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250AD3F6-EE01-4317-931B-ED9DDF9D1F6D}" xr6:coauthVersionLast="47" xr6:coauthVersionMax="47" xr10:uidLastSave="{00000000-0000-0000-0000-000000000000}"/>
  <bookViews>
    <workbookView xWindow="-23148" yWindow="-108" windowWidth="23256" windowHeight="12576" activeTab="3" xr2:uid="{00000000-000D-0000-FFFF-FFFF00000000}"/>
  </bookViews>
  <sheets>
    <sheet name="data_set" sheetId="10" r:id="rId1"/>
    <sheet name="var_list" sheetId="13" r:id="rId2"/>
    <sheet name="country_info" sheetId="14" r:id="rId3"/>
    <sheet name="wage_info"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data_set!$A$1:$CY$1116</definedName>
    <definedName name="ExternalData_1" localSheetId="5"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629" i="10" l="1"/>
  <c r="J1629" i="10" s="1"/>
  <c r="K1629" i="10" s="1"/>
  <c r="I1630" i="10"/>
  <c r="J1630" i="10"/>
  <c r="K1630" i="10" s="1"/>
  <c r="I1631" i="10"/>
  <c r="J1631" i="10" s="1"/>
  <c r="K1631" i="10" s="1"/>
  <c r="I1632" i="10"/>
  <c r="J1632" i="10" s="1"/>
  <c r="K1632" i="10" s="1"/>
  <c r="I1633" i="10"/>
  <c r="J1633" i="10" s="1"/>
  <c r="K1633" i="10" s="1"/>
  <c r="I1634" i="10"/>
  <c r="J1634" i="10"/>
  <c r="K1634" i="10" s="1"/>
  <c r="I1635" i="10"/>
  <c r="J1635" i="10"/>
  <c r="K1635" i="10"/>
  <c r="I1636" i="10"/>
  <c r="J1636" i="10"/>
  <c r="K1636" i="10" s="1"/>
  <c r="I1637" i="10"/>
  <c r="J1637" i="10" s="1"/>
  <c r="K1637" i="10" s="1"/>
  <c r="I1638" i="10"/>
  <c r="J1638" i="10"/>
  <c r="K1638" i="10" s="1"/>
  <c r="I1639" i="10"/>
  <c r="J1639" i="10" s="1"/>
  <c r="K1639" i="10" s="1"/>
  <c r="I1640" i="10"/>
  <c r="J1640" i="10" s="1"/>
  <c r="K1640" i="10" s="1"/>
  <c r="I1641" i="10"/>
  <c r="J1641" i="10" s="1"/>
  <c r="K1641" i="10" s="1"/>
  <c r="I1642" i="10"/>
  <c r="J1642" i="10"/>
  <c r="K1642" i="10" s="1"/>
  <c r="I1643" i="10"/>
  <c r="J1643" i="10"/>
  <c r="K1643" i="10"/>
  <c r="I1644" i="10"/>
  <c r="J1644" i="10"/>
  <c r="K1644" i="10" s="1"/>
  <c r="I1645" i="10"/>
  <c r="J1645" i="10" s="1"/>
  <c r="K1645" i="10" s="1"/>
  <c r="I1646" i="10"/>
  <c r="J1646" i="10"/>
  <c r="K1646" i="10" s="1"/>
  <c r="I1647" i="10"/>
  <c r="J1647" i="10" s="1"/>
  <c r="K1647" i="10" s="1"/>
  <c r="I1648" i="10"/>
  <c r="J1648" i="10" s="1"/>
  <c r="K1648" i="10" s="1"/>
  <c r="I1649" i="10"/>
  <c r="J1649" i="10" s="1"/>
  <c r="K1649" i="10" s="1"/>
  <c r="I1650" i="10"/>
  <c r="J1650" i="10"/>
  <c r="K1650" i="10" s="1"/>
  <c r="I1651" i="10"/>
  <c r="J1651" i="10"/>
  <c r="K1651" i="10"/>
  <c r="I1652" i="10"/>
  <c r="J1652" i="10"/>
  <c r="K1652" i="10" s="1"/>
  <c r="I1653" i="10"/>
  <c r="J1653" i="10" s="1"/>
  <c r="K1653" i="10" s="1"/>
  <c r="I1654" i="10"/>
  <c r="J1654" i="10"/>
  <c r="K1654" i="10" s="1"/>
  <c r="I1655" i="10"/>
  <c r="J1655" i="10" s="1"/>
  <c r="K1655" i="10" s="1"/>
  <c r="I1656" i="10"/>
  <c r="J1656" i="10" s="1"/>
  <c r="K1656" i="10" s="1"/>
  <c r="I1657" i="10"/>
  <c r="J1657" i="10" s="1"/>
  <c r="K1657" i="10" s="1"/>
  <c r="I1658" i="10"/>
  <c r="J1658" i="10"/>
  <c r="K1658" i="10" s="1"/>
  <c r="I1659" i="10"/>
  <c r="J1659" i="10"/>
  <c r="K1659" i="10"/>
  <c r="I1660" i="10"/>
  <c r="J1660" i="10"/>
  <c r="K1660" i="10" s="1"/>
  <c r="I1661" i="10"/>
  <c r="J1661" i="10" s="1"/>
  <c r="K1661" i="10" s="1"/>
  <c r="I1662" i="10"/>
  <c r="J1662" i="10"/>
  <c r="K1662" i="10" s="1"/>
  <c r="I1663" i="10"/>
  <c r="J1663" i="10" s="1"/>
  <c r="K1663" i="10" s="1"/>
  <c r="I1664" i="10"/>
  <c r="J1664" i="10" s="1"/>
  <c r="K1664" i="10" s="1"/>
  <c r="I1665" i="10"/>
  <c r="J1665" i="10" s="1"/>
  <c r="K1665" i="10" s="1"/>
  <c r="I1666" i="10"/>
  <c r="J1666" i="10"/>
  <c r="K1666" i="10" s="1"/>
  <c r="I1667" i="10"/>
  <c r="J1667" i="10"/>
  <c r="K1667" i="10"/>
  <c r="I1668" i="10"/>
  <c r="J1668" i="10"/>
  <c r="K1668" i="10" s="1"/>
  <c r="I1669" i="10"/>
  <c r="J1669" i="10" s="1"/>
  <c r="K1669" i="10" s="1"/>
  <c r="I1670" i="10"/>
  <c r="J1670" i="10"/>
  <c r="K1670" i="10" s="1"/>
  <c r="I1671" i="10"/>
  <c r="J1671" i="10" s="1"/>
  <c r="K1671" i="10" s="1"/>
  <c r="I1672" i="10"/>
  <c r="J1672" i="10" s="1"/>
  <c r="K1672" i="10" s="1"/>
  <c r="I1673" i="10"/>
  <c r="J1673" i="10" s="1"/>
  <c r="K1673" i="10" s="1"/>
  <c r="I1674" i="10"/>
  <c r="J1674" i="10"/>
  <c r="K1674" i="10" s="1"/>
  <c r="I1675" i="10"/>
  <c r="J1675" i="10"/>
  <c r="K1675" i="10"/>
  <c r="I1676" i="10"/>
  <c r="J1676" i="10"/>
  <c r="K1676" i="10" s="1"/>
  <c r="I1677" i="10"/>
  <c r="J1677" i="10" s="1"/>
  <c r="K1677" i="10" s="1"/>
  <c r="I1678" i="10"/>
  <c r="J1678" i="10"/>
  <c r="K1678" i="10" s="1"/>
  <c r="I1679" i="10"/>
  <c r="J1679" i="10" s="1"/>
  <c r="K1679" i="10" s="1"/>
  <c r="I1680" i="10"/>
  <c r="J1680" i="10" s="1"/>
  <c r="K1680" i="10" s="1"/>
  <c r="I1681" i="10"/>
  <c r="J1681" i="10" s="1"/>
  <c r="K1681" i="10" s="1"/>
  <c r="I1682" i="10"/>
  <c r="J1682" i="10"/>
  <c r="K1682" i="10" s="1"/>
  <c r="I1683" i="10"/>
  <c r="J1683" i="10"/>
  <c r="K1683" i="10"/>
  <c r="I1684" i="10"/>
  <c r="J1684" i="10"/>
  <c r="K1684" i="10" s="1"/>
  <c r="I1685" i="10"/>
  <c r="J1685" i="10" s="1"/>
  <c r="K1685" i="10" s="1"/>
  <c r="I1686" i="10"/>
  <c r="J1686" i="10"/>
  <c r="K1686" i="10" s="1"/>
  <c r="I1687" i="10"/>
  <c r="J1687" i="10" s="1"/>
  <c r="K1687" i="10" s="1"/>
  <c r="I1688" i="10"/>
  <c r="J1688" i="10"/>
  <c r="K1688" i="10"/>
  <c r="I1689" i="10"/>
  <c r="J1689" i="10" s="1"/>
  <c r="K1689" i="10" s="1"/>
  <c r="I1690" i="10"/>
  <c r="J1690" i="10"/>
  <c r="K1690" i="10" s="1"/>
  <c r="I1691" i="10"/>
  <c r="J1691" i="10"/>
  <c r="K1691" i="10"/>
  <c r="I1692" i="10"/>
  <c r="J1692" i="10"/>
  <c r="K1692" i="10" s="1"/>
  <c r="I1693" i="10"/>
  <c r="J1693" i="10" s="1"/>
  <c r="K1693" i="10" s="1"/>
  <c r="I1694" i="10"/>
  <c r="J1694" i="10"/>
  <c r="K1694" i="10" s="1"/>
  <c r="I1695" i="10"/>
  <c r="J1695" i="10" s="1"/>
  <c r="K1695" i="10" s="1"/>
  <c r="I1696" i="10"/>
  <c r="J1696" i="10"/>
  <c r="K1696" i="10"/>
  <c r="I1697" i="10"/>
  <c r="J1697" i="10" s="1"/>
  <c r="K1697" i="10" s="1"/>
  <c r="I1698" i="10"/>
  <c r="J1698" i="10"/>
  <c r="K1698" i="10" s="1"/>
  <c r="I1699" i="10"/>
  <c r="J1699" i="10"/>
  <c r="K1699" i="10"/>
  <c r="I1700" i="10"/>
  <c r="J1700" i="10"/>
  <c r="K1700" i="10" s="1"/>
  <c r="I1701" i="10"/>
  <c r="J1701" i="10" s="1"/>
  <c r="K1701" i="10" s="1"/>
  <c r="I1702" i="10"/>
  <c r="J1702" i="10"/>
  <c r="K1702" i="10" s="1"/>
  <c r="I1703" i="10"/>
  <c r="J1703" i="10" s="1"/>
  <c r="K1703" i="10" s="1"/>
  <c r="I1704" i="10"/>
  <c r="J1704" i="10"/>
  <c r="K1704" i="10"/>
  <c r="I1705" i="10"/>
  <c r="J1705" i="10" s="1"/>
  <c r="K1705" i="10" s="1"/>
  <c r="I1706" i="10"/>
  <c r="J1706" i="10"/>
  <c r="K1706" i="10" s="1"/>
  <c r="I1707" i="10"/>
  <c r="J1707" i="10"/>
  <c r="K1707" i="10"/>
  <c r="I1708" i="10"/>
  <c r="J1708" i="10"/>
  <c r="K1708" i="10" s="1"/>
  <c r="I1709" i="10"/>
  <c r="J1709" i="10" s="1"/>
  <c r="K1709" i="10" s="1"/>
  <c r="I1710" i="10"/>
  <c r="J1710" i="10"/>
  <c r="K1710" i="10" s="1"/>
  <c r="I1711" i="10"/>
  <c r="J1711" i="10" s="1"/>
  <c r="K1711" i="10" s="1"/>
  <c r="I1712" i="10"/>
  <c r="J1712" i="10"/>
  <c r="K1712" i="10"/>
  <c r="I1713" i="10"/>
  <c r="J1713" i="10" s="1"/>
  <c r="K1713" i="10" s="1"/>
  <c r="I1714" i="10"/>
  <c r="J1714" i="10"/>
  <c r="K1714" i="10" s="1"/>
  <c r="I1715" i="10"/>
  <c r="J1715" i="10"/>
  <c r="K1715" i="10"/>
  <c r="I1716" i="10"/>
  <c r="J1716" i="10"/>
  <c r="K1716" i="10" s="1"/>
  <c r="I1717" i="10"/>
  <c r="J1717" i="10" s="1"/>
  <c r="K1717" i="10" s="1"/>
  <c r="I1718" i="10"/>
  <c r="J1718" i="10"/>
  <c r="K1718" i="10" s="1"/>
  <c r="I1719" i="10"/>
  <c r="J1719" i="10" s="1"/>
  <c r="K1719" i="10" s="1"/>
  <c r="I1720" i="10"/>
  <c r="J1720" i="10"/>
  <c r="K1720" i="10"/>
  <c r="I1721" i="10"/>
  <c r="J1721" i="10" s="1"/>
  <c r="K1721" i="10" s="1"/>
  <c r="I1722" i="10"/>
  <c r="J1722" i="10"/>
  <c r="K1722" i="10" s="1"/>
  <c r="I1723" i="10"/>
  <c r="J1723" i="10"/>
  <c r="K1723" i="10"/>
  <c r="I1724" i="10"/>
  <c r="J1724" i="10"/>
  <c r="K1724" i="10" s="1"/>
  <c r="I1725" i="10"/>
  <c r="J1725" i="10" s="1"/>
  <c r="K1725" i="10" s="1"/>
  <c r="I1726" i="10"/>
  <c r="J1726" i="10"/>
  <c r="K1726" i="10" s="1"/>
  <c r="I1727" i="10"/>
  <c r="J1727" i="10" s="1"/>
  <c r="K1727" i="10" s="1"/>
  <c r="I1728" i="10"/>
  <c r="J1728" i="10"/>
  <c r="K1728" i="10"/>
  <c r="I1729" i="10"/>
  <c r="J1729" i="10" s="1"/>
  <c r="K1729" i="10" s="1"/>
  <c r="I1730" i="10"/>
  <c r="J1730" i="10"/>
  <c r="K1730" i="10" s="1"/>
  <c r="I1731" i="10"/>
  <c r="J1731" i="10"/>
  <c r="K1731" i="10"/>
  <c r="I1732" i="10"/>
  <c r="J1732" i="10"/>
  <c r="K1732" i="10" s="1"/>
  <c r="I1733" i="10"/>
  <c r="J1733" i="10" s="1"/>
  <c r="K1733" i="10" s="1"/>
  <c r="I1734" i="10"/>
  <c r="J1734" i="10"/>
  <c r="K1734" i="10" s="1"/>
  <c r="I1735" i="10"/>
  <c r="J1735" i="10" s="1"/>
  <c r="K1735" i="10" s="1"/>
  <c r="I1736" i="10"/>
  <c r="J1736" i="10"/>
  <c r="K1736" i="10"/>
  <c r="I1737" i="10"/>
  <c r="J1737" i="10" s="1"/>
  <c r="K1737" i="10" s="1"/>
  <c r="I1738" i="10"/>
  <c r="J1738" i="10"/>
  <c r="K1738" i="10" s="1"/>
  <c r="I1739" i="10"/>
  <c r="J1739" i="10"/>
  <c r="K1739" i="10"/>
  <c r="I1740" i="10"/>
  <c r="J1740" i="10"/>
  <c r="K1740" i="10" s="1"/>
  <c r="I1741" i="10"/>
  <c r="J1741" i="10" s="1"/>
  <c r="K1741" i="10" s="1"/>
  <c r="I1742" i="10"/>
  <c r="J1742" i="10"/>
  <c r="K1742" i="10" s="1"/>
  <c r="I1743" i="10"/>
  <c r="J1743" i="10" s="1"/>
  <c r="K1743" i="10" s="1"/>
  <c r="I1744" i="10"/>
  <c r="J1744" i="10"/>
  <c r="K1744" i="10"/>
  <c r="I1745" i="10"/>
  <c r="J1745" i="10" s="1"/>
  <c r="K1745" i="10" s="1"/>
  <c r="I1746" i="10"/>
  <c r="J1746" i="10"/>
  <c r="K1746" i="10" s="1"/>
  <c r="I1747" i="10"/>
  <c r="J1747" i="10"/>
  <c r="K1747" i="10"/>
  <c r="I1748" i="10"/>
  <c r="J1748" i="10"/>
  <c r="K1748" i="10" s="1"/>
  <c r="I1749" i="10"/>
  <c r="J1749" i="10" s="1"/>
  <c r="K1749" i="10" s="1"/>
  <c r="I1750" i="10"/>
  <c r="J1750" i="10"/>
  <c r="K1750" i="10" s="1"/>
  <c r="I1751" i="10"/>
  <c r="J1751" i="10" s="1"/>
  <c r="K1751" i="10" s="1"/>
  <c r="I1752" i="10"/>
  <c r="J1752" i="10"/>
  <c r="K1752" i="10"/>
  <c r="I1753" i="10"/>
  <c r="J1753" i="10" s="1"/>
  <c r="K1753" i="10" s="1"/>
  <c r="I1754" i="10"/>
  <c r="J1754" i="10"/>
  <c r="K1754" i="10" s="1"/>
  <c r="I1755" i="10"/>
  <c r="J1755" i="10"/>
  <c r="K1755" i="10"/>
  <c r="I1756" i="10"/>
  <c r="J1756" i="10"/>
  <c r="K1756" i="10" s="1"/>
  <c r="I1757" i="10"/>
  <c r="J1757" i="10" s="1"/>
  <c r="K1757" i="10" s="1"/>
  <c r="I1758" i="10"/>
  <c r="J1758" i="10"/>
  <c r="K1758" i="10" s="1"/>
  <c r="I1759" i="10"/>
  <c r="J1759" i="10" s="1"/>
  <c r="K1759" i="10" s="1"/>
  <c r="I1760" i="10"/>
  <c r="J1760" i="10"/>
  <c r="K1760" i="10"/>
  <c r="I1761" i="10"/>
  <c r="J1761" i="10" s="1"/>
  <c r="K1761" i="10" s="1"/>
  <c r="I1762" i="10"/>
  <c r="J1762" i="10"/>
  <c r="K1762" i="10" s="1"/>
  <c r="I1763" i="10"/>
  <c r="J1763" i="10"/>
  <c r="K1763" i="10"/>
  <c r="J116" i="18"/>
  <c r="K116" i="18" a="1"/>
  <c r="K116" i="18" s="1"/>
  <c r="W1753" i="10"/>
  <c r="W1754" i="10"/>
  <c r="W1755" i="10"/>
  <c r="W1756" i="10"/>
  <c r="W1757" i="10"/>
  <c r="W1758" i="10"/>
  <c r="W1759" i="10"/>
  <c r="W1760" i="10"/>
  <c r="W1761" i="10"/>
  <c r="W1762" i="10"/>
  <c r="W1763" i="10"/>
  <c r="W1752" i="10"/>
  <c r="AR1753" i="10"/>
  <c r="AR1754" i="10"/>
  <c r="AR1755" i="10"/>
  <c r="AR1756" i="10"/>
  <c r="AR1757" i="10"/>
  <c r="AR1758" i="10"/>
  <c r="AR1759" i="10"/>
  <c r="AR1760" i="10"/>
  <c r="AR1761" i="10"/>
  <c r="AR1762" i="10"/>
  <c r="AR1763" i="10"/>
  <c r="AR1752" i="10"/>
  <c r="G1752" i="10"/>
  <c r="H1752" i="10"/>
  <c r="G1753" i="10"/>
  <c r="H1753" i="10"/>
  <c r="G1754" i="10"/>
  <c r="H1754" i="10"/>
  <c r="G1755" i="10"/>
  <c r="H1755" i="10"/>
  <c r="G1756" i="10"/>
  <c r="H1756" i="10"/>
  <c r="G1757" i="10"/>
  <c r="H1757" i="10"/>
  <c r="G1758" i="10"/>
  <c r="H1758" i="10"/>
  <c r="G1759" i="10"/>
  <c r="H1759" i="10"/>
  <c r="G1760" i="10"/>
  <c r="H1760" i="10"/>
  <c r="G1761" i="10"/>
  <c r="H1761" i="10"/>
  <c r="G1762" i="10"/>
  <c r="H1762" i="10"/>
  <c r="G1763" i="10"/>
  <c r="H1763" i="10"/>
  <c r="U1753" i="10"/>
  <c r="U1754" i="10"/>
  <c r="U1755" i="10"/>
  <c r="U1756" i="10"/>
  <c r="U1757" i="10"/>
  <c r="U1758" i="10"/>
  <c r="U1759" i="10"/>
  <c r="U1760" i="10"/>
  <c r="U1761" i="10"/>
  <c r="U1762" i="10"/>
  <c r="U1763" i="10"/>
  <c r="U1752" i="10"/>
  <c r="L1082" i="12"/>
  <c r="Q1082" i="12"/>
  <c r="L1081" i="12"/>
  <c r="Q1081" i="12"/>
  <c r="L1080" i="12"/>
  <c r="Q1080" i="12" s="1"/>
  <c r="L1079" i="12"/>
  <c r="Q1079" i="12" s="1"/>
  <c r="L1078" i="12"/>
  <c r="Q1078" i="12" s="1"/>
  <c r="L1077" i="12"/>
  <c r="Q1077" i="12" s="1"/>
  <c r="L1076" i="12"/>
  <c r="Q1076" i="12"/>
  <c r="L1075" i="12"/>
  <c r="Q1075" i="12" s="1"/>
  <c r="J1082" i="12"/>
  <c r="K1082" i="12" s="1"/>
  <c r="O1082" i="12" s="1"/>
  <c r="P1082" i="12" s="1"/>
  <c r="J1081" i="12"/>
  <c r="K1081" i="12" s="1"/>
  <c r="O1081" i="12" s="1"/>
  <c r="J1080" i="12"/>
  <c r="K1080" i="12" s="1"/>
  <c r="O1080" i="12" s="1"/>
  <c r="J1079" i="12"/>
  <c r="K1079" i="12" s="1"/>
  <c r="O1079" i="12" s="1"/>
  <c r="J1078" i="12"/>
  <c r="K1078" i="12" s="1"/>
  <c r="O1078" i="12" s="1"/>
  <c r="J1077" i="12"/>
  <c r="K1077" i="12" s="1"/>
  <c r="O1077" i="12" s="1"/>
  <c r="J1076" i="12"/>
  <c r="K1076" i="12" s="1"/>
  <c r="O1076" i="12" s="1"/>
  <c r="P1076" i="12" s="1"/>
  <c r="J1075" i="12"/>
  <c r="K1075" i="12" s="1"/>
  <c r="O1075" i="12" s="1"/>
  <c r="J1074" i="12"/>
  <c r="J1073" i="12"/>
  <c r="K1073" i="12" s="1"/>
  <c r="O1073" i="12" s="1"/>
  <c r="P1073" i="12" s="1"/>
  <c r="J1072" i="12"/>
  <c r="J1071" i="12"/>
  <c r="K1071" i="12" s="1"/>
  <c r="O1071" i="12" s="1"/>
  <c r="L1074" i="12"/>
  <c r="Q1074" i="12" s="1"/>
  <c r="K1074" i="12"/>
  <c r="O1074" i="12" s="1"/>
  <c r="P1074" i="12" s="1"/>
  <c r="L1073" i="12"/>
  <c r="Q1073" i="12" s="1"/>
  <c r="L1072" i="12"/>
  <c r="Q1072" i="12" s="1"/>
  <c r="K1072" i="12"/>
  <c r="O1072" i="12" s="1"/>
  <c r="L1071" i="12"/>
  <c r="Q1071" i="12" s="1"/>
  <c r="AM1741" i="10"/>
  <c r="AL1741" i="10" s="1"/>
  <c r="AL1742" i="10"/>
  <c r="AM1742" i="10"/>
  <c r="AK1742" i="10" s="1"/>
  <c r="AM1743" i="10"/>
  <c r="AK1743" i="10" s="1"/>
  <c r="AM1744" i="10"/>
  <c r="AK1744" i="10" s="1"/>
  <c r="AK1745" i="10"/>
  <c r="AM1745" i="10"/>
  <c r="AL1745" i="10" s="1"/>
  <c r="AM1746" i="10"/>
  <c r="AK1746" i="10" s="1"/>
  <c r="AM1747" i="10"/>
  <c r="AK1747" i="10" s="1"/>
  <c r="AM1748" i="10"/>
  <c r="AL1748" i="10" s="1"/>
  <c r="AM1749" i="10"/>
  <c r="AL1749" i="10" s="1"/>
  <c r="AL1750" i="10"/>
  <c r="AM1750" i="10"/>
  <c r="AK1750" i="10" s="1"/>
  <c r="AM1751" i="10"/>
  <c r="AK1751" i="10" s="1"/>
  <c r="AM1740" i="10"/>
  <c r="AK1740" i="10"/>
  <c r="AL1740" i="10"/>
  <c r="U1741" i="10"/>
  <c r="U1742" i="10"/>
  <c r="U1743" i="10"/>
  <c r="U1744" i="10"/>
  <c r="U1745" i="10"/>
  <c r="U1746" i="10"/>
  <c r="U1747" i="10"/>
  <c r="U1748" i="10"/>
  <c r="U1749" i="10"/>
  <c r="U1750" i="10"/>
  <c r="U1751" i="10"/>
  <c r="U1740" i="10"/>
  <c r="F1751" i="10"/>
  <c r="G1751" i="10"/>
  <c r="H1751" i="10"/>
  <c r="F1750" i="10"/>
  <c r="G1750" i="10"/>
  <c r="H1750" i="10"/>
  <c r="F1749" i="10"/>
  <c r="G1749" i="10"/>
  <c r="H1749" i="10"/>
  <c r="F1748" i="10"/>
  <c r="G1748" i="10"/>
  <c r="H1748" i="10"/>
  <c r="F1747" i="10"/>
  <c r="G1747" i="10"/>
  <c r="H1747" i="10"/>
  <c r="F1746" i="10"/>
  <c r="G1746" i="10"/>
  <c r="H1746" i="10"/>
  <c r="F1745" i="10"/>
  <c r="G1745" i="10"/>
  <c r="H1745" i="10"/>
  <c r="F1744" i="10"/>
  <c r="G1744" i="10"/>
  <c r="H1744" i="10"/>
  <c r="F1743" i="10"/>
  <c r="G1743" i="10"/>
  <c r="H1743" i="10"/>
  <c r="F1742" i="10"/>
  <c r="G1742" i="10"/>
  <c r="H1742" i="10"/>
  <c r="F1741" i="10"/>
  <c r="G1741" i="10"/>
  <c r="H1741" i="10"/>
  <c r="F1740" i="10"/>
  <c r="G1740" i="10"/>
  <c r="H1740" i="10"/>
  <c r="J104" i="18"/>
  <c r="K104" i="18" a="1"/>
  <c r="K104" i="18" s="1"/>
  <c r="J105" i="18"/>
  <c r="K105" i="18" a="1"/>
  <c r="K105" i="18" s="1"/>
  <c r="J106" i="18"/>
  <c r="K106" i="18" a="1"/>
  <c r="K106" i="18" s="1"/>
  <c r="J107" i="18"/>
  <c r="K107" i="18" a="1"/>
  <c r="K107" i="18" s="1"/>
  <c r="J108" i="18"/>
  <c r="K108" i="18" a="1"/>
  <c r="K108" i="18" s="1"/>
  <c r="J109" i="18"/>
  <c r="K109" i="18" a="1"/>
  <c r="K109" i="18"/>
  <c r="J110" i="18"/>
  <c r="K110" i="18" a="1"/>
  <c r="K110" i="18" s="1"/>
  <c r="J111" i="18"/>
  <c r="K111" i="18" a="1"/>
  <c r="K111" i="18" s="1"/>
  <c r="J112" i="18"/>
  <c r="K112" i="18" a="1"/>
  <c r="K112" i="18" s="1"/>
  <c r="J113" i="18"/>
  <c r="K113" i="18" a="1"/>
  <c r="K113" i="18" s="1"/>
  <c r="J114" i="18"/>
  <c r="K114" i="18" a="1"/>
  <c r="K114" i="18" s="1"/>
  <c r="J115" i="18"/>
  <c r="K115" i="18" a="1"/>
  <c r="K115" i="18" s="1"/>
  <c r="AM1724" i="10"/>
  <c r="AK1724" i="10" s="1"/>
  <c r="AM1725" i="10"/>
  <c r="AK1725" i="10" s="1"/>
  <c r="AM1726" i="10"/>
  <c r="AK1726" i="10" s="1"/>
  <c r="AM1727" i="10"/>
  <c r="AL1727" i="10" s="1"/>
  <c r="AM1728" i="10"/>
  <c r="AK1728" i="10" s="1"/>
  <c r="AM1729" i="10"/>
  <c r="AL1729" i="10" s="1"/>
  <c r="AM1730" i="10"/>
  <c r="AK1730" i="10" s="1"/>
  <c r="AK1731" i="10"/>
  <c r="AL1731" i="10"/>
  <c r="AM1731" i="10"/>
  <c r="AM1732" i="10"/>
  <c r="AK1732" i="10" s="1"/>
  <c r="AM1733" i="10"/>
  <c r="AK1733" i="10" s="1"/>
  <c r="AM1734" i="10"/>
  <c r="AL1734" i="10" s="1"/>
  <c r="AK1735" i="10"/>
  <c r="AM1735" i="10"/>
  <c r="AL1735" i="10" s="1"/>
  <c r="AM1736" i="10"/>
  <c r="AK1736" i="10" s="1"/>
  <c r="AM1737" i="10"/>
  <c r="AL1737" i="10" s="1"/>
  <c r="AK1738" i="10"/>
  <c r="AM1738" i="10"/>
  <c r="AL1738" i="10" s="1"/>
  <c r="AM1739" i="10"/>
  <c r="AK1739" i="10" s="1"/>
  <c r="X1725" i="10"/>
  <c r="X1726" i="10"/>
  <c r="X1727" i="10"/>
  <c r="X1728" i="10"/>
  <c r="X1729" i="10"/>
  <c r="X1730" i="10"/>
  <c r="X1731" i="10"/>
  <c r="X1732" i="10"/>
  <c r="X1733" i="10"/>
  <c r="X1734" i="10"/>
  <c r="X1735" i="10"/>
  <c r="X1736" i="10"/>
  <c r="X1737" i="10"/>
  <c r="X1738" i="10"/>
  <c r="X1739" i="10"/>
  <c r="X1724" i="10"/>
  <c r="AR1733" i="10"/>
  <c r="AR1734" i="10"/>
  <c r="AR1735" i="10"/>
  <c r="AR1736" i="10"/>
  <c r="AR1737" i="10"/>
  <c r="AR1738" i="10"/>
  <c r="AR1739" i="10"/>
  <c r="AR1732" i="10"/>
  <c r="U1730" i="10"/>
  <c r="U1731" i="10"/>
  <c r="U1732" i="10"/>
  <c r="U1733" i="10"/>
  <c r="U1734" i="10"/>
  <c r="U1735" i="10"/>
  <c r="U1736" i="10"/>
  <c r="U1737" i="10"/>
  <c r="U1738" i="10"/>
  <c r="U1739" i="10"/>
  <c r="U1729" i="10"/>
  <c r="U1728" i="10"/>
  <c r="U1727" i="10"/>
  <c r="U1726" i="10"/>
  <c r="U1725" i="10"/>
  <c r="U1724" i="10"/>
  <c r="G1726" i="10"/>
  <c r="H1726" i="10"/>
  <c r="G1727" i="10"/>
  <c r="H1727" i="10"/>
  <c r="G1728" i="10"/>
  <c r="H1728" i="10"/>
  <c r="G1729" i="10"/>
  <c r="H1729" i="10"/>
  <c r="G1730" i="10"/>
  <c r="H1730" i="10"/>
  <c r="G1731" i="10"/>
  <c r="H1731" i="10"/>
  <c r="G1732" i="10"/>
  <c r="H1732" i="10"/>
  <c r="G1733" i="10"/>
  <c r="H1733" i="10"/>
  <c r="G1734" i="10"/>
  <c r="H1734" i="10"/>
  <c r="G1735" i="10"/>
  <c r="H1735" i="10"/>
  <c r="G1736" i="10"/>
  <c r="H1736" i="10"/>
  <c r="G1737" i="10"/>
  <c r="H1737" i="10"/>
  <c r="G1738" i="10"/>
  <c r="H1738" i="10"/>
  <c r="G1739" i="10"/>
  <c r="H1739" i="10"/>
  <c r="F1726" i="10"/>
  <c r="F1727" i="10"/>
  <c r="F1728" i="10"/>
  <c r="F1729" i="10"/>
  <c r="F1730" i="10"/>
  <c r="F1731" i="10"/>
  <c r="F1732" i="10"/>
  <c r="F1733" i="10"/>
  <c r="F1734" i="10"/>
  <c r="F1735" i="10"/>
  <c r="F1736" i="10"/>
  <c r="F1737" i="10"/>
  <c r="F1738" i="10"/>
  <c r="F1739" i="10"/>
  <c r="F1725" i="10"/>
  <c r="G1725" i="10"/>
  <c r="H1725" i="10"/>
  <c r="F1724" i="10"/>
  <c r="G1724" i="10"/>
  <c r="H1724" i="10"/>
  <c r="X1701" i="10"/>
  <c r="X1702" i="10"/>
  <c r="X1703" i="10"/>
  <c r="X1704" i="10"/>
  <c r="X1705" i="10"/>
  <c r="X1706" i="10"/>
  <c r="X1707" i="10"/>
  <c r="X1708" i="10"/>
  <c r="X1709" i="10"/>
  <c r="X1710" i="10"/>
  <c r="X1711" i="10"/>
  <c r="X1712" i="10"/>
  <c r="X1713" i="10"/>
  <c r="X1714" i="10"/>
  <c r="X1715" i="10"/>
  <c r="X1716" i="10"/>
  <c r="X1717" i="10"/>
  <c r="X1718" i="10"/>
  <c r="X1719" i="10"/>
  <c r="X1720" i="10"/>
  <c r="X1721" i="10"/>
  <c r="X1722" i="10"/>
  <c r="X1723" i="10"/>
  <c r="AM1701" i="10"/>
  <c r="AK1701" i="10" s="1"/>
  <c r="AM1702" i="10"/>
  <c r="AK1702" i="10" s="1"/>
  <c r="AK1703" i="10"/>
  <c r="AM1703" i="10"/>
  <c r="AL1703" i="10" s="1"/>
  <c r="AM1704" i="10"/>
  <c r="AL1704" i="10" s="1"/>
  <c r="AM1705" i="10"/>
  <c r="AK1705" i="10" s="1"/>
  <c r="AM1706" i="10"/>
  <c r="AL1706" i="10" s="1"/>
  <c r="AK1707" i="10"/>
  <c r="AM1707" i="10"/>
  <c r="AL1707" i="10" s="1"/>
  <c r="AM1708" i="10"/>
  <c r="AL1708" i="10" s="1"/>
  <c r="AM1709" i="10"/>
  <c r="AK1709" i="10" s="1"/>
  <c r="AM1710" i="10"/>
  <c r="AK1710" i="10" s="1"/>
  <c r="AM1711" i="10"/>
  <c r="AK1711" i="10" s="1"/>
  <c r="AK1712" i="10"/>
  <c r="AM1712" i="10"/>
  <c r="AL1712" i="10" s="1"/>
  <c r="AM1713" i="10"/>
  <c r="AK1713" i="10" s="1"/>
  <c r="AK1714" i="10"/>
  <c r="AM1714" i="10"/>
  <c r="AL1714" i="10" s="1"/>
  <c r="AM1715" i="10"/>
  <c r="AL1715" i="10" s="1"/>
  <c r="AM1716" i="10"/>
  <c r="AL1716" i="10" s="1"/>
  <c r="AM1717" i="10"/>
  <c r="AK1717" i="10" s="1"/>
  <c r="AM1718" i="10"/>
  <c r="AK1718" i="10" s="1"/>
  <c r="AM1719" i="10"/>
  <c r="AK1719" i="10" s="1"/>
  <c r="AM1720" i="10"/>
  <c r="AK1720" i="10" s="1"/>
  <c r="AM1721" i="10"/>
  <c r="AK1721" i="10" s="1"/>
  <c r="AM1722" i="10"/>
  <c r="AL1722" i="10" s="1"/>
  <c r="AM1723" i="10"/>
  <c r="AL1723" i="10" s="1"/>
  <c r="AM1700" i="10"/>
  <c r="AL1700" i="10" s="1"/>
  <c r="AK1700" i="10"/>
  <c r="X1700" i="10"/>
  <c r="U1723" i="10"/>
  <c r="U1722" i="10"/>
  <c r="U1721" i="10"/>
  <c r="U1720" i="10"/>
  <c r="U1719" i="10"/>
  <c r="U1718" i="10"/>
  <c r="U1717" i="10"/>
  <c r="U1716" i="10"/>
  <c r="U1715" i="10"/>
  <c r="U1714" i="10"/>
  <c r="U1713" i="10"/>
  <c r="U1712" i="10"/>
  <c r="U1711" i="10"/>
  <c r="U1710" i="10"/>
  <c r="U1709" i="10"/>
  <c r="U1708" i="10"/>
  <c r="U1707" i="10"/>
  <c r="U1706" i="10"/>
  <c r="U1705" i="10"/>
  <c r="U1704" i="10"/>
  <c r="U1703" i="10"/>
  <c r="U1702" i="10"/>
  <c r="U1701" i="10"/>
  <c r="U1700" i="10"/>
  <c r="F1723" i="10"/>
  <c r="G1723" i="10"/>
  <c r="H1723" i="10"/>
  <c r="F1722" i="10"/>
  <c r="G1722" i="10"/>
  <c r="H1722" i="10"/>
  <c r="F1721" i="10"/>
  <c r="G1721" i="10"/>
  <c r="H1721" i="10"/>
  <c r="F1720" i="10"/>
  <c r="G1720" i="10"/>
  <c r="H1720" i="10"/>
  <c r="F1719" i="10"/>
  <c r="G1719" i="10"/>
  <c r="H1719" i="10"/>
  <c r="F1718" i="10"/>
  <c r="G1718" i="10"/>
  <c r="H1718" i="10"/>
  <c r="F1717" i="10"/>
  <c r="G1717" i="10"/>
  <c r="H1717" i="10"/>
  <c r="F1716" i="10"/>
  <c r="G1716" i="10"/>
  <c r="H1716" i="10"/>
  <c r="F1715" i="10"/>
  <c r="G1715" i="10"/>
  <c r="H1715" i="10"/>
  <c r="F1714" i="10"/>
  <c r="G1714" i="10"/>
  <c r="H1714" i="10"/>
  <c r="F1713" i="10"/>
  <c r="G1713" i="10"/>
  <c r="H1713" i="10"/>
  <c r="F1712" i="10"/>
  <c r="G1712" i="10"/>
  <c r="H1712" i="10"/>
  <c r="F1711" i="10"/>
  <c r="G1711" i="10"/>
  <c r="H1711" i="10"/>
  <c r="F1710" i="10"/>
  <c r="G1710" i="10"/>
  <c r="H1710" i="10"/>
  <c r="F1709" i="10"/>
  <c r="G1709" i="10"/>
  <c r="H1709" i="10"/>
  <c r="F1708" i="10"/>
  <c r="G1708" i="10"/>
  <c r="H1708" i="10"/>
  <c r="F1707" i="10"/>
  <c r="G1707" i="10"/>
  <c r="H1707" i="10"/>
  <c r="F1706" i="10"/>
  <c r="G1706" i="10"/>
  <c r="H1706" i="10"/>
  <c r="F1705" i="10"/>
  <c r="G1705" i="10"/>
  <c r="H1705" i="10"/>
  <c r="F1704" i="10"/>
  <c r="G1704" i="10"/>
  <c r="H1704" i="10"/>
  <c r="F1703" i="10"/>
  <c r="G1703" i="10"/>
  <c r="H1703" i="10"/>
  <c r="F1702" i="10"/>
  <c r="G1702" i="10"/>
  <c r="H1702" i="10"/>
  <c r="F1701" i="10"/>
  <c r="G1701" i="10"/>
  <c r="H1701" i="10"/>
  <c r="F1700" i="10"/>
  <c r="G1700" i="10"/>
  <c r="H1700" i="10"/>
  <c r="F1697" i="10"/>
  <c r="F1698" i="10"/>
  <c r="F1699" i="10"/>
  <c r="G1696" i="10"/>
  <c r="H1696" i="10"/>
  <c r="G1697" i="10"/>
  <c r="H1697" i="10"/>
  <c r="G1698" i="10"/>
  <c r="H1698" i="10"/>
  <c r="G1699" i="10"/>
  <c r="H1699" i="10"/>
  <c r="F1696" i="10"/>
  <c r="BL1697" i="10"/>
  <c r="BL1698" i="10"/>
  <c r="BL1699" i="10"/>
  <c r="BL1696" i="10"/>
  <c r="U1699" i="10"/>
  <c r="U1698" i="10"/>
  <c r="U1697" i="10"/>
  <c r="U1696" i="10"/>
  <c r="AK1694" i="10"/>
  <c r="AL1694" i="10"/>
  <c r="AM1694" i="10"/>
  <c r="AK1695" i="10"/>
  <c r="AL1695" i="10"/>
  <c r="AM1695" i="10"/>
  <c r="AM1693" i="10"/>
  <c r="AL1693" i="10"/>
  <c r="AK1693" i="10"/>
  <c r="H1693" i="10"/>
  <c r="G1694" i="10"/>
  <c r="U1695" i="10"/>
  <c r="U1694" i="10"/>
  <c r="U1693" i="10"/>
  <c r="E1694" i="10"/>
  <c r="H1694" i="10" s="1"/>
  <c r="E1695" i="10"/>
  <c r="G1695" i="10" s="1"/>
  <c r="E1693" i="10"/>
  <c r="G1693" i="10" s="1"/>
  <c r="F1692" i="10"/>
  <c r="U1692" i="10"/>
  <c r="U1691" i="10"/>
  <c r="G1692" i="10"/>
  <c r="H1692" i="10"/>
  <c r="F1691" i="10"/>
  <c r="G1691" i="10"/>
  <c r="H1691" i="10"/>
  <c r="BL1685" i="10"/>
  <c r="BL1686" i="10"/>
  <c r="BL1687" i="10"/>
  <c r="BL1688" i="10"/>
  <c r="BL1689" i="10"/>
  <c r="BL1690" i="10"/>
  <c r="AK1685" i="10"/>
  <c r="AK1686" i="10"/>
  <c r="AK1687" i="10"/>
  <c r="AK1688" i="10"/>
  <c r="AK1689" i="10"/>
  <c r="AK1690" i="10"/>
  <c r="AK1684" i="10"/>
  <c r="AO1685" i="10"/>
  <c r="AO1684" i="10"/>
  <c r="AO1687" i="10"/>
  <c r="AO1688" i="10"/>
  <c r="AO1689" i="10"/>
  <c r="AO1690" i="10"/>
  <c r="AO1686" i="10"/>
  <c r="BL1684" i="10"/>
  <c r="U1690" i="10"/>
  <c r="U1689" i="10"/>
  <c r="U1688" i="10"/>
  <c r="U1687" i="10"/>
  <c r="U1686" i="10"/>
  <c r="U1685" i="10"/>
  <c r="U1684" i="10"/>
  <c r="F1690" i="10"/>
  <c r="G1690" i="10"/>
  <c r="H1690" i="10"/>
  <c r="F1689" i="10"/>
  <c r="G1689" i="10"/>
  <c r="H1689" i="10"/>
  <c r="F1688" i="10"/>
  <c r="G1688" i="10"/>
  <c r="H1688" i="10"/>
  <c r="F1687" i="10"/>
  <c r="G1687" i="10"/>
  <c r="H1687" i="10"/>
  <c r="F1686" i="10"/>
  <c r="G1686" i="10"/>
  <c r="H1686" i="10"/>
  <c r="F1685" i="10"/>
  <c r="G1685" i="10"/>
  <c r="H1685" i="10"/>
  <c r="F1684" i="10"/>
  <c r="G1684" i="10"/>
  <c r="H1684" i="10"/>
  <c r="AK1669" i="10"/>
  <c r="AL1669" i="10"/>
  <c r="AM1669" i="10"/>
  <c r="AK1670" i="10"/>
  <c r="AL1670" i="10"/>
  <c r="AM1670" i="10"/>
  <c r="AK1671" i="10"/>
  <c r="AL1671" i="10"/>
  <c r="AM1671" i="10"/>
  <c r="AK1672" i="10"/>
  <c r="AL1672" i="10"/>
  <c r="AM1672" i="10"/>
  <c r="AK1673" i="10"/>
  <c r="AL1673" i="10"/>
  <c r="AM1673" i="10"/>
  <c r="AK1674" i="10"/>
  <c r="AL1674" i="10"/>
  <c r="AM1674" i="10"/>
  <c r="AK1675" i="10"/>
  <c r="AL1675" i="10"/>
  <c r="AM1675" i="10"/>
  <c r="AK1676" i="10"/>
  <c r="AL1676" i="10"/>
  <c r="AM1676" i="10"/>
  <c r="AK1677" i="10"/>
  <c r="AL1677" i="10"/>
  <c r="AM1677" i="10"/>
  <c r="AK1678" i="10"/>
  <c r="AL1678" i="10"/>
  <c r="AM1678" i="10"/>
  <c r="AK1679" i="10"/>
  <c r="AL1679" i="10"/>
  <c r="AM1679" i="10"/>
  <c r="AK1680" i="10"/>
  <c r="AL1680" i="10"/>
  <c r="AM1680" i="10"/>
  <c r="AK1681" i="10"/>
  <c r="AL1681" i="10"/>
  <c r="AM1681" i="10"/>
  <c r="AK1682" i="10"/>
  <c r="AL1682" i="10"/>
  <c r="AM1682" i="10"/>
  <c r="AK1683" i="10"/>
  <c r="AL1683" i="10"/>
  <c r="AM1683" i="10"/>
  <c r="AM1668" i="10"/>
  <c r="AL1668" i="10"/>
  <c r="AK1668" i="10"/>
  <c r="BL1669" i="10"/>
  <c r="BL1670" i="10"/>
  <c r="BL1671" i="10"/>
  <c r="BL1672" i="10"/>
  <c r="BL1673" i="10"/>
  <c r="BL1674" i="10"/>
  <c r="BL1675" i="10"/>
  <c r="BL1676" i="10"/>
  <c r="BL1677" i="10"/>
  <c r="BL1678" i="10"/>
  <c r="BL1679" i="10"/>
  <c r="BL1680" i="10"/>
  <c r="BL1681" i="10"/>
  <c r="BL1682" i="10"/>
  <c r="BL1683" i="10"/>
  <c r="BL1668" i="10"/>
  <c r="U1673" i="10"/>
  <c r="U1674" i="10"/>
  <c r="U1675" i="10"/>
  <c r="U1676" i="10"/>
  <c r="U1677" i="10"/>
  <c r="U1678" i="10"/>
  <c r="U1679" i="10"/>
  <c r="U1680" i="10"/>
  <c r="U1681" i="10"/>
  <c r="U1682" i="10"/>
  <c r="U1683" i="10"/>
  <c r="U1672" i="10"/>
  <c r="U1671" i="10"/>
  <c r="U1670" i="10"/>
  <c r="U1669" i="10"/>
  <c r="U1668" i="10"/>
  <c r="G1670" i="10"/>
  <c r="H1670" i="10"/>
  <c r="G1671" i="10"/>
  <c r="H1671" i="10"/>
  <c r="G1672" i="10"/>
  <c r="H1672" i="10"/>
  <c r="G1673" i="10"/>
  <c r="H1673" i="10"/>
  <c r="G1674" i="10"/>
  <c r="H1674" i="10"/>
  <c r="G1675" i="10"/>
  <c r="H1675" i="10"/>
  <c r="G1676" i="10"/>
  <c r="H1676" i="10"/>
  <c r="G1677" i="10"/>
  <c r="H1677" i="10"/>
  <c r="G1678" i="10"/>
  <c r="H1678" i="10"/>
  <c r="G1679" i="10"/>
  <c r="H1679" i="10"/>
  <c r="G1680" i="10"/>
  <c r="H1680" i="10"/>
  <c r="G1681" i="10"/>
  <c r="H1681" i="10"/>
  <c r="G1682" i="10"/>
  <c r="H1682" i="10"/>
  <c r="G1683" i="10"/>
  <c r="H1683" i="10"/>
  <c r="F1669" i="10"/>
  <c r="F1670" i="10"/>
  <c r="F1671" i="10"/>
  <c r="F1672" i="10"/>
  <c r="F1673" i="10"/>
  <c r="F1674" i="10"/>
  <c r="F1675" i="10"/>
  <c r="F1676" i="10"/>
  <c r="F1677" i="10"/>
  <c r="F1678" i="10"/>
  <c r="F1679" i="10"/>
  <c r="F1680" i="10"/>
  <c r="F1681" i="10"/>
  <c r="F1682" i="10"/>
  <c r="F1683" i="10"/>
  <c r="F1668" i="10"/>
  <c r="G1669" i="10"/>
  <c r="H1669" i="10"/>
  <c r="G1668" i="10"/>
  <c r="H1668" i="10"/>
  <c r="G1658" i="10"/>
  <c r="H1658" i="10"/>
  <c r="G1659" i="10"/>
  <c r="H1659" i="10"/>
  <c r="G1660" i="10"/>
  <c r="H1660" i="10"/>
  <c r="G1661" i="10"/>
  <c r="H1661" i="10"/>
  <c r="G1662" i="10"/>
  <c r="H1662" i="10"/>
  <c r="G1663" i="10"/>
  <c r="H1663" i="10"/>
  <c r="G1664" i="10"/>
  <c r="H1664" i="10"/>
  <c r="G1665" i="10"/>
  <c r="H1665" i="10"/>
  <c r="G1666" i="10"/>
  <c r="H1666" i="10"/>
  <c r="G1667" i="10"/>
  <c r="H1667" i="10"/>
  <c r="BL1659" i="10"/>
  <c r="BL1660" i="10"/>
  <c r="BL1661" i="10"/>
  <c r="BL1662" i="10"/>
  <c r="BL1663" i="10"/>
  <c r="BL1664" i="10"/>
  <c r="BL1665" i="10"/>
  <c r="BL1666" i="10"/>
  <c r="BL1667" i="10"/>
  <c r="BL1658" i="10"/>
  <c r="U1667" i="10"/>
  <c r="U1666" i="10"/>
  <c r="U1665" i="10"/>
  <c r="U1664" i="10"/>
  <c r="U1663" i="10"/>
  <c r="U1662" i="10"/>
  <c r="U1661" i="10"/>
  <c r="U1660" i="10"/>
  <c r="U1659" i="10"/>
  <c r="U1658" i="10"/>
  <c r="K1060" i="12"/>
  <c r="L1060" i="12" s="1"/>
  <c r="P1060" i="12" s="1"/>
  <c r="K1061" i="12"/>
  <c r="L1061" i="12" s="1"/>
  <c r="J1056" i="12"/>
  <c r="K1056" i="12" s="1"/>
  <c r="L1056" i="12" s="1"/>
  <c r="J1063" i="12"/>
  <c r="K1063" i="12" s="1"/>
  <c r="L1063" i="12" s="1"/>
  <c r="J1064" i="12"/>
  <c r="K1064" i="12" s="1"/>
  <c r="L1064" i="12" s="1"/>
  <c r="J1065" i="12"/>
  <c r="K1065" i="12" s="1"/>
  <c r="L1065" i="12" s="1"/>
  <c r="J1062" i="12"/>
  <c r="K1062" i="12" s="1"/>
  <c r="L1062" i="12" s="1"/>
  <c r="J1061" i="12"/>
  <c r="J1057" i="12"/>
  <c r="K1057" i="12" s="1"/>
  <c r="L1057" i="12" s="1"/>
  <c r="J1058" i="12"/>
  <c r="K1058" i="12" s="1"/>
  <c r="L1058" i="12" s="1"/>
  <c r="J1059" i="12"/>
  <c r="K1059" i="12" s="1"/>
  <c r="L1059" i="12" s="1"/>
  <c r="J1060" i="12"/>
  <c r="M1062" i="12"/>
  <c r="R1062" i="12" s="1"/>
  <c r="M1063" i="12"/>
  <c r="R1063" i="12" s="1"/>
  <c r="M1064" i="12"/>
  <c r="R1064" i="12" s="1"/>
  <c r="M1065" i="12"/>
  <c r="R1065" i="12"/>
  <c r="R1057" i="12"/>
  <c r="M1057" i="12"/>
  <c r="M1058" i="12"/>
  <c r="R1058" i="12" s="1"/>
  <c r="M1059" i="12"/>
  <c r="R1059" i="12" s="1"/>
  <c r="M1060" i="12"/>
  <c r="R1060" i="12" s="1"/>
  <c r="M1061" i="12"/>
  <c r="R1061" i="12" s="1"/>
  <c r="M1056" i="12"/>
  <c r="R1056" i="12" s="1"/>
  <c r="AK1647" i="10"/>
  <c r="AL1647" i="10"/>
  <c r="AM1647" i="10"/>
  <c r="AK1648" i="10"/>
  <c r="AL1648" i="10"/>
  <c r="AM1648" i="10"/>
  <c r="AK1649" i="10"/>
  <c r="AL1649" i="10"/>
  <c r="AM1649" i="10"/>
  <c r="AK1650" i="10"/>
  <c r="AL1650" i="10"/>
  <c r="AM1650" i="10"/>
  <c r="AK1651" i="10"/>
  <c r="AL1651" i="10"/>
  <c r="AM1651" i="10"/>
  <c r="AK1652" i="10"/>
  <c r="AL1652" i="10"/>
  <c r="AM1652" i="10"/>
  <c r="AK1653" i="10"/>
  <c r="AL1653" i="10"/>
  <c r="AM1653" i="10"/>
  <c r="AK1654" i="10"/>
  <c r="AL1654" i="10"/>
  <c r="AM1654" i="10"/>
  <c r="AK1655" i="10"/>
  <c r="AL1655" i="10"/>
  <c r="AM1655" i="10"/>
  <c r="AK1656" i="10"/>
  <c r="AL1656" i="10"/>
  <c r="AM1656" i="10"/>
  <c r="AK1657" i="10"/>
  <c r="AL1657" i="10"/>
  <c r="AM1657" i="10"/>
  <c r="AM1646" i="10"/>
  <c r="AL1646" i="10"/>
  <c r="AK1646" i="10"/>
  <c r="U1657" i="10"/>
  <c r="U1656" i="10"/>
  <c r="U1655" i="10"/>
  <c r="U1654" i="10"/>
  <c r="U1653" i="10"/>
  <c r="U1652" i="10"/>
  <c r="U1651" i="10"/>
  <c r="U1650" i="10"/>
  <c r="U1649" i="10"/>
  <c r="U1648" i="10"/>
  <c r="U1647" i="10"/>
  <c r="U1646" i="10"/>
  <c r="X1647" i="10"/>
  <c r="X1648" i="10"/>
  <c r="X1649" i="10"/>
  <c r="X1650" i="10"/>
  <c r="X1651" i="10"/>
  <c r="X1652" i="10"/>
  <c r="X1653" i="10"/>
  <c r="X1654" i="10"/>
  <c r="X1655" i="10"/>
  <c r="X1656" i="10"/>
  <c r="X1657" i="10"/>
  <c r="X1646" i="10"/>
  <c r="F1657" i="10"/>
  <c r="G1657" i="10"/>
  <c r="H1657" i="10"/>
  <c r="F1656" i="10"/>
  <c r="G1656" i="10"/>
  <c r="H1656" i="10"/>
  <c r="F1655" i="10"/>
  <c r="G1655" i="10"/>
  <c r="H1655" i="10"/>
  <c r="F1654" i="10"/>
  <c r="G1654" i="10"/>
  <c r="H1654" i="10"/>
  <c r="F1653" i="10"/>
  <c r="G1653" i="10"/>
  <c r="H1653" i="10"/>
  <c r="F1652" i="10"/>
  <c r="G1652" i="10"/>
  <c r="H1652" i="10"/>
  <c r="F1651" i="10"/>
  <c r="G1651" i="10"/>
  <c r="H1651" i="10"/>
  <c r="F1650" i="10"/>
  <c r="G1650" i="10"/>
  <c r="H1650" i="10"/>
  <c r="F1649" i="10"/>
  <c r="G1649" i="10"/>
  <c r="H1649" i="10"/>
  <c r="F1648" i="10"/>
  <c r="G1648" i="10"/>
  <c r="H1648" i="10"/>
  <c r="F1647" i="10"/>
  <c r="G1647" i="10"/>
  <c r="H1647" i="10"/>
  <c r="F1646" i="10"/>
  <c r="G1646" i="10"/>
  <c r="H1646" i="10"/>
  <c r="X1630" i="10"/>
  <c r="X1631" i="10"/>
  <c r="X1632" i="10"/>
  <c r="X1633" i="10"/>
  <c r="X1634" i="10"/>
  <c r="X1635" i="10"/>
  <c r="X1636" i="10"/>
  <c r="X1637" i="10"/>
  <c r="X1638" i="10"/>
  <c r="X1639" i="10"/>
  <c r="X1640" i="10"/>
  <c r="X1641" i="10"/>
  <c r="X1642" i="10"/>
  <c r="X1643" i="10"/>
  <c r="X1644" i="10"/>
  <c r="X1645" i="10"/>
  <c r="X1629" i="10"/>
  <c r="U1645" i="10"/>
  <c r="U1644" i="10"/>
  <c r="F1645" i="10"/>
  <c r="G1645" i="10"/>
  <c r="H1645" i="10"/>
  <c r="F1644" i="10"/>
  <c r="G1644" i="10"/>
  <c r="H1644" i="10"/>
  <c r="U1642" i="10"/>
  <c r="U1643" i="10"/>
  <c r="U1641" i="10"/>
  <c r="F1643" i="10"/>
  <c r="G1643" i="10"/>
  <c r="H1643" i="10"/>
  <c r="F1642" i="10"/>
  <c r="G1642" i="10"/>
  <c r="H1642" i="10"/>
  <c r="F1641" i="10"/>
  <c r="G1641" i="10"/>
  <c r="H1641" i="10"/>
  <c r="U1636" i="10"/>
  <c r="U1637" i="10"/>
  <c r="U1638" i="10"/>
  <c r="U1639" i="10"/>
  <c r="U1640" i="10"/>
  <c r="U1635" i="10"/>
  <c r="U1630" i="10"/>
  <c r="U1631" i="10"/>
  <c r="U1632" i="10"/>
  <c r="U1633" i="10"/>
  <c r="U1634" i="10"/>
  <c r="U1629" i="10"/>
  <c r="F1630" i="10"/>
  <c r="F1631" i="10"/>
  <c r="F1632" i="10"/>
  <c r="F1633" i="10"/>
  <c r="F1634" i="10"/>
  <c r="F1635" i="10"/>
  <c r="F1636" i="10"/>
  <c r="F1637" i="10"/>
  <c r="F1638" i="10"/>
  <c r="F1639" i="10"/>
  <c r="F1640" i="10"/>
  <c r="F1629" i="10"/>
  <c r="G1629" i="10"/>
  <c r="H1629" i="10"/>
  <c r="G1630" i="10"/>
  <c r="H1630" i="10"/>
  <c r="G1631" i="10"/>
  <c r="H1631" i="10"/>
  <c r="G1632" i="10"/>
  <c r="H1632" i="10"/>
  <c r="G1633" i="10"/>
  <c r="H1633" i="10"/>
  <c r="G1634" i="10"/>
  <c r="H1634" i="10"/>
  <c r="G1635" i="10"/>
  <c r="H1635" i="10"/>
  <c r="G1636" i="10"/>
  <c r="H1636" i="10"/>
  <c r="G1637" i="10"/>
  <c r="H1637" i="10"/>
  <c r="G1638" i="10"/>
  <c r="H1638" i="10"/>
  <c r="G1639" i="10"/>
  <c r="H1639" i="10"/>
  <c r="G1640" i="10"/>
  <c r="H1640" i="10"/>
  <c r="BL1622" i="10"/>
  <c r="BL1623" i="10"/>
  <c r="BL1624" i="10"/>
  <c r="BL1625" i="10"/>
  <c r="BL1626" i="10"/>
  <c r="BL1627" i="10"/>
  <c r="BL1628" i="10"/>
  <c r="BL1621" i="10"/>
  <c r="AN1622" i="10"/>
  <c r="AN1623" i="10"/>
  <c r="AN1624" i="10"/>
  <c r="AN1625" i="10"/>
  <c r="AN1626" i="10"/>
  <c r="AN1627" i="10"/>
  <c r="AN1628" i="10"/>
  <c r="AN1621" i="10"/>
  <c r="U1628" i="10"/>
  <c r="I1628" i="10" s="1"/>
  <c r="J1628" i="10" s="1"/>
  <c r="K1628" i="10" s="1"/>
  <c r="U1627" i="10"/>
  <c r="I1627" i="10" s="1"/>
  <c r="J1627" i="10" s="1"/>
  <c r="K1627" i="10" s="1"/>
  <c r="U1626" i="10"/>
  <c r="I1626" i="10" s="1"/>
  <c r="J1626" i="10" s="1"/>
  <c r="K1626" i="10" s="1"/>
  <c r="U1625" i="10"/>
  <c r="I1625" i="10" s="1"/>
  <c r="J1625" i="10" s="1"/>
  <c r="K1625" i="10" s="1"/>
  <c r="E1628" i="10"/>
  <c r="G1628" i="10" s="1"/>
  <c r="E1627" i="10"/>
  <c r="H1627" i="10" s="1"/>
  <c r="E1626" i="10"/>
  <c r="H1626" i="10" s="1"/>
  <c r="E1625" i="10"/>
  <c r="G1625" i="10" s="1"/>
  <c r="E1622" i="10"/>
  <c r="G1622" i="10" s="1"/>
  <c r="E1623" i="10"/>
  <c r="G1623" i="10" s="1"/>
  <c r="E1624" i="10"/>
  <c r="G1624" i="10" s="1"/>
  <c r="U1624" i="10"/>
  <c r="I1624" i="10" s="1"/>
  <c r="J1624" i="10" s="1"/>
  <c r="K1624" i="10" s="1"/>
  <c r="U1623" i="10"/>
  <c r="I1623" i="10" s="1"/>
  <c r="J1623" i="10" s="1"/>
  <c r="K1623" i="10" s="1"/>
  <c r="U1622" i="10"/>
  <c r="I1622" i="10" s="1"/>
  <c r="J1622" i="10" s="1"/>
  <c r="K1622" i="10" s="1"/>
  <c r="U1621" i="10"/>
  <c r="I1621" i="10"/>
  <c r="J1621" i="10" s="1"/>
  <c r="K1621" i="10" s="1"/>
  <c r="E1621" i="10"/>
  <c r="H1621" i="10" s="1"/>
  <c r="AL1720" i="10" l="1"/>
  <c r="G1627" i="10"/>
  <c r="AK1715" i="10"/>
  <c r="AL1711" i="10"/>
  <c r="AK1706" i="10"/>
  <c r="AK1727" i="10"/>
  <c r="AK1748" i="10"/>
  <c r="AL1701" i="10"/>
  <c r="AK1723" i="10"/>
  <c r="AL1719" i="10"/>
  <c r="H1695" i="10"/>
  <c r="AK1704" i="10"/>
  <c r="AL1739" i="10"/>
  <c r="AL1746" i="10"/>
  <c r="AK1722" i="10"/>
  <c r="AL1724" i="10"/>
  <c r="AK1741" i="10"/>
  <c r="G1621" i="10"/>
  <c r="AK1734" i="10"/>
  <c r="AK1749" i="10"/>
  <c r="P1079" i="12"/>
  <c r="P1080" i="12"/>
  <c r="P1081" i="12"/>
  <c r="P1078" i="12"/>
  <c r="P1075" i="12"/>
  <c r="P1077" i="12"/>
  <c r="P1071" i="12"/>
  <c r="P1072" i="12"/>
  <c r="AL1751" i="10"/>
  <c r="AL1743" i="10"/>
  <c r="AL1747" i="10"/>
  <c r="AL1744" i="10"/>
  <c r="AK1737" i="10"/>
  <c r="AK1729" i="10"/>
  <c r="AL1726" i="10"/>
  <c r="AL1736" i="10"/>
  <c r="AL1728" i="10"/>
  <c r="AL1733" i="10"/>
  <c r="AL1725" i="10"/>
  <c r="AL1730" i="10"/>
  <c r="AL1732" i="10"/>
  <c r="AL1721" i="10"/>
  <c r="AK1716" i="10"/>
  <c r="AL1713" i="10"/>
  <c r="AK1708" i="10"/>
  <c r="AL1705" i="10"/>
  <c r="AL1718" i="10"/>
  <c r="AL1710" i="10"/>
  <c r="AL1702" i="10"/>
  <c r="AL1717" i="10"/>
  <c r="AL1709" i="10"/>
  <c r="P1061" i="12"/>
  <c r="P1062" i="12"/>
  <c r="Q1062" i="12" s="1"/>
  <c r="P1065" i="12"/>
  <c r="Q1065" i="12" s="1"/>
  <c r="P1059" i="12"/>
  <c r="Q1059" i="12" s="1"/>
  <c r="P1057" i="12"/>
  <c r="Q1057" i="12" s="1"/>
  <c r="P1064" i="12"/>
  <c r="Q1064" i="12" s="1"/>
  <c r="P1063" i="12"/>
  <c r="Q1063" i="12" s="1"/>
  <c r="P1058" i="12"/>
  <c r="Q1058" i="12" s="1"/>
  <c r="P1056" i="12"/>
  <c r="Q1056" i="12" s="1"/>
  <c r="Q1060" i="12"/>
  <c r="Q1061" i="12"/>
  <c r="H1625" i="10"/>
  <c r="H1624" i="10"/>
  <c r="H1623" i="10"/>
  <c r="H1622" i="10"/>
  <c r="H1628" i="10"/>
  <c r="G1626" i="10"/>
  <c r="V1763" i="10" l="1"/>
  <c r="V1762" i="10"/>
  <c r="V1761" i="10"/>
  <c r="V1760" i="10"/>
  <c r="V1759" i="10"/>
  <c r="V1758" i="10"/>
  <c r="V1757" i="10"/>
  <c r="V1756" i="10"/>
  <c r="V1755" i="10"/>
  <c r="V1754" i="10"/>
  <c r="V1753" i="10"/>
  <c r="V1752" i="10"/>
  <c r="V1751" i="10"/>
  <c r="V1750" i="10"/>
  <c r="V1749" i="10"/>
  <c r="V1748" i="10"/>
  <c r="V1747" i="10"/>
  <c r="V1746" i="10"/>
  <c r="V1745" i="10"/>
  <c r="V1744" i="10"/>
  <c r="V1743" i="10"/>
  <c r="V1742" i="10"/>
  <c r="V1741" i="10"/>
  <c r="V1740" i="10"/>
  <c r="V1739" i="10"/>
  <c r="V1738" i="10"/>
  <c r="V1737" i="10"/>
  <c r="V1736" i="10"/>
  <c r="V1735" i="10"/>
  <c r="V1734" i="10"/>
  <c r="V1733" i="10"/>
  <c r="V1732" i="10"/>
  <c r="V1731" i="10"/>
  <c r="V1730" i="10"/>
  <c r="V1729" i="10"/>
  <c r="V1728" i="10"/>
  <c r="V1727" i="10"/>
  <c r="V1726" i="10"/>
  <c r="V1725" i="10"/>
  <c r="V1724" i="10"/>
  <c r="V1723" i="10"/>
  <c r="V1722" i="10"/>
  <c r="V1721" i="10"/>
  <c r="V1720" i="10"/>
  <c r="V1719" i="10"/>
  <c r="V1718" i="10"/>
  <c r="V1717" i="10"/>
  <c r="V1716" i="10"/>
  <c r="V1715" i="10"/>
  <c r="V1714" i="10"/>
  <c r="V1713" i="10"/>
  <c r="V1712" i="10"/>
  <c r="V1711" i="10"/>
  <c r="V1710" i="10"/>
  <c r="V1709" i="10"/>
  <c r="V1708" i="10"/>
  <c r="V1707" i="10"/>
  <c r="V1706" i="10"/>
  <c r="V1705" i="10"/>
  <c r="V1704" i="10"/>
  <c r="V1703" i="10"/>
  <c r="V1702" i="10"/>
  <c r="V1701" i="10"/>
  <c r="V1700" i="10"/>
  <c r="V1699" i="10"/>
  <c r="V1698" i="10"/>
  <c r="V1697" i="10"/>
  <c r="V1696" i="10"/>
  <c r="V1695" i="10"/>
  <c r="V1694" i="10"/>
  <c r="V1693" i="10"/>
  <c r="V1692" i="10"/>
  <c r="V1691" i="10"/>
  <c r="V1690" i="10"/>
  <c r="V1689" i="10"/>
  <c r="V1688" i="10"/>
  <c r="V1687" i="10"/>
  <c r="V1686" i="10"/>
  <c r="V1685" i="10"/>
  <c r="V1684" i="10"/>
  <c r="V1683" i="10"/>
  <c r="V1682" i="10"/>
  <c r="V1681" i="10"/>
  <c r="V1680" i="10"/>
  <c r="V1679" i="10"/>
  <c r="V1678" i="10"/>
  <c r="V1677" i="10"/>
  <c r="V1676" i="10"/>
  <c r="V1675" i="10"/>
  <c r="V1674" i="10"/>
  <c r="V1673" i="10"/>
  <c r="V1672" i="10"/>
  <c r="V1671" i="10"/>
  <c r="V1670" i="10"/>
  <c r="V1669" i="10"/>
  <c r="V1668" i="10"/>
  <c r="V1667" i="10"/>
  <c r="V1666" i="10"/>
  <c r="V1665" i="10"/>
  <c r="V1664" i="10"/>
  <c r="V1663" i="10"/>
  <c r="V1662" i="10"/>
  <c r="V1661" i="10"/>
  <c r="V1660" i="10"/>
  <c r="V1659" i="10"/>
  <c r="V1658" i="10"/>
  <c r="V1657" i="10"/>
  <c r="V1656" i="10"/>
  <c r="V1655" i="10"/>
  <c r="V1654" i="10"/>
  <c r="V1653" i="10"/>
  <c r="V1652" i="10"/>
  <c r="V1651" i="10"/>
  <c r="V1650" i="10"/>
  <c r="V1649" i="10"/>
  <c r="V1648" i="10"/>
  <c r="V1647" i="10"/>
  <c r="V1646" i="10"/>
  <c r="V1645" i="10"/>
  <c r="V1644" i="10"/>
  <c r="V1643" i="10"/>
  <c r="V1642" i="10"/>
  <c r="V1641" i="10"/>
  <c r="V1640" i="10"/>
  <c r="V1639" i="10"/>
  <c r="V1638" i="10"/>
  <c r="V1637" i="10"/>
  <c r="V1636" i="10"/>
  <c r="V1635" i="10"/>
  <c r="V1634" i="10"/>
  <c r="V1633" i="10"/>
  <c r="V1632" i="10"/>
  <c r="V1631" i="10"/>
  <c r="V1630" i="10"/>
  <c r="V1629" i="10"/>
  <c r="V1628" i="10"/>
  <c r="V1627" i="10"/>
  <c r="V1626" i="10"/>
  <c r="V1625" i="10"/>
  <c r="V1624" i="10"/>
  <c r="V1623" i="10"/>
  <c r="V1622" i="10"/>
  <c r="V1621" i="10"/>
  <c r="AS1620" i="10"/>
  <c r="W1620" i="10"/>
  <c r="V1620" i="10"/>
  <c r="U1620" i="10"/>
  <c r="I1620" i="10" s="1"/>
  <c r="J1620" i="10" s="1"/>
  <c r="K1620" i="10" s="1"/>
  <c r="H1620" i="10"/>
  <c r="G1620" i="10"/>
  <c r="AS1619" i="10"/>
  <c r="W1619" i="10"/>
  <c r="V1619" i="10"/>
  <c r="U1619" i="10"/>
  <c r="I1619" i="10" s="1"/>
  <c r="J1619" i="10" s="1"/>
  <c r="K1619" i="10" s="1"/>
  <c r="H1619" i="10"/>
  <c r="G1619" i="10"/>
  <c r="AS1618" i="10"/>
  <c r="W1618" i="10"/>
  <c r="V1618" i="10"/>
  <c r="U1618" i="10"/>
  <c r="I1618" i="10" s="1"/>
  <c r="J1618" i="10" s="1"/>
  <c r="K1618" i="10" s="1"/>
  <c r="H1618" i="10"/>
  <c r="G1618" i="10"/>
  <c r="AS1617" i="10"/>
  <c r="W1617" i="10"/>
  <c r="V1617" i="10"/>
  <c r="U1617" i="10"/>
  <c r="I1617" i="10" s="1"/>
  <c r="J1617" i="10" s="1"/>
  <c r="K1617" i="10" s="1"/>
  <c r="H1617" i="10"/>
  <c r="G1617" i="10"/>
  <c r="AS1616" i="10"/>
  <c r="W1616" i="10"/>
  <c r="V1616" i="10"/>
  <c r="U1616" i="10"/>
  <c r="I1616" i="10" s="1"/>
  <c r="J1616" i="10" s="1"/>
  <c r="K1616" i="10" s="1"/>
  <c r="H1616" i="10"/>
  <c r="G1616" i="10"/>
  <c r="AS1615" i="10"/>
  <c r="W1615" i="10"/>
  <c r="V1615" i="10"/>
  <c r="U1615" i="10"/>
  <c r="I1615" i="10" s="1"/>
  <c r="J1615" i="10" s="1"/>
  <c r="K1615" i="10" s="1"/>
  <c r="H1615" i="10"/>
  <c r="G1615" i="10"/>
  <c r="AS1614" i="10"/>
  <c r="W1614" i="10"/>
  <c r="V1614" i="10"/>
  <c r="U1614" i="10"/>
  <c r="I1614" i="10" s="1"/>
  <c r="J1614" i="10" s="1"/>
  <c r="K1614" i="10" s="1"/>
  <c r="H1614" i="10"/>
  <c r="G1614" i="10"/>
  <c r="AS1613" i="10"/>
  <c r="W1613" i="10"/>
  <c r="V1613" i="10"/>
  <c r="U1613" i="10"/>
  <c r="I1613" i="10" s="1"/>
  <c r="J1613" i="10" s="1"/>
  <c r="K1613" i="10" s="1"/>
  <c r="H1613" i="10"/>
  <c r="G1613" i="10"/>
  <c r="AS1612" i="10"/>
  <c r="W1612" i="10"/>
  <c r="V1612" i="10"/>
  <c r="U1612" i="10"/>
  <c r="I1612" i="10" s="1"/>
  <c r="J1612" i="10" s="1"/>
  <c r="K1612" i="10" s="1"/>
  <c r="H1612" i="10"/>
  <c r="G1612" i="10"/>
  <c r="AS1611" i="10"/>
  <c r="W1611" i="10"/>
  <c r="V1611" i="10"/>
  <c r="U1611" i="10"/>
  <c r="I1611" i="10" s="1"/>
  <c r="J1611" i="10" s="1"/>
  <c r="K1611" i="10" s="1"/>
  <c r="H1611" i="10"/>
  <c r="G1611" i="10"/>
  <c r="AS1610" i="10"/>
  <c r="W1610" i="10"/>
  <c r="V1610" i="10"/>
  <c r="U1610" i="10"/>
  <c r="I1610" i="10" s="1"/>
  <c r="J1610" i="10" s="1"/>
  <c r="K1610" i="10" s="1"/>
  <c r="H1610" i="10"/>
  <c r="G1610" i="10"/>
  <c r="AS1609" i="10"/>
  <c r="W1609" i="10"/>
  <c r="V1609" i="10"/>
  <c r="U1609" i="10"/>
  <c r="I1609" i="10" s="1"/>
  <c r="J1609" i="10" s="1"/>
  <c r="K1609" i="10" s="1"/>
  <c r="H1609" i="10"/>
  <c r="G1609" i="10"/>
  <c r="AS1608" i="10"/>
  <c r="W1608" i="10"/>
  <c r="V1608" i="10"/>
  <c r="U1608" i="10"/>
  <c r="I1608" i="10" s="1"/>
  <c r="J1608" i="10" s="1"/>
  <c r="K1608" i="10" s="1"/>
  <c r="H1608" i="10"/>
  <c r="G1608" i="10"/>
  <c r="AS1607" i="10"/>
  <c r="W1607" i="10"/>
  <c r="V1607" i="10"/>
  <c r="U1607" i="10"/>
  <c r="I1607" i="10" s="1"/>
  <c r="J1607" i="10" s="1"/>
  <c r="K1607" i="10" s="1"/>
  <c r="H1607" i="10"/>
  <c r="G1607" i="10"/>
  <c r="AS1606" i="10"/>
  <c r="W1606" i="10"/>
  <c r="V1606" i="10"/>
  <c r="U1606" i="10"/>
  <c r="I1606" i="10" s="1"/>
  <c r="J1606" i="10" s="1"/>
  <c r="K1606" i="10" s="1"/>
  <c r="H1606" i="10"/>
  <c r="G1606" i="10"/>
  <c r="AS1605" i="10"/>
  <c r="W1605" i="10"/>
  <c r="V1605" i="10"/>
  <c r="U1605" i="10"/>
  <c r="I1605" i="10" s="1"/>
  <c r="J1605" i="10" s="1"/>
  <c r="K1605" i="10" s="1"/>
  <c r="H1605" i="10"/>
  <c r="G1605" i="10"/>
  <c r="AS1604" i="10"/>
  <c r="W1604" i="10"/>
  <c r="V1604" i="10"/>
  <c r="U1604" i="10"/>
  <c r="I1604" i="10" s="1"/>
  <c r="J1604" i="10" s="1"/>
  <c r="K1604" i="10" s="1"/>
  <c r="H1604" i="10"/>
  <c r="G1604" i="10"/>
  <c r="AS1603" i="10"/>
  <c r="W1603" i="10"/>
  <c r="V1603" i="10"/>
  <c r="U1603" i="10"/>
  <c r="I1603" i="10" s="1"/>
  <c r="J1603" i="10" s="1"/>
  <c r="K1603" i="10" s="1"/>
  <c r="H1603" i="10"/>
  <c r="G1603" i="10"/>
  <c r="AS1602" i="10"/>
  <c r="W1602" i="10"/>
  <c r="V1602" i="10"/>
  <c r="U1602" i="10"/>
  <c r="I1602" i="10" s="1"/>
  <c r="J1602" i="10" s="1"/>
  <c r="K1602" i="10" s="1"/>
  <c r="H1602" i="10"/>
  <c r="G1602" i="10"/>
  <c r="AS1601" i="10"/>
  <c r="W1601" i="10"/>
  <c r="V1601" i="10"/>
  <c r="U1601" i="10"/>
  <c r="I1601" i="10" s="1"/>
  <c r="J1601" i="10" s="1"/>
  <c r="K1601" i="10" s="1"/>
  <c r="H1601" i="10"/>
  <c r="G1601" i="10"/>
  <c r="AS1600" i="10"/>
  <c r="W1600" i="10"/>
  <c r="V1600" i="10"/>
  <c r="U1600" i="10"/>
  <c r="I1600" i="10" s="1"/>
  <c r="J1600" i="10" s="1"/>
  <c r="K1600" i="10" s="1"/>
  <c r="H1600" i="10"/>
  <c r="G1600" i="10"/>
  <c r="AS1599" i="10"/>
  <c r="W1599" i="10"/>
  <c r="V1599" i="10"/>
  <c r="U1599" i="10"/>
  <c r="I1599" i="10" s="1"/>
  <c r="J1599" i="10" s="1"/>
  <c r="K1599" i="10" s="1"/>
  <c r="H1599" i="10"/>
  <c r="G1599" i="10"/>
  <c r="AS1598" i="10"/>
  <c r="W1598" i="10"/>
  <c r="V1598" i="10"/>
  <c r="U1598" i="10"/>
  <c r="I1598" i="10" s="1"/>
  <c r="J1598" i="10" s="1"/>
  <c r="K1598" i="10" s="1"/>
  <c r="H1598" i="10"/>
  <c r="G1598" i="10"/>
  <c r="AS1597" i="10"/>
  <c r="W1597" i="10"/>
  <c r="V1597" i="10"/>
  <c r="U1597" i="10"/>
  <c r="I1597" i="10" s="1"/>
  <c r="J1597" i="10" s="1"/>
  <c r="K1597" i="10" s="1"/>
  <c r="H1597" i="10"/>
  <c r="G1597" i="10"/>
  <c r="AR1596" i="10"/>
  <c r="V1596" i="10"/>
  <c r="U1596" i="10"/>
  <c r="I1596" i="10" s="1"/>
  <c r="J1596" i="10" s="1"/>
  <c r="K1596" i="10" s="1"/>
  <c r="H1596" i="10"/>
  <c r="G1596" i="10"/>
  <c r="AR1595" i="10"/>
  <c r="V1595" i="10"/>
  <c r="U1595" i="10"/>
  <c r="I1595" i="10" s="1"/>
  <c r="J1595" i="10" s="1"/>
  <c r="K1595" i="10" s="1"/>
  <c r="H1595" i="10"/>
  <c r="G1595" i="10"/>
  <c r="AR1594" i="10"/>
  <c r="V1594" i="10"/>
  <c r="U1594" i="10"/>
  <c r="I1594" i="10" s="1"/>
  <c r="J1594" i="10" s="1"/>
  <c r="K1594" i="10" s="1"/>
  <c r="H1594" i="10"/>
  <c r="G1594" i="10"/>
  <c r="AR1593" i="10"/>
  <c r="V1593" i="10"/>
  <c r="U1593" i="10"/>
  <c r="I1593" i="10" s="1"/>
  <c r="J1593" i="10" s="1"/>
  <c r="K1593" i="10" s="1"/>
  <c r="H1593" i="10"/>
  <c r="G1593" i="10"/>
  <c r="AR1592" i="10"/>
  <c r="V1592" i="10"/>
  <c r="U1592" i="10"/>
  <c r="I1592" i="10" s="1"/>
  <c r="J1592" i="10" s="1"/>
  <c r="K1592" i="10" s="1"/>
  <c r="H1592" i="10"/>
  <c r="G1592" i="10"/>
  <c r="AR1591" i="10"/>
  <c r="V1591" i="10"/>
  <c r="U1591" i="10"/>
  <c r="I1591" i="10" s="1"/>
  <c r="J1591" i="10" s="1"/>
  <c r="K1591" i="10" s="1"/>
  <c r="H1591" i="10"/>
  <c r="G1591" i="10"/>
  <c r="AR1590" i="10"/>
  <c r="V1590" i="10"/>
  <c r="U1590" i="10"/>
  <c r="I1590" i="10" s="1"/>
  <c r="J1590" i="10" s="1"/>
  <c r="K1590" i="10" s="1"/>
  <c r="H1590" i="10"/>
  <c r="G1590" i="10"/>
  <c r="AR1589" i="10"/>
  <c r="V1589" i="10"/>
  <c r="U1589" i="10"/>
  <c r="I1589" i="10" s="1"/>
  <c r="J1589" i="10" s="1"/>
  <c r="K1589" i="10" s="1"/>
  <c r="H1589" i="10"/>
  <c r="G1589" i="10"/>
  <c r="AR1588" i="10"/>
  <c r="V1588" i="10"/>
  <c r="U1588" i="10"/>
  <c r="I1588" i="10" s="1"/>
  <c r="J1588" i="10" s="1"/>
  <c r="K1588" i="10" s="1"/>
  <c r="H1588" i="10"/>
  <c r="G1588" i="10"/>
  <c r="AR1587" i="10"/>
  <c r="V1587" i="10"/>
  <c r="U1587" i="10"/>
  <c r="I1587" i="10" s="1"/>
  <c r="J1587" i="10" s="1"/>
  <c r="K1587" i="10" s="1"/>
  <c r="H1587" i="10"/>
  <c r="G1587" i="10"/>
  <c r="AR1586" i="10"/>
  <c r="V1586" i="10"/>
  <c r="U1586" i="10"/>
  <c r="I1586" i="10" s="1"/>
  <c r="J1586" i="10" s="1"/>
  <c r="K1586" i="10" s="1"/>
  <c r="H1586" i="10"/>
  <c r="G1586" i="10"/>
  <c r="AR1585" i="10"/>
  <c r="V1585" i="10"/>
  <c r="U1585" i="10"/>
  <c r="I1585" i="10" s="1"/>
  <c r="J1585" i="10" s="1"/>
  <c r="K1585" i="10" s="1"/>
  <c r="H1585" i="10"/>
  <c r="G1585" i="10"/>
  <c r="AR1584" i="10"/>
  <c r="V1584" i="10"/>
  <c r="U1584" i="10"/>
  <c r="I1584" i="10" s="1"/>
  <c r="J1584" i="10" s="1"/>
  <c r="K1584" i="10" s="1"/>
  <c r="H1584" i="10"/>
  <c r="G1584" i="10"/>
  <c r="AR1583" i="10"/>
  <c r="V1583" i="10"/>
  <c r="U1583" i="10"/>
  <c r="I1583" i="10" s="1"/>
  <c r="J1583" i="10" s="1"/>
  <c r="K1583" i="10" s="1"/>
  <c r="H1583" i="10"/>
  <c r="G1583" i="10"/>
  <c r="AR1582" i="10"/>
  <c r="V1582" i="10"/>
  <c r="U1582" i="10"/>
  <c r="I1582" i="10" s="1"/>
  <c r="J1582" i="10" s="1"/>
  <c r="K1582" i="10" s="1"/>
  <c r="H1582" i="10"/>
  <c r="G1582" i="10"/>
  <c r="AR1581" i="10"/>
  <c r="V1581" i="10"/>
  <c r="U1581" i="10"/>
  <c r="I1581" i="10" s="1"/>
  <c r="J1581" i="10" s="1"/>
  <c r="K1581" i="10" s="1"/>
  <c r="H1581" i="10"/>
  <c r="G1581" i="10"/>
  <c r="V1580" i="10"/>
  <c r="U1580" i="10"/>
  <c r="H1580" i="10"/>
  <c r="G1580" i="10"/>
  <c r="F1580" i="10"/>
  <c r="I1580" i="10" s="1"/>
  <c r="J1580" i="10" s="1"/>
  <c r="K1580" i="10" s="1"/>
  <c r="V1579" i="10"/>
  <c r="U1579" i="10"/>
  <c r="H1579" i="10"/>
  <c r="G1579" i="10"/>
  <c r="F1579" i="10"/>
  <c r="V1578" i="10"/>
  <c r="U1578" i="10"/>
  <c r="H1578" i="10"/>
  <c r="G1578" i="10"/>
  <c r="F1578" i="10"/>
  <c r="I1578" i="10" s="1"/>
  <c r="J1578" i="10" s="1"/>
  <c r="K1578" i="10" s="1"/>
  <c r="V1577" i="10"/>
  <c r="U1577" i="10"/>
  <c r="H1577" i="10"/>
  <c r="G1577" i="10"/>
  <c r="F1577" i="10"/>
  <c r="BL1576" i="10"/>
  <c r="AK1576" i="10"/>
  <c r="V1576" i="10"/>
  <c r="U1576" i="10"/>
  <c r="H1576" i="10"/>
  <c r="G1576" i="10"/>
  <c r="F1576" i="10"/>
  <c r="I1576" i="10" s="1"/>
  <c r="J1576" i="10" s="1"/>
  <c r="K1576" i="10" s="1"/>
  <c r="BL1575" i="10"/>
  <c r="AK1575" i="10"/>
  <c r="V1575" i="10"/>
  <c r="U1575" i="10"/>
  <c r="H1575" i="10"/>
  <c r="G1575" i="10"/>
  <c r="F1575" i="10"/>
  <c r="BL1574" i="10"/>
  <c r="AK1574" i="10"/>
  <c r="V1574" i="10"/>
  <c r="U1574" i="10"/>
  <c r="H1574" i="10"/>
  <c r="G1574" i="10"/>
  <c r="F1574" i="10"/>
  <c r="BL1573" i="10"/>
  <c r="AK1573" i="10"/>
  <c r="V1573" i="10"/>
  <c r="U1573" i="10"/>
  <c r="H1573" i="10"/>
  <c r="G1573" i="10"/>
  <c r="F1573" i="10"/>
  <c r="BL1572" i="10"/>
  <c r="AK1572" i="10"/>
  <c r="V1572" i="10"/>
  <c r="U1572" i="10"/>
  <c r="H1572" i="10"/>
  <c r="G1572" i="10"/>
  <c r="F1572" i="10"/>
  <c r="I1572" i="10" s="1"/>
  <c r="J1572" i="10" s="1"/>
  <c r="K1572" i="10" s="1"/>
  <c r="X1571" i="10"/>
  <c r="V1571" i="10"/>
  <c r="U1571" i="10"/>
  <c r="H1571" i="10"/>
  <c r="G1571" i="10"/>
  <c r="F1571" i="10"/>
  <c r="I1571" i="10" s="1"/>
  <c r="J1571" i="10" s="1"/>
  <c r="K1571" i="10" s="1"/>
  <c r="X1570" i="10"/>
  <c r="V1570" i="10"/>
  <c r="U1570" i="10"/>
  <c r="H1570" i="10"/>
  <c r="G1570" i="10"/>
  <c r="F1570" i="10"/>
  <c r="I1570" i="10" s="1"/>
  <c r="J1570" i="10" s="1"/>
  <c r="K1570" i="10" s="1"/>
  <c r="X1569" i="10"/>
  <c r="V1569" i="10"/>
  <c r="U1569" i="10"/>
  <c r="H1569" i="10"/>
  <c r="G1569" i="10"/>
  <c r="F1569" i="10"/>
  <c r="X1568" i="10"/>
  <c r="V1568" i="10"/>
  <c r="U1568" i="10"/>
  <c r="H1568" i="10"/>
  <c r="G1568" i="10"/>
  <c r="F1568" i="10"/>
  <c r="I1568" i="10" s="1"/>
  <c r="J1568" i="10" s="1"/>
  <c r="K1568" i="10" s="1"/>
  <c r="X1567" i="10"/>
  <c r="V1567" i="10"/>
  <c r="U1567" i="10"/>
  <c r="H1567" i="10"/>
  <c r="G1567" i="10"/>
  <c r="F1567" i="10"/>
  <c r="I1567" i="10" s="1"/>
  <c r="J1567" i="10" s="1"/>
  <c r="K1567" i="10" s="1"/>
  <c r="X1566" i="10"/>
  <c r="V1566" i="10"/>
  <c r="U1566" i="10"/>
  <c r="H1566" i="10"/>
  <c r="G1566" i="10"/>
  <c r="F1566" i="10"/>
  <c r="I1566" i="10" s="1"/>
  <c r="J1566" i="10" s="1"/>
  <c r="K1566" i="10" s="1"/>
  <c r="X1565" i="10"/>
  <c r="V1565" i="10"/>
  <c r="U1565" i="10"/>
  <c r="H1565" i="10"/>
  <c r="G1565" i="10"/>
  <c r="F1565" i="10"/>
  <c r="X1564" i="10"/>
  <c r="V1564" i="10"/>
  <c r="U1564" i="10"/>
  <c r="H1564" i="10"/>
  <c r="G1564" i="10"/>
  <c r="F1564" i="10"/>
  <c r="I1564" i="10" s="1"/>
  <c r="J1564" i="10" s="1"/>
  <c r="K1564" i="10" s="1"/>
  <c r="X1563" i="10"/>
  <c r="V1563" i="10"/>
  <c r="U1563" i="10"/>
  <c r="H1563" i="10"/>
  <c r="G1563" i="10"/>
  <c r="F1563" i="10"/>
  <c r="I1563" i="10" s="1"/>
  <c r="J1563" i="10" s="1"/>
  <c r="K1563" i="10" s="1"/>
  <c r="X1562" i="10"/>
  <c r="V1562" i="10"/>
  <c r="U1562" i="10"/>
  <c r="H1562" i="10"/>
  <c r="G1562" i="10"/>
  <c r="F1562" i="10"/>
  <c r="I1562" i="10" s="1"/>
  <c r="J1562" i="10" s="1"/>
  <c r="K1562" i="10" s="1"/>
  <c r="X1561" i="10"/>
  <c r="V1561" i="10"/>
  <c r="U1561" i="10"/>
  <c r="H1561" i="10"/>
  <c r="G1561" i="10"/>
  <c r="F1561" i="10"/>
  <c r="V1560" i="10"/>
  <c r="U1560" i="10"/>
  <c r="H1560" i="10"/>
  <c r="G1560" i="10"/>
  <c r="F1560" i="10"/>
  <c r="V1559" i="10"/>
  <c r="U1559" i="10"/>
  <c r="H1559" i="10"/>
  <c r="G1559" i="10"/>
  <c r="F1559" i="10"/>
  <c r="I1559" i="10" s="1"/>
  <c r="J1559" i="10" s="1"/>
  <c r="K1559" i="10" s="1"/>
  <c r="V1558" i="10"/>
  <c r="U1558" i="10"/>
  <c r="H1558" i="10"/>
  <c r="G1558" i="10"/>
  <c r="F1558" i="10"/>
  <c r="V1557" i="10"/>
  <c r="U1557" i="10"/>
  <c r="H1557" i="10"/>
  <c r="G1557" i="10"/>
  <c r="F1557" i="10"/>
  <c r="I1557" i="10" s="1"/>
  <c r="J1557" i="10" s="1"/>
  <c r="K1557" i="10" s="1"/>
  <c r="V1556" i="10"/>
  <c r="U1556" i="10"/>
  <c r="H1556" i="10"/>
  <c r="G1556" i="10"/>
  <c r="F1556" i="10"/>
  <c r="AQ1555" i="10"/>
  <c r="AM1555" i="10"/>
  <c r="X1555" i="10"/>
  <c r="V1555" i="10"/>
  <c r="U1555" i="10"/>
  <c r="I1555" i="10" s="1"/>
  <c r="J1555" i="10" s="1"/>
  <c r="K1555" i="10" s="1"/>
  <c r="H1555" i="10"/>
  <c r="G1555" i="10"/>
  <c r="AQ1554" i="10"/>
  <c r="AM1554" i="10"/>
  <c r="X1554" i="10"/>
  <c r="V1554" i="10"/>
  <c r="U1554" i="10"/>
  <c r="I1554" i="10" s="1"/>
  <c r="J1554" i="10" s="1"/>
  <c r="K1554" i="10" s="1"/>
  <c r="H1554" i="10"/>
  <c r="G1554" i="10"/>
  <c r="AQ1553" i="10"/>
  <c r="AM1553" i="10"/>
  <c r="X1553" i="10"/>
  <c r="V1553" i="10"/>
  <c r="U1553" i="10"/>
  <c r="I1553" i="10" s="1"/>
  <c r="J1553" i="10" s="1"/>
  <c r="K1553" i="10" s="1"/>
  <c r="H1553" i="10"/>
  <c r="G1553" i="10"/>
  <c r="AQ1552" i="10"/>
  <c r="AM1552" i="10"/>
  <c r="X1552" i="10"/>
  <c r="V1552" i="10"/>
  <c r="U1552" i="10"/>
  <c r="I1552" i="10" s="1"/>
  <c r="J1552" i="10" s="1"/>
  <c r="K1552" i="10" s="1"/>
  <c r="H1552" i="10"/>
  <c r="G1552" i="10"/>
  <c r="AQ1551" i="10"/>
  <c r="AM1551" i="10"/>
  <c r="X1551" i="10"/>
  <c r="V1551" i="10"/>
  <c r="U1551" i="10"/>
  <c r="I1551" i="10" s="1"/>
  <c r="J1551" i="10" s="1"/>
  <c r="K1551" i="10" s="1"/>
  <c r="H1551" i="10"/>
  <c r="G1551" i="10"/>
  <c r="AQ1550" i="10"/>
  <c r="AM1550" i="10"/>
  <c r="X1550" i="10"/>
  <c r="V1550" i="10"/>
  <c r="U1550" i="10"/>
  <c r="I1550" i="10" s="1"/>
  <c r="J1550" i="10" s="1"/>
  <c r="K1550" i="10" s="1"/>
  <c r="H1550" i="10"/>
  <c r="G1550" i="10"/>
  <c r="AQ1549" i="10"/>
  <c r="AM1549" i="10"/>
  <c r="X1549" i="10"/>
  <c r="V1549" i="10"/>
  <c r="U1549" i="10"/>
  <c r="I1549" i="10" s="1"/>
  <c r="J1549" i="10" s="1"/>
  <c r="K1549" i="10" s="1"/>
  <c r="H1549" i="10"/>
  <c r="G1549" i="10"/>
  <c r="AQ1548" i="10"/>
  <c r="AM1548" i="10"/>
  <c r="X1548" i="10"/>
  <c r="V1548" i="10"/>
  <c r="U1548" i="10"/>
  <c r="I1548" i="10" s="1"/>
  <c r="J1548" i="10" s="1"/>
  <c r="K1548" i="10" s="1"/>
  <c r="H1548" i="10"/>
  <c r="G1548" i="10"/>
  <c r="AQ1547" i="10"/>
  <c r="AM1547" i="10"/>
  <c r="X1547" i="10"/>
  <c r="V1547" i="10"/>
  <c r="U1547" i="10"/>
  <c r="I1547" i="10" s="1"/>
  <c r="J1547" i="10" s="1"/>
  <c r="K1547" i="10" s="1"/>
  <c r="H1547" i="10"/>
  <c r="G1547" i="10"/>
  <c r="AQ1546" i="10"/>
  <c r="AM1546" i="10"/>
  <c r="X1546" i="10"/>
  <c r="V1546" i="10"/>
  <c r="U1546" i="10"/>
  <c r="I1546" i="10" s="1"/>
  <c r="J1546" i="10" s="1"/>
  <c r="K1546" i="10" s="1"/>
  <c r="H1546" i="10"/>
  <c r="G1546" i="10"/>
  <c r="AQ1545" i="10"/>
  <c r="AM1545" i="10"/>
  <c r="X1545" i="10"/>
  <c r="V1545" i="10"/>
  <c r="U1545" i="10"/>
  <c r="I1545" i="10" s="1"/>
  <c r="J1545" i="10" s="1"/>
  <c r="K1545" i="10" s="1"/>
  <c r="H1545" i="10"/>
  <c r="G1545" i="10"/>
  <c r="AQ1544" i="10"/>
  <c r="AM1544" i="10"/>
  <c r="X1544" i="10"/>
  <c r="V1544" i="10"/>
  <c r="U1544" i="10"/>
  <c r="I1544" i="10" s="1"/>
  <c r="J1544" i="10" s="1"/>
  <c r="K1544" i="10" s="1"/>
  <c r="H1544" i="10"/>
  <c r="G1544" i="10"/>
  <c r="AQ1543" i="10"/>
  <c r="AM1543" i="10"/>
  <c r="X1543" i="10"/>
  <c r="V1543" i="10"/>
  <c r="U1543" i="10"/>
  <c r="I1543" i="10" s="1"/>
  <c r="J1543" i="10" s="1"/>
  <c r="K1543" i="10" s="1"/>
  <c r="H1543" i="10"/>
  <c r="G1543" i="10"/>
  <c r="AQ1542" i="10"/>
  <c r="AM1542" i="10"/>
  <c r="X1542" i="10"/>
  <c r="V1542" i="10"/>
  <c r="U1542" i="10"/>
  <c r="I1542" i="10" s="1"/>
  <c r="J1542" i="10" s="1"/>
  <c r="K1542" i="10" s="1"/>
  <c r="H1542" i="10"/>
  <c r="G1542" i="10"/>
  <c r="AQ1541" i="10"/>
  <c r="AM1541" i="10"/>
  <c r="X1541" i="10"/>
  <c r="V1541" i="10"/>
  <c r="U1541" i="10"/>
  <c r="I1541" i="10" s="1"/>
  <c r="J1541" i="10" s="1"/>
  <c r="K1541" i="10" s="1"/>
  <c r="H1541" i="10"/>
  <c r="G1541" i="10"/>
  <c r="AQ1540" i="10"/>
  <c r="AM1540" i="10"/>
  <c r="X1540" i="10"/>
  <c r="V1540" i="10"/>
  <c r="U1540" i="10"/>
  <c r="I1540" i="10" s="1"/>
  <c r="J1540" i="10" s="1"/>
  <c r="K1540" i="10" s="1"/>
  <c r="H1540" i="10"/>
  <c r="G1540" i="10"/>
  <c r="AQ1539" i="10"/>
  <c r="AM1539" i="10"/>
  <c r="X1539" i="10"/>
  <c r="V1539" i="10"/>
  <c r="U1539" i="10"/>
  <c r="I1539" i="10" s="1"/>
  <c r="J1539" i="10" s="1"/>
  <c r="K1539" i="10" s="1"/>
  <c r="H1539" i="10"/>
  <c r="G1539" i="10"/>
  <c r="AQ1538" i="10"/>
  <c r="AM1538" i="10"/>
  <c r="X1538" i="10"/>
  <c r="V1538" i="10"/>
  <c r="U1538" i="10"/>
  <c r="I1538" i="10" s="1"/>
  <c r="J1538" i="10" s="1"/>
  <c r="K1538" i="10" s="1"/>
  <c r="H1538" i="10"/>
  <c r="G1538" i="10"/>
  <c r="AQ1537" i="10"/>
  <c r="AM1537" i="10"/>
  <c r="X1537" i="10"/>
  <c r="V1537" i="10"/>
  <c r="U1537" i="10"/>
  <c r="I1537" i="10" s="1"/>
  <c r="J1537" i="10" s="1"/>
  <c r="K1537" i="10" s="1"/>
  <c r="H1537" i="10"/>
  <c r="G1537" i="10"/>
  <c r="AQ1536" i="10"/>
  <c r="AM1536" i="10"/>
  <c r="X1536" i="10"/>
  <c r="V1536" i="10"/>
  <c r="U1536" i="10"/>
  <c r="I1536" i="10" s="1"/>
  <c r="J1536" i="10" s="1"/>
  <c r="K1536" i="10" s="1"/>
  <c r="H1536" i="10"/>
  <c r="G1536" i="10"/>
  <c r="AT1535" i="10"/>
  <c r="AR1535" i="10"/>
  <c r="AP1535" i="10"/>
  <c r="V1535" i="10"/>
  <c r="U1535" i="10"/>
  <c r="H1535" i="10"/>
  <c r="G1535" i="10"/>
  <c r="F1535" i="10"/>
  <c r="AT1534" i="10"/>
  <c r="AR1534" i="10"/>
  <c r="AP1534" i="10"/>
  <c r="V1534" i="10"/>
  <c r="U1534" i="10"/>
  <c r="H1534" i="10"/>
  <c r="G1534" i="10"/>
  <c r="F1534" i="10"/>
  <c r="AT1533" i="10"/>
  <c r="AR1533" i="10"/>
  <c r="AP1533" i="10"/>
  <c r="V1533" i="10"/>
  <c r="U1533" i="10"/>
  <c r="H1533" i="10"/>
  <c r="G1533" i="10"/>
  <c r="F1533" i="10"/>
  <c r="AT1532" i="10"/>
  <c r="AR1532" i="10"/>
  <c r="AP1532" i="10"/>
  <c r="V1532" i="10"/>
  <c r="U1532" i="10"/>
  <c r="H1532" i="10"/>
  <c r="G1532" i="10"/>
  <c r="F1532" i="10"/>
  <c r="AT1531" i="10"/>
  <c r="AR1531" i="10"/>
  <c r="AP1531" i="10"/>
  <c r="V1531" i="10"/>
  <c r="U1531" i="10"/>
  <c r="H1531" i="10"/>
  <c r="G1531" i="10"/>
  <c r="F1531" i="10"/>
  <c r="AT1530" i="10"/>
  <c r="AR1530" i="10"/>
  <c r="AP1530" i="10"/>
  <c r="V1530" i="10"/>
  <c r="U1530" i="10"/>
  <c r="H1530" i="10"/>
  <c r="G1530" i="10"/>
  <c r="F1530" i="10"/>
  <c r="AT1529" i="10"/>
  <c r="AR1529" i="10"/>
  <c r="AP1529" i="10"/>
  <c r="V1529" i="10"/>
  <c r="U1529" i="10"/>
  <c r="H1529" i="10"/>
  <c r="G1529" i="10"/>
  <c r="F1529" i="10"/>
  <c r="AT1528" i="10"/>
  <c r="AR1528" i="10"/>
  <c r="AP1528" i="10"/>
  <c r="V1528" i="10"/>
  <c r="U1528" i="10"/>
  <c r="H1528" i="10"/>
  <c r="G1528" i="10"/>
  <c r="F1528" i="10"/>
  <c r="AT1527" i="10"/>
  <c r="AR1527" i="10"/>
  <c r="AP1527" i="10"/>
  <c r="V1527" i="10"/>
  <c r="U1527" i="10"/>
  <c r="H1527" i="10"/>
  <c r="G1527" i="10"/>
  <c r="F1527" i="10"/>
  <c r="AT1526" i="10"/>
  <c r="AR1526" i="10"/>
  <c r="AP1526" i="10"/>
  <c r="V1526" i="10"/>
  <c r="U1526" i="10"/>
  <c r="H1526" i="10"/>
  <c r="G1526" i="10"/>
  <c r="F1526" i="10"/>
  <c r="AT1525" i="10"/>
  <c r="AR1525" i="10"/>
  <c r="AP1525" i="10"/>
  <c r="V1525" i="10"/>
  <c r="U1525" i="10"/>
  <c r="H1525" i="10"/>
  <c r="G1525" i="10"/>
  <c r="F1525" i="10"/>
  <c r="AT1524" i="10"/>
  <c r="AR1524" i="10"/>
  <c r="AP1524" i="10"/>
  <c r="V1524" i="10"/>
  <c r="U1524" i="10"/>
  <c r="H1524" i="10"/>
  <c r="G1524" i="10"/>
  <c r="F1524" i="10"/>
  <c r="AR1523" i="10"/>
  <c r="AM1523" i="10"/>
  <c r="W1523" i="10"/>
  <c r="X1523" i="10" s="1"/>
  <c r="V1523" i="10"/>
  <c r="U1523" i="10"/>
  <c r="H1523" i="10"/>
  <c r="G1523" i="10"/>
  <c r="F1523" i="10"/>
  <c r="AR1522" i="10"/>
  <c r="AM1522" i="10"/>
  <c r="W1522" i="10" s="1"/>
  <c r="X1522" i="10" s="1"/>
  <c r="V1522" i="10"/>
  <c r="U1522" i="10"/>
  <c r="H1522" i="10"/>
  <c r="G1522" i="10"/>
  <c r="F1522" i="10"/>
  <c r="AR1521" i="10"/>
  <c r="AM1521" i="10"/>
  <c r="W1521" i="10" s="1"/>
  <c r="X1521" i="10" s="1"/>
  <c r="V1521" i="10"/>
  <c r="U1521" i="10"/>
  <c r="H1521" i="10"/>
  <c r="G1521" i="10"/>
  <c r="F1521" i="10"/>
  <c r="AR1520" i="10"/>
  <c r="AM1520" i="10"/>
  <c r="W1520" i="10" s="1"/>
  <c r="X1520" i="10" s="1"/>
  <c r="V1520" i="10"/>
  <c r="U1520" i="10"/>
  <c r="H1520" i="10"/>
  <c r="G1520" i="10"/>
  <c r="F1520" i="10"/>
  <c r="AR1519" i="10"/>
  <c r="AP1519" i="10"/>
  <c r="AM1519" i="10"/>
  <c r="W1519" i="10" s="1"/>
  <c r="X1519" i="10" s="1"/>
  <c r="V1519" i="10"/>
  <c r="U1519" i="10"/>
  <c r="H1519" i="10"/>
  <c r="G1519" i="10"/>
  <c r="F1519" i="10"/>
  <c r="AR1518" i="10"/>
  <c r="AP1518" i="10"/>
  <c r="AM1518" i="10"/>
  <c r="W1518" i="10" s="1"/>
  <c r="X1518" i="10" s="1"/>
  <c r="V1518" i="10"/>
  <c r="U1518" i="10"/>
  <c r="H1518" i="10"/>
  <c r="G1518" i="10"/>
  <c r="F1518" i="10"/>
  <c r="AR1517" i="10"/>
  <c r="AP1517" i="10"/>
  <c r="AM1517" i="10"/>
  <c r="W1517" i="10" s="1"/>
  <c r="X1517" i="10" s="1"/>
  <c r="V1517" i="10"/>
  <c r="U1517" i="10"/>
  <c r="H1517" i="10"/>
  <c r="G1517" i="10"/>
  <c r="F1517" i="10"/>
  <c r="I1517" i="10" s="1"/>
  <c r="J1517" i="10" s="1"/>
  <c r="K1517" i="10" s="1"/>
  <c r="AR1516" i="10"/>
  <c r="AP1516" i="10"/>
  <c r="AM1516" i="10"/>
  <c r="W1516" i="10" s="1"/>
  <c r="X1516" i="10" s="1"/>
  <c r="V1516" i="10"/>
  <c r="U1516" i="10"/>
  <c r="H1516" i="10"/>
  <c r="G1516" i="10"/>
  <c r="F1516" i="10"/>
  <c r="AR1515" i="10"/>
  <c r="AP1515" i="10"/>
  <c r="AM1515" i="10"/>
  <c r="W1515" i="10" s="1"/>
  <c r="X1515" i="10" s="1"/>
  <c r="V1515" i="10"/>
  <c r="U1515" i="10"/>
  <c r="H1515" i="10"/>
  <c r="G1515" i="10"/>
  <c r="F1515" i="10"/>
  <c r="AR1514" i="10"/>
  <c r="AP1514" i="10"/>
  <c r="AM1514" i="10"/>
  <c r="W1514" i="10" s="1"/>
  <c r="X1514" i="10" s="1"/>
  <c r="V1514" i="10"/>
  <c r="U1514" i="10"/>
  <c r="H1514" i="10"/>
  <c r="G1514" i="10"/>
  <c r="F1514" i="10"/>
  <c r="AR1513" i="10"/>
  <c r="AP1513" i="10"/>
  <c r="AM1513" i="10"/>
  <c r="W1513" i="10" s="1"/>
  <c r="X1513" i="10" s="1"/>
  <c r="V1513" i="10"/>
  <c r="U1513" i="10"/>
  <c r="H1513" i="10"/>
  <c r="G1513" i="10"/>
  <c r="F1513" i="10"/>
  <c r="AR1512" i="10"/>
  <c r="AP1512" i="10"/>
  <c r="AM1512" i="10"/>
  <c r="W1512" i="10" s="1"/>
  <c r="X1512" i="10" s="1"/>
  <c r="V1512" i="10"/>
  <c r="U1512" i="10"/>
  <c r="H1512" i="10"/>
  <c r="G1512" i="10"/>
  <c r="F1512" i="10"/>
  <c r="AP1511" i="10"/>
  <c r="AM1511" i="10"/>
  <c r="W1511" i="10" s="1"/>
  <c r="X1511" i="10" s="1"/>
  <c r="V1511" i="10"/>
  <c r="U1511" i="10"/>
  <c r="H1511" i="10"/>
  <c r="G1511" i="10"/>
  <c r="F1511" i="10"/>
  <c r="AP1510" i="10"/>
  <c r="AM1510" i="10"/>
  <c r="W1510" i="10" s="1"/>
  <c r="X1510" i="10" s="1"/>
  <c r="V1510" i="10"/>
  <c r="U1510" i="10"/>
  <c r="H1510" i="10"/>
  <c r="G1510" i="10"/>
  <c r="F1510" i="10"/>
  <c r="AP1509" i="10"/>
  <c r="AM1509" i="10"/>
  <c r="W1509" i="10" s="1"/>
  <c r="X1509" i="10" s="1"/>
  <c r="V1509" i="10"/>
  <c r="U1509" i="10"/>
  <c r="H1509" i="10"/>
  <c r="G1509" i="10"/>
  <c r="F1509" i="10"/>
  <c r="AP1508" i="10"/>
  <c r="AM1508" i="10"/>
  <c r="W1508" i="10" s="1"/>
  <c r="X1508" i="10" s="1"/>
  <c r="V1508" i="10"/>
  <c r="U1508" i="10"/>
  <c r="H1508" i="10"/>
  <c r="G1508" i="10"/>
  <c r="F1508" i="10"/>
  <c r="AL1507" i="10"/>
  <c r="X1507" i="10"/>
  <c r="V1507" i="10"/>
  <c r="U1507" i="10"/>
  <c r="H1507" i="10"/>
  <c r="G1507" i="10"/>
  <c r="F1507" i="10"/>
  <c r="AL1506" i="10"/>
  <c r="X1506" i="10"/>
  <c r="V1506" i="10"/>
  <c r="U1506" i="10"/>
  <c r="H1506" i="10"/>
  <c r="G1506" i="10"/>
  <c r="F1506" i="10"/>
  <c r="AL1505" i="10"/>
  <c r="X1505" i="10"/>
  <c r="V1505" i="10"/>
  <c r="U1505" i="10"/>
  <c r="H1505" i="10"/>
  <c r="G1505" i="10"/>
  <c r="F1505" i="10"/>
  <c r="AL1504" i="10"/>
  <c r="X1504" i="10"/>
  <c r="V1504" i="10"/>
  <c r="U1504" i="10"/>
  <c r="H1504" i="10"/>
  <c r="G1504" i="10"/>
  <c r="F1504" i="10"/>
  <c r="AL1503" i="10"/>
  <c r="X1503" i="10"/>
  <c r="V1503" i="10"/>
  <c r="U1503" i="10"/>
  <c r="H1503" i="10"/>
  <c r="G1503" i="10"/>
  <c r="F1503" i="10"/>
  <c r="AL1502" i="10"/>
  <c r="X1502" i="10"/>
  <c r="V1502" i="10"/>
  <c r="U1502" i="10"/>
  <c r="H1502" i="10"/>
  <c r="G1502" i="10"/>
  <c r="F1502" i="10"/>
  <c r="AL1501" i="10"/>
  <c r="X1501" i="10"/>
  <c r="V1501" i="10"/>
  <c r="U1501" i="10"/>
  <c r="H1501" i="10"/>
  <c r="G1501" i="10"/>
  <c r="F1501" i="10"/>
  <c r="AL1500" i="10"/>
  <c r="X1500" i="10"/>
  <c r="V1500" i="10"/>
  <c r="U1500" i="10"/>
  <c r="H1500" i="10"/>
  <c r="G1500" i="10"/>
  <c r="F1500" i="10"/>
  <c r="X1499" i="10"/>
  <c r="V1499" i="10"/>
  <c r="U1499" i="10"/>
  <c r="H1499" i="10"/>
  <c r="G1499" i="10"/>
  <c r="F1499" i="10"/>
  <c r="X1498" i="10"/>
  <c r="V1498" i="10"/>
  <c r="U1498" i="10"/>
  <c r="H1498" i="10"/>
  <c r="G1498" i="10"/>
  <c r="F1498" i="10"/>
  <c r="X1497" i="10"/>
  <c r="V1497" i="10"/>
  <c r="U1497" i="10"/>
  <c r="H1497" i="10"/>
  <c r="G1497" i="10"/>
  <c r="F1497" i="10"/>
  <c r="AR1496" i="10"/>
  <c r="X1496" i="10"/>
  <c r="V1496" i="10"/>
  <c r="U1496" i="10"/>
  <c r="I1496" i="10" s="1"/>
  <c r="J1496" i="10" s="1"/>
  <c r="K1496" i="10" s="1"/>
  <c r="H1496" i="10"/>
  <c r="G1496" i="10"/>
  <c r="AR1495" i="10"/>
  <c r="X1495" i="10"/>
  <c r="V1495" i="10"/>
  <c r="U1495" i="10"/>
  <c r="I1495" i="10" s="1"/>
  <c r="J1495" i="10" s="1"/>
  <c r="K1495" i="10" s="1"/>
  <c r="H1495" i="10"/>
  <c r="G1495" i="10"/>
  <c r="AR1494" i="10"/>
  <c r="X1494" i="10"/>
  <c r="V1494" i="10"/>
  <c r="U1494" i="10"/>
  <c r="I1494" i="10" s="1"/>
  <c r="J1494" i="10" s="1"/>
  <c r="K1494" i="10" s="1"/>
  <c r="H1494" i="10"/>
  <c r="G1494" i="10"/>
  <c r="AR1493" i="10"/>
  <c r="X1493" i="10"/>
  <c r="V1493" i="10"/>
  <c r="U1493" i="10"/>
  <c r="I1493" i="10" s="1"/>
  <c r="J1493" i="10" s="1"/>
  <c r="K1493" i="10" s="1"/>
  <c r="H1493" i="10"/>
  <c r="G1493" i="10"/>
  <c r="AR1492" i="10"/>
  <c r="X1492" i="10"/>
  <c r="V1492" i="10"/>
  <c r="U1492" i="10"/>
  <c r="I1492" i="10" s="1"/>
  <c r="J1492" i="10" s="1"/>
  <c r="K1492" i="10" s="1"/>
  <c r="H1492" i="10"/>
  <c r="G1492" i="10"/>
  <c r="AR1491" i="10"/>
  <c r="X1491" i="10"/>
  <c r="V1491" i="10"/>
  <c r="U1491" i="10"/>
  <c r="I1491" i="10" s="1"/>
  <c r="J1491" i="10" s="1"/>
  <c r="K1491" i="10" s="1"/>
  <c r="H1491" i="10"/>
  <c r="G1491" i="10"/>
  <c r="AR1490" i="10"/>
  <c r="X1490" i="10"/>
  <c r="V1490" i="10"/>
  <c r="U1490" i="10"/>
  <c r="I1490" i="10" s="1"/>
  <c r="J1490" i="10" s="1"/>
  <c r="K1490" i="10" s="1"/>
  <c r="H1490" i="10"/>
  <c r="G1490" i="10"/>
  <c r="AR1489" i="10"/>
  <c r="X1489" i="10"/>
  <c r="V1489" i="10"/>
  <c r="U1489" i="10"/>
  <c r="I1489" i="10" s="1"/>
  <c r="J1489" i="10" s="1"/>
  <c r="K1489" i="10" s="1"/>
  <c r="H1489" i="10"/>
  <c r="G1489" i="10"/>
  <c r="AR1488" i="10"/>
  <c r="X1488" i="10"/>
  <c r="V1488" i="10"/>
  <c r="U1488" i="10"/>
  <c r="I1488" i="10" s="1"/>
  <c r="J1488" i="10" s="1"/>
  <c r="K1488" i="10" s="1"/>
  <c r="H1488" i="10"/>
  <c r="G1488" i="10"/>
  <c r="AR1487" i="10"/>
  <c r="X1487" i="10"/>
  <c r="V1487" i="10"/>
  <c r="U1487" i="10"/>
  <c r="I1487" i="10" s="1"/>
  <c r="J1487" i="10" s="1"/>
  <c r="K1487" i="10" s="1"/>
  <c r="H1487" i="10"/>
  <c r="G1487" i="10"/>
  <c r="AR1486" i="10"/>
  <c r="X1486" i="10"/>
  <c r="V1486" i="10"/>
  <c r="U1486" i="10"/>
  <c r="I1486" i="10" s="1"/>
  <c r="J1486" i="10" s="1"/>
  <c r="K1486" i="10" s="1"/>
  <c r="H1486" i="10"/>
  <c r="G1486" i="10"/>
  <c r="AR1485" i="10"/>
  <c r="X1485" i="10"/>
  <c r="V1485" i="10"/>
  <c r="U1485" i="10"/>
  <c r="I1485" i="10" s="1"/>
  <c r="J1485" i="10" s="1"/>
  <c r="K1485" i="10" s="1"/>
  <c r="H1485" i="10"/>
  <c r="G1485" i="10"/>
  <c r="AR1484" i="10"/>
  <c r="X1484" i="10"/>
  <c r="V1484" i="10"/>
  <c r="U1484" i="10"/>
  <c r="I1484" i="10" s="1"/>
  <c r="J1484" i="10" s="1"/>
  <c r="K1484" i="10" s="1"/>
  <c r="H1484" i="10"/>
  <c r="G1484" i="10"/>
  <c r="AR1483" i="10"/>
  <c r="X1483" i="10"/>
  <c r="V1483" i="10"/>
  <c r="U1483" i="10"/>
  <c r="I1483" i="10" s="1"/>
  <c r="J1483" i="10" s="1"/>
  <c r="K1483" i="10" s="1"/>
  <c r="H1483" i="10"/>
  <c r="G1483" i="10"/>
  <c r="AR1482" i="10"/>
  <c r="X1482" i="10"/>
  <c r="V1482" i="10"/>
  <c r="U1482" i="10"/>
  <c r="I1482" i="10" s="1"/>
  <c r="J1482" i="10" s="1"/>
  <c r="K1482" i="10" s="1"/>
  <c r="H1482" i="10"/>
  <c r="G1482" i="10"/>
  <c r="AR1481" i="10"/>
  <c r="X1481" i="10"/>
  <c r="V1481" i="10"/>
  <c r="U1481" i="10"/>
  <c r="I1481" i="10" s="1"/>
  <c r="J1481" i="10" s="1"/>
  <c r="K1481" i="10" s="1"/>
  <c r="H1481" i="10"/>
  <c r="G1481" i="10"/>
  <c r="AR1480" i="10"/>
  <c r="X1480" i="10"/>
  <c r="V1480" i="10"/>
  <c r="U1480" i="10"/>
  <c r="I1480" i="10" s="1"/>
  <c r="J1480" i="10" s="1"/>
  <c r="K1480" i="10" s="1"/>
  <c r="H1480" i="10"/>
  <c r="G1480" i="10"/>
  <c r="AR1479" i="10"/>
  <c r="X1479" i="10"/>
  <c r="V1479" i="10"/>
  <c r="U1479" i="10"/>
  <c r="I1479" i="10" s="1"/>
  <c r="J1479" i="10" s="1"/>
  <c r="K1479" i="10" s="1"/>
  <c r="H1479" i="10"/>
  <c r="G1479" i="10"/>
  <c r="AR1478" i="10"/>
  <c r="X1478" i="10"/>
  <c r="V1478" i="10"/>
  <c r="U1478" i="10"/>
  <c r="I1478" i="10" s="1"/>
  <c r="J1478" i="10" s="1"/>
  <c r="K1478" i="10" s="1"/>
  <c r="H1478" i="10"/>
  <c r="G1478" i="10"/>
  <c r="AR1477" i="10"/>
  <c r="X1477" i="10"/>
  <c r="V1477" i="10"/>
  <c r="U1477" i="10"/>
  <c r="I1477" i="10" s="1"/>
  <c r="J1477" i="10" s="1"/>
  <c r="K1477" i="10" s="1"/>
  <c r="H1477" i="10"/>
  <c r="G1477" i="10"/>
  <c r="BL1476" i="10"/>
  <c r="AT1476" i="10"/>
  <c r="AQ1476" i="10"/>
  <c r="AO1476" i="10"/>
  <c r="V1476" i="10"/>
  <c r="U1476" i="10"/>
  <c r="H1476" i="10"/>
  <c r="G1476" i="10"/>
  <c r="F1476" i="10"/>
  <c r="BL1475" i="10"/>
  <c r="AT1475" i="10"/>
  <c r="AQ1475" i="10"/>
  <c r="AO1475" i="10"/>
  <c r="V1475" i="10"/>
  <c r="U1475" i="10"/>
  <c r="H1475" i="10"/>
  <c r="G1475" i="10"/>
  <c r="F1475" i="10"/>
  <c r="BL1474" i="10"/>
  <c r="AT1474" i="10"/>
  <c r="AQ1474" i="10"/>
  <c r="AO1474" i="10"/>
  <c r="V1474" i="10"/>
  <c r="U1474" i="10"/>
  <c r="H1474" i="10"/>
  <c r="G1474" i="10"/>
  <c r="F1474" i="10"/>
  <c r="BL1473" i="10"/>
  <c r="AT1473" i="10"/>
  <c r="AQ1473" i="10"/>
  <c r="AO1473" i="10"/>
  <c r="V1473" i="10"/>
  <c r="U1473" i="10"/>
  <c r="H1473" i="10"/>
  <c r="G1473" i="10"/>
  <c r="F1473" i="10"/>
  <c r="BL1472" i="10"/>
  <c r="AT1472" i="10"/>
  <c r="AQ1472" i="10"/>
  <c r="AO1472" i="10"/>
  <c r="V1472" i="10"/>
  <c r="U1472" i="10"/>
  <c r="H1472" i="10"/>
  <c r="G1472" i="10"/>
  <c r="F1472" i="10"/>
  <c r="BL1471" i="10"/>
  <c r="AT1471" i="10"/>
  <c r="AQ1471" i="10"/>
  <c r="AO1471" i="10"/>
  <c r="V1471" i="10"/>
  <c r="U1471" i="10"/>
  <c r="H1471" i="10"/>
  <c r="G1471" i="10"/>
  <c r="F1471" i="10"/>
  <c r="BL1470" i="10"/>
  <c r="AT1470" i="10"/>
  <c r="AQ1470" i="10"/>
  <c r="AO1470" i="10"/>
  <c r="V1470" i="10"/>
  <c r="U1470" i="10"/>
  <c r="H1470" i="10"/>
  <c r="G1470" i="10"/>
  <c r="F1470" i="10"/>
  <c r="BL1469" i="10"/>
  <c r="AT1469" i="10"/>
  <c r="AQ1469" i="10"/>
  <c r="AO1469" i="10"/>
  <c r="V1469" i="10"/>
  <c r="U1469" i="10"/>
  <c r="H1469" i="10"/>
  <c r="G1469" i="10"/>
  <c r="F1469" i="10"/>
  <c r="BL1468" i="10"/>
  <c r="AT1468" i="10"/>
  <c r="AQ1468" i="10"/>
  <c r="AO1468" i="10"/>
  <c r="V1468" i="10"/>
  <c r="U1468" i="10"/>
  <c r="H1468" i="10"/>
  <c r="G1468" i="10"/>
  <c r="F1468" i="10"/>
  <c r="BL1467" i="10"/>
  <c r="AT1467" i="10"/>
  <c r="AQ1467" i="10"/>
  <c r="AO1467" i="10"/>
  <c r="V1467" i="10"/>
  <c r="U1467" i="10"/>
  <c r="H1467" i="10"/>
  <c r="G1467" i="10"/>
  <c r="F1467" i="10"/>
  <c r="BL1466" i="10"/>
  <c r="AT1466" i="10"/>
  <c r="AQ1466" i="10"/>
  <c r="AO1466" i="10"/>
  <c r="V1466" i="10"/>
  <c r="U1466" i="10"/>
  <c r="H1466" i="10"/>
  <c r="G1466" i="10"/>
  <c r="F1466" i="10"/>
  <c r="BL1465" i="10"/>
  <c r="AT1465" i="10"/>
  <c r="AQ1465" i="10"/>
  <c r="AO1465" i="10"/>
  <c r="V1465" i="10"/>
  <c r="U1465" i="10"/>
  <c r="H1465" i="10"/>
  <c r="G1465" i="10"/>
  <c r="F1465" i="10"/>
  <c r="BL1464" i="10"/>
  <c r="AT1464" i="10"/>
  <c r="AQ1464" i="10"/>
  <c r="AO1464" i="10"/>
  <c r="V1464" i="10"/>
  <c r="U1464" i="10"/>
  <c r="H1464" i="10"/>
  <c r="G1464" i="10"/>
  <c r="F1464" i="10"/>
  <c r="BL1463" i="10"/>
  <c r="AT1463" i="10"/>
  <c r="AQ1463" i="10"/>
  <c r="AO1463" i="10"/>
  <c r="V1463" i="10"/>
  <c r="U1463" i="10"/>
  <c r="H1463" i="10"/>
  <c r="G1463" i="10"/>
  <c r="F1463" i="10"/>
  <c r="BL1462" i="10"/>
  <c r="AT1462" i="10"/>
  <c r="AQ1462" i="10"/>
  <c r="AO1462" i="10"/>
  <c r="V1462" i="10"/>
  <c r="U1462" i="10"/>
  <c r="H1462" i="10"/>
  <c r="G1462" i="10"/>
  <c r="F1462" i="10"/>
  <c r="BL1461" i="10"/>
  <c r="AT1461" i="10"/>
  <c r="AQ1461" i="10"/>
  <c r="AO1461" i="10"/>
  <c r="V1461" i="10"/>
  <c r="U1461" i="10"/>
  <c r="H1461" i="10"/>
  <c r="G1461" i="10"/>
  <c r="F1461" i="10"/>
  <c r="BL1460" i="10"/>
  <c r="AT1460" i="10"/>
  <c r="AQ1460" i="10"/>
  <c r="AO1460" i="10"/>
  <c r="V1460" i="10"/>
  <c r="U1460" i="10"/>
  <c r="H1460" i="10"/>
  <c r="G1460" i="10"/>
  <c r="F1460" i="10"/>
  <c r="BL1459" i="10"/>
  <c r="AT1459" i="10"/>
  <c r="AQ1459" i="10"/>
  <c r="AO1459" i="10"/>
  <c r="V1459" i="10"/>
  <c r="U1459" i="10"/>
  <c r="H1459" i="10"/>
  <c r="G1459" i="10"/>
  <c r="F1459" i="10"/>
  <c r="I1459" i="10" s="1"/>
  <c r="J1459" i="10" s="1"/>
  <c r="K1459" i="10" s="1"/>
  <c r="BL1458" i="10"/>
  <c r="AT1458" i="10"/>
  <c r="AQ1458" i="10"/>
  <c r="AO1458" i="10"/>
  <c r="V1458" i="10"/>
  <c r="U1458" i="10"/>
  <c r="H1458" i="10"/>
  <c r="G1458" i="10"/>
  <c r="F1458" i="10"/>
  <c r="BL1457" i="10"/>
  <c r="AT1457" i="10"/>
  <c r="AQ1457" i="10"/>
  <c r="AO1457" i="10"/>
  <c r="V1457" i="10"/>
  <c r="U1457" i="10"/>
  <c r="H1457" i="10"/>
  <c r="G1457" i="10"/>
  <c r="F1457" i="10"/>
  <c r="AR1456" i="10"/>
  <c r="AN1456" i="10"/>
  <c r="X1456" i="10"/>
  <c r="V1456" i="10"/>
  <c r="U1456" i="10"/>
  <c r="I1456" i="10" s="1"/>
  <c r="J1456" i="10" s="1"/>
  <c r="K1456" i="10" s="1"/>
  <c r="H1456" i="10"/>
  <c r="G1456" i="10"/>
  <c r="AR1455" i="10"/>
  <c r="AN1455" i="10"/>
  <c r="X1455" i="10"/>
  <c r="V1455" i="10"/>
  <c r="U1455" i="10"/>
  <c r="I1455" i="10" s="1"/>
  <c r="J1455" i="10" s="1"/>
  <c r="K1455" i="10" s="1"/>
  <c r="H1455" i="10"/>
  <c r="G1455" i="10"/>
  <c r="AR1454" i="10"/>
  <c r="AN1454" i="10"/>
  <c r="X1454" i="10"/>
  <c r="V1454" i="10"/>
  <c r="U1454" i="10"/>
  <c r="I1454" i="10" s="1"/>
  <c r="J1454" i="10" s="1"/>
  <c r="K1454" i="10" s="1"/>
  <c r="H1454" i="10"/>
  <c r="G1454" i="10"/>
  <c r="AR1453" i="10"/>
  <c r="AN1453" i="10"/>
  <c r="X1453" i="10"/>
  <c r="V1453" i="10"/>
  <c r="U1453" i="10"/>
  <c r="I1453" i="10" s="1"/>
  <c r="J1453" i="10" s="1"/>
  <c r="K1453" i="10" s="1"/>
  <c r="H1453" i="10"/>
  <c r="G1453" i="10"/>
  <c r="AR1452" i="10"/>
  <c r="AN1452" i="10"/>
  <c r="X1452" i="10"/>
  <c r="V1452" i="10"/>
  <c r="U1452" i="10"/>
  <c r="I1452" i="10" s="1"/>
  <c r="J1452" i="10" s="1"/>
  <c r="K1452" i="10" s="1"/>
  <c r="H1452" i="10"/>
  <c r="G1452" i="10"/>
  <c r="AR1451" i="10"/>
  <c r="AN1451" i="10"/>
  <c r="X1451" i="10"/>
  <c r="V1451" i="10"/>
  <c r="U1451" i="10"/>
  <c r="I1451" i="10" s="1"/>
  <c r="J1451" i="10" s="1"/>
  <c r="K1451" i="10" s="1"/>
  <c r="H1451" i="10"/>
  <c r="G1451" i="10"/>
  <c r="AR1450" i="10"/>
  <c r="AN1450" i="10"/>
  <c r="X1450" i="10"/>
  <c r="V1450" i="10"/>
  <c r="U1450" i="10"/>
  <c r="I1450" i="10" s="1"/>
  <c r="J1450" i="10" s="1"/>
  <c r="K1450" i="10" s="1"/>
  <c r="H1450" i="10"/>
  <c r="G1450" i="10"/>
  <c r="AR1449" i="10"/>
  <c r="AN1449" i="10"/>
  <c r="X1449" i="10"/>
  <c r="V1449" i="10"/>
  <c r="U1449" i="10"/>
  <c r="I1449" i="10" s="1"/>
  <c r="J1449" i="10" s="1"/>
  <c r="K1449" i="10" s="1"/>
  <c r="H1449" i="10"/>
  <c r="G1449" i="10"/>
  <c r="AR1448" i="10"/>
  <c r="AN1448" i="10"/>
  <c r="X1448" i="10"/>
  <c r="V1448" i="10"/>
  <c r="U1448" i="10"/>
  <c r="I1448" i="10" s="1"/>
  <c r="J1448" i="10" s="1"/>
  <c r="K1448" i="10" s="1"/>
  <c r="H1448" i="10"/>
  <c r="G1448" i="10"/>
  <c r="AR1447" i="10"/>
  <c r="AN1447" i="10"/>
  <c r="X1447" i="10"/>
  <c r="V1447" i="10"/>
  <c r="U1447" i="10"/>
  <c r="I1447" i="10" s="1"/>
  <c r="J1447" i="10" s="1"/>
  <c r="K1447" i="10" s="1"/>
  <c r="H1447" i="10"/>
  <c r="G1447" i="10"/>
  <c r="AR1446" i="10"/>
  <c r="AN1446" i="10"/>
  <c r="X1446" i="10"/>
  <c r="V1446" i="10"/>
  <c r="U1446" i="10"/>
  <c r="I1446" i="10" s="1"/>
  <c r="J1446" i="10" s="1"/>
  <c r="K1446" i="10" s="1"/>
  <c r="H1446" i="10"/>
  <c r="G1446" i="10"/>
  <c r="AR1445" i="10"/>
  <c r="AN1445" i="10"/>
  <c r="X1445" i="10"/>
  <c r="V1445" i="10"/>
  <c r="U1445" i="10"/>
  <c r="I1445" i="10" s="1"/>
  <c r="J1445" i="10" s="1"/>
  <c r="K1445" i="10" s="1"/>
  <c r="H1445" i="10"/>
  <c r="G1445" i="10"/>
  <c r="AR1444" i="10"/>
  <c r="AN1444" i="10"/>
  <c r="X1444" i="10"/>
  <c r="V1444" i="10"/>
  <c r="U1444" i="10"/>
  <c r="I1444" i="10" s="1"/>
  <c r="J1444" i="10" s="1"/>
  <c r="K1444" i="10" s="1"/>
  <c r="H1444" i="10"/>
  <c r="G1444" i="10"/>
  <c r="AR1443" i="10"/>
  <c r="AN1443" i="10"/>
  <c r="X1443" i="10"/>
  <c r="V1443" i="10"/>
  <c r="U1443" i="10"/>
  <c r="I1443" i="10" s="1"/>
  <c r="J1443" i="10" s="1"/>
  <c r="K1443" i="10" s="1"/>
  <c r="H1443" i="10"/>
  <c r="G1443" i="10"/>
  <c r="AR1442" i="10"/>
  <c r="AN1442" i="10"/>
  <c r="X1442" i="10"/>
  <c r="V1442" i="10"/>
  <c r="U1442" i="10"/>
  <c r="I1442" i="10" s="1"/>
  <c r="J1442" i="10" s="1"/>
  <c r="K1442" i="10" s="1"/>
  <c r="H1442" i="10"/>
  <c r="G1442" i="10"/>
  <c r="AR1441" i="10"/>
  <c r="AN1441" i="10"/>
  <c r="X1441" i="10"/>
  <c r="V1441" i="10"/>
  <c r="U1441" i="10"/>
  <c r="I1441" i="10" s="1"/>
  <c r="J1441" i="10" s="1"/>
  <c r="K1441" i="10" s="1"/>
  <c r="H1441" i="10"/>
  <c r="G1441" i="10"/>
  <c r="AR1440" i="10"/>
  <c r="AN1440" i="10"/>
  <c r="X1440" i="10"/>
  <c r="V1440" i="10"/>
  <c r="U1440" i="10"/>
  <c r="I1440" i="10" s="1"/>
  <c r="J1440" i="10" s="1"/>
  <c r="K1440" i="10" s="1"/>
  <c r="H1440" i="10"/>
  <c r="G1440" i="10"/>
  <c r="AR1439" i="10"/>
  <c r="AN1439" i="10"/>
  <c r="X1439" i="10"/>
  <c r="V1439" i="10"/>
  <c r="U1439" i="10"/>
  <c r="I1439" i="10" s="1"/>
  <c r="J1439" i="10" s="1"/>
  <c r="K1439" i="10" s="1"/>
  <c r="H1439" i="10"/>
  <c r="G1439" i="10"/>
  <c r="AR1438" i="10"/>
  <c r="AM1438" i="10"/>
  <c r="V1438" i="10"/>
  <c r="U1438" i="10"/>
  <c r="I1438" i="10" s="1"/>
  <c r="J1438" i="10" s="1"/>
  <c r="K1438" i="10" s="1"/>
  <c r="H1438" i="10"/>
  <c r="G1438" i="10"/>
  <c r="AR1437" i="10"/>
  <c r="AM1437" i="10"/>
  <c r="V1437" i="10"/>
  <c r="U1437" i="10"/>
  <c r="I1437" i="10" s="1"/>
  <c r="J1437" i="10" s="1"/>
  <c r="K1437" i="10" s="1"/>
  <c r="H1437" i="10"/>
  <c r="G1437" i="10"/>
  <c r="AR1436" i="10"/>
  <c r="AM1436" i="10"/>
  <c r="V1436" i="10"/>
  <c r="U1436" i="10"/>
  <c r="I1436" i="10" s="1"/>
  <c r="J1436" i="10" s="1"/>
  <c r="K1436" i="10" s="1"/>
  <c r="H1436" i="10"/>
  <c r="G1436" i="10"/>
  <c r="AR1435" i="10"/>
  <c r="AM1435" i="10"/>
  <c r="V1435" i="10"/>
  <c r="U1435" i="10"/>
  <c r="I1435" i="10" s="1"/>
  <c r="J1435" i="10" s="1"/>
  <c r="K1435" i="10" s="1"/>
  <c r="H1435" i="10"/>
  <c r="G1435" i="10"/>
  <c r="AR1434" i="10"/>
  <c r="AM1434" i="10"/>
  <c r="V1434" i="10"/>
  <c r="U1434" i="10"/>
  <c r="I1434" i="10" s="1"/>
  <c r="J1434" i="10" s="1"/>
  <c r="K1434" i="10" s="1"/>
  <c r="H1434" i="10"/>
  <c r="G1434" i="10"/>
  <c r="AR1433" i="10"/>
  <c r="AM1433" i="10"/>
  <c r="V1433" i="10"/>
  <c r="U1433" i="10"/>
  <c r="I1433" i="10" s="1"/>
  <c r="J1433" i="10" s="1"/>
  <c r="K1433" i="10" s="1"/>
  <c r="H1433" i="10"/>
  <c r="G1433" i="10"/>
  <c r="AR1432" i="10"/>
  <c r="AM1432" i="10"/>
  <c r="V1432" i="10"/>
  <c r="U1432" i="10"/>
  <c r="I1432" i="10" s="1"/>
  <c r="J1432" i="10" s="1"/>
  <c r="K1432" i="10" s="1"/>
  <c r="H1432" i="10"/>
  <c r="G1432" i="10"/>
  <c r="AR1431" i="10"/>
  <c r="AM1431" i="10"/>
  <c r="V1431" i="10"/>
  <c r="U1431" i="10"/>
  <c r="I1431" i="10" s="1"/>
  <c r="J1431" i="10" s="1"/>
  <c r="K1431" i="10" s="1"/>
  <c r="H1431" i="10"/>
  <c r="G1431" i="10"/>
  <c r="AR1430" i="10"/>
  <c r="AM1430" i="10"/>
  <c r="V1430" i="10"/>
  <c r="U1430" i="10"/>
  <c r="I1430" i="10" s="1"/>
  <c r="J1430" i="10" s="1"/>
  <c r="K1430" i="10" s="1"/>
  <c r="H1430" i="10"/>
  <c r="G1430" i="10"/>
  <c r="AR1429" i="10"/>
  <c r="AM1429" i="10"/>
  <c r="V1429" i="10"/>
  <c r="U1429" i="10"/>
  <c r="I1429" i="10" s="1"/>
  <c r="J1429" i="10" s="1"/>
  <c r="K1429" i="10" s="1"/>
  <c r="H1429" i="10"/>
  <c r="G1429" i="10"/>
  <c r="AR1428" i="10"/>
  <c r="AM1428" i="10"/>
  <c r="V1428" i="10"/>
  <c r="U1428" i="10"/>
  <c r="I1428" i="10" s="1"/>
  <c r="J1428" i="10" s="1"/>
  <c r="K1428" i="10" s="1"/>
  <c r="H1428" i="10"/>
  <c r="G1428" i="10"/>
  <c r="AR1427" i="10"/>
  <c r="AM1427" i="10"/>
  <c r="V1427" i="10"/>
  <c r="U1427" i="10"/>
  <c r="I1427" i="10" s="1"/>
  <c r="J1427" i="10" s="1"/>
  <c r="K1427" i="10" s="1"/>
  <c r="H1427" i="10"/>
  <c r="G1427" i="10"/>
  <c r="AR1426" i="10"/>
  <c r="AM1426" i="10"/>
  <c r="V1426" i="10"/>
  <c r="U1426" i="10"/>
  <c r="I1426" i="10" s="1"/>
  <c r="J1426" i="10" s="1"/>
  <c r="K1426" i="10" s="1"/>
  <c r="H1426" i="10"/>
  <c r="G1426" i="10"/>
  <c r="AR1425" i="10"/>
  <c r="AM1425" i="10"/>
  <c r="V1425" i="10"/>
  <c r="U1425" i="10"/>
  <c r="I1425" i="10" s="1"/>
  <c r="J1425" i="10" s="1"/>
  <c r="K1425" i="10" s="1"/>
  <c r="H1425" i="10"/>
  <c r="G1425" i="10"/>
  <c r="AR1424" i="10"/>
  <c r="AM1424" i="10"/>
  <c r="V1424" i="10"/>
  <c r="U1424" i="10"/>
  <c r="I1424" i="10" s="1"/>
  <c r="J1424" i="10" s="1"/>
  <c r="K1424" i="10" s="1"/>
  <c r="H1424" i="10"/>
  <c r="G1424" i="10"/>
  <c r="AR1423" i="10"/>
  <c r="AM1423" i="10"/>
  <c r="V1423" i="10"/>
  <c r="U1423" i="10"/>
  <c r="I1423" i="10" s="1"/>
  <c r="J1423" i="10" s="1"/>
  <c r="K1423" i="10" s="1"/>
  <c r="H1423" i="10"/>
  <c r="G1423" i="10"/>
  <c r="AR1422" i="10"/>
  <c r="AM1422" i="10"/>
  <c r="V1422" i="10"/>
  <c r="U1422" i="10"/>
  <c r="I1422" i="10" s="1"/>
  <c r="J1422" i="10" s="1"/>
  <c r="K1422" i="10" s="1"/>
  <c r="H1422" i="10"/>
  <c r="G1422" i="10"/>
  <c r="AR1421" i="10"/>
  <c r="AM1421" i="10"/>
  <c r="V1421" i="10"/>
  <c r="U1421" i="10"/>
  <c r="I1421" i="10" s="1"/>
  <c r="J1421" i="10" s="1"/>
  <c r="K1421" i="10" s="1"/>
  <c r="H1421" i="10"/>
  <c r="G1421" i="10"/>
  <c r="AR1420" i="10"/>
  <c r="AM1420" i="10"/>
  <c r="V1420" i="10"/>
  <c r="U1420" i="10"/>
  <c r="I1420" i="10" s="1"/>
  <c r="J1420" i="10" s="1"/>
  <c r="K1420" i="10" s="1"/>
  <c r="H1420" i="10"/>
  <c r="G1420" i="10"/>
  <c r="AR1419" i="10"/>
  <c r="AM1419" i="10"/>
  <c r="V1419" i="10"/>
  <c r="U1419" i="10"/>
  <c r="I1419" i="10" s="1"/>
  <c r="J1419" i="10" s="1"/>
  <c r="K1419" i="10" s="1"/>
  <c r="H1419" i="10"/>
  <c r="G1419" i="10"/>
  <c r="AR1418" i="10"/>
  <c r="AM1418" i="10"/>
  <c r="V1418" i="10"/>
  <c r="U1418" i="10"/>
  <c r="I1418" i="10" s="1"/>
  <c r="J1418" i="10" s="1"/>
  <c r="K1418" i="10" s="1"/>
  <c r="H1418" i="10"/>
  <c r="G1418" i="10"/>
  <c r="AR1417" i="10"/>
  <c r="AM1417" i="10"/>
  <c r="V1417" i="10"/>
  <c r="U1417" i="10"/>
  <c r="I1417" i="10" s="1"/>
  <c r="J1417" i="10" s="1"/>
  <c r="K1417" i="10" s="1"/>
  <c r="H1417" i="10"/>
  <c r="G1417" i="10"/>
  <c r="AR1416" i="10"/>
  <c r="AM1416" i="10"/>
  <c r="V1416" i="10"/>
  <c r="U1416" i="10"/>
  <c r="I1416" i="10" s="1"/>
  <c r="J1416" i="10" s="1"/>
  <c r="K1416" i="10" s="1"/>
  <c r="H1416" i="10"/>
  <c r="G1416" i="10"/>
  <c r="AR1415" i="10"/>
  <c r="AM1415" i="10"/>
  <c r="V1415" i="10"/>
  <c r="U1415" i="10"/>
  <c r="I1415" i="10" s="1"/>
  <c r="J1415" i="10" s="1"/>
  <c r="K1415" i="10" s="1"/>
  <c r="H1415" i="10"/>
  <c r="G1415" i="10"/>
  <c r="AR1414" i="10"/>
  <c r="AL1414" i="10"/>
  <c r="AK1414" i="10"/>
  <c r="V1414" i="10"/>
  <c r="U1414" i="10"/>
  <c r="I1414" i="10" s="1"/>
  <c r="J1414" i="10" s="1"/>
  <c r="K1414" i="10" s="1"/>
  <c r="H1414" i="10"/>
  <c r="G1414" i="10"/>
  <c r="AR1413" i="10"/>
  <c r="AL1413" i="10"/>
  <c r="AK1413" i="10"/>
  <c r="V1413" i="10"/>
  <c r="U1413" i="10"/>
  <c r="I1413" i="10" s="1"/>
  <c r="J1413" i="10" s="1"/>
  <c r="K1413" i="10" s="1"/>
  <c r="H1413" i="10"/>
  <c r="G1413" i="10"/>
  <c r="AR1412" i="10"/>
  <c r="AL1412" i="10"/>
  <c r="AK1412" i="10"/>
  <c r="V1412" i="10"/>
  <c r="U1412" i="10"/>
  <c r="I1412" i="10" s="1"/>
  <c r="J1412" i="10" s="1"/>
  <c r="K1412" i="10" s="1"/>
  <c r="H1412" i="10"/>
  <c r="G1412" i="10"/>
  <c r="AR1411" i="10"/>
  <c r="AL1411" i="10"/>
  <c r="AK1411" i="10"/>
  <c r="V1411" i="10"/>
  <c r="U1411" i="10"/>
  <c r="I1411" i="10" s="1"/>
  <c r="J1411" i="10" s="1"/>
  <c r="K1411" i="10" s="1"/>
  <c r="H1411" i="10"/>
  <c r="G1411" i="10"/>
  <c r="AR1410" i="10"/>
  <c r="AL1410" i="10"/>
  <c r="AK1410" i="10"/>
  <c r="AM1410" i="10" s="1"/>
  <c r="V1410" i="10"/>
  <c r="U1410" i="10"/>
  <c r="I1410" i="10" s="1"/>
  <c r="J1410" i="10" s="1"/>
  <c r="K1410" i="10" s="1"/>
  <c r="H1410" i="10"/>
  <c r="G1410" i="10"/>
  <c r="AR1409" i="10"/>
  <c r="AL1409" i="10"/>
  <c r="AK1409" i="10"/>
  <c r="V1409" i="10"/>
  <c r="U1409" i="10"/>
  <c r="I1409" i="10" s="1"/>
  <c r="J1409" i="10" s="1"/>
  <c r="K1409" i="10" s="1"/>
  <c r="H1409" i="10"/>
  <c r="G1409" i="10"/>
  <c r="AR1408" i="10"/>
  <c r="AL1408" i="10"/>
  <c r="AK1408" i="10"/>
  <c r="V1408" i="10"/>
  <c r="U1408" i="10"/>
  <c r="I1408" i="10" s="1"/>
  <c r="J1408" i="10" s="1"/>
  <c r="K1408" i="10" s="1"/>
  <c r="H1408" i="10"/>
  <c r="G1408" i="10"/>
  <c r="AR1407" i="10"/>
  <c r="AL1407" i="10"/>
  <c r="AK1407" i="10"/>
  <c r="V1407" i="10"/>
  <c r="U1407" i="10"/>
  <c r="I1407" i="10" s="1"/>
  <c r="J1407" i="10" s="1"/>
  <c r="K1407" i="10" s="1"/>
  <c r="H1407" i="10"/>
  <c r="G1407" i="10"/>
  <c r="AR1406" i="10"/>
  <c r="AL1406" i="10"/>
  <c r="AK1406" i="10"/>
  <c r="V1406" i="10"/>
  <c r="U1406" i="10"/>
  <c r="I1406" i="10" s="1"/>
  <c r="J1406" i="10" s="1"/>
  <c r="K1406" i="10" s="1"/>
  <c r="H1406" i="10"/>
  <c r="G1406" i="10"/>
  <c r="AR1405" i="10"/>
  <c r="AL1405" i="10"/>
  <c r="AK1405" i="10"/>
  <c r="V1405" i="10"/>
  <c r="U1405" i="10"/>
  <c r="I1405" i="10" s="1"/>
  <c r="J1405" i="10" s="1"/>
  <c r="K1405" i="10" s="1"/>
  <c r="H1405" i="10"/>
  <c r="G1405" i="10"/>
  <c r="AR1404" i="10"/>
  <c r="AL1404" i="10"/>
  <c r="AK1404" i="10"/>
  <c r="V1404" i="10"/>
  <c r="U1404" i="10"/>
  <c r="I1404" i="10" s="1"/>
  <c r="J1404" i="10" s="1"/>
  <c r="K1404" i="10" s="1"/>
  <c r="H1404" i="10"/>
  <c r="G1404" i="10"/>
  <c r="AR1403" i="10"/>
  <c r="AL1403" i="10"/>
  <c r="AM1403" i="10" s="1"/>
  <c r="AK1403" i="10"/>
  <c r="V1403" i="10"/>
  <c r="U1403" i="10"/>
  <c r="I1403" i="10" s="1"/>
  <c r="J1403" i="10" s="1"/>
  <c r="K1403" i="10" s="1"/>
  <c r="H1403" i="10"/>
  <c r="G1403" i="10"/>
  <c r="AW1402" i="10"/>
  <c r="AR1402" i="10"/>
  <c r="AO1402" i="10"/>
  <c r="AM1402" i="10"/>
  <c r="W1402" i="10" s="1"/>
  <c r="BL1402" i="10" s="1"/>
  <c r="V1402" i="10"/>
  <c r="U1402" i="10"/>
  <c r="I1402" i="10" s="1"/>
  <c r="J1402" i="10" s="1"/>
  <c r="K1402" i="10" s="1"/>
  <c r="H1402" i="10"/>
  <c r="G1402" i="10"/>
  <c r="AW1401" i="10"/>
  <c r="AR1401" i="10"/>
  <c r="AO1401" i="10"/>
  <c r="AM1401" i="10"/>
  <c r="W1401" i="10" s="1"/>
  <c r="BL1401" i="10" s="1"/>
  <c r="V1401" i="10"/>
  <c r="U1401" i="10"/>
  <c r="I1401" i="10" s="1"/>
  <c r="J1401" i="10" s="1"/>
  <c r="K1401" i="10" s="1"/>
  <c r="H1401" i="10"/>
  <c r="G1401" i="10"/>
  <c r="AW1400" i="10"/>
  <c r="AR1400" i="10"/>
  <c r="AO1400" i="10"/>
  <c r="AM1400" i="10"/>
  <c r="W1400" i="10" s="1"/>
  <c r="BL1400" i="10" s="1"/>
  <c r="V1400" i="10"/>
  <c r="U1400" i="10"/>
  <c r="I1400" i="10" s="1"/>
  <c r="J1400" i="10" s="1"/>
  <c r="K1400" i="10" s="1"/>
  <c r="H1400" i="10"/>
  <c r="G1400" i="10"/>
  <c r="AW1399" i="10"/>
  <c r="AR1399" i="10"/>
  <c r="AO1399" i="10"/>
  <c r="AM1399" i="10"/>
  <c r="W1399" i="10" s="1"/>
  <c r="BL1399" i="10" s="1"/>
  <c r="V1399" i="10"/>
  <c r="U1399" i="10"/>
  <c r="I1399" i="10" s="1"/>
  <c r="J1399" i="10" s="1"/>
  <c r="K1399" i="10" s="1"/>
  <c r="H1399" i="10"/>
  <c r="G1399" i="10"/>
  <c r="AW1398" i="10"/>
  <c r="AR1398" i="10"/>
  <c r="AO1398" i="10"/>
  <c r="AM1398" i="10"/>
  <c r="W1398" i="10" s="1"/>
  <c r="BL1398" i="10" s="1"/>
  <c r="V1398" i="10"/>
  <c r="U1398" i="10"/>
  <c r="I1398" i="10" s="1"/>
  <c r="J1398" i="10" s="1"/>
  <c r="K1398" i="10" s="1"/>
  <c r="H1398" i="10"/>
  <c r="G1398" i="10"/>
  <c r="AW1397" i="10"/>
  <c r="AR1397" i="10"/>
  <c r="AO1397" i="10"/>
  <c r="AM1397" i="10"/>
  <c r="V1397" i="10"/>
  <c r="U1397" i="10"/>
  <c r="I1397" i="10" s="1"/>
  <c r="J1397" i="10" s="1"/>
  <c r="K1397" i="10" s="1"/>
  <c r="H1397" i="10"/>
  <c r="G1397" i="10"/>
  <c r="AW1396" i="10"/>
  <c r="AR1396" i="10"/>
  <c r="AO1396" i="10"/>
  <c r="AM1396" i="10"/>
  <c r="W1396" i="10"/>
  <c r="BL1396" i="10" s="1"/>
  <c r="V1396" i="10"/>
  <c r="U1396" i="10"/>
  <c r="I1396" i="10" s="1"/>
  <c r="J1396" i="10" s="1"/>
  <c r="K1396" i="10" s="1"/>
  <c r="H1396" i="10"/>
  <c r="G1396" i="10"/>
  <c r="AW1395" i="10"/>
  <c r="AR1395" i="10"/>
  <c r="AO1395" i="10"/>
  <c r="AM1395" i="10"/>
  <c r="W1395" i="10" s="1"/>
  <c r="BL1395" i="10" s="1"/>
  <c r="V1395" i="10"/>
  <c r="U1395" i="10"/>
  <c r="I1395" i="10" s="1"/>
  <c r="J1395" i="10" s="1"/>
  <c r="K1395" i="10" s="1"/>
  <c r="H1395" i="10"/>
  <c r="G1395" i="10"/>
  <c r="AW1394" i="10"/>
  <c r="AR1394" i="10"/>
  <c r="AO1394" i="10"/>
  <c r="AM1394" i="10"/>
  <c r="W1394" i="10" s="1"/>
  <c r="BL1394" i="10" s="1"/>
  <c r="V1394" i="10"/>
  <c r="U1394" i="10"/>
  <c r="I1394" i="10" s="1"/>
  <c r="J1394" i="10" s="1"/>
  <c r="K1394" i="10" s="1"/>
  <c r="H1394" i="10"/>
  <c r="G1394" i="10"/>
  <c r="AW1393" i="10"/>
  <c r="AR1393" i="10"/>
  <c r="AO1393" i="10"/>
  <c r="AM1393" i="10"/>
  <c r="W1393" i="10" s="1"/>
  <c r="BL1393" i="10" s="1"/>
  <c r="V1393" i="10"/>
  <c r="U1393" i="10"/>
  <c r="I1393" i="10" s="1"/>
  <c r="J1393" i="10" s="1"/>
  <c r="K1393" i="10" s="1"/>
  <c r="H1393" i="10"/>
  <c r="G1393" i="10"/>
  <c r="AW1392" i="10"/>
  <c r="AR1392" i="10"/>
  <c r="AO1392" i="10"/>
  <c r="AM1392" i="10"/>
  <c r="W1392" i="10" s="1"/>
  <c r="BL1392" i="10" s="1"/>
  <c r="V1392" i="10"/>
  <c r="U1392" i="10"/>
  <c r="I1392" i="10" s="1"/>
  <c r="J1392" i="10" s="1"/>
  <c r="K1392" i="10" s="1"/>
  <c r="H1392" i="10"/>
  <c r="G1392" i="10"/>
  <c r="AW1391" i="10"/>
  <c r="AR1391" i="10"/>
  <c r="AO1391" i="10"/>
  <c r="AM1391" i="10"/>
  <c r="V1391" i="10"/>
  <c r="U1391" i="10"/>
  <c r="I1391" i="10" s="1"/>
  <c r="J1391" i="10" s="1"/>
  <c r="K1391" i="10" s="1"/>
  <c r="H1391" i="10"/>
  <c r="G1391" i="10"/>
  <c r="AW1390" i="10"/>
  <c r="AR1390" i="10"/>
  <c r="AO1390" i="10"/>
  <c r="AM1390" i="10"/>
  <c r="W1390" i="10" s="1"/>
  <c r="BL1390" i="10" s="1"/>
  <c r="V1390" i="10"/>
  <c r="U1390" i="10"/>
  <c r="I1390" i="10" s="1"/>
  <c r="J1390" i="10" s="1"/>
  <c r="K1390" i="10" s="1"/>
  <c r="H1390" i="10"/>
  <c r="G1390" i="10"/>
  <c r="AW1389" i="10"/>
  <c r="AR1389" i="10"/>
  <c r="AO1389" i="10"/>
  <c r="AM1389" i="10"/>
  <c r="W1389" i="10" s="1"/>
  <c r="BL1389" i="10" s="1"/>
  <c r="V1389" i="10"/>
  <c r="U1389" i="10"/>
  <c r="I1389" i="10" s="1"/>
  <c r="J1389" i="10" s="1"/>
  <c r="K1389" i="10" s="1"/>
  <c r="H1389" i="10"/>
  <c r="G1389" i="10"/>
  <c r="AW1388" i="10"/>
  <c r="AR1388" i="10"/>
  <c r="AO1388" i="10"/>
  <c r="AM1388" i="10"/>
  <c r="W1388" i="10" s="1"/>
  <c r="BL1388" i="10" s="1"/>
  <c r="V1388" i="10"/>
  <c r="U1388" i="10"/>
  <c r="I1388" i="10" s="1"/>
  <c r="J1388" i="10" s="1"/>
  <c r="K1388" i="10" s="1"/>
  <c r="H1388" i="10"/>
  <c r="G1388" i="10"/>
  <c r="AW1387" i="10"/>
  <c r="AR1387" i="10"/>
  <c r="AO1387" i="10"/>
  <c r="AN1387" i="10"/>
  <c r="W1387" i="10" s="1"/>
  <c r="BL1387" i="10" s="1"/>
  <c r="V1387" i="10"/>
  <c r="U1387" i="10"/>
  <c r="I1387" i="10" s="1"/>
  <c r="J1387" i="10" s="1"/>
  <c r="K1387" i="10" s="1"/>
  <c r="H1387" i="10"/>
  <c r="G1387" i="10"/>
  <c r="AW1386" i="10"/>
  <c r="AR1386" i="10"/>
  <c r="AO1386" i="10"/>
  <c r="AN1386" i="10"/>
  <c r="AN1376" i="10" s="1"/>
  <c r="V1386" i="10"/>
  <c r="U1386" i="10"/>
  <c r="I1386" i="10" s="1"/>
  <c r="J1386" i="10" s="1"/>
  <c r="K1386" i="10" s="1"/>
  <c r="H1386" i="10"/>
  <c r="G1386" i="10"/>
  <c r="AW1385" i="10"/>
  <c r="AR1385" i="10"/>
  <c r="AO1385" i="10"/>
  <c r="AN1385" i="10"/>
  <c r="W1385" i="10" s="1"/>
  <c r="BL1385" i="10" s="1"/>
  <c r="V1385" i="10"/>
  <c r="U1385" i="10"/>
  <c r="I1385" i="10" s="1"/>
  <c r="J1385" i="10" s="1"/>
  <c r="K1385" i="10" s="1"/>
  <c r="H1385" i="10"/>
  <c r="G1385" i="10"/>
  <c r="AW1384" i="10"/>
  <c r="AR1384" i="10"/>
  <c r="AO1384" i="10"/>
  <c r="AN1384" i="10"/>
  <c r="V1384" i="10"/>
  <c r="U1384" i="10"/>
  <c r="I1384" i="10" s="1"/>
  <c r="J1384" i="10" s="1"/>
  <c r="K1384" i="10" s="1"/>
  <c r="H1384" i="10"/>
  <c r="G1384" i="10"/>
  <c r="AW1383" i="10"/>
  <c r="AR1383" i="10"/>
  <c r="AO1383" i="10"/>
  <c r="AN1383" i="10"/>
  <c r="W1383" i="10" s="1"/>
  <c r="BL1383" i="10" s="1"/>
  <c r="V1383" i="10"/>
  <c r="U1383" i="10"/>
  <c r="I1383" i="10" s="1"/>
  <c r="J1383" i="10" s="1"/>
  <c r="K1383" i="10" s="1"/>
  <c r="H1383" i="10"/>
  <c r="G1383" i="10"/>
  <c r="AX1382" i="10"/>
  <c r="AW1382" i="10" s="1"/>
  <c r="AR1382" i="10"/>
  <c r="AP1382" i="10"/>
  <c r="AO1382" i="10" s="1"/>
  <c r="AN1382" i="10"/>
  <c r="AL1382" i="10"/>
  <c r="AK1382" i="10"/>
  <c r="X1382" i="10"/>
  <c r="V1382" i="10"/>
  <c r="U1382" i="10"/>
  <c r="I1382" i="10" s="1"/>
  <c r="J1382" i="10" s="1"/>
  <c r="K1382" i="10" s="1"/>
  <c r="H1382" i="10"/>
  <c r="G1382" i="10"/>
  <c r="AX1381" i="10"/>
  <c r="AW1381" i="10" s="1"/>
  <c r="AR1381" i="10"/>
  <c r="AP1381" i="10"/>
  <c r="AO1381" i="10" s="1"/>
  <c r="AN1381" i="10"/>
  <c r="AL1381" i="10"/>
  <c r="AK1381" i="10"/>
  <c r="X1381" i="10"/>
  <c r="V1381" i="10"/>
  <c r="U1381" i="10"/>
  <c r="I1381" i="10" s="1"/>
  <c r="J1381" i="10" s="1"/>
  <c r="K1381" i="10" s="1"/>
  <c r="H1381" i="10"/>
  <c r="G1381" i="10"/>
  <c r="AX1380" i="10"/>
  <c r="AW1380" i="10" s="1"/>
  <c r="AR1380" i="10"/>
  <c r="AP1380" i="10"/>
  <c r="AO1380" i="10" s="1"/>
  <c r="AN1380" i="10"/>
  <c r="AL1380" i="10"/>
  <c r="AK1380" i="10"/>
  <c r="X1380" i="10"/>
  <c r="V1380" i="10"/>
  <c r="U1380" i="10"/>
  <c r="I1380" i="10" s="1"/>
  <c r="J1380" i="10" s="1"/>
  <c r="K1380" i="10" s="1"/>
  <c r="H1380" i="10"/>
  <c r="G1380" i="10"/>
  <c r="AX1379" i="10"/>
  <c r="AW1379" i="10" s="1"/>
  <c r="AR1379" i="10"/>
  <c r="AP1379" i="10"/>
  <c r="AO1379" i="10" s="1"/>
  <c r="AN1379" i="10"/>
  <c r="AL1379" i="10"/>
  <c r="AK1379" i="10"/>
  <c r="X1379" i="10"/>
  <c r="V1379" i="10"/>
  <c r="U1379" i="10"/>
  <c r="I1379" i="10" s="1"/>
  <c r="J1379" i="10" s="1"/>
  <c r="K1379" i="10" s="1"/>
  <c r="H1379" i="10"/>
  <c r="G1379" i="10"/>
  <c r="AX1378" i="10"/>
  <c r="AW1378" i="10" s="1"/>
  <c r="AR1378" i="10"/>
  <c r="AP1378" i="10"/>
  <c r="AO1378" i="10" s="1"/>
  <c r="AN1378" i="10"/>
  <c r="AL1378" i="10"/>
  <c r="AK1378" i="10"/>
  <c r="X1378" i="10"/>
  <c r="V1378" i="10"/>
  <c r="U1378" i="10"/>
  <c r="I1378" i="10" s="1"/>
  <c r="J1378" i="10" s="1"/>
  <c r="K1378" i="10" s="1"/>
  <c r="H1378" i="10"/>
  <c r="G1378" i="10"/>
  <c r="AX1377" i="10"/>
  <c r="AW1377" i="10" s="1"/>
  <c r="AR1377" i="10"/>
  <c r="AP1377" i="10"/>
  <c r="AO1377" i="10" s="1"/>
  <c r="AL1377" i="10"/>
  <c r="AK1377" i="10"/>
  <c r="X1377" i="10"/>
  <c r="V1377" i="10"/>
  <c r="U1377" i="10"/>
  <c r="I1377" i="10" s="1"/>
  <c r="J1377" i="10" s="1"/>
  <c r="K1377" i="10" s="1"/>
  <c r="H1377" i="10"/>
  <c r="G1377" i="10"/>
  <c r="AX1376" i="10"/>
  <c r="AW1376" i="10" s="1"/>
  <c r="AR1376" i="10"/>
  <c r="AP1376" i="10"/>
  <c r="AO1376" i="10" s="1"/>
  <c r="AM1376" i="10"/>
  <c r="AL1376" i="10"/>
  <c r="AK1376" i="10"/>
  <c r="X1376" i="10"/>
  <c r="V1376" i="10"/>
  <c r="U1376" i="10"/>
  <c r="I1376" i="10" s="1"/>
  <c r="J1376" i="10" s="1"/>
  <c r="K1376" i="10" s="1"/>
  <c r="H1376" i="10"/>
  <c r="G1376" i="10"/>
  <c r="AX1375" i="10"/>
  <c r="AW1375" i="10" s="1"/>
  <c r="AR1375" i="10"/>
  <c r="AP1375" i="10"/>
  <c r="AO1375" i="10" s="1"/>
  <c r="AL1375" i="10"/>
  <c r="AK1375" i="10"/>
  <c r="X1375" i="10"/>
  <c r="V1375" i="10"/>
  <c r="U1375" i="10"/>
  <c r="I1375" i="10" s="1"/>
  <c r="J1375" i="10" s="1"/>
  <c r="K1375" i="10" s="1"/>
  <c r="H1375" i="10"/>
  <c r="G1375" i="10"/>
  <c r="AX1374" i="10"/>
  <c r="AW1374" i="10" s="1"/>
  <c r="AR1374" i="10"/>
  <c r="AP1374" i="10"/>
  <c r="AO1374" i="10" s="1"/>
  <c r="AM1374" i="10"/>
  <c r="AL1374" i="10"/>
  <c r="AK1374" i="10"/>
  <c r="X1374" i="10"/>
  <c r="V1374" i="10"/>
  <c r="U1374" i="10"/>
  <c r="I1374" i="10" s="1"/>
  <c r="J1374" i="10" s="1"/>
  <c r="K1374" i="10" s="1"/>
  <c r="H1374" i="10"/>
  <c r="G1374" i="10"/>
  <c r="AX1373" i="10"/>
  <c r="AW1373" i="10" s="1"/>
  <c r="AR1373" i="10"/>
  <c r="AP1373" i="10"/>
  <c r="AO1373" i="10" s="1"/>
  <c r="AL1373" i="10"/>
  <c r="AK1373" i="10"/>
  <c r="X1373" i="10"/>
  <c r="V1373" i="10"/>
  <c r="U1373" i="10"/>
  <c r="I1373" i="10" s="1"/>
  <c r="J1373" i="10" s="1"/>
  <c r="K1373" i="10" s="1"/>
  <c r="H1373" i="10"/>
  <c r="G1373" i="10"/>
  <c r="AP1372" i="10"/>
  <c r="AN1372" i="10"/>
  <c r="AM1372" i="10"/>
  <c r="AL1372" i="10"/>
  <c r="X1372" i="10"/>
  <c r="V1372" i="10"/>
  <c r="U1372" i="10"/>
  <c r="H1372" i="10"/>
  <c r="G1372" i="10"/>
  <c r="F1372" i="10"/>
  <c r="AP1371" i="10"/>
  <c r="AN1371" i="10"/>
  <c r="AM1371" i="10"/>
  <c r="AL1371" i="10"/>
  <c r="X1371" i="10"/>
  <c r="V1371" i="10"/>
  <c r="U1371" i="10"/>
  <c r="H1371" i="10"/>
  <c r="G1371" i="10"/>
  <c r="F1371" i="10"/>
  <c r="AP1370" i="10"/>
  <c r="AN1370" i="10"/>
  <c r="AM1370" i="10"/>
  <c r="AL1370" i="10"/>
  <c r="X1370" i="10"/>
  <c r="V1370" i="10"/>
  <c r="U1370" i="10"/>
  <c r="H1370" i="10"/>
  <c r="G1370" i="10"/>
  <c r="F1370" i="10"/>
  <c r="AP1369" i="10"/>
  <c r="AN1369" i="10"/>
  <c r="AM1369" i="10"/>
  <c r="AL1369" i="10"/>
  <c r="X1369" i="10"/>
  <c r="V1369" i="10"/>
  <c r="U1369" i="10"/>
  <c r="H1369" i="10"/>
  <c r="G1369" i="10"/>
  <c r="F1369" i="10"/>
  <c r="AP1368" i="10"/>
  <c r="AN1368" i="10"/>
  <c r="AM1368" i="10"/>
  <c r="AL1368" i="10"/>
  <c r="X1368" i="10"/>
  <c r="V1368" i="10"/>
  <c r="U1368" i="10"/>
  <c r="H1368" i="10"/>
  <c r="G1368" i="10"/>
  <c r="F1368" i="10"/>
  <c r="AP1367" i="10"/>
  <c r="AN1367" i="10"/>
  <c r="AM1367" i="10"/>
  <c r="AL1367" i="10"/>
  <c r="X1367" i="10"/>
  <c r="V1367" i="10"/>
  <c r="U1367" i="10"/>
  <c r="H1367" i="10"/>
  <c r="G1367" i="10"/>
  <c r="F1367" i="10"/>
  <c r="AN1366" i="10"/>
  <c r="AM1366" i="10"/>
  <c r="AL1366" i="10"/>
  <c r="X1366" i="10"/>
  <c r="V1366" i="10"/>
  <c r="U1366" i="10"/>
  <c r="H1366" i="10"/>
  <c r="G1366" i="10"/>
  <c r="F1366" i="10"/>
  <c r="AN1365" i="10"/>
  <c r="AM1365" i="10"/>
  <c r="AL1365" i="10"/>
  <c r="X1365" i="10"/>
  <c r="V1365" i="10"/>
  <c r="U1365" i="10"/>
  <c r="H1365" i="10"/>
  <c r="G1365" i="10"/>
  <c r="F1365" i="10"/>
  <c r="AN1364" i="10"/>
  <c r="AM1364" i="10"/>
  <c r="AL1364" i="10"/>
  <c r="X1364" i="10"/>
  <c r="V1364" i="10"/>
  <c r="U1364" i="10"/>
  <c r="H1364" i="10"/>
  <c r="G1364" i="10"/>
  <c r="F1364" i="10"/>
  <c r="I1364" i="10" s="1"/>
  <c r="J1364" i="10" s="1"/>
  <c r="K1364" i="10" s="1"/>
  <c r="AN1363" i="10"/>
  <c r="AM1363" i="10"/>
  <c r="AL1363" i="10"/>
  <c r="X1363" i="10"/>
  <c r="V1363" i="10"/>
  <c r="U1363" i="10"/>
  <c r="H1363" i="10"/>
  <c r="G1363" i="10"/>
  <c r="F1363" i="10"/>
  <c r="AN1362" i="10"/>
  <c r="AM1362" i="10"/>
  <c r="AL1362" i="10"/>
  <c r="X1362" i="10"/>
  <c r="V1362" i="10"/>
  <c r="U1362" i="10"/>
  <c r="H1362" i="10"/>
  <c r="G1362" i="10"/>
  <c r="F1362" i="10"/>
  <c r="AN1361" i="10"/>
  <c r="AM1361" i="10"/>
  <c r="AL1361" i="10"/>
  <c r="X1361" i="10"/>
  <c r="V1361" i="10"/>
  <c r="U1361" i="10"/>
  <c r="H1361" i="10"/>
  <c r="G1361" i="10"/>
  <c r="F1361" i="10"/>
  <c r="AN1360" i="10"/>
  <c r="AM1360" i="10"/>
  <c r="AL1360" i="10"/>
  <c r="X1360" i="10"/>
  <c r="V1360" i="10"/>
  <c r="U1360" i="10"/>
  <c r="H1360" i="10"/>
  <c r="G1360" i="10"/>
  <c r="F1360" i="10"/>
  <c r="AN1359" i="10"/>
  <c r="AM1359" i="10"/>
  <c r="AL1359" i="10"/>
  <c r="X1359" i="10"/>
  <c r="V1359" i="10"/>
  <c r="U1359" i="10"/>
  <c r="H1359" i="10"/>
  <c r="G1359" i="10"/>
  <c r="F1359" i="10"/>
  <c r="AN1358" i="10"/>
  <c r="AM1358" i="10"/>
  <c r="AL1358" i="10"/>
  <c r="X1358" i="10"/>
  <c r="V1358" i="10"/>
  <c r="U1358" i="10"/>
  <c r="H1358" i="10"/>
  <c r="G1358" i="10"/>
  <c r="F1358" i="10"/>
  <c r="AN1357" i="10"/>
  <c r="AM1357" i="10"/>
  <c r="AL1357" i="10"/>
  <c r="X1357" i="10"/>
  <c r="V1357" i="10"/>
  <c r="U1357" i="10"/>
  <c r="H1357" i="10"/>
  <c r="G1357" i="10"/>
  <c r="F1357" i="10"/>
  <c r="AN1356" i="10"/>
  <c r="AM1356" i="10"/>
  <c r="AL1356" i="10"/>
  <c r="X1356" i="10"/>
  <c r="V1356" i="10"/>
  <c r="U1356" i="10"/>
  <c r="H1356" i="10"/>
  <c r="G1356" i="10"/>
  <c r="F1356" i="10"/>
  <c r="AN1355" i="10"/>
  <c r="AM1355" i="10"/>
  <c r="AL1355" i="10"/>
  <c r="X1355" i="10"/>
  <c r="V1355" i="10"/>
  <c r="U1355" i="10"/>
  <c r="H1355" i="10"/>
  <c r="G1355" i="10"/>
  <c r="F1355" i="10"/>
  <c r="AN1354" i="10"/>
  <c r="AM1354" i="10"/>
  <c r="AL1354" i="10"/>
  <c r="X1354" i="10"/>
  <c r="V1354" i="10"/>
  <c r="U1354" i="10"/>
  <c r="H1354" i="10"/>
  <c r="G1354" i="10"/>
  <c r="F1354" i="10"/>
  <c r="AN1353" i="10"/>
  <c r="AM1353" i="10"/>
  <c r="AL1353" i="10"/>
  <c r="X1353" i="10"/>
  <c r="V1353" i="10"/>
  <c r="U1353" i="10"/>
  <c r="H1353" i="10"/>
  <c r="G1353" i="10"/>
  <c r="F1353" i="10"/>
  <c r="AN1352" i="10"/>
  <c r="AM1352" i="10"/>
  <c r="AL1352" i="10"/>
  <c r="X1352" i="10"/>
  <c r="V1352" i="10"/>
  <c r="U1352" i="10"/>
  <c r="H1352" i="10"/>
  <c r="G1352" i="10"/>
  <c r="F1352" i="10"/>
  <c r="AN1351" i="10"/>
  <c r="AM1351" i="10"/>
  <c r="AL1351" i="10"/>
  <c r="X1351" i="10"/>
  <c r="V1351" i="10"/>
  <c r="U1351" i="10"/>
  <c r="H1351" i="10"/>
  <c r="G1351" i="10"/>
  <c r="F1351" i="10"/>
  <c r="AN1350" i="10"/>
  <c r="AM1350" i="10"/>
  <c r="AL1350" i="10"/>
  <c r="X1350" i="10"/>
  <c r="V1350" i="10"/>
  <c r="U1350" i="10"/>
  <c r="H1350" i="10"/>
  <c r="G1350" i="10"/>
  <c r="F1350" i="10"/>
  <c r="AN1349" i="10"/>
  <c r="W1349" i="10" s="1"/>
  <c r="BL1349" i="10" s="1"/>
  <c r="V1349" i="10"/>
  <c r="U1349" i="10"/>
  <c r="I1349" i="10" s="1"/>
  <c r="J1349" i="10" s="1"/>
  <c r="K1349" i="10" s="1"/>
  <c r="H1349" i="10"/>
  <c r="G1349" i="10"/>
  <c r="AN1348" i="10"/>
  <c r="W1348" i="10" s="1"/>
  <c r="BL1348" i="10" s="1"/>
  <c r="V1348" i="10"/>
  <c r="U1348" i="10"/>
  <c r="I1348" i="10" s="1"/>
  <c r="J1348" i="10" s="1"/>
  <c r="K1348" i="10" s="1"/>
  <c r="H1348" i="10"/>
  <c r="G1348" i="10"/>
  <c r="AN1347" i="10"/>
  <c r="W1347" i="10" s="1"/>
  <c r="BL1347" i="10" s="1"/>
  <c r="V1347" i="10"/>
  <c r="U1347" i="10"/>
  <c r="I1347" i="10" s="1"/>
  <c r="J1347" i="10" s="1"/>
  <c r="K1347" i="10" s="1"/>
  <c r="H1347" i="10"/>
  <c r="G1347" i="10"/>
  <c r="AN1346" i="10"/>
  <c r="W1346" i="10" s="1"/>
  <c r="BL1346" i="10" s="1"/>
  <c r="V1346" i="10"/>
  <c r="U1346" i="10"/>
  <c r="I1346" i="10" s="1"/>
  <c r="J1346" i="10" s="1"/>
  <c r="K1346" i="10" s="1"/>
  <c r="H1346" i="10"/>
  <c r="G1346" i="10"/>
  <c r="AN1345" i="10"/>
  <c r="W1345" i="10" s="1"/>
  <c r="BL1345" i="10" s="1"/>
  <c r="V1345" i="10"/>
  <c r="U1345" i="10"/>
  <c r="I1345" i="10" s="1"/>
  <c r="J1345" i="10" s="1"/>
  <c r="K1345" i="10" s="1"/>
  <c r="H1345" i="10"/>
  <c r="G1345" i="10"/>
  <c r="AN1344" i="10"/>
  <c r="W1344" i="10" s="1"/>
  <c r="BL1344" i="10" s="1"/>
  <c r="V1344" i="10"/>
  <c r="U1344" i="10"/>
  <c r="I1344" i="10" s="1"/>
  <c r="J1344" i="10" s="1"/>
  <c r="K1344" i="10" s="1"/>
  <c r="H1344" i="10"/>
  <c r="G1344" i="10"/>
  <c r="AN1343" i="10"/>
  <c r="W1343" i="10" s="1"/>
  <c r="BL1343" i="10" s="1"/>
  <c r="V1343" i="10"/>
  <c r="U1343" i="10"/>
  <c r="I1343" i="10" s="1"/>
  <c r="J1343" i="10" s="1"/>
  <c r="K1343" i="10" s="1"/>
  <c r="H1343" i="10"/>
  <c r="G1343" i="10"/>
  <c r="AN1342" i="10"/>
  <c r="AM1342" i="10"/>
  <c r="V1342" i="10"/>
  <c r="U1342" i="10"/>
  <c r="H1342" i="10"/>
  <c r="G1342" i="10"/>
  <c r="F1342" i="10"/>
  <c r="AN1341" i="10"/>
  <c r="AM1341" i="10"/>
  <c r="V1341" i="10"/>
  <c r="U1341" i="10"/>
  <c r="H1341" i="10"/>
  <c r="G1341" i="10"/>
  <c r="F1341" i="10"/>
  <c r="AN1340" i="10"/>
  <c r="AM1340" i="10"/>
  <c r="V1340" i="10"/>
  <c r="U1340" i="10"/>
  <c r="H1340" i="10"/>
  <c r="G1340" i="10"/>
  <c r="F1340" i="10"/>
  <c r="AN1339" i="10"/>
  <c r="AM1339" i="10"/>
  <c r="V1339" i="10"/>
  <c r="U1339" i="10"/>
  <c r="H1339" i="10"/>
  <c r="G1339" i="10"/>
  <c r="F1339" i="10"/>
  <c r="AN1338" i="10"/>
  <c r="AM1338" i="10"/>
  <c r="V1338" i="10"/>
  <c r="U1338" i="10"/>
  <c r="H1338" i="10"/>
  <c r="G1338" i="10"/>
  <c r="F1338" i="10"/>
  <c r="AN1337" i="10"/>
  <c r="AM1337" i="10"/>
  <c r="V1337" i="10"/>
  <c r="U1337" i="10"/>
  <c r="H1337" i="10"/>
  <c r="G1337" i="10"/>
  <c r="F1337" i="10"/>
  <c r="AN1336" i="10"/>
  <c r="AM1336" i="10"/>
  <c r="V1336" i="10"/>
  <c r="U1336" i="10"/>
  <c r="H1336" i="10"/>
  <c r="G1336" i="10"/>
  <c r="F1336" i="10"/>
  <c r="AN1335" i="10"/>
  <c r="AM1335" i="10"/>
  <c r="V1335" i="10"/>
  <c r="U1335" i="10"/>
  <c r="H1335" i="10"/>
  <c r="G1335" i="10"/>
  <c r="F1335" i="10"/>
  <c r="AN1334" i="10"/>
  <c r="AM1334" i="10"/>
  <c r="V1334" i="10"/>
  <c r="U1334" i="10"/>
  <c r="H1334" i="10"/>
  <c r="G1334" i="10"/>
  <c r="F1334" i="10"/>
  <c r="AN1333" i="10"/>
  <c r="AM1333" i="10"/>
  <c r="W1333" i="10" s="1"/>
  <c r="X1333" i="10" s="1"/>
  <c r="V1333" i="10"/>
  <c r="U1333" i="10"/>
  <c r="H1333" i="10"/>
  <c r="G1333" i="10"/>
  <c r="F1333" i="10"/>
  <c r="AN1332" i="10"/>
  <c r="AM1332" i="10"/>
  <c r="W1332" i="10"/>
  <c r="X1332" i="10" s="1"/>
  <c r="V1332" i="10"/>
  <c r="U1332" i="10"/>
  <c r="H1332" i="10"/>
  <c r="G1332" i="10"/>
  <c r="F1332" i="10"/>
  <c r="AN1331" i="10"/>
  <c r="AM1331" i="10"/>
  <c r="V1331" i="10"/>
  <c r="U1331" i="10"/>
  <c r="H1331" i="10"/>
  <c r="G1331" i="10"/>
  <c r="F1331" i="10"/>
  <c r="AN1330" i="10"/>
  <c r="AM1330" i="10"/>
  <c r="V1330" i="10"/>
  <c r="U1330" i="10"/>
  <c r="H1330" i="10"/>
  <c r="G1330" i="10"/>
  <c r="F1330" i="10"/>
  <c r="AN1329" i="10"/>
  <c r="AM1329" i="10"/>
  <c r="V1329" i="10"/>
  <c r="U1329" i="10"/>
  <c r="H1329" i="10"/>
  <c r="G1329" i="10"/>
  <c r="F1329" i="10"/>
  <c r="AN1328" i="10"/>
  <c r="AM1328" i="10"/>
  <c r="V1328" i="10"/>
  <c r="U1328" i="10"/>
  <c r="H1328" i="10"/>
  <c r="G1328" i="10"/>
  <c r="F1328" i="10"/>
  <c r="BL1327" i="10"/>
  <c r="AR1327" i="10"/>
  <c r="AM1327" i="10"/>
  <c r="V1327" i="10"/>
  <c r="U1327" i="10"/>
  <c r="I1327" i="10" s="1"/>
  <c r="J1327" i="10" s="1"/>
  <c r="K1327" i="10" s="1"/>
  <c r="E1327" i="10"/>
  <c r="G1327" i="10" s="1"/>
  <c r="BL1326" i="10"/>
  <c r="AR1326" i="10"/>
  <c r="AM1326" i="10"/>
  <c r="V1326" i="10"/>
  <c r="U1326" i="10"/>
  <c r="I1326" i="10" s="1"/>
  <c r="J1326" i="10" s="1"/>
  <c r="K1326" i="10" s="1"/>
  <c r="E1326" i="10"/>
  <c r="G1326" i="10" s="1"/>
  <c r="BL1325" i="10"/>
  <c r="AR1325" i="10"/>
  <c r="AM1325" i="10"/>
  <c r="V1325" i="10"/>
  <c r="U1325" i="10"/>
  <c r="I1325" i="10" s="1"/>
  <c r="J1325" i="10" s="1"/>
  <c r="K1325" i="10" s="1"/>
  <c r="E1325" i="10"/>
  <c r="H1325" i="10" s="1"/>
  <c r="BL1324" i="10"/>
  <c r="AR1324" i="10"/>
  <c r="AM1324" i="10"/>
  <c r="V1324" i="10"/>
  <c r="U1324" i="10"/>
  <c r="I1324" i="10" s="1"/>
  <c r="J1324" i="10" s="1"/>
  <c r="K1324" i="10" s="1"/>
  <c r="H1324" i="10"/>
  <c r="E1324" i="10"/>
  <c r="G1324" i="10" s="1"/>
  <c r="BL1323" i="10"/>
  <c r="AR1323" i="10"/>
  <c r="AM1323" i="10"/>
  <c r="V1323" i="10"/>
  <c r="U1323" i="10"/>
  <c r="I1323" i="10" s="1"/>
  <c r="J1323" i="10" s="1"/>
  <c r="K1323" i="10" s="1"/>
  <c r="E1323" i="10"/>
  <c r="H1323" i="10" s="1"/>
  <c r="BL1322" i="10"/>
  <c r="AR1322" i="10"/>
  <c r="AM1322" i="10"/>
  <c r="V1322" i="10"/>
  <c r="U1322" i="10"/>
  <c r="I1322" i="10" s="1"/>
  <c r="J1322" i="10" s="1"/>
  <c r="K1322" i="10" s="1"/>
  <c r="E1322" i="10"/>
  <c r="H1322" i="10" s="1"/>
  <c r="BL1321" i="10"/>
  <c r="AR1321" i="10"/>
  <c r="AM1321" i="10"/>
  <c r="V1321" i="10"/>
  <c r="U1321" i="10"/>
  <c r="I1321" i="10" s="1"/>
  <c r="J1321" i="10" s="1"/>
  <c r="K1321" i="10" s="1"/>
  <c r="E1321" i="10"/>
  <c r="BL1320" i="10"/>
  <c r="AR1320" i="10"/>
  <c r="AM1320" i="10"/>
  <c r="V1320" i="10"/>
  <c r="U1320" i="10"/>
  <c r="I1320" i="10" s="1"/>
  <c r="J1320" i="10" s="1"/>
  <c r="K1320" i="10" s="1"/>
  <c r="E1320" i="10"/>
  <c r="G1320" i="10" s="1"/>
  <c r="BL1319" i="10"/>
  <c r="AR1319" i="10"/>
  <c r="AM1319" i="10"/>
  <c r="V1319" i="10"/>
  <c r="U1319" i="10"/>
  <c r="I1319" i="10" s="1"/>
  <c r="J1319" i="10" s="1"/>
  <c r="K1319" i="10" s="1"/>
  <c r="E1319" i="10"/>
  <c r="G1319" i="10" s="1"/>
  <c r="BL1318" i="10"/>
  <c r="AR1318" i="10"/>
  <c r="AM1318" i="10"/>
  <c r="V1318" i="10"/>
  <c r="U1318" i="10"/>
  <c r="I1318" i="10" s="1"/>
  <c r="J1318" i="10" s="1"/>
  <c r="K1318" i="10" s="1"/>
  <c r="E1318" i="10"/>
  <c r="G1318" i="10" s="1"/>
  <c r="BL1317" i="10"/>
  <c r="AR1317" i="10"/>
  <c r="AM1317" i="10"/>
  <c r="V1317" i="10"/>
  <c r="U1317" i="10"/>
  <c r="I1317" i="10" s="1"/>
  <c r="J1317" i="10" s="1"/>
  <c r="K1317" i="10" s="1"/>
  <c r="E1317" i="10"/>
  <c r="H1317" i="10" s="1"/>
  <c r="BL1316" i="10"/>
  <c r="AR1316" i="10"/>
  <c r="AM1316" i="10"/>
  <c r="V1316" i="10"/>
  <c r="U1316" i="10"/>
  <c r="I1316" i="10" s="1"/>
  <c r="J1316" i="10" s="1"/>
  <c r="K1316" i="10" s="1"/>
  <c r="E1316" i="10"/>
  <c r="G1316" i="10" s="1"/>
  <c r="BL1315" i="10"/>
  <c r="AR1315" i="10"/>
  <c r="AM1315" i="10"/>
  <c r="V1315" i="10"/>
  <c r="U1315" i="10"/>
  <c r="I1315" i="10" s="1"/>
  <c r="J1315" i="10" s="1"/>
  <c r="K1315" i="10" s="1"/>
  <c r="E1315" i="10"/>
  <c r="H1315" i="10" s="1"/>
  <c r="BL1314" i="10"/>
  <c r="AR1314" i="10"/>
  <c r="AM1314" i="10"/>
  <c r="V1314" i="10"/>
  <c r="U1314" i="10"/>
  <c r="I1314" i="10" s="1"/>
  <c r="J1314" i="10" s="1"/>
  <c r="K1314" i="10" s="1"/>
  <c r="E1314" i="10"/>
  <c r="BL1313" i="10"/>
  <c r="AR1313" i="10"/>
  <c r="AM1313" i="10"/>
  <c r="V1313" i="10"/>
  <c r="U1313" i="10"/>
  <c r="I1313" i="10" s="1"/>
  <c r="J1313" i="10" s="1"/>
  <c r="K1313" i="10" s="1"/>
  <c r="E1313" i="10"/>
  <c r="G1313" i="10" s="1"/>
  <c r="BL1312" i="10"/>
  <c r="AR1312" i="10"/>
  <c r="AM1312" i="10"/>
  <c r="V1312" i="10"/>
  <c r="U1312" i="10"/>
  <c r="I1312" i="10" s="1"/>
  <c r="J1312" i="10" s="1"/>
  <c r="K1312" i="10" s="1"/>
  <c r="E1312" i="10"/>
  <c r="G1312" i="10" s="1"/>
  <c r="BL1311" i="10"/>
  <c r="AR1311" i="10"/>
  <c r="AM1311" i="10"/>
  <c r="V1311" i="10"/>
  <c r="U1311" i="10"/>
  <c r="I1311" i="10" s="1"/>
  <c r="J1311" i="10" s="1"/>
  <c r="K1311" i="10" s="1"/>
  <c r="E1311" i="10"/>
  <c r="H1311" i="10" s="1"/>
  <c r="BL1310" i="10"/>
  <c r="AR1310" i="10"/>
  <c r="AM1310" i="10"/>
  <c r="V1310" i="10"/>
  <c r="U1310" i="10"/>
  <c r="I1310" i="10" s="1"/>
  <c r="J1310" i="10" s="1"/>
  <c r="K1310" i="10" s="1"/>
  <c r="E1310" i="10"/>
  <c r="H1310" i="10" s="1"/>
  <c r="BL1309" i="10"/>
  <c r="AR1309" i="10"/>
  <c r="AM1309" i="10"/>
  <c r="V1309" i="10"/>
  <c r="U1309" i="10"/>
  <c r="I1309" i="10" s="1"/>
  <c r="J1309" i="10" s="1"/>
  <c r="K1309" i="10" s="1"/>
  <c r="E1309" i="10"/>
  <c r="H1309" i="10" s="1"/>
  <c r="BL1308" i="10"/>
  <c r="AR1308" i="10"/>
  <c r="AM1308" i="10"/>
  <c r="V1308" i="10"/>
  <c r="U1308" i="10"/>
  <c r="I1308" i="10" s="1"/>
  <c r="J1308" i="10" s="1"/>
  <c r="K1308" i="10" s="1"/>
  <c r="E1308" i="10"/>
  <c r="H1308" i="10" s="1"/>
  <c r="BL1307" i="10"/>
  <c r="AR1307" i="10"/>
  <c r="AM1307" i="10"/>
  <c r="V1307" i="10"/>
  <c r="U1307" i="10"/>
  <c r="I1307" i="10" s="1"/>
  <c r="J1307" i="10" s="1"/>
  <c r="K1307" i="10" s="1"/>
  <c r="G1307" i="10"/>
  <c r="E1307" i="10"/>
  <c r="H1307" i="10" s="1"/>
  <c r="BL1306" i="10"/>
  <c r="AR1306" i="10"/>
  <c r="AM1306" i="10"/>
  <c r="V1306" i="10"/>
  <c r="U1306" i="10"/>
  <c r="I1306" i="10" s="1"/>
  <c r="J1306" i="10" s="1"/>
  <c r="K1306" i="10" s="1"/>
  <c r="E1306" i="10"/>
  <c r="G1306" i="10" s="1"/>
  <c r="BL1305" i="10"/>
  <c r="AR1305" i="10"/>
  <c r="AM1305" i="10"/>
  <c r="V1305" i="10"/>
  <c r="U1305" i="10"/>
  <c r="I1305" i="10" s="1"/>
  <c r="J1305" i="10" s="1"/>
  <c r="K1305" i="10" s="1"/>
  <c r="E1305" i="10"/>
  <c r="BL1304" i="10"/>
  <c r="AR1304" i="10"/>
  <c r="AM1304" i="10"/>
  <c r="V1304" i="10"/>
  <c r="U1304" i="10"/>
  <c r="I1304" i="10" s="1"/>
  <c r="J1304" i="10" s="1"/>
  <c r="K1304" i="10" s="1"/>
  <c r="E1304" i="10"/>
  <c r="G1304" i="10" s="1"/>
  <c r="AW1303" i="10"/>
  <c r="W1303" i="10"/>
  <c r="V1303" i="10"/>
  <c r="U1303" i="10"/>
  <c r="H1303" i="10"/>
  <c r="G1303" i="10"/>
  <c r="F1303" i="10"/>
  <c r="AW1302" i="10"/>
  <c r="W1302" i="10"/>
  <c r="V1302" i="10"/>
  <c r="U1302" i="10"/>
  <c r="H1302" i="10"/>
  <c r="G1302" i="10"/>
  <c r="F1302" i="10"/>
  <c r="AW1301" i="10"/>
  <c r="W1301" i="10"/>
  <c r="V1301" i="10"/>
  <c r="U1301" i="10"/>
  <c r="H1301" i="10"/>
  <c r="G1301" i="10"/>
  <c r="F1301" i="10"/>
  <c r="AW1300" i="10"/>
  <c r="W1300" i="10"/>
  <c r="V1300" i="10"/>
  <c r="U1300" i="10"/>
  <c r="H1300" i="10"/>
  <c r="G1300" i="10"/>
  <c r="F1300" i="10"/>
  <c r="AW1299" i="10"/>
  <c r="W1299" i="10"/>
  <c r="V1299" i="10"/>
  <c r="U1299" i="10"/>
  <c r="H1299" i="10"/>
  <c r="G1299" i="10"/>
  <c r="F1299" i="10"/>
  <c r="I1299" i="10" s="1"/>
  <c r="J1299" i="10" s="1"/>
  <c r="K1299" i="10" s="1"/>
  <c r="AW1298" i="10"/>
  <c r="W1298" i="10"/>
  <c r="V1298" i="10"/>
  <c r="U1298" i="10"/>
  <c r="H1298" i="10"/>
  <c r="G1298" i="10"/>
  <c r="F1298" i="10"/>
  <c r="AW1297" i="10"/>
  <c r="W1297" i="10"/>
  <c r="V1297" i="10"/>
  <c r="U1297" i="10"/>
  <c r="H1297" i="10"/>
  <c r="G1297" i="10"/>
  <c r="F1297" i="10"/>
  <c r="AW1296" i="10"/>
  <c r="W1296" i="10"/>
  <c r="V1296" i="10"/>
  <c r="U1296" i="10"/>
  <c r="H1296" i="10"/>
  <c r="G1296" i="10"/>
  <c r="F1296" i="10"/>
  <c r="AW1295" i="10"/>
  <c r="W1295" i="10"/>
  <c r="V1295" i="10"/>
  <c r="U1295" i="10"/>
  <c r="H1295" i="10"/>
  <c r="G1295" i="10"/>
  <c r="F1295" i="10"/>
  <c r="AW1294" i="10"/>
  <c r="W1294" i="10"/>
  <c r="V1294" i="10"/>
  <c r="U1294" i="10"/>
  <c r="H1294" i="10"/>
  <c r="G1294" i="10"/>
  <c r="F1294" i="10"/>
  <c r="AW1293" i="10"/>
  <c r="W1293" i="10"/>
  <c r="V1293" i="10"/>
  <c r="U1293" i="10"/>
  <c r="H1293" i="10"/>
  <c r="G1293" i="10"/>
  <c r="F1293" i="10"/>
  <c r="AW1292" i="10"/>
  <c r="W1292" i="10"/>
  <c r="V1292" i="10"/>
  <c r="U1292" i="10"/>
  <c r="H1292" i="10"/>
  <c r="G1292" i="10"/>
  <c r="F1292" i="10"/>
  <c r="AW1291" i="10"/>
  <c r="W1291" i="10"/>
  <c r="V1291" i="10"/>
  <c r="U1291" i="10"/>
  <c r="H1291" i="10"/>
  <c r="G1291" i="10"/>
  <c r="F1291" i="10"/>
  <c r="I1291" i="10" s="1"/>
  <c r="J1291" i="10" s="1"/>
  <c r="K1291" i="10" s="1"/>
  <c r="AW1290" i="10"/>
  <c r="W1290" i="10"/>
  <c r="V1290" i="10"/>
  <c r="U1290" i="10"/>
  <c r="H1290" i="10"/>
  <c r="G1290" i="10"/>
  <c r="F1290" i="10"/>
  <c r="AW1289" i="10"/>
  <c r="W1289" i="10"/>
  <c r="V1289" i="10"/>
  <c r="U1289" i="10"/>
  <c r="H1289" i="10"/>
  <c r="G1289" i="10"/>
  <c r="F1289" i="10"/>
  <c r="AW1288" i="10"/>
  <c r="W1288" i="10"/>
  <c r="V1288" i="10"/>
  <c r="U1288" i="10"/>
  <c r="H1288" i="10"/>
  <c r="G1288" i="10"/>
  <c r="F1288" i="10"/>
  <c r="AW1287" i="10"/>
  <c r="W1287" i="10"/>
  <c r="V1287" i="10"/>
  <c r="U1287" i="10"/>
  <c r="H1287" i="10"/>
  <c r="G1287" i="10"/>
  <c r="F1287" i="10"/>
  <c r="BL1286" i="10"/>
  <c r="V1286" i="10"/>
  <c r="U1286" i="10"/>
  <c r="H1286" i="10"/>
  <c r="G1286" i="10"/>
  <c r="F1286" i="10"/>
  <c r="BL1285" i="10"/>
  <c r="V1285" i="10"/>
  <c r="U1285" i="10"/>
  <c r="H1285" i="10"/>
  <c r="G1285" i="10"/>
  <c r="F1285" i="10"/>
  <c r="I1285" i="10" s="1"/>
  <c r="J1285" i="10" s="1"/>
  <c r="K1285" i="10" s="1"/>
  <c r="V1284" i="10"/>
  <c r="U1284" i="10"/>
  <c r="H1284" i="10"/>
  <c r="G1284" i="10"/>
  <c r="F1284" i="10"/>
  <c r="BL1283" i="10"/>
  <c r="V1283" i="10"/>
  <c r="U1283" i="10"/>
  <c r="H1283" i="10"/>
  <c r="G1283" i="10"/>
  <c r="F1283" i="10"/>
  <c r="BL1282" i="10"/>
  <c r="V1282" i="10"/>
  <c r="U1282" i="10"/>
  <c r="H1282" i="10"/>
  <c r="G1282" i="10"/>
  <c r="F1282" i="10"/>
  <c r="BL1281" i="10"/>
  <c r="V1281" i="10"/>
  <c r="U1281" i="10"/>
  <c r="H1281" i="10"/>
  <c r="G1281" i="10"/>
  <c r="F1281" i="10"/>
  <c r="BL1280" i="10"/>
  <c r="V1280" i="10"/>
  <c r="U1280" i="10"/>
  <c r="H1280" i="10"/>
  <c r="G1280" i="10"/>
  <c r="F1280" i="10"/>
  <c r="BL1279" i="10"/>
  <c r="V1279" i="10"/>
  <c r="U1279" i="10"/>
  <c r="H1279" i="10"/>
  <c r="G1279" i="10"/>
  <c r="F1279" i="10"/>
  <c r="BL1278" i="10"/>
  <c r="V1278" i="10"/>
  <c r="U1278" i="10"/>
  <c r="H1278" i="10"/>
  <c r="G1278" i="10"/>
  <c r="F1278" i="10"/>
  <c r="V1277" i="10"/>
  <c r="U1277" i="10"/>
  <c r="H1277" i="10"/>
  <c r="G1277" i="10"/>
  <c r="F1277" i="10"/>
  <c r="BL1276" i="10"/>
  <c r="V1276" i="10"/>
  <c r="U1276" i="10"/>
  <c r="H1276" i="10"/>
  <c r="G1276" i="10"/>
  <c r="F1276" i="10"/>
  <c r="BL1275" i="10"/>
  <c r="V1275" i="10"/>
  <c r="U1275" i="10"/>
  <c r="H1275" i="10"/>
  <c r="G1275" i="10"/>
  <c r="F1275" i="10"/>
  <c r="BL1274" i="10"/>
  <c r="V1274" i="10"/>
  <c r="U1274" i="10"/>
  <c r="H1274" i="10"/>
  <c r="G1274" i="10"/>
  <c r="F1274" i="10"/>
  <c r="I1274" i="10" s="1"/>
  <c r="J1274" i="10" s="1"/>
  <c r="K1274" i="10" s="1"/>
  <c r="BL1273" i="10"/>
  <c r="V1273" i="10"/>
  <c r="U1273" i="10"/>
  <c r="H1273" i="10"/>
  <c r="G1273" i="10"/>
  <c r="F1273" i="10"/>
  <c r="BL1272" i="10"/>
  <c r="V1272" i="10"/>
  <c r="U1272" i="10"/>
  <c r="H1272" i="10"/>
  <c r="G1272" i="10"/>
  <c r="F1272" i="10"/>
  <c r="BL1271" i="10"/>
  <c r="V1271" i="10"/>
  <c r="U1271" i="10"/>
  <c r="H1271" i="10"/>
  <c r="G1271" i="10"/>
  <c r="F1271" i="10"/>
  <c r="BL1270" i="10"/>
  <c r="V1270" i="10"/>
  <c r="U1270" i="10"/>
  <c r="H1270" i="10"/>
  <c r="G1270" i="10"/>
  <c r="F1270" i="10"/>
  <c r="I1270" i="10" s="1"/>
  <c r="J1270" i="10" s="1"/>
  <c r="K1270" i="10" s="1"/>
  <c r="BL1269" i="10"/>
  <c r="V1269" i="10"/>
  <c r="U1269" i="10"/>
  <c r="H1269" i="10"/>
  <c r="G1269" i="10"/>
  <c r="F1269" i="10"/>
  <c r="BL1268" i="10"/>
  <c r="V1268" i="10"/>
  <c r="U1268" i="10"/>
  <c r="H1268" i="10"/>
  <c r="G1268" i="10"/>
  <c r="F1268" i="10"/>
  <c r="BL1267" i="10"/>
  <c r="V1267" i="10"/>
  <c r="U1267" i="10"/>
  <c r="H1267" i="10"/>
  <c r="G1267" i="10"/>
  <c r="F1267" i="10"/>
  <c r="BL1266" i="10"/>
  <c r="V1266" i="10"/>
  <c r="U1266" i="10"/>
  <c r="H1266" i="10"/>
  <c r="G1266" i="10"/>
  <c r="F1266" i="10"/>
  <c r="I1266" i="10" s="1"/>
  <c r="J1266" i="10" s="1"/>
  <c r="K1266" i="10" s="1"/>
  <c r="BL1265" i="10"/>
  <c r="V1265" i="10"/>
  <c r="U1265" i="10"/>
  <c r="H1265" i="10"/>
  <c r="G1265" i="10"/>
  <c r="F1265" i="10"/>
  <c r="BL1264" i="10"/>
  <c r="V1264" i="10"/>
  <c r="U1264" i="10"/>
  <c r="H1264" i="10"/>
  <c r="G1264" i="10"/>
  <c r="F1264" i="10"/>
  <c r="BL1263" i="10"/>
  <c r="V1263" i="10"/>
  <c r="U1263" i="10"/>
  <c r="H1263" i="10"/>
  <c r="G1263" i="10"/>
  <c r="F1263" i="10"/>
  <c r="X1262" i="10"/>
  <c r="V1262" i="10"/>
  <c r="U1262" i="10"/>
  <c r="I1262" i="10" s="1"/>
  <c r="J1262" i="10" s="1"/>
  <c r="K1262" i="10" s="1"/>
  <c r="H1262" i="10"/>
  <c r="G1262" i="10"/>
  <c r="X1261" i="10"/>
  <c r="V1261" i="10"/>
  <c r="U1261" i="10"/>
  <c r="I1261" i="10" s="1"/>
  <c r="J1261" i="10" s="1"/>
  <c r="K1261" i="10" s="1"/>
  <c r="H1261" i="10"/>
  <c r="G1261" i="10"/>
  <c r="X1260" i="10"/>
  <c r="V1260" i="10"/>
  <c r="U1260" i="10"/>
  <c r="I1260" i="10" s="1"/>
  <c r="J1260" i="10" s="1"/>
  <c r="K1260" i="10" s="1"/>
  <c r="H1260" i="10"/>
  <c r="G1260" i="10"/>
  <c r="X1259" i="10"/>
  <c r="V1259" i="10"/>
  <c r="U1259" i="10"/>
  <c r="I1259" i="10" s="1"/>
  <c r="J1259" i="10" s="1"/>
  <c r="K1259" i="10" s="1"/>
  <c r="H1259" i="10"/>
  <c r="G1259" i="10"/>
  <c r="X1258" i="10"/>
  <c r="V1258" i="10"/>
  <c r="U1258" i="10"/>
  <c r="I1258" i="10" s="1"/>
  <c r="J1258" i="10" s="1"/>
  <c r="K1258" i="10" s="1"/>
  <c r="H1258" i="10"/>
  <c r="G1258" i="10"/>
  <c r="X1257" i="10"/>
  <c r="V1257" i="10"/>
  <c r="U1257" i="10"/>
  <c r="I1257" i="10" s="1"/>
  <c r="J1257" i="10" s="1"/>
  <c r="K1257" i="10" s="1"/>
  <c r="H1257" i="10"/>
  <c r="G1257" i="10"/>
  <c r="X1256" i="10"/>
  <c r="V1256" i="10"/>
  <c r="U1256" i="10"/>
  <c r="I1256" i="10" s="1"/>
  <c r="J1256" i="10" s="1"/>
  <c r="K1256" i="10" s="1"/>
  <c r="H1256" i="10"/>
  <c r="G1256" i="10"/>
  <c r="X1255" i="10"/>
  <c r="V1255" i="10"/>
  <c r="U1255" i="10"/>
  <c r="I1255" i="10" s="1"/>
  <c r="J1255" i="10" s="1"/>
  <c r="K1255" i="10" s="1"/>
  <c r="H1255" i="10"/>
  <c r="G1255" i="10"/>
  <c r="X1254" i="10"/>
  <c r="V1254" i="10"/>
  <c r="U1254" i="10"/>
  <c r="I1254" i="10" s="1"/>
  <c r="J1254" i="10" s="1"/>
  <c r="K1254" i="10" s="1"/>
  <c r="H1254" i="10"/>
  <c r="G1254" i="10"/>
  <c r="X1253" i="10"/>
  <c r="V1253" i="10"/>
  <c r="U1253" i="10"/>
  <c r="I1253" i="10" s="1"/>
  <c r="J1253" i="10" s="1"/>
  <c r="K1253" i="10" s="1"/>
  <c r="H1253" i="10"/>
  <c r="G1253" i="10"/>
  <c r="X1252" i="10"/>
  <c r="V1252" i="10"/>
  <c r="U1252" i="10"/>
  <c r="I1252" i="10" s="1"/>
  <c r="J1252" i="10" s="1"/>
  <c r="K1252" i="10" s="1"/>
  <c r="H1252" i="10"/>
  <c r="G1252" i="10"/>
  <c r="X1251" i="10"/>
  <c r="V1251" i="10"/>
  <c r="U1251" i="10"/>
  <c r="I1251" i="10" s="1"/>
  <c r="J1251" i="10" s="1"/>
  <c r="K1251" i="10" s="1"/>
  <c r="H1251" i="10"/>
  <c r="G1251" i="10"/>
  <c r="X1250" i="10"/>
  <c r="V1250" i="10"/>
  <c r="U1250" i="10"/>
  <c r="I1250" i="10" s="1"/>
  <c r="J1250" i="10" s="1"/>
  <c r="K1250" i="10" s="1"/>
  <c r="H1250" i="10"/>
  <c r="G1250" i="10"/>
  <c r="X1249" i="10"/>
  <c r="V1249" i="10"/>
  <c r="U1249" i="10"/>
  <c r="I1249" i="10" s="1"/>
  <c r="J1249" i="10" s="1"/>
  <c r="K1249" i="10" s="1"/>
  <c r="H1249" i="10"/>
  <c r="G1249" i="10"/>
  <c r="X1248" i="10"/>
  <c r="V1248" i="10"/>
  <c r="U1248" i="10"/>
  <c r="I1248" i="10" s="1"/>
  <c r="J1248" i="10" s="1"/>
  <c r="K1248" i="10" s="1"/>
  <c r="H1248" i="10"/>
  <c r="G1248" i="10"/>
  <c r="X1247" i="10"/>
  <c r="V1247" i="10"/>
  <c r="U1247" i="10"/>
  <c r="I1247" i="10" s="1"/>
  <c r="J1247" i="10" s="1"/>
  <c r="K1247" i="10" s="1"/>
  <c r="H1247" i="10"/>
  <c r="G1247" i="10"/>
  <c r="X1246" i="10"/>
  <c r="V1246" i="10"/>
  <c r="U1246" i="10"/>
  <c r="I1246" i="10" s="1"/>
  <c r="J1246" i="10" s="1"/>
  <c r="K1246" i="10" s="1"/>
  <c r="H1246" i="10"/>
  <c r="G1246" i="10"/>
  <c r="X1245" i="10"/>
  <c r="V1245" i="10"/>
  <c r="U1245" i="10"/>
  <c r="I1245" i="10" s="1"/>
  <c r="J1245" i="10" s="1"/>
  <c r="K1245" i="10" s="1"/>
  <c r="H1245" i="10"/>
  <c r="G1245" i="10"/>
  <c r="X1244" i="10"/>
  <c r="V1244" i="10"/>
  <c r="U1244" i="10"/>
  <c r="I1244" i="10" s="1"/>
  <c r="J1244" i="10" s="1"/>
  <c r="K1244" i="10" s="1"/>
  <c r="H1244" i="10"/>
  <c r="G1244" i="10"/>
  <c r="X1243" i="10"/>
  <c r="V1243" i="10"/>
  <c r="U1243" i="10"/>
  <c r="I1243" i="10" s="1"/>
  <c r="J1243" i="10" s="1"/>
  <c r="K1243" i="10" s="1"/>
  <c r="H1243" i="10"/>
  <c r="G1243" i="10"/>
  <c r="X1242" i="10"/>
  <c r="V1242" i="10"/>
  <c r="U1242" i="10"/>
  <c r="I1242" i="10" s="1"/>
  <c r="J1242" i="10" s="1"/>
  <c r="K1242" i="10" s="1"/>
  <c r="H1242" i="10"/>
  <c r="G1242" i="10"/>
  <c r="X1241" i="10"/>
  <c r="V1241" i="10"/>
  <c r="U1241" i="10"/>
  <c r="I1241" i="10" s="1"/>
  <c r="J1241" i="10" s="1"/>
  <c r="K1241" i="10" s="1"/>
  <c r="H1241" i="10"/>
  <c r="G1241" i="10"/>
  <c r="X1240" i="10"/>
  <c r="V1240" i="10"/>
  <c r="U1240" i="10"/>
  <c r="I1240" i="10" s="1"/>
  <c r="J1240" i="10" s="1"/>
  <c r="K1240" i="10" s="1"/>
  <c r="H1240" i="10"/>
  <c r="G1240" i="10"/>
  <c r="X1239" i="10"/>
  <c r="V1239" i="10"/>
  <c r="U1239" i="10"/>
  <c r="I1239" i="10" s="1"/>
  <c r="J1239" i="10" s="1"/>
  <c r="K1239" i="10" s="1"/>
  <c r="H1239" i="10"/>
  <c r="G1239" i="10"/>
  <c r="X1238" i="10"/>
  <c r="V1238" i="10"/>
  <c r="U1238" i="10"/>
  <c r="I1238" i="10" s="1"/>
  <c r="J1238" i="10" s="1"/>
  <c r="K1238" i="10" s="1"/>
  <c r="H1238" i="10"/>
  <c r="G1238" i="10"/>
  <c r="X1237" i="10"/>
  <c r="V1237" i="10"/>
  <c r="U1237" i="10"/>
  <c r="I1237" i="10" s="1"/>
  <c r="J1237" i="10" s="1"/>
  <c r="K1237" i="10" s="1"/>
  <c r="H1237" i="10"/>
  <c r="G1237" i="10"/>
  <c r="X1236" i="10"/>
  <c r="V1236" i="10"/>
  <c r="U1236" i="10"/>
  <c r="I1236" i="10" s="1"/>
  <c r="J1236" i="10" s="1"/>
  <c r="K1236" i="10" s="1"/>
  <c r="H1236" i="10"/>
  <c r="G1236" i="10"/>
  <c r="X1235" i="10"/>
  <c r="V1235" i="10"/>
  <c r="U1235" i="10"/>
  <c r="I1235" i="10" s="1"/>
  <c r="J1235" i="10" s="1"/>
  <c r="K1235" i="10" s="1"/>
  <c r="H1235" i="10"/>
  <c r="G1235" i="10"/>
  <c r="X1234" i="10"/>
  <c r="V1234" i="10"/>
  <c r="U1234" i="10"/>
  <c r="I1234" i="10" s="1"/>
  <c r="J1234" i="10" s="1"/>
  <c r="K1234" i="10" s="1"/>
  <c r="H1234" i="10"/>
  <c r="G1234" i="10"/>
  <c r="X1233" i="10"/>
  <c r="V1233" i="10"/>
  <c r="U1233" i="10"/>
  <c r="I1233" i="10" s="1"/>
  <c r="J1233" i="10" s="1"/>
  <c r="K1233" i="10" s="1"/>
  <c r="H1233" i="10"/>
  <c r="G1233" i="10"/>
  <c r="X1232" i="10"/>
  <c r="V1232" i="10"/>
  <c r="U1232" i="10"/>
  <c r="I1232" i="10" s="1"/>
  <c r="J1232" i="10" s="1"/>
  <c r="K1232" i="10" s="1"/>
  <c r="H1232" i="10"/>
  <c r="G1232" i="10"/>
  <c r="X1231" i="10"/>
  <c r="V1231" i="10"/>
  <c r="U1231" i="10"/>
  <c r="I1231" i="10" s="1"/>
  <c r="J1231" i="10" s="1"/>
  <c r="K1231" i="10" s="1"/>
  <c r="H1231" i="10"/>
  <c r="G1231" i="10"/>
  <c r="X1230" i="10"/>
  <c r="V1230" i="10"/>
  <c r="U1230" i="10"/>
  <c r="I1230" i="10" s="1"/>
  <c r="J1230" i="10" s="1"/>
  <c r="K1230" i="10" s="1"/>
  <c r="H1230" i="10"/>
  <c r="G1230" i="10"/>
  <c r="X1229" i="10"/>
  <c r="V1229" i="10"/>
  <c r="U1229" i="10"/>
  <c r="I1229" i="10" s="1"/>
  <c r="J1229" i="10" s="1"/>
  <c r="K1229" i="10" s="1"/>
  <c r="H1229" i="10"/>
  <c r="G1229" i="10"/>
  <c r="X1228" i="10"/>
  <c r="V1228" i="10"/>
  <c r="U1228" i="10"/>
  <c r="I1228" i="10" s="1"/>
  <c r="J1228" i="10" s="1"/>
  <c r="K1228" i="10" s="1"/>
  <c r="H1228" i="10"/>
  <c r="G1228" i="10"/>
  <c r="X1227" i="10"/>
  <c r="V1227" i="10"/>
  <c r="U1227" i="10"/>
  <c r="I1227" i="10" s="1"/>
  <c r="J1227" i="10" s="1"/>
  <c r="K1227" i="10" s="1"/>
  <c r="H1227" i="10"/>
  <c r="G1227" i="10"/>
  <c r="X1226" i="10"/>
  <c r="V1226" i="10"/>
  <c r="U1226" i="10"/>
  <c r="I1226" i="10" s="1"/>
  <c r="J1226" i="10" s="1"/>
  <c r="K1226" i="10" s="1"/>
  <c r="H1226" i="10"/>
  <c r="G1226" i="10"/>
  <c r="X1225" i="10"/>
  <c r="V1225" i="10"/>
  <c r="U1225" i="10"/>
  <c r="I1225" i="10" s="1"/>
  <c r="J1225" i="10" s="1"/>
  <c r="K1225" i="10" s="1"/>
  <c r="H1225" i="10"/>
  <c r="G1225" i="10"/>
  <c r="X1224" i="10"/>
  <c r="V1224" i="10"/>
  <c r="U1224" i="10"/>
  <c r="I1224" i="10" s="1"/>
  <c r="J1224" i="10" s="1"/>
  <c r="K1224" i="10" s="1"/>
  <c r="H1224" i="10"/>
  <c r="G1224" i="10"/>
  <c r="X1223" i="10"/>
  <c r="V1223" i="10"/>
  <c r="U1223" i="10"/>
  <c r="I1223" i="10" s="1"/>
  <c r="J1223" i="10" s="1"/>
  <c r="K1223" i="10" s="1"/>
  <c r="H1223" i="10"/>
  <c r="G1223" i="10"/>
  <c r="X1222" i="10"/>
  <c r="V1222" i="10"/>
  <c r="U1222" i="10"/>
  <c r="I1222" i="10" s="1"/>
  <c r="J1222" i="10" s="1"/>
  <c r="K1222" i="10" s="1"/>
  <c r="H1222" i="10"/>
  <c r="G1222" i="10"/>
  <c r="X1221" i="10"/>
  <c r="V1221" i="10"/>
  <c r="U1221" i="10"/>
  <c r="I1221" i="10" s="1"/>
  <c r="J1221" i="10" s="1"/>
  <c r="K1221" i="10" s="1"/>
  <c r="H1221" i="10"/>
  <c r="G1221" i="10"/>
  <c r="X1220" i="10"/>
  <c r="V1220" i="10"/>
  <c r="U1220" i="10"/>
  <c r="I1220" i="10" s="1"/>
  <c r="J1220" i="10" s="1"/>
  <c r="K1220" i="10" s="1"/>
  <c r="H1220" i="10"/>
  <c r="G1220" i="10"/>
  <c r="X1219" i="10"/>
  <c r="V1219" i="10"/>
  <c r="U1219" i="10"/>
  <c r="I1219" i="10" s="1"/>
  <c r="J1219" i="10" s="1"/>
  <c r="K1219" i="10" s="1"/>
  <c r="H1219" i="10"/>
  <c r="G1219" i="10"/>
  <c r="X1218" i="10"/>
  <c r="V1218" i="10"/>
  <c r="U1218" i="10"/>
  <c r="I1218" i="10" s="1"/>
  <c r="J1218" i="10" s="1"/>
  <c r="K1218" i="10" s="1"/>
  <c r="H1218" i="10"/>
  <c r="G1218" i="10"/>
  <c r="X1217" i="10"/>
  <c r="V1217" i="10"/>
  <c r="U1217" i="10"/>
  <c r="I1217" i="10" s="1"/>
  <c r="J1217" i="10" s="1"/>
  <c r="K1217" i="10" s="1"/>
  <c r="H1217" i="10"/>
  <c r="G1217" i="10"/>
  <c r="X1216" i="10"/>
  <c r="V1216" i="10"/>
  <c r="U1216" i="10"/>
  <c r="I1216" i="10" s="1"/>
  <c r="J1216" i="10" s="1"/>
  <c r="K1216" i="10" s="1"/>
  <c r="H1216" i="10"/>
  <c r="G1216" i="10"/>
  <c r="X1215" i="10"/>
  <c r="V1215" i="10"/>
  <c r="U1215" i="10"/>
  <c r="I1215" i="10" s="1"/>
  <c r="J1215" i="10" s="1"/>
  <c r="K1215" i="10" s="1"/>
  <c r="H1215" i="10"/>
  <c r="G1215" i="10"/>
  <c r="X1214" i="10"/>
  <c r="V1214" i="10"/>
  <c r="U1214" i="10"/>
  <c r="I1214" i="10" s="1"/>
  <c r="J1214" i="10" s="1"/>
  <c r="K1214" i="10" s="1"/>
  <c r="H1214" i="10"/>
  <c r="G1214" i="10"/>
  <c r="X1213" i="10"/>
  <c r="V1213" i="10"/>
  <c r="U1213" i="10"/>
  <c r="I1213" i="10" s="1"/>
  <c r="J1213" i="10" s="1"/>
  <c r="K1213" i="10" s="1"/>
  <c r="H1213" i="10"/>
  <c r="G1213" i="10"/>
  <c r="X1212" i="10"/>
  <c r="V1212" i="10"/>
  <c r="U1212" i="10"/>
  <c r="I1212" i="10" s="1"/>
  <c r="J1212" i="10" s="1"/>
  <c r="K1212" i="10" s="1"/>
  <c r="H1212" i="10"/>
  <c r="G1212" i="10"/>
  <c r="X1211" i="10"/>
  <c r="V1211" i="10"/>
  <c r="U1211" i="10"/>
  <c r="I1211" i="10" s="1"/>
  <c r="J1211" i="10" s="1"/>
  <c r="K1211" i="10" s="1"/>
  <c r="H1211" i="10"/>
  <c r="G1211" i="10"/>
  <c r="X1210" i="10"/>
  <c r="V1210" i="10"/>
  <c r="U1210" i="10"/>
  <c r="I1210" i="10" s="1"/>
  <c r="J1210" i="10" s="1"/>
  <c r="K1210" i="10" s="1"/>
  <c r="H1210" i="10"/>
  <c r="G1210" i="10"/>
  <c r="X1209" i="10"/>
  <c r="V1209" i="10"/>
  <c r="U1209" i="10"/>
  <c r="I1209" i="10" s="1"/>
  <c r="J1209" i="10" s="1"/>
  <c r="K1209" i="10" s="1"/>
  <c r="H1209" i="10"/>
  <c r="G1209" i="10"/>
  <c r="X1208" i="10"/>
  <c r="V1208" i="10"/>
  <c r="U1208" i="10"/>
  <c r="I1208" i="10" s="1"/>
  <c r="J1208" i="10" s="1"/>
  <c r="K1208" i="10" s="1"/>
  <c r="H1208" i="10"/>
  <c r="G1208" i="10"/>
  <c r="X1207" i="10"/>
  <c r="V1207" i="10"/>
  <c r="U1207" i="10"/>
  <c r="I1207" i="10" s="1"/>
  <c r="J1207" i="10" s="1"/>
  <c r="K1207" i="10" s="1"/>
  <c r="H1207" i="10"/>
  <c r="G1207" i="10"/>
  <c r="X1206" i="10"/>
  <c r="V1206" i="10"/>
  <c r="U1206" i="10"/>
  <c r="I1206" i="10" s="1"/>
  <c r="J1206" i="10" s="1"/>
  <c r="K1206" i="10" s="1"/>
  <c r="H1206" i="10"/>
  <c r="G1206" i="10"/>
  <c r="X1205" i="10"/>
  <c r="V1205" i="10"/>
  <c r="U1205" i="10"/>
  <c r="I1205" i="10" s="1"/>
  <c r="J1205" i="10" s="1"/>
  <c r="K1205" i="10" s="1"/>
  <c r="H1205" i="10"/>
  <c r="G1205" i="10"/>
  <c r="X1204" i="10"/>
  <c r="V1204" i="10"/>
  <c r="U1204" i="10"/>
  <c r="I1204" i="10" s="1"/>
  <c r="J1204" i="10" s="1"/>
  <c r="K1204" i="10" s="1"/>
  <c r="H1204" i="10"/>
  <c r="G1204" i="10"/>
  <c r="X1203" i="10"/>
  <c r="V1203" i="10"/>
  <c r="U1203" i="10"/>
  <c r="I1203" i="10" s="1"/>
  <c r="J1203" i="10" s="1"/>
  <c r="K1203" i="10" s="1"/>
  <c r="H1203" i="10"/>
  <c r="G1203" i="10"/>
  <c r="X1202" i="10"/>
  <c r="V1202" i="10"/>
  <c r="U1202" i="10"/>
  <c r="I1202" i="10" s="1"/>
  <c r="J1202" i="10" s="1"/>
  <c r="K1202" i="10" s="1"/>
  <c r="H1202" i="10"/>
  <c r="G1202" i="10"/>
  <c r="X1201" i="10"/>
  <c r="V1201" i="10"/>
  <c r="U1201" i="10"/>
  <c r="I1201" i="10" s="1"/>
  <c r="J1201" i="10" s="1"/>
  <c r="K1201" i="10" s="1"/>
  <c r="H1201" i="10"/>
  <c r="G1201" i="10"/>
  <c r="W1200" i="10"/>
  <c r="V1200" i="10"/>
  <c r="U1200" i="10"/>
  <c r="I1200" i="10" s="1"/>
  <c r="J1200" i="10" s="1"/>
  <c r="K1200" i="10" s="1"/>
  <c r="H1200" i="10"/>
  <c r="G1200" i="10"/>
  <c r="W1199" i="10"/>
  <c r="V1199" i="10"/>
  <c r="U1199" i="10"/>
  <c r="I1199" i="10" s="1"/>
  <c r="J1199" i="10" s="1"/>
  <c r="K1199" i="10" s="1"/>
  <c r="H1199" i="10"/>
  <c r="G1199" i="10"/>
  <c r="W1198" i="10"/>
  <c r="V1198" i="10"/>
  <c r="U1198" i="10"/>
  <c r="I1198" i="10" s="1"/>
  <c r="J1198" i="10" s="1"/>
  <c r="K1198" i="10" s="1"/>
  <c r="H1198" i="10"/>
  <c r="G1198" i="10"/>
  <c r="W1197" i="10"/>
  <c r="V1197" i="10"/>
  <c r="U1197" i="10"/>
  <c r="I1197" i="10" s="1"/>
  <c r="J1197" i="10" s="1"/>
  <c r="K1197" i="10" s="1"/>
  <c r="H1197" i="10"/>
  <c r="G1197" i="10"/>
  <c r="W1196" i="10"/>
  <c r="V1196" i="10"/>
  <c r="U1196" i="10"/>
  <c r="I1196" i="10" s="1"/>
  <c r="J1196" i="10" s="1"/>
  <c r="K1196" i="10" s="1"/>
  <c r="H1196" i="10"/>
  <c r="G1196" i="10"/>
  <c r="W1195" i="10"/>
  <c r="V1195" i="10"/>
  <c r="U1195" i="10"/>
  <c r="I1195" i="10" s="1"/>
  <c r="J1195" i="10" s="1"/>
  <c r="K1195" i="10" s="1"/>
  <c r="H1195" i="10"/>
  <c r="G1195" i="10"/>
  <c r="W1194" i="10"/>
  <c r="V1194" i="10"/>
  <c r="U1194" i="10"/>
  <c r="I1194" i="10" s="1"/>
  <c r="J1194" i="10" s="1"/>
  <c r="K1194" i="10" s="1"/>
  <c r="H1194" i="10"/>
  <c r="G1194" i="10"/>
  <c r="W1193" i="10"/>
  <c r="V1193" i="10"/>
  <c r="U1193" i="10"/>
  <c r="I1193" i="10" s="1"/>
  <c r="J1193" i="10" s="1"/>
  <c r="K1193" i="10" s="1"/>
  <c r="H1193" i="10"/>
  <c r="G1193" i="10"/>
  <c r="W1192" i="10"/>
  <c r="V1192" i="10"/>
  <c r="U1192" i="10"/>
  <c r="I1192" i="10" s="1"/>
  <c r="J1192" i="10" s="1"/>
  <c r="K1192" i="10" s="1"/>
  <c r="H1192" i="10"/>
  <c r="G1192" i="10"/>
  <c r="W1191" i="10"/>
  <c r="V1191" i="10"/>
  <c r="U1191" i="10"/>
  <c r="I1191" i="10" s="1"/>
  <c r="J1191" i="10" s="1"/>
  <c r="K1191" i="10" s="1"/>
  <c r="H1191" i="10"/>
  <c r="G1191" i="10"/>
  <c r="W1190" i="10"/>
  <c r="V1190" i="10"/>
  <c r="U1190" i="10"/>
  <c r="I1190" i="10" s="1"/>
  <c r="J1190" i="10" s="1"/>
  <c r="K1190" i="10" s="1"/>
  <c r="H1190" i="10"/>
  <c r="G1190" i="10"/>
  <c r="W1189" i="10"/>
  <c r="V1189" i="10"/>
  <c r="U1189" i="10"/>
  <c r="I1189" i="10" s="1"/>
  <c r="J1189" i="10" s="1"/>
  <c r="K1189" i="10" s="1"/>
  <c r="H1189" i="10"/>
  <c r="G1189" i="10"/>
  <c r="W1188" i="10"/>
  <c r="V1188" i="10"/>
  <c r="U1188" i="10"/>
  <c r="I1188" i="10" s="1"/>
  <c r="J1188" i="10" s="1"/>
  <c r="K1188" i="10" s="1"/>
  <c r="H1188" i="10"/>
  <c r="G1188" i="10"/>
  <c r="W1187" i="10"/>
  <c r="V1187" i="10"/>
  <c r="U1187" i="10"/>
  <c r="I1187" i="10" s="1"/>
  <c r="J1187" i="10" s="1"/>
  <c r="K1187" i="10" s="1"/>
  <c r="H1187" i="10"/>
  <c r="G1187" i="10"/>
  <c r="W1186" i="10"/>
  <c r="V1186" i="10"/>
  <c r="U1186" i="10"/>
  <c r="I1186" i="10" s="1"/>
  <c r="J1186" i="10" s="1"/>
  <c r="K1186" i="10" s="1"/>
  <c r="H1186" i="10"/>
  <c r="G1186" i="10"/>
  <c r="W1185" i="10"/>
  <c r="V1185" i="10"/>
  <c r="U1185" i="10"/>
  <c r="I1185" i="10" s="1"/>
  <c r="J1185" i="10" s="1"/>
  <c r="K1185" i="10" s="1"/>
  <c r="H1185" i="10"/>
  <c r="G1185" i="10"/>
  <c r="W1184" i="10"/>
  <c r="V1184" i="10"/>
  <c r="U1184" i="10"/>
  <c r="I1184" i="10" s="1"/>
  <c r="J1184" i="10" s="1"/>
  <c r="K1184" i="10" s="1"/>
  <c r="H1184" i="10"/>
  <c r="G1184" i="10"/>
  <c r="W1183" i="10"/>
  <c r="V1183" i="10"/>
  <c r="U1183" i="10"/>
  <c r="I1183" i="10" s="1"/>
  <c r="J1183" i="10" s="1"/>
  <c r="K1183" i="10" s="1"/>
  <c r="H1183" i="10"/>
  <c r="G1183" i="10"/>
  <c r="W1182" i="10"/>
  <c r="V1182" i="10"/>
  <c r="U1182" i="10"/>
  <c r="I1182" i="10" s="1"/>
  <c r="J1182" i="10" s="1"/>
  <c r="K1182" i="10" s="1"/>
  <c r="H1182" i="10"/>
  <c r="G1182" i="10"/>
  <c r="W1181" i="10"/>
  <c r="V1181" i="10"/>
  <c r="U1181" i="10"/>
  <c r="I1181" i="10" s="1"/>
  <c r="J1181" i="10" s="1"/>
  <c r="K1181" i="10" s="1"/>
  <c r="H1181" i="10"/>
  <c r="G1181" i="10"/>
  <c r="W1180" i="10"/>
  <c r="V1180" i="10"/>
  <c r="U1180" i="10"/>
  <c r="I1180" i="10" s="1"/>
  <c r="J1180" i="10" s="1"/>
  <c r="K1180" i="10" s="1"/>
  <c r="H1180" i="10"/>
  <c r="G1180" i="10"/>
  <c r="AS1179" i="10"/>
  <c r="X1179" i="10"/>
  <c r="V1179" i="10"/>
  <c r="U1179" i="10"/>
  <c r="I1179" i="10" s="1"/>
  <c r="J1179" i="10" s="1"/>
  <c r="K1179" i="10" s="1"/>
  <c r="E1179" i="10"/>
  <c r="H1179" i="10" s="1"/>
  <c r="AS1178" i="10"/>
  <c r="X1178" i="10"/>
  <c r="V1178" i="10"/>
  <c r="U1178" i="10"/>
  <c r="I1178" i="10" s="1"/>
  <c r="J1178" i="10" s="1"/>
  <c r="K1178" i="10" s="1"/>
  <c r="E1178" i="10"/>
  <c r="AS1177" i="10"/>
  <c r="X1177" i="10"/>
  <c r="V1177" i="10"/>
  <c r="U1177" i="10"/>
  <c r="I1177" i="10" s="1"/>
  <c r="J1177" i="10" s="1"/>
  <c r="K1177" i="10" s="1"/>
  <c r="E1177" i="10"/>
  <c r="H1177" i="10" s="1"/>
  <c r="AS1176" i="10"/>
  <c r="X1176" i="10"/>
  <c r="V1176" i="10"/>
  <c r="U1176" i="10"/>
  <c r="I1176" i="10" s="1"/>
  <c r="J1176" i="10" s="1"/>
  <c r="K1176" i="10" s="1"/>
  <c r="E1176" i="10"/>
  <c r="AS1175" i="10"/>
  <c r="X1175" i="10"/>
  <c r="V1175" i="10"/>
  <c r="U1175" i="10"/>
  <c r="I1175" i="10" s="1"/>
  <c r="J1175" i="10" s="1"/>
  <c r="K1175" i="10" s="1"/>
  <c r="E1175" i="10"/>
  <c r="H1175" i="10" s="1"/>
  <c r="AS1174" i="10"/>
  <c r="X1174" i="10"/>
  <c r="V1174" i="10"/>
  <c r="U1174" i="10"/>
  <c r="I1174" i="10"/>
  <c r="J1174" i="10" s="1"/>
  <c r="K1174" i="10" s="1"/>
  <c r="E1174" i="10"/>
  <c r="H1174" i="10" s="1"/>
  <c r="V1173" i="10"/>
  <c r="U1173" i="10"/>
  <c r="I1173" i="10" s="1"/>
  <c r="J1173" i="10" s="1"/>
  <c r="K1173" i="10" s="1"/>
  <c r="H1173" i="10"/>
  <c r="G1173" i="10"/>
  <c r="V1172" i="10"/>
  <c r="U1172" i="10"/>
  <c r="I1172" i="10" s="1"/>
  <c r="J1172" i="10"/>
  <c r="K1172" i="10" s="1"/>
  <c r="H1172" i="10"/>
  <c r="G1172" i="10"/>
  <c r="V1171" i="10"/>
  <c r="U1171" i="10"/>
  <c r="I1171" i="10"/>
  <c r="J1171" i="10" s="1"/>
  <c r="K1171" i="10" s="1"/>
  <c r="H1171" i="10"/>
  <c r="G1171" i="10"/>
  <c r="V1170" i="10"/>
  <c r="U1170" i="10"/>
  <c r="I1170" i="10" s="1"/>
  <c r="J1170" i="10" s="1"/>
  <c r="K1170" i="10" s="1"/>
  <c r="H1170" i="10"/>
  <c r="G1170" i="10"/>
  <c r="V1169" i="10"/>
  <c r="U1169" i="10"/>
  <c r="I1169" i="10" s="1"/>
  <c r="J1169" i="10" s="1"/>
  <c r="K1169" i="10" s="1"/>
  <c r="H1169" i="10"/>
  <c r="G1169" i="10"/>
  <c r="V1168" i="10"/>
  <c r="U1168" i="10"/>
  <c r="I1168" i="10" s="1"/>
  <c r="J1168" i="10" s="1"/>
  <c r="K1168" i="10" s="1"/>
  <c r="H1168" i="10"/>
  <c r="G1168" i="10"/>
  <c r="V1167" i="10"/>
  <c r="U1167" i="10"/>
  <c r="I1167" i="10" s="1"/>
  <c r="J1167" i="10" s="1"/>
  <c r="K1167" i="10" s="1"/>
  <c r="H1167" i="10"/>
  <c r="G1167" i="10"/>
  <c r="V1166" i="10"/>
  <c r="U1166" i="10"/>
  <c r="I1166" i="10" s="1"/>
  <c r="J1166" i="10" s="1"/>
  <c r="K1166" i="10" s="1"/>
  <c r="H1166" i="10"/>
  <c r="G1166" i="10"/>
  <c r="V1165" i="10"/>
  <c r="U1165" i="10"/>
  <c r="I1165" i="10" s="1"/>
  <c r="J1165" i="10" s="1"/>
  <c r="K1165" i="10" s="1"/>
  <c r="H1165" i="10"/>
  <c r="G1165" i="10"/>
  <c r="V1164" i="10"/>
  <c r="U1164" i="10"/>
  <c r="I1164" i="10"/>
  <c r="J1164" i="10" s="1"/>
  <c r="K1164" i="10" s="1"/>
  <c r="H1164" i="10"/>
  <c r="G1164" i="10"/>
  <c r="V1163" i="10"/>
  <c r="U1163" i="10"/>
  <c r="I1163" i="10" s="1"/>
  <c r="J1163" i="10" s="1"/>
  <c r="K1163" i="10" s="1"/>
  <c r="H1163" i="10"/>
  <c r="G1163" i="10"/>
  <c r="V1162" i="10"/>
  <c r="U1162" i="10"/>
  <c r="I1162" i="10" s="1"/>
  <c r="J1162" i="10" s="1"/>
  <c r="K1162" i="10" s="1"/>
  <c r="H1162" i="10"/>
  <c r="G1162" i="10"/>
  <c r="V1161" i="10"/>
  <c r="U1161" i="10"/>
  <c r="I1161" i="10" s="1"/>
  <c r="J1161" i="10" s="1"/>
  <c r="K1161" i="10" s="1"/>
  <c r="H1161" i="10"/>
  <c r="G1161" i="10"/>
  <c r="V1160" i="10"/>
  <c r="U1160" i="10"/>
  <c r="I1160" i="10" s="1"/>
  <c r="J1160" i="10" s="1"/>
  <c r="K1160" i="10" s="1"/>
  <c r="H1160" i="10"/>
  <c r="G1160" i="10"/>
  <c r="V1159" i="10"/>
  <c r="U1159" i="10"/>
  <c r="I1159" i="10"/>
  <c r="J1159" i="10" s="1"/>
  <c r="K1159" i="10" s="1"/>
  <c r="H1159" i="10"/>
  <c r="G1159" i="10"/>
  <c r="V1158" i="10"/>
  <c r="U1158" i="10"/>
  <c r="I1158" i="10" s="1"/>
  <c r="J1158" i="10" s="1"/>
  <c r="K1158" i="10" s="1"/>
  <c r="H1158" i="10"/>
  <c r="G1158" i="10"/>
  <c r="AM1157" i="10"/>
  <c r="AL1157" i="10" s="1"/>
  <c r="AK1157" i="10"/>
  <c r="X1157" i="10"/>
  <c r="V1157" i="10"/>
  <c r="U1157" i="10"/>
  <c r="H1157" i="10"/>
  <c r="G1157" i="10"/>
  <c r="F1157" i="10"/>
  <c r="AM1156" i="10"/>
  <c r="X1156" i="10"/>
  <c r="V1156" i="10"/>
  <c r="U1156" i="10"/>
  <c r="H1156" i="10"/>
  <c r="G1156" i="10"/>
  <c r="F1156" i="10"/>
  <c r="I1156" i="10" s="1"/>
  <c r="J1156" i="10" s="1"/>
  <c r="K1156" i="10" s="1"/>
  <c r="AM1155" i="10"/>
  <c r="AL1155" i="10" s="1"/>
  <c r="X1155" i="10"/>
  <c r="V1155" i="10"/>
  <c r="U1155" i="10"/>
  <c r="H1155" i="10"/>
  <c r="G1155" i="10"/>
  <c r="F1155" i="10"/>
  <c r="AM1154" i="10"/>
  <c r="AL1154" i="10" s="1"/>
  <c r="X1154" i="10"/>
  <c r="V1154" i="10"/>
  <c r="U1154" i="10"/>
  <c r="H1154" i="10"/>
  <c r="G1154" i="10"/>
  <c r="F1154" i="10"/>
  <c r="AM1153" i="10"/>
  <c r="AL1153" i="10" s="1"/>
  <c r="X1153" i="10"/>
  <c r="V1153" i="10"/>
  <c r="U1153" i="10"/>
  <c r="H1153" i="10"/>
  <c r="G1153" i="10"/>
  <c r="F1153" i="10"/>
  <c r="AM1152" i="10"/>
  <c r="X1152" i="10"/>
  <c r="V1152" i="10"/>
  <c r="U1152" i="10"/>
  <c r="H1152" i="10"/>
  <c r="G1152" i="10"/>
  <c r="F1152" i="10"/>
  <c r="AM1151" i="10"/>
  <c r="AL1151" i="10" s="1"/>
  <c r="X1151" i="10"/>
  <c r="V1151" i="10"/>
  <c r="U1151" i="10"/>
  <c r="H1151" i="10"/>
  <c r="G1151" i="10"/>
  <c r="F1151" i="10"/>
  <c r="AM1150" i="10"/>
  <c r="AL1150" i="10" s="1"/>
  <c r="X1150" i="10"/>
  <c r="V1150" i="10"/>
  <c r="U1150" i="10"/>
  <c r="H1150" i="10"/>
  <c r="G1150" i="10"/>
  <c r="F1150" i="10"/>
  <c r="AM1149" i="10"/>
  <c r="AL1149" i="10" s="1"/>
  <c r="X1149" i="10"/>
  <c r="V1149" i="10"/>
  <c r="U1149" i="10"/>
  <c r="H1149" i="10"/>
  <c r="G1149" i="10"/>
  <c r="F1149" i="10"/>
  <c r="AM1148" i="10"/>
  <c r="AL1148" i="10" s="1"/>
  <c r="X1148" i="10"/>
  <c r="V1148" i="10"/>
  <c r="U1148" i="10"/>
  <c r="H1148" i="10"/>
  <c r="G1148" i="10"/>
  <c r="F1148" i="10"/>
  <c r="AM1147" i="10"/>
  <c r="X1147" i="10"/>
  <c r="V1147" i="10"/>
  <c r="U1147" i="10"/>
  <c r="I1147" i="10" s="1"/>
  <c r="J1147" i="10" s="1"/>
  <c r="K1147" i="10" s="1"/>
  <c r="H1147" i="10"/>
  <c r="G1147" i="10"/>
  <c r="F1147" i="10"/>
  <c r="AM1146" i="10"/>
  <c r="X1146" i="10"/>
  <c r="V1146" i="10"/>
  <c r="U1146" i="10"/>
  <c r="H1146" i="10"/>
  <c r="G1146" i="10"/>
  <c r="F1146" i="10"/>
  <c r="AM1145" i="10"/>
  <c r="X1145" i="10"/>
  <c r="V1145" i="10"/>
  <c r="U1145" i="10"/>
  <c r="H1145" i="10"/>
  <c r="G1145" i="10"/>
  <c r="F1145" i="10"/>
  <c r="AM1144" i="10"/>
  <c r="AL1144" i="10" s="1"/>
  <c r="X1144" i="10"/>
  <c r="V1144" i="10"/>
  <c r="U1144" i="10"/>
  <c r="H1144" i="10"/>
  <c r="G1144" i="10"/>
  <c r="F1144" i="10"/>
  <c r="AM1143" i="10"/>
  <c r="X1143" i="10"/>
  <c r="V1143" i="10"/>
  <c r="U1143" i="10"/>
  <c r="H1143" i="10"/>
  <c r="G1143" i="10"/>
  <c r="F1143" i="10"/>
  <c r="AM1142" i="10"/>
  <c r="AL1142" i="10" s="1"/>
  <c r="X1142" i="10"/>
  <c r="V1142" i="10"/>
  <c r="U1142" i="10"/>
  <c r="H1142" i="10"/>
  <c r="G1142" i="10"/>
  <c r="F1142" i="10"/>
  <c r="AM1141" i="10"/>
  <c r="X1141" i="10"/>
  <c r="V1141" i="10"/>
  <c r="U1141" i="10"/>
  <c r="H1141" i="10"/>
  <c r="G1141" i="10"/>
  <c r="F1141" i="10"/>
  <c r="AM1140" i="10"/>
  <c r="AL1140" i="10" s="1"/>
  <c r="X1140" i="10"/>
  <c r="V1140" i="10"/>
  <c r="U1140" i="10"/>
  <c r="H1140" i="10"/>
  <c r="G1140" i="10"/>
  <c r="F1140" i="10"/>
  <c r="AM1139" i="10"/>
  <c r="X1139" i="10"/>
  <c r="V1139" i="10"/>
  <c r="U1139" i="10"/>
  <c r="H1139" i="10"/>
  <c r="G1139" i="10"/>
  <c r="F1139" i="10"/>
  <c r="AM1138" i="10"/>
  <c r="AL1138" i="10" s="1"/>
  <c r="X1138" i="10"/>
  <c r="V1138" i="10"/>
  <c r="U1138" i="10"/>
  <c r="H1138" i="10"/>
  <c r="G1138" i="10"/>
  <c r="F1138" i="10"/>
  <c r="AM1137" i="10"/>
  <c r="X1137" i="10"/>
  <c r="V1137" i="10"/>
  <c r="U1137" i="10"/>
  <c r="H1137" i="10"/>
  <c r="G1137" i="10"/>
  <c r="F1137" i="10"/>
  <c r="AM1136" i="10"/>
  <c r="AL1136" i="10" s="1"/>
  <c r="X1136" i="10"/>
  <c r="V1136" i="10"/>
  <c r="U1136" i="10"/>
  <c r="H1136" i="10"/>
  <c r="G1136" i="10"/>
  <c r="F1136" i="10"/>
  <c r="I1136" i="10" s="1"/>
  <c r="J1136" i="10" s="1"/>
  <c r="K1136" i="10" s="1"/>
  <c r="AM1135" i="10"/>
  <c r="X1135" i="10"/>
  <c r="V1135" i="10"/>
  <c r="U1135" i="10"/>
  <c r="H1135" i="10"/>
  <c r="G1135" i="10"/>
  <c r="F1135" i="10"/>
  <c r="I1135" i="10" s="1"/>
  <c r="J1135" i="10" s="1"/>
  <c r="K1135" i="10" s="1"/>
  <c r="AM1134" i="10"/>
  <c r="X1134" i="10"/>
  <c r="V1134" i="10"/>
  <c r="U1134" i="10"/>
  <c r="H1134" i="10"/>
  <c r="G1134" i="10"/>
  <c r="F1134" i="10"/>
  <c r="AM1133" i="10"/>
  <c r="X1133" i="10"/>
  <c r="V1133" i="10"/>
  <c r="U1133" i="10"/>
  <c r="H1133" i="10"/>
  <c r="G1133" i="10"/>
  <c r="F1133" i="10"/>
  <c r="AM1132" i="10"/>
  <c r="AL1132" i="10" s="1"/>
  <c r="X1132" i="10"/>
  <c r="V1132" i="10"/>
  <c r="U1132" i="10"/>
  <c r="H1132" i="10"/>
  <c r="G1132" i="10"/>
  <c r="F1132" i="10"/>
  <c r="AM1131" i="10"/>
  <c r="X1131" i="10"/>
  <c r="V1131" i="10"/>
  <c r="U1131" i="10"/>
  <c r="H1131" i="10"/>
  <c r="G1131" i="10"/>
  <c r="F1131" i="10"/>
  <c r="AM1130" i="10"/>
  <c r="AL1130" i="10" s="1"/>
  <c r="X1130" i="10"/>
  <c r="V1130" i="10"/>
  <c r="U1130" i="10"/>
  <c r="H1130" i="10"/>
  <c r="G1130" i="10"/>
  <c r="F1130" i="10"/>
  <c r="AP1129" i="10"/>
  <c r="X1129" i="10"/>
  <c r="V1129" i="10"/>
  <c r="U1129" i="10"/>
  <c r="I1129" i="10" s="1"/>
  <c r="J1129" i="10" s="1"/>
  <c r="K1129" i="10" s="1"/>
  <c r="H1129" i="10"/>
  <c r="G1129" i="10"/>
  <c r="F1129" i="10"/>
  <c r="AP1128" i="10"/>
  <c r="X1128" i="10"/>
  <c r="V1128" i="10"/>
  <c r="U1128" i="10"/>
  <c r="I1128" i="10" s="1"/>
  <c r="J1128" i="10" s="1"/>
  <c r="K1128" i="10" s="1"/>
  <c r="H1128" i="10"/>
  <c r="G1128" i="10"/>
  <c r="F1128" i="10"/>
  <c r="AP1127" i="10"/>
  <c r="X1127" i="10"/>
  <c r="V1127" i="10"/>
  <c r="U1127" i="10"/>
  <c r="I1127" i="10" s="1"/>
  <c r="J1127" i="10" s="1"/>
  <c r="K1127" i="10" s="1"/>
  <c r="H1127" i="10"/>
  <c r="G1127" i="10"/>
  <c r="F1127" i="10"/>
  <c r="AP1126" i="10"/>
  <c r="X1126" i="10"/>
  <c r="V1126" i="10"/>
  <c r="U1126" i="10"/>
  <c r="H1126" i="10"/>
  <c r="G1126" i="10"/>
  <c r="F1126" i="10"/>
  <c r="I1126" i="10" s="1"/>
  <c r="J1126" i="10" s="1"/>
  <c r="K1126" i="10" s="1"/>
  <c r="AP1125" i="10"/>
  <c r="X1125" i="10"/>
  <c r="V1125" i="10"/>
  <c r="U1125" i="10"/>
  <c r="H1125" i="10"/>
  <c r="G1125" i="10"/>
  <c r="F1125" i="10"/>
  <c r="AP1124" i="10"/>
  <c r="X1124" i="10"/>
  <c r="V1124" i="10"/>
  <c r="U1124" i="10"/>
  <c r="H1124" i="10"/>
  <c r="G1124" i="10"/>
  <c r="F1124" i="10"/>
  <c r="AP1123" i="10"/>
  <c r="X1123" i="10"/>
  <c r="V1123" i="10"/>
  <c r="U1123" i="10"/>
  <c r="H1123" i="10"/>
  <c r="G1123" i="10"/>
  <c r="F1123" i="10"/>
  <c r="AP1122" i="10"/>
  <c r="X1122" i="10"/>
  <c r="V1122" i="10"/>
  <c r="U1122" i="10"/>
  <c r="H1122" i="10"/>
  <c r="G1122" i="10"/>
  <c r="F1122" i="10"/>
  <c r="AP1121" i="10"/>
  <c r="X1121" i="10"/>
  <c r="V1121" i="10"/>
  <c r="U1121" i="10"/>
  <c r="H1121" i="10"/>
  <c r="G1121" i="10"/>
  <c r="F1121" i="10"/>
  <c r="AP1120" i="10"/>
  <c r="X1120" i="10"/>
  <c r="V1120" i="10"/>
  <c r="U1120" i="10"/>
  <c r="H1120" i="10"/>
  <c r="G1120" i="10"/>
  <c r="F1120" i="10"/>
  <c r="AL1119" i="10"/>
  <c r="V1119" i="10"/>
  <c r="U1119" i="10"/>
  <c r="H1119" i="10"/>
  <c r="G1119" i="10"/>
  <c r="F1119" i="10"/>
  <c r="AL1118" i="10"/>
  <c r="V1118" i="10"/>
  <c r="U1118" i="10"/>
  <c r="H1118" i="10"/>
  <c r="G1118" i="10"/>
  <c r="F1118" i="10"/>
  <c r="AL1117" i="10"/>
  <c r="V1117" i="10"/>
  <c r="U1117" i="10"/>
  <c r="H1117" i="10"/>
  <c r="G1117" i="10"/>
  <c r="F1117" i="10"/>
  <c r="AR1116" i="10"/>
  <c r="V1116" i="10"/>
  <c r="U1116" i="10"/>
  <c r="H1116" i="10"/>
  <c r="G1116" i="10"/>
  <c r="F1116" i="10"/>
  <c r="AR1115" i="10"/>
  <c r="V1115" i="10"/>
  <c r="U1115" i="10"/>
  <c r="H1115" i="10"/>
  <c r="G1115" i="10"/>
  <c r="F1115" i="10"/>
  <c r="I1115" i="10" s="1"/>
  <c r="J1115" i="10" s="1"/>
  <c r="K1115" i="10" s="1"/>
  <c r="AR1114" i="10"/>
  <c r="V1114" i="10"/>
  <c r="U1114" i="10"/>
  <c r="H1114" i="10"/>
  <c r="G1114" i="10"/>
  <c r="F1114" i="10"/>
  <c r="AR1113" i="10"/>
  <c r="V1113" i="10"/>
  <c r="U1113" i="10"/>
  <c r="H1113" i="10"/>
  <c r="G1113" i="10"/>
  <c r="F1113" i="10"/>
  <c r="AR1112" i="10"/>
  <c r="V1112" i="10"/>
  <c r="U1112" i="10"/>
  <c r="H1112" i="10"/>
  <c r="G1112" i="10"/>
  <c r="F1112" i="10"/>
  <c r="AR1111" i="10"/>
  <c r="V1111" i="10"/>
  <c r="U1111" i="10"/>
  <c r="H1111" i="10"/>
  <c r="G1111" i="10"/>
  <c r="F1111" i="10"/>
  <c r="AR1110" i="10"/>
  <c r="V1110" i="10"/>
  <c r="U1110" i="10"/>
  <c r="H1110" i="10"/>
  <c r="G1110" i="10"/>
  <c r="F1110" i="10"/>
  <c r="AR1109" i="10"/>
  <c r="V1109" i="10"/>
  <c r="U1109" i="10"/>
  <c r="H1109" i="10"/>
  <c r="G1109" i="10"/>
  <c r="F1109" i="10"/>
  <c r="AR1108" i="10"/>
  <c r="V1108" i="10"/>
  <c r="U1108" i="10"/>
  <c r="H1108" i="10"/>
  <c r="G1108" i="10"/>
  <c r="F1108" i="10"/>
  <c r="AR1107" i="10"/>
  <c r="V1107" i="10"/>
  <c r="U1107" i="10"/>
  <c r="H1107" i="10"/>
  <c r="G1107" i="10"/>
  <c r="F1107" i="10"/>
  <c r="AR1106" i="10"/>
  <c r="V1106" i="10"/>
  <c r="U1106" i="10"/>
  <c r="H1106" i="10"/>
  <c r="G1106" i="10"/>
  <c r="F1106" i="10"/>
  <c r="AR1105" i="10"/>
  <c r="V1105" i="10"/>
  <c r="U1105" i="10"/>
  <c r="H1105" i="10"/>
  <c r="G1105" i="10"/>
  <c r="F1105" i="10"/>
  <c r="AR1104" i="10"/>
  <c r="V1104" i="10"/>
  <c r="U1104" i="10"/>
  <c r="H1104" i="10"/>
  <c r="G1104" i="10"/>
  <c r="F1104" i="10"/>
  <c r="AR1103" i="10"/>
  <c r="V1103" i="10"/>
  <c r="U1103" i="10"/>
  <c r="H1103" i="10"/>
  <c r="G1103" i="10"/>
  <c r="F1103" i="10"/>
  <c r="AR1102" i="10"/>
  <c r="AM1102" i="10"/>
  <c r="V1102" i="10"/>
  <c r="U1102" i="10"/>
  <c r="I1102" i="10" s="1"/>
  <c r="J1102" i="10" s="1"/>
  <c r="K1102" i="10" s="1"/>
  <c r="E1102" i="10"/>
  <c r="H1102" i="10" s="1"/>
  <c r="AR1101" i="10"/>
  <c r="AM1101" i="10"/>
  <c r="V1101" i="10"/>
  <c r="U1101" i="10"/>
  <c r="I1101" i="10" s="1"/>
  <c r="J1101" i="10" s="1"/>
  <c r="K1101" i="10" s="1"/>
  <c r="E1101" i="10"/>
  <c r="G1101" i="10" s="1"/>
  <c r="AR1100" i="10"/>
  <c r="AM1100" i="10"/>
  <c r="V1100" i="10"/>
  <c r="U1100" i="10"/>
  <c r="I1100" i="10" s="1"/>
  <c r="J1100" i="10" s="1"/>
  <c r="K1100" i="10" s="1"/>
  <c r="E1100" i="10"/>
  <c r="G1100" i="10" s="1"/>
  <c r="AR1099" i="10"/>
  <c r="AM1099" i="10"/>
  <c r="V1099" i="10"/>
  <c r="U1099" i="10"/>
  <c r="I1099" i="10" s="1"/>
  <c r="J1099" i="10"/>
  <c r="K1099" i="10" s="1"/>
  <c r="E1099" i="10"/>
  <c r="G1099" i="10" s="1"/>
  <c r="AM1098" i="10"/>
  <c r="V1098" i="10"/>
  <c r="U1098" i="10"/>
  <c r="I1098" i="10" s="1"/>
  <c r="J1098" i="10" s="1"/>
  <c r="K1098" i="10" s="1"/>
  <c r="E1098" i="10"/>
  <c r="AM1097" i="10"/>
  <c r="V1097" i="10"/>
  <c r="U1097" i="10"/>
  <c r="I1097" i="10"/>
  <c r="J1097" i="10" s="1"/>
  <c r="K1097" i="10" s="1"/>
  <c r="E1097" i="10"/>
  <c r="G1097" i="10" s="1"/>
  <c r="AM1096" i="10"/>
  <c r="V1096" i="10"/>
  <c r="U1096" i="10"/>
  <c r="I1096" i="10" s="1"/>
  <c r="J1096" i="10" s="1"/>
  <c r="K1096" i="10" s="1"/>
  <c r="E1096" i="10"/>
  <c r="G1096" i="10" s="1"/>
  <c r="AM1095" i="10"/>
  <c r="V1095" i="10"/>
  <c r="U1095" i="10"/>
  <c r="I1095" i="10" s="1"/>
  <c r="J1095" i="10" s="1"/>
  <c r="K1095" i="10" s="1"/>
  <c r="E1095" i="10"/>
  <c r="G1095" i="10" s="1"/>
  <c r="AR1094" i="10"/>
  <c r="AM1094" i="10"/>
  <c r="V1094" i="10"/>
  <c r="U1094" i="10"/>
  <c r="I1094" i="10" s="1"/>
  <c r="J1094" i="10" s="1"/>
  <c r="K1094" i="10" s="1"/>
  <c r="E1094" i="10"/>
  <c r="G1094" i="10" s="1"/>
  <c r="AR1093" i="10"/>
  <c r="AM1093" i="10"/>
  <c r="V1093" i="10"/>
  <c r="U1093" i="10"/>
  <c r="I1093" i="10" s="1"/>
  <c r="J1093" i="10" s="1"/>
  <c r="K1093" i="10" s="1"/>
  <c r="E1093" i="10"/>
  <c r="H1093" i="10" s="1"/>
  <c r="AR1092" i="10"/>
  <c r="AM1092" i="10"/>
  <c r="V1092" i="10"/>
  <c r="U1092" i="10"/>
  <c r="I1092" i="10" s="1"/>
  <c r="J1092" i="10" s="1"/>
  <c r="K1092" i="10" s="1"/>
  <c r="E1092" i="10"/>
  <c r="H1092" i="10" s="1"/>
  <c r="AR1091" i="10"/>
  <c r="AM1091" i="10"/>
  <c r="V1091" i="10"/>
  <c r="U1091" i="10"/>
  <c r="I1091" i="10" s="1"/>
  <c r="J1091" i="10" s="1"/>
  <c r="K1091" i="10" s="1"/>
  <c r="E1091" i="10"/>
  <c r="V1090" i="10"/>
  <c r="U1090" i="10"/>
  <c r="H1090" i="10"/>
  <c r="G1090" i="10"/>
  <c r="F1090" i="10"/>
  <c r="V1089" i="10"/>
  <c r="U1089" i="10"/>
  <c r="H1089" i="10"/>
  <c r="G1089" i="10"/>
  <c r="F1089" i="10"/>
  <c r="V1088" i="10"/>
  <c r="U1088" i="10"/>
  <c r="H1088" i="10"/>
  <c r="G1088" i="10"/>
  <c r="F1088" i="10"/>
  <c r="V1087" i="10"/>
  <c r="U1087" i="10"/>
  <c r="H1087" i="10"/>
  <c r="G1087" i="10"/>
  <c r="F1087" i="10"/>
  <c r="V1086" i="10"/>
  <c r="U1086" i="10"/>
  <c r="H1086" i="10"/>
  <c r="G1086" i="10"/>
  <c r="F1086" i="10"/>
  <c r="V1085" i="10"/>
  <c r="U1085" i="10"/>
  <c r="H1085" i="10"/>
  <c r="G1085" i="10"/>
  <c r="F1085" i="10"/>
  <c r="V1084" i="10"/>
  <c r="U1084" i="10"/>
  <c r="H1084" i="10"/>
  <c r="G1084" i="10"/>
  <c r="F1084" i="10"/>
  <c r="V1083" i="10"/>
  <c r="U1083" i="10"/>
  <c r="H1083" i="10"/>
  <c r="G1083" i="10"/>
  <c r="F1083" i="10"/>
  <c r="V1082" i="10"/>
  <c r="U1082" i="10"/>
  <c r="H1082" i="10"/>
  <c r="G1082" i="10"/>
  <c r="F1082" i="10"/>
  <c r="V1081" i="10"/>
  <c r="U1081" i="10"/>
  <c r="H1081" i="10"/>
  <c r="G1081" i="10"/>
  <c r="F1081" i="10"/>
  <c r="V1080" i="10"/>
  <c r="U1080" i="10"/>
  <c r="I1080" i="10" s="1"/>
  <c r="J1080" i="10" s="1"/>
  <c r="K1080" i="10" s="1"/>
  <c r="E1080" i="10"/>
  <c r="G1080" i="10" s="1"/>
  <c r="V1079" i="10"/>
  <c r="U1079" i="10"/>
  <c r="I1079" i="10" s="1"/>
  <c r="J1079" i="10" s="1"/>
  <c r="K1079" i="10" s="1"/>
  <c r="E1079" i="10"/>
  <c r="G1079" i="10" s="1"/>
  <c r="V1078" i="10"/>
  <c r="U1078" i="10"/>
  <c r="I1078" i="10" s="1"/>
  <c r="J1078" i="10" s="1"/>
  <c r="K1078" i="10" s="1"/>
  <c r="E1078" i="10"/>
  <c r="G1078" i="10" s="1"/>
  <c r="V1077" i="10"/>
  <c r="U1077" i="10"/>
  <c r="I1077" i="10" s="1"/>
  <c r="J1077" i="10" s="1"/>
  <c r="K1077" i="10" s="1"/>
  <c r="H1077" i="10"/>
  <c r="E1077" i="10"/>
  <c r="G1077" i="10" s="1"/>
  <c r="V1076" i="10"/>
  <c r="U1076" i="10"/>
  <c r="I1076" i="10" s="1"/>
  <c r="J1076" i="10" s="1"/>
  <c r="K1076" i="10" s="1"/>
  <c r="E1076" i="10"/>
  <c r="G1076" i="10" s="1"/>
  <c r="V1075" i="10"/>
  <c r="U1075" i="10"/>
  <c r="I1075" i="10" s="1"/>
  <c r="J1075" i="10" s="1"/>
  <c r="K1075" i="10" s="1"/>
  <c r="E1075" i="10"/>
  <c r="G1075" i="10" s="1"/>
  <c r="V1074" i="10"/>
  <c r="U1074" i="10"/>
  <c r="I1074" i="10"/>
  <c r="J1074" i="10" s="1"/>
  <c r="K1074" i="10" s="1"/>
  <c r="E1074" i="10"/>
  <c r="V1073" i="10"/>
  <c r="U1073" i="10"/>
  <c r="I1073" i="10" s="1"/>
  <c r="J1073" i="10" s="1"/>
  <c r="K1073" i="10" s="1"/>
  <c r="E1073" i="10"/>
  <c r="G1073" i="10" s="1"/>
  <c r="V1072" i="10"/>
  <c r="U1072" i="10"/>
  <c r="I1072" i="10" s="1"/>
  <c r="J1072" i="10" s="1"/>
  <c r="K1072" i="10" s="1"/>
  <c r="E1072" i="10"/>
  <c r="V1071" i="10"/>
  <c r="U1071" i="10"/>
  <c r="I1071" i="10" s="1"/>
  <c r="J1071" i="10" s="1"/>
  <c r="K1071" i="10" s="1"/>
  <c r="E1071" i="10"/>
  <c r="G1071" i="10" s="1"/>
  <c r="V1070" i="10"/>
  <c r="U1070" i="10"/>
  <c r="I1070" i="10" s="1"/>
  <c r="J1070" i="10" s="1"/>
  <c r="K1070" i="10" s="1"/>
  <c r="E1070" i="10"/>
  <c r="G1070" i="10" s="1"/>
  <c r="V1069" i="10"/>
  <c r="U1069" i="10"/>
  <c r="I1069" i="10" s="1"/>
  <c r="J1069" i="10" s="1"/>
  <c r="K1069" i="10" s="1"/>
  <c r="E1069" i="10"/>
  <c r="G1069" i="10" s="1"/>
  <c r="V1068" i="10"/>
  <c r="U1068" i="10"/>
  <c r="I1068" i="10" s="1"/>
  <c r="J1068" i="10" s="1"/>
  <c r="K1068" i="10" s="1"/>
  <c r="E1068" i="10"/>
  <c r="G1068" i="10" s="1"/>
  <c r="V1067" i="10"/>
  <c r="U1067" i="10"/>
  <c r="I1067" i="10" s="1"/>
  <c r="J1067" i="10" s="1"/>
  <c r="K1067" i="10" s="1"/>
  <c r="E1067" i="10"/>
  <c r="G1067" i="10" s="1"/>
  <c r="V1066" i="10"/>
  <c r="U1066" i="10"/>
  <c r="I1066" i="10" s="1"/>
  <c r="J1066" i="10" s="1"/>
  <c r="K1066" i="10" s="1"/>
  <c r="E1066" i="10"/>
  <c r="G1066" i="10" s="1"/>
  <c r="V1065" i="10"/>
  <c r="U1065" i="10"/>
  <c r="I1065" i="10" s="1"/>
  <c r="J1065" i="10" s="1"/>
  <c r="K1065" i="10" s="1"/>
  <c r="E1065" i="10"/>
  <c r="G1065" i="10" s="1"/>
  <c r="V1064" i="10"/>
  <c r="U1064" i="10"/>
  <c r="I1064" i="10" s="1"/>
  <c r="J1064" i="10" s="1"/>
  <c r="K1064" i="10" s="1"/>
  <c r="E1064" i="10"/>
  <c r="G1064" i="10" s="1"/>
  <c r="V1063" i="10"/>
  <c r="U1063" i="10"/>
  <c r="I1063" i="10" s="1"/>
  <c r="J1063" i="10" s="1"/>
  <c r="K1063" i="10" s="1"/>
  <c r="E1063" i="10"/>
  <c r="G1063" i="10" s="1"/>
  <c r="V1062" i="10"/>
  <c r="U1062" i="10"/>
  <c r="I1062" i="10" s="1"/>
  <c r="J1062" i="10" s="1"/>
  <c r="K1062" i="10" s="1"/>
  <c r="E1062" i="10"/>
  <c r="G1062" i="10" s="1"/>
  <c r="V1061" i="10"/>
  <c r="U1061" i="10"/>
  <c r="I1061" i="10" s="1"/>
  <c r="J1061" i="10" s="1"/>
  <c r="K1061" i="10" s="1"/>
  <c r="E1061" i="10"/>
  <c r="G1061" i="10" s="1"/>
  <c r="V1060" i="10"/>
  <c r="U1060" i="10"/>
  <c r="I1060" i="10" s="1"/>
  <c r="J1060" i="10" s="1"/>
  <c r="K1060" i="10" s="1"/>
  <c r="E1060" i="10"/>
  <c r="G1060" i="10" s="1"/>
  <c r="V1059" i="10"/>
  <c r="U1059" i="10"/>
  <c r="I1059" i="10" s="1"/>
  <c r="J1059" i="10" s="1"/>
  <c r="K1059" i="10" s="1"/>
  <c r="E1059" i="10"/>
  <c r="G1059" i="10" s="1"/>
  <c r="V1058" i="10"/>
  <c r="U1058" i="10"/>
  <c r="I1058" i="10" s="1"/>
  <c r="J1058" i="10" s="1"/>
  <c r="K1058" i="10" s="1"/>
  <c r="E1058" i="10"/>
  <c r="G1058" i="10" s="1"/>
  <c r="V1057" i="10"/>
  <c r="U1057" i="10"/>
  <c r="I1057" i="10" s="1"/>
  <c r="J1057" i="10" s="1"/>
  <c r="K1057" i="10" s="1"/>
  <c r="E1057" i="10"/>
  <c r="G1057" i="10" s="1"/>
  <c r="V1056" i="10"/>
  <c r="U1056" i="10"/>
  <c r="I1056" i="10" s="1"/>
  <c r="J1056" i="10" s="1"/>
  <c r="K1056" i="10" s="1"/>
  <c r="E1056" i="10"/>
  <c r="G1056" i="10" s="1"/>
  <c r="V1055" i="10"/>
  <c r="U1055" i="10"/>
  <c r="I1055" i="10" s="1"/>
  <c r="J1055" i="10" s="1"/>
  <c r="K1055" i="10" s="1"/>
  <c r="E1055" i="10"/>
  <c r="G1055" i="10" s="1"/>
  <c r="V1054" i="10"/>
  <c r="U1054" i="10"/>
  <c r="I1054" i="10" s="1"/>
  <c r="J1054" i="10" s="1"/>
  <c r="K1054" i="10" s="1"/>
  <c r="E1054" i="10"/>
  <c r="G1054" i="10" s="1"/>
  <c r="V1053" i="10"/>
  <c r="U1053" i="10"/>
  <c r="I1053" i="10" s="1"/>
  <c r="J1053" i="10" s="1"/>
  <c r="K1053" i="10" s="1"/>
  <c r="E1053" i="10"/>
  <c r="G1053" i="10" s="1"/>
  <c r="V1052" i="10"/>
  <c r="U1052" i="10"/>
  <c r="I1052" i="10" s="1"/>
  <c r="J1052" i="10" s="1"/>
  <c r="K1052" i="10" s="1"/>
  <c r="E1052" i="10"/>
  <c r="G1052" i="10" s="1"/>
  <c r="V1051" i="10"/>
  <c r="U1051" i="10"/>
  <c r="I1051" i="10" s="1"/>
  <c r="J1051" i="10" s="1"/>
  <c r="K1051" i="10" s="1"/>
  <c r="E1051" i="10"/>
  <c r="G1051" i="10" s="1"/>
  <c r="V1050" i="10"/>
  <c r="U1050" i="10"/>
  <c r="H1050" i="10"/>
  <c r="G1050" i="10"/>
  <c r="F1050" i="10"/>
  <c r="V1049" i="10"/>
  <c r="U1049" i="10"/>
  <c r="H1049" i="10"/>
  <c r="G1049" i="10"/>
  <c r="F1049" i="10"/>
  <c r="V1048" i="10"/>
  <c r="U1048" i="10"/>
  <c r="H1048" i="10"/>
  <c r="G1048" i="10"/>
  <c r="F1048" i="10"/>
  <c r="BL1047" i="10"/>
  <c r="V1047" i="10"/>
  <c r="U1047" i="10"/>
  <c r="I1047" i="10" s="1"/>
  <c r="J1047" i="10" s="1"/>
  <c r="K1047" i="10" s="1"/>
  <c r="E1047" i="10"/>
  <c r="BL1046" i="10"/>
  <c r="V1046" i="10"/>
  <c r="U1046" i="10"/>
  <c r="I1046" i="10" s="1"/>
  <c r="J1046" i="10" s="1"/>
  <c r="K1046" i="10" s="1"/>
  <c r="E1046" i="10"/>
  <c r="H1046" i="10" s="1"/>
  <c r="BL1045" i="10"/>
  <c r="V1045" i="10"/>
  <c r="U1045" i="10"/>
  <c r="I1045" i="10" s="1"/>
  <c r="J1045" i="10" s="1"/>
  <c r="K1045" i="10" s="1"/>
  <c r="E1045" i="10"/>
  <c r="G1045" i="10" s="1"/>
  <c r="BL1044" i="10"/>
  <c r="V1044" i="10"/>
  <c r="U1044" i="10"/>
  <c r="I1044" i="10" s="1"/>
  <c r="J1044" i="10" s="1"/>
  <c r="K1044" i="10" s="1"/>
  <c r="E1044" i="10"/>
  <c r="G1044" i="10" s="1"/>
  <c r="BL1043" i="10"/>
  <c r="V1043" i="10"/>
  <c r="U1043" i="10"/>
  <c r="I1043" i="10" s="1"/>
  <c r="J1043" i="10" s="1"/>
  <c r="K1043" i="10" s="1"/>
  <c r="E1043" i="10"/>
  <c r="BL1042" i="10"/>
  <c r="V1042" i="10"/>
  <c r="U1042" i="10"/>
  <c r="I1042" i="10" s="1"/>
  <c r="J1042" i="10" s="1"/>
  <c r="K1042" i="10" s="1"/>
  <c r="E1042" i="10"/>
  <c r="G1042" i="10" s="1"/>
  <c r="BL1041" i="10"/>
  <c r="V1041" i="10"/>
  <c r="U1041" i="10"/>
  <c r="I1041" i="10" s="1"/>
  <c r="J1041" i="10" s="1"/>
  <c r="K1041" i="10" s="1"/>
  <c r="E1041" i="10"/>
  <c r="H1041" i="10" s="1"/>
  <c r="BL1040" i="10"/>
  <c r="V1040" i="10"/>
  <c r="U1040" i="10"/>
  <c r="I1040" i="10" s="1"/>
  <c r="J1040" i="10" s="1"/>
  <c r="K1040" i="10" s="1"/>
  <c r="E1040" i="10"/>
  <c r="G1040" i="10" s="1"/>
  <c r="BL1039" i="10"/>
  <c r="V1039" i="10"/>
  <c r="U1039" i="10"/>
  <c r="I1039" i="10" s="1"/>
  <c r="J1039" i="10" s="1"/>
  <c r="K1039" i="10" s="1"/>
  <c r="E1039" i="10"/>
  <c r="BL1038" i="10"/>
  <c r="V1038" i="10"/>
  <c r="U1038" i="10"/>
  <c r="I1038" i="10" s="1"/>
  <c r="J1038" i="10"/>
  <c r="K1038" i="10" s="1"/>
  <c r="E1038" i="10"/>
  <c r="H1038" i="10" s="1"/>
  <c r="BL1037" i="10"/>
  <c r="V1037" i="10"/>
  <c r="U1037" i="10"/>
  <c r="I1037" i="10" s="1"/>
  <c r="J1037" i="10" s="1"/>
  <c r="K1037" i="10" s="1"/>
  <c r="E1037" i="10"/>
  <c r="BL1036" i="10"/>
  <c r="V1036" i="10"/>
  <c r="U1036" i="10"/>
  <c r="I1036" i="10" s="1"/>
  <c r="J1036" i="10" s="1"/>
  <c r="K1036" i="10" s="1"/>
  <c r="E1036" i="10"/>
  <c r="H1036" i="10" s="1"/>
  <c r="BL1035" i="10"/>
  <c r="V1035" i="10"/>
  <c r="U1035" i="10"/>
  <c r="I1035" i="10" s="1"/>
  <c r="J1035" i="10" s="1"/>
  <c r="K1035" i="10" s="1"/>
  <c r="E1035" i="10"/>
  <c r="H1035" i="10" s="1"/>
  <c r="BL1034" i="10"/>
  <c r="V1034" i="10"/>
  <c r="U1034" i="10"/>
  <c r="I1034" i="10" s="1"/>
  <c r="J1034" i="10" s="1"/>
  <c r="K1034" i="10" s="1"/>
  <c r="E1034" i="10"/>
  <c r="G1034" i="10" s="1"/>
  <c r="BL1033" i="10"/>
  <c r="V1033" i="10"/>
  <c r="U1033" i="10"/>
  <c r="I1033" i="10" s="1"/>
  <c r="J1033" i="10" s="1"/>
  <c r="K1033" i="10" s="1"/>
  <c r="E1033" i="10"/>
  <c r="H1033" i="10" s="1"/>
  <c r="BL1032" i="10"/>
  <c r="V1032" i="10"/>
  <c r="U1032" i="10"/>
  <c r="I1032" i="10" s="1"/>
  <c r="J1032" i="10" s="1"/>
  <c r="K1032" i="10" s="1"/>
  <c r="E1032" i="10"/>
  <c r="BL1031" i="10"/>
  <c r="V1031" i="10"/>
  <c r="U1031" i="10"/>
  <c r="I1031" i="10" s="1"/>
  <c r="J1031" i="10" s="1"/>
  <c r="K1031" i="10" s="1"/>
  <c r="E1031" i="10"/>
  <c r="BL1030" i="10"/>
  <c r="V1030" i="10"/>
  <c r="U1030" i="10"/>
  <c r="I1030" i="10" s="1"/>
  <c r="J1030" i="10" s="1"/>
  <c r="K1030" i="10" s="1"/>
  <c r="E1030" i="10"/>
  <c r="H1030" i="10" s="1"/>
  <c r="BL1029" i="10"/>
  <c r="V1029" i="10"/>
  <c r="U1029" i="10"/>
  <c r="I1029" i="10" s="1"/>
  <c r="J1029" i="10" s="1"/>
  <c r="K1029" i="10" s="1"/>
  <c r="E1029" i="10"/>
  <c r="H1029" i="10" s="1"/>
  <c r="BL1028" i="10"/>
  <c r="V1028" i="10"/>
  <c r="U1028" i="10"/>
  <c r="I1028" i="10" s="1"/>
  <c r="J1028" i="10" s="1"/>
  <c r="K1028" i="10" s="1"/>
  <c r="E1028" i="10"/>
  <c r="G1028" i="10" s="1"/>
  <c r="BL1027" i="10"/>
  <c r="V1027" i="10"/>
  <c r="U1027" i="10"/>
  <c r="I1027" i="10" s="1"/>
  <c r="J1027" i="10" s="1"/>
  <c r="K1027" i="10" s="1"/>
  <c r="H1027" i="10"/>
  <c r="E1027" i="10"/>
  <c r="G1027" i="10" s="1"/>
  <c r="BL1026" i="10"/>
  <c r="V1026" i="10"/>
  <c r="U1026" i="10"/>
  <c r="I1026" i="10" s="1"/>
  <c r="J1026" i="10" s="1"/>
  <c r="K1026" i="10" s="1"/>
  <c r="E1026" i="10"/>
  <c r="H1026" i="10" s="1"/>
  <c r="BL1025" i="10"/>
  <c r="V1025" i="10"/>
  <c r="U1025" i="10"/>
  <c r="I1025" i="10" s="1"/>
  <c r="J1025" i="10" s="1"/>
  <c r="K1025" i="10" s="1"/>
  <c r="E1025" i="10"/>
  <c r="H1025" i="10" s="1"/>
  <c r="BL1024" i="10"/>
  <c r="V1024" i="10"/>
  <c r="U1024" i="10"/>
  <c r="I1024" i="10" s="1"/>
  <c r="J1024" i="10" s="1"/>
  <c r="K1024" i="10" s="1"/>
  <c r="E1024" i="10"/>
  <c r="G1024" i="10" s="1"/>
  <c r="BL1023" i="10"/>
  <c r="AR1023" i="10"/>
  <c r="V1023" i="10"/>
  <c r="U1023" i="10"/>
  <c r="I1023" i="10" s="1"/>
  <c r="J1023" i="10" s="1"/>
  <c r="K1023" i="10" s="1"/>
  <c r="E1023" i="10"/>
  <c r="H1023" i="10" s="1"/>
  <c r="BL1022" i="10"/>
  <c r="AR1022" i="10"/>
  <c r="V1022" i="10"/>
  <c r="U1022" i="10"/>
  <c r="I1022" i="10" s="1"/>
  <c r="J1022" i="10" s="1"/>
  <c r="K1022" i="10" s="1"/>
  <c r="E1022" i="10"/>
  <c r="H1022" i="10" s="1"/>
  <c r="BL1021" i="10"/>
  <c r="AR1021" i="10"/>
  <c r="V1021" i="10"/>
  <c r="U1021" i="10"/>
  <c r="I1021" i="10" s="1"/>
  <c r="J1021" i="10" s="1"/>
  <c r="K1021" i="10" s="1"/>
  <c r="E1021" i="10"/>
  <c r="BL1020" i="10"/>
  <c r="AR1020" i="10"/>
  <c r="V1020" i="10"/>
  <c r="U1020" i="10"/>
  <c r="I1020" i="10" s="1"/>
  <c r="J1020" i="10" s="1"/>
  <c r="K1020" i="10" s="1"/>
  <c r="E1020" i="10"/>
  <c r="BL1019" i="10"/>
  <c r="AR1019" i="10"/>
  <c r="V1019" i="10"/>
  <c r="U1019" i="10"/>
  <c r="I1019" i="10" s="1"/>
  <c r="J1019" i="10" s="1"/>
  <c r="K1019" i="10" s="1"/>
  <c r="E1019" i="10"/>
  <c r="H1019" i="10" s="1"/>
  <c r="BL1018" i="10"/>
  <c r="AR1018" i="10"/>
  <c r="V1018" i="10"/>
  <c r="U1018" i="10"/>
  <c r="I1018" i="10" s="1"/>
  <c r="J1018" i="10" s="1"/>
  <c r="K1018" i="10" s="1"/>
  <c r="E1018" i="10"/>
  <c r="G1018" i="10" s="1"/>
  <c r="BL1017" i="10"/>
  <c r="AR1017" i="10"/>
  <c r="V1017" i="10"/>
  <c r="U1017" i="10"/>
  <c r="I1017" i="10" s="1"/>
  <c r="J1017" i="10" s="1"/>
  <c r="K1017" i="10" s="1"/>
  <c r="E1017" i="10"/>
  <c r="G1017" i="10" s="1"/>
  <c r="BL1016" i="10"/>
  <c r="AR1016" i="10"/>
  <c r="V1016" i="10"/>
  <c r="U1016" i="10"/>
  <c r="I1016" i="10" s="1"/>
  <c r="J1016" i="10" s="1"/>
  <c r="K1016" i="10" s="1"/>
  <c r="E1016" i="10"/>
  <c r="G1016" i="10" s="1"/>
  <c r="BL1015" i="10"/>
  <c r="AR1015" i="10"/>
  <c r="V1015" i="10"/>
  <c r="U1015" i="10"/>
  <c r="I1015" i="10" s="1"/>
  <c r="J1015" i="10" s="1"/>
  <c r="K1015" i="10" s="1"/>
  <c r="E1015" i="10"/>
  <c r="H1015" i="10" s="1"/>
  <c r="BL1014" i="10"/>
  <c r="AR1014" i="10"/>
  <c r="V1014" i="10"/>
  <c r="U1014" i="10"/>
  <c r="I1014" i="10" s="1"/>
  <c r="J1014" i="10" s="1"/>
  <c r="K1014" i="10" s="1"/>
  <c r="E1014" i="10"/>
  <c r="H1014" i="10" s="1"/>
  <c r="BL1013" i="10"/>
  <c r="AR1013" i="10"/>
  <c r="V1013" i="10"/>
  <c r="U1013" i="10"/>
  <c r="I1013" i="10" s="1"/>
  <c r="J1013" i="10" s="1"/>
  <c r="K1013" i="10" s="1"/>
  <c r="E1013" i="10"/>
  <c r="H1013" i="10" s="1"/>
  <c r="BL1012" i="10"/>
  <c r="AR1012" i="10"/>
  <c r="V1012" i="10"/>
  <c r="U1012" i="10"/>
  <c r="I1012" i="10" s="1"/>
  <c r="J1012" i="10" s="1"/>
  <c r="K1012" i="10" s="1"/>
  <c r="G1012" i="10"/>
  <c r="E1012" i="10"/>
  <c r="H1012" i="10" s="1"/>
  <c r="AR1011" i="10"/>
  <c r="V1011" i="10"/>
  <c r="U1011" i="10"/>
  <c r="H1011" i="10"/>
  <c r="G1011" i="10"/>
  <c r="F1011" i="10"/>
  <c r="AR1010" i="10"/>
  <c r="V1010" i="10"/>
  <c r="U1010" i="10"/>
  <c r="H1010" i="10"/>
  <c r="G1010" i="10"/>
  <c r="F1010" i="10"/>
  <c r="AR1009" i="10"/>
  <c r="V1009" i="10"/>
  <c r="U1009" i="10"/>
  <c r="H1009" i="10"/>
  <c r="G1009" i="10"/>
  <c r="F1009" i="10"/>
  <c r="AR1008" i="10"/>
  <c r="V1008" i="10"/>
  <c r="U1008" i="10"/>
  <c r="H1008" i="10"/>
  <c r="G1008" i="10"/>
  <c r="F1008" i="10"/>
  <c r="AR1007" i="10"/>
  <c r="V1007" i="10"/>
  <c r="U1007" i="10"/>
  <c r="H1007" i="10"/>
  <c r="G1007" i="10"/>
  <c r="F1007" i="10"/>
  <c r="AR1006" i="10"/>
  <c r="V1006" i="10"/>
  <c r="U1006" i="10"/>
  <c r="H1006" i="10"/>
  <c r="G1006" i="10"/>
  <c r="F1006" i="10"/>
  <c r="AR1005" i="10"/>
  <c r="V1005" i="10"/>
  <c r="U1005" i="10"/>
  <c r="H1005" i="10"/>
  <c r="G1005" i="10"/>
  <c r="F1005" i="10"/>
  <c r="AR1004" i="10"/>
  <c r="V1004" i="10"/>
  <c r="U1004" i="10"/>
  <c r="H1004" i="10"/>
  <c r="G1004" i="10"/>
  <c r="F1004" i="10"/>
  <c r="AR1003" i="10"/>
  <c r="V1003" i="10"/>
  <c r="U1003" i="10"/>
  <c r="H1003" i="10"/>
  <c r="G1003" i="10"/>
  <c r="F1003" i="10"/>
  <c r="AR1002" i="10"/>
  <c r="V1002" i="10"/>
  <c r="U1002" i="10"/>
  <c r="H1002" i="10"/>
  <c r="G1002" i="10"/>
  <c r="F1002" i="10"/>
  <c r="AR1001" i="10"/>
  <c r="V1001" i="10"/>
  <c r="U1001" i="10"/>
  <c r="H1001" i="10"/>
  <c r="G1001" i="10"/>
  <c r="F1001" i="10"/>
  <c r="AR1000" i="10"/>
  <c r="V1000" i="10"/>
  <c r="U1000" i="10"/>
  <c r="H1000" i="10"/>
  <c r="G1000" i="10"/>
  <c r="F1000" i="10"/>
  <c r="AR999" i="10"/>
  <c r="V999" i="10"/>
  <c r="U999" i="10"/>
  <c r="H999" i="10"/>
  <c r="G999" i="10"/>
  <c r="F999" i="10"/>
  <c r="AR998" i="10"/>
  <c r="V998" i="10"/>
  <c r="U998" i="10"/>
  <c r="H998" i="10"/>
  <c r="G998" i="10"/>
  <c r="F998" i="10"/>
  <c r="AR997" i="10"/>
  <c r="V997" i="10"/>
  <c r="U997" i="10"/>
  <c r="H997" i="10"/>
  <c r="G997" i="10"/>
  <c r="F997" i="10"/>
  <c r="AX996" i="10"/>
  <c r="AR996" i="10"/>
  <c r="X996" i="10"/>
  <c r="V996" i="10"/>
  <c r="U996" i="10"/>
  <c r="H996" i="10"/>
  <c r="G996" i="10"/>
  <c r="F996" i="10"/>
  <c r="AX995" i="10"/>
  <c r="AR995" i="10"/>
  <c r="X995" i="10"/>
  <c r="V995" i="10"/>
  <c r="U995" i="10"/>
  <c r="H995" i="10"/>
  <c r="G995" i="10"/>
  <c r="F995" i="10"/>
  <c r="AR994" i="10"/>
  <c r="X994" i="10"/>
  <c r="V994" i="10"/>
  <c r="U994" i="10"/>
  <c r="H994" i="10"/>
  <c r="G994" i="10"/>
  <c r="F994" i="10"/>
  <c r="AR993" i="10"/>
  <c r="X993" i="10"/>
  <c r="V993" i="10"/>
  <c r="U993" i="10"/>
  <c r="H993" i="10"/>
  <c r="G993" i="10"/>
  <c r="F993" i="10"/>
  <c r="AX992" i="10"/>
  <c r="X992" i="10"/>
  <c r="V992" i="10"/>
  <c r="U992" i="10"/>
  <c r="H992" i="10"/>
  <c r="G992" i="10"/>
  <c r="F992" i="10"/>
  <c r="AX991" i="10"/>
  <c r="X991" i="10"/>
  <c r="V991" i="10"/>
  <c r="U991" i="10"/>
  <c r="H991" i="10"/>
  <c r="G991" i="10"/>
  <c r="F991" i="10"/>
  <c r="AX990" i="10"/>
  <c r="AR990" i="10"/>
  <c r="X990" i="10"/>
  <c r="V990" i="10"/>
  <c r="U990" i="10"/>
  <c r="I990" i="10" s="1"/>
  <c r="J990" i="10" s="1"/>
  <c r="K990" i="10" s="1"/>
  <c r="H990" i="10"/>
  <c r="G990" i="10"/>
  <c r="F990" i="10"/>
  <c r="AX989" i="10"/>
  <c r="AR989" i="10"/>
  <c r="X989" i="10"/>
  <c r="V989" i="10"/>
  <c r="U989" i="10"/>
  <c r="I989" i="10" s="1"/>
  <c r="J989" i="10" s="1"/>
  <c r="K989" i="10" s="1"/>
  <c r="H989" i="10"/>
  <c r="G989" i="10"/>
  <c r="F989" i="10"/>
  <c r="AR988" i="10"/>
  <c r="X988" i="10"/>
  <c r="V988" i="10"/>
  <c r="U988" i="10"/>
  <c r="H988" i="10"/>
  <c r="G988" i="10"/>
  <c r="F988" i="10"/>
  <c r="I988" i="10" s="1"/>
  <c r="J988" i="10" s="1"/>
  <c r="K988" i="10" s="1"/>
  <c r="AR987" i="10"/>
  <c r="X987" i="10"/>
  <c r="V987" i="10"/>
  <c r="U987" i="10"/>
  <c r="H987" i="10"/>
  <c r="G987" i="10"/>
  <c r="F987" i="10"/>
  <c r="AX986" i="10"/>
  <c r="X986" i="10"/>
  <c r="V986" i="10"/>
  <c r="U986" i="10"/>
  <c r="H986" i="10"/>
  <c r="G986" i="10"/>
  <c r="F986" i="10"/>
  <c r="AX985" i="10"/>
  <c r="X985" i="10"/>
  <c r="V985" i="10"/>
  <c r="U985" i="10"/>
  <c r="H985" i="10"/>
  <c r="G985" i="10"/>
  <c r="F985" i="10"/>
  <c r="I985" i="10" s="1"/>
  <c r="J985" i="10" s="1"/>
  <c r="K985" i="10" s="1"/>
  <c r="AX984" i="10"/>
  <c r="AR984" i="10"/>
  <c r="X984" i="10"/>
  <c r="V984" i="10"/>
  <c r="U984" i="10"/>
  <c r="H984" i="10"/>
  <c r="G984" i="10"/>
  <c r="F984" i="10"/>
  <c r="AX983" i="10"/>
  <c r="AR983" i="10"/>
  <c r="X983" i="10"/>
  <c r="V983" i="10"/>
  <c r="U983" i="10"/>
  <c r="H983" i="10"/>
  <c r="G983" i="10"/>
  <c r="F983" i="10"/>
  <c r="AX982" i="10"/>
  <c r="AR982" i="10"/>
  <c r="X982" i="10"/>
  <c r="V982" i="10"/>
  <c r="U982" i="10"/>
  <c r="H982" i="10"/>
  <c r="G982" i="10"/>
  <c r="F982" i="10"/>
  <c r="AX981" i="10"/>
  <c r="AR981" i="10"/>
  <c r="X981" i="10"/>
  <c r="V981" i="10"/>
  <c r="U981" i="10"/>
  <c r="H981" i="10"/>
  <c r="G981" i="10"/>
  <c r="F981" i="10"/>
  <c r="AX980" i="10"/>
  <c r="AR980" i="10"/>
  <c r="X980" i="10"/>
  <c r="V980" i="10"/>
  <c r="U980" i="10"/>
  <c r="H980" i="10"/>
  <c r="G980" i="10"/>
  <c r="F980" i="10"/>
  <c r="AX979" i="10"/>
  <c r="AR979" i="10"/>
  <c r="X979" i="10"/>
  <c r="V979" i="10"/>
  <c r="U979" i="10"/>
  <c r="H979" i="10"/>
  <c r="G979" i="10"/>
  <c r="F979" i="10"/>
  <c r="AX978" i="10"/>
  <c r="AR978" i="10"/>
  <c r="X978" i="10"/>
  <c r="V978" i="10"/>
  <c r="U978" i="10"/>
  <c r="H978" i="10"/>
  <c r="G978" i="10"/>
  <c r="F978" i="10"/>
  <c r="AX977" i="10"/>
  <c r="AR977" i="10"/>
  <c r="X977" i="10"/>
  <c r="V977" i="10"/>
  <c r="U977" i="10"/>
  <c r="H977" i="10"/>
  <c r="G977" i="10"/>
  <c r="F977" i="10"/>
  <c r="AT976" i="10"/>
  <c r="AK976" i="10"/>
  <c r="X976" i="10"/>
  <c r="V976" i="10"/>
  <c r="U976" i="10"/>
  <c r="H976" i="10"/>
  <c r="G976" i="10"/>
  <c r="F976" i="10"/>
  <c r="AT975" i="10"/>
  <c r="AK975" i="10"/>
  <c r="X975" i="10"/>
  <c r="V975" i="10"/>
  <c r="U975" i="10"/>
  <c r="H975" i="10"/>
  <c r="G975" i="10"/>
  <c r="F975" i="10"/>
  <c r="AT974" i="10"/>
  <c r="AK974" i="10"/>
  <c r="X974" i="10"/>
  <c r="V974" i="10"/>
  <c r="U974" i="10"/>
  <c r="H974" i="10"/>
  <c r="G974" i="10"/>
  <c r="F974" i="10"/>
  <c r="AT973" i="10"/>
  <c r="AK973" i="10"/>
  <c r="X973" i="10"/>
  <c r="V973" i="10"/>
  <c r="U973" i="10"/>
  <c r="H973" i="10"/>
  <c r="G973" i="10"/>
  <c r="F973" i="10"/>
  <c r="AT972" i="10"/>
  <c r="AK972" i="10"/>
  <c r="X972" i="10"/>
  <c r="V972" i="10"/>
  <c r="U972" i="10"/>
  <c r="H972" i="10"/>
  <c r="G972" i="10"/>
  <c r="F972" i="10"/>
  <c r="AT971" i="10"/>
  <c r="AK971" i="10"/>
  <c r="X971" i="10"/>
  <c r="V971" i="10"/>
  <c r="U971" i="10"/>
  <c r="H971" i="10"/>
  <c r="G971" i="10"/>
  <c r="F971" i="10"/>
  <c r="AT970" i="10"/>
  <c r="AK970" i="10"/>
  <c r="X970" i="10"/>
  <c r="V970" i="10"/>
  <c r="U970" i="10"/>
  <c r="H970" i="10"/>
  <c r="G970" i="10"/>
  <c r="F970" i="10"/>
  <c r="AT969" i="10"/>
  <c r="AR969" i="10"/>
  <c r="X969" i="10"/>
  <c r="V969" i="10"/>
  <c r="U969" i="10"/>
  <c r="H969" i="10"/>
  <c r="G969" i="10"/>
  <c r="F969" i="10"/>
  <c r="AT968" i="10"/>
  <c r="AR968" i="10"/>
  <c r="X968" i="10"/>
  <c r="V968" i="10"/>
  <c r="U968" i="10"/>
  <c r="H968" i="10"/>
  <c r="G968" i="10"/>
  <c r="F968" i="10"/>
  <c r="AT967" i="10"/>
  <c r="AR967" i="10"/>
  <c r="X967" i="10"/>
  <c r="V967" i="10"/>
  <c r="U967" i="10"/>
  <c r="H967" i="10"/>
  <c r="G967" i="10"/>
  <c r="F967" i="10"/>
  <c r="AT966" i="10"/>
  <c r="AR966" i="10"/>
  <c r="X966" i="10"/>
  <c r="V966" i="10"/>
  <c r="U966" i="10"/>
  <c r="H966" i="10"/>
  <c r="G966" i="10"/>
  <c r="F966" i="10"/>
  <c r="AT965" i="10"/>
  <c r="AR965" i="10"/>
  <c r="X965" i="10"/>
  <c r="V965" i="10"/>
  <c r="U965" i="10"/>
  <c r="H965" i="10"/>
  <c r="G965" i="10"/>
  <c r="F965" i="10"/>
  <c r="AT964" i="10"/>
  <c r="AR964" i="10"/>
  <c r="X964" i="10"/>
  <c r="V964" i="10"/>
  <c r="U964" i="10"/>
  <c r="H964" i="10"/>
  <c r="G964" i="10"/>
  <c r="F964" i="10"/>
  <c r="AT963" i="10"/>
  <c r="AR963" i="10"/>
  <c r="X963" i="10"/>
  <c r="V963" i="10"/>
  <c r="U963" i="10"/>
  <c r="H963" i="10"/>
  <c r="G963" i="10"/>
  <c r="F963" i="10"/>
  <c r="AT962" i="10"/>
  <c r="AR962" i="10"/>
  <c r="X962" i="10"/>
  <c r="V962" i="10"/>
  <c r="U962" i="10"/>
  <c r="H962" i="10"/>
  <c r="G962" i="10"/>
  <c r="F962" i="10"/>
  <c r="AR961" i="10"/>
  <c r="X961" i="10"/>
  <c r="V961" i="10"/>
  <c r="U961" i="10"/>
  <c r="I961" i="10" s="1"/>
  <c r="J961" i="10" s="1"/>
  <c r="K961" i="10" s="1"/>
  <c r="H961" i="10"/>
  <c r="G961" i="10"/>
  <c r="F961" i="10"/>
  <c r="AR960" i="10"/>
  <c r="X960" i="10"/>
  <c r="V960" i="10"/>
  <c r="U960" i="10"/>
  <c r="H960" i="10"/>
  <c r="G960" i="10"/>
  <c r="F960" i="10"/>
  <c r="AR959" i="10"/>
  <c r="AO959" i="10"/>
  <c r="X959" i="10"/>
  <c r="V959" i="10"/>
  <c r="U959" i="10"/>
  <c r="H959" i="10"/>
  <c r="G959" i="10"/>
  <c r="F959" i="10"/>
  <c r="AR958" i="10"/>
  <c r="X958" i="10"/>
  <c r="V958" i="10"/>
  <c r="U958" i="10"/>
  <c r="H958" i="10"/>
  <c r="G958" i="10"/>
  <c r="F958" i="10"/>
  <c r="AR957" i="10"/>
  <c r="X957" i="10"/>
  <c r="V957" i="10"/>
  <c r="U957" i="10"/>
  <c r="H957" i="10"/>
  <c r="G957" i="10"/>
  <c r="F957" i="10"/>
  <c r="I957" i="10" s="1"/>
  <c r="J957" i="10" s="1"/>
  <c r="K957" i="10" s="1"/>
  <c r="AR956" i="10"/>
  <c r="AO956" i="10"/>
  <c r="X956" i="10"/>
  <c r="V956" i="10"/>
  <c r="U956" i="10"/>
  <c r="H956" i="10"/>
  <c r="G956" i="10"/>
  <c r="F956" i="10"/>
  <c r="I956" i="10" s="1"/>
  <c r="J956" i="10" s="1"/>
  <c r="K956" i="10" s="1"/>
  <c r="AR955" i="10"/>
  <c r="X955" i="10"/>
  <c r="V955" i="10"/>
  <c r="U955" i="10"/>
  <c r="H955" i="10"/>
  <c r="G955" i="10"/>
  <c r="F955" i="10"/>
  <c r="AR954" i="10"/>
  <c r="X954" i="10"/>
  <c r="V954" i="10"/>
  <c r="U954" i="10"/>
  <c r="H954" i="10"/>
  <c r="G954" i="10"/>
  <c r="F954" i="10"/>
  <c r="AR953" i="10"/>
  <c r="AO953" i="10"/>
  <c r="X953" i="10"/>
  <c r="V953" i="10"/>
  <c r="U953" i="10"/>
  <c r="H953" i="10"/>
  <c r="G953" i="10"/>
  <c r="F953" i="10"/>
  <c r="AR952" i="10"/>
  <c r="X952" i="10"/>
  <c r="V952" i="10"/>
  <c r="U952" i="10"/>
  <c r="H952" i="10"/>
  <c r="G952" i="10"/>
  <c r="F952" i="10"/>
  <c r="I952" i="10" s="1"/>
  <c r="J952" i="10" s="1"/>
  <c r="K952" i="10" s="1"/>
  <c r="AR951" i="10"/>
  <c r="X951" i="10"/>
  <c r="V951" i="10"/>
  <c r="U951" i="10"/>
  <c r="H951" i="10"/>
  <c r="G951" i="10"/>
  <c r="F951" i="10"/>
  <c r="I951" i="10" s="1"/>
  <c r="J951" i="10" s="1"/>
  <c r="K951" i="10" s="1"/>
  <c r="AR950" i="10"/>
  <c r="AO950" i="10"/>
  <c r="X950" i="10"/>
  <c r="V950" i="10"/>
  <c r="U950" i="10"/>
  <c r="H950" i="10"/>
  <c r="G950" i="10"/>
  <c r="F950" i="10"/>
  <c r="I950" i="10" s="1"/>
  <c r="J950" i="10" s="1"/>
  <c r="K950" i="10" s="1"/>
  <c r="AR949" i="10"/>
  <c r="X949" i="10"/>
  <c r="V949" i="10"/>
  <c r="U949" i="10"/>
  <c r="H949" i="10"/>
  <c r="G949" i="10"/>
  <c r="F949" i="10"/>
  <c r="AR948" i="10"/>
  <c r="X948" i="10"/>
  <c r="V948" i="10"/>
  <c r="U948" i="10"/>
  <c r="H948" i="10"/>
  <c r="G948" i="10"/>
  <c r="F948" i="10"/>
  <c r="AR947" i="10"/>
  <c r="AO947" i="10"/>
  <c r="X947" i="10"/>
  <c r="V947" i="10"/>
  <c r="U947" i="10"/>
  <c r="H947" i="10"/>
  <c r="G947" i="10"/>
  <c r="F947" i="10"/>
  <c r="AR946" i="10"/>
  <c r="X946" i="10"/>
  <c r="V946" i="10"/>
  <c r="U946" i="10"/>
  <c r="H946" i="10"/>
  <c r="G946" i="10"/>
  <c r="F946" i="10"/>
  <c r="AR945" i="10"/>
  <c r="X945" i="10"/>
  <c r="V945" i="10"/>
  <c r="U945" i="10"/>
  <c r="H945" i="10"/>
  <c r="G945" i="10"/>
  <c r="F945" i="10"/>
  <c r="I945" i="10" s="1"/>
  <c r="J945" i="10" s="1"/>
  <c r="K945" i="10" s="1"/>
  <c r="AR944" i="10"/>
  <c r="AO944" i="10"/>
  <c r="X944" i="10"/>
  <c r="V944" i="10"/>
  <c r="U944" i="10"/>
  <c r="H944" i="10"/>
  <c r="G944" i="10"/>
  <c r="F944" i="10"/>
  <c r="AR943" i="10"/>
  <c r="X943" i="10"/>
  <c r="V943" i="10"/>
  <c r="U943" i="10"/>
  <c r="H943" i="10"/>
  <c r="G943" i="10"/>
  <c r="F943" i="10"/>
  <c r="AR942" i="10"/>
  <c r="X942" i="10"/>
  <c r="V942" i="10"/>
  <c r="U942" i="10"/>
  <c r="H942" i="10"/>
  <c r="G942" i="10"/>
  <c r="F942" i="10"/>
  <c r="AR941" i="10"/>
  <c r="AO941" i="10"/>
  <c r="X941" i="10"/>
  <c r="V941" i="10"/>
  <c r="U941" i="10"/>
  <c r="H941" i="10"/>
  <c r="G941" i="10"/>
  <c r="F941" i="10"/>
  <c r="AR940" i="10"/>
  <c r="X940" i="10"/>
  <c r="V940" i="10"/>
  <c r="U940" i="10"/>
  <c r="H940" i="10"/>
  <c r="G940" i="10"/>
  <c r="F940" i="10"/>
  <c r="I940" i="10" s="1"/>
  <c r="J940" i="10" s="1"/>
  <c r="K940" i="10" s="1"/>
  <c r="AR939" i="10"/>
  <c r="X939" i="10"/>
  <c r="V939" i="10"/>
  <c r="U939" i="10"/>
  <c r="H939" i="10"/>
  <c r="G939" i="10"/>
  <c r="F939" i="10"/>
  <c r="AR938" i="10"/>
  <c r="AO938" i="10"/>
  <c r="X938" i="10"/>
  <c r="V938" i="10"/>
  <c r="U938" i="10"/>
  <c r="H938" i="10"/>
  <c r="G938" i="10"/>
  <c r="F938" i="10"/>
  <c r="BL937" i="10"/>
  <c r="AS937" i="10"/>
  <c r="AR937" i="10"/>
  <c r="AM937" i="10"/>
  <c r="V937" i="10"/>
  <c r="U937" i="10"/>
  <c r="I937" i="10" s="1"/>
  <c r="J937" i="10" s="1"/>
  <c r="K937" i="10" s="1"/>
  <c r="E937" i="10"/>
  <c r="G937" i="10" s="1"/>
  <c r="BL936" i="10"/>
  <c r="AS936" i="10"/>
  <c r="AR936" i="10"/>
  <c r="AM936" i="10"/>
  <c r="V936" i="10"/>
  <c r="U936" i="10"/>
  <c r="I936" i="10" s="1"/>
  <c r="J936" i="10" s="1"/>
  <c r="K936" i="10" s="1"/>
  <c r="E936" i="10"/>
  <c r="H936" i="10" s="1"/>
  <c r="BL935" i="10"/>
  <c r="AS935" i="10"/>
  <c r="AR935" i="10"/>
  <c r="AM935" i="10"/>
  <c r="V935" i="10"/>
  <c r="U935" i="10"/>
  <c r="I935" i="10" s="1"/>
  <c r="J935" i="10" s="1"/>
  <c r="K935" i="10" s="1"/>
  <c r="E935" i="10"/>
  <c r="G935" i="10" s="1"/>
  <c r="BL934" i="10"/>
  <c r="AS934" i="10"/>
  <c r="AR934" i="10"/>
  <c r="AM934" i="10"/>
  <c r="V934" i="10"/>
  <c r="U934" i="10"/>
  <c r="I934" i="10" s="1"/>
  <c r="J934" i="10" s="1"/>
  <c r="K934" i="10" s="1"/>
  <c r="E934" i="10"/>
  <c r="H934" i="10" s="1"/>
  <c r="BL933" i="10"/>
  <c r="AS933" i="10"/>
  <c r="AR933" i="10"/>
  <c r="AM933" i="10"/>
  <c r="V933" i="10"/>
  <c r="U933" i="10"/>
  <c r="I933" i="10" s="1"/>
  <c r="J933" i="10" s="1"/>
  <c r="K933" i="10" s="1"/>
  <c r="E933" i="10"/>
  <c r="G933" i="10" s="1"/>
  <c r="BL932" i="10"/>
  <c r="AS932" i="10"/>
  <c r="AR932" i="10"/>
  <c r="AM932" i="10"/>
  <c r="V932" i="10"/>
  <c r="U932" i="10"/>
  <c r="I932" i="10" s="1"/>
  <c r="J932" i="10" s="1"/>
  <c r="K932" i="10" s="1"/>
  <c r="E932" i="10"/>
  <c r="BL931" i="10"/>
  <c r="AS931" i="10"/>
  <c r="AR931" i="10"/>
  <c r="AM931" i="10"/>
  <c r="V931" i="10"/>
  <c r="U931" i="10"/>
  <c r="I931" i="10" s="1"/>
  <c r="J931" i="10" s="1"/>
  <c r="K931" i="10" s="1"/>
  <c r="E931" i="10"/>
  <c r="G931" i="10" s="1"/>
  <c r="BL930" i="10"/>
  <c r="AS930" i="10"/>
  <c r="AR930" i="10"/>
  <c r="AM930" i="10"/>
  <c r="V930" i="10"/>
  <c r="U930" i="10"/>
  <c r="I930" i="10" s="1"/>
  <c r="J930" i="10" s="1"/>
  <c r="K930" i="10" s="1"/>
  <c r="E930" i="10"/>
  <c r="G930" i="10" s="1"/>
  <c r="BL929" i="10"/>
  <c r="AS929" i="10"/>
  <c r="AR929" i="10"/>
  <c r="AM929" i="10"/>
  <c r="V929" i="10"/>
  <c r="U929" i="10"/>
  <c r="I929" i="10" s="1"/>
  <c r="J929" i="10" s="1"/>
  <c r="K929" i="10" s="1"/>
  <c r="E929" i="10"/>
  <c r="G929" i="10" s="1"/>
  <c r="BL928" i="10"/>
  <c r="AS928" i="10"/>
  <c r="AR928" i="10"/>
  <c r="AM928" i="10"/>
  <c r="V928" i="10"/>
  <c r="U928" i="10"/>
  <c r="I928" i="10" s="1"/>
  <c r="J928" i="10" s="1"/>
  <c r="K928" i="10" s="1"/>
  <c r="E928" i="10"/>
  <c r="G928" i="10" s="1"/>
  <c r="BL927" i="10"/>
  <c r="AS927" i="10"/>
  <c r="AR927" i="10"/>
  <c r="AM927" i="10"/>
  <c r="V927" i="10"/>
  <c r="U927" i="10"/>
  <c r="I927" i="10" s="1"/>
  <c r="J927" i="10" s="1"/>
  <c r="K927" i="10" s="1"/>
  <c r="E927" i="10"/>
  <c r="G927" i="10" s="1"/>
  <c r="BL926" i="10"/>
  <c r="AS926" i="10"/>
  <c r="AR926" i="10"/>
  <c r="AM926" i="10"/>
  <c r="V926" i="10"/>
  <c r="U926" i="10"/>
  <c r="I926" i="10" s="1"/>
  <c r="J926" i="10" s="1"/>
  <c r="K926" i="10" s="1"/>
  <c r="E926" i="10"/>
  <c r="AL925" i="10"/>
  <c r="AK925" i="10"/>
  <c r="X925" i="10"/>
  <c r="V925" i="10"/>
  <c r="U925" i="10"/>
  <c r="I925" i="10" s="1"/>
  <c r="J925" i="10" s="1"/>
  <c r="K925" i="10" s="1"/>
  <c r="E925" i="10"/>
  <c r="AL924" i="10"/>
  <c r="AK924" i="10"/>
  <c r="X924" i="10"/>
  <c r="V924" i="10"/>
  <c r="U924" i="10"/>
  <c r="I924" i="10" s="1"/>
  <c r="J924" i="10" s="1"/>
  <c r="K924" i="10" s="1"/>
  <c r="E924" i="10"/>
  <c r="AL923" i="10"/>
  <c r="AK923" i="10"/>
  <c r="X923" i="10"/>
  <c r="V923" i="10"/>
  <c r="U923" i="10"/>
  <c r="I923" i="10" s="1"/>
  <c r="J923" i="10" s="1"/>
  <c r="K923" i="10" s="1"/>
  <c r="E923" i="10"/>
  <c r="H923" i="10" s="1"/>
  <c r="AL922" i="10"/>
  <c r="AK922" i="10"/>
  <c r="X922" i="10"/>
  <c r="V922" i="10"/>
  <c r="U922" i="10"/>
  <c r="I922" i="10" s="1"/>
  <c r="J922" i="10" s="1"/>
  <c r="K922" i="10" s="1"/>
  <c r="E922" i="10"/>
  <c r="G922" i="10" s="1"/>
  <c r="AL921" i="10"/>
  <c r="AK921" i="10"/>
  <c r="X921" i="10"/>
  <c r="V921" i="10"/>
  <c r="U921" i="10"/>
  <c r="I921" i="10" s="1"/>
  <c r="J921" i="10" s="1"/>
  <c r="K921" i="10" s="1"/>
  <c r="E921" i="10"/>
  <c r="AL920" i="10"/>
  <c r="AK920" i="10"/>
  <c r="X920" i="10"/>
  <c r="V920" i="10"/>
  <c r="U920" i="10"/>
  <c r="I920" i="10" s="1"/>
  <c r="J920" i="10" s="1"/>
  <c r="K920" i="10" s="1"/>
  <c r="E920" i="10"/>
  <c r="AR919" i="10"/>
  <c r="AL919" i="10"/>
  <c r="AK919" i="10"/>
  <c r="X919" i="10"/>
  <c r="V919" i="10"/>
  <c r="U919" i="10"/>
  <c r="I919" i="10" s="1"/>
  <c r="J919" i="10" s="1"/>
  <c r="K919" i="10" s="1"/>
  <c r="E919" i="10"/>
  <c r="H919" i="10" s="1"/>
  <c r="AR918" i="10"/>
  <c r="AL918" i="10"/>
  <c r="AK918" i="10"/>
  <c r="X918" i="10"/>
  <c r="V918" i="10"/>
  <c r="U918" i="10"/>
  <c r="I918" i="10" s="1"/>
  <c r="J918" i="10" s="1"/>
  <c r="K918" i="10" s="1"/>
  <c r="E918" i="10"/>
  <c r="AR917" i="10"/>
  <c r="V917" i="10"/>
  <c r="U917" i="10"/>
  <c r="H917" i="10"/>
  <c r="G917" i="10"/>
  <c r="F917" i="10"/>
  <c r="AR916" i="10"/>
  <c r="V916" i="10"/>
  <c r="U916" i="10"/>
  <c r="H916" i="10"/>
  <c r="G916" i="10"/>
  <c r="F916" i="10"/>
  <c r="AR915" i="10"/>
  <c r="V915" i="10"/>
  <c r="U915" i="10"/>
  <c r="H915" i="10"/>
  <c r="G915" i="10"/>
  <c r="F915" i="10"/>
  <c r="AR914" i="10"/>
  <c r="V914" i="10"/>
  <c r="U914" i="10"/>
  <c r="H914" i="10"/>
  <c r="G914" i="10"/>
  <c r="F914" i="10"/>
  <c r="AR913" i="10"/>
  <c r="V913" i="10"/>
  <c r="U913" i="10"/>
  <c r="H913" i="10"/>
  <c r="G913" i="10"/>
  <c r="F913" i="10"/>
  <c r="AR912" i="10"/>
  <c r="V912" i="10"/>
  <c r="U912" i="10"/>
  <c r="H912" i="10"/>
  <c r="G912" i="10"/>
  <c r="F912" i="10"/>
  <c r="AR911" i="10"/>
  <c r="V911" i="10"/>
  <c r="U911" i="10"/>
  <c r="H911" i="10"/>
  <c r="G911" i="10"/>
  <c r="F911" i="10"/>
  <c r="AR910" i="10"/>
  <c r="V910" i="10"/>
  <c r="U910" i="10"/>
  <c r="H910" i="10"/>
  <c r="G910" i="10"/>
  <c r="F910" i="10"/>
  <c r="AR909" i="10"/>
  <c r="V909" i="10"/>
  <c r="U909" i="10"/>
  <c r="H909" i="10"/>
  <c r="G909" i="10"/>
  <c r="F909" i="10"/>
  <c r="AR908" i="10"/>
  <c r="V908" i="10"/>
  <c r="U908" i="10"/>
  <c r="H908" i="10"/>
  <c r="G908" i="10"/>
  <c r="F908" i="10"/>
  <c r="AR907" i="10"/>
  <c r="V907" i="10"/>
  <c r="U907" i="10"/>
  <c r="H907" i="10"/>
  <c r="G907" i="10"/>
  <c r="F907" i="10"/>
  <c r="AR906" i="10"/>
  <c r="V906" i="10"/>
  <c r="U906" i="10"/>
  <c r="H906" i="10"/>
  <c r="G906" i="10"/>
  <c r="F906" i="10"/>
  <c r="AR905" i="10"/>
  <c r="V905" i="10"/>
  <c r="U905" i="10"/>
  <c r="H905" i="10"/>
  <c r="G905" i="10"/>
  <c r="F905" i="10"/>
  <c r="AR904" i="10"/>
  <c r="V904" i="10"/>
  <c r="U904" i="10"/>
  <c r="H904" i="10"/>
  <c r="G904" i="10"/>
  <c r="F904" i="10"/>
  <c r="AR903" i="10"/>
  <c r="V903" i="10"/>
  <c r="U903" i="10"/>
  <c r="H903" i="10"/>
  <c r="G903" i="10"/>
  <c r="F903" i="10"/>
  <c r="AR902" i="10"/>
  <c r="V902" i="10"/>
  <c r="U902" i="10"/>
  <c r="H902" i="10"/>
  <c r="G902" i="10"/>
  <c r="F902" i="10"/>
  <c r="AR901" i="10"/>
  <c r="V901" i="10"/>
  <c r="U901" i="10"/>
  <c r="H901" i="10"/>
  <c r="G901" i="10"/>
  <c r="F901" i="10"/>
  <c r="AR900" i="10"/>
  <c r="V900" i="10"/>
  <c r="U900" i="10"/>
  <c r="H900" i="10"/>
  <c r="G900" i="10"/>
  <c r="F900" i="10"/>
  <c r="AR899" i="10"/>
  <c r="V899" i="10"/>
  <c r="U899" i="10"/>
  <c r="H899" i="10"/>
  <c r="G899" i="10"/>
  <c r="F899" i="10"/>
  <c r="AR898" i="10"/>
  <c r="V898" i="10"/>
  <c r="U898" i="10"/>
  <c r="H898" i="10"/>
  <c r="G898" i="10"/>
  <c r="F898" i="10"/>
  <c r="I898" i="10" s="1"/>
  <c r="J898" i="10" s="1"/>
  <c r="K898" i="10" s="1"/>
  <c r="AR897" i="10"/>
  <c r="V897" i="10"/>
  <c r="U897" i="10"/>
  <c r="H897" i="10"/>
  <c r="G897" i="10"/>
  <c r="F897" i="10"/>
  <c r="AR896" i="10"/>
  <c r="V896" i="10"/>
  <c r="U896" i="10"/>
  <c r="H896" i="10"/>
  <c r="G896" i="10"/>
  <c r="F896" i="10"/>
  <c r="BL895" i="10"/>
  <c r="AR895" i="10"/>
  <c r="X895" i="10"/>
  <c r="W895" i="10"/>
  <c r="V895" i="10"/>
  <c r="U895" i="10"/>
  <c r="H895" i="10"/>
  <c r="G895" i="10"/>
  <c r="F895" i="10"/>
  <c r="AR894" i="10"/>
  <c r="V894" i="10"/>
  <c r="U894" i="10"/>
  <c r="H894" i="10"/>
  <c r="G894" i="10"/>
  <c r="F894" i="10"/>
  <c r="AR893" i="10"/>
  <c r="V893" i="10"/>
  <c r="U893" i="10"/>
  <c r="H893" i="10"/>
  <c r="G893" i="10"/>
  <c r="F893" i="10"/>
  <c r="BL892" i="10"/>
  <c r="AR892" i="10"/>
  <c r="X892" i="10"/>
  <c r="W892" i="10"/>
  <c r="V892" i="10"/>
  <c r="U892" i="10"/>
  <c r="H892" i="10"/>
  <c r="G892" i="10"/>
  <c r="F892" i="10"/>
  <c r="AR891" i="10"/>
  <c r="V891" i="10"/>
  <c r="U891" i="10"/>
  <c r="H891" i="10"/>
  <c r="G891" i="10"/>
  <c r="F891" i="10"/>
  <c r="AR890" i="10"/>
  <c r="V890" i="10"/>
  <c r="U890" i="10"/>
  <c r="H890" i="10"/>
  <c r="G890" i="10"/>
  <c r="F890" i="10"/>
  <c r="BL889" i="10"/>
  <c r="AR889" i="10"/>
  <c r="X889" i="10"/>
  <c r="W889" i="10"/>
  <c r="V889" i="10"/>
  <c r="U889" i="10"/>
  <c r="H889" i="10"/>
  <c r="G889" i="10"/>
  <c r="F889" i="10"/>
  <c r="AR888" i="10"/>
  <c r="V888" i="10"/>
  <c r="U888" i="10"/>
  <c r="H888" i="10"/>
  <c r="G888" i="10"/>
  <c r="F888" i="10"/>
  <c r="AR887" i="10"/>
  <c r="V887" i="10"/>
  <c r="U887" i="10"/>
  <c r="H887" i="10"/>
  <c r="G887" i="10"/>
  <c r="F887" i="10"/>
  <c r="BL886" i="10"/>
  <c r="AR886" i="10"/>
  <c r="X886" i="10"/>
  <c r="W886" i="10"/>
  <c r="V886" i="10"/>
  <c r="U886" i="10"/>
  <c r="H886" i="10"/>
  <c r="G886" i="10"/>
  <c r="F886" i="10"/>
  <c r="V885" i="10"/>
  <c r="U885" i="10"/>
  <c r="H885" i="10"/>
  <c r="G885" i="10"/>
  <c r="F885" i="10"/>
  <c r="V884" i="10"/>
  <c r="U884" i="10"/>
  <c r="H884" i="10"/>
  <c r="G884" i="10"/>
  <c r="F884" i="10"/>
  <c r="V883" i="10"/>
  <c r="U883" i="10"/>
  <c r="H883" i="10"/>
  <c r="G883" i="10"/>
  <c r="F883" i="10"/>
  <c r="V882" i="10"/>
  <c r="U882" i="10"/>
  <c r="H882" i="10"/>
  <c r="G882" i="10"/>
  <c r="F882" i="10"/>
  <c r="V881" i="10"/>
  <c r="U881" i="10"/>
  <c r="H881" i="10"/>
  <c r="G881" i="10"/>
  <c r="F881" i="10"/>
  <c r="V880" i="10"/>
  <c r="U880" i="10"/>
  <c r="H880" i="10"/>
  <c r="G880" i="10"/>
  <c r="F880" i="10"/>
  <c r="V879" i="10"/>
  <c r="U879" i="10"/>
  <c r="H879" i="10"/>
  <c r="G879" i="10"/>
  <c r="F879" i="10"/>
  <c r="V878" i="10"/>
  <c r="U878" i="10"/>
  <c r="H878" i="10"/>
  <c r="G878" i="10"/>
  <c r="F878" i="10"/>
  <c r="V877" i="10"/>
  <c r="U877" i="10"/>
  <c r="H877" i="10"/>
  <c r="G877" i="10"/>
  <c r="F877" i="10"/>
  <c r="V876" i="10"/>
  <c r="U876" i="10"/>
  <c r="H876" i="10"/>
  <c r="G876" i="10"/>
  <c r="F876" i="10"/>
  <c r="V875" i="10"/>
  <c r="U875" i="10"/>
  <c r="H875" i="10"/>
  <c r="G875" i="10"/>
  <c r="F875" i="10"/>
  <c r="V874" i="10"/>
  <c r="U874" i="10"/>
  <c r="H874" i="10"/>
  <c r="G874" i="10"/>
  <c r="F874" i="10"/>
  <c r="V873" i="10"/>
  <c r="U873" i="10"/>
  <c r="H873" i="10"/>
  <c r="G873" i="10"/>
  <c r="F873" i="10"/>
  <c r="V872" i="10"/>
  <c r="U872" i="10"/>
  <c r="H872" i="10"/>
  <c r="G872" i="10"/>
  <c r="F872" i="10"/>
  <c r="V871" i="10"/>
  <c r="U871" i="10"/>
  <c r="H871" i="10"/>
  <c r="G871" i="10"/>
  <c r="F871" i="10"/>
  <c r="V870" i="10"/>
  <c r="U870" i="10"/>
  <c r="H870" i="10"/>
  <c r="G870" i="10"/>
  <c r="F870" i="10"/>
  <c r="V869" i="10"/>
  <c r="U869" i="10"/>
  <c r="H869" i="10"/>
  <c r="G869" i="10"/>
  <c r="F869" i="10"/>
  <c r="V868" i="10"/>
  <c r="U868" i="10"/>
  <c r="H868" i="10"/>
  <c r="G868" i="10"/>
  <c r="F868" i="10"/>
  <c r="V867" i="10"/>
  <c r="U867" i="10"/>
  <c r="H867" i="10"/>
  <c r="G867" i="10"/>
  <c r="F867" i="10"/>
  <c r="V866" i="10"/>
  <c r="U866" i="10"/>
  <c r="H866" i="10"/>
  <c r="G866" i="10"/>
  <c r="F866" i="10"/>
  <c r="V865" i="10"/>
  <c r="U865" i="10"/>
  <c r="H865" i="10"/>
  <c r="G865" i="10"/>
  <c r="F865" i="10"/>
  <c r="V864" i="10"/>
  <c r="U864" i="10"/>
  <c r="H864" i="10"/>
  <c r="G864" i="10"/>
  <c r="F864" i="10"/>
  <c r="I864" i="10" s="1"/>
  <c r="J864" i="10" s="1"/>
  <c r="K864" i="10" s="1"/>
  <c r="V863" i="10"/>
  <c r="U863" i="10"/>
  <c r="H863" i="10"/>
  <c r="G863" i="10"/>
  <c r="F863" i="10"/>
  <c r="V862" i="10"/>
  <c r="U862" i="10"/>
  <c r="H862" i="10"/>
  <c r="G862" i="10"/>
  <c r="F862" i="10"/>
  <c r="V861" i="10"/>
  <c r="U861" i="10"/>
  <c r="H861" i="10"/>
  <c r="G861" i="10"/>
  <c r="F861" i="10"/>
  <c r="V860" i="10"/>
  <c r="U860" i="10"/>
  <c r="H860" i="10"/>
  <c r="G860" i="10"/>
  <c r="F860" i="10"/>
  <c r="V859" i="10"/>
  <c r="U859" i="10"/>
  <c r="H859" i="10"/>
  <c r="G859" i="10"/>
  <c r="F859" i="10"/>
  <c r="V858" i="10"/>
  <c r="U858" i="10"/>
  <c r="H858" i="10"/>
  <c r="G858" i="10"/>
  <c r="F858" i="10"/>
  <c r="I858" i="10" s="1"/>
  <c r="J858" i="10" s="1"/>
  <c r="K858" i="10" s="1"/>
  <c r="V857" i="10"/>
  <c r="U857" i="10"/>
  <c r="H857" i="10"/>
  <c r="G857" i="10"/>
  <c r="F857" i="10"/>
  <c r="V856" i="10"/>
  <c r="U856" i="10"/>
  <c r="H856" i="10"/>
  <c r="G856" i="10"/>
  <c r="F856" i="10"/>
  <c r="V855" i="10"/>
  <c r="U855" i="10"/>
  <c r="H855" i="10"/>
  <c r="G855" i="10"/>
  <c r="F855" i="10"/>
  <c r="V854" i="10"/>
  <c r="U854" i="10"/>
  <c r="H854" i="10"/>
  <c r="G854" i="10"/>
  <c r="F854" i="10"/>
  <c r="V853" i="10"/>
  <c r="U853" i="10"/>
  <c r="H853" i="10"/>
  <c r="G853" i="10"/>
  <c r="F853" i="10"/>
  <c r="V852" i="10"/>
  <c r="U852" i="10"/>
  <c r="H852" i="10"/>
  <c r="G852" i="10"/>
  <c r="F852" i="10"/>
  <c r="V851" i="10"/>
  <c r="U851" i="10"/>
  <c r="H851" i="10"/>
  <c r="G851" i="10"/>
  <c r="F851" i="10"/>
  <c r="V850" i="10"/>
  <c r="U850" i="10"/>
  <c r="H850" i="10"/>
  <c r="G850" i="10"/>
  <c r="F850" i="10"/>
  <c r="I850" i="10" s="1"/>
  <c r="J850" i="10" s="1"/>
  <c r="K850" i="10" s="1"/>
  <c r="V849" i="10"/>
  <c r="U849" i="10"/>
  <c r="H849" i="10"/>
  <c r="G849" i="10"/>
  <c r="F849" i="10"/>
  <c r="V848" i="10"/>
  <c r="U848" i="10"/>
  <c r="H848" i="10"/>
  <c r="G848" i="10"/>
  <c r="F848" i="10"/>
  <c r="V847" i="10"/>
  <c r="U847" i="10"/>
  <c r="H847" i="10"/>
  <c r="G847" i="10"/>
  <c r="F847" i="10"/>
  <c r="V846" i="10"/>
  <c r="U846" i="10"/>
  <c r="H846" i="10"/>
  <c r="G846" i="10"/>
  <c r="F846" i="10"/>
  <c r="V845" i="10"/>
  <c r="U845" i="10"/>
  <c r="H845" i="10"/>
  <c r="G845" i="10"/>
  <c r="F845" i="10"/>
  <c r="X844" i="10"/>
  <c r="V844" i="10"/>
  <c r="U844" i="10"/>
  <c r="I844" i="10" s="1"/>
  <c r="J844" i="10" s="1"/>
  <c r="K844" i="10" s="1"/>
  <c r="E844" i="10"/>
  <c r="X843" i="10"/>
  <c r="V843" i="10"/>
  <c r="U843" i="10"/>
  <c r="I843" i="10" s="1"/>
  <c r="J843" i="10" s="1"/>
  <c r="K843" i="10" s="1"/>
  <c r="E843" i="10"/>
  <c r="H843" i="10" s="1"/>
  <c r="X842" i="10"/>
  <c r="V842" i="10"/>
  <c r="U842" i="10"/>
  <c r="I842" i="10" s="1"/>
  <c r="J842" i="10" s="1"/>
  <c r="K842" i="10" s="1"/>
  <c r="E842" i="10"/>
  <c r="G842" i="10" s="1"/>
  <c r="X841" i="10"/>
  <c r="V841" i="10"/>
  <c r="U841" i="10"/>
  <c r="I841" i="10" s="1"/>
  <c r="J841" i="10" s="1"/>
  <c r="K841" i="10" s="1"/>
  <c r="E841" i="10"/>
  <c r="X840" i="10"/>
  <c r="V840" i="10"/>
  <c r="U840" i="10"/>
  <c r="I840" i="10" s="1"/>
  <c r="J840" i="10" s="1"/>
  <c r="K840" i="10" s="1"/>
  <c r="E840" i="10"/>
  <c r="G840" i="10" s="1"/>
  <c r="X839" i="10"/>
  <c r="V839" i="10"/>
  <c r="U839" i="10"/>
  <c r="I839" i="10" s="1"/>
  <c r="J839" i="10" s="1"/>
  <c r="K839" i="10" s="1"/>
  <c r="E839" i="10"/>
  <c r="X838" i="10"/>
  <c r="V838" i="10"/>
  <c r="U838" i="10"/>
  <c r="I838" i="10" s="1"/>
  <c r="J838" i="10" s="1"/>
  <c r="K838" i="10" s="1"/>
  <c r="E838" i="10"/>
  <c r="H838" i="10" s="1"/>
  <c r="X837" i="10"/>
  <c r="V837" i="10"/>
  <c r="U837" i="10"/>
  <c r="I837" i="10" s="1"/>
  <c r="J837" i="10" s="1"/>
  <c r="K837" i="10" s="1"/>
  <c r="E837" i="10"/>
  <c r="H837" i="10" s="1"/>
  <c r="AR836" i="10"/>
  <c r="W836" i="10"/>
  <c r="V836" i="10"/>
  <c r="U836" i="10"/>
  <c r="I836" i="10" s="1"/>
  <c r="J836" i="10" s="1"/>
  <c r="K836" i="10" s="1"/>
  <c r="H836" i="10"/>
  <c r="G836" i="10"/>
  <c r="AR835" i="10"/>
  <c r="W835" i="10"/>
  <c r="V835" i="10"/>
  <c r="U835" i="10"/>
  <c r="I835" i="10" s="1"/>
  <c r="J835" i="10" s="1"/>
  <c r="K835" i="10" s="1"/>
  <c r="H835" i="10"/>
  <c r="G835" i="10"/>
  <c r="AR834" i="10"/>
  <c r="W834" i="10"/>
  <c r="V834" i="10"/>
  <c r="U834" i="10"/>
  <c r="I834" i="10" s="1"/>
  <c r="J834" i="10" s="1"/>
  <c r="K834" i="10" s="1"/>
  <c r="H834" i="10"/>
  <c r="G834" i="10"/>
  <c r="AR833" i="10"/>
  <c r="W833" i="10"/>
  <c r="V833" i="10"/>
  <c r="U833" i="10"/>
  <c r="I833" i="10" s="1"/>
  <c r="J833" i="10"/>
  <c r="K833" i="10" s="1"/>
  <c r="H833" i="10"/>
  <c r="G833" i="10"/>
  <c r="AR832" i="10"/>
  <c r="W832" i="10"/>
  <c r="V832" i="10"/>
  <c r="U832" i="10"/>
  <c r="I832" i="10" s="1"/>
  <c r="J832" i="10" s="1"/>
  <c r="K832" i="10" s="1"/>
  <c r="H832" i="10"/>
  <c r="G832" i="10"/>
  <c r="AR831" i="10"/>
  <c r="W831" i="10"/>
  <c r="V831" i="10"/>
  <c r="U831" i="10"/>
  <c r="I831" i="10" s="1"/>
  <c r="J831" i="10" s="1"/>
  <c r="K831" i="10" s="1"/>
  <c r="H831" i="10"/>
  <c r="G831" i="10"/>
  <c r="AR830" i="10"/>
  <c r="W830" i="10"/>
  <c r="V830" i="10"/>
  <c r="U830" i="10"/>
  <c r="I830" i="10" s="1"/>
  <c r="J830" i="10" s="1"/>
  <c r="K830" i="10" s="1"/>
  <c r="H830" i="10"/>
  <c r="G830" i="10"/>
  <c r="AR829" i="10"/>
  <c r="W829" i="10"/>
  <c r="V829" i="10"/>
  <c r="U829" i="10"/>
  <c r="I829" i="10" s="1"/>
  <c r="J829" i="10" s="1"/>
  <c r="K829" i="10" s="1"/>
  <c r="H829" i="10"/>
  <c r="G829" i="10"/>
  <c r="AR828" i="10"/>
  <c r="W828" i="10"/>
  <c r="V828" i="10"/>
  <c r="U828" i="10"/>
  <c r="I828" i="10" s="1"/>
  <c r="J828" i="10" s="1"/>
  <c r="K828" i="10" s="1"/>
  <c r="H828" i="10"/>
  <c r="G828" i="10"/>
  <c r="AR827" i="10"/>
  <c r="W827" i="10"/>
  <c r="V827" i="10"/>
  <c r="U827" i="10"/>
  <c r="I827" i="10" s="1"/>
  <c r="J827" i="10" s="1"/>
  <c r="K827" i="10" s="1"/>
  <c r="H827" i="10"/>
  <c r="G827" i="10"/>
  <c r="AR826" i="10"/>
  <c r="W826" i="10"/>
  <c r="V826" i="10"/>
  <c r="U826" i="10"/>
  <c r="I826" i="10" s="1"/>
  <c r="J826" i="10" s="1"/>
  <c r="K826" i="10" s="1"/>
  <c r="H826" i="10"/>
  <c r="G826" i="10"/>
  <c r="AR825" i="10"/>
  <c r="W825" i="10"/>
  <c r="V825" i="10"/>
  <c r="U825" i="10"/>
  <c r="I825" i="10" s="1"/>
  <c r="J825" i="10" s="1"/>
  <c r="K825" i="10" s="1"/>
  <c r="H825" i="10"/>
  <c r="G825" i="10"/>
  <c r="AW824" i="10"/>
  <c r="AR824" i="10"/>
  <c r="AO824" i="10"/>
  <c r="X824" i="10"/>
  <c r="V824" i="10"/>
  <c r="U824" i="10"/>
  <c r="I824" i="10" s="1"/>
  <c r="J824" i="10" s="1"/>
  <c r="K824" i="10" s="1"/>
  <c r="H824" i="10"/>
  <c r="G824" i="10"/>
  <c r="AW823" i="10"/>
  <c r="AR823" i="10"/>
  <c r="AO823" i="10"/>
  <c r="X823" i="10"/>
  <c r="V823" i="10"/>
  <c r="U823" i="10"/>
  <c r="I823" i="10" s="1"/>
  <c r="J823" i="10" s="1"/>
  <c r="K823" i="10" s="1"/>
  <c r="H823" i="10"/>
  <c r="G823" i="10"/>
  <c r="AW822" i="10"/>
  <c r="AR822" i="10"/>
  <c r="AO822" i="10"/>
  <c r="X822" i="10"/>
  <c r="V822" i="10"/>
  <c r="U822" i="10"/>
  <c r="I822" i="10" s="1"/>
  <c r="J822" i="10" s="1"/>
  <c r="K822" i="10" s="1"/>
  <c r="H822" i="10"/>
  <c r="G822" i="10"/>
  <c r="AW821" i="10"/>
  <c r="AR821" i="10"/>
  <c r="AO821" i="10"/>
  <c r="X821" i="10"/>
  <c r="V821" i="10"/>
  <c r="U821" i="10"/>
  <c r="I821" i="10" s="1"/>
  <c r="J821" i="10" s="1"/>
  <c r="K821" i="10" s="1"/>
  <c r="H821" i="10"/>
  <c r="G821" i="10"/>
  <c r="AW820" i="10"/>
  <c r="AR820" i="10"/>
  <c r="AO820" i="10"/>
  <c r="X820" i="10"/>
  <c r="V820" i="10"/>
  <c r="U820" i="10"/>
  <c r="I820" i="10" s="1"/>
  <c r="J820" i="10" s="1"/>
  <c r="K820" i="10" s="1"/>
  <c r="H820" i="10"/>
  <c r="G820" i="10"/>
  <c r="AW819" i="10"/>
  <c r="AR819" i="10"/>
  <c r="AO819" i="10"/>
  <c r="X819" i="10"/>
  <c r="V819" i="10"/>
  <c r="U819" i="10"/>
  <c r="I819" i="10" s="1"/>
  <c r="J819" i="10" s="1"/>
  <c r="K819" i="10" s="1"/>
  <c r="H819" i="10"/>
  <c r="G819" i="10"/>
  <c r="AW818" i="10"/>
  <c r="AR818" i="10"/>
  <c r="AO818" i="10"/>
  <c r="X818" i="10"/>
  <c r="V818" i="10"/>
  <c r="U818" i="10"/>
  <c r="I818" i="10" s="1"/>
  <c r="J818" i="10" s="1"/>
  <c r="K818" i="10" s="1"/>
  <c r="H818" i="10"/>
  <c r="G818" i="10"/>
  <c r="AW817" i="10"/>
  <c r="AR817" i="10"/>
  <c r="AO817" i="10"/>
  <c r="X817" i="10"/>
  <c r="V817" i="10"/>
  <c r="U817" i="10"/>
  <c r="I817" i="10" s="1"/>
  <c r="J817" i="10" s="1"/>
  <c r="K817" i="10" s="1"/>
  <c r="H817" i="10"/>
  <c r="G817" i="10"/>
  <c r="AW816" i="10"/>
  <c r="AR816" i="10"/>
  <c r="AO816" i="10"/>
  <c r="X816" i="10"/>
  <c r="V816" i="10"/>
  <c r="U816" i="10"/>
  <c r="I816" i="10" s="1"/>
  <c r="J816" i="10" s="1"/>
  <c r="K816" i="10" s="1"/>
  <c r="H816" i="10"/>
  <c r="G816" i="10"/>
  <c r="AW815" i="10"/>
  <c r="AR815" i="10"/>
  <c r="AO815" i="10"/>
  <c r="X815" i="10"/>
  <c r="V815" i="10"/>
  <c r="U815" i="10"/>
  <c r="I815" i="10" s="1"/>
  <c r="J815" i="10" s="1"/>
  <c r="K815" i="10" s="1"/>
  <c r="H815" i="10"/>
  <c r="G815" i="10"/>
  <c r="AW814" i="10"/>
  <c r="AR814" i="10"/>
  <c r="AO814" i="10"/>
  <c r="X814" i="10"/>
  <c r="V814" i="10"/>
  <c r="U814" i="10"/>
  <c r="I814" i="10" s="1"/>
  <c r="J814" i="10" s="1"/>
  <c r="K814" i="10" s="1"/>
  <c r="H814" i="10"/>
  <c r="G814" i="10"/>
  <c r="AW813" i="10"/>
  <c r="AR813" i="10"/>
  <c r="AO813" i="10"/>
  <c r="X813" i="10"/>
  <c r="V813" i="10"/>
  <c r="U813" i="10"/>
  <c r="I813" i="10" s="1"/>
  <c r="J813" i="10" s="1"/>
  <c r="K813" i="10" s="1"/>
  <c r="H813" i="10"/>
  <c r="G813" i="10"/>
  <c r="W812" i="10"/>
  <c r="X812" i="10" s="1"/>
  <c r="V812" i="10"/>
  <c r="U812" i="10"/>
  <c r="I812" i="10" s="1"/>
  <c r="J812" i="10" s="1"/>
  <c r="K812" i="10" s="1"/>
  <c r="H812" i="10"/>
  <c r="G812" i="10"/>
  <c r="W811" i="10"/>
  <c r="X811" i="10" s="1"/>
  <c r="V811" i="10"/>
  <c r="U811" i="10"/>
  <c r="I811" i="10" s="1"/>
  <c r="J811" i="10" s="1"/>
  <c r="K811" i="10" s="1"/>
  <c r="H811" i="10"/>
  <c r="G811" i="10"/>
  <c r="W810" i="10"/>
  <c r="X810" i="10" s="1"/>
  <c r="V810" i="10"/>
  <c r="U810" i="10"/>
  <c r="I810" i="10" s="1"/>
  <c r="J810" i="10" s="1"/>
  <c r="K810" i="10" s="1"/>
  <c r="H810" i="10"/>
  <c r="G810" i="10"/>
  <c r="W809" i="10"/>
  <c r="X809" i="10" s="1"/>
  <c r="V809" i="10"/>
  <c r="U809" i="10"/>
  <c r="I809" i="10" s="1"/>
  <c r="J809" i="10" s="1"/>
  <c r="K809" i="10" s="1"/>
  <c r="H809" i="10"/>
  <c r="G809" i="10"/>
  <c r="W808" i="10"/>
  <c r="X808" i="10" s="1"/>
  <c r="V808" i="10"/>
  <c r="U808" i="10"/>
  <c r="I808" i="10" s="1"/>
  <c r="J808" i="10" s="1"/>
  <c r="K808" i="10" s="1"/>
  <c r="H808" i="10"/>
  <c r="G808" i="10"/>
  <c r="W807" i="10"/>
  <c r="X807" i="10" s="1"/>
  <c r="V807" i="10"/>
  <c r="U807" i="10"/>
  <c r="I807" i="10" s="1"/>
  <c r="J807" i="10"/>
  <c r="K807" i="10" s="1"/>
  <c r="H807" i="10"/>
  <c r="G807" i="10"/>
  <c r="W806" i="10"/>
  <c r="X806" i="10" s="1"/>
  <c r="V806" i="10"/>
  <c r="U806" i="10"/>
  <c r="I806" i="10" s="1"/>
  <c r="J806" i="10" s="1"/>
  <c r="K806" i="10" s="1"/>
  <c r="H806" i="10"/>
  <c r="G806" i="10"/>
  <c r="W805" i="10"/>
  <c r="X805" i="10" s="1"/>
  <c r="V805" i="10"/>
  <c r="U805" i="10"/>
  <c r="I805" i="10" s="1"/>
  <c r="J805" i="10" s="1"/>
  <c r="K805" i="10" s="1"/>
  <c r="H805" i="10"/>
  <c r="G805" i="10"/>
  <c r="W804" i="10"/>
  <c r="X804" i="10" s="1"/>
  <c r="V804" i="10"/>
  <c r="U804" i="10"/>
  <c r="I804" i="10"/>
  <c r="J804" i="10" s="1"/>
  <c r="K804" i="10" s="1"/>
  <c r="H804" i="10"/>
  <c r="G804" i="10"/>
  <c r="W803" i="10"/>
  <c r="X803" i="10" s="1"/>
  <c r="V803" i="10"/>
  <c r="U803" i="10"/>
  <c r="I803" i="10" s="1"/>
  <c r="J803" i="10" s="1"/>
  <c r="K803" i="10" s="1"/>
  <c r="H803" i="10"/>
  <c r="G803" i="10"/>
  <c r="W802" i="10"/>
  <c r="X802" i="10" s="1"/>
  <c r="V802" i="10"/>
  <c r="U802" i="10"/>
  <c r="I802" i="10" s="1"/>
  <c r="J802" i="10" s="1"/>
  <c r="K802" i="10" s="1"/>
  <c r="H802" i="10"/>
  <c r="G802" i="10"/>
  <c r="W801" i="10"/>
  <c r="X801" i="10" s="1"/>
  <c r="V801" i="10"/>
  <c r="U801" i="10"/>
  <c r="I801" i="10" s="1"/>
  <c r="J801" i="10" s="1"/>
  <c r="K801" i="10" s="1"/>
  <c r="H801" i="10"/>
  <c r="G801" i="10"/>
  <c r="W800" i="10"/>
  <c r="X800" i="10" s="1"/>
  <c r="V800" i="10"/>
  <c r="U800" i="10"/>
  <c r="I800" i="10" s="1"/>
  <c r="J800" i="10" s="1"/>
  <c r="K800" i="10" s="1"/>
  <c r="H800" i="10"/>
  <c r="G800" i="10"/>
  <c r="W799" i="10"/>
  <c r="X799" i="10" s="1"/>
  <c r="V799" i="10"/>
  <c r="U799" i="10"/>
  <c r="I799" i="10" s="1"/>
  <c r="J799" i="10" s="1"/>
  <c r="K799" i="10" s="1"/>
  <c r="H799" i="10"/>
  <c r="G799" i="10"/>
  <c r="W798" i="10"/>
  <c r="X798" i="10" s="1"/>
  <c r="V798" i="10"/>
  <c r="U798" i="10"/>
  <c r="I798" i="10" s="1"/>
  <c r="J798" i="10" s="1"/>
  <c r="K798" i="10" s="1"/>
  <c r="H798" i="10"/>
  <c r="G798" i="10"/>
  <c r="BL797" i="10"/>
  <c r="V797" i="10"/>
  <c r="U797" i="10"/>
  <c r="I797" i="10" s="1"/>
  <c r="J797" i="10" s="1"/>
  <c r="K797" i="10" s="1"/>
  <c r="E797" i="10"/>
  <c r="G797" i="10" s="1"/>
  <c r="BL796" i="10"/>
  <c r="V796" i="10"/>
  <c r="U796" i="10"/>
  <c r="I796" i="10" s="1"/>
  <c r="J796" i="10" s="1"/>
  <c r="K796" i="10" s="1"/>
  <c r="H796" i="10"/>
  <c r="E796" i="10"/>
  <c r="G796" i="10" s="1"/>
  <c r="BL795" i="10"/>
  <c r="V795" i="10"/>
  <c r="U795" i="10"/>
  <c r="I795" i="10" s="1"/>
  <c r="J795" i="10" s="1"/>
  <c r="K795" i="10" s="1"/>
  <c r="G795" i="10"/>
  <c r="E795" i="10"/>
  <c r="H795" i="10" s="1"/>
  <c r="BL794" i="10"/>
  <c r="V794" i="10"/>
  <c r="U794" i="10"/>
  <c r="I794" i="10" s="1"/>
  <c r="J794" i="10" s="1"/>
  <c r="K794" i="10" s="1"/>
  <c r="E794" i="10"/>
  <c r="G794" i="10" s="1"/>
  <c r="BL793" i="10"/>
  <c r="V793" i="10"/>
  <c r="U793" i="10"/>
  <c r="I793" i="10" s="1"/>
  <c r="J793" i="10" s="1"/>
  <c r="K793" i="10" s="1"/>
  <c r="E793" i="10"/>
  <c r="G793" i="10" s="1"/>
  <c r="BL792" i="10"/>
  <c r="V792" i="10"/>
  <c r="U792" i="10"/>
  <c r="I792" i="10" s="1"/>
  <c r="J792" i="10" s="1"/>
  <c r="K792" i="10"/>
  <c r="E792" i="10"/>
  <c r="BL791" i="10"/>
  <c r="V791" i="10"/>
  <c r="U791" i="10"/>
  <c r="I791" i="10" s="1"/>
  <c r="J791" i="10" s="1"/>
  <c r="K791" i="10" s="1"/>
  <c r="E791" i="10"/>
  <c r="G791" i="10" s="1"/>
  <c r="BL790" i="10"/>
  <c r="V790" i="10"/>
  <c r="U790" i="10"/>
  <c r="I790" i="10" s="1"/>
  <c r="J790" i="10" s="1"/>
  <c r="K790" i="10" s="1"/>
  <c r="E790" i="10"/>
  <c r="BL789" i="10"/>
  <c r="V789" i="10"/>
  <c r="U789" i="10"/>
  <c r="I789" i="10" s="1"/>
  <c r="J789" i="10" s="1"/>
  <c r="K789" i="10" s="1"/>
  <c r="E789" i="10"/>
  <c r="BL788" i="10"/>
  <c r="V788" i="10"/>
  <c r="U788" i="10"/>
  <c r="I788" i="10" s="1"/>
  <c r="J788" i="10" s="1"/>
  <c r="K788" i="10" s="1"/>
  <c r="E788" i="10"/>
  <c r="G788" i="10" s="1"/>
  <c r="BL787" i="10"/>
  <c r="V787" i="10"/>
  <c r="U787" i="10"/>
  <c r="I787" i="10" s="1"/>
  <c r="J787" i="10" s="1"/>
  <c r="K787" i="10" s="1"/>
  <c r="H787" i="10"/>
  <c r="E787" i="10"/>
  <c r="G787" i="10" s="1"/>
  <c r="X786" i="10"/>
  <c r="V786" i="10"/>
  <c r="U786" i="10"/>
  <c r="H786" i="10"/>
  <c r="G786" i="10"/>
  <c r="F786" i="10"/>
  <c r="X785" i="10"/>
  <c r="V785" i="10"/>
  <c r="U785" i="10"/>
  <c r="H785" i="10"/>
  <c r="G785" i="10"/>
  <c r="F785" i="10"/>
  <c r="X784" i="10"/>
  <c r="V784" i="10"/>
  <c r="U784" i="10"/>
  <c r="H784" i="10"/>
  <c r="G784" i="10"/>
  <c r="F784" i="10"/>
  <c r="X783" i="10"/>
  <c r="V783" i="10"/>
  <c r="U783" i="10"/>
  <c r="H783" i="10"/>
  <c r="G783" i="10"/>
  <c r="F783" i="10"/>
  <c r="X782" i="10"/>
  <c r="V782" i="10"/>
  <c r="U782" i="10"/>
  <c r="H782" i="10"/>
  <c r="G782" i="10"/>
  <c r="F782" i="10"/>
  <c r="X781" i="10"/>
  <c r="V781" i="10"/>
  <c r="U781" i="10"/>
  <c r="H781" i="10"/>
  <c r="G781" i="10"/>
  <c r="F781" i="10"/>
  <c r="X780" i="10"/>
  <c r="V780" i="10"/>
  <c r="U780" i="10"/>
  <c r="H780" i="10"/>
  <c r="G780" i="10"/>
  <c r="F780" i="10"/>
  <c r="X779" i="10"/>
  <c r="V779" i="10"/>
  <c r="U779" i="10"/>
  <c r="H779" i="10"/>
  <c r="G779" i="10"/>
  <c r="F779" i="10"/>
  <c r="V778" i="10"/>
  <c r="U778" i="10"/>
  <c r="H778" i="10"/>
  <c r="G778" i="10"/>
  <c r="F778" i="10"/>
  <c r="I778" i="10" s="1"/>
  <c r="J778" i="10" s="1"/>
  <c r="K778" i="10" s="1"/>
  <c r="X777" i="10"/>
  <c r="V777" i="10"/>
  <c r="U777" i="10"/>
  <c r="H777" i="10"/>
  <c r="G777" i="10"/>
  <c r="F777" i="10"/>
  <c r="I777" i="10" s="1"/>
  <c r="J777" i="10" s="1"/>
  <c r="K777" i="10" s="1"/>
  <c r="X776" i="10"/>
  <c r="V776" i="10"/>
  <c r="U776" i="10"/>
  <c r="H776" i="10"/>
  <c r="G776" i="10"/>
  <c r="F776" i="10"/>
  <c r="X775" i="10"/>
  <c r="V775" i="10"/>
  <c r="U775" i="10"/>
  <c r="H775" i="10"/>
  <c r="G775" i="10"/>
  <c r="F775" i="10"/>
  <c r="X774" i="10"/>
  <c r="V774" i="10"/>
  <c r="U774" i="10"/>
  <c r="H774" i="10"/>
  <c r="G774" i="10"/>
  <c r="F774" i="10"/>
  <c r="X773" i="10"/>
  <c r="V773" i="10"/>
  <c r="U773" i="10"/>
  <c r="H773" i="10"/>
  <c r="G773" i="10"/>
  <c r="F773" i="10"/>
  <c r="I773" i="10" s="1"/>
  <c r="J773" i="10" s="1"/>
  <c r="K773" i="10" s="1"/>
  <c r="X772" i="10"/>
  <c r="V772" i="10"/>
  <c r="U772" i="10"/>
  <c r="H772" i="10"/>
  <c r="G772" i="10"/>
  <c r="F772" i="10"/>
  <c r="AW771" i="10"/>
  <c r="W771" i="10"/>
  <c r="X771" i="10" s="1"/>
  <c r="V771" i="10"/>
  <c r="U771" i="10"/>
  <c r="H771" i="10"/>
  <c r="G771" i="10"/>
  <c r="F771" i="10"/>
  <c r="AW770" i="10"/>
  <c r="W770" i="10"/>
  <c r="X770" i="10" s="1"/>
  <c r="V770" i="10"/>
  <c r="U770" i="10"/>
  <c r="H770" i="10"/>
  <c r="G770" i="10"/>
  <c r="F770" i="10"/>
  <c r="AW769" i="10"/>
  <c r="W769" i="10"/>
  <c r="X769" i="10" s="1"/>
  <c r="V769" i="10"/>
  <c r="U769" i="10"/>
  <c r="H769" i="10"/>
  <c r="G769" i="10"/>
  <c r="F769" i="10"/>
  <c r="I769" i="10" s="1"/>
  <c r="J769" i="10" s="1"/>
  <c r="K769" i="10" s="1"/>
  <c r="AW768" i="10"/>
  <c r="W768" i="10"/>
  <c r="X768" i="10" s="1"/>
  <c r="V768" i="10"/>
  <c r="U768" i="10"/>
  <c r="H768" i="10"/>
  <c r="G768" i="10"/>
  <c r="F768" i="10"/>
  <c r="BL767" i="10"/>
  <c r="AW767" i="10"/>
  <c r="AR767" i="10"/>
  <c r="AM767" i="10"/>
  <c r="V767" i="10"/>
  <c r="U767" i="10"/>
  <c r="H767" i="10"/>
  <c r="G767" i="10"/>
  <c r="F767" i="10"/>
  <c r="BL766" i="10"/>
  <c r="AW766" i="10"/>
  <c r="AR766" i="10"/>
  <c r="AM766" i="10"/>
  <c r="V766" i="10"/>
  <c r="U766" i="10"/>
  <c r="H766" i="10"/>
  <c r="G766" i="10"/>
  <c r="F766" i="10"/>
  <c r="BL765" i="10"/>
  <c r="AW765" i="10"/>
  <c r="AM765" i="10"/>
  <c r="V765" i="10"/>
  <c r="U765" i="10"/>
  <c r="H765" i="10"/>
  <c r="G765" i="10"/>
  <c r="F765" i="10"/>
  <c r="BL764" i="10"/>
  <c r="AW764" i="10"/>
  <c r="AM764" i="10"/>
  <c r="V764" i="10"/>
  <c r="U764" i="10"/>
  <c r="H764" i="10"/>
  <c r="G764" i="10"/>
  <c r="F764" i="10"/>
  <c r="BL763" i="10"/>
  <c r="AW763" i="10"/>
  <c r="AR763" i="10"/>
  <c r="AM763" i="10"/>
  <c r="V763" i="10"/>
  <c r="U763" i="10"/>
  <c r="H763" i="10"/>
  <c r="G763" i="10"/>
  <c r="F763" i="10"/>
  <c r="BL762" i="10"/>
  <c r="AW762" i="10"/>
  <c r="AM762" i="10"/>
  <c r="V762" i="10"/>
  <c r="U762" i="10"/>
  <c r="H762" i="10"/>
  <c r="G762" i="10"/>
  <c r="F762" i="10"/>
  <c r="BL761" i="10"/>
  <c r="AW761" i="10"/>
  <c r="AM761" i="10"/>
  <c r="V761" i="10"/>
  <c r="U761" i="10"/>
  <c r="H761" i="10"/>
  <c r="G761" i="10"/>
  <c r="F761" i="10"/>
  <c r="BL760" i="10"/>
  <c r="AW760" i="10"/>
  <c r="AM760" i="10"/>
  <c r="V760" i="10"/>
  <c r="U760" i="10"/>
  <c r="H760" i="10"/>
  <c r="G760" i="10"/>
  <c r="F760" i="10"/>
  <c r="BL759" i="10"/>
  <c r="AW759" i="10"/>
  <c r="AM759" i="10"/>
  <c r="V759" i="10"/>
  <c r="U759" i="10"/>
  <c r="H759" i="10"/>
  <c r="G759" i="10"/>
  <c r="F759" i="10"/>
  <c r="BL758" i="10"/>
  <c r="AW758" i="10"/>
  <c r="AR758" i="10"/>
  <c r="AM758" i="10"/>
  <c r="V758" i="10"/>
  <c r="U758" i="10"/>
  <c r="I758" i="10" s="1"/>
  <c r="J758" i="10" s="1"/>
  <c r="K758" i="10" s="1"/>
  <c r="H758" i="10"/>
  <c r="G758" i="10"/>
  <c r="F758" i="10"/>
  <c r="AX757" i="10"/>
  <c r="AS757" i="10"/>
  <c r="AQ757" i="10"/>
  <c r="W757" i="10"/>
  <c r="X757" i="10" s="1"/>
  <c r="V757" i="10"/>
  <c r="U757" i="10"/>
  <c r="H757" i="10"/>
  <c r="G757" i="10"/>
  <c r="F757" i="10"/>
  <c r="AX756" i="10"/>
  <c r="AS756" i="10"/>
  <c r="AQ756" i="10"/>
  <c r="W756" i="10"/>
  <c r="X756" i="10" s="1"/>
  <c r="V756" i="10"/>
  <c r="U756" i="10"/>
  <c r="H756" i="10"/>
  <c r="G756" i="10"/>
  <c r="F756" i="10"/>
  <c r="I756" i="10" s="1"/>
  <c r="J756" i="10" s="1"/>
  <c r="K756" i="10" s="1"/>
  <c r="AX755" i="10"/>
  <c r="AS755" i="10"/>
  <c r="AQ755" i="10"/>
  <c r="W755" i="10"/>
  <c r="X755" i="10" s="1"/>
  <c r="V755" i="10"/>
  <c r="U755" i="10"/>
  <c r="H755" i="10"/>
  <c r="G755" i="10"/>
  <c r="F755" i="10"/>
  <c r="AX754" i="10"/>
  <c r="AS754" i="10"/>
  <c r="AQ754" i="10"/>
  <c r="W754" i="10"/>
  <c r="X754" i="10" s="1"/>
  <c r="V754" i="10"/>
  <c r="U754" i="10"/>
  <c r="H754" i="10"/>
  <c r="G754" i="10"/>
  <c r="F754" i="10"/>
  <c r="AX753" i="10"/>
  <c r="AS753" i="10"/>
  <c r="AQ753" i="10"/>
  <c r="W753" i="10"/>
  <c r="X753" i="10" s="1"/>
  <c r="V753" i="10"/>
  <c r="U753" i="10"/>
  <c r="H753" i="10"/>
  <c r="G753" i="10"/>
  <c r="F753" i="10"/>
  <c r="I753" i="10" s="1"/>
  <c r="J753" i="10" s="1"/>
  <c r="K753" i="10" s="1"/>
  <c r="AX752" i="10"/>
  <c r="AS752" i="10"/>
  <c r="AQ752" i="10"/>
  <c r="W752" i="10"/>
  <c r="X752" i="10" s="1"/>
  <c r="V752" i="10"/>
  <c r="U752" i="10"/>
  <c r="H752" i="10"/>
  <c r="G752" i="10"/>
  <c r="F752" i="10"/>
  <c r="AX751" i="10"/>
  <c r="AS751" i="10"/>
  <c r="AQ751" i="10"/>
  <c r="W751" i="10"/>
  <c r="X751" i="10" s="1"/>
  <c r="V751" i="10"/>
  <c r="U751" i="10"/>
  <c r="H751" i="10"/>
  <c r="G751" i="10"/>
  <c r="F751" i="10"/>
  <c r="AX750" i="10"/>
  <c r="AS750" i="10"/>
  <c r="AQ750" i="10"/>
  <c r="W750" i="10"/>
  <c r="X750" i="10" s="1"/>
  <c r="V750" i="10"/>
  <c r="U750" i="10"/>
  <c r="H750" i="10"/>
  <c r="G750" i="10"/>
  <c r="F750" i="10"/>
  <c r="AX749" i="10"/>
  <c r="AS749" i="10"/>
  <c r="AQ749" i="10"/>
  <c r="W749" i="10"/>
  <c r="X749" i="10" s="1"/>
  <c r="V749" i="10"/>
  <c r="U749" i="10"/>
  <c r="H749" i="10"/>
  <c r="G749" i="10"/>
  <c r="F749" i="10"/>
  <c r="AO748" i="10"/>
  <c r="X748" i="10"/>
  <c r="V748" i="10"/>
  <c r="U748" i="10"/>
  <c r="H748" i="10"/>
  <c r="G748" i="10"/>
  <c r="F748" i="10"/>
  <c r="AO747" i="10"/>
  <c r="X747" i="10"/>
  <c r="V747" i="10"/>
  <c r="U747" i="10"/>
  <c r="H747" i="10"/>
  <c r="G747" i="10"/>
  <c r="F747" i="10"/>
  <c r="AO746" i="10"/>
  <c r="X746" i="10"/>
  <c r="V746" i="10"/>
  <c r="U746" i="10"/>
  <c r="H746" i="10"/>
  <c r="G746" i="10"/>
  <c r="F746" i="10"/>
  <c r="AO745" i="10"/>
  <c r="X745" i="10"/>
  <c r="V745" i="10"/>
  <c r="U745" i="10"/>
  <c r="H745" i="10"/>
  <c r="G745" i="10"/>
  <c r="F745" i="10"/>
  <c r="AO744" i="10"/>
  <c r="X744" i="10"/>
  <c r="V744" i="10"/>
  <c r="U744" i="10"/>
  <c r="H744" i="10"/>
  <c r="G744" i="10"/>
  <c r="F744" i="10"/>
  <c r="AO743" i="10"/>
  <c r="X743" i="10"/>
  <c r="V743" i="10"/>
  <c r="U743" i="10"/>
  <c r="H743" i="10"/>
  <c r="G743" i="10"/>
  <c r="F743" i="10"/>
  <c r="AO742" i="10"/>
  <c r="X742" i="10"/>
  <c r="V742" i="10"/>
  <c r="U742" i="10"/>
  <c r="H742" i="10"/>
  <c r="G742" i="10"/>
  <c r="F742" i="10"/>
  <c r="AO741" i="10"/>
  <c r="X741" i="10"/>
  <c r="V741" i="10"/>
  <c r="U741" i="10"/>
  <c r="H741" i="10"/>
  <c r="G741" i="10"/>
  <c r="F741" i="10"/>
  <c r="AO740" i="10"/>
  <c r="X740" i="10"/>
  <c r="V740" i="10"/>
  <c r="U740" i="10"/>
  <c r="H740" i="10"/>
  <c r="G740" i="10"/>
  <c r="F740" i="10"/>
  <c r="AO739" i="10"/>
  <c r="X739" i="10"/>
  <c r="V739" i="10"/>
  <c r="U739" i="10"/>
  <c r="H739" i="10"/>
  <c r="G739" i="10"/>
  <c r="F739" i="10"/>
  <c r="AO738" i="10"/>
  <c r="X738" i="10"/>
  <c r="V738" i="10"/>
  <c r="U738" i="10"/>
  <c r="H738" i="10"/>
  <c r="G738" i="10"/>
  <c r="F738" i="10"/>
  <c r="AO737" i="10"/>
  <c r="X737" i="10"/>
  <c r="V737" i="10"/>
  <c r="U737" i="10"/>
  <c r="H737" i="10"/>
  <c r="G737" i="10"/>
  <c r="F737" i="10"/>
  <c r="AO736" i="10"/>
  <c r="X736" i="10"/>
  <c r="V736" i="10"/>
  <c r="U736" i="10"/>
  <c r="H736" i="10"/>
  <c r="G736" i="10"/>
  <c r="F736" i="10"/>
  <c r="AO735" i="10"/>
  <c r="X735" i="10"/>
  <c r="V735" i="10"/>
  <c r="U735" i="10"/>
  <c r="H735" i="10"/>
  <c r="G735" i="10"/>
  <c r="F735" i="10"/>
  <c r="I735" i="10" s="1"/>
  <c r="J735" i="10" s="1"/>
  <c r="K735" i="10" s="1"/>
  <c r="BL734" i="10"/>
  <c r="AW734" i="10"/>
  <c r="AS734" i="10"/>
  <c r="AQ734" i="10"/>
  <c r="V734" i="10"/>
  <c r="U734" i="10"/>
  <c r="I734" i="10" s="1"/>
  <c r="J734" i="10" s="1"/>
  <c r="K734" i="10" s="1"/>
  <c r="H734" i="10"/>
  <c r="G734" i="10"/>
  <c r="BL733" i="10"/>
  <c r="AW733" i="10"/>
  <c r="AS733" i="10"/>
  <c r="AQ733" i="10"/>
  <c r="V733" i="10"/>
  <c r="U733" i="10"/>
  <c r="I733" i="10" s="1"/>
  <c r="J733" i="10" s="1"/>
  <c r="K733" i="10" s="1"/>
  <c r="H733" i="10"/>
  <c r="G733" i="10"/>
  <c r="BL732" i="10"/>
  <c r="AW732" i="10"/>
  <c r="AS732" i="10"/>
  <c r="AQ732" i="10"/>
  <c r="V732" i="10"/>
  <c r="U732" i="10"/>
  <c r="I732" i="10" s="1"/>
  <c r="J732" i="10" s="1"/>
  <c r="K732" i="10" s="1"/>
  <c r="H732" i="10"/>
  <c r="G732" i="10"/>
  <c r="BL731" i="10"/>
  <c r="AW731" i="10"/>
  <c r="AS731" i="10"/>
  <c r="AQ731" i="10"/>
  <c r="V731" i="10"/>
  <c r="U731" i="10"/>
  <c r="I731" i="10" s="1"/>
  <c r="J731" i="10" s="1"/>
  <c r="K731" i="10" s="1"/>
  <c r="H731" i="10"/>
  <c r="G731" i="10"/>
  <c r="BL730" i="10"/>
  <c r="AW730" i="10"/>
  <c r="AS730" i="10"/>
  <c r="AQ730" i="10"/>
  <c r="V730" i="10"/>
  <c r="U730" i="10"/>
  <c r="I730" i="10" s="1"/>
  <c r="J730" i="10" s="1"/>
  <c r="K730" i="10" s="1"/>
  <c r="H730" i="10"/>
  <c r="G730" i="10"/>
  <c r="BL729" i="10"/>
  <c r="AW729" i="10"/>
  <c r="AS729" i="10"/>
  <c r="AQ729" i="10"/>
  <c r="V729" i="10"/>
  <c r="U729" i="10"/>
  <c r="I729" i="10" s="1"/>
  <c r="J729" i="10" s="1"/>
  <c r="K729" i="10" s="1"/>
  <c r="H729" i="10"/>
  <c r="G729" i="10"/>
  <c r="BL728" i="10"/>
  <c r="AW728" i="10"/>
  <c r="AS728" i="10"/>
  <c r="AQ728" i="10"/>
  <c r="V728" i="10"/>
  <c r="U728" i="10"/>
  <c r="I728" i="10" s="1"/>
  <c r="J728" i="10" s="1"/>
  <c r="K728" i="10" s="1"/>
  <c r="H728" i="10"/>
  <c r="G728" i="10"/>
  <c r="BL727" i="10"/>
  <c r="AW727" i="10"/>
  <c r="AS727" i="10"/>
  <c r="AQ727" i="10"/>
  <c r="V727" i="10"/>
  <c r="U727" i="10"/>
  <c r="I727" i="10" s="1"/>
  <c r="J727" i="10" s="1"/>
  <c r="K727" i="10" s="1"/>
  <c r="H727" i="10"/>
  <c r="G727" i="10"/>
  <c r="BL726" i="10"/>
  <c r="AW726" i="10"/>
  <c r="AS726" i="10"/>
  <c r="AQ726" i="10"/>
  <c r="V726" i="10"/>
  <c r="U726" i="10"/>
  <c r="I726" i="10" s="1"/>
  <c r="J726" i="10" s="1"/>
  <c r="K726" i="10" s="1"/>
  <c r="H726" i="10"/>
  <c r="G726" i="10"/>
  <c r="BL725" i="10"/>
  <c r="AW725" i="10"/>
  <c r="AS725" i="10"/>
  <c r="AQ725" i="10"/>
  <c r="V725" i="10"/>
  <c r="U725" i="10"/>
  <c r="I725" i="10" s="1"/>
  <c r="J725" i="10" s="1"/>
  <c r="K725" i="10" s="1"/>
  <c r="H725" i="10"/>
  <c r="G725" i="10"/>
  <c r="BL724" i="10"/>
  <c r="AW724" i="10"/>
  <c r="AS724" i="10"/>
  <c r="AQ724" i="10"/>
  <c r="V724" i="10"/>
  <c r="U724" i="10"/>
  <c r="I724" i="10" s="1"/>
  <c r="J724" i="10" s="1"/>
  <c r="K724" i="10" s="1"/>
  <c r="H724" i="10"/>
  <c r="G724" i="10"/>
  <c r="BL723" i="10"/>
  <c r="AW723" i="10"/>
  <c r="AS723" i="10"/>
  <c r="AQ723" i="10"/>
  <c r="V723" i="10"/>
  <c r="U723" i="10"/>
  <c r="I723" i="10"/>
  <c r="J723" i="10" s="1"/>
  <c r="K723" i="10" s="1"/>
  <c r="H723" i="10"/>
  <c r="G723" i="10"/>
  <c r="BL722" i="10"/>
  <c r="AW722" i="10"/>
  <c r="AS722" i="10"/>
  <c r="AQ722" i="10"/>
  <c r="V722" i="10"/>
  <c r="U722" i="10"/>
  <c r="I722" i="10" s="1"/>
  <c r="J722" i="10" s="1"/>
  <c r="K722" i="10" s="1"/>
  <c r="H722" i="10"/>
  <c r="G722" i="10"/>
  <c r="BL721" i="10"/>
  <c r="AW721" i="10"/>
  <c r="AS721" i="10"/>
  <c r="AQ721" i="10"/>
  <c r="V721" i="10"/>
  <c r="U721" i="10"/>
  <c r="I721" i="10" s="1"/>
  <c r="J721" i="10" s="1"/>
  <c r="K721" i="10" s="1"/>
  <c r="H721" i="10"/>
  <c r="G721" i="10"/>
  <c r="BL720" i="10"/>
  <c r="AW720" i="10"/>
  <c r="AS720" i="10"/>
  <c r="AQ720" i="10"/>
  <c r="V720" i="10"/>
  <c r="U720" i="10"/>
  <c r="I720" i="10" s="1"/>
  <c r="J720" i="10" s="1"/>
  <c r="K720" i="10" s="1"/>
  <c r="H720" i="10"/>
  <c r="G720" i="10"/>
  <c r="BL719" i="10"/>
  <c r="AW719" i="10"/>
  <c r="AS719" i="10"/>
  <c r="AQ719" i="10"/>
  <c r="V719" i="10"/>
  <c r="U719" i="10"/>
  <c r="I719" i="10" s="1"/>
  <c r="J719" i="10" s="1"/>
  <c r="K719" i="10" s="1"/>
  <c r="H719" i="10"/>
  <c r="G719" i="10"/>
  <c r="BL718" i="10"/>
  <c r="AW718" i="10"/>
  <c r="AS718" i="10"/>
  <c r="AQ718" i="10"/>
  <c r="V718" i="10"/>
  <c r="U718" i="10"/>
  <c r="I718" i="10" s="1"/>
  <c r="J718" i="10" s="1"/>
  <c r="K718" i="10" s="1"/>
  <c r="H718" i="10"/>
  <c r="G718" i="10"/>
  <c r="BL717" i="10"/>
  <c r="AW717" i="10"/>
  <c r="AS717" i="10"/>
  <c r="AQ717" i="10"/>
  <c r="V717" i="10"/>
  <c r="U717" i="10"/>
  <c r="I717" i="10" s="1"/>
  <c r="J717" i="10" s="1"/>
  <c r="K717" i="10" s="1"/>
  <c r="H717" i="10"/>
  <c r="G717" i="10"/>
  <c r="BL716" i="10"/>
  <c r="AW716" i="10"/>
  <c r="AS716" i="10"/>
  <c r="AQ716" i="10"/>
  <c r="V716" i="10"/>
  <c r="U716" i="10"/>
  <c r="I716" i="10" s="1"/>
  <c r="J716" i="10" s="1"/>
  <c r="K716" i="10" s="1"/>
  <c r="H716" i="10"/>
  <c r="G716" i="10"/>
  <c r="BL715" i="10"/>
  <c r="AW715" i="10"/>
  <c r="AS715" i="10"/>
  <c r="AQ715" i="10"/>
  <c r="V715" i="10"/>
  <c r="U715" i="10"/>
  <c r="I715" i="10" s="1"/>
  <c r="J715" i="10" s="1"/>
  <c r="K715" i="10" s="1"/>
  <c r="H715" i="10"/>
  <c r="G715" i="10"/>
  <c r="BL714" i="10"/>
  <c r="AW714" i="10"/>
  <c r="AS714" i="10"/>
  <c r="AQ714" i="10"/>
  <c r="V714" i="10"/>
  <c r="U714" i="10"/>
  <c r="I714" i="10" s="1"/>
  <c r="J714" i="10" s="1"/>
  <c r="K714" i="10" s="1"/>
  <c r="H714" i="10"/>
  <c r="G714" i="10"/>
  <c r="BL713" i="10"/>
  <c r="AW713" i="10"/>
  <c r="AS713" i="10"/>
  <c r="AQ713" i="10"/>
  <c r="V713" i="10"/>
  <c r="U713" i="10"/>
  <c r="I713" i="10" s="1"/>
  <c r="J713" i="10" s="1"/>
  <c r="K713" i="10" s="1"/>
  <c r="H713" i="10"/>
  <c r="G713" i="10"/>
  <c r="BL712" i="10"/>
  <c r="AW712" i="10"/>
  <c r="AS712" i="10"/>
  <c r="AQ712" i="10"/>
  <c r="V712" i="10"/>
  <c r="U712" i="10"/>
  <c r="I712" i="10" s="1"/>
  <c r="J712" i="10" s="1"/>
  <c r="K712" i="10" s="1"/>
  <c r="H712" i="10"/>
  <c r="G712" i="10"/>
  <c r="BL711" i="10"/>
  <c r="AW711" i="10"/>
  <c r="AS711" i="10"/>
  <c r="AQ711" i="10"/>
  <c r="V711" i="10"/>
  <c r="U711" i="10"/>
  <c r="I711" i="10" s="1"/>
  <c r="J711" i="10" s="1"/>
  <c r="K711" i="10" s="1"/>
  <c r="H711" i="10"/>
  <c r="G711" i="10"/>
  <c r="BL710" i="10"/>
  <c r="AW710" i="10"/>
  <c r="AS710" i="10"/>
  <c r="AQ710" i="10"/>
  <c r="V710" i="10"/>
  <c r="U710" i="10"/>
  <c r="I710" i="10" s="1"/>
  <c r="J710" i="10" s="1"/>
  <c r="K710" i="10" s="1"/>
  <c r="H710" i="10"/>
  <c r="G710" i="10"/>
  <c r="BL709" i="10"/>
  <c r="AW709" i="10"/>
  <c r="AS709" i="10"/>
  <c r="AQ709" i="10"/>
  <c r="V709" i="10"/>
  <c r="U709" i="10"/>
  <c r="I709" i="10" s="1"/>
  <c r="J709" i="10" s="1"/>
  <c r="K709" i="10" s="1"/>
  <c r="H709" i="10"/>
  <c r="G709" i="10"/>
  <c r="BL708" i="10"/>
  <c r="AW708" i="10"/>
  <c r="AS708" i="10"/>
  <c r="AQ708" i="10"/>
  <c r="V708" i="10"/>
  <c r="U708" i="10"/>
  <c r="I708" i="10" s="1"/>
  <c r="J708" i="10" s="1"/>
  <c r="K708" i="10" s="1"/>
  <c r="H708" i="10"/>
  <c r="G708" i="10"/>
  <c r="BL707" i="10"/>
  <c r="AW707" i="10"/>
  <c r="AS707" i="10"/>
  <c r="AQ707" i="10"/>
  <c r="V707" i="10"/>
  <c r="U707" i="10"/>
  <c r="I707" i="10" s="1"/>
  <c r="J707" i="10" s="1"/>
  <c r="K707" i="10" s="1"/>
  <c r="H707" i="10"/>
  <c r="G707" i="10"/>
  <c r="BL706" i="10"/>
  <c r="AW706" i="10"/>
  <c r="AS706" i="10"/>
  <c r="AQ706" i="10"/>
  <c r="V706" i="10"/>
  <c r="U706" i="10"/>
  <c r="I706" i="10" s="1"/>
  <c r="J706" i="10" s="1"/>
  <c r="K706" i="10" s="1"/>
  <c r="H706" i="10"/>
  <c r="G706" i="10"/>
  <c r="BL705" i="10"/>
  <c r="AW705" i="10"/>
  <c r="AS705" i="10"/>
  <c r="AQ705" i="10"/>
  <c r="V705" i="10"/>
  <c r="U705" i="10"/>
  <c r="I705" i="10" s="1"/>
  <c r="J705" i="10" s="1"/>
  <c r="K705" i="10" s="1"/>
  <c r="H705" i="10"/>
  <c r="G705" i="10"/>
  <c r="V704" i="10"/>
  <c r="U704" i="10"/>
  <c r="I704" i="10" s="1"/>
  <c r="J704" i="10" s="1"/>
  <c r="K704" i="10" s="1"/>
  <c r="H704" i="10"/>
  <c r="G704" i="10"/>
  <c r="V703" i="10"/>
  <c r="U703" i="10"/>
  <c r="I703" i="10" s="1"/>
  <c r="J703" i="10" s="1"/>
  <c r="K703" i="10" s="1"/>
  <c r="H703" i="10"/>
  <c r="G703" i="10"/>
  <c r="V702" i="10"/>
  <c r="U702" i="10"/>
  <c r="I702" i="10" s="1"/>
  <c r="J702" i="10" s="1"/>
  <c r="K702" i="10" s="1"/>
  <c r="H702" i="10"/>
  <c r="G702" i="10"/>
  <c r="V701" i="10"/>
  <c r="U701" i="10"/>
  <c r="I701" i="10" s="1"/>
  <c r="J701" i="10" s="1"/>
  <c r="K701" i="10" s="1"/>
  <c r="H701" i="10"/>
  <c r="G701" i="10"/>
  <c r="V700" i="10"/>
  <c r="U700" i="10"/>
  <c r="I700" i="10" s="1"/>
  <c r="J700" i="10" s="1"/>
  <c r="K700" i="10" s="1"/>
  <c r="H700" i="10"/>
  <c r="G700" i="10"/>
  <c r="V699" i="10"/>
  <c r="U699" i="10"/>
  <c r="I699" i="10" s="1"/>
  <c r="J699" i="10" s="1"/>
  <c r="K699" i="10" s="1"/>
  <c r="H699" i="10"/>
  <c r="G699" i="10"/>
  <c r="AS698" i="10"/>
  <c r="W698" i="10"/>
  <c r="X698" i="10" s="1"/>
  <c r="V698" i="10"/>
  <c r="U698" i="10"/>
  <c r="I698" i="10" s="1"/>
  <c r="J698" i="10" s="1"/>
  <c r="K698" i="10" s="1"/>
  <c r="H698" i="10"/>
  <c r="G698" i="10"/>
  <c r="AS697" i="10"/>
  <c r="W697" i="10"/>
  <c r="X697" i="10" s="1"/>
  <c r="V697" i="10"/>
  <c r="U697" i="10"/>
  <c r="I697" i="10" s="1"/>
  <c r="J697" i="10" s="1"/>
  <c r="K697" i="10" s="1"/>
  <c r="H697" i="10"/>
  <c r="G697" i="10"/>
  <c r="AS696" i="10"/>
  <c r="W696" i="10"/>
  <c r="X696" i="10" s="1"/>
  <c r="V696" i="10"/>
  <c r="U696" i="10"/>
  <c r="I696" i="10" s="1"/>
  <c r="J696" i="10" s="1"/>
  <c r="K696" i="10" s="1"/>
  <c r="H696" i="10"/>
  <c r="G696" i="10"/>
  <c r="AS695" i="10"/>
  <c r="W695" i="10"/>
  <c r="X695" i="10" s="1"/>
  <c r="V695" i="10"/>
  <c r="U695" i="10"/>
  <c r="I695" i="10" s="1"/>
  <c r="J695" i="10" s="1"/>
  <c r="K695" i="10" s="1"/>
  <c r="H695" i="10"/>
  <c r="G695" i="10"/>
  <c r="AS694" i="10"/>
  <c r="W694" i="10"/>
  <c r="X694" i="10" s="1"/>
  <c r="V694" i="10"/>
  <c r="U694" i="10"/>
  <c r="I694" i="10" s="1"/>
  <c r="J694" i="10" s="1"/>
  <c r="K694" i="10" s="1"/>
  <c r="H694" i="10"/>
  <c r="G694" i="10"/>
  <c r="AS693" i="10"/>
  <c r="W693" i="10"/>
  <c r="X693" i="10" s="1"/>
  <c r="V693" i="10"/>
  <c r="U693" i="10"/>
  <c r="I693" i="10" s="1"/>
  <c r="J693" i="10" s="1"/>
  <c r="K693" i="10" s="1"/>
  <c r="H693" i="10"/>
  <c r="G693" i="10"/>
  <c r="AS692" i="10"/>
  <c r="W692" i="10"/>
  <c r="X692" i="10" s="1"/>
  <c r="V692" i="10"/>
  <c r="U692" i="10"/>
  <c r="I692" i="10"/>
  <c r="J692" i="10" s="1"/>
  <c r="K692" i="10" s="1"/>
  <c r="H692" i="10"/>
  <c r="G692" i="10"/>
  <c r="AS691" i="10"/>
  <c r="W691" i="10"/>
  <c r="X691" i="10" s="1"/>
  <c r="V691" i="10"/>
  <c r="U691" i="10"/>
  <c r="I691" i="10" s="1"/>
  <c r="J691" i="10" s="1"/>
  <c r="K691" i="10" s="1"/>
  <c r="H691" i="10"/>
  <c r="G691" i="10"/>
  <c r="AS690" i="10"/>
  <c r="W690" i="10"/>
  <c r="X690" i="10" s="1"/>
  <c r="V690" i="10"/>
  <c r="U690" i="10"/>
  <c r="I690" i="10" s="1"/>
  <c r="J690" i="10" s="1"/>
  <c r="K690" i="10" s="1"/>
  <c r="H690" i="10"/>
  <c r="G690" i="10"/>
  <c r="AS689" i="10"/>
  <c r="W689" i="10"/>
  <c r="X689" i="10" s="1"/>
  <c r="V689" i="10"/>
  <c r="U689" i="10"/>
  <c r="I689" i="10" s="1"/>
  <c r="J689" i="10" s="1"/>
  <c r="K689" i="10" s="1"/>
  <c r="H689" i="10"/>
  <c r="G689" i="10"/>
  <c r="AS688" i="10"/>
  <c r="W688" i="10"/>
  <c r="X688" i="10" s="1"/>
  <c r="V688" i="10"/>
  <c r="U688" i="10"/>
  <c r="I688" i="10" s="1"/>
  <c r="J688" i="10" s="1"/>
  <c r="K688" i="10" s="1"/>
  <c r="H688" i="10"/>
  <c r="G688" i="10"/>
  <c r="AS687" i="10"/>
  <c r="W687" i="10"/>
  <c r="X687" i="10" s="1"/>
  <c r="V687" i="10"/>
  <c r="U687" i="10"/>
  <c r="I687" i="10"/>
  <c r="J687" i="10" s="1"/>
  <c r="K687" i="10" s="1"/>
  <c r="H687" i="10"/>
  <c r="G687" i="10"/>
  <c r="AS686" i="10"/>
  <c r="W686" i="10"/>
  <c r="X686" i="10" s="1"/>
  <c r="V686" i="10"/>
  <c r="U686" i="10"/>
  <c r="I686" i="10" s="1"/>
  <c r="J686" i="10" s="1"/>
  <c r="K686" i="10" s="1"/>
  <c r="H686" i="10"/>
  <c r="G686" i="10"/>
  <c r="AS685" i="10"/>
  <c r="W685" i="10"/>
  <c r="X685" i="10" s="1"/>
  <c r="V685" i="10"/>
  <c r="U685" i="10"/>
  <c r="I685" i="10" s="1"/>
  <c r="J685" i="10" s="1"/>
  <c r="K685" i="10" s="1"/>
  <c r="H685" i="10"/>
  <c r="G685" i="10"/>
  <c r="AS684" i="10"/>
  <c r="W684" i="10"/>
  <c r="X684" i="10" s="1"/>
  <c r="V684" i="10"/>
  <c r="U684" i="10"/>
  <c r="I684" i="10" s="1"/>
  <c r="J684" i="10" s="1"/>
  <c r="K684" i="10" s="1"/>
  <c r="H684" i="10"/>
  <c r="G684" i="10"/>
  <c r="AS683" i="10"/>
  <c r="W683" i="10"/>
  <c r="X683" i="10" s="1"/>
  <c r="V683" i="10"/>
  <c r="U683" i="10"/>
  <c r="I683" i="10" s="1"/>
  <c r="J683" i="10" s="1"/>
  <c r="K683" i="10" s="1"/>
  <c r="H683" i="10"/>
  <c r="G683" i="10"/>
  <c r="AS682" i="10"/>
  <c r="W682" i="10"/>
  <c r="X682" i="10" s="1"/>
  <c r="V682" i="10"/>
  <c r="U682" i="10"/>
  <c r="I682" i="10" s="1"/>
  <c r="J682" i="10" s="1"/>
  <c r="K682" i="10" s="1"/>
  <c r="H682" i="10"/>
  <c r="G682" i="10"/>
  <c r="AS681" i="10"/>
  <c r="W681" i="10"/>
  <c r="X681" i="10" s="1"/>
  <c r="V681" i="10"/>
  <c r="U681" i="10"/>
  <c r="I681" i="10" s="1"/>
  <c r="J681" i="10" s="1"/>
  <c r="K681" i="10" s="1"/>
  <c r="H681" i="10"/>
  <c r="G681" i="10"/>
  <c r="X680" i="10"/>
  <c r="V680" i="10"/>
  <c r="U680" i="10"/>
  <c r="I680" i="10" s="1"/>
  <c r="J680" i="10" s="1"/>
  <c r="K680" i="10" s="1"/>
  <c r="H680" i="10"/>
  <c r="G680" i="10"/>
  <c r="X679" i="10"/>
  <c r="V679" i="10"/>
  <c r="U679" i="10"/>
  <c r="I679" i="10" s="1"/>
  <c r="J679" i="10" s="1"/>
  <c r="K679" i="10" s="1"/>
  <c r="H679" i="10"/>
  <c r="G679" i="10"/>
  <c r="X678" i="10"/>
  <c r="V678" i="10"/>
  <c r="U678" i="10"/>
  <c r="I678" i="10" s="1"/>
  <c r="J678" i="10" s="1"/>
  <c r="K678" i="10" s="1"/>
  <c r="H678" i="10"/>
  <c r="G678" i="10"/>
  <c r="X677" i="10"/>
  <c r="V677" i="10"/>
  <c r="U677" i="10"/>
  <c r="I677" i="10" s="1"/>
  <c r="J677" i="10" s="1"/>
  <c r="K677" i="10" s="1"/>
  <c r="H677" i="10"/>
  <c r="G677" i="10"/>
  <c r="X676" i="10"/>
  <c r="V676" i="10"/>
  <c r="U676" i="10"/>
  <c r="I676" i="10" s="1"/>
  <c r="J676" i="10" s="1"/>
  <c r="K676" i="10" s="1"/>
  <c r="H676" i="10"/>
  <c r="G676" i="10"/>
  <c r="X675" i="10"/>
  <c r="V675" i="10"/>
  <c r="U675" i="10"/>
  <c r="I675" i="10" s="1"/>
  <c r="J675" i="10" s="1"/>
  <c r="K675" i="10" s="1"/>
  <c r="H675" i="10"/>
  <c r="G675" i="10"/>
  <c r="X674" i="10"/>
  <c r="V674" i="10"/>
  <c r="U674" i="10"/>
  <c r="I674" i="10" s="1"/>
  <c r="J674" i="10" s="1"/>
  <c r="K674" i="10" s="1"/>
  <c r="H674" i="10"/>
  <c r="G674" i="10"/>
  <c r="X673" i="10"/>
  <c r="V673" i="10"/>
  <c r="U673" i="10"/>
  <c r="I673" i="10" s="1"/>
  <c r="J673" i="10" s="1"/>
  <c r="K673" i="10" s="1"/>
  <c r="H673" i="10"/>
  <c r="G673" i="10"/>
  <c r="X672" i="10"/>
  <c r="V672" i="10"/>
  <c r="U672" i="10"/>
  <c r="I672" i="10" s="1"/>
  <c r="J672" i="10" s="1"/>
  <c r="K672" i="10" s="1"/>
  <c r="H672" i="10"/>
  <c r="G672" i="10"/>
  <c r="X671" i="10"/>
  <c r="V671" i="10"/>
  <c r="U671" i="10"/>
  <c r="I671" i="10" s="1"/>
  <c r="J671" i="10" s="1"/>
  <c r="K671" i="10" s="1"/>
  <c r="H671" i="10"/>
  <c r="G671" i="10"/>
  <c r="X670" i="10"/>
  <c r="V670" i="10"/>
  <c r="U670" i="10"/>
  <c r="I670" i="10" s="1"/>
  <c r="J670" i="10" s="1"/>
  <c r="K670" i="10" s="1"/>
  <c r="H670" i="10"/>
  <c r="G670" i="10"/>
  <c r="X669" i="10"/>
  <c r="V669" i="10"/>
  <c r="U669" i="10"/>
  <c r="I669" i="10" s="1"/>
  <c r="J669" i="10" s="1"/>
  <c r="K669" i="10" s="1"/>
  <c r="H669" i="10"/>
  <c r="G669" i="10"/>
  <c r="X668" i="10"/>
  <c r="V668" i="10"/>
  <c r="U668" i="10"/>
  <c r="I668" i="10" s="1"/>
  <c r="J668" i="10" s="1"/>
  <c r="K668" i="10" s="1"/>
  <c r="H668" i="10"/>
  <c r="G668" i="10"/>
  <c r="X667" i="10"/>
  <c r="V667" i="10"/>
  <c r="U667" i="10"/>
  <c r="I667" i="10" s="1"/>
  <c r="J667" i="10" s="1"/>
  <c r="K667" i="10" s="1"/>
  <c r="H667" i="10"/>
  <c r="G667" i="10"/>
  <c r="X666" i="10"/>
  <c r="V666" i="10"/>
  <c r="U666" i="10"/>
  <c r="I666" i="10" s="1"/>
  <c r="J666" i="10" s="1"/>
  <c r="K666" i="10" s="1"/>
  <c r="H666" i="10"/>
  <c r="G666" i="10"/>
  <c r="X665" i="10"/>
  <c r="V665" i="10"/>
  <c r="U665" i="10"/>
  <c r="I665" i="10" s="1"/>
  <c r="J665" i="10" s="1"/>
  <c r="K665" i="10" s="1"/>
  <c r="H665" i="10"/>
  <c r="G665" i="10"/>
  <c r="X664" i="10"/>
  <c r="V664" i="10"/>
  <c r="U664" i="10"/>
  <c r="I664" i="10" s="1"/>
  <c r="J664" i="10" s="1"/>
  <c r="K664" i="10" s="1"/>
  <c r="H664" i="10"/>
  <c r="G664" i="10"/>
  <c r="X663" i="10"/>
  <c r="V663" i="10"/>
  <c r="U663" i="10"/>
  <c r="I663" i="10" s="1"/>
  <c r="J663" i="10" s="1"/>
  <c r="K663" i="10" s="1"/>
  <c r="H663" i="10"/>
  <c r="G663" i="10"/>
  <c r="X662" i="10"/>
  <c r="V662" i="10"/>
  <c r="U662" i="10"/>
  <c r="I662" i="10" s="1"/>
  <c r="J662" i="10" s="1"/>
  <c r="K662" i="10" s="1"/>
  <c r="H662" i="10"/>
  <c r="G662" i="10"/>
  <c r="X661" i="10"/>
  <c r="V661" i="10"/>
  <c r="U661" i="10"/>
  <c r="I661" i="10" s="1"/>
  <c r="J661" i="10" s="1"/>
  <c r="K661" i="10" s="1"/>
  <c r="H661" i="10"/>
  <c r="G661" i="10"/>
  <c r="X660" i="10"/>
  <c r="V660" i="10"/>
  <c r="U660" i="10"/>
  <c r="I660" i="10" s="1"/>
  <c r="J660" i="10" s="1"/>
  <c r="K660" i="10" s="1"/>
  <c r="H660" i="10"/>
  <c r="G660" i="10"/>
  <c r="X659" i="10"/>
  <c r="V659" i="10"/>
  <c r="U659" i="10"/>
  <c r="I659" i="10" s="1"/>
  <c r="J659" i="10" s="1"/>
  <c r="K659" i="10" s="1"/>
  <c r="H659" i="10"/>
  <c r="G659" i="10"/>
  <c r="X658" i="10"/>
  <c r="V658" i="10"/>
  <c r="U658" i="10"/>
  <c r="I658" i="10"/>
  <c r="J658" i="10" s="1"/>
  <c r="K658" i="10" s="1"/>
  <c r="H658" i="10"/>
  <c r="G658" i="10"/>
  <c r="X657" i="10"/>
  <c r="V657" i="10"/>
  <c r="U657" i="10"/>
  <c r="I657" i="10" s="1"/>
  <c r="J657" i="10" s="1"/>
  <c r="K657" i="10" s="1"/>
  <c r="H657" i="10"/>
  <c r="G657" i="10"/>
  <c r="AM656" i="10"/>
  <c r="V656" i="10"/>
  <c r="U656" i="10"/>
  <c r="I656" i="10" s="1"/>
  <c r="J656" i="10" s="1"/>
  <c r="K656" i="10" s="1"/>
  <c r="H656" i="10"/>
  <c r="G656" i="10"/>
  <c r="AM655" i="10"/>
  <c r="V655" i="10"/>
  <c r="U655" i="10"/>
  <c r="I655" i="10" s="1"/>
  <c r="J655" i="10" s="1"/>
  <c r="K655" i="10" s="1"/>
  <c r="H655" i="10"/>
  <c r="G655" i="10"/>
  <c r="AM654" i="10"/>
  <c r="V654" i="10"/>
  <c r="U654" i="10"/>
  <c r="I654" i="10" s="1"/>
  <c r="J654" i="10" s="1"/>
  <c r="K654" i="10" s="1"/>
  <c r="H654" i="10"/>
  <c r="G654" i="10"/>
  <c r="AM653" i="10"/>
  <c r="V653" i="10"/>
  <c r="U653" i="10"/>
  <c r="I653" i="10" s="1"/>
  <c r="J653" i="10" s="1"/>
  <c r="K653" i="10" s="1"/>
  <c r="H653" i="10"/>
  <c r="G653" i="10"/>
  <c r="AM652" i="10"/>
  <c r="V652" i="10"/>
  <c r="U652" i="10"/>
  <c r="I652" i="10" s="1"/>
  <c r="J652" i="10" s="1"/>
  <c r="K652" i="10" s="1"/>
  <c r="H652" i="10"/>
  <c r="G652" i="10"/>
  <c r="AM651" i="10"/>
  <c r="V651" i="10"/>
  <c r="U651" i="10"/>
  <c r="I651" i="10" s="1"/>
  <c r="J651" i="10" s="1"/>
  <c r="K651" i="10" s="1"/>
  <c r="H651" i="10"/>
  <c r="G651" i="10"/>
  <c r="AM650" i="10"/>
  <c r="V650" i="10"/>
  <c r="U650" i="10"/>
  <c r="I650" i="10" s="1"/>
  <c r="J650" i="10" s="1"/>
  <c r="K650" i="10" s="1"/>
  <c r="H650" i="10"/>
  <c r="G650" i="10"/>
  <c r="AM649" i="10"/>
  <c r="V649" i="10"/>
  <c r="U649" i="10"/>
  <c r="I649" i="10" s="1"/>
  <c r="J649" i="10" s="1"/>
  <c r="K649" i="10" s="1"/>
  <c r="H649" i="10"/>
  <c r="G649" i="10"/>
  <c r="AM648" i="10"/>
  <c r="V648" i="10"/>
  <c r="U648" i="10"/>
  <c r="I648" i="10" s="1"/>
  <c r="J648" i="10" s="1"/>
  <c r="K648" i="10" s="1"/>
  <c r="H648" i="10"/>
  <c r="G648" i="10"/>
  <c r="AM647" i="10"/>
  <c r="V647" i="10"/>
  <c r="U647" i="10"/>
  <c r="I647" i="10" s="1"/>
  <c r="J647" i="10" s="1"/>
  <c r="K647" i="10" s="1"/>
  <c r="H647" i="10"/>
  <c r="G647" i="10"/>
  <c r="AM646" i="10"/>
  <c r="V646" i="10"/>
  <c r="U646" i="10"/>
  <c r="H646" i="10"/>
  <c r="G646" i="10"/>
  <c r="F646" i="10"/>
  <c r="I646" i="10" s="1"/>
  <c r="J646" i="10" s="1"/>
  <c r="K646" i="10" s="1"/>
  <c r="AM645" i="10"/>
  <c r="V645" i="10"/>
  <c r="U645" i="10"/>
  <c r="H645" i="10"/>
  <c r="G645" i="10"/>
  <c r="F645" i="10"/>
  <c r="AM644" i="10"/>
  <c r="V644" i="10"/>
  <c r="U644" i="10"/>
  <c r="H644" i="10"/>
  <c r="G644" i="10"/>
  <c r="F644" i="10"/>
  <c r="AM643" i="10"/>
  <c r="V643" i="10"/>
  <c r="U643" i="10"/>
  <c r="H643" i="10"/>
  <c r="G643" i="10"/>
  <c r="F643" i="10"/>
  <c r="AM642" i="10"/>
  <c r="V642" i="10"/>
  <c r="U642" i="10"/>
  <c r="H642" i="10"/>
  <c r="G642" i="10"/>
  <c r="F642" i="10"/>
  <c r="BL641" i="10"/>
  <c r="AK641" i="10"/>
  <c r="V641" i="10"/>
  <c r="U641" i="10"/>
  <c r="H641" i="10"/>
  <c r="G641" i="10"/>
  <c r="F641" i="10"/>
  <c r="BL640" i="10"/>
  <c r="AK640" i="10"/>
  <c r="V640" i="10"/>
  <c r="U640" i="10"/>
  <c r="H640" i="10"/>
  <c r="G640" i="10"/>
  <c r="F640" i="10"/>
  <c r="BL639" i="10"/>
  <c r="AK639" i="10"/>
  <c r="V639" i="10"/>
  <c r="U639" i="10"/>
  <c r="H639" i="10"/>
  <c r="G639" i="10"/>
  <c r="F639" i="10"/>
  <c r="BL638" i="10"/>
  <c r="AK638" i="10"/>
  <c r="V638" i="10"/>
  <c r="U638" i="10"/>
  <c r="H638" i="10"/>
  <c r="G638" i="10"/>
  <c r="F638" i="10"/>
  <c r="BL637" i="10"/>
  <c r="AK637" i="10"/>
  <c r="V637" i="10"/>
  <c r="U637" i="10"/>
  <c r="H637" i="10"/>
  <c r="G637" i="10"/>
  <c r="F637" i="10"/>
  <c r="BL636" i="10"/>
  <c r="AK636" i="10"/>
  <c r="V636" i="10"/>
  <c r="U636" i="10"/>
  <c r="H636" i="10"/>
  <c r="G636" i="10"/>
  <c r="F636" i="10"/>
  <c r="BL635" i="10"/>
  <c r="AK635" i="10"/>
  <c r="V635" i="10"/>
  <c r="U635" i="10"/>
  <c r="H635" i="10"/>
  <c r="G635" i="10"/>
  <c r="F635" i="10"/>
  <c r="BL634" i="10"/>
  <c r="AK634" i="10"/>
  <c r="V634" i="10"/>
  <c r="U634" i="10"/>
  <c r="H634" i="10"/>
  <c r="G634" i="10"/>
  <c r="F634" i="10"/>
  <c r="I634" i="10" s="1"/>
  <c r="J634" i="10" s="1"/>
  <c r="K634" i="10" s="1"/>
  <c r="BL633" i="10"/>
  <c r="AK633" i="10"/>
  <c r="V633" i="10"/>
  <c r="U633" i="10"/>
  <c r="H633" i="10"/>
  <c r="G633" i="10"/>
  <c r="F633" i="10"/>
  <c r="BL632" i="10"/>
  <c r="AK632" i="10"/>
  <c r="V632" i="10"/>
  <c r="U632" i="10"/>
  <c r="H632" i="10"/>
  <c r="G632" i="10"/>
  <c r="F632" i="10"/>
  <c r="BL631" i="10"/>
  <c r="AK631" i="10"/>
  <c r="V631" i="10"/>
  <c r="U631" i="10"/>
  <c r="H631" i="10"/>
  <c r="G631" i="10"/>
  <c r="F631" i="10"/>
  <c r="I631" i="10" s="1"/>
  <c r="J631" i="10" s="1"/>
  <c r="K631" i="10" s="1"/>
  <c r="BL630" i="10"/>
  <c r="AK630" i="10"/>
  <c r="V630" i="10"/>
  <c r="U630" i="10"/>
  <c r="H630" i="10"/>
  <c r="G630" i="10"/>
  <c r="F630" i="10"/>
  <c r="BL629" i="10"/>
  <c r="AK629" i="10"/>
  <c r="V629" i="10"/>
  <c r="U629" i="10"/>
  <c r="H629" i="10"/>
  <c r="G629" i="10"/>
  <c r="F629" i="10"/>
  <c r="BL628" i="10"/>
  <c r="AK628" i="10"/>
  <c r="V628" i="10"/>
  <c r="U628" i="10"/>
  <c r="H628" i="10"/>
  <c r="G628" i="10"/>
  <c r="F628" i="10"/>
  <c r="BL627" i="10"/>
  <c r="AK627" i="10"/>
  <c r="V627" i="10"/>
  <c r="U627" i="10"/>
  <c r="H627" i="10"/>
  <c r="G627" i="10"/>
  <c r="F627" i="10"/>
  <c r="BL626" i="10"/>
  <c r="AK626" i="10"/>
  <c r="V626" i="10"/>
  <c r="U626" i="10"/>
  <c r="H626" i="10"/>
  <c r="G626" i="10"/>
  <c r="F626" i="10"/>
  <c r="I626" i="10" s="1"/>
  <c r="J626" i="10" s="1"/>
  <c r="K626" i="10" s="1"/>
  <c r="BL625" i="10"/>
  <c r="AK625" i="10"/>
  <c r="V625" i="10"/>
  <c r="U625" i="10"/>
  <c r="H625" i="10"/>
  <c r="G625" i="10"/>
  <c r="F625" i="10"/>
  <c r="BL624" i="10"/>
  <c r="V624" i="10"/>
  <c r="U624" i="10"/>
  <c r="H624" i="10"/>
  <c r="G624" i="10"/>
  <c r="F624" i="10"/>
  <c r="BL623" i="10"/>
  <c r="V623" i="10"/>
  <c r="U623" i="10"/>
  <c r="H623" i="10"/>
  <c r="G623" i="10"/>
  <c r="F623" i="10"/>
  <c r="BL622" i="10"/>
  <c r="V622" i="10"/>
  <c r="U622" i="10"/>
  <c r="H622" i="10"/>
  <c r="G622" i="10"/>
  <c r="F622" i="10"/>
  <c r="BL621" i="10"/>
  <c r="V621" i="10"/>
  <c r="U621" i="10"/>
  <c r="H621" i="10"/>
  <c r="G621" i="10"/>
  <c r="F621" i="10"/>
  <c r="BL620" i="10"/>
  <c r="AR620" i="10"/>
  <c r="V620" i="10"/>
  <c r="U620" i="10"/>
  <c r="H620" i="10"/>
  <c r="G620" i="10"/>
  <c r="F620" i="10"/>
  <c r="I620" i="10" s="1"/>
  <c r="J620" i="10" s="1"/>
  <c r="K620" i="10" s="1"/>
  <c r="BL619" i="10"/>
  <c r="AR619" i="10"/>
  <c r="V619" i="10"/>
  <c r="U619" i="10"/>
  <c r="H619" i="10"/>
  <c r="G619" i="10"/>
  <c r="F619" i="10"/>
  <c r="BL618" i="10"/>
  <c r="AR618" i="10"/>
  <c r="V618" i="10"/>
  <c r="U618" i="10"/>
  <c r="H618" i="10"/>
  <c r="G618" i="10"/>
  <c r="F618" i="10"/>
  <c r="BL617" i="10"/>
  <c r="AR617" i="10"/>
  <c r="V617" i="10"/>
  <c r="U617" i="10"/>
  <c r="I617" i="10" s="1"/>
  <c r="J617" i="10" s="1"/>
  <c r="K617" i="10" s="1"/>
  <c r="H617" i="10"/>
  <c r="G617" i="10"/>
  <c r="F617" i="10"/>
  <c r="AR616" i="10"/>
  <c r="W616" i="10"/>
  <c r="BL616" i="10" s="1"/>
  <c r="V616" i="10"/>
  <c r="U616" i="10"/>
  <c r="H616" i="10"/>
  <c r="G616" i="10"/>
  <c r="F616" i="10"/>
  <c r="AR615" i="10"/>
  <c r="W615" i="10"/>
  <c r="BL615" i="10" s="1"/>
  <c r="V615" i="10"/>
  <c r="U615" i="10"/>
  <c r="H615" i="10"/>
  <c r="G615" i="10"/>
  <c r="F615" i="10"/>
  <c r="AL614" i="10"/>
  <c r="W614" i="10" s="1"/>
  <c r="X614" i="10" s="1"/>
  <c r="V614" i="10"/>
  <c r="U614" i="10"/>
  <c r="H614" i="10"/>
  <c r="G614" i="10"/>
  <c r="F614" i="10"/>
  <c r="AL613" i="10"/>
  <c r="W613" i="10" s="1"/>
  <c r="X613" i="10" s="1"/>
  <c r="V613" i="10"/>
  <c r="U613" i="10"/>
  <c r="H613" i="10"/>
  <c r="G613" i="10"/>
  <c r="F613" i="10"/>
  <c r="AL612" i="10"/>
  <c r="W612" i="10" s="1"/>
  <c r="X612" i="10" s="1"/>
  <c r="V612" i="10"/>
  <c r="U612" i="10"/>
  <c r="H612" i="10"/>
  <c r="G612" i="10"/>
  <c r="F612" i="10"/>
  <c r="AL611" i="10"/>
  <c r="W611" i="10" s="1"/>
  <c r="X611" i="10" s="1"/>
  <c r="V611" i="10"/>
  <c r="U611" i="10"/>
  <c r="H611" i="10"/>
  <c r="G611" i="10"/>
  <c r="F611" i="10"/>
  <c r="AL610" i="10"/>
  <c r="W610" i="10" s="1"/>
  <c r="X610" i="10" s="1"/>
  <c r="V610" i="10"/>
  <c r="U610" i="10"/>
  <c r="H610" i="10"/>
  <c r="G610" i="10"/>
  <c r="F610" i="10"/>
  <c r="AL609" i="10"/>
  <c r="W609" i="10" s="1"/>
  <c r="X609" i="10" s="1"/>
  <c r="V609" i="10"/>
  <c r="U609" i="10"/>
  <c r="H609" i="10"/>
  <c r="G609" i="10"/>
  <c r="F609" i="10"/>
  <c r="AL608" i="10"/>
  <c r="W608" i="10" s="1"/>
  <c r="X608" i="10" s="1"/>
  <c r="V608" i="10"/>
  <c r="U608" i="10"/>
  <c r="H608" i="10"/>
  <c r="G608" i="10"/>
  <c r="F608" i="10"/>
  <c r="AL607" i="10"/>
  <c r="W607" i="10" s="1"/>
  <c r="X607" i="10" s="1"/>
  <c r="V607" i="10"/>
  <c r="U607" i="10"/>
  <c r="H607" i="10"/>
  <c r="G607" i="10"/>
  <c r="F607" i="10"/>
  <c r="AL606" i="10"/>
  <c r="W606" i="10" s="1"/>
  <c r="X606" i="10" s="1"/>
  <c r="V606" i="10"/>
  <c r="U606" i="10"/>
  <c r="H606" i="10"/>
  <c r="G606" i="10"/>
  <c r="F606" i="10"/>
  <c r="AL605" i="10"/>
  <c r="W605" i="10" s="1"/>
  <c r="X605" i="10" s="1"/>
  <c r="V605" i="10"/>
  <c r="U605" i="10"/>
  <c r="H605" i="10"/>
  <c r="G605" i="10"/>
  <c r="F605" i="10"/>
  <c r="AL604" i="10"/>
  <c r="W604" i="10" s="1"/>
  <c r="X604" i="10" s="1"/>
  <c r="V604" i="10"/>
  <c r="U604" i="10"/>
  <c r="H604" i="10"/>
  <c r="G604" i="10"/>
  <c r="F604" i="10"/>
  <c r="AL603" i="10"/>
  <c r="W603" i="10" s="1"/>
  <c r="X603" i="10" s="1"/>
  <c r="V603" i="10"/>
  <c r="U603" i="10"/>
  <c r="H603" i="10"/>
  <c r="G603" i="10"/>
  <c r="F603" i="10"/>
  <c r="AL602" i="10"/>
  <c r="W602" i="10" s="1"/>
  <c r="X602" i="10" s="1"/>
  <c r="V602" i="10"/>
  <c r="U602" i="10"/>
  <c r="H602" i="10"/>
  <c r="G602" i="10"/>
  <c r="F602" i="10"/>
  <c r="AL601" i="10"/>
  <c r="W601" i="10" s="1"/>
  <c r="X601" i="10" s="1"/>
  <c r="V601" i="10"/>
  <c r="U601" i="10"/>
  <c r="H601" i="10"/>
  <c r="G601" i="10"/>
  <c r="F601" i="10"/>
  <c r="AL600" i="10"/>
  <c r="W600" i="10"/>
  <c r="X600" i="10" s="1"/>
  <c r="V600" i="10"/>
  <c r="U600" i="10"/>
  <c r="H600" i="10"/>
  <c r="G600" i="10"/>
  <c r="F600" i="10"/>
  <c r="I600" i="10" s="1"/>
  <c r="J600" i="10" s="1"/>
  <c r="K600" i="10" s="1"/>
  <c r="AL599" i="10"/>
  <c r="W599" i="10" s="1"/>
  <c r="X599" i="10" s="1"/>
  <c r="V599" i="10"/>
  <c r="U599" i="10"/>
  <c r="H599" i="10"/>
  <c r="G599" i="10"/>
  <c r="F599" i="10"/>
  <c r="AL598" i="10"/>
  <c r="W598" i="10" s="1"/>
  <c r="X598" i="10" s="1"/>
  <c r="V598" i="10"/>
  <c r="U598" i="10"/>
  <c r="H598" i="10"/>
  <c r="G598" i="10"/>
  <c r="F598" i="10"/>
  <c r="AL597" i="10"/>
  <c r="W597" i="10" s="1"/>
  <c r="X597" i="10" s="1"/>
  <c r="V597" i="10"/>
  <c r="U597" i="10"/>
  <c r="H597" i="10"/>
  <c r="G597" i="10"/>
  <c r="F597" i="10"/>
  <c r="AL596" i="10"/>
  <c r="W596" i="10"/>
  <c r="X596" i="10" s="1"/>
  <c r="V596" i="10"/>
  <c r="U596" i="10"/>
  <c r="H596" i="10"/>
  <c r="G596" i="10"/>
  <c r="F596" i="10"/>
  <c r="AL595" i="10"/>
  <c r="W595" i="10" s="1"/>
  <c r="X595" i="10" s="1"/>
  <c r="V595" i="10"/>
  <c r="U595" i="10"/>
  <c r="H595" i="10"/>
  <c r="G595" i="10"/>
  <c r="F595" i="10"/>
  <c r="AL594" i="10"/>
  <c r="W594" i="10" s="1"/>
  <c r="X594" i="10" s="1"/>
  <c r="V594" i="10"/>
  <c r="U594" i="10"/>
  <c r="H594" i="10"/>
  <c r="G594" i="10"/>
  <c r="F594" i="10"/>
  <c r="AL593" i="10"/>
  <c r="W593" i="10" s="1"/>
  <c r="X593" i="10" s="1"/>
  <c r="V593" i="10"/>
  <c r="U593" i="10"/>
  <c r="H593" i="10"/>
  <c r="G593" i="10"/>
  <c r="F593" i="10"/>
  <c r="I593" i="10" s="1"/>
  <c r="J593" i="10" s="1"/>
  <c r="K593" i="10" s="1"/>
  <c r="AL592" i="10"/>
  <c r="W592" i="10" s="1"/>
  <c r="X592" i="10" s="1"/>
  <c r="V592" i="10"/>
  <c r="U592" i="10"/>
  <c r="H592" i="10"/>
  <c r="G592" i="10"/>
  <c r="F592" i="10"/>
  <c r="AL591" i="10"/>
  <c r="W591" i="10" s="1"/>
  <c r="X591" i="10" s="1"/>
  <c r="V591" i="10"/>
  <c r="U591" i="10"/>
  <c r="H591" i="10"/>
  <c r="G591" i="10"/>
  <c r="F591" i="10"/>
  <c r="AL590" i="10"/>
  <c r="W590" i="10" s="1"/>
  <c r="X590" i="10" s="1"/>
  <c r="V590" i="10"/>
  <c r="U590" i="10"/>
  <c r="H590" i="10"/>
  <c r="G590" i="10"/>
  <c r="F590" i="10"/>
  <c r="AL589" i="10"/>
  <c r="W589" i="10" s="1"/>
  <c r="X589" i="10" s="1"/>
  <c r="V589" i="10"/>
  <c r="U589" i="10"/>
  <c r="H589" i="10"/>
  <c r="G589" i="10"/>
  <c r="F589" i="10"/>
  <c r="AL588" i="10"/>
  <c r="W588" i="10" s="1"/>
  <c r="X588" i="10" s="1"/>
  <c r="V588" i="10"/>
  <c r="U588" i="10"/>
  <c r="H588" i="10"/>
  <c r="G588" i="10"/>
  <c r="F588" i="10"/>
  <c r="AL587" i="10"/>
  <c r="W587" i="10" s="1"/>
  <c r="X587" i="10" s="1"/>
  <c r="V587" i="10"/>
  <c r="U587" i="10"/>
  <c r="H587" i="10"/>
  <c r="G587" i="10"/>
  <c r="F587" i="10"/>
  <c r="AL586" i="10"/>
  <c r="W586" i="10" s="1"/>
  <c r="X586" i="10" s="1"/>
  <c r="V586" i="10"/>
  <c r="U586" i="10"/>
  <c r="H586" i="10"/>
  <c r="G586" i="10"/>
  <c r="F586" i="10"/>
  <c r="AL585" i="10"/>
  <c r="W585" i="10" s="1"/>
  <c r="X585" i="10" s="1"/>
  <c r="V585" i="10"/>
  <c r="U585" i="10"/>
  <c r="H585" i="10"/>
  <c r="G585" i="10"/>
  <c r="F585" i="10"/>
  <c r="AL584" i="10"/>
  <c r="W584" i="10" s="1"/>
  <c r="X584" i="10" s="1"/>
  <c r="V584" i="10"/>
  <c r="U584" i="10"/>
  <c r="H584" i="10"/>
  <c r="G584" i="10"/>
  <c r="F584" i="10"/>
  <c r="AL583" i="10"/>
  <c r="W583" i="10"/>
  <c r="X583" i="10" s="1"/>
  <c r="V583" i="10"/>
  <c r="U583" i="10"/>
  <c r="H583" i="10"/>
  <c r="G583" i="10"/>
  <c r="F583" i="10"/>
  <c r="AL582" i="10"/>
  <c r="W582" i="10" s="1"/>
  <c r="X582" i="10" s="1"/>
  <c r="V582" i="10"/>
  <c r="U582" i="10"/>
  <c r="H582" i="10"/>
  <c r="G582" i="10"/>
  <c r="F582" i="10"/>
  <c r="AL581" i="10"/>
  <c r="W581" i="10" s="1"/>
  <c r="X581" i="10" s="1"/>
  <c r="V581" i="10"/>
  <c r="U581" i="10"/>
  <c r="I581" i="10" s="1"/>
  <c r="J581" i="10" s="1"/>
  <c r="K581" i="10" s="1"/>
  <c r="H581" i="10"/>
  <c r="G581" i="10"/>
  <c r="F581" i="10"/>
  <c r="AL580" i="10"/>
  <c r="W580" i="10" s="1"/>
  <c r="X580" i="10" s="1"/>
  <c r="V580" i="10"/>
  <c r="U580" i="10"/>
  <c r="H580" i="10"/>
  <c r="G580" i="10"/>
  <c r="F580" i="10"/>
  <c r="AL579" i="10"/>
  <c r="W579" i="10" s="1"/>
  <c r="X579" i="10" s="1"/>
  <c r="V579" i="10"/>
  <c r="U579" i="10"/>
  <c r="H579" i="10"/>
  <c r="G579" i="10"/>
  <c r="F579" i="10"/>
  <c r="AL578" i="10"/>
  <c r="W578" i="10" s="1"/>
  <c r="X578" i="10" s="1"/>
  <c r="V578" i="10"/>
  <c r="U578" i="10"/>
  <c r="H578" i="10"/>
  <c r="G578" i="10"/>
  <c r="F578" i="10"/>
  <c r="AL577" i="10"/>
  <c r="W577" i="10" s="1"/>
  <c r="X577" i="10" s="1"/>
  <c r="V577" i="10"/>
  <c r="U577" i="10"/>
  <c r="H577" i="10"/>
  <c r="G577" i="10"/>
  <c r="F577" i="10"/>
  <c r="AL576" i="10"/>
  <c r="W576" i="10" s="1"/>
  <c r="X576" i="10" s="1"/>
  <c r="V576" i="10"/>
  <c r="U576" i="10"/>
  <c r="H576" i="10"/>
  <c r="G576" i="10"/>
  <c r="F576" i="10"/>
  <c r="AL575" i="10"/>
  <c r="W575" i="10" s="1"/>
  <c r="X575" i="10" s="1"/>
  <c r="V575" i="10"/>
  <c r="U575" i="10"/>
  <c r="H575" i="10"/>
  <c r="G575" i="10"/>
  <c r="F575" i="10"/>
  <c r="AL574" i="10"/>
  <c r="W574" i="10" s="1"/>
  <c r="X574" i="10" s="1"/>
  <c r="V574" i="10"/>
  <c r="U574" i="10"/>
  <c r="H574" i="10"/>
  <c r="G574" i="10"/>
  <c r="F574" i="10"/>
  <c r="AL573" i="10"/>
  <c r="W573" i="10" s="1"/>
  <c r="X573" i="10" s="1"/>
  <c r="V573" i="10"/>
  <c r="U573" i="10"/>
  <c r="I573" i="10" s="1"/>
  <c r="J573" i="10" s="1"/>
  <c r="K573" i="10" s="1"/>
  <c r="H573" i="10"/>
  <c r="G573" i="10"/>
  <c r="F573" i="10"/>
  <c r="AL572" i="10"/>
  <c r="W572" i="10" s="1"/>
  <c r="X572" i="10" s="1"/>
  <c r="V572" i="10"/>
  <c r="U572" i="10"/>
  <c r="H572" i="10"/>
  <c r="G572" i="10"/>
  <c r="F572" i="10"/>
  <c r="AL571" i="10"/>
  <c r="W571" i="10" s="1"/>
  <c r="X571" i="10" s="1"/>
  <c r="V571" i="10"/>
  <c r="U571" i="10"/>
  <c r="H571" i="10"/>
  <c r="G571" i="10"/>
  <c r="F571" i="10"/>
  <c r="AL570" i="10"/>
  <c r="W570" i="10" s="1"/>
  <c r="X570" i="10" s="1"/>
  <c r="V570" i="10"/>
  <c r="U570" i="10"/>
  <c r="H570" i="10"/>
  <c r="G570" i="10"/>
  <c r="F570" i="10"/>
  <c r="AL569" i="10"/>
  <c r="W569" i="10" s="1"/>
  <c r="X569" i="10" s="1"/>
  <c r="V569" i="10"/>
  <c r="U569" i="10"/>
  <c r="H569" i="10"/>
  <c r="G569" i="10"/>
  <c r="F569" i="10"/>
  <c r="AL568" i="10"/>
  <c r="W568" i="10" s="1"/>
  <c r="X568" i="10" s="1"/>
  <c r="V568" i="10"/>
  <c r="U568" i="10"/>
  <c r="H568" i="10"/>
  <c r="G568" i="10"/>
  <c r="F568" i="10"/>
  <c r="AL567" i="10"/>
  <c r="W567" i="10" s="1"/>
  <c r="X567" i="10" s="1"/>
  <c r="V567" i="10"/>
  <c r="U567" i="10"/>
  <c r="H567" i="10"/>
  <c r="G567" i="10"/>
  <c r="F567" i="10"/>
  <c r="AL566" i="10"/>
  <c r="W566" i="10" s="1"/>
  <c r="X566" i="10" s="1"/>
  <c r="V566" i="10"/>
  <c r="U566" i="10"/>
  <c r="H566" i="10"/>
  <c r="G566" i="10"/>
  <c r="F566" i="10"/>
  <c r="AL565" i="10"/>
  <c r="W565" i="10" s="1"/>
  <c r="X565" i="10" s="1"/>
  <c r="V565" i="10"/>
  <c r="U565" i="10"/>
  <c r="H565" i="10"/>
  <c r="G565" i="10"/>
  <c r="F565" i="10"/>
  <c r="BL564" i="10"/>
  <c r="AN564" i="10"/>
  <c r="V564" i="10"/>
  <c r="U564" i="10"/>
  <c r="H564" i="10"/>
  <c r="G564" i="10"/>
  <c r="F564" i="10"/>
  <c r="BL563" i="10"/>
  <c r="AN563" i="10"/>
  <c r="V563" i="10"/>
  <c r="U563" i="10"/>
  <c r="H563" i="10"/>
  <c r="G563" i="10"/>
  <c r="F563" i="10"/>
  <c r="BL562" i="10"/>
  <c r="AN562" i="10"/>
  <c r="V562" i="10"/>
  <c r="U562" i="10"/>
  <c r="H562" i="10"/>
  <c r="G562" i="10"/>
  <c r="F562" i="10"/>
  <c r="BL561" i="10"/>
  <c r="AN561" i="10"/>
  <c r="V561" i="10"/>
  <c r="U561" i="10"/>
  <c r="H561" i="10"/>
  <c r="G561" i="10"/>
  <c r="F561" i="10"/>
  <c r="BL560" i="10"/>
  <c r="AN560" i="10"/>
  <c r="V560" i="10"/>
  <c r="U560" i="10"/>
  <c r="H560" i="10"/>
  <c r="G560" i="10"/>
  <c r="F560" i="10"/>
  <c r="BL559" i="10"/>
  <c r="AN559" i="10"/>
  <c r="V559" i="10"/>
  <c r="U559" i="10"/>
  <c r="H559" i="10"/>
  <c r="G559" i="10"/>
  <c r="F559" i="10"/>
  <c r="BL558" i="10"/>
  <c r="AN558" i="10"/>
  <c r="V558" i="10"/>
  <c r="U558" i="10"/>
  <c r="H558" i="10"/>
  <c r="G558" i="10"/>
  <c r="F558" i="10"/>
  <c r="BL557" i="10"/>
  <c r="AN557" i="10"/>
  <c r="V557" i="10"/>
  <c r="U557" i="10"/>
  <c r="H557" i="10"/>
  <c r="G557" i="10"/>
  <c r="F557" i="10"/>
  <c r="BL556" i="10"/>
  <c r="AN556" i="10"/>
  <c r="V556" i="10"/>
  <c r="U556" i="10"/>
  <c r="H556" i="10"/>
  <c r="G556" i="10"/>
  <c r="F556" i="10"/>
  <c r="BL555" i="10"/>
  <c r="AN555" i="10"/>
  <c r="V555" i="10"/>
  <c r="U555" i="10"/>
  <c r="H555" i="10"/>
  <c r="G555" i="10"/>
  <c r="F555" i="10"/>
  <c r="BL554" i="10"/>
  <c r="AN554" i="10"/>
  <c r="V554" i="10"/>
  <c r="U554" i="10"/>
  <c r="H554" i="10"/>
  <c r="G554" i="10"/>
  <c r="F554" i="10"/>
  <c r="BL553" i="10"/>
  <c r="AN553" i="10"/>
  <c r="V553" i="10"/>
  <c r="U553" i="10"/>
  <c r="I553" i="10" s="1"/>
  <c r="J553" i="10" s="1"/>
  <c r="K553" i="10" s="1"/>
  <c r="H553" i="10"/>
  <c r="G553" i="10"/>
  <c r="F553" i="10"/>
  <c r="BL552" i="10"/>
  <c r="AN552" i="10"/>
  <c r="V552" i="10"/>
  <c r="U552" i="10"/>
  <c r="H552" i="10"/>
  <c r="G552" i="10"/>
  <c r="F552" i="10"/>
  <c r="BL551" i="10"/>
  <c r="AN551" i="10"/>
  <c r="V551" i="10"/>
  <c r="U551" i="10"/>
  <c r="H551" i="10"/>
  <c r="G551" i="10"/>
  <c r="F551" i="10"/>
  <c r="BL550" i="10"/>
  <c r="AN550" i="10"/>
  <c r="V550" i="10"/>
  <c r="U550" i="10"/>
  <c r="H550" i="10"/>
  <c r="G550" i="10"/>
  <c r="F550" i="10"/>
  <c r="BL549" i="10"/>
  <c r="AX549" i="10"/>
  <c r="AT549" i="10"/>
  <c r="V549" i="10"/>
  <c r="U549" i="10"/>
  <c r="H549" i="10"/>
  <c r="G549" i="10"/>
  <c r="F549" i="10"/>
  <c r="BL548" i="10"/>
  <c r="AX548" i="10"/>
  <c r="AT548" i="10"/>
  <c r="V548" i="10"/>
  <c r="U548" i="10"/>
  <c r="H548" i="10"/>
  <c r="G548" i="10"/>
  <c r="F548" i="10"/>
  <c r="BL547" i="10"/>
  <c r="AX547" i="10"/>
  <c r="AT547" i="10"/>
  <c r="V547" i="10"/>
  <c r="U547" i="10"/>
  <c r="H547" i="10"/>
  <c r="G547" i="10"/>
  <c r="F547" i="10"/>
  <c r="BL546" i="10"/>
  <c r="AX546" i="10"/>
  <c r="AT546" i="10"/>
  <c r="V546" i="10"/>
  <c r="U546" i="10"/>
  <c r="H546" i="10"/>
  <c r="G546" i="10"/>
  <c r="F546" i="10"/>
  <c r="BL545" i="10"/>
  <c r="AX545" i="10"/>
  <c r="AT545" i="10"/>
  <c r="V545" i="10"/>
  <c r="U545" i="10"/>
  <c r="H545" i="10"/>
  <c r="G545" i="10"/>
  <c r="F545" i="10"/>
  <c r="BL544" i="10"/>
  <c r="AX544" i="10"/>
  <c r="AT544" i="10"/>
  <c r="V544" i="10"/>
  <c r="U544" i="10"/>
  <c r="H544" i="10"/>
  <c r="G544" i="10"/>
  <c r="F544" i="10"/>
  <c r="AT543" i="10"/>
  <c r="AS543" i="10" s="1"/>
  <c r="X543" i="10"/>
  <c r="W543" i="10"/>
  <c r="V543" i="10"/>
  <c r="U543" i="10"/>
  <c r="I543" i="10" s="1"/>
  <c r="J543" i="10" s="1"/>
  <c r="K543" i="10" s="1"/>
  <c r="E543" i="10"/>
  <c r="H543" i="10" s="1"/>
  <c r="AT542" i="10"/>
  <c r="AS542" i="10" s="1"/>
  <c r="X542" i="10"/>
  <c r="W542" i="10"/>
  <c r="V542" i="10"/>
  <c r="U542" i="10"/>
  <c r="I542" i="10" s="1"/>
  <c r="J542" i="10" s="1"/>
  <c r="K542" i="10" s="1"/>
  <c r="E542" i="10"/>
  <c r="AR541" i="10"/>
  <c r="W541" i="10" s="1"/>
  <c r="V541" i="10"/>
  <c r="U541" i="10"/>
  <c r="I541" i="10" s="1"/>
  <c r="J541" i="10" s="1"/>
  <c r="K541" i="10" s="1"/>
  <c r="H541" i="10"/>
  <c r="E541" i="10"/>
  <c r="G541" i="10" s="1"/>
  <c r="AT540" i="10"/>
  <c r="AS540" i="10" s="1"/>
  <c r="X540" i="10"/>
  <c r="W540" i="10"/>
  <c r="V540" i="10"/>
  <c r="U540" i="10"/>
  <c r="I540" i="10" s="1"/>
  <c r="J540" i="10" s="1"/>
  <c r="K540" i="10" s="1"/>
  <c r="E540" i="10"/>
  <c r="H540" i="10" s="1"/>
  <c r="AT539" i="10"/>
  <c r="AS539" i="10" s="1"/>
  <c r="X539" i="10"/>
  <c r="W539" i="10"/>
  <c r="V539" i="10"/>
  <c r="U539" i="10"/>
  <c r="I539" i="10" s="1"/>
  <c r="J539" i="10" s="1"/>
  <c r="K539" i="10" s="1"/>
  <c r="E539" i="10"/>
  <c r="AR538" i="10"/>
  <c r="X538" i="10" s="1"/>
  <c r="V538" i="10"/>
  <c r="U538" i="10"/>
  <c r="I538" i="10" s="1"/>
  <c r="J538" i="10" s="1"/>
  <c r="K538" i="10" s="1"/>
  <c r="E538" i="10"/>
  <c r="G538" i="10" s="1"/>
  <c r="AR537" i="10"/>
  <c r="W537" i="10" s="1"/>
  <c r="X537" i="10"/>
  <c r="BL537" i="10" s="1"/>
  <c r="V537" i="10"/>
  <c r="U537" i="10"/>
  <c r="I537" i="10" s="1"/>
  <c r="J537" i="10" s="1"/>
  <c r="K537" i="10" s="1"/>
  <c r="E537" i="10"/>
  <c r="AR536" i="10"/>
  <c r="AT536" i="10" s="1"/>
  <c r="AS536" i="10" s="1"/>
  <c r="V536" i="10"/>
  <c r="U536" i="10"/>
  <c r="I536" i="10" s="1"/>
  <c r="J536" i="10" s="1"/>
  <c r="K536" i="10" s="1"/>
  <c r="E536" i="10"/>
  <c r="H536" i="10" s="1"/>
  <c r="AR535" i="10"/>
  <c r="V535" i="10"/>
  <c r="U535" i="10"/>
  <c r="I535" i="10" s="1"/>
  <c r="J535" i="10" s="1"/>
  <c r="K535" i="10" s="1"/>
  <c r="E535" i="10"/>
  <c r="H535" i="10" s="1"/>
  <c r="AR534" i="10"/>
  <c r="AT534" i="10" s="1"/>
  <c r="AS534" i="10" s="1"/>
  <c r="V534" i="10"/>
  <c r="U534" i="10"/>
  <c r="I534" i="10" s="1"/>
  <c r="J534" i="10" s="1"/>
  <c r="K534" i="10" s="1"/>
  <c r="E534" i="10"/>
  <c r="H534" i="10" s="1"/>
  <c r="AR533" i="10"/>
  <c r="W533" i="10" s="1"/>
  <c r="V533" i="10"/>
  <c r="U533" i="10"/>
  <c r="I533" i="10" s="1"/>
  <c r="J533" i="10" s="1"/>
  <c r="K533" i="10" s="1"/>
  <c r="E533" i="10"/>
  <c r="H533" i="10" s="1"/>
  <c r="AR532" i="10"/>
  <c r="V532" i="10"/>
  <c r="U532" i="10"/>
  <c r="I532" i="10" s="1"/>
  <c r="J532" i="10" s="1"/>
  <c r="K532" i="10" s="1"/>
  <c r="E532" i="10"/>
  <c r="AT531" i="10"/>
  <c r="AS531" i="10"/>
  <c r="X531" i="10"/>
  <c r="W531" i="10"/>
  <c r="V531" i="10"/>
  <c r="U531" i="10"/>
  <c r="I531" i="10" s="1"/>
  <c r="J531" i="10" s="1"/>
  <c r="K531" i="10" s="1"/>
  <c r="E531" i="10"/>
  <c r="G531" i="10" s="1"/>
  <c r="AT530" i="10"/>
  <c r="AS530" i="10" s="1"/>
  <c r="X530" i="10"/>
  <c r="W530" i="10"/>
  <c r="V530" i="10"/>
  <c r="U530" i="10"/>
  <c r="I530" i="10" s="1"/>
  <c r="J530" i="10" s="1"/>
  <c r="K530" i="10" s="1"/>
  <c r="E530" i="10"/>
  <c r="H530" i="10" s="1"/>
  <c r="AR529" i="10"/>
  <c r="AT529" i="10" s="1"/>
  <c r="AS529" i="10" s="1"/>
  <c r="V529" i="10"/>
  <c r="U529" i="10"/>
  <c r="I529" i="10" s="1"/>
  <c r="J529" i="10" s="1"/>
  <c r="K529" i="10" s="1"/>
  <c r="E529" i="10"/>
  <c r="H529" i="10" s="1"/>
  <c r="AX528" i="10"/>
  <c r="AO528" i="10"/>
  <c r="AK528" i="10"/>
  <c r="X528" i="10"/>
  <c r="V528" i="10"/>
  <c r="U528" i="10"/>
  <c r="H528" i="10"/>
  <c r="G528" i="10"/>
  <c r="F528" i="10"/>
  <c r="I528" i="10" s="1"/>
  <c r="J528" i="10" s="1"/>
  <c r="K528" i="10" s="1"/>
  <c r="AX527" i="10"/>
  <c r="AO527" i="10"/>
  <c r="AK527" i="10"/>
  <c r="X527" i="10"/>
  <c r="V527" i="10"/>
  <c r="U527" i="10"/>
  <c r="H527" i="10"/>
  <c r="G527" i="10"/>
  <c r="F527" i="10"/>
  <c r="AX526" i="10"/>
  <c r="AO526" i="10"/>
  <c r="AK526" i="10"/>
  <c r="X526" i="10"/>
  <c r="V526" i="10"/>
  <c r="U526" i="10"/>
  <c r="H526" i="10"/>
  <c r="G526" i="10"/>
  <c r="F526" i="10"/>
  <c r="AX525" i="10"/>
  <c r="AO525" i="10"/>
  <c r="AK525" i="10"/>
  <c r="X525" i="10"/>
  <c r="V525" i="10"/>
  <c r="U525" i="10"/>
  <c r="H525" i="10"/>
  <c r="G525" i="10"/>
  <c r="F525" i="10"/>
  <c r="AX524" i="10"/>
  <c r="AO524" i="10"/>
  <c r="AK524" i="10"/>
  <c r="X524" i="10"/>
  <c r="V524" i="10"/>
  <c r="U524" i="10"/>
  <c r="D524" i="10"/>
  <c r="AX523" i="10"/>
  <c r="AO523" i="10"/>
  <c r="AK523" i="10"/>
  <c r="X523" i="10"/>
  <c r="V523" i="10"/>
  <c r="U523" i="10"/>
  <c r="H523" i="10"/>
  <c r="G523" i="10"/>
  <c r="F523" i="10"/>
  <c r="AX522" i="10"/>
  <c r="AO522" i="10"/>
  <c r="AK522" i="10"/>
  <c r="X522" i="10"/>
  <c r="V522" i="10"/>
  <c r="U522" i="10"/>
  <c r="H522" i="10"/>
  <c r="G522" i="10"/>
  <c r="F522" i="10"/>
  <c r="AX521" i="10"/>
  <c r="AO521" i="10"/>
  <c r="AK521" i="10"/>
  <c r="X521" i="10"/>
  <c r="V521" i="10"/>
  <c r="U521" i="10"/>
  <c r="I521" i="10"/>
  <c r="J521" i="10" s="1"/>
  <c r="K521" i="10" s="1"/>
  <c r="H521" i="10"/>
  <c r="G521" i="10"/>
  <c r="F521" i="10"/>
  <c r="AX520" i="10"/>
  <c r="AO520" i="10"/>
  <c r="AK520" i="10"/>
  <c r="X520" i="10"/>
  <c r="V520" i="10"/>
  <c r="U520" i="10"/>
  <c r="H520" i="10"/>
  <c r="G520" i="10"/>
  <c r="F520" i="10"/>
  <c r="AX519" i="10"/>
  <c r="AO519" i="10"/>
  <c r="AK519" i="10"/>
  <c r="X519" i="10"/>
  <c r="V519" i="10"/>
  <c r="U519" i="10"/>
  <c r="H519" i="10"/>
  <c r="G519" i="10"/>
  <c r="F519" i="10"/>
  <c r="AX518" i="10"/>
  <c r="AO518" i="10"/>
  <c r="AK518" i="10"/>
  <c r="X518" i="10"/>
  <c r="V518" i="10"/>
  <c r="U518" i="10"/>
  <c r="H518" i="10"/>
  <c r="G518" i="10"/>
  <c r="F518" i="10"/>
  <c r="AX517" i="10"/>
  <c r="AO517" i="10"/>
  <c r="AK517" i="10"/>
  <c r="X517" i="10"/>
  <c r="V517" i="10"/>
  <c r="U517" i="10"/>
  <c r="H517" i="10"/>
  <c r="G517" i="10"/>
  <c r="F517" i="10"/>
  <c r="AX516" i="10"/>
  <c r="AO516" i="10"/>
  <c r="AK516" i="10"/>
  <c r="X516" i="10"/>
  <c r="V516" i="10"/>
  <c r="U516" i="10"/>
  <c r="H516" i="10"/>
  <c r="G516" i="10"/>
  <c r="F516" i="10"/>
  <c r="AX515" i="10"/>
  <c r="AO515" i="10"/>
  <c r="AK515" i="10"/>
  <c r="X515" i="10"/>
  <c r="V515" i="10"/>
  <c r="U515" i="10"/>
  <c r="H515" i="10"/>
  <c r="G515" i="10"/>
  <c r="F515" i="10"/>
  <c r="AX514" i="10"/>
  <c r="AO514" i="10"/>
  <c r="AK514" i="10"/>
  <c r="X514" i="10"/>
  <c r="V514" i="10"/>
  <c r="U514" i="10"/>
  <c r="H514" i="10"/>
  <c r="G514" i="10"/>
  <c r="F514" i="10"/>
  <c r="AX513" i="10"/>
  <c r="AO513" i="10"/>
  <c r="AK513" i="10"/>
  <c r="X513" i="10"/>
  <c r="V513" i="10"/>
  <c r="U513" i="10"/>
  <c r="H513" i="10"/>
  <c r="G513" i="10"/>
  <c r="F513" i="10"/>
  <c r="AX512" i="10"/>
  <c r="AO512" i="10"/>
  <c r="AK512" i="10"/>
  <c r="X512" i="10"/>
  <c r="V512" i="10"/>
  <c r="U512" i="10"/>
  <c r="H512" i="10"/>
  <c r="G512" i="10"/>
  <c r="F512" i="10"/>
  <c r="AX511" i="10"/>
  <c r="AO511" i="10"/>
  <c r="AK511" i="10"/>
  <c r="X511" i="10"/>
  <c r="V511" i="10"/>
  <c r="U511" i="10"/>
  <c r="H511" i="10"/>
  <c r="G511" i="10"/>
  <c r="F511" i="10"/>
  <c r="AX510" i="10"/>
  <c r="AO510" i="10"/>
  <c r="AK510" i="10"/>
  <c r="X510" i="10"/>
  <c r="V510" i="10"/>
  <c r="U510" i="10"/>
  <c r="H510" i="10"/>
  <c r="G510" i="10"/>
  <c r="F510" i="10"/>
  <c r="AX509" i="10"/>
  <c r="AO509" i="10"/>
  <c r="AK509" i="10"/>
  <c r="X509" i="10"/>
  <c r="V509" i="10"/>
  <c r="U509" i="10"/>
  <c r="H509" i="10"/>
  <c r="G509" i="10"/>
  <c r="F509" i="10"/>
  <c r="AX508" i="10"/>
  <c r="AO508" i="10"/>
  <c r="AK508" i="10"/>
  <c r="X508" i="10"/>
  <c r="V508" i="10"/>
  <c r="U508" i="10"/>
  <c r="H508" i="10"/>
  <c r="G508" i="10"/>
  <c r="F508" i="10"/>
  <c r="I508" i="10" s="1"/>
  <c r="J508" i="10" s="1"/>
  <c r="K508" i="10" s="1"/>
  <c r="AX507" i="10"/>
  <c r="AP507" i="10" s="1"/>
  <c r="AO507" i="10" s="1"/>
  <c r="AK507" i="10"/>
  <c r="X507" i="10"/>
  <c r="V507" i="10"/>
  <c r="U507" i="10"/>
  <c r="H507" i="10"/>
  <c r="G507" i="10"/>
  <c r="F507" i="10"/>
  <c r="AX506" i="10"/>
  <c r="AP506" i="10" s="1"/>
  <c r="AO506" i="10" s="1"/>
  <c r="AK506" i="10"/>
  <c r="X506" i="10"/>
  <c r="V506" i="10"/>
  <c r="U506" i="10"/>
  <c r="H506" i="10"/>
  <c r="G506" i="10"/>
  <c r="F506" i="10"/>
  <c r="AX505" i="10"/>
  <c r="AP505" i="10" s="1"/>
  <c r="AO505" i="10" s="1"/>
  <c r="AK505" i="10"/>
  <c r="X505" i="10"/>
  <c r="V505" i="10"/>
  <c r="U505" i="10"/>
  <c r="H505" i="10"/>
  <c r="G505" i="10"/>
  <c r="F505" i="10"/>
  <c r="AW504" i="10"/>
  <c r="AT504" i="10"/>
  <c r="X504" i="10"/>
  <c r="V504" i="10"/>
  <c r="U504" i="10"/>
  <c r="I504" i="10" s="1"/>
  <c r="J504" i="10" s="1"/>
  <c r="K504" i="10" s="1"/>
  <c r="H504" i="10"/>
  <c r="G504" i="10"/>
  <c r="AW503" i="10"/>
  <c r="AT503" i="10"/>
  <c r="X503" i="10"/>
  <c r="V503" i="10"/>
  <c r="U503" i="10"/>
  <c r="I503" i="10" s="1"/>
  <c r="J503" i="10" s="1"/>
  <c r="K503" i="10" s="1"/>
  <c r="H503" i="10"/>
  <c r="G503" i="10"/>
  <c r="AW502" i="10"/>
  <c r="AT502" i="10"/>
  <c r="X502" i="10"/>
  <c r="V502" i="10"/>
  <c r="U502" i="10"/>
  <c r="I502" i="10" s="1"/>
  <c r="J502" i="10" s="1"/>
  <c r="K502" i="10" s="1"/>
  <c r="H502" i="10"/>
  <c r="G502" i="10"/>
  <c r="AW501" i="10"/>
  <c r="AT501" i="10"/>
  <c r="X501" i="10"/>
  <c r="V501" i="10"/>
  <c r="U501" i="10"/>
  <c r="I501" i="10" s="1"/>
  <c r="J501" i="10" s="1"/>
  <c r="K501" i="10" s="1"/>
  <c r="H501" i="10"/>
  <c r="G501" i="10"/>
  <c r="AW500" i="10"/>
  <c r="AT500" i="10"/>
  <c r="AQ500" i="10"/>
  <c r="X500" i="10"/>
  <c r="V500" i="10"/>
  <c r="U500" i="10"/>
  <c r="I500" i="10" s="1"/>
  <c r="J500" i="10" s="1"/>
  <c r="K500" i="10" s="1"/>
  <c r="H500" i="10"/>
  <c r="G500" i="10"/>
  <c r="AW499" i="10"/>
  <c r="AT499" i="10"/>
  <c r="AQ499" i="10"/>
  <c r="X499" i="10"/>
  <c r="V499" i="10"/>
  <c r="U499" i="10"/>
  <c r="I499" i="10"/>
  <c r="J499" i="10" s="1"/>
  <c r="K499" i="10" s="1"/>
  <c r="H499" i="10"/>
  <c r="G499" i="10"/>
  <c r="AW498" i="10"/>
  <c r="AT498" i="10"/>
  <c r="AQ498" i="10"/>
  <c r="X498" i="10"/>
  <c r="V498" i="10"/>
  <c r="U498" i="10"/>
  <c r="I498" i="10" s="1"/>
  <c r="J498" i="10" s="1"/>
  <c r="K498" i="10" s="1"/>
  <c r="H498" i="10"/>
  <c r="G498" i="10"/>
  <c r="AW497" i="10"/>
  <c r="AT497" i="10"/>
  <c r="AQ497" i="10"/>
  <c r="X497" i="10"/>
  <c r="V497" i="10"/>
  <c r="U497" i="10"/>
  <c r="I497" i="10" s="1"/>
  <c r="J497" i="10" s="1"/>
  <c r="K497" i="10" s="1"/>
  <c r="H497" i="10"/>
  <c r="G497" i="10"/>
  <c r="AW496" i="10"/>
  <c r="AT496" i="10"/>
  <c r="AQ496" i="10"/>
  <c r="X496" i="10"/>
  <c r="V496" i="10"/>
  <c r="U496" i="10"/>
  <c r="I496" i="10" s="1"/>
  <c r="J496" i="10" s="1"/>
  <c r="K496" i="10" s="1"/>
  <c r="H496" i="10"/>
  <c r="G496" i="10"/>
  <c r="AW495" i="10"/>
  <c r="AT495" i="10"/>
  <c r="AQ495" i="10"/>
  <c r="X495" i="10"/>
  <c r="V495" i="10"/>
  <c r="U495" i="10"/>
  <c r="I495" i="10" s="1"/>
  <c r="J495" i="10" s="1"/>
  <c r="K495" i="10" s="1"/>
  <c r="H495" i="10"/>
  <c r="G495" i="10"/>
  <c r="AW494" i="10"/>
  <c r="AT494" i="10"/>
  <c r="AQ494" i="10"/>
  <c r="X494" i="10"/>
  <c r="V494" i="10"/>
  <c r="U494" i="10"/>
  <c r="I494" i="10" s="1"/>
  <c r="J494" i="10" s="1"/>
  <c r="K494" i="10" s="1"/>
  <c r="H494" i="10"/>
  <c r="G494" i="10"/>
  <c r="AW493" i="10"/>
  <c r="AT493" i="10"/>
  <c r="AQ493" i="10"/>
  <c r="X493" i="10"/>
  <c r="V493" i="10"/>
  <c r="U493" i="10"/>
  <c r="I493" i="10"/>
  <c r="J493" i="10" s="1"/>
  <c r="K493" i="10" s="1"/>
  <c r="H493" i="10"/>
  <c r="G493" i="10"/>
  <c r="AW492" i="10"/>
  <c r="AT492" i="10"/>
  <c r="AQ492" i="10"/>
  <c r="X492" i="10"/>
  <c r="V492" i="10"/>
  <c r="U492" i="10"/>
  <c r="I492" i="10" s="1"/>
  <c r="J492" i="10" s="1"/>
  <c r="K492" i="10" s="1"/>
  <c r="H492" i="10"/>
  <c r="G492" i="10"/>
  <c r="AW491" i="10"/>
  <c r="AT491" i="10"/>
  <c r="AQ491" i="10"/>
  <c r="X491" i="10"/>
  <c r="V491" i="10"/>
  <c r="U491" i="10"/>
  <c r="I491" i="10" s="1"/>
  <c r="J491" i="10" s="1"/>
  <c r="K491" i="10" s="1"/>
  <c r="H491" i="10"/>
  <c r="G491" i="10"/>
  <c r="AW490" i="10"/>
  <c r="AT490" i="10"/>
  <c r="AQ490" i="10"/>
  <c r="X490" i="10"/>
  <c r="V490" i="10"/>
  <c r="U490" i="10"/>
  <c r="I490" i="10" s="1"/>
  <c r="J490" i="10" s="1"/>
  <c r="K490" i="10" s="1"/>
  <c r="H490" i="10"/>
  <c r="G490" i="10"/>
  <c r="AW489" i="10"/>
  <c r="AT489" i="10"/>
  <c r="AQ489" i="10"/>
  <c r="X489" i="10"/>
  <c r="V489" i="10"/>
  <c r="U489" i="10"/>
  <c r="I489" i="10" s="1"/>
  <c r="J489" i="10" s="1"/>
  <c r="K489" i="10" s="1"/>
  <c r="H489" i="10"/>
  <c r="G489" i="10"/>
  <c r="AN488" i="10"/>
  <c r="V488" i="10"/>
  <c r="U488" i="10"/>
  <c r="H488" i="10"/>
  <c r="G488" i="10"/>
  <c r="F488" i="10"/>
  <c r="AN487" i="10"/>
  <c r="V487" i="10"/>
  <c r="U487" i="10"/>
  <c r="H487" i="10"/>
  <c r="G487" i="10"/>
  <c r="F487" i="10"/>
  <c r="AN486" i="10"/>
  <c r="V486" i="10"/>
  <c r="U486" i="10"/>
  <c r="H486" i="10"/>
  <c r="G486" i="10"/>
  <c r="F486" i="10"/>
  <c r="AN485" i="10"/>
  <c r="V485" i="10"/>
  <c r="U485" i="10"/>
  <c r="H485" i="10"/>
  <c r="G485" i="10"/>
  <c r="F485" i="10"/>
  <c r="AN484" i="10"/>
  <c r="V484" i="10"/>
  <c r="U484" i="10"/>
  <c r="H484" i="10"/>
  <c r="G484" i="10"/>
  <c r="F484" i="10"/>
  <c r="AN483" i="10"/>
  <c r="V483" i="10"/>
  <c r="U483" i="10"/>
  <c r="H483" i="10"/>
  <c r="G483" i="10"/>
  <c r="F483" i="10"/>
  <c r="V482" i="10"/>
  <c r="U482" i="10"/>
  <c r="I482" i="10" s="1"/>
  <c r="J482" i="10" s="1"/>
  <c r="K482" i="10" s="1"/>
  <c r="G482" i="10"/>
  <c r="E482" i="10"/>
  <c r="H482" i="10" s="1"/>
  <c r="V481" i="10"/>
  <c r="U481" i="10"/>
  <c r="I481" i="10" s="1"/>
  <c r="J481" i="10" s="1"/>
  <c r="K481" i="10" s="1"/>
  <c r="E481" i="10"/>
  <c r="V480" i="10"/>
  <c r="U480" i="10"/>
  <c r="I480" i="10" s="1"/>
  <c r="J480" i="10" s="1"/>
  <c r="K480" i="10" s="1"/>
  <c r="E480" i="10"/>
  <c r="H480" i="10" s="1"/>
  <c r="V479" i="10"/>
  <c r="U479" i="10"/>
  <c r="I479" i="10" s="1"/>
  <c r="J479" i="10" s="1"/>
  <c r="K479" i="10" s="1"/>
  <c r="E479" i="10"/>
  <c r="H479" i="10" s="1"/>
  <c r="V478" i="10"/>
  <c r="U478" i="10"/>
  <c r="I478" i="10" s="1"/>
  <c r="J478" i="10" s="1"/>
  <c r="K478" i="10" s="1"/>
  <c r="E478" i="10"/>
  <c r="H478" i="10" s="1"/>
  <c r="V477" i="10"/>
  <c r="U477" i="10"/>
  <c r="I477" i="10" s="1"/>
  <c r="J477" i="10" s="1"/>
  <c r="K477" i="10" s="1"/>
  <c r="E477" i="10"/>
  <c r="H477" i="10" s="1"/>
  <c r="V476" i="10"/>
  <c r="U476" i="10"/>
  <c r="I476" i="10" s="1"/>
  <c r="J476" i="10" s="1"/>
  <c r="K476" i="10" s="1"/>
  <c r="E476" i="10"/>
  <c r="H476" i="10" s="1"/>
  <c r="V475" i="10"/>
  <c r="U475" i="10"/>
  <c r="I475" i="10" s="1"/>
  <c r="J475" i="10" s="1"/>
  <c r="K475" i="10" s="1"/>
  <c r="E475" i="10"/>
  <c r="H475" i="10" s="1"/>
  <c r="V474" i="10"/>
  <c r="U474" i="10"/>
  <c r="I474" i="10"/>
  <c r="J474" i="10" s="1"/>
  <c r="K474" i="10" s="1"/>
  <c r="E474" i="10"/>
  <c r="V473" i="10"/>
  <c r="U473" i="10"/>
  <c r="I473" i="10" s="1"/>
  <c r="J473" i="10" s="1"/>
  <c r="K473" i="10" s="1"/>
  <c r="E473" i="10"/>
  <c r="V472" i="10"/>
  <c r="U472" i="10"/>
  <c r="I472" i="10" s="1"/>
  <c r="J472" i="10" s="1"/>
  <c r="K472" i="10" s="1"/>
  <c r="E472" i="10"/>
  <c r="H472" i="10" s="1"/>
  <c r="V471" i="10"/>
  <c r="U471" i="10"/>
  <c r="I471" i="10" s="1"/>
  <c r="J471" i="10" s="1"/>
  <c r="K471" i="10" s="1"/>
  <c r="E471" i="10"/>
  <c r="H471" i="10" s="1"/>
  <c r="V470" i="10"/>
  <c r="U470" i="10"/>
  <c r="I470" i="10" s="1"/>
  <c r="J470" i="10" s="1"/>
  <c r="K470" i="10" s="1"/>
  <c r="E470" i="10"/>
  <c r="H470" i="10" s="1"/>
  <c r="V469" i="10"/>
  <c r="U469" i="10"/>
  <c r="I469" i="10" s="1"/>
  <c r="J469" i="10" s="1"/>
  <c r="K469" i="10" s="1"/>
  <c r="E469" i="10"/>
  <c r="H469" i="10" s="1"/>
  <c r="V468" i="10"/>
  <c r="U468" i="10"/>
  <c r="I468" i="10"/>
  <c r="J468" i="10" s="1"/>
  <c r="K468" i="10" s="1"/>
  <c r="E468" i="10"/>
  <c r="H468" i="10" s="1"/>
  <c r="V467" i="10"/>
  <c r="U467" i="10"/>
  <c r="I467" i="10" s="1"/>
  <c r="J467" i="10" s="1"/>
  <c r="K467" i="10" s="1"/>
  <c r="E467" i="10"/>
  <c r="H467" i="10" s="1"/>
  <c r="AS466" i="10"/>
  <c r="AQ466" i="10"/>
  <c r="V466" i="10"/>
  <c r="U466" i="10"/>
  <c r="I466" i="10" s="1"/>
  <c r="J466" i="10" s="1"/>
  <c r="K466" i="10" s="1"/>
  <c r="E466" i="10"/>
  <c r="H466" i="10" s="1"/>
  <c r="AS465" i="10"/>
  <c r="AQ465" i="10"/>
  <c r="V465" i="10"/>
  <c r="U465" i="10"/>
  <c r="I465" i="10" s="1"/>
  <c r="J465" i="10" s="1"/>
  <c r="K465" i="10" s="1"/>
  <c r="E465" i="10"/>
  <c r="H465" i="10" s="1"/>
  <c r="AS464" i="10"/>
  <c r="AQ464" i="10"/>
  <c r="V464" i="10"/>
  <c r="U464" i="10"/>
  <c r="I464" i="10" s="1"/>
  <c r="J464" i="10" s="1"/>
  <c r="K464" i="10" s="1"/>
  <c r="E464" i="10"/>
  <c r="H464" i="10" s="1"/>
  <c r="AS463" i="10"/>
  <c r="AQ463" i="10"/>
  <c r="V463" i="10"/>
  <c r="U463" i="10"/>
  <c r="I463" i="10" s="1"/>
  <c r="J463" i="10" s="1"/>
  <c r="K463" i="10" s="1"/>
  <c r="E463" i="10"/>
  <c r="AS462" i="10"/>
  <c r="AQ462" i="10"/>
  <c r="V462" i="10"/>
  <c r="U462" i="10"/>
  <c r="I462" i="10" s="1"/>
  <c r="J462" i="10" s="1"/>
  <c r="K462" i="10" s="1"/>
  <c r="E462" i="10"/>
  <c r="H462" i="10" s="1"/>
  <c r="AS461" i="10"/>
  <c r="AQ461" i="10"/>
  <c r="V461" i="10"/>
  <c r="U461" i="10"/>
  <c r="I461" i="10" s="1"/>
  <c r="J461" i="10" s="1"/>
  <c r="K461" i="10" s="1"/>
  <c r="E461" i="10"/>
  <c r="H461" i="10" s="1"/>
  <c r="BW460" i="10"/>
  <c r="AS460" i="10"/>
  <c r="AQ460" i="10"/>
  <c r="V460" i="10"/>
  <c r="U460" i="10"/>
  <c r="I460" i="10" s="1"/>
  <c r="J460" i="10" s="1"/>
  <c r="K460" i="10" s="1"/>
  <c r="E460" i="10"/>
  <c r="G460" i="10" s="1"/>
  <c r="BW459" i="10"/>
  <c r="AS459" i="10"/>
  <c r="AQ459" i="10"/>
  <c r="V459" i="10"/>
  <c r="U459" i="10"/>
  <c r="I459" i="10" s="1"/>
  <c r="J459" i="10" s="1"/>
  <c r="K459" i="10" s="1"/>
  <c r="E459" i="10"/>
  <c r="BW458" i="10"/>
  <c r="AS458" i="10"/>
  <c r="AQ458" i="10"/>
  <c r="V458" i="10"/>
  <c r="U458" i="10"/>
  <c r="I458" i="10" s="1"/>
  <c r="J458" i="10" s="1"/>
  <c r="K458" i="10" s="1"/>
  <c r="E458" i="10"/>
  <c r="G458" i="10" s="1"/>
  <c r="BW457" i="10"/>
  <c r="AS457" i="10"/>
  <c r="AQ457" i="10"/>
  <c r="V457" i="10"/>
  <c r="U457" i="10"/>
  <c r="I457" i="10" s="1"/>
  <c r="J457" i="10" s="1"/>
  <c r="K457" i="10" s="1"/>
  <c r="E457" i="10"/>
  <c r="H457" i="10" s="1"/>
  <c r="BW456" i="10"/>
  <c r="AS456" i="10"/>
  <c r="AQ456" i="10"/>
  <c r="V456" i="10"/>
  <c r="U456" i="10"/>
  <c r="I456" i="10" s="1"/>
  <c r="J456" i="10" s="1"/>
  <c r="K456" i="10" s="1"/>
  <c r="E456" i="10"/>
  <c r="H456" i="10" s="1"/>
  <c r="BW455" i="10"/>
  <c r="AS455" i="10"/>
  <c r="AQ455" i="10"/>
  <c r="V455" i="10"/>
  <c r="U455" i="10"/>
  <c r="I455" i="10" s="1"/>
  <c r="J455" i="10" s="1"/>
  <c r="K455" i="10" s="1"/>
  <c r="E455" i="10"/>
  <c r="AS454" i="10"/>
  <c r="AM454" i="10"/>
  <c r="X454" i="10"/>
  <c r="V454" i="10"/>
  <c r="U454" i="10"/>
  <c r="H454" i="10"/>
  <c r="G454" i="10"/>
  <c r="F454" i="10"/>
  <c r="AS453" i="10"/>
  <c r="AM453" i="10"/>
  <c r="X453" i="10"/>
  <c r="V453" i="10"/>
  <c r="U453" i="10"/>
  <c r="I453" i="10" s="1"/>
  <c r="J453" i="10" s="1"/>
  <c r="K453" i="10" s="1"/>
  <c r="H453" i="10"/>
  <c r="G453" i="10"/>
  <c r="F453" i="10"/>
  <c r="AS452" i="10"/>
  <c r="AM452" i="10"/>
  <c r="X452" i="10"/>
  <c r="V452" i="10"/>
  <c r="U452" i="10"/>
  <c r="H452" i="10"/>
  <c r="G452" i="10"/>
  <c r="F452" i="10"/>
  <c r="AS451" i="10"/>
  <c r="AM451" i="10"/>
  <c r="X451" i="10"/>
  <c r="V451" i="10"/>
  <c r="U451" i="10"/>
  <c r="H451" i="10"/>
  <c r="G451" i="10"/>
  <c r="F451" i="10"/>
  <c r="AS450" i="10"/>
  <c r="AM450" i="10"/>
  <c r="X450" i="10"/>
  <c r="V450" i="10"/>
  <c r="U450" i="10"/>
  <c r="H450" i="10"/>
  <c r="G450" i="10"/>
  <c r="F450" i="10"/>
  <c r="AS449" i="10"/>
  <c r="AM449" i="10"/>
  <c r="X449" i="10"/>
  <c r="V449" i="10"/>
  <c r="U449" i="10"/>
  <c r="H449" i="10"/>
  <c r="G449" i="10"/>
  <c r="F449" i="10"/>
  <c r="AS448" i="10"/>
  <c r="AR448" i="10"/>
  <c r="AM448" i="10"/>
  <c r="X448" i="10"/>
  <c r="V448" i="10"/>
  <c r="U448" i="10"/>
  <c r="H448" i="10"/>
  <c r="G448" i="10"/>
  <c r="F448" i="10"/>
  <c r="AS447" i="10"/>
  <c r="AM447" i="10"/>
  <c r="X447" i="10"/>
  <c r="V447" i="10"/>
  <c r="U447" i="10"/>
  <c r="H447" i="10"/>
  <c r="G447" i="10"/>
  <c r="F447" i="10"/>
  <c r="AS446" i="10"/>
  <c r="AM446" i="10"/>
  <c r="X446" i="10"/>
  <c r="V446" i="10"/>
  <c r="U446" i="10"/>
  <c r="I446" i="10" s="1"/>
  <c r="J446" i="10" s="1"/>
  <c r="K446" i="10" s="1"/>
  <c r="H446" i="10"/>
  <c r="G446" i="10"/>
  <c r="F446" i="10"/>
  <c r="AS445" i="10"/>
  <c r="AR445" i="10"/>
  <c r="AM445" i="10"/>
  <c r="X445" i="10"/>
  <c r="V445" i="10"/>
  <c r="U445" i="10"/>
  <c r="H445" i="10"/>
  <c r="G445" i="10"/>
  <c r="F445" i="10"/>
  <c r="AS444" i="10"/>
  <c r="V444" i="10"/>
  <c r="U444" i="10"/>
  <c r="I444" i="10" s="1"/>
  <c r="J444" i="10" s="1"/>
  <c r="K444" i="10" s="1"/>
  <c r="H444" i="10"/>
  <c r="G444" i="10"/>
  <c r="AS443" i="10"/>
  <c r="V443" i="10"/>
  <c r="U443" i="10"/>
  <c r="I443" i="10" s="1"/>
  <c r="J443" i="10" s="1"/>
  <c r="K443" i="10" s="1"/>
  <c r="H443" i="10"/>
  <c r="G443" i="10"/>
  <c r="AS442" i="10"/>
  <c r="V442" i="10"/>
  <c r="U442" i="10"/>
  <c r="I442" i="10" s="1"/>
  <c r="J442" i="10" s="1"/>
  <c r="K442" i="10" s="1"/>
  <c r="H442" i="10"/>
  <c r="G442" i="10"/>
  <c r="AS441" i="10"/>
  <c r="V441" i="10"/>
  <c r="U441" i="10"/>
  <c r="I441" i="10" s="1"/>
  <c r="J441" i="10" s="1"/>
  <c r="K441" i="10" s="1"/>
  <c r="H441" i="10"/>
  <c r="G441" i="10"/>
  <c r="AS440" i="10"/>
  <c r="V440" i="10"/>
  <c r="U440" i="10"/>
  <c r="I440" i="10" s="1"/>
  <c r="J440" i="10" s="1"/>
  <c r="K440" i="10" s="1"/>
  <c r="H440" i="10"/>
  <c r="G440" i="10"/>
  <c r="AS439" i="10"/>
  <c r="V439" i="10"/>
  <c r="U439" i="10"/>
  <c r="I439" i="10" s="1"/>
  <c r="J439" i="10" s="1"/>
  <c r="K439" i="10" s="1"/>
  <c r="H439" i="10"/>
  <c r="G439" i="10"/>
  <c r="AS438" i="10"/>
  <c r="V438" i="10"/>
  <c r="U438" i="10"/>
  <c r="I438" i="10" s="1"/>
  <c r="J438" i="10" s="1"/>
  <c r="K438" i="10" s="1"/>
  <c r="H438" i="10"/>
  <c r="G438" i="10"/>
  <c r="AS437" i="10"/>
  <c r="V437" i="10"/>
  <c r="U437" i="10"/>
  <c r="I437" i="10" s="1"/>
  <c r="J437" i="10" s="1"/>
  <c r="K437" i="10" s="1"/>
  <c r="H437" i="10"/>
  <c r="G437" i="10"/>
  <c r="AS436" i="10"/>
  <c r="V436" i="10"/>
  <c r="U436" i="10"/>
  <c r="I436" i="10" s="1"/>
  <c r="J436" i="10" s="1"/>
  <c r="K436" i="10" s="1"/>
  <c r="H436" i="10"/>
  <c r="G436" i="10"/>
  <c r="AS435" i="10"/>
  <c r="V435" i="10"/>
  <c r="U435" i="10"/>
  <c r="I435" i="10" s="1"/>
  <c r="J435" i="10" s="1"/>
  <c r="K435" i="10" s="1"/>
  <c r="H435" i="10"/>
  <c r="G435" i="10"/>
  <c r="AS434" i="10"/>
  <c r="V434" i="10"/>
  <c r="U434" i="10"/>
  <c r="I434" i="10" s="1"/>
  <c r="J434" i="10" s="1"/>
  <c r="K434" i="10" s="1"/>
  <c r="H434" i="10"/>
  <c r="G434" i="10"/>
  <c r="AS433" i="10"/>
  <c r="V433" i="10"/>
  <c r="U433" i="10"/>
  <c r="I433" i="10" s="1"/>
  <c r="J433" i="10" s="1"/>
  <c r="K433" i="10" s="1"/>
  <c r="H433" i="10"/>
  <c r="G433" i="10"/>
  <c r="AS432" i="10"/>
  <c r="V432" i="10"/>
  <c r="U432" i="10"/>
  <c r="I432" i="10" s="1"/>
  <c r="J432" i="10" s="1"/>
  <c r="K432" i="10" s="1"/>
  <c r="H432" i="10"/>
  <c r="G432" i="10"/>
  <c r="AS431" i="10"/>
  <c r="V431" i="10"/>
  <c r="U431" i="10"/>
  <c r="I431" i="10" s="1"/>
  <c r="J431" i="10" s="1"/>
  <c r="K431" i="10" s="1"/>
  <c r="H431" i="10"/>
  <c r="G431" i="10"/>
  <c r="AS430" i="10"/>
  <c r="V430" i="10"/>
  <c r="U430" i="10"/>
  <c r="I430" i="10" s="1"/>
  <c r="J430" i="10" s="1"/>
  <c r="K430" i="10" s="1"/>
  <c r="H430" i="10"/>
  <c r="G430" i="10"/>
  <c r="AS429" i="10"/>
  <c r="V429" i="10"/>
  <c r="U429" i="10"/>
  <c r="I429" i="10" s="1"/>
  <c r="J429" i="10" s="1"/>
  <c r="K429" i="10" s="1"/>
  <c r="H429" i="10"/>
  <c r="G429" i="10"/>
  <c r="AS428" i="10"/>
  <c r="V428" i="10"/>
  <c r="U428" i="10"/>
  <c r="I428" i="10" s="1"/>
  <c r="J428" i="10" s="1"/>
  <c r="K428" i="10" s="1"/>
  <c r="H428" i="10"/>
  <c r="G428" i="10"/>
  <c r="AS427" i="10"/>
  <c r="V427" i="10"/>
  <c r="U427" i="10"/>
  <c r="I427" i="10" s="1"/>
  <c r="J427" i="10" s="1"/>
  <c r="K427" i="10" s="1"/>
  <c r="H427" i="10"/>
  <c r="G427" i="10"/>
  <c r="AS426" i="10"/>
  <c r="V426" i="10"/>
  <c r="U426" i="10"/>
  <c r="H426" i="10"/>
  <c r="G426" i="10"/>
  <c r="F426" i="10"/>
  <c r="AS425" i="10"/>
  <c r="V425" i="10"/>
  <c r="U425" i="10"/>
  <c r="H425" i="10"/>
  <c r="G425" i="10"/>
  <c r="F425" i="10"/>
  <c r="AS424" i="10"/>
  <c r="V424" i="10"/>
  <c r="U424" i="10"/>
  <c r="H424" i="10"/>
  <c r="G424" i="10"/>
  <c r="F424" i="10"/>
  <c r="I424" i="10" s="1"/>
  <c r="J424" i="10" s="1"/>
  <c r="K424" i="10" s="1"/>
  <c r="AS423" i="10"/>
  <c r="V423" i="10"/>
  <c r="U423" i="10"/>
  <c r="H423" i="10"/>
  <c r="G423" i="10"/>
  <c r="F423" i="10"/>
  <c r="AS422" i="10"/>
  <c r="V422" i="10"/>
  <c r="U422" i="10"/>
  <c r="H422" i="10"/>
  <c r="G422" i="10"/>
  <c r="F422" i="10"/>
  <c r="AS421" i="10"/>
  <c r="V421" i="10"/>
  <c r="U421" i="10"/>
  <c r="H421" i="10"/>
  <c r="G421" i="10"/>
  <c r="F421" i="10"/>
  <c r="AS420" i="10"/>
  <c r="V420" i="10"/>
  <c r="U420" i="10"/>
  <c r="H420" i="10"/>
  <c r="G420" i="10"/>
  <c r="F420" i="10"/>
  <c r="AS419" i="10"/>
  <c r="V419" i="10"/>
  <c r="U419" i="10"/>
  <c r="H419" i="10"/>
  <c r="G419" i="10"/>
  <c r="F419" i="10"/>
  <c r="I419" i="10" s="1"/>
  <c r="J419" i="10" s="1"/>
  <c r="K419" i="10" s="1"/>
  <c r="AS418" i="10"/>
  <c r="V418" i="10"/>
  <c r="U418" i="10"/>
  <c r="H418" i="10"/>
  <c r="G418" i="10"/>
  <c r="F418" i="10"/>
  <c r="V417" i="10"/>
  <c r="U417" i="10"/>
  <c r="I417" i="10" s="1"/>
  <c r="J417" i="10" s="1"/>
  <c r="K417" i="10" s="1"/>
  <c r="E417" i="10"/>
  <c r="H417" i="10" s="1"/>
  <c r="V416" i="10"/>
  <c r="U416" i="10"/>
  <c r="I416" i="10" s="1"/>
  <c r="J416" i="10" s="1"/>
  <c r="K416" i="10" s="1"/>
  <c r="E416" i="10"/>
  <c r="H416" i="10" s="1"/>
  <c r="V415" i="10"/>
  <c r="U415" i="10"/>
  <c r="I415" i="10" s="1"/>
  <c r="J415" i="10" s="1"/>
  <c r="K415" i="10" s="1"/>
  <c r="E415" i="10"/>
  <c r="H415" i="10" s="1"/>
  <c r="V414" i="10"/>
  <c r="U414" i="10"/>
  <c r="I414" i="10" s="1"/>
  <c r="J414" i="10" s="1"/>
  <c r="K414" i="10" s="1"/>
  <c r="E414" i="10"/>
  <c r="G414" i="10" s="1"/>
  <c r="V413" i="10"/>
  <c r="U413" i="10"/>
  <c r="I413" i="10" s="1"/>
  <c r="J413" i="10" s="1"/>
  <c r="K413" i="10" s="1"/>
  <c r="E413" i="10"/>
  <c r="V412" i="10"/>
  <c r="U412" i="10"/>
  <c r="I412" i="10" s="1"/>
  <c r="J412" i="10"/>
  <c r="K412" i="10" s="1"/>
  <c r="E412" i="10"/>
  <c r="H412" i="10" s="1"/>
  <c r="V411" i="10"/>
  <c r="U411" i="10"/>
  <c r="I411" i="10" s="1"/>
  <c r="J411" i="10" s="1"/>
  <c r="K411" i="10" s="1"/>
  <c r="H411" i="10"/>
  <c r="E411" i="10"/>
  <c r="G411" i="10" s="1"/>
  <c r="V410" i="10"/>
  <c r="U410" i="10"/>
  <c r="I410" i="10" s="1"/>
  <c r="J410" i="10" s="1"/>
  <c r="K410" i="10" s="1"/>
  <c r="E410" i="10"/>
  <c r="H410" i="10" s="1"/>
  <c r="X409" i="10"/>
  <c r="V409" i="10"/>
  <c r="U409" i="10"/>
  <c r="H409" i="10"/>
  <c r="G409" i="10"/>
  <c r="F409" i="10"/>
  <c r="X408" i="10"/>
  <c r="V408" i="10"/>
  <c r="U408" i="10"/>
  <c r="H408" i="10"/>
  <c r="G408" i="10"/>
  <c r="F408" i="10"/>
  <c r="X407" i="10"/>
  <c r="V407" i="10"/>
  <c r="U407" i="10"/>
  <c r="I407" i="10" s="1"/>
  <c r="J407" i="10" s="1"/>
  <c r="K407" i="10" s="1"/>
  <c r="H407" i="10"/>
  <c r="G407" i="10"/>
  <c r="F407" i="10"/>
  <c r="X406" i="10"/>
  <c r="V406" i="10"/>
  <c r="U406" i="10"/>
  <c r="H406" i="10"/>
  <c r="G406" i="10"/>
  <c r="F406" i="10"/>
  <c r="X405" i="10"/>
  <c r="V405" i="10"/>
  <c r="U405" i="10"/>
  <c r="H405" i="10"/>
  <c r="G405" i="10"/>
  <c r="F405" i="10"/>
  <c r="X404" i="10"/>
  <c r="V404" i="10"/>
  <c r="U404" i="10"/>
  <c r="H404" i="10"/>
  <c r="G404" i="10"/>
  <c r="F404" i="10"/>
  <c r="X403" i="10"/>
  <c r="V403" i="10"/>
  <c r="U403" i="10"/>
  <c r="H403" i="10"/>
  <c r="G403" i="10"/>
  <c r="F403" i="10"/>
  <c r="X402" i="10"/>
  <c r="V402" i="10"/>
  <c r="U402" i="10"/>
  <c r="H402" i="10"/>
  <c r="G402" i="10"/>
  <c r="F402" i="10"/>
  <c r="X401" i="10"/>
  <c r="V401" i="10"/>
  <c r="U401" i="10"/>
  <c r="H401" i="10"/>
  <c r="G401" i="10"/>
  <c r="F401" i="10"/>
  <c r="X400" i="10"/>
  <c r="V400" i="10"/>
  <c r="U400" i="10"/>
  <c r="I400" i="10" s="1"/>
  <c r="J400" i="10" s="1"/>
  <c r="K400" i="10" s="1"/>
  <c r="H400" i="10"/>
  <c r="G400" i="10"/>
  <c r="F400" i="10"/>
  <c r="X399" i="10"/>
  <c r="V399" i="10"/>
  <c r="U399" i="10"/>
  <c r="H399" i="10"/>
  <c r="G399" i="10"/>
  <c r="F399" i="10"/>
  <c r="X398" i="10"/>
  <c r="V398" i="10"/>
  <c r="U398" i="10"/>
  <c r="H398" i="10"/>
  <c r="G398" i="10"/>
  <c r="F398" i="10"/>
  <c r="AW397" i="10"/>
  <c r="X397" i="10"/>
  <c r="V397" i="10"/>
  <c r="U397" i="10"/>
  <c r="H397" i="10"/>
  <c r="G397" i="10"/>
  <c r="F397" i="10"/>
  <c r="AW396" i="10"/>
  <c r="X396" i="10"/>
  <c r="V396" i="10"/>
  <c r="U396" i="10"/>
  <c r="H396" i="10"/>
  <c r="G396" i="10"/>
  <c r="F396" i="10"/>
  <c r="AW395" i="10"/>
  <c r="X395" i="10"/>
  <c r="V395" i="10"/>
  <c r="U395" i="10"/>
  <c r="H395" i="10"/>
  <c r="G395" i="10"/>
  <c r="F395" i="10"/>
  <c r="AW394" i="10"/>
  <c r="X394" i="10"/>
  <c r="V394" i="10"/>
  <c r="U394" i="10"/>
  <c r="H394" i="10"/>
  <c r="G394" i="10"/>
  <c r="F394" i="10"/>
  <c r="AW393" i="10"/>
  <c r="AN393" i="10"/>
  <c r="V393" i="10"/>
  <c r="U393" i="10"/>
  <c r="H393" i="10"/>
  <c r="G393" i="10"/>
  <c r="F393" i="10"/>
  <c r="AW392" i="10"/>
  <c r="AN392" i="10"/>
  <c r="V392" i="10"/>
  <c r="U392" i="10"/>
  <c r="H392" i="10"/>
  <c r="G392" i="10"/>
  <c r="F392" i="10"/>
  <c r="AW391" i="10"/>
  <c r="AN391" i="10"/>
  <c r="V391" i="10"/>
  <c r="U391" i="10"/>
  <c r="H391" i="10"/>
  <c r="G391" i="10"/>
  <c r="F391" i="10"/>
  <c r="I391" i="10" s="1"/>
  <c r="J391" i="10" s="1"/>
  <c r="K391" i="10" s="1"/>
  <c r="AW390" i="10"/>
  <c r="AN390" i="10"/>
  <c r="V390" i="10"/>
  <c r="U390" i="10"/>
  <c r="H390" i="10"/>
  <c r="G390" i="10"/>
  <c r="F390" i="10"/>
  <c r="AW389" i="10"/>
  <c r="AN389" i="10"/>
  <c r="V389" i="10"/>
  <c r="U389" i="10"/>
  <c r="I389" i="10" s="1"/>
  <c r="J389" i="10" s="1"/>
  <c r="K389" i="10" s="1"/>
  <c r="H389" i="10"/>
  <c r="G389" i="10"/>
  <c r="AW388" i="10"/>
  <c r="AN388" i="10"/>
  <c r="V388" i="10"/>
  <c r="U388" i="10"/>
  <c r="I388" i="10" s="1"/>
  <c r="J388" i="10" s="1"/>
  <c r="K388" i="10" s="1"/>
  <c r="H388" i="10"/>
  <c r="G388" i="10"/>
  <c r="AW387" i="10"/>
  <c r="AN387" i="10"/>
  <c r="V387" i="10"/>
  <c r="U387" i="10"/>
  <c r="I387" i="10" s="1"/>
  <c r="J387" i="10" s="1"/>
  <c r="K387" i="10" s="1"/>
  <c r="H387" i="10"/>
  <c r="G387" i="10"/>
  <c r="AW386" i="10"/>
  <c r="AN386" i="10"/>
  <c r="V386" i="10"/>
  <c r="U386" i="10"/>
  <c r="I386" i="10" s="1"/>
  <c r="J386" i="10" s="1"/>
  <c r="K386" i="10" s="1"/>
  <c r="H386" i="10"/>
  <c r="G386" i="10"/>
  <c r="AW385" i="10"/>
  <c r="AN385" i="10"/>
  <c r="V385" i="10"/>
  <c r="U385" i="10"/>
  <c r="I385" i="10" s="1"/>
  <c r="J385" i="10" s="1"/>
  <c r="K385" i="10" s="1"/>
  <c r="H385" i="10"/>
  <c r="G385" i="10"/>
  <c r="AW384" i="10"/>
  <c r="AN384" i="10"/>
  <c r="V384" i="10"/>
  <c r="U384" i="10"/>
  <c r="I384" i="10" s="1"/>
  <c r="J384" i="10" s="1"/>
  <c r="K384" i="10" s="1"/>
  <c r="H384" i="10"/>
  <c r="G384" i="10"/>
  <c r="AW383" i="10"/>
  <c r="AN383" i="10"/>
  <c r="V383" i="10"/>
  <c r="U383" i="10"/>
  <c r="H383" i="10"/>
  <c r="G383" i="10"/>
  <c r="F383" i="10"/>
  <c r="AW382" i="10"/>
  <c r="AN382" i="10"/>
  <c r="V382" i="10"/>
  <c r="U382" i="10"/>
  <c r="I382" i="10" s="1"/>
  <c r="J382" i="10" s="1"/>
  <c r="K382" i="10" s="1"/>
  <c r="H382" i="10"/>
  <c r="G382" i="10"/>
  <c r="AW381" i="10"/>
  <c r="AN381" i="10"/>
  <c r="V381" i="10"/>
  <c r="U381" i="10"/>
  <c r="I381" i="10" s="1"/>
  <c r="J381" i="10" s="1"/>
  <c r="K381" i="10" s="1"/>
  <c r="H381" i="10"/>
  <c r="G381" i="10"/>
  <c r="AW380" i="10"/>
  <c r="AN380" i="10"/>
  <c r="V380" i="10"/>
  <c r="U380" i="10"/>
  <c r="I380" i="10" s="1"/>
  <c r="J380" i="10" s="1"/>
  <c r="K380" i="10" s="1"/>
  <c r="H380" i="10"/>
  <c r="G380" i="10"/>
  <c r="AW379" i="10"/>
  <c r="AN379" i="10"/>
  <c r="V379" i="10"/>
  <c r="U379" i="10"/>
  <c r="I379" i="10" s="1"/>
  <c r="J379" i="10" s="1"/>
  <c r="K379" i="10" s="1"/>
  <c r="H379" i="10"/>
  <c r="G379" i="10"/>
  <c r="AW378" i="10"/>
  <c r="AN378" i="10"/>
  <c r="V378" i="10"/>
  <c r="U378" i="10"/>
  <c r="I378" i="10" s="1"/>
  <c r="J378" i="10" s="1"/>
  <c r="K378" i="10" s="1"/>
  <c r="H378" i="10"/>
  <c r="G378" i="10"/>
  <c r="AW377" i="10"/>
  <c r="AN377" i="10"/>
  <c r="V377" i="10"/>
  <c r="U377" i="10"/>
  <c r="I377" i="10" s="1"/>
  <c r="J377" i="10" s="1"/>
  <c r="K377" i="10" s="1"/>
  <c r="H377" i="10"/>
  <c r="G377" i="10"/>
  <c r="AW376" i="10"/>
  <c r="AN376" i="10"/>
  <c r="V376" i="10"/>
  <c r="U376" i="10"/>
  <c r="H376" i="10"/>
  <c r="G376" i="10"/>
  <c r="F376" i="10"/>
  <c r="AW375" i="10"/>
  <c r="AN375" i="10"/>
  <c r="V375" i="10"/>
  <c r="U375" i="10"/>
  <c r="I375" i="10" s="1"/>
  <c r="J375" i="10" s="1"/>
  <c r="K375" i="10" s="1"/>
  <c r="H375" i="10"/>
  <c r="G375" i="10"/>
  <c r="AW374" i="10"/>
  <c r="AN374" i="10"/>
  <c r="V374" i="10"/>
  <c r="U374" i="10"/>
  <c r="I374" i="10" s="1"/>
  <c r="J374" i="10" s="1"/>
  <c r="K374" i="10" s="1"/>
  <c r="H374" i="10"/>
  <c r="G374" i="10"/>
  <c r="AW373" i="10"/>
  <c r="AN373" i="10"/>
  <c r="V373" i="10"/>
  <c r="U373" i="10"/>
  <c r="I373" i="10" s="1"/>
  <c r="J373" i="10" s="1"/>
  <c r="K373" i="10" s="1"/>
  <c r="H373" i="10"/>
  <c r="G373" i="10"/>
  <c r="AW372" i="10"/>
  <c r="AN372" i="10"/>
  <c r="V372" i="10"/>
  <c r="U372" i="10"/>
  <c r="I372" i="10" s="1"/>
  <c r="J372" i="10" s="1"/>
  <c r="K372" i="10" s="1"/>
  <c r="H372" i="10"/>
  <c r="G372" i="10"/>
  <c r="AW371" i="10"/>
  <c r="AN371" i="10"/>
  <c r="V371" i="10"/>
  <c r="U371" i="10"/>
  <c r="I371" i="10" s="1"/>
  <c r="J371" i="10" s="1"/>
  <c r="K371" i="10" s="1"/>
  <c r="H371" i="10"/>
  <c r="G371" i="10"/>
  <c r="AW370" i="10"/>
  <c r="AN370" i="10"/>
  <c r="V370" i="10"/>
  <c r="U370" i="10"/>
  <c r="I370" i="10" s="1"/>
  <c r="J370" i="10" s="1"/>
  <c r="K370" i="10" s="1"/>
  <c r="H370" i="10"/>
  <c r="G370" i="10"/>
  <c r="AW369" i="10"/>
  <c r="AN369" i="10"/>
  <c r="V369" i="10"/>
  <c r="U369" i="10"/>
  <c r="H369" i="10"/>
  <c r="G369" i="10"/>
  <c r="F369" i="10"/>
  <c r="AW368" i="10"/>
  <c r="AN368" i="10"/>
  <c r="V368" i="10"/>
  <c r="U368" i="10"/>
  <c r="I368" i="10" s="1"/>
  <c r="J368" i="10" s="1"/>
  <c r="K368" i="10" s="1"/>
  <c r="H368" i="10"/>
  <c r="G368" i="10"/>
  <c r="AW367" i="10"/>
  <c r="AN367" i="10"/>
  <c r="V367" i="10"/>
  <c r="U367" i="10"/>
  <c r="I367" i="10" s="1"/>
  <c r="J367" i="10" s="1"/>
  <c r="K367" i="10" s="1"/>
  <c r="H367" i="10"/>
  <c r="G367" i="10"/>
  <c r="AW366" i="10"/>
  <c r="AN366" i="10"/>
  <c r="V366" i="10"/>
  <c r="U366" i="10"/>
  <c r="I366" i="10" s="1"/>
  <c r="J366" i="10" s="1"/>
  <c r="K366" i="10" s="1"/>
  <c r="H366" i="10"/>
  <c r="G366" i="10"/>
  <c r="AW365" i="10"/>
  <c r="AN365" i="10"/>
  <c r="V365" i="10"/>
  <c r="U365" i="10"/>
  <c r="I365" i="10" s="1"/>
  <c r="J365" i="10" s="1"/>
  <c r="K365" i="10" s="1"/>
  <c r="H365" i="10"/>
  <c r="G365" i="10"/>
  <c r="AW364" i="10"/>
  <c r="AN364" i="10"/>
  <c r="V364" i="10"/>
  <c r="U364" i="10"/>
  <c r="I364" i="10" s="1"/>
  <c r="J364" i="10" s="1"/>
  <c r="K364" i="10" s="1"/>
  <c r="H364" i="10"/>
  <c r="G364" i="10"/>
  <c r="AW363" i="10"/>
  <c r="AN363" i="10"/>
  <c r="V363" i="10"/>
  <c r="U363" i="10"/>
  <c r="I363" i="10" s="1"/>
  <c r="J363" i="10" s="1"/>
  <c r="K363" i="10" s="1"/>
  <c r="H363" i="10"/>
  <c r="G363" i="10"/>
  <c r="AW362" i="10"/>
  <c r="AN362" i="10"/>
  <c r="V362" i="10"/>
  <c r="U362" i="10"/>
  <c r="H362" i="10"/>
  <c r="G362" i="10"/>
  <c r="F362" i="10"/>
  <c r="X361" i="10"/>
  <c r="V361" i="10"/>
  <c r="U361" i="10"/>
  <c r="H361" i="10"/>
  <c r="G361" i="10"/>
  <c r="F361" i="10"/>
  <c r="X360" i="10"/>
  <c r="V360" i="10"/>
  <c r="U360" i="10"/>
  <c r="H360" i="10"/>
  <c r="G360" i="10"/>
  <c r="F360" i="10"/>
  <c r="X359" i="10"/>
  <c r="V359" i="10"/>
  <c r="U359" i="10"/>
  <c r="H359" i="10"/>
  <c r="G359" i="10"/>
  <c r="F359" i="10"/>
  <c r="X358" i="10"/>
  <c r="V358" i="10"/>
  <c r="U358" i="10"/>
  <c r="H358" i="10"/>
  <c r="G358" i="10"/>
  <c r="F358" i="10"/>
  <c r="X357" i="10"/>
  <c r="V357" i="10"/>
  <c r="U357" i="10"/>
  <c r="I357" i="10" s="1"/>
  <c r="J357" i="10" s="1"/>
  <c r="K357" i="10" s="1"/>
  <c r="H357" i="10"/>
  <c r="G357" i="10"/>
  <c r="F357" i="10"/>
  <c r="X356" i="10"/>
  <c r="V356" i="10"/>
  <c r="U356" i="10"/>
  <c r="H356" i="10"/>
  <c r="G356" i="10"/>
  <c r="F356" i="10"/>
  <c r="X355" i="10"/>
  <c r="V355" i="10"/>
  <c r="U355" i="10"/>
  <c r="H355" i="10"/>
  <c r="G355" i="10"/>
  <c r="F355" i="10"/>
  <c r="I355" i="10" s="1"/>
  <c r="J355" i="10" s="1"/>
  <c r="K355" i="10" s="1"/>
  <c r="X354" i="10"/>
  <c r="V354" i="10"/>
  <c r="U354" i="10"/>
  <c r="H354" i="10"/>
  <c r="G354" i="10"/>
  <c r="F354" i="10"/>
  <c r="X353" i="10"/>
  <c r="V353" i="10"/>
  <c r="U353" i="10"/>
  <c r="H353" i="10"/>
  <c r="G353" i="10"/>
  <c r="F353" i="10"/>
  <c r="X352" i="10"/>
  <c r="V352" i="10"/>
  <c r="U352" i="10"/>
  <c r="H352" i="10"/>
  <c r="G352" i="10"/>
  <c r="F352" i="10"/>
  <c r="X351" i="10"/>
  <c r="V351" i="10"/>
  <c r="U351" i="10"/>
  <c r="H351" i="10"/>
  <c r="G351" i="10"/>
  <c r="F351" i="10"/>
  <c r="X350" i="10"/>
  <c r="V350" i="10"/>
  <c r="U350" i="10"/>
  <c r="H350" i="10"/>
  <c r="G350" i="10"/>
  <c r="F350" i="10"/>
  <c r="X349" i="10"/>
  <c r="V349" i="10"/>
  <c r="U349" i="10"/>
  <c r="H349" i="10"/>
  <c r="G349" i="10"/>
  <c r="F349" i="10"/>
  <c r="X348" i="10"/>
  <c r="V348" i="10"/>
  <c r="U348" i="10"/>
  <c r="H348" i="10"/>
  <c r="G348" i="10"/>
  <c r="F348" i="10"/>
  <c r="X347" i="10"/>
  <c r="V347" i="10"/>
  <c r="U347" i="10"/>
  <c r="H347" i="10"/>
  <c r="G347" i="10"/>
  <c r="F347" i="10"/>
  <c r="AT346" i="10"/>
  <c r="AQ346" i="10"/>
  <c r="V346" i="10"/>
  <c r="U346" i="10"/>
  <c r="I346" i="10" s="1"/>
  <c r="J346" i="10" s="1"/>
  <c r="K346" i="10" s="1"/>
  <c r="E346" i="10"/>
  <c r="AT345" i="10"/>
  <c r="AQ345" i="10"/>
  <c r="V345" i="10"/>
  <c r="U345" i="10"/>
  <c r="I345" i="10" s="1"/>
  <c r="J345" i="10" s="1"/>
  <c r="K345" i="10" s="1"/>
  <c r="E345" i="10"/>
  <c r="AT344" i="10"/>
  <c r="AQ344" i="10"/>
  <c r="V344" i="10"/>
  <c r="U344" i="10"/>
  <c r="I344" i="10" s="1"/>
  <c r="J344" i="10" s="1"/>
  <c r="K344" i="10" s="1"/>
  <c r="E344" i="10"/>
  <c r="AT343" i="10"/>
  <c r="AQ343" i="10"/>
  <c r="V343" i="10"/>
  <c r="U343" i="10"/>
  <c r="I343" i="10" s="1"/>
  <c r="J343" i="10" s="1"/>
  <c r="K343" i="10" s="1"/>
  <c r="E343" i="10"/>
  <c r="G343" i="10" s="1"/>
  <c r="AT342" i="10"/>
  <c r="AN342" i="10"/>
  <c r="V342" i="10"/>
  <c r="U342" i="10"/>
  <c r="I342" i="10" s="1"/>
  <c r="J342" i="10" s="1"/>
  <c r="K342" i="10" s="1"/>
  <c r="E342" i="10"/>
  <c r="AT341" i="10"/>
  <c r="AN341" i="10"/>
  <c r="V341" i="10"/>
  <c r="U341" i="10"/>
  <c r="I341" i="10" s="1"/>
  <c r="J341" i="10" s="1"/>
  <c r="K341" i="10" s="1"/>
  <c r="E341" i="10"/>
  <c r="H341" i="10" s="1"/>
  <c r="AT340" i="10"/>
  <c r="AN340" i="10"/>
  <c r="V340" i="10"/>
  <c r="U340" i="10"/>
  <c r="I340" i="10" s="1"/>
  <c r="J340" i="10" s="1"/>
  <c r="K340" i="10" s="1"/>
  <c r="E340" i="10"/>
  <c r="G340" i="10" s="1"/>
  <c r="AT339" i="10"/>
  <c r="AN339" i="10"/>
  <c r="V339" i="10"/>
  <c r="U339" i="10"/>
  <c r="I339" i="10" s="1"/>
  <c r="J339" i="10" s="1"/>
  <c r="K339" i="10" s="1"/>
  <c r="E339" i="10"/>
  <c r="AT338" i="10"/>
  <c r="AN338" i="10"/>
  <c r="V338" i="10"/>
  <c r="U338" i="10"/>
  <c r="I338" i="10" s="1"/>
  <c r="J338" i="10" s="1"/>
  <c r="K338" i="10" s="1"/>
  <c r="E338" i="10"/>
  <c r="H338" i="10" s="1"/>
  <c r="AT337" i="10"/>
  <c r="AN337" i="10"/>
  <c r="V337" i="10"/>
  <c r="U337" i="10"/>
  <c r="I337" i="10" s="1"/>
  <c r="J337" i="10" s="1"/>
  <c r="K337" i="10" s="1"/>
  <c r="E337" i="10"/>
  <c r="AT336" i="10"/>
  <c r="AN336" i="10"/>
  <c r="V336" i="10"/>
  <c r="U336" i="10"/>
  <c r="I336" i="10"/>
  <c r="J336" i="10" s="1"/>
  <c r="K336" i="10" s="1"/>
  <c r="E336" i="10"/>
  <c r="G336" i="10" s="1"/>
  <c r="AT335" i="10"/>
  <c r="AN335" i="10"/>
  <c r="V335" i="10"/>
  <c r="U335" i="10"/>
  <c r="I335" i="10" s="1"/>
  <c r="J335" i="10" s="1"/>
  <c r="K335" i="10" s="1"/>
  <c r="G335" i="10"/>
  <c r="E335" i="10"/>
  <c r="H335" i="10" s="1"/>
  <c r="AT334" i="10"/>
  <c r="AN334" i="10"/>
  <c r="V334" i="10"/>
  <c r="U334" i="10"/>
  <c r="I334" i="10" s="1"/>
  <c r="J334" i="10" s="1"/>
  <c r="K334" i="10" s="1"/>
  <c r="E334" i="10"/>
  <c r="H334" i="10" s="1"/>
  <c r="AT333" i="10"/>
  <c r="AN333" i="10"/>
  <c r="V333" i="10"/>
  <c r="U333" i="10"/>
  <c r="I333" i="10" s="1"/>
  <c r="J333" i="10" s="1"/>
  <c r="K333" i="10" s="1"/>
  <c r="E333" i="10"/>
  <c r="AT332" i="10"/>
  <c r="AN332" i="10"/>
  <c r="V332" i="10"/>
  <c r="U332" i="10"/>
  <c r="I332" i="10" s="1"/>
  <c r="J332" i="10" s="1"/>
  <c r="K332" i="10" s="1"/>
  <c r="E332" i="10"/>
  <c r="G332" i="10" s="1"/>
  <c r="AT331" i="10"/>
  <c r="AN331" i="10"/>
  <c r="V331" i="10"/>
  <c r="U331" i="10"/>
  <c r="I331" i="10" s="1"/>
  <c r="J331" i="10" s="1"/>
  <c r="K331" i="10" s="1"/>
  <c r="E331" i="10"/>
  <c r="H331" i="10" s="1"/>
  <c r="AT330" i="10"/>
  <c r="AN330" i="10"/>
  <c r="V330" i="10"/>
  <c r="U330" i="10"/>
  <c r="I330" i="10" s="1"/>
  <c r="J330" i="10" s="1"/>
  <c r="K330" i="10" s="1"/>
  <c r="E330" i="10"/>
  <c r="AT329" i="10"/>
  <c r="AN329" i="10"/>
  <c r="V329" i="10"/>
  <c r="U329" i="10"/>
  <c r="I329" i="10" s="1"/>
  <c r="J329" i="10" s="1"/>
  <c r="K329" i="10" s="1"/>
  <c r="E329" i="10"/>
  <c r="H329" i="10" s="1"/>
  <c r="AT328" i="10"/>
  <c r="AN328" i="10"/>
  <c r="V328" i="10"/>
  <c r="U328" i="10"/>
  <c r="I328" i="10" s="1"/>
  <c r="J328" i="10" s="1"/>
  <c r="K328" i="10" s="1"/>
  <c r="H328" i="10"/>
  <c r="E328" i="10"/>
  <c r="G328" i="10" s="1"/>
  <c r="AT327" i="10"/>
  <c r="AN327" i="10"/>
  <c r="V327" i="10"/>
  <c r="U327" i="10"/>
  <c r="I327" i="10" s="1"/>
  <c r="J327" i="10" s="1"/>
  <c r="K327" i="10" s="1"/>
  <c r="E327" i="10"/>
  <c r="H327" i="10" s="1"/>
  <c r="AT326" i="10"/>
  <c r="AQ326" i="10"/>
  <c r="V326" i="10"/>
  <c r="U326" i="10"/>
  <c r="I326" i="10" s="1"/>
  <c r="J326" i="10" s="1"/>
  <c r="K326" i="10" s="1"/>
  <c r="E326" i="10"/>
  <c r="G326" i="10" s="1"/>
  <c r="AT325" i="10"/>
  <c r="AQ325" i="10"/>
  <c r="V325" i="10"/>
  <c r="U325" i="10"/>
  <c r="I325" i="10" s="1"/>
  <c r="J325" i="10" s="1"/>
  <c r="K325" i="10" s="1"/>
  <c r="E325" i="10"/>
  <c r="H325" i="10" s="1"/>
  <c r="AT324" i="10"/>
  <c r="AQ324" i="10"/>
  <c r="V324" i="10"/>
  <c r="U324" i="10"/>
  <c r="I324" i="10" s="1"/>
  <c r="J324" i="10" s="1"/>
  <c r="K324" i="10" s="1"/>
  <c r="E324" i="10"/>
  <c r="H324" i="10" s="1"/>
  <c r="AT323" i="10"/>
  <c r="AQ323" i="10"/>
  <c r="AL324" i="10" s="1"/>
  <c r="V323" i="10"/>
  <c r="U323" i="10"/>
  <c r="I323" i="10" s="1"/>
  <c r="J323" i="10" s="1"/>
  <c r="K323" i="10" s="1"/>
  <c r="E323" i="10"/>
  <c r="H323" i="10" s="1"/>
  <c r="AW322" i="10"/>
  <c r="X322" i="10"/>
  <c r="V322" i="10"/>
  <c r="U322" i="10"/>
  <c r="H322" i="10"/>
  <c r="G322" i="10"/>
  <c r="F322" i="10"/>
  <c r="AW321" i="10"/>
  <c r="X321" i="10"/>
  <c r="V321" i="10"/>
  <c r="U321" i="10"/>
  <c r="H321" i="10"/>
  <c r="G321" i="10"/>
  <c r="F321" i="10"/>
  <c r="AW320" i="10"/>
  <c r="X320" i="10"/>
  <c r="V320" i="10"/>
  <c r="U320" i="10"/>
  <c r="H320" i="10"/>
  <c r="G320" i="10"/>
  <c r="F320" i="10"/>
  <c r="AW319" i="10"/>
  <c r="X319" i="10"/>
  <c r="V319" i="10"/>
  <c r="U319" i="10"/>
  <c r="H319" i="10"/>
  <c r="G319" i="10"/>
  <c r="F319" i="10"/>
  <c r="AW318" i="10"/>
  <c r="AQ318" i="10"/>
  <c r="X318" i="10"/>
  <c r="V318" i="10"/>
  <c r="U318" i="10"/>
  <c r="H318" i="10"/>
  <c r="G318" i="10"/>
  <c r="F318" i="10"/>
  <c r="AW317" i="10"/>
  <c r="AQ317" i="10"/>
  <c r="X317" i="10"/>
  <c r="V317" i="10"/>
  <c r="U317" i="10"/>
  <c r="I317" i="10" s="1"/>
  <c r="J317" i="10" s="1"/>
  <c r="K317" i="10" s="1"/>
  <c r="H317" i="10"/>
  <c r="G317" i="10"/>
  <c r="F317" i="10"/>
  <c r="AW316" i="10"/>
  <c r="AQ316" i="10"/>
  <c r="X316" i="10"/>
  <c r="V316" i="10"/>
  <c r="U316" i="10"/>
  <c r="H316" i="10"/>
  <c r="G316" i="10"/>
  <c r="F316" i="10"/>
  <c r="AW315" i="10"/>
  <c r="AQ315" i="10"/>
  <c r="X315" i="10"/>
  <c r="V315" i="10"/>
  <c r="U315" i="10"/>
  <c r="H315" i="10"/>
  <c r="G315" i="10"/>
  <c r="F315" i="10"/>
  <c r="AW314" i="10"/>
  <c r="AQ314" i="10"/>
  <c r="X314" i="10"/>
  <c r="V314" i="10"/>
  <c r="U314" i="10"/>
  <c r="H314" i="10"/>
  <c r="G314" i="10"/>
  <c r="F314" i="10"/>
  <c r="AW313" i="10"/>
  <c r="AQ313" i="10"/>
  <c r="X313" i="10"/>
  <c r="V313" i="10"/>
  <c r="U313" i="10"/>
  <c r="H313" i="10"/>
  <c r="G313" i="10"/>
  <c r="F313" i="10"/>
  <c r="AW312" i="10"/>
  <c r="AQ312" i="10"/>
  <c r="X312" i="10"/>
  <c r="V312" i="10"/>
  <c r="U312" i="10"/>
  <c r="H312" i="10"/>
  <c r="G312" i="10"/>
  <c r="F312" i="10"/>
  <c r="AW311" i="10"/>
  <c r="AQ311" i="10"/>
  <c r="X311" i="10"/>
  <c r="V311" i="10"/>
  <c r="U311" i="10"/>
  <c r="H311" i="10"/>
  <c r="G311" i="10"/>
  <c r="F311" i="10"/>
  <c r="X310" i="10"/>
  <c r="V310" i="10"/>
  <c r="U310" i="10"/>
  <c r="H310" i="10"/>
  <c r="G310" i="10"/>
  <c r="F310" i="10"/>
  <c r="X309" i="10"/>
  <c r="V309" i="10"/>
  <c r="U309" i="10"/>
  <c r="H309" i="10"/>
  <c r="G309" i="10"/>
  <c r="F309" i="10"/>
  <c r="I309" i="10" s="1"/>
  <c r="J309" i="10" s="1"/>
  <c r="K309" i="10" s="1"/>
  <c r="X308" i="10"/>
  <c r="V308" i="10"/>
  <c r="U308" i="10"/>
  <c r="H308" i="10"/>
  <c r="G308" i="10"/>
  <c r="F308" i="10"/>
  <c r="X307" i="10"/>
  <c r="V307" i="10"/>
  <c r="U307" i="10"/>
  <c r="H307" i="10"/>
  <c r="G307" i="10"/>
  <c r="F307" i="10"/>
  <c r="X306" i="10"/>
  <c r="V306" i="10"/>
  <c r="U306" i="10"/>
  <c r="H306" i="10"/>
  <c r="G306" i="10"/>
  <c r="F306" i="10"/>
  <c r="X305" i="10"/>
  <c r="V305" i="10"/>
  <c r="U305" i="10"/>
  <c r="H305" i="10"/>
  <c r="G305" i="10"/>
  <c r="F305" i="10"/>
  <c r="X304" i="10"/>
  <c r="V304" i="10"/>
  <c r="U304" i="10"/>
  <c r="H304" i="10"/>
  <c r="G304" i="10"/>
  <c r="F304" i="10"/>
  <c r="X303" i="10"/>
  <c r="V303" i="10"/>
  <c r="U303" i="10"/>
  <c r="H303" i="10"/>
  <c r="G303" i="10"/>
  <c r="F303" i="10"/>
  <c r="X302" i="10"/>
  <c r="V302" i="10"/>
  <c r="U302" i="10"/>
  <c r="H302" i="10"/>
  <c r="G302" i="10"/>
  <c r="F302" i="10"/>
  <c r="X301" i="10"/>
  <c r="V301" i="10"/>
  <c r="U301" i="10"/>
  <c r="H301" i="10"/>
  <c r="G301" i="10"/>
  <c r="F301" i="10"/>
  <c r="X300" i="10"/>
  <c r="V300" i="10"/>
  <c r="U300" i="10"/>
  <c r="H300" i="10"/>
  <c r="G300" i="10"/>
  <c r="F300" i="10"/>
  <c r="X299" i="10"/>
  <c r="V299" i="10"/>
  <c r="U299" i="10"/>
  <c r="H299" i="10"/>
  <c r="G299" i="10"/>
  <c r="F299" i="10"/>
  <c r="X298" i="10"/>
  <c r="V298" i="10"/>
  <c r="U298" i="10"/>
  <c r="H298" i="10"/>
  <c r="G298" i="10"/>
  <c r="F298" i="10"/>
  <c r="X297" i="10"/>
  <c r="V297" i="10"/>
  <c r="U297" i="10"/>
  <c r="H297" i="10"/>
  <c r="G297" i="10"/>
  <c r="F297" i="10"/>
  <c r="X296" i="10"/>
  <c r="V296" i="10"/>
  <c r="U296" i="10"/>
  <c r="H296" i="10"/>
  <c r="G296" i="10"/>
  <c r="F296" i="10"/>
  <c r="I296" i="10" s="1"/>
  <c r="J296" i="10" s="1"/>
  <c r="K296" i="10" s="1"/>
  <c r="X295" i="10"/>
  <c r="V295" i="10"/>
  <c r="U295" i="10"/>
  <c r="H295" i="10"/>
  <c r="G295" i="10"/>
  <c r="F295" i="10"/>
  <c r="AR294" i="10"/>
  <c r="AK294" i="10"/>
  <c r="X294" i="10"/>
  <c r="V294" i="10"/>
  <c r="U294" i="10"/>
  <c r="I294" i="10" s="1"/>
  <c r="J294" i="10" s="1"/>
  <c r="K294" i="10" s="1"/>
  <c r="H294" i="10"/>
  <c r="G294" i="10"/>
  <c r="AR293" i="10"/>
  <c r="AK293" i="10"/>
  <c r="X293" i="10"/>
  <c r="V293" i="10"/>
  <c r="U293" i="10"/>
  <c r="I293" i="10" s="1"/>
  <c r="J293" i="10" s="1"/>
  <c r="K293" i="10" s="1"/>
  <c r="H293" i="10"/>
  <c r="G293" i="10"/>
  <c r="AR292" i="10"/>
  <c r="AK292" i="10"/>
  <c r="X292" i="10"/>
  <c r="V292" i="10"/>
  <c r="U292" i="10"/>
  <c r="I292" i="10" s="1"/>
  <c r="J292" i="10" s="1"/>
  <c r="K292" i="10" s="1"/>
  <c r="H292" i="10"/>
  <c r="G292" i="10"/>
  <c r="AR291" i="10"/>
  <c r="AK291" i="10"/>
  <c r="X291" i="10"/>
  <c r="V291" i="10"/>
  <c r="U291" i="10"/>
  <c r="I291" i="10" s="1"/>
  <c r="J291" i="10" s="1"/>
  <c r="K291" i="10" s="1"/>
  <c r="H291" i="10"/>
  <c r="G291" i="10"/>
  <c r="AR290" i="10"/>
  <c r="AK290" i="10"/>
  <c r="X290" i="10"/>
  <c r="V290" i="10"/>
  <c r="U290" i="10"/>
  <c r="I290" i="10" s="1"/>
  <c r="J290" i="10" s="1"/>
  <c r="K290" i="10" s="1"/>
  <c r="H290" i="10"/>
  <c r="G290" i="10"/>
  <c r="AR289" i="10"/>
  <c r="AK289" i="10"/>
  <c r="X289" i="10"/>
  <c r="V289" i="10"/>
  <c r="U289" i="10"/>
  <c r="I289" i="10" s="1"/>
  <c r="J289" i="10" s="1"/>
  <c r="K289" i="10" s="1"/>
  <c r="H289" i="10"/>
  <c r="G289" i="10"/>
  <c r="AR288" i="10"/>
  <c r="AK288" i="10"/>
  <c r="X288" i="10"/>
  <c r="V288" i="10"/>
  <c r="U288" i="10"/>
  <c r="I288" i="10" s="1"/>
  <c r="J288" i="10" s="1"/>
  <c r="K288" i="10" s="1"/>
  <c r="H288" i="10"/>
  <c r="G288" i="10"/>
  <c r="AR287" i="10"/>
  <c r="AK287" i="10"/>
  <c r="X287" i="10"/>
  <c r="V287" i="10"/>
  <c r="U287" i="10"/>
  <c r="I287" i="10" s="1"/>
  <c r="J287" i="10" s="1"/>
  <c r="K287" i="10" s="1"/>
  <c r="H287" i="10"/>
  <c r="G287" i="10"/>
  <c r="AR286" i="10"/>
  <c r="AK286" i="10"/>
  <c r="X286" i="10"/>
  <c r="V286" i="10"/>
  <c r="U286" i="10"/>
  <c r="I286" i="10" s="1"/>
  <c r="J286" i="10" s="1"/>
  <c r="K286" i="10" s="1"/>
  <c r="H286" i="10"/>
  <c r="G286" i="10"/>
  <c r="AR285" i="10"/>
  <c r="AK285" i="10"/>
  <c r="X285" i="10"/>
  <c r="V285" i="10"/>
  <c r="U285" i="10"/>
  <c r="I285" i="10" s="1"/>
  <c r="J285" i="10" s="1"/>
  <c r="K285" i="10" s="1"/>
  <c r="H285" i="10"/>
  <c r="G285" i="10"/>
  <c r="AR284" i="10"/>
  <c r="AK284" i="10"/>
  <c r="X284" i="10"/>
  <c r="V284" i="10"/>
  <c r="U284" i="10"/>
  <c r="I284" i="10" s="1"/>
  <c r="J284" i="10" s="1"/>
  <c r="K284" i="10" s="1"/>
  <c r="H284" i="10"/>
  <c r="G284" i="10"/>
  <c r="AR283" i="10"/>
  <c r="AK283" i="10"/>
  <c r="X283" i="10"/>
  <c r="V283" i="10"/>
  <c r="U283" i="10"/>
  <c r="I283" i="10" s="1"/>
  <c r="J283" i="10" s="1"/>
  <c r="K283" i="10" s="1"/>
  <c r="H283" i="10"/>
  <c r="G283" i="10"/>
  <c r="AR282" i="10"/>
  <c r="AK282" i="10"/>
  <c r="X282" i="10"/>
  <c r="V282" i="10"/>
  <c r="U282" i="10"/>
  <c r="I282" i="10" s="1"/>
  <c r="J282" i="10" s="1"/>
  <c r="K282" i="10" s="1"/>
  <c r="H282" i="10"/>
  <c r="G282" i="10"/>
  <c r="AR281" i="10"/>
  <c r="AK281" i="10"/>
  <c r="X281" i="10"/>
  <c r="V281" i="10"/>
  <c r="U281" i="10"/>
  <c r="I281" i="10" s="1"/>
  <c r="J281" i="10" s="1"/>
  <c r="K281" i="10" s="1"/>
  <c r="H281" i="10"/>
  <c r="G281" i="10"/>
  <c r="AR280" i="10"/>
  <c r="AK280" i="10"/>
  <c r="X280" i="10"/>
  <c r="V280" i="10"/>
  <c r="U280" i="10"/>
  <c r="I280" i="10" s="1"/>
  <c r="J280" i="10" s="1"/>
  <c r="K280" i="10" s="1"/>
  <c r="H280" i="10"/>
  <c r="G280" i="10"/>
  <c r="AR279" i="10"/>
  <c r="AK279" i="10"/>
  <c r="X279" i="10"/>
  <c r="V279" i="10"/>
  <c r="U279" i="10"/>
  <c r="I279" i="10" s="1"/>
  <c r="J279" i="10" s="1"/>
  <c r="K279" i="10" s="1"/>
  <c r="H279" i="10"/>
  <c r="G279" i="10"/>
  <c r="X278" i="10"/>
  <c r="V278" i="10"/>
  <c r="U278" i="10"/>
  <c r="H278" i="10"/>
  <c r="G278" i="10"/>
  <c r="F278" i="10"/>
  <c r="X277" i="10"/>
  <c r="V277" i="10"/>
  <c r="U277" i="10"/>
  <c r="H277" i="10"/>
  <c r="G277" i="10"/>
  <c r="F277" i="10"/>
  <c r="X276" i="10"/>
  <c r="V276" i="10"/>
  <c r="U276" i="10"/>
  <c r="H276" i="10"/>
  <c r="G276" i="10"/>
  <c r="F276" i="10"/>
  <c r="X275" i="10"/>
  <c r="V275" i="10"/>
  <c r="U275" i="10"/>
  <c r="H275" i="10"/>
  <c r="G275" i="10"/>
  <c r="F275" i="10"/>
  <c r="X274" i="10"/>
  <c r="V274" i="10"/>
  <c r="U274" i="10"/>
  <c r="H274" i="10"/>
  <c r="G274" i="10"/>
  <c r="F274" i="10"/>
  <c r="X273" i="10"/>
  <c r="V273" i="10"/>
  <c r="U273" i="10"/>
  <c r="H273" i="10"/>
  <c r="G273" i="10"/>
  <c r="F273" i="10"/>
  <c r="X272" i="10"/>
  <c r="V272" i="10"/>
  <c r="U272" i="10"/>
  <c r="H272" i="10"/>
  <c r="G272" i="10"/>
  <c r="F272" i="10"/>
  <c r="X271" i="10"/>
  <c r="V271" i="10"/>
  <c r="U271" i="10"/>
  <c r="I271" i="10" s="1"/>
  <c r="J271" i="10" s="1"/>
  <c r="K271" i="10" s="1"/>
  <c r="H271" i="10"/>
  <c r="G271" i="10"/>
  <c r="F271" i="10"/>
  <c r="X270" i="10"/>
  <c r="V270" i="10"/>
  <c r="U270" i="10"/>
  <c r="H270" i="10"/>
  <c r="G270" i="10"/>
  <c r="F270" i="10"/>
  <c r="X269" i="10"/>
  <c r="V269" i="10"/>
  <c r="U269" i="10"/>
  <c r="H269" i="10"/>
  <c r="G269" i="10"/>
  <c r="F269" i="10"/>
  <c r="I269" i="10" s="1"/>
  <c r="J269" i="10" s="1"/>
  <c r="K269" i="10" s="1"/>
  <c r="X268" i="10"/>
  <c r="V268" i="10"/>
  <c r="U268" i="10"/>
  <c r="H268" i="10"/>
  <c r="G268" i="10"/>
  <c r="F268" i="10"/>
  <c r="X267" i="10"/>
  <c r="V267" i="10"/>
  <c r="U267" i="10"/>
  <c r="I267" i="10" s="1"/>
  <c r="J267" i="10" s="1"/>
  <c r="K267" i="10" s="1"/>
  <c r="H267" i="10"/>
  <c r="G267" i="10"/>
  <c r="F267" i="10"/>
  <c r="X266" i="10"/>
  <c r="V266" i="10"/>
  <c r="U266" i="10"/>
  <c r="I266" i="10" s="1"/>
  <c r="J266" i="10" s="1"/>
  <c r="K266" i="10" s="1"/>
  <c r="H266" i="10"/>
  <c r="G266" i="10"/>
  <c r="X265" i="10"/>
  <c r="V265" i="10"/>
  <c r="U265" i="10"/>
  <c r="I265" i="10" s="1"/>
  <c r="J265" i="10" s="1"/>
  <c r="K265" i="10" s="1"/>
  <c r="H265" i="10"/>
  <c r="G265" i="10"/>
  <c r="X264" i="10"/>
  <c r="V264" i="10"/>
  <c r="U264" i="10"/>
  <c r="I264" i="10" s="1"/>
  <c r="J264" i="10" s="1"/>
  <c r="K264" i="10" s="1"/>
  <c r="H264" i="10"/>
  <c r="G264" i="10"/>
  <c r="X263" i="10"/>
  <c r="V263" i="10"/>
  <c r="U263" i="10"/>
  <c r="I263" i="10" s="1"/>
  <c r="J263" i="10" s="1"/>
  <c r="K263" i="10" s="1"/>
  <c r="H263" i="10"/>
  <c r="G263" i="10"/>
  <c r="X262" i="10"/>
  <c r="V262" i="10"/>
  <c r="U262" i="10"/>
  <c r="I262" i="10" s="1"/>
  <c r="J262" i="10" s="1"/>
  <c r="K262" i="10" s="1"/>
  <c r="H262" i="10"/>
  <c r="G262" i="10"/>
  <c r="X261" i="10"/>
  <c r="V261" i="10"/>
  <c r="U261" i="10"/>
  <c r="I261" i="10" s="1"/>
  <c r="J261" i="10" s="1"/>
  <c r="K261" i="10" s="1"/>
  <c r="H261" i="10"/>
  <c r="G261" i="10"/>
  <c r="X260" i="10"/>
  <c r="V260" i="10"/>
  <c r="U260" i="10"/>
  <c r="I260" i="10" s="1"/>
  <c r="J260" i="10" s="1"/>
  <c r="K260" i="10" s="1"/>
  <c r="H260" i="10"/>
  <c r="G260" i="10"/>
  <c r="X259" i="10"/>
  <c r="V259" i="10"/>
  <c r="U259" i="10"/>
  <c r="I259" i="10" s="1"/>
  <c r="J259" i="10" s="1"/>
  <c r="K259" i="10" s="1"/>
  <c r="H259" i="10"/>
  <c r="G259" i="10"/>
  <c r="X258" i="10"/>
  <c r="V258" i="10"/>
  <c r="U258" i="10"/>
  <c r="I258" i="10" s="1"/>
  <c r="J258" i="10" s="1"/>
  <c r="K258" i="10" s="1"/>
  <c r="H258" i="10"/>
  <c r="G258" i="10"/>
  <c r="X257" i="10"/>
  <c r="V257" i="10"/>
  <c r="U257" i="10"/>
  <c r="I257" i="10" s="1"/>
  <c r="J257" i="10" s="1"/>
  <c r="K257" i="10" s="1"/>
  <c r="H257" i="10"/>
  <c r="G257" i="10"/>
  <c r="X256" i="10"/>
  <c r="V256" i="10"/>
  <c r="U256" i="10"/>
  <c r="I256" i="10" s="1"/>
  <c r="J256" i="10" s="1"/>
  <c r="K256" i="10" s="1"/>
  <c r="H256" i="10"/>
  <c r="G256" i="10"/>
  <c r="X255" i="10"/>
  <c r="V255" i="10"/>
  <c r="U255" i="10"/>
  <c r="I255" i="10" s="1"/>
  <c r="J255" i="10" s="1"/>
  <c r="K255" i="10" s="1"/>
  <c r="H255" i="10"/>
  <c r="G255" i="10"/>
  <c r="X254" i="10"/>
  <c r="V254" i="10"/>
  <c r="U254" i="10"/>
  <c r="I254" i="10" s="1"/>
  <c r="J254" i="10" s="1"/>
  <c r="K254" i="10" s="1"/>
  <c r="H254" i="10"/>
  <c r="G254" i="10"/>
  <c r="F254" i="10"/>
  <c r="X253" i="10"/>
  <c r="V253" i="10"/>
  <c r="U253" i="10"/>
  <c r="H253" i="10"/>
  <c r="G253" i="10"/>
  <c r="F253" i="10"/>
  <c r="X252" i="10"/>
  <c r="V252" i="10"/>
  <c r="U252" i="10"/>
  <c r="H252" i="10"/>
  <c r="G252" i="10"/>
  <c r="F252" i="10"/>
  <c r="X251" i="10"/>
  <c r="V251" i="10"/>
  <c r="U251" i="10"/>
  <c r="H251" i="10"/>
  <c r="G251" i="10"/>
  <c r="F251" i="10"/>
  <c r="X250" i="10"/>
  <c r="V250" i="10"/>
  <c r="U250" i="10"/>
  <c r="H250" i="10"/>
  <c r="G250" i="10"/>
  <c r="F250" i="10"/>
  <c r="X249" i="10"/>
  <c r="V249" i="10"/>
  <c r="U249" i="10"/>
  <c r="H249" i="10"/>
  <c r="G249" i="10"/>
  <c r="F249" i="10"/>
  <c r="X248" i="10"/>
  <c r="V248" i="10"/>
  <c r="U248" i="10"/>
  <c r="H248" i="10"/>
  <c r="G248" i="10"/>
  <c r="F248" i="10"/>
  <c r="X247" i="10"/>
  <c r="V247" i="10"/>
  <c r="U247" i="10"/>
  <c r="H247" i="10"/>
  <c r="G247" i="10"/>
  <c r="F247" i="10"/>
  <c r="X246" i="10"/>
  <c r="V246" i="10"/>
  <c r="U246" i="10"/>
  <c r="I246" i="10" s="1"/>
  <c r="J246" i="10" s="1"/>
  <c r="K246" i="10" s="1"/>
  <c r="H246" i="10"/>
  <c r="G246" i="10"/>
  <c r="F246" i="10"/>
  <c r="X245" i="10"/>
  <c r="V245" i="10"/>
  <c r="U245" i="10"/>
  <c r="H245" i="10"/>
  <c r="G245" i="10"/>
  <c r="F245" i="10"/>
  <c r="X244" i="10"/>
  <c r="V244" i="10"/>
  <c r="U244" i="10"/>
  <c r="H244" i="10"/>
  <c r="G244" i="10"/>
  <c r="F244" i="10"/>
  <c r="X243" i="10"/>
  <c r="V243" i="10"/>
  <c r="U243" i="10"/>
  <c r="H243" i="10"/>
  <c r="G243" i="10"/>
  <c r="F243" i="10"/>
  <c r="X242" i="10"/>
  <c r="V242" i="10"/>
  <c r="U242" i="10"/>
  <c r="I242" i="10" s="1"/>
  <c r="J242" i="10" s="1"/>
  <c r="K242" i="10" s="1"/>
  <c r="H242" i="10"/>
  <c r="G242" i="10"/>
  <c r="X241" i="10"/>
  <c r="V241" i="10"/>
  <c r="U241" i="10"/>
  <c r="I241" i="10" s="1"/>
  <c r="J241" i="10" s="1"/>
  <c r="K241" i="10" s="1"/>
  <c r="H241" i="10"/>
  <c r="G241" i="10"/>
  <c r="X240" i="10"/>
  <c r="V240" i="10"/>
  <c r="U240" i="10"/>
  <c r="I240" i="10" s="1"/>
  <c r="J240" i="10" s="1"/>
  <c r="K240" i="10" s="1"/>
  <c r="H240" i="10"/>
  <c r="G240" i="10"/>
  <c r="X239" i="10"/>
  <c r="V239" i="10"/>
  <c r="U239" i="10"/>
  <c r="I239" i="10" s="1"/>
  <c r="J239" i="10" s="1"/>
  <c r="K239" i="10" s="1"/>
  <c r="H239" i="10"/>
  <c r="G239" i="10"/>
  <c r="X238" i="10"/>
  <c r="V238" i="10"/>
  <c r="U238" i="10"/>
  <c r="I238" i="10" s="1"/>
  <c r="J238" i="10" s="1"/>
  <c r="K238" i="10" s="1"/>
  <c r="H238" i="10"/>
  <c r="G238" i="10"/>
  <c r="X237" i="10"/>
  <c r="V237" i="10"/>
  <c r="U237" i="10"/>
  <c r="I237" i="10" s="1"/>
  <c r="J237" i="10" s="1"/>
  <c r="K237" i="10" s="1"/>
  <c r="H237" i="10"/>
  <c r="G237" i="10"/>
  <c r="X236" i="10"/>
  <c r="V236" i="10"/>
  <c r="U236" i="10"/>
  <c r="I236" i="10"/>
  <c r="J236" i="10" s="1"/>
  <c r="K236" i="10" s="1"/>
  <c r="H236" i="10"/>
  <c r="G236" i="10"/>
  <c r="X235" i="10"/>
  <c r="V235" i="10"/>
  <c r="U235" i="10"/>
  <c r="I235" i="10" s="1"/>
  <c r="J235" i="10" s="1"/>
  <c r="K235" i="10" s="1"/>
  <c r="H235" i="10"/>
  <c r="G235" i="10"/>
  <c r="X234" i="10"/>
  <c r="V234" i="10"/>
  <c r="U234" i="10"/>
  <c r="I234" i="10" s="1"/>
  <c r="J234" i="10" s="1"/>
  <c r="K234" i="10" s="1"/>
  <c r="H234" i="10"/>
  <c r="G234" i="10"/>
  <c r="X233" i="10"/>
  <c r="V233" i="10"/>
  <c r="U233" i="10"/>
  <c r="I233" i="10"/>
  <c r="J233" i="10" s="1"/>
  <c r="K233" i="10" s="1"/>
  <c r="H233" i="10"/>
  <c r="G233" i="10"/>
  <c r="X232" i="10"/>
  <c r="V232" i="10"/>
  <c r="U232" i="10"/>
  <c r="I232" i="10" s="1"/>
  <c r="J232" i="10" s="1"/>
  <c r="K232" i="10" s="1"/>
  <c r="H232" i="10"/>
  <c r="G232" i="10"/>
  <c r="X231" i="10"/>
  <c r="V231" i="10"/>
  <c r="U231" i="10"/>
  <c r="I231" i="10" s="1"/>
  <c r="J231" i="10" s="1"/>
  <c r="K231" i="10" s="1"/>
  <c r="H231" i="10"/>
  <c r="G231" i="10"/>
  <c r="V230" i="10"/>
  <c r="U230" i="10"/>
  <c r="I230" i="10" s="1"/>
  <c r="J230" i="10" s="1"/>
  <c r="K230" i="10" s="1"/>
  <c r="E230" i="10"/>
  <c r="V229" i="10"/>
  <c r="U229" i="10"/>
  <c r="I229" i="10" s="1"/>
  <c r="J229" i="10" s="1"/>
  <c r="K229" i="10" s="1"/>
  <c r="E229" i="10"/>
  <c r="G229" i="10" s="1"/>
  <c r="AR228" i="10"/>
  <c r="V228" i="10"/>
  <c r="U228" i="10"/>
  <c r="I228" i="10" s="1"/>
  <c r="J228" i="10" s="1"/>
  <c r="K228" i="10" s="1"/>
  <c r="E228" i="10"/>
  <c r="H228" i="10" s="1"/>
  <c r="AR227" i="10"/>
  <c r="V227" i="10"/>
  <c r="U227" i="10"/>
  <c r="I227" i="10" s="1"/>
  <c r="J227" i="10" s="1"/>
  <c r="K227" i="10" s="1"/>
  <c r="E227" i="10"/>
  <c r="H227" i="10" s="1"/>
  <c r="V226" i="10"/>
  <c r="U226" i="10"/>
  <c r="I226" i="10" s="1"/>
  <c r="J226" i="10" s="1"/>
  <c r="K226" i="10" s="1"/>
  <c r="E226" i="10"/>
  <c r="H226" i="10" s="1"/>
  <c r="V225" i="10"/>
  <c r="U225" i="10"/>
  <c r="I225" i="10" s="1"/>
  <c r="J225" i="10" s="1"/>
  <c r="K225" i="10" s="1"/>
  <c r="E225" i="10"/>
  <c r="H225" i="10" s="1"/>
  <c r="V224" i="10"/>
  <c r="U224" i="10"/>
  <c r="I224" i="10"/>
  <c r="J224" i="10" s="1"/>
  <c r="K224" i="10" s="1"/>
  <c r="E224" i="10"/>
  <c r="H224" i="10" s="1"/>
  <c r="AR223" i="10"/>
  <c r="V223" i="10"/>
  <c r="U223" i="10"/>
  <c r="I223" i="10" s="1"/>
  <c r="J223" i="10" s="1"/>
  <c r="K223" i="10" s="1"/>
  <c r="E223" i="10"/>
  <c r="H223" i="10" s="1"/>
  <c r="AW222" i="10"/>
  <c r="AR222" i="10"/>
  <c r="X222" i="10"/>
  <c r="V222" i="10"/>
  <c r="U222" i="10"/>
  <c r="I222" i="10" s="1"/>
  <c r="J222" i="10" s="1"/>
  <c r="K222" i="10" s="1"/>
  <c r="H222" i="10"/>
  <c r="G222" i="10"/>
  <c r="AW221" i="10"/>
  <c r="AR221" i="10"/>
  <c r="X221" i="10"/>
  <c r="V221" i="10"/>
  <c r="U221" i="10"/>
  <c r="I221" i="10" s="1"/>
  <c r="J221" i="10" s="1"/>
  <c r="K221" i="10" s="1"/>
  <c r="H221" i="10"/>
  <c r="G221" i="10"/>
  <c r="AW220" i="10"/>
  <c r="AR220" i="10"/>
  <c r="X220" i="10"/>
  <c r="V220" i="10"/>
  <c r="U220" i="10"/>
  <c r="I220" i="10" s="1"/>
  <c r="J220" i="10" s="1"/>
  <c r="K220" i="10" s="1"/>
  <c r="H220" i="10"/>
  <c r="G220" i="10"/>
  <c r="AW219" i="10"/>
  <c r="AR219" i="10"/>
  <c r="X219" i="10"/>
  <c r="V219" i="10"/>
  <c r="U219" i="10"/>
  <c r="I219" i="10" s="1"/>
  <c r="J219" i="10" s="1"/>
  <c r="K219" i="10" s="1"/>
  <c r="H219" i="10"/>
  <c r="G219" i="10"/>
  <c r="AW218" i="10"/>
  <c r="AR218" i="10"/>
  <c r="X218" i="10"/>
  <c r="V218" i="10"/>
  <c r="U218" i="10"/>
  <c r="I218" i="10" s="1"/>
  <c r="J218" i="10" s="1"/>
  <c r="K218" i="10" s="1"/>
  <c r="H218" i="10"/>
  <c r="G218" i="10"/>
  <c r="AW217" i="10"/>
  <c r="AR217" i="10"/>
  <c r="X217" i="10"/>
  <c r="V217" i="10"/>
  <c r="U217" i="10"/>
  <c r="I217" i="10" s="1"/>
  <c r="J217" i="10" s="1"/>
  <c r="K217" i="10" s="1"/>
  <c r="H217" i="10"/>
  <c r="G217" i="10"/>
  <c r="AW216" i="10"/>
  <c r="AR216" i="10"/>
  <c r="X216" i="10"/>
  <c r="V216" i="10"/>
  <c r="U216" i="10"/>
  <c r="I216" i="10" s="1"/>
  <c r="J216" i="10" s="1"/>
  <c r="K216" i="10" s="1"/>
  <c r="H216" i="10"/>
  <c r="G216" i="10"/>
  <c r="AW215" i="10"/>
  <c r="AR215" i="10"/>
  <c r="X215" i="10"/>
  <c r="V215" i="10"/>
  <c r="U215" i="10"/>
  <c r="I215" i="10" s="1"/>
  <c r="J215" i="10" s="1"/>
  <c r="K215" i="10" s="1"/>
  <c r="H215" i="10"/>
  <c r="G215" i="10"/>
  <c r="AW214" i="10"/>
  <c r="AR214" i="10"/>
  <c r="AN214" i="10"/>
  <c r="AK214" i="10"/>
  <c r="X214" i="10"/>
  <c r="V214" i="10"/>
  <c r="U214" i="10"/>
  <c r="I214" i="10" s="1"/>
  <c r="J214" i="10" s="1"/>
  <c r="K214" i="10" s="1"/>
  <c r="H214" i="10"/>
  <c r="G214" i="10"/>
  <c r="AW213" i="10"/>
  <c r="AR213" i="10"/>
  <c r="AN213" i="10"/>
  <c r="AK213" i="10"/>
  <c r="X213" i="10"/>
  <c r="V213" i="10"/>
  <c r="U213" i="10"/>
  <c r="I213" i="10" s="1"/>
  <c r="J213" i="10" s="1"/>
  <c r="K213" i="10" s="1"/>
  <c r="H213" i="10"/>
  <c r="G213" i="10"/>
  <c r="AW212" i="10"/>
  <c r="AR212" i="10"/>
  <c r="AN212" i="10"/>
  <c r="AK212" i="10"/>
  <c r="X212" i="10"/>
  <c r="V212" i="10"/>
  <c r="U212" i="10"/>
  <c r="I212" i="10" s="1"/>
  <c r="J212" i="10" s="1"/>
  <c r="K212" i="10" s="1"/>
  <c r="H212" i="10"/>
  <c r="G212" i="10"/>
  <c r="AW211" i="10"/>
  <c r="AR211" i="10"/>
  <c r="AN211" i="10"/>
  <c r="AK211" i="10"/>
  <c r="X211" i="10"/>
  <c r="V211" i="10"/>
  <c r="U211" i="10"/>
  <c r="I211" i="10" s="1"/>
  <c r="J211" i="10" s="1"/>
  <c r="K211" i="10" s="1"/>
  <c r="H211" i="10"/>
  <c r="G211" i="10"/>
  <c r="AW210" i="10"/>
  <c r="AR210" i="10"/>
  <c r="AN210" i="10"/>
  <c r="AK210" i="10"/>
  <c r="X210" i="10"/>
  <c r="V210" i="10"/>
  <c r="U210" i="10"/>
  <c r="I210" i="10" s="1"/>
  <c r="J210" i="10" s="1"/>
  <c r="K210" i="10" s="1"/>
  <c r="H210" i="10"/>
  <c r="G210" i="10"/>
  <c r="AW209" i="10"/>
  <c r="AR209" i="10"/>
  <c r="AN209" i="10"/>
  <c r="AK209" i="10"/>
  <c r="X209" i="10"/>
  <c r="V209" i="10"/>
  <c r="U209" i="10"/>
  <c r="I209" i="10" s="1"/>
  <c r="J209" i="10" s="1"/>
  <c r="K209" i="10" s="1"/>
  <c r="H209" i="10"/>
  <c r="G209" i="10"/>
  <c r="AW208" i="10"/>
  <c r="AR208" i="10"/>
  <c r="AN208" i="10"/>
  <c r="AK208" i="10"/>
  <c r="X208" i="10"/>
  <c r="V208" i="10"/>
  <c r="U208" i="10"/>
  <c r="I208" i="10" s="1"/>
  <c r="J208" i="10" s="1"/>
  <c r="K208" i="10" s="1"/>
  <c r="H208" i="10"/>
  <c r="G208" i="10"/>
  <c r="AW207" i="10"/>
  <c r="AR207" i="10"/>
  <c r="AN207" i="10"/>
  <c r="AK207" i="10"/>
  <c r="X207" i="10"/>
  <c r="V207" i="10"/>
  <c r="U207" i="10"/>
  <c r="I207" i="10" s="1"/>
  <c r="J207" i="10" s="1"/>
  <c r="K207" i="10" s="1"/>
  <c r="H207" i="10"/>
  <c r="G207" i="10"/>
  <c r="AW206" i="10"/>
  <c r="AR206" i="10"/>
  <c r="AN206" i="10"/>
  <c r="AK206" i="10"/>
  <c r="X206" i="10"/>
  <c r="V206" i="10"/>
  <c r="U206" i="10"/>
  <c r="I206" i="10" s="1"/>
  <c r="J206" i="10" s="1"/>
  <c r="K206" i="10" s="1"/>
  <c r="H206" i="10"/>
  <c r="G206" i="10"/>
  <c r="AW205" i="10"/>
  <c r="AR205" i="10"/>
  <c r="AN205" i="10"/>
  <c r="AK205" i="10"/>
  <c r="X205" i="10"/>
  <c r="V205" i="10"/>
  <c r="U205" i="10"/>
  <c r="I205" i="10" s="1"/>
  <c r="J205" i="10" s="1"/>
  <c r="K205" i="10" s="1"/>
  <c r="H205" i="10"/>
  <c r="G205" i="10"/>
  <c r="AW204" i="10"/>
  <c r="AR204" i="10"/>
  <c r="AN204" i="10"/>
  <c r="AK204" i="10"/>
  <c r="X204" i="10"/>
  <c r="V204" i="10"/>
  <c r="U204" i="10"/>
  <c r="I204" i="10"/>
  <c r="J204" i="10" s="1"/>
  <c r="K204" i="10" s="1"/>
  <c r="H204" i="10"/>
  <c r="G204" i="10"/>
  <c r="AW203" i="10"/>
  <c r="AR203" i="10"/>
  <c r="AN203" i="10"/>
  <c r="AK203" i="10"/>
  <c r="X203" i="10"/>
  <c r="V203" i="10"/>
  <c r="U203" i="10"/>
  <c r="I203" i="10" s="1"/>
  <c r="J203" i="10" s="1"/>
  <c r="K203" i="10" s="1"/>
  <c r="H203" i="10"/>
  <c r="G203" i="10"/>
  <c r="AW202" i="10"/>
  <c r="AR202" i="10"/>
  <c r="AN202" i="10"/>
  <c r="AK202" i="10"/>
  <c r="X202" i="10"/>
  <c r="V202" i="10"/>
  <c r="U202" i="10"/>
  <c r="I202" i="10" s="1"/>
  <c r="J202" i="10" s="1"/>
  <c r="K202" i="10" s="1"/>
  <c r="H202" i="10"/>
  <c r="G202" i="10"/>
  <c r="AW201" i="10"/>
  <c r="AR201" i="10"/>
  <c r="AN201" i="10"/>
  <c r="AK201" i="10"/>
  <c r="X201" i="10"/>
  <c r="V201" i="10"/>
  <c r="U201" i="10"/>
  <c r="I201" i="10" s="1"/>
  <c r="J201" i="10" s="1"/>
  <c r="K201" i="10" s="1"/>
  <c r="H201" i="10"/>
  <c r="G201" i="10"/>
  <c r="AW200" i="10"/>
  <c r="AR200" i="10"/>
  <c r="AN200" i="10"/>
  <c r="AK200" i="10"/>
  <c r="X200" i="10"/>
  <c r="V200" i="10"/>
  <c r="U200" i="10"/>
  <c r="I200" i="10" s="1"/>
  <c r="J200" i="10" s="1"/>
  <c r="K200" i="10" s="1"/>
  <c r="H200" i="10"/>
  <c r="G200" i="10"/>
  <c r="AW199" i="10"/>
  <c r="AR199" i="10"/>
  <c r="AN199" i="10"/>
  <c r="AK199" i="10"/>
  <c r="X199" i="10"/>
  <c r="V199" i="10"/>
  <c r="U199" i="10"/>
  <c r="I199" i="10" s="1"/>
  <c r="J199" i="10" s="1"/>
  <c r="K199" i="10" s="1"/>
  <c r="H199" i="10"/>
  <c r="G199" i="10"/>
  <c r="AW198" i="10"/>
  <c r="AR198" i="10"/>
  <c r="AN198" i="10"/>
  <c r="AK198" i="10"/>
  <c r="X198" i="10"/>
  <c r="V198" i="10"/>
  <c r="U198" i="10"/>
  <c r="I198" i="10" s="1"/>
  <c r="J198" i="10" s="1"/>
  <c r="K198" i="10" s="1"/>
  <c r="H198" i="10"/>
  <c r="G198" i="10"/>
  <c r="AW197" i="10"/>
  <c r="AR197" i="10"/>
  <c r="AN197" i="10"/>
  <c r="AK197" i="10"/>
  <c r="X197" i="10"/>
  <c r="V197" i="10"/>
  <c r="U197" i="10"/>
  <c r="I197" i="10" s="1"/>
  <c r="J197" i="10" s="1"/>
  <c r="K197" i="10" s="1"/>
  <c r="H197" i="10"/>
  <c r="G197" i="10"/>
  <c r="AW196" i="10"/>
  <c r="AR196" i="10"/>
  <c r="AN196" i="10"/>
  <c r="AK196" i="10"/>
  <c r="X196" i="10"/>
  <c r="V196" i="10"/>
  <c r="U196" i="10"/>
  <c r="I196" i="10" s="1"/>
  <c r="J196" i="10" s="1"/>
  <c r="K196" i="10" s="1"/>
  <c r="H196" i="10"/>
  <c r="G196" i="10"/>
  <c r="AW195" i="10"/>
  <c r="AR195" i="10"/>
  <c r="AN195" i="10"/>
  <c r="AK195" i="10"/>
  <c r="X195" i="10"/>
  <c r="V195" i="10"/>
  <c r="U195" i="10"/>
  <c r="I195" i="10" s="1"/>
  <c r="J195" i="10" s="1"/>
  <c r="K195" i="10" s="1"/>
  <c r="H195" i="10"/>
  <c r="G195" i="10"/>
  <c r="AW194" i="10"/>
  <c r="AR194" i="10"/>
  <c r="AN194" i="10"/>
  <c r="AK194" i="10"/>
  <c r="X194" i="10"/>
  <c r="V194" i="10"/>
  <c r="U194" i="10"/>
  <c r="I194" i="10" s="1"/>
  <c r="J194" i="10" s="1"/>
  <c r="K194" i="10" s="1"/>
  <c r="H194" i="10"/>
  <c r="G194" i="10"/>
  <c r="AW193" i="10"/>
  <c r="AR193" i="10"/>
  <c r="AN193" i="10"/>
  <c r="AK193" i="10"/>
  <c r="X193" i="10"/>
  <c r="V193" i="10"/>
  <c r="U193" i="10"/>
  <c r="I193" i="10" s="1"/>
  <c r="J193" i="10" s="1"/>
  <c r="K193" i="10" s="1"/>
  <c r="H193" i="10"/>
  <c r="G193" i="10"/>
  <c r="AW192" i="10"/>
  <c r="AR192" i="10"/>
  <c r="AN192" i="10"/>
  <c r="AK192" i="10"/>
  <c r="X192" i="10"/>
  <c r="V192" i="10"/>
  <c r="U192" i="10"/>
  <c r="I192" i="10" s="1"/>
  <c r="J192" i="10" s="1"/>
  <c r="K192" i="10" s="1"/>
  <c r="H192" i="10"/>
  <c r="G192" i="10"/>
  <c r="AW191" i="10"/>
  <c r="AR191" i="10"/>
  <c r="AN191" i="10"/>
  <c r="AK191" i="10"/>
  <c r="X191" i="10"/>
  <c r="V191" i="10"/>
  <c r="U191" i="10"/>
  <c r="I191" i="10" s="1"/>
  <c r="J191" i="10" s="1"/>
  <c r="K191" i="10" s="1"/>
  <c r="H191" i="10"/>
  <c r="G191" i="10"/>
  <c r="AW190" i="10"/>
  <c r="AR190" i="10"/>
  <c r="AN190" i="10"/>
  <c r="AK190" i="10"/>
  <c r="X190" i="10"/>
  <c r="V190" i="10"/>
  <c r="U190" i="10"/>
  <c r="I190" i="10" s="1"/>
  <c r="J190" i="10" s="1"/>
  <c r="K190" i="10" s="1"/>
  <c r="H190" i="10"/>
  <c r="G190" i="10"/>
  <c r="AW189" i="10"/>
  <c r="AR189" i="10"/>
  <c r="AN189" i="10"/>
  <c r="AK189" i="10"/>
  <c r="X189" i="10"/>
  <c r="V189" i="10"/>
  <c r="U189" i="10"/>
  <c r="I189" i="10" s="1"/>
  <c r="J189" i="10" s="1"/>
  <c r="K189" i="10" s="1"/>
  <c r="H189" i="10"/>
  <c r="G189" i="10"/>
  <c r="AW188" i="10"/>
  <c r="AR188" i="10"/>
  <c r="AN188" i="10"/>
  <c r="AK188" i="10"/>
  <c r="X188" i="10"/>
  <c r="V188" i="10"/>
  <c r="U188" i="10"/>
  <c r="I188" i="10" s="1"/>
  <c r="J188" i="10" s="1"/>
  <c r="K188" i="10" s="1"/>
  <c r="H188" i="10"/>
  <c r="G188" i="10"/>
  <c r="AW187" i="10"/>
  <c r="AR187" i="10"/>
  <c r="AN187" i="10"/>
  <c r="AK187" i="10"/>
  <c r="X187" i="10"/>
  <c r="V187" i="10"/>
  <c r="U187" i="10"/>
  <c r="I187" i="10" s="1"/>
  <c r="J187" i="10" s="1"/>
  <c r="K187" i="10" s="1"/>
  <c r="H187" i="10"/>
  <c r="G187" i="10"/>
  <c r="AW186" i="10"/>
  <c r="AR186" i="10"/>
  <c r="AN186" i="10"/>
  <c r="AK186" i="10"/>
  <c r="X186" i="10"/>
  <c r="V186" i="10"/>
  <c r="U186" i="10"/>
  <c r="I186" i="10" s="1"/>
  <c r="J186" i="10" s="1"/>
  <c r="K186" i="10" s="1"/>
  <c r="H186" i="10"/>
  <c r="G186" i="10"/>
  <c r="AW185" i="10"/>
  <c r="AR185" i="10"/>
  <c r="AN185" i="10"/>
  <c r="AK185" i="10"/>
  <c r="X185" i="10"/>
  <c r="V185" i="10"/>
  <c r="U185" i="10"/>
  <c r="I185" i="10" s="1"/>
  <c r="J185" i="10" s="1"/>
  <c r="K185" i="10" s="1"/>
  <c r="H185" i="10"/>
  <c r="G185" i="10"/>
  <c r="AW184" i="10"/>
  <c r="AR184" i="10"/>
  <c r="AN184" i="10"/>
  <c r="AK184" i="10"/>
  <c r="X184" i="10"/>
  <c r="V184" i="10"/>
  <c r="U184" i="10"/>
  <c r="I184" i="10" s="1"/>
  <c r="J184" i="10" s="1"/>
  <c r="K184" i="10" s="1"/>
  <c r="H184" i="10"/>
  <c r="G184" i="10"/>
  <c r="AW183" i="10"/>
  <c r="AR183" i="10"/>
  <c r="AN183" i="10"/>
  <c r="AK183" i="10"/>
  <c r="X183" i="10"/>
  <c r="V183" i="10"/>
  <c r="U183" i="10"/>
  <c r="I183" i="10" s="1"/>
  <c r="J183" i="10" s="1"/>
  <c r="K183" i="10" s="1"/>
  <c r="H183" i="10"/>
  <c r="G183" i="10"/>
  <c r="AW182" i="10"/>
  <c r="AR182" i="10"/>
  <c r="AN182" i="10"/>
  <c r="AK182" i="10"/>
  <c r="X182" i="10"/>
  <c r="V182" i="10"/>
  <c r="U182" i="10"/>
  <c r="I182" i="10" s="1"/>
  <c r="J182" i="10" s="1"/>
  <c r="K182" i="10" s="1"/>
  <c r="H182" i="10"/>
  <c r="G182" i="10"/>
  <c r="AW181" i="10"/>
  <c r="AR181" i="10"/>
  <c r="AN181" i="10"/>
  <c r="AK181" i="10"/>
  <c r="X181" i="10"/>
  <c r="V181" i="10"/>
  <c r="U181" i="10"/>
  <c r="I181" i="10" s="1"/>
  <c r="J181" i="10" s="1"/>
  <c r="K181" i="10" s="1"/>
  <c r="H181" i="10"/>
  <c r="G181" i="10"/>
  <c r="AW180" i="10"/>
  <c r="AR180" i="10"/>
  <c r="AN180" i="10"/>
  <c r="AK180" i="10"/>
  <c r="X180" i="10"/>
  <c r="V180" i="10"/>
  <c r="U180" i="10"/>
  <c r="I180" i="10" s="1"/>
  <c r="J180" i="10" s="1"/>
  <c r="K180" i="10" s="1"/>
  <c r="H180" i="10"/>
  <c r="G180" i="10"/>
  <c r="AW179" i="10"/>
  <c r="AR179" i="10"/>
  <c r="AN179" i="10"/>
  <c r="AK179" i="10"/>
  <c r="X179" i="10"/>
  <c r="V179" i="10"/>
  <c r="U179" i="10"/>
  <c r="I179" i="10" s="1"/>
  <c r="J179" i="10" s="1"/>
  <c r="K179" i="10" s="1"/>
  <c r="H179" i="10"/>
  <c r="G179" i="10"/>
  <c r="AW178" i="10"/>
  <c r="AR178" i="10"/>
  <c r="AN178" i="10"/>
  <c r="AK178" i="10"/>
  <c r="X178" i="10"/>
  <c r="V178" i="10"/>
  <c r="U178" i="10"/>
  <c r="I178" i="10" s="1"/>
  <c r="J178" i="10" s="1"/>
  <c r="K178" i="10" s="1"/>
  <c r="H178" i="10"/>
  <c r="G178" i="10"/>
  <c r="AW177" i="10"/>
  <c r="AR177" i="10"/>
  <c r="AN177" i="10"/>
  <c r="AK177" i="10"/>
  <c r="X177" i="10"/>
  <c r="V177" i="10"/>
  <c r="U177" i="10"/>
  <c r="I177" i="10" s="1"/>
  <c r="J177" i="10" s="1"/>
  <c r="K177" i="10" s="1"/>
  <c r="H177" i="10"/>
  <c r="G177" i="10"/>
  <c r="AW176" i="10"/>
  <c r="AR176" i="10"/>
  <c r="AN176" i="10"/>
  <c r="AK176" i="10"/>
  <c r="X176" i="10"/>
  <c r="V176" i="10"/>
  <c r="U176" i="10"/>
  <c r="I176" i="10" s="1"/>
  <c r="J176" i="10" s="1"/>
  <c r="K176" i="10" s="1"/>
  <c r="H176" i="10"/>
  <c r="G176" i="10"/>
  <c r="AW175" i="10"/>
  <c r="AR175" i="10"/>
  <c r="AN175" i="10"/>
  <c r="AK175" i="10"/>
  <c r="X175" i="10"/>
  <c r="V175" i="10"/>
  <c r="U175" i="10"/>
  <c r="I175" i="10" s="1"/>
  <c r="J175" i="10" s="1"/>
  <c r="K175" i="10" s="1"/>
  <c r="H175" i="10"/>
  <c r="G175" i="10"/>
  <c r="AX174" i="10"/>
  <c r="AR174" i="10"/>
  <c r="AN174" i="10"/>
  <c r="V174" i="10"/>
  <c r="U174" i="10"/>
  <c r="I174" i="10" s="1"/>
  <c r="J174" i="10" s="1"/>
  <c r="K174" i="10" s="1"/>
  <c r="H174" i="10"/>
  <c r="G174" i="10"/>
  <c r="AX173" i="10"/>
  <c r="AR173" i="10"/>
  <c r="AN173" i="10"/>
  <c r="V173" i="10"/>
  <c r="U173" i="10"/>
  <c r="I173" i="10" s="1"/>
  <c r="J173" i="10" s="1"/>
  <c r="K173" i="10" s="1"/>
  <c r="H173" i="10"/>
  <c r="G173" i="10"/>
  <c r="AX172" i="10"/>
  <c r="AR172" i="10"/>
  <c r="AN172" i="10"/>
  <c r="V172" i="10"/>
  <c r="U172" i="10"/>
  <c r="I172" i="10" s="1"/>
  <c r="J172" i="10" s="1"/>
  <c r="K172" i="10" s="1"/>
  <c r="H172" i="10"/>
  <c r="G172" i="10"/>
  <c r="AX171" i="10"/>
  <c r="AR171" i="10"/>
  <c r="AN171" i="10"/>
  <c r="V171" i="10"/>
  <c r="U171" i="10"/>
  <c r="I171" i="10" s="1"/>
  <c r="J171" i="10" s="1"/>
  <c r="K171" i="10" s="1"/>
  <c r="H171" i="10"/>
  <c r="G171" i="10"/>
  <c r="AX170" i="10"/>
  <c r="AR170" i="10"/>
  <c r="AN170" i="10"/>
  <c r="V170" i="10"/>
  <c r="U170" i="10"/>
  <c r="I170" i="10" s="1"/>
  <c r="J170" i="10" s="1"/>
  <c r="K170" i="10" s="1"/>
  <c r="H170" i="10"/>
  <c r="G170" i="10"/>
  <c r="AX169" i="10"/>
  <c r="AR169" i="10"/>
  <c r="AN169" i="10"/>
  <c r="V169" i="10"/>
  <c r="U169" i="10"/>
  <c r="I169" i="10" s="1"/>
  <c r="J169" i="10" s="1"/>
  <c r="K169" i="10" s="1"/>
  <c r="H169" i="10"/>
  <c r="G169" i="10"/>
  <c r="AX168" i="10"/>
  <c r="AR168" i="10"/>
  <c r="AN168" i="10"/>
  <c r="V168" i="10"/>
  <c r="U168" i="10"/>
  <c r="I168" i="10" s="1"/>
  <c r="J168" i="10" s="1"/>
  <c r="K168" i="10" s="1"/>
  <c r="H168" i="10"/>
  <c r="G168" i="10"/>
  <c r="AX167" i="10"/>
  <c r="AR167" i="10"/>
  <c r="AN167" i="10"/>
  <c r="V167" i="10"/>
  <c r="U167" i="10"/>
  <c r="I167" i="10" s="1"/>
  <c r="J167" i="10" s="1"/>
  <c r="K167" i="10" s="1"/>
  <c r="H167" i="10"/>
  <c r="G167" i="10"/>
  <c r="AX166" i="10"/>
  <c r="AR166" i="10"/>
  <c r="AN166" i="10"/>
  <c r="V166" i="10"/>
  <c r="U166" i="10"/>
  <c r="I166" i="10" s="1"/>
  <c r="J166" i="10" s="1"/>
  <c r="K166" i="10" s="1"/>
  <c r="H166" i="10"/>
  <c r="G166" i="10"/>
  <c r="AX165" i="10"/>
  <c r="AR165" i="10"/>
  <c r="AN165" i="10"/>
  <c r="V165" i="10"/>
  <c r="U165" i="10"/>
  <c r="I165" i="10" s="1"/>
  <c r="J165" i="10" s="1"/>
  <c r="K165" i="10" s="1"/>
  <c r="H165" i="10"/>
  <c r="G165" i="10"/>
  <c r="AX164" i="10"/>
  <c r="AR164" i="10"/>
  <c r="AN164" i="10"/>
  <c r="V164" i="10"/>
  <c r="U164" i="10"/>
  <c r="I164" i="10" s="1"/>
  <c r="J164" i="10" s="1"/>
  <c r="K164" i="10" s="1"/>
  <c r="H164" i="10"/>
  <c r="G164" i="10"/>
  <c r="AX163" i="10"/>
  <c r="AR163" i="10"/>
  <c r="AN163" i="10"/>
  <c r="V163" i="10"/>
  <c r="U163" i="10"/>
  <c r="I163" i="10" s="1"/>
  <c r="J163" i="10" s="1"/>
  <c r="K163" i="10" s="1"/>
  <c r="H163" i="10"/>
  <c r="G163" i="10"/>
  <c r="AX162" i="10"/>
  <c r="AR162" i="10"/>
  <c r="AN162" i="10"/>
  <c r="V162" i="10"/>
  <c r="U162" i="10"/>
  <c r="I162" i="10" s="1"/>
  <c r="J162" i="10" s="1"/>
  <c r="K162" i="10" s="1"/>
  <c r="H162" i="10"/>
  <c r="G162" i="10"/>
  <c r="AX161" i="10"/>
  <c r="AR161" i="10"/>
  <c r="AN161" i="10"/>
  <c r="V161" i="10"/>
  <c r="U161" i="10"/>
  <c r="I161" i="10" s="1"/>
  <c r="J161" i="10" s="1"/>
  <c r="K161" i="10" s="1"/>
  <c r="H161" i="10"/>
  <c r="G161" i="10"/>
  <c r="AX160" i="10"/>
  <c r="AR160" i="10"/>
  <c r="AN160" i="10"/>
  <c r="V160" i="10"/>
  <c r="U160" i="10"/>
  <c r="I160" i="10" s="1"/>
  <c r="J160" i="10" s="1"/>
  <c r="K160" i="10" s="1"/>
  <c r="H160" i="10"/>
  <c r="G160" i="10"/>
  <c r="AX159" i="10"/>
  <c r="AR159" i="10"/>
  <c r="AN159" i="10"/>
  <c r="V159" i="10"/>
  <c r="U159" i="10"/>
  <c r="H159" i="10"/>
  <c r="G159" i="10"/>
  <c r="F159" i="10"/>
  <c r="AX158" i="10"/>
  <c r="AR158" i="10"/>
  <c r="AN158" i="10"/>
  <c r="V158" i="10"/>
  <c r="U158" i="10"/>
  <c r="H158" i="10"/>
  <c r="G158" i="10"/>
  <c r="F158" i="10"/>
  <c r="AX157" i="10"/>
  <c r="AR157" i="10"/>
  <c r="AN157" i="10"/>
  <c r="V157" i="10"/>
  <c r="U157" i="10"/>
  <c r="H157" i="10"/>
  <c r="G157" i="10"/>
  <c r="F157" i="10"/>
  <c r="AX156" i="10"/>
  <c r="AR156" i="10"/>
  <c r="AN156" i="10"/>
  <c r="V156" i="10"/>
  <c r="U156" i="10"/>
  <c r="H156" i="10"/>
  <c r="G156" i="10"/>
  <c r="F156" i="10"/>
  <c r="AX155" i="10"/>
  <c r="AR155" i="10"/>
  <c r="AN155" i="10"/>
  <c r="V155" i="10"/>
  <c r="U155" i="10"/>
  <c r="H155" i="10"/>
  <c r="G155" i="10"/>
  <c r="F155" i="10"/>
  <c r="X154" i="10"/>
  <c r="V154" i="10"/>
  <c r="U154" i="10"/>
  <c r="I154" i="10" s="1"/>
  <c r="J154" i="10" s="1"/>
  <c r="K154" i="10" s="1"/>
  <c r="H154" i="10"/>
  <c r="G154" i="10"/>
  <c r="X153" i="10"/>
  <c r="V153" i="10"/>
  <c r="U153" i="10"/>
  <c r="I153" i="10" s="1"/>
  <c r="J153" i="10" s="1"/>
  <c r="K153" i="10" s="1"/>
  <c r="H153" i="10"/>
  <c r="G153" i="10"/>
  <c r="X152" i="10"/>
  <c r="V152" i="10"/>
  <c r="U152" i="10"/>
  <c r="I152" i="10" s="1"/>
  <c r="J152" i="10" s="1"/>
  <c r="K152" i="10" s="1"/>
  <c r="H152" i="10"/>
  <c r="G152" i="10"/>
  <c r="X151" i="10"/>
  <c r="V151" i="10"/>
  <c r="U151" i="10"/>
  <c r="I151" i="10" s="1"/>
  <c r="J151" i="10" s="1"/>
  <c r="K151" i="10" s="1"/>
  <c r="H151" i="10"/>
  <c r="G151" i="10"/>
  <c r="X150" i="10"/>
  <c r="V150" i="10"/>
  <c r="U150" i="10"/>
  <c r="I150" i="10" s="1"/>
  <c r="J150" i="10" s="1"/>
  <c r="K150" i="10" s="1"/>
  <c r="H150" i="10"/>
  <c r="G150" i="10"/>
  <c r="X149" i="10"/>
  <c r="V149" i="10"/>
  <c r="U149" i="10"/>
  <c r="I149" i="10" s="1"/>
  <c r="J149" i="10" s="1"/>
  <c r="K149" i="10" s="1"/>
  <c r="H149" i="10"/>
  <c r="G149" i="10"/>
  <c r="X148" i="10"/>
  <c r="V148" i="10"/>
  <c r="U148" i="10"/>
  <c r="I148" i="10" s="1"/>
  <c r="J148" i="10" s="1"/>
  <c r="K148" i="10" s="1"/>
  <c r="H148" i="10"/>
  <c r="G148" i="10"/>
  <c r="X147" i="10"/>
  <c r="V147" i="10"/>
  <c r="U147" i="10"/>
  <c r="I147" i="10" s="1"/>
  <c r="J147" i="10" s="1"/>
  <c r="K147" i="10" s="1"/>
  <c r="H147" i="10"/>
  <c r="G147" i="10"/>
  <c r="X146" i="10"/>
  <c r="V146" i="10"/>
  <c r="U146" i="10"/>
  <c r="I146" i="10" s="1"/>
  <c r="J146" i="10" s="1"/>
  <c r="K146" i="10" s="1"/>
  <c r="H146" i="10"/>
  <c r="G146" i="10"/>
  <c r="X145" i="10"/>
  <c r="V145" i="10"/>
  <c r="U145" i="10"/>
  <c r="I145" i="10" s="1"/>
  <c r="J145" i="10" s="1"/>
  <c r="K145" i="10" s="1"/>
  <c r="H145" i="10"/>
  <c r="G145" i="10"/>
  <c r="X144" i="10"/>
  <c r="V144" i="10"/>
  <c r="U144" i="10"/>
  <c r="I144" i="10" s="1"/>
  <c r="J144" i="10" s="1"/>
  <c r="K144" i="10" s="1"/>
  <c r="H144" i="10"/>
  <c r="G144" i="10"/>
  <c r="X143" i="10"/>
  <c r="V143" i="10"/>
  <c r="U143" i="10"/>
  <c r="I143" i="10" s="1"/>
  <c r="J143" i="10" s="1"/>
  <c r="K143" i="10" s="1"/>
  <c r="H143" i="10"/>
  <c r="G143" i="10"/>
  <c r="V142" i="10"/>
  <c r="U142" i="10"/>
  <c r="I142" i="10" s="1"/>
  <c r="J142" i="10" s="1"/>
  <c r="K142" i="10" s="1"/>
  <c r="E142" i="10"/>
  <c r="H142" i="10" s="1"/>
  <c r="V141" i="10"/>
  <c r="U141" i="10"/>
  <c r="I141" i="10" s="1"/>
  <c r="J141" i="10" s="1"/>
  <c r="K141" i="10" s="1"/>
  <c r="E141" i="10"/>
  <c r="G141" i="10" s="1"/>
  <c r="V140" i="10"/>
  <c r="U140" i="10"/>
  <c r="I140" i="10" s="1"/>
  <c r="J140" i="10" s="1"/>
  <c r="K140" i="10" s="1"/>
  <c r="E140" i="10"/>
  <c r="H140" i="10" s="1"/>
  <c r="V139" i="10"/>
  <c r="U139" i="10"/>
  <c r="I139" i="10" s="1"/>
  <c r="J139" i="10" s="1"/>
  <c r="K139" i="10" s="1"/>
  <c r="E139" i="10"/>
  <c r="G139" i="10" s="1"/>
  <c r="V138" i="10"/>
  <c r="U138" i="10"/>
  <c r="I138" i="10" s="1"/>
  <c r="J138" i="10" s="1"/>
  <c r="K138" i="10" s="1"/>
  <c r="E138" i="10"/>
  <c r="H138" i="10" s="1"/>
  <c r="V137" i="10"/>
  <c r="U137" i="10"/>
  <c r="I137" i="10" s="1"/>
  <c r="J137" i="10" s="1"/>
  <c r="K137" i="10" s="1"/>
  <c r="E137" i="10"/>
  <c r="G137" i="10" s="1"/>
  <c r="V136" i="10"/>
  <c r="U136" i="10"/>
  <c r="H136" i="10"/>
  <c r="G136" i="10"/>
  <c r="F136" i="10"/>
  <c r="AW135" i="10"/>
  <c r="V135" i="10"/>
  <c r="U135" i="10"/>
  <c r="H135" i="10"/>
  <c r="G135" i="10"/>
  <c r="F135" i="10"/>
  <c r="AW134" i="10"/>
  <c r="V134" i="10"/>
  <c r="U134" i="10"/>
  <c r="H134" i="10"/>
  <c r="G134" i="10"/>
  <c r="F134" i="10"/>
  <c r="AW133" i="10"/>
  <c r="AQ133" i="10"/>
  <c r="V133" i="10"/>
  <c r="U133" i="10"/>
  <c r="H133" i="10"/>
  <c r="G133" i="10"/>
  <c r="F133" i="10"/>
  <c r="AW132" i="10"/>
  <c r="V132" i="10"/>
  <c r="U132" i="10"/>
  <c r="H132" i="10"/>
  <c r="G132" i="10"/>
  <c r="F132" i="10"/>
  <c r="AW131" i="10"/>
  <c r="V131" i="10"/>
  <c r="U131" i="10"/>
  <c r="H131" i="10"/>
  <c r="G131" i="10"/>
  <c r="F131" i="10"/>
  <c r="AW130" i="10"/>
  <c r="AQ130" i="10"/>
  <c r="V130" i="10"/>
  <c r="U130" i="10"/>
  <c r="H130" i="10"/>
  <c r="G130" i="10"/>
  <c r="F130" i="10"/>
  <c r="AW129" i="10"/>
  <c r="V129" i="10"/>
  <c r="U129" i="10"/>
  <c r="H129" i="10"/>
  <c r="G129" i="10"/>
  <c r="F129" i="10"/>
  <c r="AW128" i="10"/>
  <c r="V128" i="10"/>
  <c r="U128" i="10"/>
  <c r="H128" i="10"/>
  <c r="G128" i="10"/>
  <c r="F128" i="10"/>
  <c r="AW127" i="10"/>
  <c r="AQ127" i="10"/>
  <c r="V127" i="10"/>
  <c r="U127" i="10"/>
  <c r="H127" i="10"/>
  <c r="G127" i="10"/>
  <c r="F127" i="10"/>
  <c r="AW126" i="10"/>
  <c r="V126" i="10"/>
  <c r="U126" i="10"/>
  <c r="H126" i="10"/>
  <c r="G126" i="10"/>
  <c r="F126" i="10"/>
  <c r="AW125" i="10"/>
  <c r="V125" i="10"/>
  <c r="U125" i="10"/>
  <c r="H125" i="10"/>
  <c r="G125" i="10"/>
  <c r="F125" i="10"/>
  <c r="AW124" i="10"/>
  <c r="AQ124" i="10"/>
  <c r="V124" i="10"/>
  <c r="U124" i="10"/>
  <c r="H124" i="10"/>
  <c r="G124" i="10"/>
  <c r="F124" i="10"/>
  <c r="AW123" i="10"/>
  <c r="V123" i="10"/>
  <c r="U123" i="10"/>
  <c r="H123" i="10"/>
  <c r="G123" i="10"/>
  <c r="F123" i="10"/>
  <c r="AW122" i="10"/>
  <c r="V122" i="10"/>
  <c r="U122" i="10"/>
  <c r="H122" i="10"/>
  <c r="G122" i="10"/>
  <c r="F122" i="10"/>
  <c r="AW121" i="10"/>
  <c r="AQ121" i="10"/>
  <c r="V121" i="10"/>
  <c r="U121" i="10"/>
  <c r="H121" i="10"/>
  <c r="G121" i="10"/>
  <c r="F121" i="10"/>
  <c r="AO120" i="10"/>
  <c r="X120" i="10"/>
  <c r="V120" i="10"/>
  <c r="U120" i="10"/>
  <c r="H120" i="10"/>
  <c r="G120" i="10"/>
  <c r="F120" i="10"/>
  <c r="AO119" i="10"/>
  <c r="X119" i="10"/>
  <c r="V119" i="10"/>
  <c r="U119" i="10"/>
  <c r="I119" i="10" s="1"/>
  <c r="J119" i="10" s="1"/>
  <c r="K119" i="10" s="1"/>
  <c r="H119" i="10"/>
  <c r="G119" i="10"/>
  <c r="F119" i="10"/>
  <c r="AO118" i="10"/>
  <c r="X118" i="10"/>
  <c r="V118" i="10"/>
  <c r="U118" i="10"/>
  <c r="H118" i="10"/>
  <c r="G118" i="10"/>
  <c r="F118" i="10"/>
  <c r="AO117" i="10"/>
  <c r="X117" i="10"/>
  <c r="V117" i="10"/>
  <c r="U117" i="10"/>
  <c r="H117" i="10"/>
  <c r="G117" i="10"/>
  <c r="F117" i="10"/>
  <c r="AO116" i="10"/>
  <c r="X116" i="10"/>
  <c r="V116" i="10"/>
  <c r="U116" i="10"/>
  <c r="H116" i="10"/>
  <c r="G116" i="10"/>
  <c r="F116" i="10"/>
  <c r="AO115" i="10"/>
  <c r="X115" i="10"/>
  <c r="V115" i="10"/>
  <c r="U115" i="10"/>
  <c r="H115" i="10"/>
  <c r="G115" i="10"/>
  <c r="F115" i="10"/>
  <c r="AM114" i="10"/>
  <c r="AL114" i="10"/>
  <c r="X114" i="10"/>
  <c r="V114" i="10"/>
  <c r="U114" i="10"/>
  <c r="I114" i="10" s="1"/>
  <c r="J114" i="10" s="1"/>
  <c r="K114" i="10" s="1"/>
  <c r="E114" i="10"/>
  <c r="H114" i="10" s="1"/>
  <c r="AM113" i="10"/>
  <c r="AL113" i="10"/>
  <c r="X113" i="10"/>
  <c r="V113" i="10"/>
  <c r="U113" i="10"/>
  <c r="I113" i="10" s="1"/>
  <c r="J113" i="10" s="1"/>
  <c r="K113" i="10" s="1"/>
  <c r="E113" i="10"/>
  <c r="H113" i="10" s="1"/>
  <c r="AM112" i="10"/>
  <c r="AL112" i="10"/>
  <c r="X112" i="10"/>
  <c r="V112" i="10"/>
  <c r="U112" i="10"/>
  <c r="I112" i="10" s="1"/>
  <c r="J112" i="10" s="1"/>
  <c r="K112" i="10" s="1"/>
  <c r="E112" i="10"/>
  <c r="G112" i="10" s="1"/>
  <c r="AM111" i="10"/>
  <c r="AL111" i="10"/>
  <c r="X111" i="10"/>
  <c r="V111" i="10"/>
  <c r="U111" i="10"/>
  <c r="I111" i="10" s="1"/>
  <c r="J111" i="10" s="1"/>
  <c r="K111" i="10" s="1"/>
  <c r="E111" i="10"/>
  <c r="H111" i="10" s="1"/>
  <c r="AM110" i="10"/>
  <c r="AL110" i="10"/>
  <c r="X110" i="10"/>
  <c r="V110" i="10"/>
  <c r="U110" i="10"/>
  <c r="I110" i="10" s="1"/>
  <c r="J110" i="10" s="1"/>
  <c r="K110" i="10" s="1"/>
  <c r="E110" i="10"/>
  <c r="H110" i="10" s="1"/>
  <c r="AM109" i="10"/>
  <c r="AL109" i="10"/>
  <c r="X109" i="10"/>
  <c r="V109" i="10"/>
  <c r="U109" i="10"/>
  <c r="I109" i="10" s="1"/>
  <c r="J109" i="10" s="1"/>
  <c r="K109" i="10" s="1"/>
  <c r="E109" i="10"/>
  <c r="H109" i="10" s="1"/>
  <c r="AM108" i="10"/>
  <c r="AL108" i="10"/>
  <c r="X108" i="10"/>
  <c r="V108" i="10"/>
  <c r="U108" i="10"/>
  <c r="I108" i="10" s="1"/>
  <c r="J108" i="10" s="1"/>
  <c r="K108" i="10" s="1"/>
  <c r="E108" i="10"/>
  <c r="G108" i="10" s="1"/>
  <c r="AM107" i="10"/>
  <c r="AL107" i="10"/>
  <c r="X107" i="10"/>
  <c r="V107" i="10"/>
  <c r="U107" i="10"/>
  <c r="I107" i="10" s="1"/>
  <c r="J107" i="10" s="1"/>
  <c r="K107" i="10" s="1"/>
  <c r="E107" i="10"/>
  <c r="G107" i="10" s="1"/>
  <c r="AM106" i="10"/>
  <c r="AL106" i="10"/>
  <c r="X106" i="10"/>
  <c r="V106" i="10"/>
  <c r="U106" i="10"/>
  <c r="I106" i="10" s="1"/>
  <c r="J106" i="10" s="1"/>
  <c r="K106" i="10" s="1"/>
  <c r="E106" i="10"/>
  <c r="G106" i="10" s="1"/>
  <c r="AM105" i="10"/>
  <c r="AL105" i="10"/>
  <c r="X105" i="10"/>
  <c r="V105" i="10"/>
  <c r="U105" i="10"/>
  <c r="I105" i="10" s="1"/>
  <c r="J105" i="10" s="1"/>
  <c r="K105" i="10" s="1"/>
  <c r="E105" i="10"/>
  <c r="H105" i="10" s="1"/>
  <c r="AM104" i="10"/>
  <c r="AL104" i="10"/>
  <c r="X104" i="10"/>
  <c r="V104" i="10"/>
  <c r="U104" i="10"/>
  <c r="I104" i="10" s="1"/>
  <c r="J104" i="10" s="1"/>
  <c r="K104" i="10" s="1"/>
  <c r="E104" i="10"/>
  <c r="G104" i="10" s="1"/>
  <c r="AM103" i="10"/>
  <c r="AL103" i="10"/>
  <c r="X103" i="10"/>
  <c r="V103" i="10"/>
  <c r="U103" i="10"/>
  <c r="I103" i="10" s="1"/>
  <c r="J103" i="10" s="1"/>
  <c r="K103" i="10" s="1"/>
  <c r="E103" i="10"/>
  <c r="G103" i="10" s="1"/>
  <c r="AM102" i="10"/>
  <c r="AL102" i="10"/>
  <c r="X102" i="10"/>
  <c r="V102" i="10"/>
  <c r="U102" i="10"/>
  <c r="I102" i="10" s="1"/>
  <c r="J102" i="10" s="1"/>
  <c r="K102" i="10" s="1"/>
  <c r="E102" i="10"/>
  <c r="H102" i="10" s="1"/>
  <c r="AM101" i="10"/>
  <c r="AL101" i="10"/>
  <c r="X101" i="10"/>
  <c r="V101" i="10"/>
  <c r="U101" i="10"/>
  <c r="I101" i="10" s="1"/>
  <c r="J101" i="10" s="1"/>
  <c r="K101" i="10" s="1"/>
  <c r="E101" i="10"/>
  <c r="H101" i="10" s="1"/>
  <c r="AM100" i="10"/>
  <c r="AL100" i="10"/>
  <c r="X100" i="10"/>
  <c r="V100" i="10"/>
  <c r="U100" i="10"/>
  <c r="I100" i="10" s="1"/>
  <c r="J100" i="10" s="1"/>
  <c r="K100" i="10" s="1"/>
  <c r="E100" i="10"/>
  <c r="G100" i="10" s="1"/>
  <c r="AX99" i="10"/>
  <c r="AR99" i="10"/>
  <c r="V99" i="10"/>
  <c r="U99" i="10"/>
  <c r="H99" i="10"/>
  <c r="G99" i="10"/>
  <c r="F99" i="10"/>
  <c r="AX98" i="10"/>
  <c r="V98" i="10"/>
  <c r="U98" i="10"/>
  <c r="H98" i="10"/>
  <c r="G98" i="10"/>
  <c r="F98" i="10"/>
  <c r="AX97" i="10"/>
  <c r="V97" i="10"/>
  <c r="U97" i="10"/>
  <c r="H97" i="10"/>
  <c r="G97" i="10"/>
  <c r="F97" i="10"/>
  <c r="AX96" i="10"/>
  <c r="AR96" i="10"/>
  <c r="V96" i="10"/>
  <c r="U96" i="10"/>
  <c r="H96" i="10"/>
  <c r="G96" i="10"/>
  <c r="F96" i="10"/>
  <c r="AX95" i="10"/>
  <c r="AR95" i="10"/>
  <c r="V95" i="10"/>
  <c r="U95" i="10"/>
  <c r="H95" i="10"/>
  <c r="G95" i="10"/>
  <c r="F95" i="10"/>
  <c r="AX94" i="10"/>
  <c r="AR94" i="10"/>
  <c r="V94" i="10"/>
  <c r="U94" i="10"/>
  <c r="H94" i="10"/>
  <c r="G94" i="10"/>
  <c r="F94" i="10"/>
  <c r="AX93" i="10"/>
  <c r="AR93" i="10"/>
  <c r="V93" i="10"/>
  <c r="U93" i="10"/>
  <c r="H93" i="10"/>
  <c r="G93" i="10"/>
  <c r="F93" i="10"/>
  <c r="AX92" i="10"/>
  <c r="AR92" i="10"/>
  <c r="V92" i="10"/>
  <c r="U92" i="10"/>
  <c r="H92" i="10"/>
  <c r="G92" i="10"/>
  <c r="F92" i="10"/>
  <c r="AX91" i="10"/>
  <c r="AR91" i="10"/>
  <c r="V91" i="10"/>
  <c r="U91" i="10"/>
  <c r="H91" i="10"/>
  <c r="G91" i="10"/>
  <c r="F91" i="10"/>
  <c r="AX90" i="10"/>
  <c r="AR90" i="10"/>
  <c r="V90" i="10"/>
  <c r="U90" i="10"/>
  <c r="H90" i="10"/>
  <c r="G90" i="10"/>
  <c r="F90" i="10"/>
  <c r="AX89" i="10"/>
  <c r="AR89" i="10"/>
  <c r="V89" i="10"/>
  <c r="U89" i="10"/>
  <c r="H89" i="10"/>
  <c r="G89" i="10"/>
  <c r="F89" i="10"/>
  <c r="I89" i="10" s="1"/>
  <c r="J89" i="10" s="1"/>
  <c r="K89" i="10" s="1"/>
  <c r="AX88" i="10"/>
  <c r="AR88" i="10"/>
  <c r="V88" i="10"/>
  <c r="U88" i="10"/>
  <c r="H88" i="10"/>
  <c r="G88" i="10"/>
  <c r="F88" i="10"/>
  <c r="AX87" i="10"/>
  <c r="AP87" i="10"/>
  <c r="V87" i="10"/>
  <c r="U87" i="10"/>
  <c r="H87" i="10"/>
  <c r="G87" i="10"/>
  <c r="F87" i="10"/>
  <c r="AX86" i="10"/>
  <c r="AP86" i="10"/>
  <c r="V86" i="10"/>
  <c r="U86" i="10"/>
  <c r="H86" i="10"/>
  <c r="G86" i="10"/>
  <c r="F86" i="10"/>
  <c r="AX85" i="10"/>
  <c r="AP85" i="10"/>
  <c r="V85" i="10"/>
  <c r="U85" i="10"/>
  <c r="H85" i="10"/>
  <c r="G85" i="10"/>
  <c r="F85" i="10"/>
  <c r="AX84" i="10"/>
  <c r="AP84" i="10"/>
  <c r="V84" i="10"/>
  <c r="U84" i="10"/>
  <c r="H84" i="10"/>
  <c r="G84" i="10"/>
  <c r="F84" i="10"/>
  <c r="AQ83" i="10"/>
  <c r="V83" i="10"/>
  <c r="U83" i="10"/>
  <c r="I83" i="10" s="1"/>
  <c r="J83" i="10" s="1"/>
  <c r="K83" i="10" s="1"/>
  <c r="H83" i="10"/>
  <c r="G83" i="10"/>
  <c r="AQ82" i="10"/>
  <c r="V82" i="10"/>
  <c r="U82" i="10"/>
  <c r="I82" i="10" s="1"/>
  <c r="J82" i="10" s="1"/>
  <c r="K82" i="10" s="1"/>
  <c r="H82" i="10"/>
  <c r="G82" i="10"/>
  <c r="AQ81" i="10"/>
  <c r="V81" i="10"/>
  <c r="U81" i="10"/>
  <c r="I81" i="10" s="1"/>
  <c r="J81" i="10" s="1"/>
  <c r="K81" i="10" s="1"/>
  <c r="H81" i="10"/>
  <c r="G81" i="10"/>
  <c r="AS80" i="10"/>
  <c r="AO80" i="10"/>
  <c r="V80" i="10"/>
  <c r="U80" i="10"/>
  <c r="I80" i="10" s="1"/>
  <c r="J80" i="10" s="1"/>
  <c r="K80" i="10" s="1"/>
  <c r="E80" i="10"/>
  <c r="H80" i="10" s="1"/>
  <c r="AS79" i="10"/>
  <c r="AO79" i="10"/>
  <c r="V79" i="10"/>
  <c r="U79" i="10"/>
  <c r="I79" i="10" s="1"/>
  <c r="J79" i="10" s="1"/>
  <c r="K79" i="10" s="1"/>
  <c r="E79" i="10"/>
  <c r="H79" i="10" s="1"/>
  <c r="AS78" i="10"/>
  <c r="AO78" i="10"/>
  <c r="V78" i="10"/>
  <c r="U78" i="10"/>
  <c r="I78" i="10" s="1"/>
  <c r="J78" i="10" s="1"/>
  <c r="K78" i="10" s="1"/>
  <c r="E78" i="10"/>
  <c r="H78" i="10" s="1"/>
  <c r="AS77" i="10"/>
  <c r="AO77" i="10"/>
  <c r="V77" i="10"/>
  <c r="U77" i="10"/>
  <c r="I77" i="10" s="1"/>
  <c r="J77" i="10" s="1"/>
  <c r="K77" i="10" s="1"/>
  <c r="E77" i="10"/>
  <c r="G77" i="10" s="1"/>
  <c r="BL76" i="10"/>
  <c r="AR76" i="10"/>
  <c r="V76" i="10"/>
  <c r="T76" i="10"/>
  <c r="U76" i="10" s="1"/>
  <c r="H76" i="10"/>
  <c r="G76" i="10"/>
  <c r="F76" i="10"/>
  <c r="BL75" i="10"/>
  <c r="AR75" i="10"/>
  <c r="V75" i="10"/>
  <c r="T75" i="10"/>
  <c r="U75" i="10" s="1"/>
  <c r="H75" i="10"/>
  <c r="G75" i="10"/>
  <c r="F75" i="10"/>
  <c r="BL74" i="10"/>
  <c r="AR74" i="10"/>
  <c r="V74" i="10"/>
  <c r="T74" i="10"/>
  <c r="U74" i="10" s="1"/>
  <c r="H74" i="10"/>
  <c r="G74" i="10"/>
  <c r="F74" i="10"/>
  <c r="BL73" i="10"/>
  <c r="AR73" i="10"/>
  <c r="V73" i="10"/>
  <c r="T73" i="10"/>
  <c r="U73" i="10" s="1"/>
  <c r="H73" i="10"/>
  <c r="G73" i="10"/>
  <c r="F73" i="10"/>
  <c r="BL72" i="10"/>
  <c r="AR72" i="10"/>
  <c r="V72" i="10"/>
  <c r="T72" i="10"/>
  <c r="U72" i="10" s="1"/>
  <c r="H72" i="10"/>
  <c r="G72" i="10"/>
  <c r="F72" i="10"/>
  <c r="BL71" i="10"/>
  <c r="AR71" i="10"/>
  <c r="V71" i="10"/>
  <c r="T71" i="10"/>
  <c r="U71" i="10" s="1"/>
  <c r="H71" i="10"/>
  <c r="G71" i="10"/>
  <c r="F71" i="10"/>
  <c r="BL70" i="10"/>
  <c r="AR70" i="10"/>
  <c r="V70" i="10"/>
  <c r="T70" i="10"/>
  <c r="U70" i="10" s="1"/>
  <c r="H70" i="10"/>
  <c r="G70" i="10"/>
  <c r="F70" i="10"/>
  <c r="BL69" i="10"/>
  <c r="AR69" i="10"/>
  <c r="V69" i="10"/>
  <c r="T69" i="10"/>
  <c r="U69" i="10" s="1"/>
  <c r="H69" i="10"/>
  <c r="G69" i="10"/>
  <c r="F69" i="10"/>
  <c r="BL68" i="10"/>
  <c r="V68" i="10"/>
  <c r="U68" i="10"/>
  <c r="H68" i="10"/>
  <c r="G68" i="10"/>
  <c r="F68" i="10"/>
  <c r="BL67" i="10"/>
  <c r="V67" i="10"/>
  <c r="U67" i="10"/>
  <c r="H67" i="10"/>
  <c r="G67" i="10"/>
  <c r="F67" i="10"/>
  <c r="I67" i="10" s="1"/>
  <c r="J67" i="10" s="1"/>
  <c r="K67" i="10" s="1"/>
  <c r="BL66" i="10"/>
  <c r="V66" i="10"/>
  <c r="U66" i="10"/>
  <c r="H66" i="10"/>
  <c r="G66" i="10"/>
  <c r="F66" i="10"/>
  <c r="I66" i="10" s="1"/>
  <c r="J66" i="10" s="1"/>
  <c r="K66" i="10" s="1"/>
  <c r="BL65" i="10"/>
  <c r="V65" i="10"/>
  <c r="U65" i="10"/>
  <c r="H65" i="10"/>
  <c r="G65" i="10"/>
  <c r="F65" i="10"/>
  <c r="BL64" i="10"/>
  <c r="V64" i="10"/>
  <c r="U64" i="10"/>
  <c r="I64" i="10" s="1"/>
  <c r="J64" i="10" s="1"/>
  <c r="K64" i="10" s="1"/>
  <c r="H64" i="10"/>
  <c r="G64" i="10"/>
  <c r="F64" i="10"/>
  <c r="BL63" i="10"/>
  <c r="AS63" i="10"/>
  <c r="AQ63" i="10"/>
  <c r="V63" i="10"/>
  <c r="U63" i="10"/>
  <c r="I63" i="10" s="1"/>
  <c r="J63" i="10" s="1"/>
  <c r="K63" i="10" s="1"/>
  <c r="E63" i="10"/>
  <c r="G63" i="10" s="1"/>
  <c r="BL62" i="10"/>
  <c r="AS62" i="10"/>
  <c r="AQ62" i="10"/>
  <c r="V62" i="10"/>
  <c r="U62" i="10"/>
  <c r="I62" i="10" s="1"/>
  <c r="J62" i="10" s="1"/>
  <c r="K62" i="10" s="1"/>
  <c r="E62" i="10"/>
  <c r="BL61" i="10"/>
  <c r="AS61" i="10"/>
  <c r="AQ61" i="10"/>
  <c r="V61" i="10"/>
  <c r="U61" i="10"/>
  <c r="I61" i="10" s="1"/>
  <c r="J61" i="10" s="1"/>
  <c r="K61" i="10" s="1"/>
  <c r="E61" i="10"/>
  <c r="G61" i="10" s="1"/>
  <c r="BL60" i="10"/>
  <c r="AS60" i="10"/>
  <c r="AQ60" i="10"/>
  <c r="V60" i="10"/>
  <c r="U60" i="10"/>
  <c r="I60" i="10" s="1"/>
  <c r="J60" i="10" s="1"/>
  <c r="K60" i="10" s="1"/>
  <c r="E60" i="10"/>
  <c r="G60" i="10" s="1"/>
  <c r="BL59" i="10"/>
  <c r="AS59" i="10"/>
  <c r="AQ59" i="10"/>
  <c r="V59" i="10"/>
  <c r="U59" i="10"/>
  <c r="I59" i="10" s="1"/>
  <c r="J59" i="10" s="1"/>
  <c r="K59" i="10" s="1"/>
  <c r="E59" i="10"/>
  <c r="H59" i="10" s="1"/>
  <c r="BL58" i="10"/>
  <c r="AS58" i="10"/>
  <c r="AQ58" i="10"/>
  <c r="V58" i="10"/>
  <c r="U58" i="10"/>
  <c r="I58" i="10" s="1"/>
  <c r="J58" i="10" s="1"/>
  <c r="K58" i="10" s="1"/>
  <c r="E58" i="10"/>
  <c r="BL57" i="10"/>
  <c r="AS57" i="10"/>
  <c r="AQ57" i="10"/>
  <c r="V57" i="10"/>
  <c r="U57" i="10"/>
  <c r="I57" i="10" s="1"/>
  <c r="J57" i="10" s="1"/>
  <c r="K57" i="10" s="1"/>
  <c r="E57" i="10"/>
  <c r="H57" i="10" s="1"/>
  <c r="BL56" i="10"/>
  <c r="AS56" i="10"/>
  <c r="AQ56" i="10"/>
  <c r="V56" i="10"/>
  <c r="U56" i="10"/>
  <c r="I56" i="10" s="1"/>
  <c r="J56" i="10" s="1"/>
  <c r="K56" i="10" s="1"/>
  <c r="E56" i="10"/>
  <c r="G56" i="10" s="1"/>
  <c r="BL55" i="10"/>
  <c r="AS55" i="10"/>
  <c r="AQ55" i="10"/>
  <c r="V55" i="10"/>
  <c r="U55" i="10"/>
  <c r="I55" i="10" s="1"/>
  <c r="J55" i="10" s="1"/>
  <c r="K55" i="10" s="1"/>
  <c r="E55" i="10"/>
  <c r="H55" i="10" s="1"/>
  <c r="BL54" i="10"/>
  <c r="AS54" i="10"/>
  <c r="AQ54" i="10"/>
  <c r="V54" i="10"/>
  <c r="U54" i="10"/>
  <c r="I54" i="10" s="1"/>
  <c r="J54" i="10" s="1"/>
  <c r="K54" i="10" s="1"/>
  <c r="E54" i="10"/>
  <c r="AQ53" i="10"/>
  <c r="V53" i="10"/>
  <c r="S53" i="10"/>
  <c r="U53" i="10" s="1"/>
  <c r="I53" i="10" s="1"/>
  <c r="J53" i="10" s="1"/>
  <c r="K53" i="10" s="1"/>
  <c r="H53" i="10"/>
  <c r="G53" i="10"/>
  <c r="AQ52" i="10"/>
  <c r="V52" i="10"/>
  <c r="S52" i="10"/>
  <c r="U52" i="10" s="1"/>
  <c r="I52" i="10" s="1"/>
  <c r="J52" i="10" s="1"/>
  <c r="K52" i="10" s="1"/>
  <c r="H52" i="10"/>
  <c r="G52" i="10"/>
  <c r="AQ51" i="10"/>
  <c r="V51" i="10"/>
  <c r="S51" i="10"/>
  <c r="U51" i="10" s="1"/>
  <c r="I51" i="10" s="1"/>
  <c r="J51" i="10" s="1"/>
  <c r="K51" i="10" s="1"/>
  <c r="H51" i="10"/>
  <c r="G51" i="10"/>
  <c r="AQ50" i="10"/>
  <c r="V50" i="10"/>
  <c r="S50" i="10"/>
  <c r="U50" i="10" s="1"/>
  <c r="I50" i="10" s="1"/>
  <c r="J50" i="10" s="1"/>
  <c r="K50" i="10" s="1"/>
  <c r="H50" i="10"/>
  <c r="G50" i="10"/>
  <c r="AQ49" i="10"/>
  <c r="V49" i="10"/>
  <c r="S49" i="10"/>
  <c r="U49" i="10" s="1"/>
  <c r="I49" i="10" s="1"/>
  <c r="J49" i="10" s="1"/>
  <c r="K49" i="10" s="1"/>
  <c r="H49" i="10"/>
  <c r="G49" i="10"/>
  <c r="AQ48" i="10"/>
  <c r="V48" i="10"/>
  <c r="S48" i="10"/>
  <c r="U48" i="10" s="1"/>
  <c r="I48" i="10" s="1"/>
  <c r="J48" i="10" s="1"/>
  <c r="K48" i="10" s="1"/>
  <c r="H48" i="10"/>
  <c r="G48" i="10"/>
  <c r="AQ47" i="10"/>
  <c r="V47" i="10"/>
  <c r="S47" i="10"/>
  <c r="U47" i="10" s="1"/>
  <c r="I47" i="10" s="1"/>
  <c r="J47" i="10" s="1"/>
  <c r="K47" i="10" s="1"/>
  <c r="H47" i="10"/>
  <c r="G47" i="10"/>
  <c r="AQ46" i="10"/>
  <c r="V46" i="10"/>
  <c r="S46" i="10"/>
  <c r="U46" i="10" s="1"/>
  <c r="I46" i="10" s="1"/>
  <c r="J46" i="10" s="1"/>
  <c r="K46" i="10" s="1"/>
  <c r="H46" i="10"/>
  <c r="G46" i="10"/>
  <c r="AQ45" i="10"/>
  <c r="V45" i="10"/>
  <c r="S45" i="10"/>
  <c r="U45" i="10" s="1"/>
  <c r="I45" i="10" s="1"/>
  <c r="J45" i="10" s="1"/>
  <c r="K45" i="10" s="1"/>
  <c r="H45" i="10"/>
  <c r="G45" i="10"/>
  <c r="AQ44" i="10"/>
  <c r="V44" i="10"/>
  <c r="S44" i="10"/>
  <c r="U44" i="10" s="1"/>
  <c r="I44" i="10" s="1"/>
  <c r="J44" i="10" s="1"/>
  <c r="K44" i="10" s="1"/>
  <c r="H44" i="10"/>
  <c r="G44" i="10"/>
  <c r="AQ43" i="10"/>
  <c r="V43" i="10"/>
  <c r="S43" i="10"/>
  <c r="U43" i="10" s="1"/>
  <c r="I43" i="10" s="1"/>
  <c r="J43" i="10" s="1"/>
  <c r="K43" i="10" s="1"/>
  <c r="H43" i="10"/>
  <c r="G43" i="10"/>
  <c r="AQ42" i="10"/>
  <c r="V42" i="10"/>
  <c r="S42" i="10"/>
  <c r="U42" i="10" s="1"/>
  <c r="I42" i="10" s="1"/>
  <c r="J42" i="10" s="1"/>
  <c r="K42" i="10"/>
  <c r="H42" i="10"/>
  <c r="G42" i="10"/>
  <c r="AQ41" i="10"/>
  <c r="S41" i="10" s="1"/>
  <c r="U41" i="10" s="1"/>
  <c r="I41" i="10" s="1"/>
  <c r="J41" i="10" s="1"/>
  <c r="K41" i="10" s="1"/>
  <c r="V41" i="10"/>
  <c r="H41" i="10"/>
  <c r="G41" i="10"/>
  <c r="AQ40" i="10"/>
  <c r="S40" i="10" s="1"/>
  <c r="U40" i="10" s="1"/>
  <c r="I40" i="10" s="1"/>
  <c r="J40" i="10" s="1"/>
  <c r="K40" i="10" s="1"/>
  <c r="V40" i="10"/>
  <c r="H40" i="10"/>
  <c r="G40" i="10"/>
  <c r="AQ39" i="10"/>
  <c r="S39" i="10" s="1"/>
  <c r="U39" i="10" s="1"/>
  <c r="I39" i="10" s="1"/>
  <c r="J39" i="10" s="1"/>
  <c r="K39" i="10" s="1"/>
  <c r="V39" i="10"/>
  <c r="H39" i="10"/>
  <c r="G39" i="10"/>
  <c r="AQ38" i="10"/>
  <c r="S38" i="10" s="1"/>
  <c r="U38" i="10" s="1"/>
  <c r="I38" i="10" s="1"/>
  <c r="J38" i="10" s="1"/>
  <c r="K38" i="10" s="1"/>
  <c r="V38" i="10"/>
  <c r="H38" i="10"/>
  <c r="G38" i="10"/>
  <c r="AQ37" i="10"/>
  <c r="S37" i="10" s="1"/>
  <c r="U37" i="10" s="1"/>
  <c r="I37" i="10" s="1"/>
  <c r="J37" i="10" s="1"/>
  <c r="K37" i="10" s="1"/>
  <c r="V37" i="10"/>
  <c r="H37" i="10"/>
  <c r="G37" i="10"/>
  <c r="AQ36" i="10"/>
  <c r="S36" i="10" s="1"/>
  <c r="U36" i="10" s="1"/>
  <c r="I36" i="10" s="1"/>
  <c r="J36" i="10" s="1"/>
  <c r="K36" i="10" s="1"/>
  <c r="V36" i="10"/>
  <c r="H36" i="10"/>
  <c r="G36" i="10"/>
  <c r="AQ35" i="10"/>
  <c r="S35" i="10" s="1"/>
  <c r="U35" i="10" s="1"/>
  <c r="I35" i="10" s="1"/>
  <c r="J35" i="10" s="1"/>
  <c r="K35" i="10" s="1"/>
  <c r="V35" i="10"/>
  <c r="H35" i="10"/>
  <c r="G35" i="10"/>
  <c r="AQ34" i="10"/>
  <c r="V34" i="10"/>
  <c r="S34" i="10"/>
  <c r="U34" i="10" s="1"/>
  <c r="I34" i="10" s="1"/>
  <c r="J34" i="10" s="1"/>
  <c r="K34" i="10" s="1"/>
  <c r="H34" i="10"/>
  <c r="G34" i="10"/>
  <c r="AQ33" i="10"/>
  <c r="S33" i="10" s="1"/>
  <c r="U33" i="10" s="1"/>
  <c r="I33" i="10" s="1"/>
  <c r="J33" i="10" s="1"/>
  <c r="K33" i="10" s="1"/>
  <c r="V33" i="10"/>
  <c r="H33" i="10"/>
  <c r="G33" i="10"/>
  <c r="AQ32" i="10"/>
  <c r="S32" i="10" s="1"/>
  <c r="U32" i="10" s="1"/>
  <c r="I32" i="10" s="1"/>
  <c r="J32" i="10" s="1"/>
  <c r="K32" i="10" s="1"/>
  <c r="V32" i="10"/>
  <c r="H32" i="10"/>
  <c r="G32" i="10"/>
  <c r="AQ31" i="10"/>
  <c r="S31" i="10" s="1"/>
  <c r="U31" i="10" s="1"/>
  <c r="I31" i="10" s="1"/>
  <c r="J31" i="10" s="1"/>
  <c r="K31" i="10" s="1"/>
  <c r="V31" i="10"/>
  <c r="H31" i="10"/>
  <c r="G31" i="10"/>
  <c r="AQ30" i="10"/>
  <c r="S30" i="10" s="1"/>
  <c r="U30" i="10" s="1"/>
  <c r="I30" i="10" s="1"/>
  <c r="J30" i="10" s="1"/>
  <c r="K30" i="10" s="1"/>
  <c r="V30" i="10"/>
  <c r="H30" i="10"/>
  <c r="G30" i="10"/>
  <c r="AQ29" i="10"/>
  <c r="V29" i="10"/>
  <c r="S29" i="10"/>
  <c r="U29" i="10" s="1"/>
  <c r="I29" i="10" s="1"/>
  <c r="J29" i="10" s="1"/>
  <c r="K29" i="10" s="1"/>
  <c r="H29" i="10"/>
  <c r="G29" i="10"/>
  <c r="AQ28" i="10"/>
  <c r="V28" i="10"/>
  <c r="S28" i="10"/>
  <c r="U28" i="10" s="1"/>
  <c r="I28" i="10" s="1"/>
  <c r="J28" i="10" s="1"/>
  <c r="K28" i="10" s="1"/>
  <c r="H28" i="10"/>
  <c r="G28" i="10"/>
  <c r="AQ27" i="10"/>
  <c r="V27" i="10"/>
  <c r="S27" i="10"/>
  <c r="U27" i="10" s="1"/>
  <c r="I27" i="10" s="1"/>
  <c r="J27" i="10" s="1"/>
  <c r="K27" i="10" s="1"/>
  <c r="H27" i="10"/>
  <c r="G27" i="10"/>
  <c r="AQ26" i="10"/>
  <c r="V26" i="10"/>
  <c r="S26" i="10"/>
  <c r="U26" i="10" s="1"/>
  <c r="I26" i="10" s="1"/>
  <c r="J26" i="10" s="1"/>
  <c r="K26" i="10" s="1"/>
  <c r="H26" i="10"/>
  <c r="G26" i="10"/>
  <c r="AQ25" i="10"/>
  <c r="V25" i="10"/>
  <c r="S25" i="10"/>
  <c r="U25" i="10" s="1"/>
  <c r="I25" i="10" s="1"/>
  <c r="J25" i="10" s="1"/>
  <c r="K25" i="10" s="1"/>
  <c r="H25" i="10"/>
  <c r="G25" i="10"/>
  <c r="AQ24" i="10"/>
  <c r="V24" i="10"/>
  <c r="S24" i="10"/>
  <c r="U24" i="10" s="1"/>
  <c r="I24" i="10" s="1"/>
  <c r="J24" i="10" s="1"/>
  <c r="K24" i="10" s="1"/>
  <c r="H24" i="10"/>
  <c r="G24" i="10"/>
  <c r="AQ23" i="10"/>
  <c r="V23" i="10"/>
  <c r="S23" i="10"/>
  <c r="U23" i="10" s="1"/>
  <c r="I23" i="10" s="1"/>
  <c r="J23" i="10" s="1"/>
  <c r="K23" i="10" s="1"/>
  <c r="H23" i="10"/>
  <c r="G23" i="10"/>
  <c r="AQ22" i="10"/>
  <c r="V22" i="10"/>
  <c r="S22" i="10"/>
  <c r="U22" i="10" s="1"/>
  <c r="I22" i="10" s="1"/>
  <c r="J22" i="10" s="1"/>
  <c r="K22" i="10" s="1"/>
  <c r="H22" i="10"/>
  <c r="G22" i="10"/>
  <c r="AQ21" i="10"/>
  <c r="V21" i="10"/>
  <c r="S21" i="10"/>
  <c r="U21" i="10" s="1"/>
  <c r="I21" i="10" s="1"/>
  <c r="J21" i="10" s="1"/>
  <c r="K21" i="10" s="1"/>
  <c r="H21" i="10"/>
  <c r="G21" i="10"/>
  <c r="AQ20" i="10"/>
  <c r="V20" i="10"/>
  <c r="S20" i="10"/>
  <c r="U20" i="10" s="1"/>
  <c r="I20" i="10" s="1"/>
  <c r="J20" i="10" s="1"/>
  <c r="K20" i="10" s="1"/>
  <c r="H20" i="10"/>
  <c r="G20" i="10"/>
  <c r="AQ19" i="10"/>
  <c r="V19" i="10"/>
  <c r="S19" i="10"/>
  <c r="U19" i="10" s="1"/>
  <c r="I19" i="10" s="1"/>
  <c r="J19" i="10" s="1"/>
  <c r="K19" i="10" s="1"/>
  <c r="H19" i="10"/>
  <c r="G19" i="10"/>
  <c r="AQ18" i="10"/>
  <c r="V18" i="10"/>
  <c r="S18" i="10"/>
  <c r="U18" i="10" s="1"/>
  <c r="I18" i="10" s="1"/>
  <c r="J18" i="10" s="1"/>
  <c r="K18" i="10" s="1"/>
  <c r="H18" i="10"/>
  <c r="G18" i="10"/>
  <c r="AQ17" i="10"/>
  <c r="S17" i="10" s="1"/>
  <c r="U17" i="10" s="1"/>
  <c r="I17" i="10" s="1"/>
  <c r="J17" i="10" s="1"/>
  <c r="K17" i="10" s="1"/>
  <c r="V17" i="10"/>
  <c r="H17" i="10"/>
  <c r="G17" i="10"/>
  <c r="AQ16" i="10"/>
  <c r="S16" i="10" s="1"/>
  <c r="U16" i="10" s="1"/>
  <c r="I16" i="10" s="1"/>
  <c r="J16" i="10" s="1"/>
  <c r="K16" i="10" s="1"/>
  <c r="V16" i="10"/>
  <c r="H16" i="10"/>
  <c r="G16" i="10"/>
  <c r="AQ15" i="10"/>
  <c r="S15" i="10" s="1"/>
  <c r="U15" i="10" s="1"/>
  <c r="I15" i="10" s="1"/>
  <c r="J15" i="10" s="1"/>
  <c r="K15" i="10" s="1"/>
  <c r="V15" i="10"/>
  <c r="H15" i="10"/>
  <c r="G15" i="10"/>
  <c r="AQ14" i="10"/>
  <c r="S14" i="10" s="1"/>
  <c r="U14" i="10" s="1"/>
  <c r="I14" i="10" s="1"/>
  <c r="J14" i="10" s="1"/>
  <c r="K14" i="10" s="1"/>
  <c r="V14" i="10"/>
  <c r="H14" i="10"/>
  <c r="G14" i="10"/>
  <c r="AQ13" i="10"/>
  <c r="S13" i="10" s="1"/>
  <c r="U13" i="10" s="1"/>
  <c r="I13" i="10" s="1"/>
  <c r="J13" i="10" s="1"/>
  <c r="K13" i="10" s="1"/>
  <c r="V13" i="10"/>
  <c r="H13" i="10"/>
  <c r="G13" i="10"/>
  <c r="AQ12" i="10"/>
  <c r="S12" i="10" s="1"/>
  <c r="U12" i="10" s="1"/>
  <c r="I12" i="10" s="1"/>
  <c r="J12" i="10" s="1"/>
  <c r="K12" i="10" s="1"/>
  <c r="V12" i="10"/>
  <c r="H12" i="10"/>
  <c r="G12" i="10"/>
  <c r="AQ11" i="10"/>
  <c r="S11" i="10" s="1"/>
  <c r="U11" i="10" s="1"/>
  <c r="I11" i="10" s="1"/>
  <c r="J11" i="10" s="1"/>
  <c r="K11" i="10" s="1"/>
  <c r="V11" i="10"/>
  <c r="H11" i="10"/>
  <c r="G11" i="10"/>
  <c r="AQ10" i="10"/>
  <c r="S10" i="10" s="1"/>
  <c r="U10" i="10" s="1"/>
  <c r="I10" i="10" s="1"/>
  <c r="J10" i="10" s="1"/>
  <c r="K10" i="10" s="1"/>
  <c r="V10" i="10"/>
  <c r="H10" i="10"/>
  <c r="G10" i="10"/>
  <c r="AQ9" i="10"/>
  <c r="S9" i="10" s="1"/>
  <c r="U9" i="10" s="1"/>
  <c r="I9" i="10" s="1"/>
  <c r="J9" i="10" s="1"/>
  <c r="K9" i="10" s="1"/>
  <c r="V9" i="10"/>
  <c r="H9" i="10"/>
  <c r="G9" i="10"/>
  <c r="AQ8" i="10"/>
  <c r="S8" i="10" s="1"/>
  <c r="U8" i="10" s="1"/>
  <c r="I8" i="10" s="1"/>
  <c r="J8" i="10" s="1"/>
  <c r="K8" i="10" s="1"/>
  <c r="V8" i="10"/>
  <c r="H8" i="10"/>
  <c r="G8" i="10"/>
  <c r="AQ7" i="10"/>
  <c r="S7" i="10" s="1"/>
  <c r="V7" i="10"/>
  <c r="U7" i="10"/>
  <c r="I7" i="10" s="1"/>
  <c r="J7" i="10" s="1"/>
  <c r="K7" i="10" s="1"/>
  <c r="H7" i="10"/>
  <c r="G7" i="10"/>
  <c r="AQ6" i="10"/>
  <c r="S6" i="10" s="1"/>
  <c r="U6" i="10" s="1"/>
  <c r="I6" i="10" s="1"/>
  <c r="J6" i="10" s="1"/>
  <c r="K6" i="10" s="1"/>
  <c r="V6" i="10"/>
  <c r="H6" i="10"/>
  <c r="G6" i="10"/>
  <c r="X5" i="10"/>
  <c r="V5" i="10"/>
  <c r="U5" i="10"/>
  <c r="F5" i="10"/>
  <c r="X4" i="10"/>
  <c r="V4" i="10"/>
  <c r="U4" i="10"/>
  <c r="F4" i="10"/>
  <c r="X3" i="10"/>
  <c r="V3" i="10"/>
  <c r="U3" i="10"/>
  <c r="F3" i="10"/>
  <c r="X2" i="10"/>
  <c r="V2" i="10"/>
  <c r="U2" i="10"/>
  <c r="F2" i="10"/>
  <c r="E2" i="10"/>
  <c r="G2" i="10" s="1"/>
  <c r="J76" i="18"/>
  <c r="K76" i="18" a="1"/>
  <c r="K76" i="18" s="1"/>
  <c r="J77" i="18"/>
  <c r="K77" i="18" a="1"/>
  <c r="K77" i="18" s="1"/>
  <c r="J78" i="18"/>
  <c r="K78" i="18" a="1"/>
  <c r="K78" i="18" s="1"/>
  <c r="J79" i="18"/>
  <c r="K79" i="18" a="1"/>
  <c r="K79" i="18" s="1"/>
  <c r="J80" i="18"/>
  <c r="K80" i="18" a="1"/>
  <c r="K80" i="18" s="1"/>
  <c r="J81" i="18"/>
  <c r="K81" i="18" a="1"/>
  <c r="K81" i="18"/>
  <c r="J82" i="18"/>
  <c r="K82" i="18" a="1"/>
  <c r="K82" i="18"/>
  <c r="J83" i="18"/>
  <c r="K83" i="18" a="1"/>
  <c r="K83" i="18"/>
  <c r="J84" i="18"/>
  <c r="K84" i="18" a="1"/>
  <c r="K84" i="18" s="1"/>
  <c r="J85" i="18"/>
  <c r="K85" i="18" a="1"/>
  <c r="K85" i="18" s="1"/>
  <c r="J86" i="18"/>
  <c r="K86" i="18" a="1"/>
  <c r="K86" i="18" s="1"/>
  <c r="J87" i="18"/>
  <c r="K87" i="18" a="1"/>
  <c r="K87" i="18" s="1"/>
  <c r="J88" i="18"/>
  <c r="K88" i="18" a="1"/>
  <c r="K88" i="18" s="1"/>
  <c r="J89" i="18"/>
  <c r="K89" i="18" a="1"/>
  <c r="K89" i="18"/>
  <c r="J90" i="18"/>
  <c r="K90" i="18" a="1"/>
  <c r="K90" i="18" s="1"/>
  <c r="J91" i="18"/>
  <c r="K91" i="18" a="1"/>
  <c r="K91" i="18"/>
  <c r="J92" i="18"/>
  <c r="K92" i="18" a="1"/>
  <c r="K92" i="18" s="1"/>
  <c r="J93" i="18"/>
  <c r="K93" i="18" a="1"/>
  <c r="K93" i="18" s="1"/>
  <c r="J94" i="18"/>
  <c r="K94" i="18" a="1"/>
  <c r="K94" i="18" s="1"/>
  <c r="J95" i="18"/>
  <c r="K95" i="18" a="1"/>
  <c r="K95" i="18" s="1"/>
  <c r="J96" i="18"/>
  <c r="K96" i="18" a="1"/>
  <c r="K96" i="18" s="1"/>
  <c r="J97" i="18"/>
  <c r="K97" i="18" a="1"/>
  <c r="K97" i="18" s="1"/>
  <c r="J98" i="18"/>
  <c r="K98" i="18" a="1"/>
  <c r="K98" i="18" s="1"/>
  <c r="J99" i="18"/>
  <c r="K99" i="18" a="1"/>
  <c r="K99" i="18"/>
  <c r="J100" i="18"/>
  <c r="K100" i="18" a="1"/>
  <c r="K100" i="18" s="1"/>
  <c r="J101" i="18"/>
  <c r="K101" i="18" a="1"/>
  <c r="K101" i="18" s="1"/>
  <c r="J102" i="18"/>
  <c r="K102" i="18" a="1"/>
  <c r="K102" i="18" s="1"/>
  <c r="J103" i="18"/>
  <c r="K103" i="18" a="1"/>
  <c r="K103" i="18" s="1"/>
  <c r="M1036" i="12"/>
  <c r="K1036" i="12"/>
  <c r="M1035" i="12"/>
  <c r="K1035" i="12"/>
  <c r="M1034" i="12"/>
  <c r="K1034" i="12"/>
  <c r="M1033" i="12"/>
  <c r="K1033" i="12"/>
  <c r="G1034" i="12"/>
  <c r="G1035" i="12"/>
  <c r="G1036" i="12"/>
  <c r="G1037" i="12"/>
  <c r="G1033" i="12"/>
  <c r="E1034" i="12"/>
  <c r="E1035" i="12"/>
  <c r="E1036" i="12"/>
  <c r="E1037" i="12"/>
  <c r="E1033" i="12"/>
  <c r="Q1029" i="12"/>
  <c r="Q1028" i="12"/>
  <c r="Q1027" i="12"/>
  <c r="Q1026" i="12"/>
  <c r="Q1025" i="12"/>
  <c r="Q1024" i="12"/>
  <c r="Q1023" i="12"/>
  <c r="Q1022" i="12"/>
  <c r="Q1021" i="12"/>
  <c r="Q1020" i="12"/>
  <c r="Q1019" i="12"/>
  <c r="Q1018" i="12"/>
  <c r="J1029" i="12"/>
  <c r="K1029" i="12" s="1"/>
  <c r="O1029" i="12" s="1"/>
  <c r="J1028" i="12"/>
  <c r="K1028" i="12" s="1"/>
  <c r="O1028" i="12" s="1"/>
  <c r="J1027" i="12"/>
  <c r="K1027" i="12" s="1"/>
  <c r="O1027" i="12" s="1"/>
  <c r="J1026" i="12"/>
  <c r="K1026" i="12" s="1"/>
  <c r="O1026" i="12" s="1"/>
  <c r="J1025" i="12"/>
  <c r="K1025" i="12" s="1"/>
  <c r="O1025" i="12" s="1"/>
  <c r="J1024" i="12"/>
  <c r="K1024" i="12" s="1"/>
  <c r="O1024" i="12" s="1"/>
  <c r="J1023" i="12"/>
  <c r="K1023" i="12" s="1"/>
  <c r="O1023" i="12" s="1"/>
  <c r="J1022" i="12"/>
  <c r="K1022" i="12" s="1"/>
  <c r="O1022" i="12" s="1"/>
  <c r="J1021" i="12"/>
  <c r="K1021" i="12" s="1"/>
  <c r="O1021" i="12" s="1"/>
  <c r="J1020" i="12"/>
  <c r="K1020" i="12" s="1"/>
  <c r="O1020" i="12" s="1"/>
  <c r="P1020" i="12" s="1"/>
  <c r="J1019" i="12"/>
  <c r="K1019" i="12" s="1"/>
  <c r="O1019" i="12" s="1"/>
  <c r="J1018" i="12"/>
  <c r="K1018" i="12" s="1"/>
  <c r="O1018" i="12" s="1"/>
  <c r="Q1007" i="12"/>
  <c r="Q1008" i="12"/>
  <c r="Q1009" i="12"/>
  <c r="Q1010" i="12"/>
  <c r="Q1011" i="12"/>
  <c r="Q1012" i="12"/>
  <c r="Q1013" i="12"/>
  <c r="Q1014" i="12"/>
  <c r="Q1015" i="12"/>
  <c r="Q1016" i="12"/>
  <c r="Q1017" i="12"/>
  <c r="Q1006" i="12"/>
  <c r="J1017" i="12"/>
  <c r="K1017" i="12" s="1"/>
  <c r="O1017" i="12" s="1"/>
  <c r="J1016" i="12"/>
  <c r="K1016" i="12" s="1"/>
  <c r="O1016" i="12" s="1"/>
  <c r="J1015" i="12"/>
  <c r="K1015" i="12" s="1"/>
  <c r="O1015" i="12" s="1"/>
  <c r="J1014" i="12"/>
  <c r="K1014" i="12" s="1"/>
  <c r="O1014" i="12" s="1"/>
  <c r="J1013" i="12"/>
  <c r="K1013" i="12" s="1"/>
  <c r="O1013" i="12" s="1"/>
  <c r="J1012" i="12"/>
  <c r="K1012" i="12" s="1"/>
  <c r="O1012" i="12" s="1"/>
  <c r="J1011" i="12"/>
  <c r="K1011" i="12" s="1"/>
  <c r="O1011" i="12" s="1"/>
  <c r="J1010" i="12"/>
  <c r="K1010" i="12" s="1"/>
  <c r="O1010" i="12" s="1"/>
  <c r="J1009" i="12"/>
  <c r="K1009" i="12" s="1"/>
  <c r="O1009" i="12" s="1"/>
  <c r="J1008" i="12"/>
  <c r="K1008" i="12" s="1"/>
  <c r="O1008" i="12" s="1"/>
  <c r="J1007" i="12"/>
  <c r="K1007" i="12" s="1"/>
  <c r="O1007" i="12" s="1"/>
  <c r="J1006" i="12"/>
  <c r="K1006" i="12" s="1"/>
  <c r="O1006" i="12" s="1"/>
  <c r="M999" i="12"/>
  <c r="R999" i="12" s="1"/>
  <c r="K999" i="12"/>
  <c r="L999" i="12" s="1"/>
  <c r="P999" i="12" s="1"/>
  <c r="M998" i="12"/>
  <c r="R998" i="12" s="1"/>
  <c r="K998" i="12"/>
  <c r="L998" i="12" s="1"/>
  <c r="P998" i="12" s="1"/>
  <c r="M997" i="12"/>
  <c r="R997" i="12" s="1"/>
  <c r="K997" i="12"/>
  <c r="L997" i="12" s="1"/>
  <c r="P997" i="12" s="1"/>
  <c r="M996" i="12"/>
  <c r="R996" i="12" s="1"/>
  <c r="K996" i="12"/>
  <c r="L996" i="12" s="1"/>
  <c r="P996" i="12" s="1"/>
  <c r="M995" i="12"/>
  <c r="R995" i="12" s="1"/>
  <c r="K995" i="12"/>
  <c r="L995" i="12" s="1"/>
  <c r="P995" i="12" s="1"/>
  <c r="M994" i="12"/>
  <c r="R994" i="12" s="1"/>
  <c r="K994" i="12"/>
  <c r="L994" i="12" s="1"/>
  <c r="P994" i="12" s="1"/>
  <c r="M993" i="12"/>
  <c r="R993" i="12" s="1"/>
  <c r="K993" i="12"/>
  <c r="L993" i="12" s="1"/>
  <c r="P993" i="12" s="1"/>
  <c r="M992" i="12"/>
  <c r="R992" i="12" s="1"/>
  <c r="K992" i="12"/>
  <c r="L992" i="12" s="1"/>
  <c r="P992" i="12" s="1"/>
  <c r="M991" i="12"/>
  <c r="R991" i="12" s="1"/>
  <c r="K991" i="12"/>
  <c r="L991" i="12" s="1"/>
  <c r="P991" i="12" s="1"/>
  <c r="M990" i="12"/>
  <c r="R990" i="12" s="1"/>
  <c r="K990" i="12"/>
  <c r="L990" i="12" s="1"/>
  <c r="P990" i="12" s="1"/>
  <c r="M989" i="12"/>
  <c r="R989" i="12" s="1"/>
  <c r="K989" i="12"/>
  <c r="L989" i="12" s="1"/>
  <c r="P989" i="12" s="1"/>
  <c r="M988" i="12"/>
  <c r="R988" i="12" s="1"/>
  <c r="K988" i="12"/>
  <c r="L988" i="12" s="1"/>
  <c r="P988" i="12" s="1"/>
  <c r="M987" i="12"/>
  <c r="R987" i="12" s="1"/>
  <c r="K987" i="12"/>
  <c r="L987" i="12" s="1"/>
  <c r="P987" i="12" s="1"/>
  <c r="M986" i="12"/>
  <c r="R986" i="12" s="1"/>
  <c r="K986" i="12"/>
  <c r="L986" i="12" s="1"/>
  <c r="P986" i="12" s="1"/>
  <c r="M985" i="12"/>
  <c r="R985" i="12" s="1"/>
  <c r="K985" i="12"/>
  <c r="L985" i="12" s="1"/>
  <c r="P985" i="12" s="1"/>
  <c r="M984" i="12"/>
  <c r="R984" i="12" s="1"/>
  <c r="K984" i="12"/>
  <c r="L984" i="12" s="1"/>
  <c r="P984" i="12" s="1"/>
  <c r="I969" i="12"/>
  <c r="J969" i="12" s="1"/>
  <c r="N969" i="12" s="1"/>
  <c r="K969" i="12"/>
  <c r="P969" i="12" s="1"/>
  <c r="I970" i="12"/>
  <c r="J970" i="12" s="1"/>
  <c r="N970" i="12" s="1"/>
  <c r="K970" i="12"/>
  <c r="P970" i="12" s="1"/>
  <c r="I971" i="12"/>
  <c r="J971" i="12" s="1"/>
  <c r="N971" i="12" s="1"/>
  <c r="K971" i="12"/>
  <c r="P971" i="12" s="1"/>
  <c r="I972" i="12"/>
  <c r="J972" i="12" s="1"/>
  <c r="N972" i="12" s="1"/>
  <c r="K972" i="12"/>
  <c r="P972" i="12"/>
  <c r="I973" i="12"/>
  <c r="J973" i="12" s="1"/>
  <c r="N973" i="12" s="1"/>
  <c r="K973" i="12"/>
  <c r="P973" i="12" s="1"/>
  <c r="I974" i="12"/>
  <c r="J974" i="12" s="1"/>
  <c r="N974" i="12" s="1"/>
  <c r="K974" i="12"/>
  <c r="P974" i="12" s="1"/>
  <c r="I975" i="12"/>
  <c r="J975" i="12" s="1"/>
  <c r="N975" i="12" s="1"/>
  <c r="O975" i="12" s="1"/>
  <c r="K975" i="12"/>
  <c r="P975" i="12" s="1"/>
  <c r="I976" i="12"/>
  <c r="J976" i="12" s="1"/>
  <c r="N976" i="12" s="1"/>
  <c r="K976" i="12"/>
  <c r="P976" i="12" s="1"/>
  <c r="I977" i="12"/>
  <c r="J977" i="12" s="1"/>
  <c r="N977" i="12" s="1"/>
  <c r="K977" i="12"/>
  <c r="P977" i="12" s="1"/>
  <c r="I978" i="12"/>
  <c r="J978" i="12" s="1"/>
  <c r="N978" i="12" s="1"/>
  <c r="K978" i="12"/>
  <c r="P978" i="12" s="1"/>
  <c r="K968" i="12"/>
  <c r="P968" i="12" s="1"/>
  <c r="I968" i="12"/>
  <c r="J968" i="12" s="1"/>
  <c r="N968" i="12" s="1"/>
  <c r="K967" i="12"/>
  <c r="P967" i="12" s="1"/>
  <c r="I967" i="12"/>
  <c r="J967" i="12" s="1"/>
  <c r="N967" i="12" s="1"/>
  <c r="K966" i="12"/>
  <c r="P966" i="12" s="1"/>
  <c r="I966" i="12"/>
  <c r="J966" i="12" s="1"/>
  <c r="N966" i="12" s="1"/>
  <c r="K965" i="12"/>
  <c r="P965" i="12" s="1"/>
  <c r="I965" i="12"/>
  <c r="J965" i="12" s="1"/>
  <c r="N965" i="12" s="1"/>
  <c r="K964" i="12"/>
  <c r="P964" i="12" s="1"/>
  <c r="I964" i="12"/>
  <c r="J964" i="12" s="1"/>
  <c r="N964" i="12" s="1"/>
  <c r="I963" i="12"/>
  <c r="J963" i="12" s="1"/>
  <c r="N963" i="12" s="1"/>
  <c r="K963" i="12"/>
  <c r="P963" i="12" s="1"/>
  <c r="K962" i="12"/>
  <c r="P962" i="12" s="1"/>
  <c r="I962" i="12"/>
  <c r="J962" i="12" s="1"/>
  <c r="N962" i="12" s="1"/>
  <c r="K961" i="12"/>
  <c r="P961" i="12" s="1"/>
  <c r="I961" i="12"/>
  <c r="J961" i="12" s="1"/>
  <c r="N961" i="12" s="1"/>
  <c r="K960" i="12"/>
  <c r="P960" i="12" s="1"/>
  <c r="I960" i="12"/>
  <c r="J960" i="12" s="1"/>
  <c r="N960" i="12" s="1"/>
  <c r="K959" i="12"/>
  <c r="P959" i="12" s="1"/>
  <c r="I959" i="12"/>
  <c r="J959" i="12" s="1"/>
  <c r="N959" i="12" s="1"/>
  <c r="J940" i="12"/>
  <c r="K940" i="12" s="1"/>
  <c r="O940" i="12" s="1"/>
  <c r="L940" i="12"/>
  <c r="Q940" i="12" s="1"/>
  <c r="J941" i="12"/>
  <c r="K941" i="12" s="1"/>
  <c r="O941" i="12" s="1"/>
  <c r="L941" i="12"/>
  <c r="Q941" i="12" s="1"/>
  <c r="J942" i="12"/>
  <c r="K942" i="12" s="1"/>
  <c r="O942" i="12" s="1"/>
  <c r="L942" i="12"/>
  <c r="Q942" i="12" s="1"/>
  <c r="J943" i="12"/>
  <c r="K943" i="12" s="1"/>
  <c r="O943" i="12" s="1"/>
  <c r="L943" i="12"/>
  <c r="Q943" i="12" s="1"/>
  <c r="J944" i="12"/>
  <c r="K944" i="12" s="1"/>
  <c r="O944" i="12" s="1"/>
  <c r="L944" i="12"/>
  <c r="Q944" i="12" s="1"/>
  <c r="J945" i="12"/>
  <c r="K945" i="12" s="1"/>
  <c r="O945" i="12" s="1"/>
  <c r="L945" i="12"/>
  <c r="Q945" i="12" s="1"/>
  <c r="J946" i="12"/>
  <c r="K946" i="12" s="1"/>
  <c r="O946" i="12" s="1"/>
  <c r="L946" i="12"/>
  <c r="Q946" i="12" s="1"/>
  <c r="J947" i="12"/>
  <c r="K947" i="12" s="1"/>
  <c r="O947" i="12" s="1"/>
  <c r="L947" i="12"/>
  <c r="Q947" i="12" s="1"/>
  <c r="J948" i="12"/>
  <c r="K948" i="12" s="1"/>
  <c r="O948" i="12" s="1"/>
  <c r="L948" i="12"/>
  <c r="Q948" i="12" s="1"/>
  <c r="J949" i="12"/>
  <c r="K949" i="12" s="1"/>
  <c r="O949" i="12" s="1"/>
  <c r="L949" i="12"/>
  <c r="Q949" i="12" s="1"/>
  <c r="J950" i="12"/>
  <c r="K950" i="12" s="1"/>
  <c r="O950" i="12" s="1"/>
  <c r="L950" i="12"/>
  <c r="Q950" i="12" s="1"/>
  <c r="J951" i="12"/>
  <c r="K951" i="12" s="1"/>
  <c r="O951" i="12" s="1"/>
  <c r="L951" i="12"/>
  <c r="Q951" i="12" s="1"/>
  <c r="J952" i="12"/>
  <c r="K952" i="12" s="1"/>
  <c r="O952" i="12" s="1"/>
  <c r="L952" i="12"/>
  <c r="Q952" i="12" s="1"/>
  <c r="J953" i="12"/>
  <c r="K953" i="12" s="1"/>
  <c r="O953" i="12" s="1"/>
  <c r="L953" i="12"/>
  <c r="Q953" i="12" s="1"/>
  <c r="J937" i="12"/>
  <c r="K937" i="12" s="1"/>
  <c r="O937" i="12" s="1"/>
  <c r="L937" i="12"/>
  <c r="J938" i="12"/>
  <c r="K938" i="12" s="1"/>
  <c r="O938" i="12" s="1"/>
  <c r="L938" i="12"/>
  <c r="Q938" i="12" s="1"/>
  <c r="J939" i="12"/>
  <c r="K939" i="12" s="1"/>
  <c r="O939" i="12" s="1"/>
  <c r="L939" i="12"/>
  <c r="Q939" i="12" s="1"/>
  <c r="Q937" i="12"/>
  <c r="L936" i="12"/>
  <c r="Q936" i="12" s="1"/>
  <c r="J936" i="12"/>
  <c r="K936" i="12" s="1"/>
  <c r="O936" i="12" s="1"/>
  <c r="L935" i="12"/>
  <c r="Q935" i="12" s="1"/>
  <c r="J935" i="12"/>
  <c r="K935" i="12" s="1"/>
  <c r="O935" i="12" s="1"/>
  <c r="L934" i="12"/>
  <c r="Q934" i="12" s="1"/>
  <c r="J934" i="12"/>
  <c r="K934" i="12" s="1"/>
  <c r="O934" i="12" s="1"/>
  <c r="D904" i="12"/>
  <c r="E904" i="12"/>
  <c r="F904" i="12"/>
  <c r="G904" i="12"/>
  <c r="H904" i="12"/>
  <c r="H915" i="12" s="1"/>
  <c r="I904" i="12"/>
  <c r="I915" i="12" s="1"/>
  <c r="L904" i="12"/>
  <c r="L915" i="12" s="1"/>
  <c r="M904" i="12"/>
  <c r="M915" i="12" s="1"/>
  <c r="N904" i="12"/>
  <c r="N915" i="12" s="1"/>
  <c r="O904" i="12"/>
  <c r="P904" i="12"/>
  <c r="P915" i="12" s="1"/>
  <c r="Q904" i="12"/>
  <c r="D906" i="12"/>
  <c r="E906" i="12"/>
  <c r="F906" i="12"/>
  <c r="G906" i="12"/>
  <c r="H906" i="12"/>
  <c r="I906" i="12"/>
  <c r="L906" i="12"/>
  <c r="M906" i="12"/>
  <c r="N906" i="12"/>
  <c r="O906" i="12"/>
  <c r="P906" i="12"/>
  <c r="Q906" i="12"/>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1" i="12"/>
  <c r="D917" i="12" s="1"/>
  <c r="E911" i="12"/>
  <c r="E917" i="12" s="1"/>
  <c r="F911" i="12"/>
  <c r="F917" i="12" s="1"/>
  <c r="G911" i="12"/>
  <c r="H911" i="12"/>
  <c r="I911" i="12"/>
  <c r="L911" i="12"/>
  <c r="M911" i="12"/>
  <c r="N911" i="12"/>
  <c r="N917" i="12" s="1"/>
  <c r="O911" i="12"/>
  <c r="O917" i="12" s="1"/>
  <c r="P911" i="12"/>
  <c r="P917" i="12" s="1"/>
  <c r="Q911" i="12"/>
  <c r="Q917" i="12" s="1"/>
  <c r="D912" i="12"/>
  <c r="E912" i="12"/>
  <c r="F912" i="12"/>
  <c r="G912" i="12"/>
  <c r="H912" i="12"/>
  <c r="H917" i="12" s="1"/>
  <c r="I912" i="12"/>
  <c r="I917" i="12" s="1"/>
  <c r="L912" i="12"/>
  <c r="L917" i="12" s="1"/>
  <c r="M912" i="12"/>
  <c r="M917" i="12" s="1"/>
  <c r="N912" i="12"/>
  <c r="O912" i="12"/>
  <c r="P912" i="12"/>
  <c r="Q912" i="12"/>
  <c r="D915" i="12"/>
  <c r="E915" i="12"/>
  <c r="F915" i="12"/>
  <c r="G915" i="12"/>
  <c r="O915" i="12"/>
  <c r="Q915" i="12"/>
  <c r="E916" i="12"/>
  <c r="G917" i="12"/>
  <c r="H930" i="10" l="1"/>
  <c r="G1014" i="10"/>
  <c r="H1055" i="10"/>
  <c r="H1057" i="10"/>
  <c r="H1318" i="10"/>
  <c r="H1327" i="10"/>
  <c r="W1386" i="10"/>
  <c r="BL1386" i="10" s="1"/>
  <c r="I1522" i="10"/>
  <c r="J1522" i="10" s="1"/>
  <c r="K1522" i="10" s="1"/>
  <c r="H107" i="10"/>
  <c r="I132" i="10"/>
  <c r="J132" i="10" s="1"/>
  <c r="K132" i="10" s="1"/>
  <c r="I633" i="10"/>
  <c r="J633" i="10" s="1"/>
  <c r="K633" i="10" s="1"/>
  <c r="I752" i="10"/>
  <c r="J752" i="10" s="1"/>
  <c r="K752" i="10" s="1"/>
  <c r="I779" i="10"/>
  <c r="J779" i="10" s="1"/>
  <c r="K779" i="10" s="1"/>
  <c r="H793" i="10"/>
  <c r="H1017" i="10"/>
  <c r="H1053" i="10"/>
  <c r="H458" i="10"/>
  <c r="G462" i="10"/>
  <c r="I555" i="10"/>
  <c r="J555" i="10" s="1"/>
  <c r="K555" i="10" s="1"/>
  <c r="I611" i="10"/>
  <c r="J611" i="10" s="1"/>
  <c r="K611" i="10" s="1"/>
  <c r="I745" i="10"/>
  <c r="J745" i="10" s="1"/>
  <c r="K745" i="10" s="1"/>
  <c r="W1329" i="10"/>
  <c r="X1329" i="10" s="1"/>
  <c r="I1332" i="10"/>
  <c r="J1332" i="10" s="1"/>
  <c r="K1332" i="10" s="1"/>
  <c r="I1333" i="10"/>
  <c r="J1333" i="10" s="1"/>
  <c r="K1333" i="10" s="1"/>
  <c r="W1338" i="10"/>
  <c r="X1338" i="10" s="1"/>
  <c r="I251" i="10"/>
  <c r="J251" i="10" s="1"/>
  <c r="K251" i="10" s="1"/>
  <c r="I774" i="10"/>
  <c r="J774" i="10" s="1"/>
  <c r="K774" i="10" s="1"/>
  <c r="I881" i="10"/>
  <c r="J881" i="10" s="1"/>
  <c r="K881" i="10" s="1"/>
  <c r="G1025" i="10"/>
  <c r="I1143" i="10"/>
  <c r="J1143" i="10" s="1"/>
  <c r="K1143" i="10" s="1"/>
  <c r="AM1378" i="10"/>
  <c r="I349" i="10"/>
  <c r="J349" i="10" s="1"/>
  <c r="K349" i="10" s="1"/>
  <c r="I423" i="10"/>
  <c r="J423" i="10" s="1"/>
  <c r="K423" i="10" s="1"/>
  <c r="I516" i="10"/>
  <c r="J516" i="10" s="1"/>
  <c r="K516" i="10" s="1"/>
  <c r="I525" i="10"/>
  <c r="J525" i="10" s="1"/>
  <c r="K525" i="10" s="1"/>
  <c r="I547" i="10"/>
  <c r="J547" i="10" s="1"/>
  <c r="K547" i="10" s="1"/>
  <c r="I550" i="10"/>
  <c r="J550" i="10" s="1"/>
  <c r="K550" i="10" s="1"/>
  <c r="I748" i="10"/>
  <c r="J748" i="10" s="1"/>
  <c r="K748" i="10" s="1"/>
  <c r="I870" i="10"/>
  <c r="J870" i="10" s="1"/>
  <c r="K870" i="10" s="1"/>
  <c r="I878" i="10"/>
  <c r="J878" i="10" s="1"/>
  <c r="K878" i="10" s="1"/>
  <c r="I900" i="10"/>
  <c r="J900" i="10" s="1"/>
  <c r="K900" i="10" s="1"/>
  <c r="G936" i="10"/>
  <c r="I1110" i="10"/>
  <c r="J1110" i="10" s="1"/>
  <c r="K1110" i="10" s="1"/>
  <c r="W1328" i="10"/>
  <c r="X1328" i="10" s="1"/>
  <c r="W1336" i="10"/>
  <c r="X1336" i="10" s="1"/>
  <c r="I247" i="10"/>
  <c r="J247" i="10" s="1"/>
  <c r="K247" i="10" s="1"/>
  <c r="I96" i="10"/>
  <c r="J96" i="10" s="1"/>
  <c r="K96" i="10" s="1"/>
  <c r="H56" i="10"/>
  <c r="G331" i="10"/>
  <c r="I401" i="10"/>
  <c r="J401" i="10" s="1"/>
  <c r="K401" i="10" s="1"/>
  <c r="I560" i="10"/>
  <c r="J560" i="10" s="1"/>
  <c r="K560" i="10" s="1"/>
  <c r="I599" i="10"/>
  <c r="J599" i="10" s="1"/>
  <c r="K599" i="10" s="1"/>
  <c r="I1104" i="10"/>
  <c r="J1104" i="10" s="1"/>
  <c r="K1104" i="10" s="1"/>
  <c r="I1108" i="10"/>
  <c r="J1108" i="10" s="1"/>
  <c r="K1108" i="10" s="1"/>
  <c r="I1112" i="10"/>
  <c r="J1112" i="10" s="1"/>
  <c r="K1112" i="10" s="1"/>
  <c r="I1120" i="10"/>
  <c r="J1120" i="10" s="1"/>
  <c r="K1120" i="10" s="1"/>
  <c r="I1154" i="10"/>
  <c r="J1154" i="10" s="1"/>
  <c r="K1154" i="10" s="1"/>
  <c r="I91" i="10"/>
  <c r="J91" i="10" s="1"/>
  <c r="K91" i="10" s="1"/>
  <c r="I129" i="10"/>
  <c r="J129" i="10" s="1"/>
  <c r="K129" i="10" s="1"/>
  <c r="I134" i="10"/>
  <c r="J134" i="10" s="1"/>
  <c r="K134" i="10" s="1"/>
  <c r="I510" i="10"/>
  <c r="J510" i="10" s="1"/>
  <c r="K510" i="10" s="1"/>
  <c r="I515" i="10"/>
  <c r="J515" i="10" s="1"/>
  <c r="K515" i="10" s="1"/>
  <c r="I527" i="10"/>
  <c r="J527" i="10" s="1"/>
  <c r="K527" i="10" s="1"/>
  <c r="G1015" i="10"/>
  <c r="H1024" i="10"/>
  <c r="I1137" i="10"/>
  <c r="J1137" i="10" s="1"/>
  <c r="K1137" i="10" s="1"/>
  <c r="I1278" i="10"/>
  <c r="J1278" i="10" s="1"/>
  <c r="K1278" i="10" s="1"/>
  <c r="I1282" i="10"/>
  <c r="J1282" i="10" s="1"/>
  <c r="K1282" i="10" s="1"/>
  <c r="I1292" i="10"/>
  <c r="J1292" i="10" s="1"/>
  <c r="K1292" i="10" s="1"/>
  <c r="I1300" i="10"/>
  <c r="J1300" i="10" s="1"/>
  <c r="K1300" i="10" s="1"/>
  <c r="I1353" i="10"/>
  <c r="J1353" i="10" s="1"/>
  <c r="K1353" i="10" s="1"/>
  <c r="I1361" i="10"/>
  <c r="J1361" i="10" s="1"/>
  <c r="K1361" i="10" s="1"/>
  <c r="I1368" i="10"/>
  <c r="J1368" i="10" s="1"/>
  <c r="K1368" i="10" s="1"/>
  <c r="I1372" i="10"/>
  <c r="J1372" i="10" s="1"/>
  <c r="K1372" i="10" s="1"/>
  <c r="H916" i="12"/>
  <c r="Q987" i="12"/>
  <c r="P1007" i="12"/>
  <c r="P953" i="12"/>
  <c r="P939" i="12"/>
  <c r="M916" i="12"/>
  <c r="I916" i="12"/>
  <c r="O916" i="12"/>
  <c r="P1019" i="12"/>
  <c r="L916" i="12"/>
  <c r="P1027" i="12"/>
  <c r="P916" i="12"/>
  <c r="F916" i="12"/>
  <c r="P943" i="12"/>
  <c r="D916" i="12"/>
  <c r="P1012" i="12"/>
  <c r="P1022" i="12"/>
  <c r="K1037" i="12"/>
  <c r="N916" i="12"/>
  <c r="P1024" i="12"/>
  <c r="P1026" i="12"/>
  <c r="Q916" i="12"/>
  <c r="G916" i="12"/>
  <c r="P934" i="12"/>
  <c r="G1038" i="12"/>
  <c r="I1281" i="10"/>
  <c r="J1281" i="10" s="1"/>
  <c r="K1281" i="10" s="1"/>
  <c r="I1290" i="10"/>
  <c r="J1290" i="10" s="1"/>
  <c r="K1290" i="10" s="1"/>
  <c r="G1310" i="10"/>
  <c r="G1315" i="10"/>
  <c r="H1316" i="10"/>
  <c r="W1339" i="10"/>
  <c r="X1339" i="10" s="1"/>
  <c r="I1458" i="10"/>
  <c r="J1458" i="10" s="1"/>
  <c r="K1458" i="10" s="1"/>
  <c r="I1466" i="10"/>
  <c r="J1466" i="10" s="1"/>
  <c r="K1466" i="10" s="1"/>
  <c r="I1474" i="10"/>
  <c r="J1474" i="10" s="1"/>
  <c r="K1474" i="10" s="1"/>
  <c r="I1505" i="10"/>
  <c r="J1505" i="10" s="1"/>
  <c r="K1505" i="10" s="1"/>
  <c r="I742" i="10"/>
  <c r="J742" i="10" s="1"/>
  <c r="K742" i="10" s="1"/>
  <c r="I768" i="10"/>
  <c r="J768" i="10" s="1"/>
  <c r="K768" i="10" s="1"/>
  <c r="I782" i="10"/>
  <c r="J782" i="10" s="1"/>
  <c r="K782" i="10" s="1"/>
  <c r="I786" i="10"/>
  <c r="J786" i="10" s="1"/>
  <c r="K786" i="10" s="1"/>
  <c r="H842" i="10"/>
  <c r="I847" i="10"/>
  <c r="J847" i="10" s="1"/>
  <c r="K847" i="10" s="1"/>
  <c r="I892" i="10"/>
  <c r="J892" i="10" s="1"/>
  <c r="K892" i="10" s="1"/>
  <c r="I914" i="10"/>
  <c r="J914" i="10" s="1"/>
  <c r="K914" i="10" s="1"/>
  <c r="G919" i="10"/>
  <c r="I954" i="10"/>
  <c r="J954" i="10" s="1"/>
  <c r="K954" i="10" s="1"/>
  <c r="I1005" i="10"/>
  <c r="J1005" i="10" s="1"/>
  <c r="K1005" i="10" s="1"/>
  <c r="I1009" i="10"/>
  <c r="J1009" i="10" s="1"/>
  <c r="K1009" i="10" s="1"/>
  <c r="H1059" i="10"/>
  <c r="I1116" i="10"/>
  <c r="J1116" i="10" s="1"/>
  <c r="K1116" i="10" s="1"/>
  <c r="I1148" i="10"/>
  <c r="J1148" i="10" s="1"/>
  <c r="K1148" i="10" s="1"/>
  <c r="I1297" i="10"/>
  <c r="J1297" i="10" s="1"/>
  <c r="K1297" i="10" s="1"/>
  <c r="AM1404" i="10"/>
  <c r="I97" i="10"/>
  <c r="J97" i="10" s="1"/>
  <c r="K97" i="10" s="1"/>
  <c r="G102" i="10"/>
  <c r="H137" i="10"/>
  <c r="I890" i="10"/>
  <c r="J890" i="10" s="1"/>
  <c r="K890" i="10" s="1"/>
  <c r="I1084" i="10"/>
  <c r="J1084" i="10" s="1"/>
  <c r="K1084" i="10" s="1"/>
  <c r="I1106" i="10"/>
  <c r="J1106" i="10" s="1"/>
  <c r="K1106" i="10" s="1"/>
  <c r="I1124" i="10"/>
  <c r="J1124" i="10" s="1"/>
  <c r="K1124" i="10" s="1"/>
  <c r="I1152" i="10"/>
  <c r="J1152" i="10" s="1"/>
  <c r="K1152" i="10" s="1"/>
  <c r="I1280" i="10"/>
  <c r="J1280" i="10" s="1"/>
  <c r="K1280" i="10" s="1"/>
  <c r="I1284" i="10"/>
  <c r="J1284" i="10" s="1"/>
  <c r="K1284" i="10" s="1"/>
  <c r="I1288" i="10"/>
  <c r="J1288" i="10" s="1"/>
  <c r="K1288" i="10" s="1"/>
  <c r="I1296" i="10"/>
  <c r="J1296" i="10" s="1"/>
  <c r="K1296" i="10" s="1"/>
  <c r="I1334" i="10"/>
  <c r="J1334" i="10" s="1"/>
  <c r="K1334" i="10" s="1"/>
  <c r="H77" i="10"/>
  <c r="I68" i="10"/>
  <c r="J68" i="10" s="1"/>
  <c r="K68" i="10" s="1"/>
  <c r="I369" i="10"/>
  <c r="J369" i="10" s="1"/>
  <c r="K369" i="10" s="1"/>
  <c r="I958" i="10"/>
  <c r="J958" i="10" s="1"/>
  <c r="K958" i="10" s="1"/>
  <c r="I969" i="10"/>
  <c r="J969" i="10" s="1"/>
  <c r="K969" i="10" s="1"/>
  <c r="I972" i="10"/>
  <c r="J972" i="10" s="1"/>
  <c r="K972" i="10" s="1"/>
  <c r="I973" i="10"/>
  <c r="J973" i="10" s="1"/>
  <c r="K973" i="10" s="1"/>
  <c r="I977" i="10"/>
  <c r="J977" i="10" s="1"/>
  <c r="K977" i="10" s="1"/>
  <c r="I980" i="10"/>
  <c r="J980" i="10" s="1"/>
  <c r="K980" i="10" s="1"/>
  <c r="I981" i="10"/>
  <c r="J981" i="10" s="1"/>
  <c r="K981" i="10" s="1"/>
  <c r="I1004" i="10"/>
  <c r="J1004" i="10" s="1"/>
  <c r="K1004" i="10" s="1"/>
  <c r="H1016" i="10"/>
  <c r="I1089" i="10"/>
  <c r="J1089" i="10" s="1"/>
  <c r="K1089" i="10" s="1"/>
  <c r="I1123" i="10"/>
  <c r="J1123" i="10" s="1"/>
  <c r="K1123" i="10" s="1"/>
  <c r="I1146" i="10"/>
  <c r="J1146" i="10" s="1"/>
  <c r="K1146" i="10" s="1"/>
  <c r="I1328" i="10"/>
  <c r="J1328" i="10" s="1"/>
  <c r="K1328" i="10" s="1"/>
  <c r="I1329" i="10"/>
  <c r="J1329" i="10" s="1"/>
  <c r="K1329" i="10" s="1"/>
  <c r="I1359" i="10"/>
  <c r="J1359" i="10" s="1"/>
  <c r="K1359" i="10" s="1"/>
  <c r="I4" i="10"/>
  <c r="J4" i="10" s="1"/>
  <c r="K4" i="10" s="1"/>
  <c r="I71" i="10"/>
  <c r="J71" i="10" s="1"/>
  <c r="K71" i="10" s="1"/>
  <c r="I86" i="10"/>
  <c r="J86" i="10" s="1"/>
  <c r="K86" i="10" s="1"/>
  <c r="I95" i="10"/>
  <c r="J95" i="10" s="1"/>
  <c r="K95" i="10" s="1"/>
  <c r="H106" i="10"/>
  <c r="I133" i="10"/>
  <c r="J133" i="10" s="1"/>
  <c r="K133" i="10" s="1"/>
  <c r="I155" i="10"/>
  <c r="J155" i="10" s="1"/>
  <c r="K155" i="10" s="1"/>
  <c r="I156" i="10"/>
  <c r="J156" i="10" s="1"/>
  <c r="K156" i="10" s="1"/>
  <c r="I157" i="10"/>
  <c r="J157" i="10" s="1"/>
  <c r="K157" i="10" s="1"/>
  <c r="I159" i="10"/>
  <c r="J159" i="10" s="1"/>
  <c r="K159" i="10" s="1"/>
  <c r="H336" i="10"/>
  <c r="H340" i="10"/>
  <c r="H343" i="10"/>
  <c r="I351" i="10"/>
  <c r="J351" i="10" s="1"/>
  <c r="K351" i="10" s="1"/>
  <c r="G417" i="10"/>
  <c r="I603" i="10"/>
  <c r="J603" i="10" s="1"/>
  <c r="K603" i="10" s="1"/>
  <c r="I642" i="10"/>
  <c r="J642" i="10" s="1"/>
  <c r="K642" i="10" s="1"/>
  <c r="G837" i="10"/>
  <c r="I1113" i="10"/>
  <c r="J1113" i="10" s="1"/>
  <c r="K1113" i="10" s="1"/>
  <c r="I1117" i="10"/>
  <c r="J1117" i="10" s="1"/>
  <c r="K1117" i="10" s="1"/>
  <c r="I1132" i="10"/>
  <c r="J1132" i="10" s="1"/>
  <c r="K1132" i="10" s="1"/>
  <c r="I1144" i="10"/>
  <c r="J1144" i="10" s="1"/>
  <c r="K1144" i="10" s="1"/>
  <c r="I1501" i="10"/>
  <c r="J1501" i="10" s="1"/>
  <c r="K1501" i="10" s="1"/>
  <c r="H63" i="10"/>
  <c r="H103" i="10"/>
  <c r="I307" i="10"/>
  <c r="J307" i="10" s="1"/>
  <c r="K307" i="10" s="1"/>
  <c r="I320" i="10"/>
  <c r="J320" i="10" s="1"/>
  <c r="K320" i="10" s="1"/>
  <c r="I353" i="10"/>
  <c r="J353" i="10" s="1"/>
  <c r="K353" i="10" s="1"/>
  <c r="I361" i="10"/>
  <c r="J361" i="10" s="1"/>
  <c r="K361" i="10" s="1"/>
  <c r="I396" i="10"/>
  <c r="J396" i="10" s="1"/>
  <c r="K396" i="10" s="1"/>
  <c r="I421" i="10"/>
  <c r="J421" i="10" s="1"/>
  <c r="K421" i="10" s="1"/>
  <c r="G479" i="10"/>
  <c r="AT537" i="10"/>
  <c r="AS537" i="10" s="1"/>
  <c r="I557" i="10"/>
  <c r="J557" i="10" s="1"/>
  <c r="K557" i="10" s="1"/>
  <c r="I562" i="10"/>
  <c r="J562" i="10" s="1"/>
  <c r="K562" i="10" s="1"/>
  <c r="I565" i="10"/>
  <c r="J565" i="10" s="1"/>
  <c r="K565" i="10" s="1"/>
  <c r="I607" i="10"/>
  <c r="J607" i="10" s="1"/>
  <c r="K607" i="10" s="1"/>
  <c r="I904" i="10"/>
  <c r="J904" i="10" s="1"/>
  <c r="K904" i="10" s="1"/>
  <c r="I916" i="10"/>
  <c r="J916" i="10" s="1"/>
  <c r="K916" i="10" s="1"/>
  <c r="H928" i="10"/>
  <c r="I941" i="10"/>
  <c r="J941" i="10" s="1"/>
  <c r="K941" i="10" s="1"/>
  <c r="I942" i="10"/>
  <c r="J942" i="10" s="1"/>
  <c r="K942" i="10" s="1"/>
  <c r="I1157" i="10"/>
  <c r="J1157" i="10" s="1"/>
  <c r="K1157" i="10" s="1"/>
  <c r="I85" i="10"/>
  <c r="J85" i="10" s="1"/>
  <c r="K85" i="10" s="1"/>
  <c r="I126" i="10"/>
  <c r="J126" i="10" s="1"/>
  <c r="K126" i="10" s="1"/>
  <c r="I120" i="10"/>
  <c r="J120" i="10" s="1"/>
  <c r="K120" i="10" s="1"/>
  <c r="I135" i="10"/>
  <c r="J135" i="10" s="1"/>
  <c r="K135" i="10" s="1"/>
  <c r="G138" i="10"/>
  <c r="I248" i="10"/>
  <c r="J248" i="10" s="1"/>
  <c r="K248" i="10" s="1"/>
  <c r="I311" i="10"/>
  <c r="J311" i="10" s="1"/>
  <c r="K311" i="10" s="1"/>
  <c r="I312" i="10"/>
  <c r="J312" i="10" s="1"/>
  <c r="K312" i="10" s="1"/>
  <c r="I313" i="10"/>
  <c r="J313" i="10" s="1"/>
  <c r="K313" i="10" s="1"/>
  <c r="AK326" i="10"/>
  <c r="I519" i="10"/>
  <c r="J519" i="10" s="1"/>
  <c r="K519" i="10" s="1"/>
  <c r="W536" i="10"/>
  <c r="I556" i="10"/>
  <c r="J556" i="10" s="1"/>
  <c r="K556" i="10" s="1"/>
  <c r="I759" i="10"/>
  <c r="J759" i="10" s="1"/>
  <c r="K759" i="10" s="1"/>
  <c r="I760" i="10"/>
  <c r="J760" i="10" s="1"/>
  <c r="K760" i="10" s="1"/>
  <c r="I771" i="10"/>
  <c r="J771" i="10" s="1"/>
  <c r="K771" i="10" s="1"/>
  <c r="G843" i="10"/>
  <c r="I901" i="10"/>
  <c r="J901" i="10" s="1"/>
  <c r="K901" i="10" s="1"/>
  <c r="I913" i="10"/>
  <c r="J913" i="10" s="1"/>
  <c r="K913" i="10" s="1"/>
  <c r="H1034" i="10"/>
  <c r="H1054" i="10"/>
  <c r="H1063" i="10"/>
  <c r="H1065" i="10"/>
  <c r="H1067" i="10"/>
  <c r="AK1136" i="10"/>
  <c r="W1340" i="10"/>
  <c r="X1340" i="10" s="1"/>
  <c r="I1523" i="10"/>
  <c r="J1523" i="10" s="1"/>
  <c r="K1523" i="10" s="1"/>
  <c r="I1524" i="10"/>
  <c r="J1524" i="10" s="1"/>
  <c r="K1524" i="10" s="1"/>
  <c r="I1525" i="10"/>
  <c r="J1525" i="10" s="1"/>
  <c r="K1525" i="10" s="1"/>
  <c r="I1526" i="10"/>
  <c r="J1526" i="10" s="1"/>
  <c r="K1526" i="10" s="1"/>
  <c r="I1527" i="10"/>
  <c r="J1527" i="10" s="1"/>
  <c r="K1527" i="10" s="1"/>
  <c r="I1528" i="10"/>
  <c r="J1528" i="10" s="1"/>
  <c r="K1528" i="10" s="1"/>
  <c r="I1529" i="10"/>
  <c r="J1529" i="10" s="1"/>
  <c r="K1529" i="10" s="1"/>
  <c r="I1530" i="10"/>
  <c r="J1530" i="10" s="1"/>
  <c r="K1530" i="10" s="1"/>
  <c r="I1531" i="10"/>
  <c r="J1531" i="10" s="1"/>
  <c r="K1531" i="10" s="1"/>
  <c r="I1532" i="10"/>
  <c r="J1532" i="10" s="1"/>
  <c r="K1532" i="10" s="1"/>
  <c r="I1533" i="10"/>
  <c r="J1533" i="10" s="1"/>
  <c r="K1533" i="10" s="1"/>
  <c r="I1534" i="10"/>
  <c r="J1534" i="10" s="1"/>
  <c r="K1534" i="10" s="1"/>
  <c r="I1535" i="10"/>
  <c r="J1535" i="10" s="1"/>
  <c r="K1535" i="10" s="1"/>
  <c r="I1560" i="10"/>
  <c r="J1560" i="10" s="1"/>
  <c r="K1560" i="10" s="1"/>
  <c r="I250" i="10"/>
  <c r="J250" i="10" s="1"/>
  <c r="K250" i="10" s="1"/>
  <c r="I274" i="10"/>
  <c r="J274" i="10" s="1"/>
  <c r="K274" i="10" s="1"/>
  <c r="I404" i="10"/>
  <c r="J404" i="10" s="1"/>
  <c r="K404" i="10" s="1"/>
  <c r="I408" i="10"/>
  <c r="J408" i="10" s="1"/>
  <c r="K408" i="10" s="1"/>
  <c r="I483" i="10"/>
  <c r="J483" i="10" s="1"/>
  <c r="K483" i="10" s="1"/>
  <c r="I487" i="10"/>
  <c r="J487" i="10" s="1"/>
  <c r="K487" i="10" s="1"/>
  <c r="I505" i="10"/>
  <c r="J505" i="10" s="1"/>
  <c r="K505" i="10" s="1"/>
  <c r="I636" i="10"/>
  <c r="J636" i="10" s="1"/>
  <c r="K636" i="10" s="1"/>
  <c r="I643" i="10"/>
  <c r="J643" i="10" s="1"/>
  <c r="K643" i="10" s="1"/>
  <c r="I764" i="10"/>
  <c r="J764" i="10" s="1"/>
  <c r="K764" i="10" s="1"/>
  <c r="I765" i="10"/>
  <c r="J765" i="10" s="1"/>
  <c r="K765" i="10" s="1"/>
  <c r="I766" i="10"/>
  <c r="J766" i="10" s="1"/>
  <c r="K766" i="10" s="1"/>
  <c r="I896" i="10"/>
  <c r="J896" i="10" s="1"/>
  <c r="K896" i="10" s="1"/>
  <c r="I1138" i="10"/>
  <c r="J1138" i="10" s="1"/>
  <c r="K1138" i="10" s="1"/>
  <c r="AK1144" i="10"/>
  <c r="I1155" i="10"/>
  <c r="J1155" i="10" s="1"/>
  <c r="K1155" i="10" s="1"/>
  <c r="AM1406" i="10"/>
  <c r="AM1414" i="10"/>
  <c r="I1457" i="10"/>
  <c r="J1457" i="10" s="1"/>
  <c r="K1457" i="10" s="1"/>
  <c r="I1465" i="10"/>
  <c r="J1465" i="10" s="1"/>
  <c r="K1465" i="10" s="1"/>
  <c r="I1473" i="10"/>
  <c r="J1473" i="10" s="1"/>
  <c r="K1473" i="10" s="1"/>
  <c r="I1499" i="10"/>
  <c r="J1499" i="10" s="1"/>
  <c r="K1499" i="10" s="1"/>
  <c r="I1506" i="10"/>
  <c r="J1506" i="10" s="1"/>
  <c r="K1506" i="10" s="1"/>
  <c r="I270" i="10"/>
  <c r="J270" i="10" s="1"/>
  <c r="K270" i="10" s="1"/>
  <c r="H326" i="10"/>
  <c r="G410" i="10"/>
  <c r="G412" i="10"/>
  <c r="H414" i="10"/>
  <c r="G469" i="10"/>
  <c r="H474" i="10"/>
  <c r="G474" i="10"/>
  <c r="I295" i="10"/>
  <c r="J295" i="10" s="1"/>
  <c r="K295" i="10" s="1"/>
  <c r="I394" i="10"/>
  <c r="J394" i="10" s="1"/>
  <c r="K394" i="10" s="1"/>
  <c r="I422" i="10"/>
  <c r="J422" i="10" s="1"/>
  <c r="K422" i="10" s="1"/>
  <c r="G455" i="10"/>
  <c r="H455" i="10"/>
  <c r="H918" i="10"/>
  <c r="G918" i="10"/>
  <c r="H60" i="10"/>
  <c r="I98" i="10"/>
  <c r="J98" i="10" s="1"/>
  <c r="K98" i="10" s="1"/>
  <c r="I115" i="10"/>
  <c r="J115" i="10" s="1"/>
  <c r="K115" i="10" s="1"/>
  <c r="I127" i="10"/>
  <c r="J127" i="10" s="1"/>
  <c r="K127" i="10" s="1"/>
  <c r="G323" i="10"/>
  <c r="G324" i="10"/>
  <c r="G325" i="10"/>
  <c r="W529" i="10"/>
  <c r="I75" i="10"/>
  <c r="J75" i="10" s="1"/>
  <c r="K75" i="10" s="1"/>
  <c r="AN323" i="10"/>
  <c r="H345" i="10"/>
  <c r="G345" i="10"/>
  <c r="G459" i="10"/>
  <c r="H459" i="10"/>
  <c r="I580" i="10"/>
  <c r="J580" i="10" s="1"/>
  <c r="K580" i="10" s="1"/>
  <c r="G844" i="10"/>
  <c r="H844" i="10"/>
  <c r="H932" i="10"/>
  <c r="G932" i="10"/>
  <c r="W1376" i="10"/>
  <c r="BL1376" i="10" s="1"/>
  <c r="I74" i="10"/>
  <c r="J74" i="10" s="1"/>
  <c r="K74" i="10" s="1"/>
  <c r="I87" i="10"/>
  <c r="J87" i="10" s="1"/>
  <c r="K87" i="10" s="1"/>
  <c r="I136" i="10"/>
  <c r="J136" i="10" s="1"/>
  <c r="K136" i="10" s="1"/>
  <c r="I275" i="10"/>
  <c r="J275" i="10" s="1"/>
  <c r="K275" i="10" s="1"/>
  <c r="H337" i="10"/>
  <c r="G337" i="10"/>
  <c r="W535" i="10"/>
  <c r="AT535" i="10"/>
  <c r="AS535" i="10" s="1"/>
  <c r="X535" i="10"/>
  <c r="I2" i="10"/>
  <c r="J2" i="10" s="1"/>
  <c r="K2" i="10" s="1"/>
  <c r="I70" i="10"/>
  <c r="J70" i="10" s="1"/>
  <c r="K70" i="10" s="1"/>
  <c r="I93" i="10"/>
  <c r="J93" i="10" s="1"/>
  <c r="K93" i="10" s="1"/>
  <c r="I99" i="10"/>
  <c r="J99" i="10" s="1"/>
  <c r="K99" i="10" s="1"/>
  <c r="H100" i="10"/>
  <c r="I130" i="10"/>
  <c r="J130" i="10" s="1"/>
  <c r="K130" i="10" s="1"/>
  <c r="H141" i="10"/>
  <c r="G228" i="10"/>
  <c r="I347" i="10"/>
  <c r="J347" i="10" s="1"/>
  <c r="K347" i="10" s="1"/>
  <c r="I403" i="10"/>
  <c r="J403" i="10" s="1"/>
  <c r="K403" i="10" s="1"/>
  <c r="I544" i="10"/>
  <c r="J544" i="10" s="1"/>
  <c r="K544" i="10" s="1"/>
  <c r="I545" i="10"/>
  <c r="J545" i="10" s="1"/>
  <c r="K545" i="10" s="1"/>
  <c r="I589" i="10"/>
  <c r="J589" i="10" s="1"/>
  <c r="K589" i="10" s="1"/>
  <c r="H1176" i="10"/>
  <c r="G1176" i="10"/>
  <c r="I116" i="10"/>
  <c r="J116" i="10" s="1"/>
  <c r="K116" i="10" s="1"/>
  <c r="I123" i="10"/>
  <c r="J123" i="10" s="1"/>
  <c r="K123" i="10" s="1"/>
  <c r="I305" i="10"/>
  <c r="J305" i="10" s="1"/>
  <c r="K305" i="10" s="1"/>
  <c r="I485" i="10"/>
  <c r="J485" i="10" s="1"/>
  <c r="K485" i="10" s="1"/>
  <c r="H542" i="10"/>
  <c r="G542" i="10"/>
  <c r="I609" i="10"/>
  <c r="J609" i="10" s="1"/>
  <c r="K609" i="10" s="1"/>
  <c r="I621" i="10"/>
  <c r="J621" i="10" s="1"/>
  <c r="K621" i="10" s="1"/>
  <c r="I124" i="10"/>
  <c r="J124" i="10" s="1"/>
  <c r="K124" i="10" s="1"/>
  <c r="AN326" i="10"/>
  <c r="I399" i="10"/>
  <c r="J399" i="10" s="1"/>
  <c r="K399" i="10" s="1"/>
  <c r="I575" i="10"/>
  <c r="J575" i="10" s="1"/>
  <c r="K575" i="10" s="1"/>
  <c r="I741" i="10"/>
  <c r="J741" i="10" s="1"/>
  <c r="K741" i="10" s="1"/>
  <c r="I781" i="10"/>
  <c r="J781" i="10" s="1"/>
  <c r="K781" i="10" s="1"/>
  <c r="I785" i="10"/>
  <c r="J785" i="10" s="1"/>
  <c r="K785" i="10" s="1"/>
  <c r="I869" i="10"/>
  <c r="J869" i="10" s="1"/>
  <c r="K869" i="10" s="1"/>
  <c r="I872" i="10"/>
  <c r="J872" i="10" s="1"/>
  <c r="K872" i="10" s="1"/>
  <c r="I891" i="10"/>
  <c r="J891" i="10" s="1"/>
  <c r="K891" i="10" s="1"/>
  <c r="I895" i="10"/>
  <c r="J895" i="10" s="1"/>
  <c r="K895" i="10" s="1"/>
  <c r="I944" i="10"/>
  <c r="J944" i="10" s="1"/>
  <c r="K944" i="10" s="1"/>
  <c r="I959" i="10"/>
  <c r="J959" i="10" s="1"/>
  <c r="K959" i="10" s="1"/>
  <c r="I996" i="10"/>
  <c r="J996" i="10" s="1"/>
  <c r="K996" i="10" s="1"/>
  <c r="I997" i="10"/>
  <c r="J997" i="10" s="1"/>
  <c r="K997" i="10" s="1"/>
  <c r="I1109" i="10"/>
  <c r="J1109" i="10" s="1"/>
  <c r="K1109" i="10" s="1"/>
  <c r="I1122" i="10"/>
  <c r="J1122" i="10" s="1"/>
  <c r="K1122" i="10" s="1"/>
  <c r="I1134" i="10"/>
  <c r="J1134" i="10" s="1"/>
  <c r="K1134" i="10" s="1"/>
  <c r="I1298" i="10"/>
  <c r="J1298" i="10" s="1"/>
  <c r="K1298" i="10" s="1"/>
  <c r="I1354" i="10"/>
  <c r="J1354" i="10" s="1"/>
  <c r="K1354" i="10" s="1"/>
  <c r="I1362" i="10"/>
  <c r="J1362" i="10" s="1"/>
  <c r="K1362" i="10" s="1"/>
  <c r="AN1373" i="10"/>
  <c r="AM1375" i="10"/>
  <c r="I1460" i="10"/>
  <c r="J1460" i="10" s="1"/>
  <c r="K1460" i="10" s="1"/>
  <c r="I1468" i="10"/>
  <c r="J1468" i="10" s="1"/>
  <c r="K1468" i="10" s="1"/>
  <c r="I1476" i="10"/>
  <c r="J1476" i="10" s="1"/>
  <c r="K1476" i="10" s="1"/>
  <c r="I1503" i="10"/>
  <c r="J1503" i="10" s="1"/>
  <c r="K1503" i="10" s="1"/>
  <c r="I1511" i="10"/>
  <c r="J1511" i="10" s="1"/>
  <c r="K1511" i="10" s="1"/>
  <c r="I1512" i="10"/>
  <c r="J1512" i="10" s="1"/>
  <c r="K1512" i="10" s="1"/>
  <c r="I1573" i="10"/>
  <c r="J1573" i="10" s="1"/>
  <c r="K1573" i="10" s="1"/>
  <c r="I277" i="10"/>
  <c r="J277" i="10" s="1"/>
  <c r="K277" i="10" s="1"/>
  <c r="I297" i="10"/>
  <c r="J297" i="10" s="1"/>
  <c r="K297" i="10" s="1"/>
  <c r="I301" i="10"/>
  <c r="J301" i="10" s="1"/>
  <c r="K301" i="10" s="1"/>
  <c r="I303" i="10"/>
  <c r="J303" i="10" s="1"/>
  <c r="K303" i="10" s="1"/>
  <c r="I310" i="10"/>
  <c r="J310" i="10" s="1"/>
  <c r="K310" i="10" s="1"/>
  <c r="I319" i="10"/>
  <c r="J319" i="10" s="1"/>
  <c r="K319" i="10" s="1"/>
  <c r="I322" i="10"/>
  <c r="J322" i="10" s="1"/>
  <c r="K322" i="10" s="1"/>
  <c r="I359" i="10"/>
  <c r="J359" i="10" s="1"/>
  <c r="K359" i="10" s="1"/>
  <c r="I362" i="10"/>
  <c r="J362" i="10" s="1"/>
  <c r="K362" i="10" s="1"/>
  <c r="I418" i="10"/>
  <c r="J418" i="10" s="1"/>
  <c r="K418" i="10" s="1"/>
  <c r="I447" i="10"/>
  <c r="J447" i="10" s="1"/>
  <c r="K447" i="10" s="1"/>
  <c r="I526" i="10"/>
  <c r="J526" i="10" s="1"/>
  <c r="K526" i="10" s="1"/>
  <c r="I563" i="10"/>
  <c r="J563" i="10" s="1"/>
  <c r="K563" i="10" s="1"/>
  <c r="I579" i="10"/>
  <c r="J579" i="10" s="1"/>
  <c r="K579" i="10" s="1"/>
  <c r="I590" i="10"/>
  <c r="J590" i="10" s="1"/>
  <c r="K590" i="10" s="1"/>
  <c r="I595" i="10"/>
  <c r="J595" i="10" s="1"/>
  <c r="K595" i="10" s="1"/>
  <c r="I602" i="10"/>
  <c r="J602" i="10" s="1"/>
  <c r="K602" i="10" s="1"/>
  <c r="I749" i="10"/>
  <c r="J749" i="10" s="1"/>
  <c r="K749" i="10" s="1"/>
  <c r="I763" i="10"/>
  <c r="J763" i="10" s="1"/>
  <c r="K763" i="10" s="1"/>
  <c r="I772" i="10"/>
  <c r="J772" i="10" s="1"/>
  <c r="K772" i="10" s="1"/>
  <c r="I776" i="10"/>
  <c r="J776" i="10" s="1"/>
  <c r="K776" i="10" s="1"/>
  <c r="I857" i="10"/>
  <c r="J857" i="10" s="1"/>
  <c r="K857" i="10" s="1"/>
  <c r="I863" i="10"/>
  <c r="J863" i="10" s="1"/>
  <c r="K863" i="10" s="1"/>
  <c r="I880" i="10"/>
  <c r="J880" i="10" s="1"/>
  <c r="K880" i="10" s="1"/>
  <c r="I902" i="10"/>
  <c r="J902" i="10" s="1"/>
  <c r="K902" i="10" s="1"/>
  <c r="I994" i="10"/>
  <c r="J994" i="10" s="1"/>
  <c r="K994" i="10" s="1"/>
  <c r="H1052" i="10"/>
  <c r="H1064" i="10"/>
  <c r="I1118" i="10"/>
  <c r="J1118" i="10" s="1"/>
  <c r="K1118" i="10" s="1"/>
  <c r="I1121" i="10"/>
  <c r="J1121" i="10" s="1"/>
  <c r="K1121" i="10" s="1"/>
  <c r="I1125" i="10"/>
  <c r="J1125" i="10" s="1"/>
  <c r="K1125" i="10" s="1"/>
  <c r="AK1130" i="10"/>
  <c r="I1133" i="10"/>
  <c r="J1133" i="10" s="1"/>
  <c r="K1133" i="10" s="1"/>
  <c r="I1142" i="10"/>
  <c r="J1142" i="10" s="1"/>
  <c r="K1142" i="10" s="1"/>
  <c r="I1145" i="10"/>
  <c r="J1145" i="10" s="1"/>
  <c r="K1145" i="10" s="1"/>
  <c r="W1331" i="10"/>
  <c r="X1331" i="10" s="1"/>
  <c r="I1342" i="10"/>
  <c r="J1342" i="10" s="1"/>
  <c r="K1342" i="10" s="1"/>
  <c r="I1355" i="10"/>
  <c r="J1355" i="10" s="1"/>
  <c r="K1355" i="10" s="1"/>
  <c r="I1363" i="10"/>
  <c r="J1363" i="10" s="1"/>
  <c r="K1363" i="10" s="1"/>
  <c r="I1369" i="10"/>
  <c r="J1369" i="10" s="1"/>
  <c r="K1369" i="10" s="1"/>
  <c r="AM1382" i="10"/>
  <c r="AM1409" i="10"/>
  <c r="I1469" i="10"/>
  <c r="J1469" i="10" s="1"/>
  <c r="K1469" i="10" s="1"/>
  <c r="I1497" i="10"/>
  <c r="J1497" i="10" s="1"/>
  <c r="K1497" i="10" s="1"/>
  <c r="I1502" i="10"/>
  <c r="J1502" i="10" s="1"/>
  <c r="K1502" i="10" s="1"/>
  <c r="I1518" i="10"/>
  <c r="J1518" i="10" s="1"/>
  <c r="K1518" i="10" s="1"/>
  <c r="I1521" i="10"/>
  <c r="J1521" i="10" s="1"/>
  <c r="K1521" i="10" s="1"/>
  <c r="I1577" i="10"/>
  <c r="J1577" i="10" s="1"/>
  <c r="K1577" i="10" s="1"/>
  <c r="I754" i="10"/>
  <c r="J754" i="10" s="1"/>
  <c r="K754" i="10" s="1"/>
  <c r="I897" i="10"/>
  <c r="J897" i="10" s="1"/>
  <c r="K897" i="10" s="1"/>
  <c r="I1050" i="10"/>
  <c r="J1050" i="10" s="1"/>
  <c r="K1050" i="10" s="1"/>
  <c r="I1150" i="10"/>
  <c r="J1150" i="10" s="1"/>
  <c r="K1150" i="10" s="1"/>
  <c r="I449" i="10"/>
  <c r="J449" i="10" s="1"/>
  <c r="K449" i="10" s="1"/>
  <c r="I450" i="10"/>
  <c r="J450" i="10" s="1"/>
  <c r="K450" i="10" s="1"/>
  <c r="I451" i="10"/>
  <c r="J451" i="10" s="1"/>
  <c r="K451" i="10" s="1"/>
  <c r="I454" i="10"/>
  <c r="J454" i="10" s="1"/>
  <c r="K454" i="10" s="1"/>
  <c r="I522" i="10"/>
  <c r="J522" i="10" s="1"/>
  <c r="K522" i="10" s="1"/>
  <c r="I561" i="10"/>
  <c r="J561" i="10" s="1"/>
  <c r="K561" i="10" s="1"/>
  <c r="I606" i="10"/>
  <c r="J606" i="10" s="1"/>
  <c r="K606" i="10" s="1"/>
  <c r="I619" i="10"/>
  <c r="J619" i="10" s="1"/>
  <c r="K619" i="10" s="1"/>
  <c r="I738" i="10"/>
  <c r="J738" i="10" s="1"/>
  <c r="K738" i="10" s="1"/>
  <c r="I747" i="10"/>
  <c r="J747" i="10" s="1"/>
  <c r="K747" i="10" s="1"/>
  <c r="I757" i="10"/>
  <c r="J757" i="10" s="1"/>
  <c r="K757" i="10" s="1"/>
  <c r="I775" i="10"/>
  <c r="J775" i="10" s="1"/>
  <c r="K775" i="10" s="1"/>
  <c r="H788" i="10"/>
  <c r="H840" i="10"/>
  <c r="I851" i="10"/>
  <c r="J851" i="10" s="1"/>
  <c r="K851" i="10" s="1"/>
  <c r="I862" i="10"/>
  <c r="J862" i="10" s="1"/>
  <c r="K862" i="10" s="1"/>
  <c r="I868" i="10"/>
  <c r="J868" i="10" s="1"/>
  <c r="K868" i="10" s="1"/>
  <c r="I885" i="10"/>
  <c r="J885" i="10" s="1"/>
  <c r="K885" i="10" s="1"/>
  <c r="I899" i="10"/>
  <c r="J899" i="10" s="1"/>
  <c r="K899" i="10" s="1"/>
  <c r="I949" i="10"/>
  <c r="J949" i="10" s="1"/>
  <c r="K949" i="10" s="1"/>
  <c r="I962" i="10"/>
  <c r="J962" i="10" s="1"/>
  <c r="K962" i="10" s="1"/>
  <c r="I963" i="10"/>
  <c r="J963" i="10" s="1"/>
  <c r="K963" i="10" s="1"/>
  <c r="I965" i="10"/>
  <c r="J965" i="10" s="1"/>
  <c r="K965" i="10" s="1"/>
  <c r="I987" i="10"/>
  <c r="J987" i="10" s="1"/>
  <c r="K987" i="10" s="1"/>
  <c r="I1007" i="10"/>
  <c r="J1007" i="10" s="1"/>
  <c r="K1007" i="10" s="1"/>
  <c r="I1011" i="10"/>
  <c r="J1011" i="10" s="1"/>
  <c r="K1011" i="10" s="1"/>
  <c r="H1073" i="10"/>
  <c r="H1096" i="10"/>
  <c r="G1102" i="10"/>
  <c r="I1130" i="10"/>
  <c r="J1130" i="10" s="1"/>
  <c r="K1130" i="10" s="1"/>
  <c r="I1140" i="10"/>
  <c r="J1140" i="10" s="1"/>
  <c r="K1140" i="10" s="1"/>
  <c r="H1304" i="10"/>
  <c r="G1309" i="10"/>
  <c r="I1331" i="10"/>
  <c r="J1331" i="10" s="1"/>
  <c r="K1331" i="10" s="1"/>
  <c r="I1357" i="10"/>
  <c r="J1357" i="10" s="1"/>
  <c r="K1357" i="10" s="1"/>
  <c r="I1365" i="10"/>
  <c r="J1365" i="10" s="1"/>
  <c r="K1365" i="10" s="1"/>
  <c r="I1370" i="10"/>
  <c r="J1370" i="10" s="1"/>
  <c r="K1370" i="10" s="1"/>
  <c r="AM1381" i="10"/>
  <c r="AM1407" i="10"/>
  <c r="I1556" i="10"/>
  <c r="J1556" i="10" s="1"/>
  <c r="K1556" i="10" s="1"/>
  <c r="I577" i="10"/>
  <c r="J577" i="10" s="1"/>
  <c r="K577" i="10" s="1"/>
  <c r="I639" i="10"/>
  <c r="J639" i="10" s="1"/>
  <c r="K639" i="10" s="1"/>
  <c r="I737" i="10"/>
  <c r="J737" i="10" s="1"/>
  <c r="K737" i="10" s="1"/>
  <c r="I865" i="10"/>
  <c r="J865" i="10" s="1"/>
  <c r="K865" i="10" s="1"/>
  <c r="I879" i="10"/>
  <c r="J879" i="10" s="1"/>
  <c r="K879" i="10" s="1"/>
  <c r="I882" i="10"/>
  <c r="J882" i="10" s="1"/>
  <c r="K882" i="10" s="1"/>
  <c r="I907" i="10"/>
  <c r="J907" i="10" s="1"/>
  <c r="K907" i="10" s="1"/>
  <c r="I915" i="10"/>
  <c r="J915" i="10" s="1"/>
  <c r="K915" i="10" s="1"/>
  <c r="I986" i="10"/>
  <c r="J986" i="10" s="1"/>
  <c r="K986" i="10" s="1"/>
  <c r="I1114" i="10"/>
  <c r="J1114" i="10" s="1"/>
  <c r="K1114" i="10" s="1"/>
  <c r="I1139" i="10"/>
  <c r="J1139" i="10" s="1"/>
  <c r="K1139" i="10" s="1"/>
  <c r="I1279" i="10"/>
  <c r="J1279" i="10" s="1"/>
  <c r="K1279" i="10" s="1"/>
  <c r="I1283" i="10"/>
  <c r="J1283" i="10" s="1"/>
  <c r="K1283" i="10" s="1"/>
  <c r="I1294" i="10"/>
  <c r="J1294" i="10" s="1"/>
  <c r="K1294" i="10" s="1"/>
  <c r="I1302" i="10"/>
  <c r="J1302" i="10" s="1"/>
  <c r="K1302" i="10" s="1"/>
  <c r="I1339" i="10"/>
  <c r="J1339" i="10" s="1"/>
  <c r="K1339" i="10" s="1"/>
  <c r="I1350" i="10"/>
  <c r="J1350" i="10" s="1"/>
  <c r="K1350" i="10" s="1"/>
  <c r="I1464" i="10"/>
  <c r="J1464" i="10" s="1"/>
  <c r="K1464" i="10" s="1"/>
  <c r="I1472" i="10"/>
  <c r="J1472" i="10" s="1"/>
  <c r="K1472" i="10" s="1"/>
  <c r="I1507" i="10"/>
  <c r="J1507" i="10" s="1"/>
  <c r="K1507" i="10" s="1"/>
  <c r="I448" i="10"/>
  <c r="J448" i="10" s="1"/>
  <c r="K448" i="10" s="1"/>
  <c r="I486" i="10"/>
  <c r="J486" i="10" s="1"/>
  <c r="K486" i="10" s="1"/>
  <c r="I514" i="10"/>
  <c r="J514" i="10" s="1"/>
  <c r="K514" i="10" s="1"/>
  <c r="I517" i="10"/>
  <c r="J517" i="10" s="1"/>
  <c r="K517" i="10" s="1"/>
  <c r="I554" i="10"/>
  <c r="J554" i="10" s="1"/>
  <c r="K554" i="10" s="1"/>
  <c r="I571" i="10"/>
  <c r="J571" i="10" s="1"/>
  <c r="K571" i="10" s="1"/>
  <c r="I584" i="10"/>
  <c r="J584" i="10" s="1"/>
  <c r="K584" i="10" s="1"/>
  <c r="I587" i="10"/>
  <c r="J587" i="10" s="1"/>
  <c r="K587" i="10" s="1"/>
  <c r="I605" i="10"/>
  <c r="J605" i="10" s="1"/>
  <c r="K605" i="10" s="1"/>
  <c r="I627" i="10"/>
  <c r="J627" i="10" s="1"/>
  <c r="K627" i="10" s="1"/>
  <c r="I638" i="10"/>
  <c r="J638" i="10" s="1"/>
  <c r="K638" i="10" s="1"/>
  <c r="I641" i="10"/>
  <c r="J641" i="10" s="1"/>
  <c r="K641" i="10" s="1"/>
  <c r="I736" i="10"/>
  <c r="J736" i="10" s="1"/>
  <c r="K736" i="10" s="1"/>
  <c r="I750" i="10"/>
  <c r="J750" i="10" s="1"/>
  <c r="K750" i="10" s="1"/>
  <c r="I908" i="10"/>
  <c r="J908" i="10" s="1"/>
  <c r="K908" i="10" s="1"/>
  <c r="I912" i="10"/>
  <c r="J912" i="10" s="1"/>
  <c r="K912" i="10" s="1"/>
  <c r="G1041" i="10"/>
  <c r="G1046" i="10"/>
  <c r="H1051" i="10"/>
  <c r="H1061" i="10"/>
  <c r="H1069" i="10"/>
  <c r="AK1150" i="10"/>
  <c r="AK1151" i="10"/>
  <c r="AK1153" i="10"/>
  <c r="AK1155" i="10"/>
  <c r="AM1413" i="10"/>
  <c r="G230" i="10"/>
  <c r="H230" i="10"/>
  <c r="H537" i="10"/>
  <c r="G537" i="10"/>
  <c r="I84" i="10"/>
  <c r="J84" i="10" s="1"/>
  <c r="K84" i="10" s="1"/>
  <c r="I131" i="10"/>
  <c r="J131" i="10" s="1"/>
  <c r="K131" i="10" s="1"/>
  <c r="H139" i="10"/>
  <c r="I298" i="10"/>
  <c r="J298" i="10" s="1"/>
  <c r="K298" i="10" s="1"/>
  <c r="G334" i="10"/>
  <c r="I354" i="10"/>
  <c r="J354" i="10" s="1"/>
  <c r="K354" i="10" s="1"/>
  <c r="I118" i="10"/>
  <c r="J118" i="10" s="1"/>
  <c r="K118" i="10" s="1"/>
  <c r="I121" i="10"/>
  <c r="J121" i="10" s="1"/>
  <c r="K121" i="10" s="1"/>
  <c r="I125" i="10"/>
  <c r="J125" i="10" s="1"/>
  <c r="K125" i="10" s="1"/>
  <c r="I249" i="10"/>
  <c r="J249" i="10" s="1"/>
  <c r="K249" i="10" s="1"/>
  <c r="H330" i="10"/>
  <c r="G330" i="10"/>
  <c r="I358" i="10"/>
  <c r="J358" i="10" s="1"/>
  <c r="K358" i="10" s="1"/>
  <c r="E4" i="10"/>
  <c r="H333" i="10"/>
  <c r="G333" i="10"/>
  <c r="H339" i="10"/>
  <c r="G339" i="10"/>
  <c r="H413" i="10"/>
  <c r="G413" i="10"/>
  <c r="H344" i="10"/>
  <c r="G344" i="10"/>
  <c r="I94" i="10"/>
  <c r="J94" i="10" s="1"/>
  <c r="K94" i="10" s="1"/>
  <c r="G79" i="10"/>
  <c r="I92" i="10"/>
  <c r="J92" i="10" s="1"/>
  <c r="K92" i="10" s="1"/>
  <c r="I128" i="10"/>
  <c r="J128" i="10" s="1"/>
  <c r="K128" i="10" s="1"/>
  <c r="G140" i="10"/>
  <c r="AT532" i="10"/>
  <c r="AS532" i="10" s="1"/>
  <c r="X532" i="10"/>
  <c r="I65" i="10"/>
  <c r="J65" i="10" s="1"/>
  <c r="K65" i="10" s="1"/>
  <c r="G55" i="10"/>
  <c r="G59" i="10"/>
  <c r="I76" i="10"/>
  <c r="J76" i="10" s="1"/>
  <c r="K76" i="10" s="1"/>
  <c r="I90" i="10"/>
  <c r="J90" i="10" s="1"/>
  <c r="K90" i="10" s="1"/>
  <c r="G111" i="10"/>
  <c r="H112" i="10"/>
  <c r="G114" i="10"/>
  <c r="I117" i="10"/>
  <c r="J117" i="10" s="1"/>
  <c r="K117" i="10" s="1"/>
  <c r="I122" i="10"/>
  <c r="J122" i="10" s="1"/>
  <c r="K122" i="10" s="1"/>
  <c r="H61" i="10"/>
  <c r="I69" i="10"/>
  <c r="J69" i="10" s="1"/>
  <c r="K69" i="10" s="1"/>
  <c r="I72" i="10"/>
  <c r="J72" i="10" s="1"/>
  <c r="K72" i="10" s="1"/>
  <c r="I88" i="10"/>
  <c r="J88" i="10" s="1"/>
  <c r="K88" i="10" s="1"/>
  <c r="H104" i="10"/>
  <c r="H108" i="10"/>
  <c r="G110" i="10"/>
  <c r="G142" i="10"/>
  <c r="H342" i="10"/>
  <c r="G342" i="10"/>
  <c r="G346" i="10"/>
  <c r="H346" i="10"/>
  <c r="I350" i="10"/>
  <c r="J350" i="10" s="1"/>
  <c r="K350" i="10" s="1"/>
  <c r="BL530" i="10"/>
  <c r="I546" i="10"/>
  <c r="J546" i="10" s="1"/>
  <c r="K546" i="10" s="1"/>
  <c r="I570" i="10"/>
  <c r="J570" i="10" s="1"/>
  <c r="K570" i="10" s="1"/>
  <c r="I594" i="10"/>
  <c r="J594" i="10" s="1"/>
  <c r="K594" i="10" s="1"/>
  <c r="H926" i="10"/>
  <c r="G926" i="10"/>
  <c r="I243" i="10"/>
  <c r="J243" i="10" s="1"/>
  <c r="K243" i="10" s="1"/>
  <c r="I273" i="10"/>
  <c r="J273" i="10" s="1"/>
  <c r="K273" i="10" s="1"/>
  <c r="I393" i="10"/>
  <c r="J393" i="10" s="1"/>
  <c r="K393" i="10" s="1"/>
  <c r="I402" i="10"/>
  <c r="J402" i="10" s="1"/>
  <c r="K402" i="10" s="1"/>
  <c r="I405" i="10"/>
  <c r="J405" i="10" s="1"/>
  <c r="K405" i="10" s="1"/>
  <c r="I409" i="10"/>
  <c r="J409" i="10" s="1"/>
  <c r="K409" i="10" s="1"/>
  <c r="I445" i="10"/>
  <c r="J445" i="10" s="1"/>
  <c r="K445" i="10" s="1"/>
  <c r="I452" i="10"/>
  <c r="J452" i="10" s="1"/>
  <c r="K452" i="10" s="1"/>
  <c r="I523" i="10"/>
  <c r="J523" i="10" s="1"/>
  <c r="K523" i="10" s="1"/>
  <c r="G529" i="10"/>
  <c r="G533" i="10"/>
  <c r="G534" i="10"/>
  <c r="H538" i="10"/>
  <c r="BL543" i="10"/>
  <c r="I569" i="10"/>
  <c r="J569" i="10" s="1"/>
  <c r="K569" i="10" s="1"/>
  <c r="I586" i="10"/>
  <c r="J586" i="10" s="1"/>
  <c r="K586" i="10" s="1"/>
  <c r="I761" i="10"/>
  <c r="J761" i="10" s="1"/>
  <c r="K761" i="10" s="1"/>
  <c r="H791" i="10"/>
  <c r="H797" i="10"/>
  <c r="H841" i="10"/>
  <c r="G841" i="10"/>
  <c r="H921" i="10"/>
  <c r="G921" i="10"/>
  <c r="I276" i="10"/>
  <c r="J276" i="10" s="1"/>
  <c r="K276" i="10" s="1"/>
  <c r="I299" i="10"/>
  <c r="J299" i="10" s="1"/>
  <c r="K299" i="10" s="1"/>
  <c r="I304" i="10"/>
  <c r="J304" i="10" s="1"/>
  <c r="K304" i="10" s="1"/>
  <c r="AL323" i="10"/>
  <c r="G327" i="10"/>
  <c r="G329" i="10"/>
  <c r="H332" i="10"/>
  <c r="I348" i="10"/>
  <c r="J348" i="10" s="1"/>
  <c r="K348" i="10" s="1"/>
  <c r="I352" i="10"/>
  <c r="J352" i="10" s="1"/>
  <c r="K352" i="10" s="1"/>
  <c r="I356" i="10"/>
  <c r="J356" i="10" s="1"/>
  <c r="K356" i="10" s="1"/>
  <c r="I360" i="10"/>
  <c r="J360" i="10" s="1"/>
  <c r="K360" i="10" s="1"/>
  <c r="I376" i="10"/>
  <c r="J376" i="10" s="1"/>
  <c r="K376" i="10" s="1"/>
  <c r="I383" i="10"/>
  <c r="J383" i="10" s="1"/>
  <c r="K383" i="10" s="1"/>
  <c r="I392" i="10"/>
  <c r="J392" i="10" s="1"/>
  <c r="K392" i="10" s="1"/>
  <c r="I395" i="10"/>
  <c r="J395" i="10" s="1"/>
  <c r="K395" i="10" s="1"/>
  <c r="G416" i="10"/>
  <c r="G467" i="10"/>
  <c r="I484" i="10"/>
  <c r="J484" i="10" s="1"/>
  <c r="K484" i="10" s="1"/>
  <c r="I506" i="10"/>
  <c r="J506" i="10" s="1"/>
  <c r="K506" i="10" s="1"/>
  <c r="I511" i="10"/>
  <c r="J511" i="10" s="1"/>
  <c r="K511" i="10" s="1"/>
  <c r="I518" i="10"/>
  <c r="J518" i="10" s="1"/>
  <c r="K518" i="10" s="1"/>
  <c r="G530" i="10"/>
  <c r="G536" i="10"/>
  <c r="I558" i="10"/>
  <c r="J558" i="10" s="1"/>
  <c r="K558" i="10" s="1"/>
  <c r="I559" i="10"/>
  <c r="J559" i="10" s="1"/>
  <c r="K559" i="10" s="1"/>
  <c r="I567" i="10"/>
  <c r="J567" i="10" s="1"/>
  <c r="K567" i="10" s="1"/>
  <c r="I568" i="10"/>
  <c r="J568" i="10" s="1"/>
  <c r="K568" i="10" s="1"/>
  <c r="I592" i="10"/>
  <c r="J592" i="10" s="1"/>
  <c r="K592" i="10" s="1"/>
  <c r="I597" i="10"/>
  <c r="J597" i="10" s="1"/>
  <c r="K597" i="10" s="1"/>
  <c r="I604" i="10"/>
  <c r="J604" i="10" s="1"/>
  <c r="K604" i="10" s="1"/>
  <c r="I608" i="10"/>
  <c r="J608" i="10" s="1"/>
  <c r="K608" i="10" s="1"/>
  <c r="I612" i="10"/>
  <c r="J612" i="10" s="1"/>
  <c r="K612" i="10" s="1"/>
  <c r="I630" i="10"/>
  <c r="J630" i="10" s="1"/>
  <c r="K630" i="10" s="1"/>
  <c r="I632" i="10"/>
  <c r="J632" i="10" s="1"/>
  <c r="K632" i="10" s="1"/>
  <c r="I635" i="10"/>
  <c r="J635" i="10" s="1"/>
  <c r="K635" i="10" s="1"/>
  <c r="I739" i="10"/>
  <c r="J739" i="10" s="1"/>
  <c r="K739" i="10" s="1"/>
  <c r="I762" i="10"/>
  <c r="J762" i="10" s="1"/>
  <c r="K762" i="10" s="1"/>
  <c r="I770" i="10"/>
  <c r="J770" i="10" s="1"/>
  <c r="K770" i="10" s="1"/>
  <c r="I861" i="10"/>
  <c r="J861" i="10" s="1"/>
  <c r="K861" i="10" s="1"/>
  <c r="H925" i="10"/>
  <c r="G925" i="10"/>
  <c r="I253" i="10"/>
  <c r="J253" i="10" s="1"/>
  <c r="K253" i="10" s="1"/>
  <c r="I268" i="10"/>
  <c r="J268" i="10" s="1"/>
  <c r="K268" i="10" s="1"/>
  <c r="I278" i="10"/>
  <c r="J278" i="10" s="1"/>
  <c r="K278" i="10" s="1"/>
  <c r="I314" i="10"/>
  <c r="J314" i="10" s="1"/>
  <c r="K314" i="10" s="1"/>
  <c r="I315" i="10"/>
  <c r="J315" i="10" s="1"/>
  <c r="K315" i="10" s="1"/>
  <c r="I321" i="10"/>
  <c r="J321" i="10" s="1"/>
  <c r="K321" i="10" s="1"/>
  <c r="AM323" i="10"/>
  <c r="I390" i="10"/>
  <c r="J390" i="10" s="1"/>
  <c r="K390" i="10" s="1"/>
  <c r="I420" i="10"/>
  <c r="J420" i="10" s="1"/>
  <c r="K420" i="10" s="1"/>
  <c r="I426" i="10"/>
  <c r="J426" i="10" s="1"/>
  <c r="K426" i="10" s="1"/>
  <c r="G456" i="10"/>
  <c r="G457" i="10"/>
  <c r="G471" i="10"/>
  <c r="G475" i="10"/>
  <c r="I507" i="10"/>
  <c r="J507" i="10" s="1"/>
  <c r="K507" i="10" s="1"/>
  <c r="I512" i="10"/>
  <c r="J512" i="10" s="1"/>
  <c r="K512" i="10" s="1"/>
  <c r="X541" i="10"/>
  <c r="BL541" i="10" s="1"/>
  <c r="I585" i="10"/>
  <c r="J585" i="10" s="1"/>
  <c r="K585" i="10" s="1"/>
  <c r="I601" i="10"/>
  <c r="J601" i="10" s="1"/>
  <c r="K601" i="10" s="1"/>
  <c r="I629" i="10"/>
  <c r="J629" i="10" s="1"/>
  <c r="K629" i="10" s="1"/>
  <c r="H920" i="10"/>
  <c r="G920" i="10"/>
  <c r="I947" i="10"/>
  <c r="J947" i="10" s="1"/>
  <c r="K947" i="10" s="1"/>
  <c r="I406" i="10"/>
  <c r="J406" i="10" s="1"/>
  <c r="K406" i="10" s="1"/>
  <c r="I425" i="10"/>
  <c r="J425" i="10" s="1"/>
  <c r="K425" i="10" s="1"/>
  <c r="I488" i="10"/>
  <c r="J488" i="10" s="1"/>
  <c r="K488" i="10" s="1"/>
  <c r="I513" i="10"/>
  <c r="J513" i="10" s="1"/>
  <c r="K513" i="10" s="1"/>
  <c r="I520" i="10"/>
  <c r="J520" i="10" s="1"/>
  <c r="K520" i="10" s="1"/>
  <c r="I566" i="10"/>
  <c r="J566" i="10" s="1"/>
  <c r="K566" i="10" s="1"/>
  <c r="I576" i="10"/>
  <c r="J576" i="10" s="1"/>
  <c r="K576" i="10" s="1"/>
  <c r="I582" i="10"/>
  <c r="J582" i="10" s="1"/>
  <c r="K582" i="10" s="1"/>
  <c r="I615" i="10"/>
  <c r="J615" i="10" s="1"/>
  <c r="K615" i="10" s="1"/>
  <c r="I618" i="10"/>
  <c r="J618" i="10" s="1"/>
  <c r="K618" i="10" s="1"/>
  <c r="I628" i="10"/>
  <c r="J628" i="10" s="1"/>
  <c r="K628" i="10" s="1"/>
  <c r="I746" i="10"/>
  <c r="J746" i="10" s="1"/>
  <c r="K746" i="10" s="1"/>
  <c r="G790" i="10"/>
  <c r="H790" i="10"/>
  <c r="I852" i="10"/>
  <c r="J852" i="10" s="1"/>
  <c r="K852" i="10" s="1"/>
  <c r="I893" i="10"/>
  <c r="J893" i="10" s="1"/>
  <c r="K893" i="10" s="1"/>
  <c r="H924" i="10"/>
  <c r="G924" i="10"/>
  <c r="G1021" i="10"/>
  <c r="H1021" i="10"/>
  <c r="H1037" i="10"/>
  <c r="G1037" i="10"/>
  <c r="I302" i="10"/>
  <c r="J302" i="10" s="1"/>
  <c r="K302" i="10" s="1"/>
  <c r="AM326" i="10"/>
  <c r="I397" i="10"/>
  <c r="J397" i="10" s="1"/>
  <c r="K397" i="10" s="1"/>
  <c r="G415" i="10"/>
  <c r="G464" i="10"/>
  <c r="G477" i="10"/>
  <c r="W534" i="10"/>
  <c r="X534" i="10"/>
  <c r="AT541" i="10"/>
  <c r="AS541" i="10" s="1"/>
  <c r="G792" i="10"/>
  <c r="H792" i="10"/>
  <c r="I875" i="10"/>
  <c r="J875" i="10" s="1"/>
  <c r="K875" i="10" s="1"/>
  <c r="I889" i="10"/>
  <c r="J889" i="10" s="1"/>
  <c r="K889" i="10" s="1"/>
  <c r="I903" i="10"/>
  <c r="J903" i="10" s="1"/>
  <c r="K903" i="10" s="1"/>
  <c r="I909" i="10"/>
  <c r="J909" i="10" s="1"/>
  <c r="K909" i="10" s="1"/>
  <c r="G338" i="10"/>
  <c r="G341" i="10"/>
  <c r="I509" i="10"/>
  <c r="J509" i="10" s="1"/>
  <c r="K509" i="10" s="1"/>
  <c r="BL531" i="10"/>
  <c r="W538" i="10"/>
  <c r="BL538" i="10" s="1"/>
  <c r="AT538" i="10"/>
  <c r="AS538" i="10" s="1"/>
  <c r="I548" i="10"/>
  <c r="J548" i="10" s="1"/>
  <c r="K548" i="10" s="1"/>
  <c r="I551" i="10"/>
  <c r="J551" i="10" s="1"/>
  <c r="K551" i="10" s="1"/>
  <c r="I564" i="10"/>
  <c r="J564" i="10" s="1"/>
  <c r="K564" i="10" s="1"/>
  <c r="I572" i="10"/>
  <c r="J572" i="10" s="1"/>
  <c r="K572" i="10" s="1"/>
  <c r="I598" i="10"/>
  <c r="J598" i="10" s="1"/>
  <c r="K598" i="10" s="1"/>
  <c r="I614" i="10"/>
  <c r="J614" i="10" s="1"/>
  <c r="K614" i="10" s="1"/>
  <c r="I640" i="10"/>
  <c r="J640" i="10" s="1"/>
  <c r="K640" i="10" s="1"/>
  <c r="I845" i="10"/>
  <c r="J845" i="10" s="1"/>
  <c r="K845" i="10" s="1"/>
  <c r="I854" i="10"/>
  <c r="J854" i="10" s="1"/>
  <c r="K854" i="10" s="1"/>
  <c r="G934" i="10"/>
  <c r="I960" i="10"/>
  <c r="J960" i="10" s="1"/>
  <c r="K960" i="10" s="1"/>
  <c r="AL1146" i="10"/>
  <c r="AK1146" i="10"/>
  <c r="AN1374" i="10"/>
  <c r="W1374" i="10" s="1"/>
  <c r="BL1374" i="10" s="1"/>
  <c r="W1384" i="10"/>
  <c r="BL1384" i="10" s="1"/>
  <c r="I995" i="10"/>
  <c r="J995" i="10" s="1"/>
  <c r="K995" i="10" s="1"/>
  <c r="I1006" i="10"/>
  <c r="J1006" i="10" s="1"/>
  <c r="K1006" i="10" s="1"/>
  <c r="I1010" i="10"/>
  <c r="J1010" i="10" s="1"/>
  <c r="K1010" i="10" s="1"/>
  <c r="G1020" i="10"/>
  <c r="H1020" i="10"/>
  <c r="I1085" i="10"/>
  <c r="J1085" i="10" s="1"/>
  <c r="K1085" i="10" s="1"/>
  <c r="I1088" i="10"/>
  <c r="J1088" i="10" s="1"/>
  <c r="K1088" i="10" s="1"/>
  <c r="G1091" i="10"/>
  <c r="H1091" i="10"/>
  <c r="I1131" i="10"/>
  <c r="J1131" i="10" s="1"/>
  <c r="K1131" i="10" s="1"/>
  <c r="I1277" i="10"/>
  <c r="J1277" i="10" s="1"/>
  <c r="K1277" i="10" s="1"/>
  <c r="H1305" i="10"/>
  <c r="G1305" i="10"/>
  <c r="G1323" i="10"/>
  <c r="I1351" i="10"/>
  <c r="J1351" i="10" s="1"/>
  <c r="K1351" i="10" s="1"/>
  <c r="I1367" i="10"/>
  <c r="J1367" i="10" s="1"/>
  <c r="K1367" i="10" s="1"/>
  <c r="I1371" i="10"/>
  <c r="J1371" i="10" s="1"/>
  <c r="K1371" i="10" s="1"/>
  <c r="I552" i="10"/>
  <c r="J552" i="10" s="1"/>
  <c r="K552" i="10" s="1"/>
  <c r="I591" i="10"/>
  <c r="J591" i="10" s="1"/>
  <c r="K591" i="10" s="1"/>
  <c r="I613" i="10"/>
  <c r="J613" i="10" s="1"/>
  <c r="K613" i="10" s="1"/>
  <c r="I625" i="10"/>
  <c r="J625" i="10" s="1"/>
  <c r="K625" i="10" s="1"/>
  <c r="I637" i="10"/>
  <c r="J637" i="10" s="1"/>
  <c r="K637" i="10" s="1"/>
  <c r="I744" i="10"/>
  <c r="J744" i="10" s="1"/>
  <c r="K744" i="10" s="1"/>
  <c r="I780" i="10"/>
  <c r="J780" i="10" s="1"/>
  <c r="K780" i="10" s="1"/>
  <c r="I784" i="10"/>
  <c r="J784" i="10" s="1"/>
  <c r="K784" i="10" s="1"/>
  <c r="I846" i="10"/>
  <c r="J846" i="10" s="1"/>
  <c r="K846" i="10" s="1"/>
  <c r="I853" i="10"/>
  <c r="J853" i="10" s="1"/>
  <c r="K853" i="10" s="1"/>
  <c r="I860" i="10"/>
  <c r="J860" i="10" s="1"/>
  <c r="K860" i="10" s="1"/>
  <c r="I871" i="10"/>
  <c r="J871" i="10" s="1"/>
  <c r="K871" i="10" s="1"/>
  <c r="I884" i="10"/>
  <c r="J884" i="10" s="1"/>
  <c r="K884" i="10" s="1"/>
  <c r="I887" i="10"/>
  <c r="J887" i="10" s="1"/>
  <c r="K887" i="10" s="1"/>
  <c r="I905" i="10"/>
  <c r="J905" i="10" s="1"/>
  <c r="K905" i="10" s="1"/>
  <c r="I910" i="10"/>
  <c r="J910" i="10" s="1"/>
  <c r="K910" i="10" s="1"/>
  <c r="I955" i="10"/>
  <c r="J955" i="10" s="1"/>
  <c r="K955" i="10" s="1"/>
  <c r="I964" i="10"/>
  <c r="J964" i="10" s="1"/>
  <c r="K964" i="10" s="1"/>
  <c r="I970" i="10"/>
  <c r="J970" i="10" s="1"/>
  <c r="K970" i="10" s="1"/>
  <c r="I971" i="10"/>
  <c r="J971" i="10" s="1"/>
  <c r="K971" i="10" s="1"/>
  <c r="H1028" i="10"/>
  <c r="G1033" i="10"/>
  <c r="H1066" i="10"/>
  <c r="H1068" i="10"/>
  <c r="H1097" i="10"/>
  <c r="I1149" i="10"/>
  <c r="J1149" i="10" s="1"/>
  <c r="K1149" i="10" s="1"/>
  <c r="AL1152" i="10"/>
  <c r="AK1152" i="10"/>
  <c r="G1177" i="10"/>
  <c r="G1322" i="10"/>
  <c r="I1337" i="10"/>
  <c r="J1337" i="10" s="1"/>
  <c r="K1337" i="10" s="1"/>
  <c r="I1463" i="10"/>
  <c r="J1463" i="10" s="1"/>
  <c r="K1463" i="10" s="1"/>
  <c r="I616" i="10"/>
  <c r="J616" i="10" s="1"/>
  <c r="K616" i="10" s="1"/>
  <c r="I623" i="10"/>
  <c r="J623" i="10" s="1"/>
  <c r="K623" i="10" s="1"/>
  <c r="I644" i="10"/>
  <c r="J644" i="10" s="1"/>
  <c r="K644" i="10" s="1"/>
  <c r="I743" i="10"/>
  <c r="J743" i="10" s="1"/>
  <c r="K743" i="10" s="1"/>
  <c r="I751" i="10"/>
  <c r="J751" i="10" s="1"/>
  <c r="K751" i="10" s="1"/>
  <c r="I767" i="10"/>
  <c r="J767" i="10" s="1"/>
  <c r="K767" i="10" s="1"/>
  <c r="I849" i="10"/>
  <c r="J849" i="10" s="1"/>
  <c r="K849" i="10" s="1"/>
  <c r="I856" i="10"/>
  <c r="J856" i="10" s="1"/>
  <c r="K856" i="10" s="1"/>
  <c r="I867" i="10"/>
  <c r="J867" i="10" s="1"/>
  <c r="K867" i="10" s="1"/>
  <c r="I874" i="10"/>
  <c r="J874" i="10" s="1"/>
  <c r="K874" i="10" s="1"/>
  <c r="I877" i="10"/>
  <c r="J877" i="10" s="1"/>
  <c r="K877" i="10" s="1"/>
  <c r="I894" i="10"/>
  <c r="J894" i="10" s="1"/>
  <c r="K894" i="10" s="1"/>
  <c r="I953" i="10"/>
  <c r="J953" i="10" s="1"/>
  <c r="K953" i="10" s="1"/>
  <c r="I1153" i="10"/>
  <c r="J1153" i="10" s="1"/>
  <c r="K1153" i="10" s="1"/>
  <c r="I1272" i="10"/>
  <c r="J1272" i="10" s="1"/>
  <c r="K1272" i="10" s="1"/>
  <c r="I1287" i="10"/>
  <c r="J1287" i="10" s="1"/>
  <c r="K1287" i="10" s="1"/>
  <c r="I1303" i="10"/>
  <c r="J1303" i="10" s="1"/>
  <c r="K1303" i="10" s="1"/>
  <c r="H1321" i="10"/>
  <c r="G1321" i="10"/>
  <c r="I1336" i="10"/>
  <c r="J1336" i="10" s="1"/>
  <c r="K1336" i="10" s="1"/>
  <c r="I1569" i="10"/>
  <c r="J1569" i="10" s="1"/>
  <c r="K1569" i="10" s="1"/>
  <c r="G1032" i="10"/>
  <c r="H1032" i="10"/>
  <c r="I1081" i="10"/>
  <c r="J1081" i="10" s="1"/>
  <c r="K1081" i="10" s="1"/>
  <c r="I740" i="10"/>
  <c r="J740" i="10" s="1"/>
  <c r="K740" i="10" s="1"/>
  <c r="I755" i="10"/>
  <c r="J755" i="10" s="1"/>
  <c r="K755" i="10" s="1"/>
  <c r="I848" i="10"/>
  <c r="J848" i="10" s="1"/>
  <c r="K848" i="10" s="1"/>
  <c r="I859" i="10"/>
  <c r="J859" i="10" s="1"/>
  <c r="K859" i="10" s="1"/>
  <c r="I866" i="10"/>
  <c r="J866" i="10" s="1"/>
  <c r="K866" i="10" s="1"/>
  <c r="I873" i="10"/>
  <c r="J873" i="10" s="1"/>
  <c r="K873" i="10" s="1"/>
  <c r="I883" i="10"/>
  <c r="J883" i="10" s="1"/>
  <c r="K883" i="10" s="1"/>
  <c r="I886" i="10"/>
  <c r="J886" i="10" s="1"/>
  <c r="K886" i="10" s="1"/>
  <c r="I888" i="10"/>
  <c r="J888" i="10" s="1"/>
  <c r="K888" i="10" s="1"/>
  <c r="I906" i="10"/>
  <c r="J906" i="10" s="1"/>
  <c r="K906" i="10" s="1"/>
  <c r="I911" i="10"/>
  <c r="J911" i="10" s="1"/>
  <c r="K911" i="10" s="1"/>
  <c r="I946" i="10"/>
  <c r="J946" i="10" s="1"/>
  <c r="K946" i="10" s="1"/>
  <c r="I978" i="10"/>
  <c r="J978" i="10" s="1"/>
  <c r="K978" i="10" s="1"/>
  <c r="I979" i="10"/>
  <c r="J979" i="10" s="1"/>
  <c r="K979" i="10" s="1"/>
  <c r="I991" i="10"/>
  <c r="J991" i="10" s="1"/>
  <c r="K991" i="10" s="1"/>
  <c r="I999" i="10"/>
  <c r="J999" i="10" s="1"/>
  <c r="K999" i="10" s="1"/>
  <c r="I1003" i="10"/>
  <c r="J1003" i="10" s="1"/>
  <c r="K1003" i="10" s="1"/>
  <c r="I1008" i="10"/>
  <c r="J1008" i="10" s="1"/>
  <c r="K1008" i="10" s="1"/>
  <c r="H1044" i="10"/>
  <c r="H1056" i="10"/>
  <c r="H1099" i="10"/>
  <c r="G1174" i="10"/>
  <c r="I1267" i="10"/>
  <c r="J1267" i="10" s="1"/>
  <c r="K1267" i="10" s="1"/>
  <c r="G1308" i="10"/>
  <c r="AN1375" i="10"/>
  <c r="W1375" i="10" s="1"/>
  <c r="BL1375" i="10" s="1"/>
  <c r="AM1412" i="10"/>
  <c r="I855" i="10"/>
  <c r="J855" i="10" s="1"/>
  <c r="K855" i="10" s="1"/>
  <c r="I876" i="10"/>
  <c r="J876" i="10" s="1"/>
  <c r="K876" i="10" s="1"/>
  <c r="I938" i="10"/>
  <c r="J938" i="10" s="1"/>
  <c r="K938" i="10" s="1"/>
  <c r="I939" i="10"/>
  <c r="J939" i="10" s="1"/>
  <c r="K939" i="10" s="1"/>
  <c r="I943" i="10"/>
  <c r="J943" i="10" s="1"/>
  <c r="K943" i="10" s="1"/>
  <c r="I948" i="10"/>
  <c r="J948" i="10" s="1"/>
  <c r="K948" i="10" s="1"/>
  <c r="I783" i="10"/>
  <c r="J783" i="10" s="1"/>
  <c r="K783" i="10" s="1"/>
  <c r="I917" i="10"/>
  <c r="J917" i="10" s="1"/>
  <c r="K917" i="10" s="1"/>
  <c r="H1040" i="10"/>
  <c r="G1043" i="10"/>
  <c r="H1043" i="10"/>
  <c r="I1049" i="10"/>
  <c r="J1049" i="10" s="1"/>
  <c r="K1049" i="10" s="1"/>
  <c r="H1058" i="10"/>
  <c r="H1060" i="10"/>
  <c r="H1062" i="10"/>
  <c r="G1098" i="10"/>
  <c r="H1098" i="10"/>
  <c r="AK1140" i="10"/>
  <c r="AK1142" i="10"/>
  <c r="H1319" i="10"/>
  <c r="I974" i="10"/>
  <c r="J974" i="10" s="1"/>
  <c r="K974" i="10" s="1"/>
  <c r="I975" i="10"/>
  <c r="J975" i="10" s="1"/>
  <c r="K975" i="10" s="1"/>
  <c r="I976" i="10"/>
  <c r="J976" i="10" s="1"/>
  <c r="K976" i="10" s="1"/>
  <c r="I992" i="10"/>
  <c r="J992" i="10" s="1"/>
  <c r="K992" i="10" s="1"/>
  <c r="I998" i="10"/>
  <c r="J998" i="10" s="1"/>
  <c r="K998" i="10" s="1"/>
  <c r="I1048" i="10"/>
  <c r="J1048" i="10" s="1"/>
  <c r="K1048" i="10" s="1"/>
  <c r="I1151" i="10"/>
  <c r="J1151" i="10" s="1"/>
  <c r="K1151" i="10" s="1"/>
  <c r="I1265" i="10"/>
  <c r="J1265" i="10" s="1"/>
  <c r="K1265" i="10" s="1"/>
  <c r="I1269" i="10"/>
  <c r="J1269" i="10" s="1"/>
  <c r="K1269" i="10" s="1"/>
  <c r="I1273" i="10"/>
  <c r="J1273" i="10" s="1"/>
  <c r="K1273" i="10" s="1"/>
  <c r="I1289" i="10"/>
  <c r="J1289" i="10" s="1"/>
  <c r="K1289" i="10" s="1"/>
  <c r="I1330" i="10"/>
  <c r="J1330" i="10" s="1"/>
  <c r="K1330" i="10" s="1"/>
  <c r="W1337" i="10"/>
  <c r="X1337" i="10" s="1"/>
  <c r="I1340" i="10"/>
  <c r="J1340" i="10" s="1"/>
  <c r="K1340" i="10" s="1"/>
  <c r="I1341" i="10"/>
  <c r="J1341" i="10" s="1"/>
  <c r="K1341" i="10" s="1"/>
  <c r="I1356" i="10"/>
  <c r="J1356" i="10" s="1"/>
  <c r="K1356" i="10" s="1"/>
  <c r="W1382" i="10"/>
  <c r="BL1382" i="10" s="1"/>
  <c r="AM1411" i="10"/>
  <c r="I1467" i="10"/>
  <c r="J1467" i="10" s="1"/>
  <c r="K1467" i="10" s="1"/>
  <c r="I1475" i="10"/>
  <c r="J1475" i="10" s="1"/>
  <c r="K1475" i="10" s="1"/>
  <c r="I1498" i="10"/>
  <c r="J1498" i="10" s="1"/>
  <c r="K1498" i="10" s="1"/>
  <c r="I1504" i="10"/>
  <c r="J1504" i="10" s="1"/>
  <c r="K1504" i="10" s="1"/>
  <c r="I1519" i="10"/>
  <c r="J1519" i="10" s="1"/>
  <c r="K1519" i="10" s="1"/>
  <c r="I1520" i="10"/>
  <c r="J1520" i="10" s="1"/>
  <c r="K1520" i="10" s="1"/>
  <c r="I1264" i="10"/>
  <c r="J1264" i="10" s="1"/>
  <c r="K1264" i="10" s="1"/>
  <c r="I1268" i="10"/>
  <c r="J1268" i="10" s="1"/>
  <c r="K1268" i="10" s="1"/>
  <c r="I1276" i="10"/>
  <c r="J1276" i="10" s="1"/>
  <c r="K1276" i="10" s="1"/>
  <c r="I1295" i="10"/>
  <c r="J1295" i="10" s="1"/>
  <c r="K1295" i="10" s="1"/>
  <c r="W1334" i="10"/>
  <c r="X1334" i="10" s="1"/>
  <c r="W1335" i="10"/>
  <c r="X1335" i="10" s="1"/>
  <c r="I1338" i="10"/>
  <c r="J1338" i="10" s="1"/>
  <c r="K1338" i="10" s="1"/>
  <c r="I1358" i="10"/>
  <c r="J1358" i="10" s="1"/>
  <c r="K1358" i="10" s="1"/>
  <c r="I1366" i="10"/>
  <c r="J1366" i="10" s="1"/>
  <c r="K1366" i="10" s="1"/>
  <c r="AN1377" i="10"/>
  <c r="W1381" i="10"/>
  <c r="BL1381" i="10" s="1"/>
  <c r="AM1408" i="10"/>
  <c r="I1461" i="10"/>
  <c r="J1461" i="10" s="1"/>
  <c r="K1461" i="10" s="1"/>
  <c r="I1575" i="10"/>
  <c r="J1575" i="10" s="1"/>
  <c r="K1575" i="10" s="1"/>
  <c r="I1579" i="10"/>
  <c r="J1579" i="10" s="1"/>
  <c r="K1579" i="10" s="1"/>
  <c r="I1462" i="10"/>
  <c r="J1462" i="10" s="1"/>
  <c r="K1462" i="10" s="1"/>
  <c r="I1470" i="10"/>
  <c r="J1470" i="10" s="1"/>
  <c r="K1470" i="10" s="1"/>
  <c r="I1509" i="10"/>
  <c r="J1509" i="10" s="1"/>
  <c r="K1509" i="10" s="1"/>
  <c r="I1510" i="10"/>
  <c r="J1510" i="10" s="1"/>
  <c r="K1510" i="10" s="1"/>
  <c r="I1513" i="10"/>
  <c r="J1513" i="10" s="1"/>
  <c r="K1513" i="10" s="1"/>
  <c r="I1514" i="10"/>
  <c r="J1514" i="10" s="1"/>
  <c r="K1514" i="10" s="1"/>
  <c r="I1515" i="10"/>
  <c r="J1515" i="10" s="1"/>
  <c r="K1515" i="10" s="1"/>
  <c r="I1516" i="10"/>
  <c r="J1516" i="10" s="1"/>
  <c r="K1516" i="10" s="1"/>
  <c r="I1561" i="10"/>
  <c r="J1561" i="10" s="1"/>
  <c r="K1561" i="10" s="1"/>
  <c r="I1565" i="10"/>
  <c r="J1565" i="10" s="1"/>
  <c r="K1565" i="10" s="1"/>
  <c r="I1574" i="10"/>
  <c r="J1574" i="10" s="1"/>
  <c r="K1574" i="10" s="1"/>
  <c r="I966" i="10"/>
  <c r="J966" i="10" s="1"/>
  <c r="K966" i="10" s="1"/>
  <c r="I967" i="10"/>
  <c r="J967" i="10" s="1"/>
  <c r="K967" i="10" s="1"/>
  <c r="I968" i="10"/>
  <c r="J968" i="10" s="1"/>
  <c r="K968" i="10" s="1"/>
  <c r="I982" i="10"/>
  <c r="J982" i="10" s="1"/>
  <c r="K982" i="10" s="1"/>
  <c r="I983" i="10"/>
  <c r="J983" i="10" s="1"/>
  <c r="K983" i="10" s="1"/>
  <c r="I984" i="10"/>
  <c r="J984" i="10" s="1"/>
  <c r="K984" i="10" s="1"/>
  <c r="I993" i="10"/>
  <c r="J993" i="10" s="1"/>
  <c r="K993" i="10" s="1"/>
  <c r="I1000" i="10"/>
  <c r="J1000" i="10" s="1"/>
  <c r="K1000" i="10" s="1"/>
  <c r="I1103" i="10"/>
  <c r="J1103" i="10" s="1"/>
  <c r="K1103" i="10" s="1"/>
  <c r="I1141" i="10"/>
  <c r="J1141" i="10" s="1"/>
  <c r="K1141" i="10" s="1"/>
  <c r="I1263" i="10"/>
  <c r="J1263" i="10" s="1"/>
  <c r="K1263" i="10" s="1"/>
  <c r="I1271" i="10"/>
  <c r="J1271" i="10" s="1"/>
  <c r="K1271" i="10" s="1"/>
  <c r="I1275" i="10"/>
  <c r="J1275" i="10" s="1"/>
  <c r="K1275" i="10" s="1"/>
  <c r="I1286" i="10"/>
  <c r="J1286" i="10" s="1"/>
  <c r="K1286" i="10" s="1"/>
  <c r="I1293" i="10"/>
  <c r="J1293" i="10" s="1"/>
  <c r="K1293" i="10" s="1"/>
  <c r="I1301" i="10"/>
  <c r="J1301" i="10" s="1"/>
  <c r="K1301" i="10" s="1"/>
  <c r="I1335" i="10"/>
  <c r="J1335" i="10" s="1"/>
  <c r="K1335" i="10" s="1"/>
  <c r="W1342" i="10"/>
  <c r="X1342" i="10" s="1"/>
  <c r="I1352" i="10"/>
  <c r="J1352" i="10" s="1"/>
  <c r="K1352" i="10" s="1"/>
  <c r="I1360" i="10"/>
  <c r="J1360" i="10" s="1"/>
  <c r="K1360" i="10" s="1"/>
  <c r="AM1405" i="10"/>
  <c r="I1471" i="10"/>
  <c r="J1471" i="10" s="1"/>
  <c r="K1471" i="10" s="1"/>
  <c r="I1500" i="10"/>
  <c r="J1500" i="10" s="1"/>
  <c r="K1500" i="10" s="1"/>
  <c r="I1508" i="10"/>
  <c r="J1508" i="10" s="1"/>
  <c r="K1508" i="10" s="1"/>
  <c r="I1558" i="10"/>
  <c r="J1558" i="10" s="1"/>
  <c r="K1558" i="10" s="1"/>
  <c r="W1330" i="10"/>
  <c r="X1330" i="10" s="1"/>
  <c r="W1341" i="10"/>
  <c r="X1341" i="10" s="1"/>
  <c r="H54" i="10"/>
  <c r="G54" i="10"/>
  <c r="H58" i="10"/>
  <c r="G58" i="10"/>
  <c r="I3" i="10"/>
  <c r="J3" i="10" s="1"/>
  <c r="K3" i="10" s="1"/>
  <c r="E3" i="10"/>
  <c r="E5" i="10"/>
  <c r="I5" i="10"/>
  <c r="J5" i="10" s="1"/>
  <c r="K5" i="10" s="1"/>
  <c r="H2" i="10"/>
  <c r="H62" i="10"/>
  <c r="G62" i="10"/>
  <c r="I73" i="10"/>
  <c r="J73" i="10" s="1"/>
  <c r="K73" i="10" s="1"/>
  <c r="G105" i="10"/>
  <c r="G113" i="10"/>
  <c r="G57" i="10"/>
  <c r="G80" i="10"/>
  <c r="G223" i="10"/>
  <c r="G224" i="10"/>
  <c r="G225" i="10"/>
  <c r="G226" i="10"/>
  <c r="G227" i="10"/>
  <c r="H229" i="10"/>
  <c r="I398" i="10"/>
  <c r="J398" i="10" s="1"/>
  <c r="K398" i="10" s="1"/>
  <c r="G101" i="10"/>
  <c r="G109" i="10"/>
  <c r="I158" i="10"/>
  <c r="J158" i="10" s="1"/>
  <c r="K158" i="10" s="1"/>
  <c r="I245" i="10"/>
  <c r="J245" i="10" s="1"/>
  <c r="K245" i="10" s="1"/>
  <c r="I252" i="10"/>
  <c r="J252" i="10" s="1"/>
  <c r="K252" i="10" s="1"/>
  <c r="I272" i="10"/>
  <c r="J272" i="10" s="1"/>
  <c r="K272" i="10" s="1"/>
  <c r="I316" i="10"/>
  <c r="J316" i="10" s="1"/>
  <c r="K316" i="10" s="1"/>
  <c r="H539" i="10"/>
  <c r="G539" i="10"/>
  <c r="G78" i="10"/>
  <c r="I244" i="10"/>
  <c r="J244" i="10" s="1"/>
  <c r="K244" i="10" s="1"/>
  <c r="I300" i="10"/>
  <c r="J300" i="10" s="1"/>
  <c r="K300" i="10" s="1"/>
  <c r="AN325" i="10"/>
  <c r="AN324" i="10"/>
  <c r="I318" i="10"/>
  <c r="J318" i="10" s="1"/>
  <c r="K318" i="10" s="1"/>
  <c r="H473" i="10"/>
  <c r="G473" i="10"/>
  <c r="H481" i="10"/>
  <c r="G481" i="10"/>
  <c r="AM324" i="10"/>
  <c r="AK323" i="10"/>
  <c r="AM325" i="10"/>
  <c r="AK324" i="10"/>
  <c r="AL326" i="10"/>
  <c r="H463" i="10"/>
  <c r="G463" i="10"/>
  <c r="H532" i="10"/>
  <c r="G532" i="10"/>
  <c r="BL540" i="10"/>
  <c r="I308" i="10"/>
  <c r="J308" i="10" s="1"/>
  <c r="K308" i="10" s="1"/>
  <c r="AK325" i="10"/>
  <c r="I306" i="10"/>
  <c r="J306" i="10" s="1"/>
  <c r="K306" i="10" s="1"/>
  <c r="AL325" i="10"/>
  <c r="AL346" i="10" s="1"/>
  <c r="I574" i="10"/>
  <c r="J574" i="10" s="1"/>
  <c r="K574" i="10" s="1"/>
  <c r="I583" i="10"/>
  <c r="J583" i="10" s="1"/>
  <c r="K583" i="10" s="1"/>
  <c r="BL542" i="10"/>
  <c r="G472" i="10"/>
  <c r="G480" i="10"/>
  <c r="X536" i="10"/>
  <c r="BL536" i="10" s="1"/>
  <c r="G540" i="10"/>
  <c r="I596" i="10"/>
  <c r="J596" i="10" s="1"/>
  <c r="K596" i="10" s="1"/>
  <c r="I645" i="10"/>
  <c r="J645" i="10" s="1"/>
  <c r="K645" i="10" s="1"/>
  <c r="H524" i="10"/>
  <c r="F524" i="10"/>
  <c r="I524" i="10" s="1"/>
  <c r="J524" i="10" s="1"/>
  <c r="K524" i="10" s="1"/>
  <c r="I549" i="10"/>
  <c r="J549" i="10" s="1"/>
  <c r="K549" i="10" s="1"/>
  <c r="I578" i="10"/>
  <c r="J578" i="10" s="1"/>
  <c r="K578" i="10" s="1"/>
  <c r="I610" i="10"/>
  <c r="J610" i="10" s="1"/>
  <c r="K610" i="10" s="1"/>
  <c r="H460" i="10"/>
  <c r="G465" i="10"/>
  <c r="G470" i="10"/>
  <c r="G478" i="10"/>
  <c r="G524" i="10"/>
  <c r="X529" i="10"/>
  <c r="BL529" i="10" s="1"/>
  <c r="X533" i="10"/>
  <c r="BL533" i="10" s="1"/>
  <c r="G543" i="10"/>
  <c r="I588" i="10"/>
  <c r="J588" i="10" s="1"/>
  <c r="K588" i="10" s="1"/>
  <c r="I624" i="10"/>
  <c r="J624" i="10" s="1"/>
  <c r="K624" i="10" s="1"/>
  <c r="I622" i="10"/>
  <c r="J622" i="10" s="1"/>
  <c r="K622" i="10" s="1"/>
  <c r="G461" i="10"/>
  <c r="G466" i="10"/>
  <c r="G468" i="10"/>
  <c r="G476" i="10"/>
  <c r="H531" i="10"/>
  <c r="H789" i="10"/>
  <c r="G789" i="10"/>
  <c r="W532" i="10"/>
  <c r="AT533" i="10"/>
  <c r="AS533" i="10" s="1"/>
  <c r="G535" i="10"/>
  <c r="BL539" i="10"/>
  <c r="H794" i="10"/>
  <c r="G839" i="10"/>
  <c r="H839" i="10"/>
  <c r="G838" i="10"/>
  <c r="H922" i="10"/>
  <c r="H927" i="10"/>
  <c r="H929" i="10"/>
  <c r="H931" i="10"/>
  <c r="H933" i="10"/>
  <c r="H935" i="10"/>
  <c r="H937" i="10"/>
  <c r="H1018" i="10"/>
  <c r="H1031" i="10"/>
  <c r="G1031" i="10"/>
  <c r="G1038" i="10"/>
  <c r="H1042" i="10"/>
  <c r="H1045" i="10"/>
  <c r="H1075" i="10"/>
  <c r="AL1134" i="10"/>
  <c r="AK1134" i="10"/>
  <c r="G923" i="10"/>
  <c r="G1013" i="10"/>
  <c r="G1022" i="10"/>
  <c r="G1023" i="10"/>
  <c r="G1030" i="10"/>
  <c r="G1035" i="10"/>
  <c r="G1036" i="10"/>
  <c r="I1083" i="10"/>
  <c r="J1083" i="10" s="1"/>
  <c r="K1083" i="10" s="1"/>
  <c r="I1087" i="10"/>
  <c r="J1087" i="10" s="1"/>
  <c r="K1087" i="10" s="1"/>
  <c r="AL1145" i="10"/>
  <c r="AK1145" i="10"/>
  <c r="G1026" i="10"/>
  <c r="G1029" i="10"/>
  <c r="G1072" i="10"/>
  <c r="H1072" i="10"/>
  <c r="G1074" i="10"/>
  <c r="H1074" i="10"/>
  <c r="AL1156" i="10"/>
  <c r="AK1156" i="10"/>
  <c r="I1002" i="10"/>
  <c r="J1002" i="10" s="1"/>
  <c r="K1002" i="10" s="1"/>
  <c r="H1047" i="10"/>
  <c r="G1047" i="10"/>
  <c r="I1082" i="10"/>
  <c r="J1082" i="10" s="1"/>
  <c r="K1082" i="10" s="1"/>
  <c r="I1086" i="10"/>
  <c r="J1086" i="10" s="1"/>
  <c r="K1086" i="10" s="1"/>
  <c r="I1090" i="10"/>
  <c r="J1090" i="10" s="1"/>
  <c r="K1090" i="10" s="1"/>
  <c r="I1001" i="10"/>
  <c r="J1001" i="10" s="1"/>
  <c r="K1001" i="10" s="1"/>
  <c r="H1076" i="10"/>
  <c r="H1039" i="10"/>
  <c r="G1039" i="10"/>
  <c r="G1019" i="10"/>
  <c r="AL1135" i="10"/>
  <c r="AK1135" i="10"/>
  <c r="AL1141" i="10"/>
  <c r="AK1141" i="10"/>
  <c r="AL1131" i="10"/>
  <c r="AK1131" i="10"/>
  <c r="AL1147" i="10"/>
  <c r="AK1147" i="10"/>
  <c r="H1178" i="10"/>
  <c r="G1178" i="10"/>
  <c r="AK1132" i="10"/>
  <c r="AL1137" i="10"/>
  <c r="AK1137" i="10"/>
  <c r="AK1148" i="10"/>
  <c r="AK1154" i="10"/>
  <c r="H1080" i="10"/>
  <c r="G1092" i="10"/>
  <c r="AK1138" i="10"/>
  <c r="AL1143" i="10"/>
  <c r="AK1143" i="10"/>
  <c r="H1071" i="10"/>
  <c r="H1079" i="10"/>
  <c r="G1093" i="10"/>
  <c r="H1094" i="10"/>
  <c r="H1095" i="10"/>
  <c r="I1107" i="10"/>
  <c r="J1107" i="10" s="1"/>
  <c r="K1107" i="10" s="1"/>
  <c r="I1119" i="10"/>
  <c r="J1119" i="10" s="1"/>
  <c r="K1119" i="10" s="1"/>
  <c r="AL1133" i="10"/>
  <c r="AK1133" i="10"/>
  <c r="H1070" i="10"/>
  <c r="H1078" i="10"/>
  <c r="H1100" i="10"/>
  <c r="H1101" i="10"/>
  <c r="I1105" i="10"/>
  <c r="J1105" i="10" s="1"/>
  <c r="K1105" i="10" s="1"/>
  <c r="I1111" i="10"/>
  <c r="J1111" i="10" s="1"/>
  <c r="K1111" i="10" s="1"/>
  <c r="AL1139" i="10"/>
  <c r="AK1139" i="10"/>
  <c r="G1175" i="10"/>
  <c r="H1314" i="10"/>
  <c r="G1314" i="10"/>
  <c r="AK1149" i="10"/>
  <c r="G1179" i="10"/>
  <c r="H1306" i="10"/>
  <c r="H1313" i="10"/>
  <c r="H1326" i="10"/>
  <c r="G1311" i="10"/>
  <c r="W1378" i="10"/>
  <c r="BL1378" i="10" s="1"/>
  <c r="H1312" i="10"/>
  <c r="H1320" i="10"/>
  <c r="G1325" i="10"/>
  <c r="G1317" i="10"/>
  <c r="W1391" i="10"/>
  <c r="BL1391" i="10" s="1"/>
  <c r="AM1379" i="10"/>
  <c r="W1379" i="10" s="1"/>
  <c r="BL1379" i="10" s="1"/>
  <c r="AM1380" i="10"/>
  <c r="W1380" i="10" s="1"/>
  <c r="BL1380" i="10" s="1"/>
  <c r="AM1373" i="10"/>
  <c r="W1373" i="10" s="1"/>
  <c r="BL1373" i="10" s="1"/>
  <c r="AM1377" i="10"/>
  <c r="W1397" i="10"/>
  <c r="BL1397" i="10" s="1"/>
  <c r="P947" i="12"/>
  <c r="P937" i="12"/>
  <c r="P940" i="12"/>
  <c r="P951" i="12"/>
  <c r="P948" i="12"/>
  <c r="P945" i="12"/>
  <c r="O976" i="12"/>
  <c r="P1021" i="12"/>
  <c r="E1038" i="12"/>
  <c r="O972" i="12"/>
  <c r="Q991" i="12"/>
  <c r="P1028" i="12"/>
  <c r="P1029" i="12"/>
  <c r="P1018" i="12"/>
  <c r="P1023" i="12"/>
  <c r="O974" i="12"/>
  <c r="P1013" i="12"/>
  <c r="O967" i="12"/>
  <c r="Q986" i="12"/>
  <c r="O963" i="12"/>
  <c r="Q990" i="12"/>
  <c r="P1025" i="12"/>
  <c r="M1037" i="12"/>
  <c r="P1011" i="12"/>
  <c r="P1016" i="12"/>
  <c r="P1014" i="12"/>
  <c r="P1008" i="12"/>
  <c r="P1006" i="12"/>
  <c r="P1017" i="12"/>
  <c r="P1015" i="12"/>
  <c r="P1010" i="12"/>
  <c r="P1009" i="12"/>
  <c r="Q995" i="12"/>
  <c r="Q992" i="12"/>
  <c r="Q997" i="12"/>
  <c r="Q994" i="12"/>
  <c r="Q998" i="12"/>
  <c r="Q993" i="12"/>
  <c r="Q996" i="12"/>
  <c r="Q999" i="12"/>
  <c r="Q989" i="12"/>
  <c r="Q988" i="12"/>
  <c r="Q985" i="12"/>
  <c r="Q984" i="12"/>
  <c r="O966" i="12"/>
  <c r="O968" i="12"/>
  <c r="O965" i="12"/>
  <c r="O964" i="12"/>
  <c r="O973" i="12"/>
  <c r="O978" i="12"/>
  <c r="O970" i="12"/>
  <c r="O977" i="12"/>
  <c r="O971" i="12"/>
  <c r="O969" i="12"/>
  <c r="O961" i="12"/>
  <c r="O959" i="12"/>
  <c r="O962" i="12"/>
  <c r="O960" i="12"/>
  <c r="P942" i="12"/>
  <c r="P950" i="12"/>
  <c r="P944" i="12"/>
  <c r="P941" i="12"/>
  <c r="P952" i="12"/>
  <c r="P949" i="12"/>
  <c r="P946" i="12"/>
  <c r="P938" i="12"/>
  <c r="P935" i="12"/>
  <c r="P936" i="12"/>
  <c r="J873" i="12"/>
  <c r="K873" i="12" s="1"/>
  <c r="O873" i="12" s="1"/>
  <c r="L873" i="12"/>
  <c r="Q873" i="12" s="1"/>
  <c r="J874" i="12"/>
  <c r="K874" i="12" s="1"/>
  <c r="O874" i="12" s="1"/>
  <c r="L874" i="12"/>
  <c r="Q874" i="12" s="1"/>
  <c r="J875" i="12"/>
  <c r="K875" i="12" s="1"/>
  <c r="O875" i="12" s="1"/>
  <c r="L875" i="12"/>
  <c r="Q875" i="12" s="1"/>
  <c r="J876" i="12"/>
  <c r="K876" i="12" s="1"/>
  <c r="O876" i="12" s="1"/>
  <c r="L876" i="12"/>
  <c r="Q876" i="12" s="1"/>
  <c r="J877" i="12"/>
  <c r="K877" i="12" s="1"/>
  <c r="O877" i="12" s="1"/>
  <c r="L877" i="12"/>
  <c r="Q877" i="12" s="1"/>
  <c r="J878" i="12"/>
  <c r="K878" i="12" s="1"/>
  <c r="O878" i="12" s="1"/>
  <c r="L878" i="12"/>
  <c r="Q878" i="12" s="1"/>
  <c r="J879" i="12"/>
  <c r="K879" i="12" s="1"/>
  <c r="O879" i="12" s="1"/>
  <c r="L879" i="12"/>
  <c r="Q879" i="12" s="1"/>
  <c r="J880" i="12"/>
  <c r="K880" i="12" s="1"/>
  <c r="O880" i="12" s="1"/>
  <c r="L880" i="12"/>
  <c r="Q880" i="12"/>
  <c r="J881" i="12"/>
  <c r="K881" i="12" s="1"/>
  <c r="O881" i="12" s="1"/>
  <c r="L881" i="12"/>
  <c r="Q881" i="12" s="1"/>
  <c r="J882" i="12"/>
  <c r="K882" i="12" s="1"/>
  <c r="O882" i="12" s="1"/>
  <c r="L882" i="12"/>
  <c r="Q882" i="12" s="1"/>
  <c r="J883" i="12"/>
  <c r="K883" i="12" s="1"/>
  <c r="O883" i="12" s="1"/>
  <c r="L883" i="12"/>
  <c r="Q883" i="12" s="1"/>
  <c r="J884" i="12"/>
  <c r="K884" i="12" s="1"/>
  <c r="O884" i="12" s="1"/>
  <c r="L884" i="12"/>
  <c r="Q884" i="12" s="1"/>
  <c r="J885" i="12"/>
  <c r="K885" i="12" s="1"/>
  <c r="O885" i="12" s="1"/>
  <c r="L885" i="12"/>
  <c r="Q885" i="12" s="1"/>
  <c r="J886" i="12"/>
  <c r="K886" i="12" s="1"/>
  <c r="O886" i="12" s="1"/>
  <c r="L886" i="12"/>
  <c r="Q886" i="12" s="1"/>
  <c r="L872" i="12"/>
  <c r="Q872" i="12" s="1"/>
  <c r="J872" i="12"/>
  <c r="K872" i="12" s="1"/>
  <c r="O872" i="12" s="1"/>
  <c r="L871" i="12"/>
  <c r="Q871" i="12" s="1"/>
  <c r="J871" i="12"/>
  <c r="K871" i="12" s="1"/>
  <c r="O871" i="12" s="1"/>
  <c r="L870" i="12"/>
  <c r="Q870" i="12" s="1"/>
  <c r="J870" i="12"/>
  <c r="K870" i="12" s="1"/>
  <c r="O870" i="12" s="1"/>
  <c r="L869" i="12"/>
  <c r="Q869" i="12" s="1"/>
  <c r="J869" i="12"/>
  <c r="K869" i="12" s="1"/>
  <c r="O869" i="12" s="1"/>
  <c r="J850" i="12"/>
  <c r="K850" i="12" s="1"/>
  <c r="O850" i="12" s="1"/>
  <c r="L850" i="12"/>
  <c r="Q850" i="12" s="1"/>
  <c r="J851" i="12"/>
  <c r="K851" i="12" s="1"/>
  <c r="O851" i="12" s="1"/>
  <c r="L851" i="12"/>
  <c r="Q851" i="12" s="1"/>
  <c r="J852" i="12"/>
  <c r="K852" i="12" s="1"/>
  <c r="O852" i="12" s="1"/>
  <c r="L852" i="12"/>
  <c r="Q852" i="12" s="1"/>
  <c r="J853" i="12"/>
  <c r="K853" i="12" s="1"/>
  <c r="O853" i="12" s="1"/>
  <c r="L853" i="12"/>
  <c r="Q853" i="12" s="1"/>
  <c r="J854" i="12"/>
  <c r="K854" i="12" s="1"/>
  <c r="O854" i="12" s="1"/>
  <c r="L854" i="12"/>
  <c r="Q854" i="12" s="1"/>
  <c r="J855" i="12"/>
  <c r="K855" i="12" s="1"/>
  <c r="O855" i="12" s="1"/>
  <c r="L855" i="12"/>
  <c r="Q855" i="12" s="1"/>
  <c r="J856" i="12"/>
  <c r="K856" i="12" s="1"/>
  <c r="O856" i="12" s="1"/>
  <c r="L856" i="12"/>
  <c r="Q856" i="12" s="1"/>
  <c r="J857" i="12"/>
  <c r="K857" i="12" s="1"/>
  <c r="O857" i="12" s="1"/>
  <c r="L857" i="12"/>
  <c r="Q857" i="12" s="1"/>
  <c r="J858" i="12"/>
  <c r="K858" i="12" s="1"/>
  <c r="O858" i="12" s="1"/>
  <c r="L858" i="12"/>
  <c r="Q858" i="12" s="1"/>
  <c r="J859" i="12"/>
  <c r="K859" i="12" s="1"/>
  <c r="O859" i="12" s="1"/>
  <c r="L859" i="12"/>
  <c r="Q859" i="12" s="1"/>
  <c r="J860" i="12"/>
  <c r="K860" i="12" s="1"/>
  <c r="O860" i="12" s="1"/>
  <c r="L860" i="12"/>
  <c r="Q860" i="12" s="1"/>
  <c r="J861" i="12"/>
  <c r="K861" i="12" s="1"/>
  <c r="O861" i="12" s="1"/>
  <c r="L861" i="12"/>
  <c r="Q861" i="12" s="1"/>
  <c r="J838" i="12"/>
  <c r="K838" i="12" s="1"/>
  <c r="O838" i="12" s="1"/>
  <c r="L838" i="12"/>
  <c r="Q838" i="12" s="1"/>
  <c r="J839" i="12"/>
  <c r="K839" i="12" s="1"/>
  <c r="O839" i="12" s="1"/>
  <c r="L839" i="12"/>
  <c r="Q839" i="12" s="1"/>
  <c r="J840" i="12"/>
  <c r="K840" i="12" s="1"/>
  <c r="O840" i="12" s="1"/>
  <c r="L840" i="12"/>
  <c r="Q840" i="12" s="1"/>
  <c r="J841" i="12"/>
  <c r="K841" i="12" s="1"/>
  <c r="O841" i="12" s="1"/>
  <c r="L841" i="12"/>
  <c r="Q841" i="12" s="1"/>
  <c r="J842" i="12"/>
  <c r="K842" i="12" s="1"/>
  <c r="O842" i="12" s="1"/>
  <c r="L842" i="12"/>
  <c r="Q842" i="12" s="1"/>
  <c r="J843" i="12"/>
  <c r="K843" i="12" s="1"/>
  <c r="O843" i="12" s="1"/>
  <c r="L843" i="12"/>
  <c r="Q843" i="12" s="1"/>
  <c r="J844" i="12"/>
  <c r="K844" i="12" s="1"/>
  <c r="O844" i="12" s="1"/>
  <c r="L844" i="12"/>
  <c r="Q844" i="12" s="1"/>
  <c r="J845" i="12"/>
  <c r="K845" i="12" s="1"/>
  <c r="O845" i="12" s="1"/>
  <c r="L845" i="12"/>
  <c r="Q845" i="12" s="1"/>
  <c r="J846" i="12"/>
  <c r="K846" i="12" s="1"/>
  <c r="O846" i="12" s="1"/>
  <c r="L846" i="12"/>
  <c r="Q846" i="12" s="1"/>
  <c r="J847" i="12"/>
  <c r="K847" i="12" s="1"/>
  <c r="O847" i="12" s="1"/>
  <c r="L847" i="12"/>
  <c r="Q847" i="12" s="1"/>
  <c r="J848" i="12"/>
  <c r="K848" i="12" s="1"/>
  <c r="O848" i="12" s="1"/>
  <c r="L848" i="12"/>
  <c r="Q848" i="12" s="1"/>
  <c r="J849" i="12"/>
  <c r="K849" i="12" s="1"/>
  <c r="O849" i="12" s="1"/>
  <c r="L849" i="12"/>
  <c r="Q849" i="12" s="1"/>
  <c r="J829" i="12"/>
  <c r="K829" i="12" s="1"/>
  <c r="O829" i="12" s="1"/>
  <c r="L829" i="12"/>
  <c r="Q829" i="12" s="1"/>
  <c r="J830" i="12"/>
  <c r="K830" i="12" s="1"/>
  <c r="O830" i="12" s="1"/>
  <c r="L830" i="12"/>
  <c r="Q830" i="12" s="1"/>
  <c r="J831" i="12"/>
  <c r="K831" i="12"/>
  <c r="O831" i="12" s="1"/>
  <c r="L831" i="12"/>
  <c r="Q831" i="12" s="1"/>
  <c r="J832" i="12"/>
  <c r="K832" i="12" s="1"/>
  <c r="O832" i="12" s="1"/>
  <c r="L832" i="12"/>
  <c r="Q832" i="12" s="1"/>
  <c r="J833" i="12"/>
  <c r="K833" i="12" s="1"/>
  <c r="O833" i="12" s="1"/>
  <c r="L833" i="12"/>
  <c r="Q833" i="12" s="1"/>
  <c r="J834" i="12"/>
  <c r="K834" i="12" s="1"/>
  <c r="O834" i="12" s="1"/>
  <c r="L834" i="12"/>
  <c r="Q834" i="12" s="1"/>
  <c r="J835" i="12"/>
  <c r="K835" i="12" s="1"/>
  <c r="O835" i="12" s="1"/>
  <c r="L835" i="12"/>
  <c r="Q835" i="12" s="1"/>
  <c r="J836" i="12"/>
  <c r="K836" i="12" s="1"/>
  <c r="O836" i="12" s="1"/>
  <c r="L836" i="12"/>
  <c r="Q836" i="12" s="1"/>
  <c r="J837" i="12"/>
  <c r="K837" i="12" s="1"/>
  <c r="O837" i="12" s="1"/>
  <c r="L837" i="12"/>
  <c r="Q837" i="12" s="1"/>
  <c r="L828" i="12"/>
  <c r="Q828" i="12" s="1"/>
  <c r="J828" i="12"/>
  <c r="K828" i="12" s="1"/>
  <c r="O828" i="12" s="1"/>
  <c r="L827" i="12"/>
  <c r="Q827" i="12" s="1"/>
  <c r="J827" i="12"/>
  <c r="K827" i="12" s="1"/>
  <c r="O827" i="12" s="1"/>
  <c r="L826" i="12"/>
  <c r="Q826" i="12" s="1"/>
  <c r="J826" i="12"/>
  <c r="K826" i="12" s="1"/>
  <c r="O826" i="12" s="1"/>
  <c r="Q791" i="12"/>
  <c r="Q792" i="12"/>
  <c r="Q793" i="12"/>
  <c r="Q794" i="12"/>
  <c r="Q795" i="12"/>
  <c r="Q796" i="12"/>
  <c r="Q797" i="12"/>
  <c r="Q798" i="12"/>
  <c r="Q799" i="12"/>
  <c r="Q800" i="12"/>
  <c r="Q801" i="12"/>
  <c r="Q802" i="12"/>
  <c r="Q803" i="12"/>
  <c r="Q804" i="12"/>
  <c r="Q805" i="12"/>
  <c r="Q806" i="12"/>
  <c r="Q807" i="12"/>
  <c r="Q808" i="12"/>
  <c r="Q809" i="12"/>
  <c r="Q810" i="12"/>
  <c r="Q811" i="12"/>
  <c r="Q812" i="12"/>
  <c r="Q813" i="12"/>
  <c r="Q814" i="12"/>
  <c r="Q815" i="12"/>
  <c r="Q816" i="12"/>
  <c r="Q817" i="12"/>
  <c r="Q818" i="12"/>
  <c r="Q819" i="12"/>
  <c r="J819" i="12"/>
  <c r="K819" i="12" s="1"/>
  <c r="O819" i="12" s="1"/>
  <c r="J818" i="12"/>
  <c r="K818" i="12" s="1"/>
  <c r="O818" i="12" s="1"/>
  <c r="J817" i="12"/>
  <c r="K817" i="12" s="1"/>
  <c r="O817" i="12" s="1"/>
  <c r="J816" i="12"/>
  <c r="K816" i="12" s="1"/>
  <c r="O816" i="12" s="1"/>
  <c r="J815" i="12"/>
  <c r="K815" i="12" s="1"/>
  <c r="O815" i="12" s="1"/>
  <c r="J814" i="12"/>
  <c r="K814" i="12" s="1"/>
  <c r="O814" i="12" s="1"/>
  <c r="J813" i="12"/>
  <c r="K813" i="12" s="1"/>
  <c r="O813" i="12" s="1"/>
  <c r="J812" i="12"/>
  <c r="K812" i="12" s="1"/>
  <c r="O812" i="12" s="1"/>
  <c r="J811" i="12"/>
  <c r="K811" i="12" s="1"/>
  <c r="O811" i="12" s="1"/>
  <c r="J810" i="12"/>
  <c r="K810" i="12" s="1"/>
  <c r="O810" i="12" s="1"/>
  <c r="J809" i="12"/>
  <c r="K809" i="12" s="1"/>
  <c r="O809" i="12" s="1"/>
  <c r="J808" i="12"/>
  <c r="K808" i="12" s="1"/>
  <c r="O808" i="12" s="1"/>
  <c r="J807" i="12"/>
  <c r="K807" i="12" s="1"/>
  <c r="O807" i="12" s="1"/>
  <c r="J806" i="12"/>
  <c r="K806" i="12" s="1"/>
  <c r="O806" i="12" s="1"/>
  <c r="J805" i="12"/>
  <c r="K805" i="12" s="1"/>
  <c r="O805" i="12" s="1"/>
  <c r="J804" i="12"/>
  <c r="K804" i="12" s="1"/>
  <c r="O804" i="12" s="1"/>
  <c r="J803" i="12"/>
  <c r="K803" i="12" s="1"/>
  <c r="O803" i="12" s="1"/>
  <c r="J802" i="12"/>
  <c r="K802" i="12" s="1"/>
  <c r="O802" i="12" s="1"/>
  <c r="J801" i="12"/>
  <c r="K801" i="12" s="1"/>
  <c r="O801" i="12" s="1"/>
  <c r="J800" i="12"/>
  <c r="K800" i="12" s="1"/>
  <c r="O800" i="12" s="1"/>
  <c r="J799" i="12"/>
  <c r="K799" i="12" s="1"/>
  <c r="O799" i="12" s="1"/>
  <c r="J798" i="12"/>
  <c r="K798" i="12" s="1"/>
  <c r="O798" i="12" s="1"/>
  <c r="J797" i="12"/>
  <c r="K797" i="12" s="1"/>
  <c r="O797" i="12" s="1"/>
  <c r="J796" i="12"/>
  <c r="K796" i="12" s="1"/>
  <c r="O796" i="12" s="1"/>
  <c r="J795" i="12"/>
  <c r="K795" i="12" s="1"/>
  <c r="O795" i="12" s="1"/>
  <c r="J792" i="12"/>
  <c r="K792" i="12" s="1"/>
  <c r="O792" i="12" s="1"/>
  <c r="J793" i="12"/>
  <c r="K793" i="12" s="1"/>
  <c r="O793" i="12" s="1"/>
  <c r="J794" i="12"/>
  <c r="K794" i="12" s="1"/>
  <c r="O794" i="12" s="1"/>
  <c r="J791" i="12"/>
  <c r="K791" i="12" s="1"/>
  <c r="O791" i="12" s="1"/>
  <c r="J790" i="12"/>
  <c r="K790" i="12" s="1"/>
  <c r="O790" i="12" s="1"/>
  <c r="Q790" i="12"/>
  <c r="AL343" i="10" l="1"/>
  <c r="BL535" i="10"/>
  <c r="AL344" i="10"/>
  <c r="P879" i="12"/>
  <c r="P852" i="12"/>
  <c r="P841" i="12"/>
  <c r="P847" i="12"/>
  <c r="P846" i="12"/>
  <c r="P797" i="12"/>
  <c r="P805" i="12"/>
  <c r="P813" i="12"/>
  <c r="P798" i="12"/>
  <c r="P806" i="12"/>
  <c r="P845" i="12"/>
  <c r="BL532" i="10"/>
  <c r="W1377" i="10"/>
  <c r="BL1377" i="10" s="1"/>
  <c r="BL534" i="10"/>
  <c r="G4" i="10"/>
  <c r="H4" i="10"/>
  <c r="H5" i="10"/>
  <c r="G5" i="10"/>
  <c r="AL345" i="10"/>
  <c r="H3" i="10"/>
  <c r="G3" i="10"/>
  <c r="AM344" i="10"/>
  <c r="AM345" i="10"/>
  <c r="AM346" i="10"/>
  <c r="AM343" i="10"/>
  <c r="AK343" i="10"/>
  <c r="AK344" i="10"/>
  <c r="AK345" i="10"/>
  <c r="AK346" i="10"/>
  <c r="AN344" i="10"/>
  <c r="AN346" i="10"/>
  <c r="AN343" i="10"/>
  <c r="AN345" i="10"/>
  <c r="P861" i="12"/>
  <c r="P837" i="12"/>
  <c r="P831" i="12"/>
  <c r="P839" i="12"/>
  <c r="P858" i="12"/>
  <c r="P855" i="12"/>
  <c r="P882" i="12"/>
  <c r="P816" i="12"/>
  <c r="P844" i="12"/>
  <c r="P792" i="12"/>
  <c r="P842" i="12"/>
  <c r="P800" i="12"/>
  <c r="P795" i="12"/>
  <c r="P819" i="12"/>
  <c r="P830" i="12"/>
  <c r="P848" i="12"/>
  <c r="P843" i="12"/>
  <c r="P838" i="12"/>
  <c r="P832" i="12"/>
  <c r="P840" i="12"/>
  <c r="P835" i="12"/>
  <c r="P853" i="12"/>
  <c r="P836" i="12"/>
  <c r="P850" i="12"/>
  <c r="P829" i="12"/>
  <c r="P880" i="12"/>
  <c r="P833" i="12"/>
  <c r="P854" i="12"/>
  <c r="P884" i="12"/>
  <c r="P871" i="12"/>
  <c r="P876" i="12"/>
  <c r="P828" i="12"/>
  <c r="P857" i="12"/>
  <c r="P875" i="12"/>
  <c r="P881" i="12"/>
  <c r="P885" i="12"/>
  <c r="P874" i="12"/>
  <c r="P877" i="12"/>
  <c r="P878" i="12"/>
  <c r="P886" i="12"/>
  <c r="P883" i="12"/>
  <c r="P873" i="12"/>
  <c r="P872" i="12"/>
  <c r="P870" i="12"/>
  <c r="P869" i="12"/>
  <c r="P851" i="12"/>
  <c r="P856" i="12"/>
  <c r="P860" i="12"/>
  <c r="P859" i="12"/>
  <c r="P849" i="12"/>
  <c r="P834" i="12"/>
  <c r="P826" i="12"/>
  <c r="P827" i="12"/>
  <c r="P818" i="12"/>
  <c r="P794" i="12"/>
  <c r="P808" i="12"/>
  <c r="P802" i="12"/>
  <c r="P810" i="12"/>
  <c r="P803" i="12"/>
  <c r="P811" i="12"/>
  <c r="P801" i="12"/>
  <c r="P815" i="12"/>
  <c r="P804" i="12"/>
  <c r="P793" i="12"/>
  <c r="P814" i="12"/>
  <c r="P799" i="12"/>
  <c r="P790" i="12"/>
  <c r="P817" i="12"/>
  <c r="P809" i="12"/>
  <c r="P807" i="12"/>
  <c r="P796" i="12"/>
  <c r="P812" i="12"/>
  <c r="P791" i="12"/>
  <c r="I777" i="12" l="1"/>
  <c r="J777" i="12" s="1"/>
  <c r="N777" i="12" s="1"/>
  <c r="K777" i="12"/>
  <c r="P777" i="12" s="1"/>
  <c r="I778" i="12"/>
  <c r="J778" i="12" s="1"/>
  <c r="N778" i="12" s="1"/>
  <c r="K778" i="12"/>
  <c r="P778" i="12" s="1"/>
  <c r="I779" i="12"/>
  <c r="J779" i="12" s="1"/>
  <c r="N779" i="12" s="1"/>
  <c r="K779" i="12"/>
  <c r="P779" i="12" s="1"/>
  <c r="I780" i="12"/>
  <c r="J780" i="12" s="1"/>
  <c r="N780" i="12" s="1"/>
  <c r="K780" i="12"/>
  <c r="P780" i="12" s="1"/>
  <c r="I781" i="12"/>
  <c r="J781" i="12" s="1"/>
  <c r="N781" i="12" s="1"/>
  <c r="K781" i="12"/>
  <c r="P781" i="12" s="1"/>
  <c r="I782" i="12"/>
  <c r="J782" i="12" s="1"/>
  <c r="N782" i="12" s="1"/>
  <c r="K782" i="12"/>
  <c r="P782" i="12" s="1"/>
  <c r="I776" i="12"/>
  <c r="J776" i="12" s="1"/>
  <c r="N776" i="12" s="1"/>
  <c r="N775" i="12"/>
  <c r="K776" i="12"/>
  <c r="P776" i="12" s="1"/>
  <c r="O782" i="12" l="1"/>
  <c r="O778" i="12"/>
  <c r="O777" i="12"/>
  <c r="O776" i="12"/>
  <c r="O781" i="12"/>
  <c r="O780" i="12"/>
  <c r="O779" i="12"/>
  <c r="K753" i="12"/>
  <c r="P753" i="12" s="1"/>
  <c r="K752" i="12"/>
  <c r="P752" i="12" s="1"/>
  <c r="K751" i="12"/>
  <c r="P751" i="12" s="1"/>
  <c r="K750" i="12"/>
  <c r="P750" i="12" s="1"/>
  <c r="K749" i="12"/>
  <c r="P749" i="12" s="1"/>
  <c r="K748" i="12"/>
  <c r="P748" i="12" s="1"/>
  <c r="K747" i="12"/>
  <c r="P747" i="12" s="1"/>
  <c r="K746" i="12"/>
  <c r="P746" i="12" s="1"/>
  <c r="K745" i="12"/>
  <c r="P745" i="12" s="1"/>
  <c r="K744" i="12"/>
  <c r="P744" i="12" s="1"/>
  <c r="K743" i="12"/>
  <c r="P743" i="12" s="1"/>
  <c r="K742" i="12"/>
  <c r="P742" i="12" s="1"/>
  <c r="K741" i="12"/>
  <c r="P741" i="12" s="1"/>
  <c r="K740" i="12"/>
  <c r="P740" i="12" s="1"/>
  <c r="K739" i="12"/>
  <c r="P739" i="12" s="1"/>
  <c r="I753" i="12"/>
  <c r="J753" i="12" s="1"/>
  <c r="N753" i="12" s="1"/>
  <c r="I752" i="12"/>
  <c r="J752" i="12" s="1"/>
  <c r="N752" i="12" s="1"/>
  <c r="I751" i="12"/>
  <c r="J751" i="12" s="1"/>
  <c r="N751" i="12" s="1"/>
  <c r="I750" i="12"/>
  <c r="J750" i="12" s="1"/>
  <c r="N750" i="12" s="1"/>
  <c r="I749" i="12"/>
  <c r="J749" i="12" s="1"/>
  <c r="N749" i="12" s="1"/>
  <c r="I748" i="12"/>
  <c r="J748" i="12" s="1"/>
  <c r="N748" i="12" s="1"/>
  <c r="I747" i="12"/>
  <c r="J747" i="12" s="1"/>
  <c r="N747" i="12" s="1"/>
  <c r="I746" i="12"/>
  <c r="J746" i="12" s="1"/>
  <c r="N746" i="12" s="1"/>
  <c r="I745" i="12"/>
  <c r="J745" i="12" s="1"/>
  <c r="N745" i="12" s="1"/>
  <c r="I744" i="12"/>
  <c r="J744" i="12" s="1"/>
  <c r="N744" i="12" s="1"/>
  <c r="I743" i="12"/>
  <c r="J743" i="12" s="1"/>
  <c r="N743" i="12" s="1"/>
  <c r="I742" i="12"/>
  <c r="J742" i="12" s="1"/>
  <c r="N742" i="12" s="1"/>
  <c r="I741" i="12"/>
  <c r="J741" i="12" s="1"/>
  <c r="N741" i="12" s="1"/>
  <c r="I740" i="12"/>
  <c r="J740" i="12" s="1"/>
  <c r="N740" i="12" s="1"/>
  <c r="I739" i="12"/>
  <c r="J739" i="12" s="1"/>
  <c r="N739" i="12" s="1"/>
  <c r="I716" i="12"/>
  <c r="J716" i="12" s="1"/>
  <c r="N716" i="12" s="1"/>
  <c r="K716" i="12"/>
  <c r="P716" i="12" s="1"/>
  <c r="I717" i="12"/>
  <c r="J717" i="12" s="1"/>
  <c r="N717" i="12" s="1"/>
  <c r="K717" i="12"/>
  <c r="P717" i="12" s="1"/>
  <c r="I718" i="12"/>
  <c r="J718" i="12" s="1"/>
  <c r="N718" i="12" s="1"/>
  <c r="K718" i="12"/>
  <c r="P718" i="12" s="1"/>
  <c r="I719" i="12"/>
  <c r="J719" i="12" s="1"/>
  <c r="N719" i="12" s="1"/>
  <c r="K719" i="12"/>
  <c r="P719" i="12" s="1"/>
  <c r="I720" i="12"/>
  <c r="J720" i="12" s="1"/>
  <c r="N720" i="12" s="1"/>
  <c r="K720" i="12"/>
  <c r="P720" i="12" s="1"/>
  <c r="I721" i="12"/>
  <c r="J721" i="12" s="1"/>
  <c r="N721" i="12" s="1"/>
  <c r="K721" i="12"/>
  <c r="P721" i="12" s="1"/>
  <c r="I722" i="12"/>
  <c r="J722" i="12" s="1"/>
  <c r="N722" i="12" s="1"/>
  <c r="O722" i="12" s="1"/>
  <c r="K722" i="12"/>
  <c r="P722" i="12" s="1"/>
  <c r="K715" i="12"/>
  <c r="P715" i="12" s="1"/>
  <c r="I715" i="12"/>
  <c r="J715" i="12" s="1"/>
  <c r="N715" i="12" s="1"/>
  <c r="K714" i="12"/>
  <c r="P714" i="12" s="1"/>
  <c r="I714" i="12"/>
  <c r="J714" i="12" s="1"/>
  <c r="N714" i="12" s="1"/>
  <c r="K713" i="12"/>
  <c r="P713" i="12" s="1"/>
  <c r="I713" i="12"/>
  <c r="J713" i="12" s="1"/>
  <c r="N713" i="12" s="1"/>
  <c r="K712" i="12"/>
  <c r="P712" i="12" s="1"/>
  <c r="I712" i="12"/>
  <c r="J712" i="12" s="1"/>
  <c r="N712" i="12" s="1"/>
  <c r="K711" i="12"/>
  <c r="P711" i="12" s="1"/>
  <c r="I711" i="12"/>
  <c r="J711" i="12" s="1"/>
  <c r="N711" i="12" s="1"/>
  <c r="K710" i="12"/>
  <c r="P710" i="12" s="1"/>
  <c r="I710" i="12"/>
  <c r="J710" i="12" s="1"/>
  <c r="N710" i="12" s="1"/>
  <c r="K709" i="12"/>
  <c r="P709" i="12" s="1"/>
  <c r="I709" i="12"/>
  <c r="J709" i="12" s="1"/>
  <c r="N709" i="12" s="1"/>
  <c r="K708" i="12"/>
  <c r="P708" i="12" s="1"/>
  <c r="I708" i="12"/>
  <c r="J708" i="12" s="1"/>
  <c r="N708" i="12" s="1"/>
  <c r="K769" i="12"/>
  <c r="P769" i="12" s="1"/>
  <c r="K768" i="12"/>
  <c r="P768" i="12" s="1"/>
  <c r="K767" i="12"/>
  <c r="P767" i="12" s="1"/>
  <c r="K766" i="12"/>
  <c r="P766" i="12" s="1"/>
  <c r="K765" i="12"/>
  <c r="P765" i="12" s="1"/>
  <c r="K764" i="12"/>
  <c r="P764" i="12" s="1"/>
  <c r="K763" i="12"/>
  <c r="P763" i="12" s="1"/>
  <c r="K762" i="12"/>
  <c r="P762" i="12" s="1"/>
  <c r="K761" i="12"/>
  <c r="P761" i="12" s="1"/>
  <c r="K760" i="12"/>
  <c r="P760" i="12" s="1"/>
  <c r="K759" i="12"/>
  <c r="P759" i="12" s="1"/>
  <c r="K758" i="12"/>
  <c r="P758" i="12" s="1"/>
  <c r="K757" i="12"/>
  <c r="P757" i="12" s="1"/>
  <c r="K756" i="12"/>
  <c r="P756" i="12" s="1"/>
  <c r="K755" i="12"/>
  <c r="P755" i="12" s="1"/>
  <c r="K754" i="12"/>
  <c r="P754" i="12" s="1"/>
  <c r="I769" i="12"/>
  <c r="J769" i="12" s="1"/>
  <c r="N769" i="12" s="1"/>
  <c r="I768" i="12"/>
  <c r="J768" i="12" s="1"/>
  <c r="N768" i="12" s="1"/>
  <c r="I767" i="12"/>
  <c r="J767" i="12" s="1"/>
  <c r="N767" i="12" s="1"/>
  <c r="I766" i="12"/>
  <c r="J766" i="12" s="1"/>
  <c r="N766" i="12" s="1"/>
  <c r="I765" i="12"/>
  <c r="J765" i="12" s="1"/>
  <c r="N765" i="12" s="1"/>
  <c r="I764" i="12"/>
  <c r="J764" i="12" s="1"/>
  <c r="N764" i="12" s="1"/>
  <c r="I763" i="12"/>
  <c r="J763" i="12" s="1"/>
  <c r="N763" i="12" s="1"/>
  <c r="I762" i="12"/>
  <c r="J762" i="12" s="1"/>
  <c r="N762" i="12" s="1"/>
  <c r="I761" i="12"/>
  <c r="J761" i="12" s="1"/>
  <c r="N761" i="12" s="1"/>
  <c r="I760" i="12"/>
  <c r="J760" i="12" s="1"/>
  <c r="N760" i="12" s="1"/>
  <c r="I759" i="12"/>
  <c r="J759" i="12" s="1"/>
  <c r="N759" i="12" s="1"/>
  <c r="I758" i="12"/>
  <c r="J758" i="12" s="1"/>
  <c r="N758" i="12" s="1"/>
  <c r="I757" i="12"/>
  <c r="J757" i="12" s="1"/>
  <c r="N757" i="12" s="1"/>
  <c r="I756" i="12"/>
  <c r="J756" i="12" s="1"/>
  <c r="N756" i="12" s="1"/>
  <c r="I755" i="12"/>
  <c r="J755" i="12" s="1"/>
  <c r="N755" i="12" s="1"/>
  <c r="I754" i="12"/>
  <c r="J754" i="12" s="1"/>
  <c r="N754" i="12" s="1"/>
  <c r="I724" i="12"/>
  <c r="J724" i="12" s="1"/>
  <c r="N724" i="12" s="1"/>
  <c r="K724" i="12"/>
  <c r="P724" i="12" s="1"/>
  <c r="I725" i="12"/>
  <c r="J725" i="12" s="1"/>
  <c r="N725" i="12" s="1"/>
  <c r="K725" i="12"/>
  <c r="P725" i="12" s="1"/>
  <c r="I726" i="12"/>
  <c r="J726" i="12" s="1"/>
  <c r="N726" i="12" s="1"/>
  <c r="K726" i="12"/>
  <c r="P726" i="12" s="1"/>
  <c r="I727" i="12"/>
  <c r="J727" i="12" s="1"/>
  <c r="N727" i="12" s="1"/>
  <c r="K727" i="12"/>
  <c r="P727" i="12" s="1"/>
  <c r="I728" i="12"/>
  <c r="J728" i="12" s="1"/>
  <c r="N728" i="12" s="1"/>
  <c r="K728" i="12"/>
  <c r="P728" i="12" s="1"/>
  <c r="I729" i="12"/>
  <c r="J729" i="12" s="1"/>
  <c r="N729" i="12" s="1"/>
  <c r="K729" i="12"/>
  <c r="P729" i="12" s="1"/>
  <c r="I730" i="12"/>
  <c r="J730" i="12" s="1"/>
  <c r="N730" i="12" s="1"/>
  <c r="K730" i="12"/>
  <c r="P730" i="12" s="1"/>
  <c r="I731" i="12"/>
  <c r="J731" i="12" s="1"/>
  <c r="N731" i="12" s="1"/>
  <c r="K731" i="12"/>
  <c r="P731" i="12" s="1"/>
  <c r="I732" i="12"/>
  <c r="J732" i="12" s="1"/>
  <c r="N732" i="12" s="1"/>
  <c r="K732" i="12"/>
  <c r="P732" i="12" s="1"/>
  <c r="I733" i="12"/>
  <c r="J733" i="12" s="1"/>
  <c r="N733" i="12" s="1"/>
  <c r="K733" i="12"/>
  <c r="P733" i="12" s="1"/>
  <c r="I734" i="12"/>
  <c r="J734" i="12" s="1"/>
  <c r="N734" i="12" s="1"/>
  <c r="K734" i="12"/>
  <c r="P734" i="12" s="1"/>
  <c r="I735" i="12"/>
  <c r="J735" i="12" s="1"/>
  <c r="N735" i="12" s="1"/>
  <c r="K735" i="12"/>
  <c r="P735" i="12" s="1"/>
  <c r="I736" i="12"/>
  <c r="J736" i="12" s="1"/>
  <c r="N736" i="12" s="1"/>
  <c r="K736" i="12"/>
  <c r="P736" i="12" s="1"/>
  <c r="I737" i="12"/>
  <c r="J737" i="12" s="1"/>
  <c r="N737" i="12" s="1"/>
  <c r="K737" i="12"/>
  <c r="P737" i="12" s="1"/>
  <c r="I738" i="12"/>
  <c r="J738" i="12" s="1"/>
  <c r="N738" i="12" s="1"/>
  <c r="K738" i="12"/>
  <c r="P738" i="12" s="1"/>
  <c r="K723" i="12"/>
  <c r="P723" i="12" s="1"/>
  <c r="I723" i="12"/>
  <c r="J723" i="12" s="1"/>
  <c r="N723" i="12" s="1"/>
  <c r="O714" i="12" l="1"/>
  <c r="O742" i="12"/>
  <c r="O717" i="12"/>
  <c r="O720" i="12"/>
  <c r="O708" i="12"/>
  <c r="O712" i="12"/>
  <c r="O750" i="12"/>
  <c r="O709" i="12"/>
  <c r="O743" i="12"/>
  <c r="O751" i="12"/>
  <c r="O719" i="12"/>
  <c r="O716" i="12"/>
  <c r="O744" i="12"/>
  <c r="O752" i="12"/>
  <c r="O710" i="12"/>
  <c r="O739" i="12"/>
  <c r="O745" i="12"/>
  <c r="O753" i="12"/>
  <c r="O749" i="12"/>
  <c r="O740" i="12"/>
  <c r="O746" i="12"/>
  <c r="O711" i="12"/>
  <c r="O741" i="12"/>
  <c r="O747" i="12"/>
  <c r="O715" i="12"/>
  <c r="O748" i="12"/>
  <c r="O766" i="12"/>
  <c r="O756" i="12"/>
  <c r="O718" i="12"/>
  <c r="O721" i="12"/>
  <c r="O713" i="12"/>
  <c r="O764" i="12"/>
  <c r="O735" i="12"/>
  <c r="O737" i="12"/>
  <c r="O727" i="12"/>
  <c r="O726" i="12"/>
  <c r="O758" i="12"/>
  <c r="O731" i="12"/>
  <c r="O728" i="12"/>
  <c r="O757" i="12"/>
  <c r="O765" i="12"/>
  <c r="O736" i="12"/>
  <c r="O759" i="12"/>
  <c r="O760" i="12"/>
  <c r="O733" i="12"/>
  <c r="O725" i="12"/>
  <c r="O754" i="12"/>
  <c r="O761" i="12"/>
  <c r="O767" i="12"/>
  <c r="O724" i="12"/>
  <c r="O732" i="12"/>
  <c r="O755" i="12"/>
  <c r="O762" i="12"/>
  <c r="O768" i="12"/>
  <c r="O763" i="12"/>
  <c r="O769" i="12"/>
  <c r="O738" i="12"/>
  <c r="O734" i="12"/>
  <c r="O730" i="12"/>
  <c r="O729" i="12"/>
  <c r="O723" i="12"/>
  <c r="P696" i="12"/>
  <c r="K699" i="12"/>
  <c r="P699" i="12" s="1"/>
  <c r="K698" i="12"/>
  <c r="P698" i="12" s="1"/>
  <c r="K697" i="12"/>
  <c r="P697" i="12" s="1"/>
  <c r="K696" i="12"/>
  <c r="K695" i="12"/>
  <c r="P695" i="12" s="1"/>
  <c r="K694" i="12"/>
  <c r="P694" i="12" s="1"/>
  <c r="K693" i="12"/>
  <c r="P693" i="12" s="1"/>
  <c r="K692" i="12"/>
  <c r="P692" i="12" s="1"/>
  <c r="K691" i="12"/>
  <c r="P691" i="12" s="1"/>
  <c r="K690" i="12"/>
  <c r="P690" i="12" s="1"/>
  <c r="K689" i="12"/>
  <c r="P689" i="12" s="1"/>
  <c r="K688" i="12"/>
  <c r="P688" i="12" s="1"/>
  <c r="K687" i="12"/>
  <c r="P687" i="12" s="1"/>
  <c r="K686" i="12"/>
  <c r="P686" i="12" s="1"/>
  <c r="K685" i="12"/>
  <c r="P685" i="12" s="1"/>
  <c r="K684" i="12"/>
  <c r="P684" i="12" s="1"/>
  <c r="K683" i="12"/>
  <c r="P683" i="12" s="1"/>
  <c r="K682" i="12"/>
  <c r="P682" i="12" s="1"/>
  <c r="F680" i="12"/>
  <c r="F681" i="12"/>
  <c r="F682" i="12"/>
  <c r="I682" i="12" s="1"/>
  <c r="J682" i="12" s="1"/>
  <c r="N682" i="12" s="1"/>
  <c r="F683" i="12"/>
  <c r="F684" i="12"/>
  <c r="I684" i="12" s="1"/>
  <c r="J684" i="12" s="1"/>
  <c r="N684" i="12" s="1"/>
  <c r="F685" i="12"/>
  <c r="I685" i="12" s="1"/>
  <c r="J685" i="12" s="1"/>
  <c r="N685" i="12" s="1"/>
  <c r="F686" i="12"/>
  <c r="F687" i="12"/>
  <c r="F688" i="12"/>
  <c r="I688" i="12" s="1"/>
  <c r="J688" i="12" s="1"/>
  <c r="N688" i="12" s="1"/>
  <c r="F689" i="12"/>
  <c r="F690" i="12"/>
  <c r="F691" i="12"/>
  <c r="I691" i="12" s="1"/>
  <c r="J691" i="12" s="1"/>
  <c r="N691" i="12" s="1"/>
  <c r="F692" i="12"/>
  <c r="I692" i="12" s="1"/>
  <c r="J692" i="12" s="1"/>
  <c r="N692" i="12" s="1"/>
  <c r="F693" i="12"/>
  <c r="F694" i="12"/>
  <c r="I694" i="12" s="1"/>
  <c r="J694" i="12" s="1"/>
  <c r="N694" i="12" s="1"/>
  <c r="F695" i="12"/>
  <c r="F696" i="12"/>
  <c r="F697" i="12"/>
  <c r="I697" i="12" s="1"/>
  <c r="J697" i="12" s="1"/>
  <c r="N697" i="12" s="1"/>
  <c r="F698" i="12"/>
  <c r="F699" i="12"/>
  <c r="F679" i="12"/>
  <c r="I679" i="12" s="1"/>
  <c r="J679" i="12" s="1"/>
  <c r="N679" i="12" s="1"/>
  <c r="K681" i="12"/>
  <c r="P681" i="12" s="1"/>
  <c r="K680" i="12"/>
  <c r="P680" i="12" s="1"/>
  <c r="K679" i="12"/>
  <c r="P679" i="12" s="1"/>
  <c r="L660" i="12"/>
  <c r="L665" i="12" s="1"/>
  <c r="L659" i="12"/>
  <c r="L664" i="12" s="1"/>
  <c r="K660" i="12"/>
  <c r="K665" i="12" s="1"/>
  <c r="K659" i="12"/>
  <c r="J660" i="12"/>
  <c r="J659" i="12"/>
  <c r="J664" i="12" s="1"/>
  <c r="L658" i="12"/>
  <c r="L663" i="12" s="1"/>
  <c r="K658" i="12"/>
  <c r="K663" i="12" s="1"/>
  <c r="J658" i="12"/>
  <c r="I654" i="12"/>
  <c r="I653" i="12"/>
  <c r="I652" i="12"/>
  <c r="H640" i="12"/>
  <c r="H639" i="12"/>
  <c r="H638" i="12"/>
  <c r="H637" i="12"/>
  <c r="H636" i="12"/>
  <c r="H635" i="12"/>
  <c r="H634" i="12"/>
  <c r="H633" i="12"/>
  <c r="H624" i="12"/>
  <c r="H625" i="12"/>
  <c r="H626" i="12"/>
  <c r="H627" i="12"/>
  <c r="H628" i="12"/>
  <c r="H629" i="12"/>
  <c r="H630" i="12"/>
  <c r="H623" i="12"/>
  <c r="D624" i="12"/>
  <c r="D625" i="12"/>
  <c r="D626" i="12"/>
  <c r="D627" i="12"/>
  <c r="D628" i="12"/>
  <c r="D629" i="12"/>
  <c r="D630" i="12"/>
  <c r="D623" i="12"/>
  <c r="I695" i="12" l="1"/>
  <c r="J695" i="12" s="1"/>
  <c r="N695" i="12" s="1"/>
  <c r="O695" i="12" s="1"/>
  <c r="I687" i="12"/>
  <c r="J687" i="12" s="1"/>
  <c r="N687" i="12" s="1"/>
  <c r="O687" i="12" s="1"/>
  <c r="I660" i="12"/>
  <c r="I665" i="12" s="1"/>
  <c r="I689" i="12"/>
  <c r="J689" i="12" s="1"/>
  <c r="N689" i="12" s="1"/>
  <c r="I681" i="12"/>
  <c r="J681" i="12" s="1"/>
  <c r="N681" i="12" s="1"/>
  <c r="O692" i="12"/>
  <c r="O682" i="12"/>
  <c r="I696" i="12"/>
  <c r="J696" i="12" s="1"/>
  <c r="N696" i="12" s="1"/>
  <c r="O696" i="12" s="1"/>
  <c r="O688" i="12"/>
  <c r="I680" i="12"/>
  <c r="J680" i="12" s="1"/>
  <c r="N680" i="12" s="1"/>
  <c r="O680" i="12" s="1"/>
  <c r="I659" i="12"/>
  <c r="I664" i="12" s="1"/>
  <c r="I693" i="12"/>
  <c r="J693" i="12" s="1"/>
  <c r="N693" i="12" s="1"/>
  <c r="O693" i="12" s="1"/>
  <c r="I658" i="12"/>
  <c r="I663" i="12" s="1"/>
  <c r="I698" i="12"/>
  <c r="J698" i="12" s="1"/>
  <c r="N698" i="12" s="1"/>
  <c r="O698" i="12" s="1"/>
  <c r="I690" i="12"/>
  <c r="J690" i="12" s="1"/>
  <c r="N690" i="12" s="1"/>
  <c r="O690" i="12" s="1"/>
  <c r="K664" i="12"/>
  <c r="O684" i="12"/>
  <c r="J663" i="12"/>
  <c r="I699" i="12"/>
  <c r="J699" i="12" s="1"/>
  <c r="N699" i="12" s="1"/>
  <c r="O699" i="12" s="1"/>
  <c r="O691" i="12"/>
  <c r="I683" i="12"/>
  <c r="J683" i="12" s="1"/>
  <c r="N683" i="12" s="1"/>
  <c r="O683" i="12" s="1"/>
  <c r="O689" i="12"/>
  <c r="O697" i="12"/>
  <c r="O685" i="12"/>
  <c r="O694" i="12"/>
  <c r="I686" i="12"/>
  <c r="J686" i="12" s="1"/>
  <c r="N686" i="12" s="1"/>
  <c r="O686" i="12" s="1"/>
  <c r="J665" i="12"/>
  <c r="O679" i="12"/>
  <c r="O681" i="12"/>
  <c r="H76" i="12" l="1"/>
  <c r="H558" i="12" l="1"/>
  <c r="H559" i="12"/>
  <c r="H560" i="12"/>
  <c r="H561" i="12"/>
  <c r="H562" i="12"/>
  <c r="H563" i="12"/>
  <c r="H564" i="12"/>
  <c r="H565" i="12"/>
  <c r="H566" i="12"/>
  <c r="H567" i="12"/>
  <c r="H568" i="12"/>
  <c r="H557"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H89" i="12"/>
  <c r="H88" i="12"/>
  <c r="H87" i="12"/>
  <c r="H86" i="12"/>
  <c r="H85" i="12"/>
  <c r="H84" i="12"/>
  <c r="H83" i="12"/>
  <c r="H82" i="12"/>
  <c r="H81" i="12"/>
  <c r="H80" i="12"/>
  <c r="H77" i="12"/>
  <c r="H78" i="12"/>
  <c r="H79" i="12"/>
  <c r="H75" i="12"/>
  <c r="H62" i="12"/>
  <c r="I62" i="12" s="1"/>
  <c r="M62" i="12" s="1"/>
  <c r="H63" i="12"/>
  <c r="I63" i="12" s="1"/>
  <c r="M63" i="12" s="1"/>
  <c r="J62" i="12"/>
  <c r="O62" i="12" s="1"/>
  <c r="J63" i="12"/>
  <c r="O63" i="12" s="1"/>
  <c r="J61" i="12"/>
  <c r="O61" i="12" s="1"/>
  <c r="H61" i="12"/>
  <c r="I61" i="12" s="1"/>
  <c r="M61" i="12" s="1"/>
  <c r="N61" i="12" l="1"/>
  <c r="N63" i="12"/>
  <c r="N62" i="12"/>
  <c r="D588" i="12" l="1"/>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J54" i="18" l="1"/>
  <c r="K54" i="18" a="1"/>
  <c r="K54" i="18" s="1"/>
  <c r="J64" i="18" l="1"/>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N20" i="12"/>
  <c r="Q20" i="12" s="1"/>
  <c r="N19" i="12"/>
  <c r="Q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N52" i="12"/>
  <c r="Q52" i="12" s="1"/>
  <c r="K123" i="12"/>
  <c r="P123" i="12" s="1"/>
  <c r="O123" i="12"/>
  <c r="L135" i="12"/>
  <c r="Q135" i="12" s="1"/>
  <c r="P135" i="12"/>
  <c r="Q432" i="12"/>
  <c r="Q438" i="12"/>
  <c r="K77" i="12"/>
  <c r="O77" i="12" s="1"/>
  <c r="N77" i="12"/>
  <c r="N9" i="12"/>
  <c r="Q9" i="12" s="1"/>
  <c r="P9" i="12"/>
  <c r="N28" i="12"/>
  <c r="Q28" i="12" s="1"/>
  <c r="P28" i="12"/>
  <c r="L155" i="12"/>
  <c r="Q155" i="12" s="1"/>
  <c r="P155" i="12"/>
  <c r="Q435" i="12"/>
  <c r="R391" i="12"/>
  <c r="G388" i="12"/>
  <c r="Q380" i="12"/>
  <c r="Q374" i="12"/>
  <c r="N194" i="12"/>
  <c r="P143" i="12"/>
  <c r="R143" i="12" s="1"/>
  <c r="P139" i="12"/>
  <c r="R139" i="12" s="1"/>
  <c r="K113" i="12"/>
  <c r="P113" i="12" s="1"/>
  <c r="Q113" i="12" s="1"/>
  <c r="N36" i="12"/>
  <c r="Q36" i="12" s="1"/>
  <c r="R36" i="12" s="1"/>
  <c r="K309" i="12"/>
  <c r="N31" i="12"/>
  <c r="Q31" i="12" s="1"/>
  <c r="N12" i="12"/>
  <c r="Q12" i="12" s="1"/>
  <c r="R12" i="12" s="1"/>
  <c r="S321" i="12"/>
  <c r="R271" i="12"/>
  <c r="S323" i="12"/>
  <c r="R388" i="12"/>
  <c r="R379" i="12"/>
  <c r="S325" i="12"/>
  <c r="P236" i="12"/>
  <c r="Q236" i="12" s="1"/>
  <c r="P400" i="12"/>
  <c r="M392" i="12"/>
  <c r="M378" i="12"/>
  <c r="G374" i="12"/>
  <c r="L368" i="12"/>
  <c r="Q366" i="12"/>
  <c r="R299" i="12"/>
  <c r="N202" i="12"/>
  <c r="P399" i="12"/>
  <c r="H381" i="12"/>
  <c r="R376" i="12"/>
  <c r="G363" i="12"/>
  <c r="N88" i="12"/>
  <c r="N33" i="12"/>
  <c r="Q33" i="12" s="1"/>
  <c r="N13" i="12"/>
  <c r="Q13" i="12" s="1"/>
  <c r="L159" i="12"/>
  <c r="Q159" i="12" s="1"/>
  <c r="P159" i="12"/>
  <c r="K119" i="12"/>
  <c r="P119" i="12" s="1"/>
  <c r="O119" i="12"/>
  <c r="N47" i="12"/>
  <c r="Q47" i="12" s="1"/>
  <c r="P47" i="12"/>
  <c r="O126" i="12"/>
  <c r="K126" i="12"/>
  <c r="P126" i="12" s="1"/>
  <c r="S319" i="12"/>
  <c r="N196" i="12"/>
  <c r="K111" i="12"/>
  <c r="P111" i="12" s="1"/>
  <c r="O111" i="12"/>
  <c r="N32" i="12"/>
  <c r="Q32" i="12" s="1"/>
  <c r="P32" i="12"/>
  <c r="L156" i="12"/>
  <c r="Q156" i="12" s="1"/>
  <c r="P156" i="12"/>
  <c r="N41" i="12"/>
  <c r="Q41" i="12" s="1"/>
  <c r="P41" i="12"/>
  <c r="N15" i="12"/>
  <c r="Q15" i="12" s="1"/>
  <c r="P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N51" i="12"/>
  <c r="Q51" i="12" s="1"/>
  <c r="R51" i="12" s="1"/>
  <c r="N45" i="12"/>
  <c r="Q45" i="12" s="1"/>
  <c r="R45" i="12" s="1"/>
  <c r="N39" i="12"/>
  <c r="Q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N49" i="12"/>
  <c r="Q49" i="12" s="1"/>
  <c r="R49" i="12" s="1"/>
  <c r="P406" i="12"/>
  <c r="R392" i="12"/>
  <c r="M391" i="12"/>
  <c r="M388" i="12"/>
  <c r="M381" i="12"/>
  <c r="G380" i="12"/>
  <c r="H362" i="12"/>
  <c r="P248" i="12"/>
  <c r="Q248" i="12" s="1"/>
  <c r="N220" i="12"/>
  <c r="L133" i="12"/>
  <c r="Q133" i="12" s="1"/>
  <c r="R133" i="12" s="1"/>
  <c r="N17" i="12"/>
  <c r="Q17" i="12" s="1"/>
  <c r="R17" i="12" s="1"/>
  <c r="P410" i="12"/>
  <c r="S317" i="12"/>
  <c r="R277" i="12"/>
  <c r="N222" i="12"/>
  <c r="P408" i="12"/>
  <c r="Q386" i="12"/>
  <c r="L377" i="12"/>
  <c r="K122" i="12"/>
  <c r="P122" i="12" s="1"/>
  <c r="Q122" i="12" s="1"/>
  <c r="N80" i="12"/>
  <c r="N25" i="12"/>
  <c r="Q25" i="12" s="1"/>
  <c r="R25" i="12" s="1"/>
  <c r="N23" i="12"/>
  <c r="Q23" i="12" s="1"/>
  <c r="R23" i="12" s="1"/>
  <c r="P19" i="12"/>
  <c r="P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P37" i="12"/>
  <c r="N37" i="12"/>
  <c r="Q37" i="12" s="1"/>
  <c r="N35" i="12"/>
  <c r="Q35" i="12" s="1"/>
  <c r="P35" i="12"/>
  <c r="N29" i="12"/>
  <c r="Q29" i="12" s="1"/>
  <c r="P29" i="12"/>
  <c r="L150" i="12"/>
  <c r="Q150" i="12" s="1"/>
  <c r="R150" i="12" s="1"/>
  <c r="P148" i="12"/>
  <c r="R148" i="12" s="1"/>
  <c r="P132" i="12"/>
  <c r="R132" i="12" s="1"/>
  <c r="O116" i="12"/>
  <c r="Q116" i="12" s="1"/>
  <c r="N75" i="12"/>
  <c r="K75" i="12"/>
  <c r="O75" i="12" s="1"/>
  <c r="N53" i="12"/>
  <c r="Q53" i="12" s="1"/>
  <c r="P53" i="12"/>
  <c r="N48" i="12"/>
  <c r="Q48" i="12" s="1"/>
  <c r="P48" i="12"/>
  <c r="N40" i="12"/>
  <c r="Q40" i="12" s="1"/>
  <c r="P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N44" i="12"/>
  <c r="Q44" i="12" s="1"/>
  <c r="R44" i="12" s="1"/>
  <c r="R31" i="12"/>
  <c r="L158" i="12"/>
  <c r="Q158" i="12" s="1"/>
  <c r="R158" i="12" s="1"/>
  <c r="P147" i="12"/>
  <c r="R147" i="12" s="1"/>
  <c r="O120" i="12"/>
  <c r="Q120" i="12" s="1"/>
  <c r="O112" i="12"/>
  <c r="Q112" i="12" s="1"/>
  <c r="K81" i="12"/>
  <c r="O81" i="12" s="1"/>
  <c r="N81" i="12"/>
  <c r="N55" i="12"/>
  <c r="Q55" i="12" s="1"/>
  <c r="P55" i="12"/>
  <c r="P24" i="12"/>
  <c r="N24" i="12"/>
  <c r="Q24" i="12" s="1"/>
  <c r="P11" i="12"/>
  <c r="N11" i="12"/>
  <c r="Q11" i="12" s="1"/>
  <c r="K114" i="12"/>
  <c r="P114" i="12" s="1"/>
  <c r="O114" i="12"/>
  <c r="K86" i="12"/>
  <c r="O86" i="12" s="1"/>
  <c r="N86" i="12"/>
  <c r="K78" i="12"/>
  <c r="O78" i="12" s="1"/>
  <c r="N78" i="12"/>
  <c r="P43" i="12"/>
  <c r="N43" i="12"/>
  <c r="Q43" i="12" s="1"/>
  <c r="N27" i="12"/>
  <c r="Q27" i="12" s="1"/>
  <c r="P27" i="12"/>
  <c r="N21" i="12"/>
  <c r="Q21" i="12" s="1"/>
  <c r="P21" i="12"/>
  <c r="N16" i="12"/>
  <c r="Q16" i="12" s="1"/>
  <c r="P16" i="12"/>
  <c r="N8" i="12"/>
  <c r="Q8" i="12" s="1"/>
  <c r="P8" i="12"/>
  <c r="P52" i="12"/>
  <c r="P39" i="12"/>
  <c r="P33" i="12"/>
  <c r="P20" i="12"/>
  <c r="P88" i="12" l="1"/>
  <c r="P80" i="12"/>
  <c r="R28" i="12"/>
  <c r="R135" i="12"/>
  <c r="R52" i="12"/>
  <c r="L393" i="12"/>
  <c r="R19" i="12"/>
  <c r="R159" i="12"/>
  <c r="R20" i="12"/>
  <c r="R9" i="12"/>
  <c r="Q123" i="12"/>
  <c r="R134" i="12"/>
  <c r="P83" i="12"/>
  <c r="Q244" i="12"/>
  <c r="H370" i="12"/>
  <c r="Q393" i="12"/>
  <c r="P77" i="12"/>
  <c r="R15" i="12"/>
  <c r="R155" i="12"/>
  <c r="G370" i="12"/>
  <c r="R393" i="12"/>
  <c r="R13" i="12"/>
  <c r="R55" i="12"/>
  <c r="Q111" i="12"/>
  <c r="Q119" i="12"/>
  <c r="R156" i="12"/>
  <c r="R146" i="12"/>
  <c r="Q232" i="12"/>
  <c r="G393" i="12"/>
  <c r="R33" i="12"/>
  <c r="M370" i="12"/>
  <c r="R41" i="12"/>
  <c r="R382" i="12"/>
  <c r="L382" i="12"/>
  <c r="Q126" i="12"/>
  <c r="R16" i="12"/>
  <c r="P78" i="12"/>
  <c r="R32" i="12"/>
  <c r="R47" i="12"/>
  <c r="G382" i="12"/>
  <c r="Q242" i="12"/>
  <c r="H393" i="12"/>
  <c r="Q239" i="12"/>
  <c r="H382" i="12"/>
  <c r="R21" i="12"/>
  <c r="P86" i="12"/>
  <c r="P81" i="12"/>
  <c r="R48" i="12"/>
  <c r="M382" i="12"/>
  <c r="R160" i="12"/>
  <c r="R39" i="12"/>
  <c r="R27" i="12"/>
  <c r="Q114" i="12"/>
  <c r="R144" i="12"/>
  <c r="R152" i="12"/>
  <c r="L370" i="12"/>
  <c r="M393" i="12"/>
  <c r="Q370" i="12"/>
  <c r="R8" i="12"/>
  <c r="R29" i="12"/>
  <c r="Q382" i="12"/>
  <c r="R370" i="12"/>
  <c r="R40" i="12"/>
  <c r="R35" i="12"/>
  <c r="Q249" i="12"/>
  <c r="R37" i="12"/>
  <c r="R140" i="12"/>
  <c r="Q247" i="12"/>
  <c r="R162" i="12"/>
  <c r="R53" i="12"/>
  <c r="Q237" i="12"/>
  <c r="Q234" i="12"/>
  <c r="R11" i="12"/>
  <c r="R43" i="12"/>
  <c r="R24" i="12"/>
  <c r="Q118" i="12"/>
  <c r="P75" i="12"/>
  <c r="P89" i="12"/>
  <c r="F353" i="12" l="1"/>
  <c r="G353" i="12"/>
  <c r="I353" i="12"/>
  <c r="H353" i="12"/>
  <c r="J353" i="12"/>
  <c r="K353" i="12"/>
  <c r="E353" i="12"/>
  <c r="L353" i="12"/>
  <c r="D353" i="12"/>
  <c r="H260" i="12" l="1"/>
  <c r="H184" i="12" l="1"/>
  <c r="H179" i="12"/>
  <c r="H174" i="12"/>
  <c r="H169" i="12"/>
  <c r="H100" i="12"/>
  <c r="H9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 r="D58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0A5C748-7776-4398-911E-AE734C669F3B}">
      <text>
        <r>
          <rPr>
            <sz val="11"/>
            <color theme="1"/>
            <rFont val="Calibri"/>
            <family val="2"/>
            <scheme val="minor"/>
          </rPr>
          <t>Petr Čala:
Main effect, private returns to schooling</t>
        </r>
      </text>
    </comment>
    <comment ref="E1" authorId="0" shapeId="0" xr:uid="{AF55E00A-3619-4B8B-B319-F00708B5934D}">
      <text>
        <r>
          <rPr>
            <sz val="11"/>
            <color theme="1"/>
            <rFont val="Calibri"/>
            <family val="2"/>
            <scheme val="minor"/>
          </rPr>
          <t>Petr Čala:
Standard error</t>
        </r>
      </text>
    </comment>
    <comment ref="L1" authorId="0" shapeId="0" xr:uid="{6FF9F7E6-771D-4B7B-8A76-E6917DF2680D}">
      <text>
        <r>
          <rPr>
            <sz val="11"/>
            <color theme="1"/>
            <rFont val="Calibri"/>
            <family val="2"/>
            <scheme val="minor"/>
          </rPr>
          <t>Petr Čala:
Estimate is a short run type</t>
        </r>
      </text>
    </comment>
    <comment ref="M1" authorId="0" shapeId="0" xr:uid="{F8500367-F515-4168-88F4-0AC87CA1D515}">
      <text>
        <r>
          <rPr>
            <sz val="11"/>
            <color theme="1"/>
            <rFont val="Calibri"/>
            <family val="2"/>
            <scheme val="minor"/>
          </rPr>
          <t>Petr Čala:
Estimate is a long run type</t>
        </r>
      </text>
    </comment>
    <comment ref="N1" authorId="0" shapeId="0" xr:uid="{FF98308D-94B4-474B-ABE1-4D52AD210774}">
      <text>
        <r>
          <rPr>
            <sz val="11"/>
            <color theme="1"/>
            <rFont val="Calibri"/>
            <family val="2"/>
            <scheme val="minor"/>
          </rPr>
          <t>Petr Čala:
Estimate can be aggregated on the level of a city</t>
        </r>
      </text>
    </comment>
    <comment ref="O1" authorId="0" shapeId="0" xr:uid="{33F8D686-0796-4A81-98A2-E40598864263}">
      <text>
        <r>
          <rPr>
            <sz val="11"/>
            <color theme="1"/>
            <rFont val="Calibri"/>
            <family val="2"/>
            <scheme val="minor"/>
          </rPr>
          <t>Petr Čala:
Estimate can be aggregated on the level of a small region</t>
        </r>
      </text>
    </comment>
    <comment ref="P1" authorId="0" shapeId="0" xr:uid="{CF95FAEB-D4B3-4D91-8A33-B60FE96D3EEA}">
      <text>
        <r>
          <rPr>
            <sz val="11"/>
            <color theme="1"/>
            <rFont val="Calibri"/>
            <family val="2"/>
            <scheme val="minor"/>
          </rPr>
          <t>Petr Čala:
Estimate can be aggregated on the level of a large region of countries</t>
        </r>
      </text>
    </comment>
    <comment ref="Q1" authorId="0" shapeId="0" xr:uid="{F29DE19E-43DB-4F62-94E4-32BA11595509}">
      <text>
        <r>
          <rPr>
            <sz val="11"/>
            <color theme="1"/>
            <rFont val="Calibri"/>
            <family val="2"/>
            <scheme val="minor"/>
          </rPr>
          <t>Petr Čala:
Estimate can be aggregated on the level of a country</t>
        </r>
      </text>
    </comment>
    <comment ref="R1" authorId="0" shapeId="0" xr:uid="{7E331F82-328B-416B-B62B-E5178542B7C2}">
      <text>
        <r>
          <rPr>
            <sz val="11"/>
            <color theme="1"/>
            <rFont val="Calibri"/>
            <family val="2"/>
            <scheme val="minor"/>
          </rPr>
          <t>Petr Čala:
Estimate can be aggregated on the level of a body of mass larger than a country</t>
        </r>
      </text>
    </comment>
    <comment ref="S1" authorId="0" shapeId="0" xr:uid="{18E1BF90-DDD6-486B-8A5B-F94ACC8F4486}">
      <text>
        <r>
          <rPr>
            <sz val="11"/>
            <color theme="1"/>
            <rFont val="Calibri"/>
            <family val="2"/>
            <scheme val="minor"/>
          </rPr>
          <t>Petr Čala:
Number of observations used in the estimation (put to log later)</t>
        </r>
      </text>
    </comment>
    <comment ref="T1" authorId="0" shapeId="0" xr:uid="{94F05C71-D13C-4F21-8091-EF4E2CAC3DF7}">
      <text>
        <r>
          <rPr>
            <sz val="11"/>
            <color theme="1"/>
            <rFont val="Calibri"/>
            <family val="2"/>
            <scheme val="minor"/>
          </rPr>
          <t>Petr Čala:
Number of regressands in the regression</t>
        </r>
      </text>
    </comment>
    <comment ref="U1" authorId="0" shapeId="0" xr:uid="{F8E877BA-709A-462E-BA03-14C6B37F202C}">
      <text>
        <r>
          <rPr>
            <sz val="11"/>
            <color theme="1"/>
            <rFont val="Calibri"/>
            <family val="2"/>
            <scheme val="minor"/>
          </rPr>
          <t>Petr Čala:
The number of Degrees of Freedom computed as "n_obs - regressands - 1" for a regression and "n_obs - 1" for means</t>
        </r>
      </text>
    </comment>
    <comment ref="V1" authorId="0" shapeId="0" xr:uid="{8CB01518-814B-4858-9AF6-95B4978B2599}">
      <text>
        <r>
          <rPr>
            <sz val="11"/>
            <color theme="1"/>
            <rFont val="Calibri"/>
            <family val="2"/>
            <scheme val="minor"/>
          </rPr>
          <t>Petr Čala:
Number of estimates per this study</t>
        </r>
      </text>
    </comment>
    <comment ref="W1" authorId="0" shapeId="0" xr:uid="{DB4C526D-E023-4956-9D29-54535E94D41B}">
      <text>
        <r>
          <rPr>
            <sz val="11"/>
            <color theme="1"/>
            <rFont val="Calibri"/>
            <family val="2"/>
            <scheme val="minor"/>
          </rPr>
          <t>Petr Čala:
Mean years of schooling</t>
        </r>
      </text>
    </comment>
    <comment ref="X1" authorId="0" shapeId="0" xr:uid="{8B8BF47D-3326-41F4-B333-5F4BF23A72EF}">
      <text>
        <r>
          <rPr>
            <sz val="11"/>
            <color theme="1"/>
            <rFont val="Calibri"/>
            <family val="2"/>
            <scheme val="minor"/>
          </rPr>
          <t>Petr Čala:
Mean years of experience</t>
        </r>
      </text>
    </comment>
    <comment ref="Y1" authorId="0" shapeId="0" xr:uid="{4DFCE9DF-6FFF-4105-9599-7676BC7EEE5A}">
      <text>
        <r>
          <rPr>
            <sz val="11"/>
            <color theme="1"/>
            <rFont val="Calibri"/>
            <family val="2"/>
            <scheme val="minor"/>
          </rPr>
          <t>Petr Čala:
The study reports the number of years directly (using years of schooling)</t>
        </r>
      </text>
    </comment>
    <comment ref="Z1" authorId="0" shapeId="0" xr:uid="{47EBA697-4F58-4E82-99E4-1AFD69676E08}">
      <text>
        <r>
          <rPr>
            <sz val="11"/>
            <color theme="1"/>
            <rFont val="Calibri"/>
            <family val="2"/>
            <scheme val="minor"/>
          </rPr>
          <t>Petr Čala:
The study instead uses levels of schooling (primary, sec, …) in the mincer regression</t>
        </r>
      </text>
    </comment>
    <comment ref="AA1" authorId="0" shapeId="0" xr:uid="{93BF1BF8-B6F8-4A53-99B0-25BFAF315B2E}">
      <text>
        <r>
          <rPr>
            <sz val="11"/>
            <color theme="1"/>
            <rFont val="Calibri"/>
            <family val="2"/>
            <scheme val="minor"/>
          </rPr>
          <t>Petr Čala:
Wage is defined as log hourly</t>
        </r>
      </text>
    </comment>
    <comment ref="AB1" authorId="0" shapeId="0" xr:uid="{90AC8053-6377-429D-928C-F1D13FCEB77F}">
      <text>
        <r>
          <rPr>
            <sz val="11"/>
            <color theme="1"/>
            <rFont val="Calibri"/>
            <family val="2"/>
            <scheme val="minor"/>
          </rPr>
          <t xml:space="preserve">Petr Čala:
Daily or weekly wage
</t>
        </r>
      </text>
    </comment>
    <comment ref="AC1" authorId="0" shapeId="0" xr:uid="{88D88849-0C8D-4337-9AD1-C3207B2CBC30}">
      <text>
        <r>
          <rPr>
            <sz val="11"/>
            <color theme="1"/>
            <rFont val="Calibri"/>
            <family val="2"/>
            <scheme val="minor"/>
          </rPr>
          <t>Petr Čala:
Placeholder for the wage dummy</t>
        </r>
      </text>
    </comment>
    <comment ref="AD1" authorId="0" shapeId="0" xr:uid="{4924ED9E-3B7C-4392-8F71-3AC96057CA47}">
      <text>
        <r>
          <rPr>
            <sz val="11"/>
            <color theme="1"/>
            <rFont val="Calibri"/>
            <family val="2"/>
            <scheme val="minor"/>
          </rPr>
          <t>Petr Čala:
Wage is defined as mean annual earnings per worker</t>
        </r>
      </text>
    </comment>
    <comment ref="AE1" authorId="0" shapeId="0" xr:uid="{CBC4EA1D-AC2E-4ADA-9207-2E8E9604C654}">
      <text>
        <r>
          <rPr>
            <sz val="11"/>
            <color theme="1"/>
            <rFont val="Calibri"/>
            <family val="2"/>
            <scheme val="minor"/>
          </rPr>
          <t>Petr Čala:
Data are input micro data</t>
        </r>
      </text>
    </comment>
    <comment ref="AF1" authorId="0" shapeId="0" xr:uid="{F1057F82-34BE-4D02-817F-C8EC738EE07D}">
      <text>
        <r>
          <rPr>
            <sz val="11"/>
            <color theme="1"/>
            <rFont val="Calibri"/>
            <family val="2"/>
            <scheme val="minor"/>
          </rPr>
          <t>Petr Čala:
Data come from a survey (household or employers, maybe split later)</t>
        </r>
      </text>
    </comment>
    <comment ref="AG1" authorId="0" shapeId="0" xr:uid="{4CD632FE-49AD-42E7-993C-7CB05400FBAC}">
      <text>
        <r>
          <rPr>
            <sz val="11"/>
            <color theme="1"/>
            <rFont val="Calibri"/>
            <family val="2"/>
            <scheme val="minor"/>
          </rPr>
          <t>Petr Čala:
Data come from a national register</t>
        </r>
      </text>
    </comment>
    <comment ref="AH1" authorId="0" shapeId="0" xr:uid="{5766FD8E-DAB4-4969-BC1F-6A1214F2B0F9}">
      <text>
        <r>
          <rPr>
            <sz val="11"/>
            <color theme="1"/>
            <rFont val="Calibri"/>
            <family val="2"/>
            <scheme val="minor"/>
          </rPr>
          <t>Petr Čala:
Data type = cross-section -&gt; snapshot of the population in a given year</t>
        </r>
      </text>
    </comment>
    <comment ref="AI1" authorId="0" shapeId="0" xr:uid="{CF84ED43-7D28-44D4-AA42-5F6B1750ABB1}">
      <text>
        <r>
          <rPr>
            <sz val="11"/>
            <color theme="1"/>
            <rFont val="Calibri"/>
            <family val="2"/>
            <scheme val="minor"/>
          </rPr>
          <t>Petr Čala:
Data type = panel -&gt; various countries, groups observed over their life</t>
        </r>
      </text>
    </comment>
    <comment ref="AJ1" authorId="0" shapeId="0" xr:uid="{9AE4FED6-747A-435A-8BE7-54330A398A42}">
      <text>
        <r>
          <rPr>
            <sz val="11"/>
            <color theme="1"/>
            <rFont val="Calibri"/>
            <family val="2"/>
            <scheme val="minor"/>
          </rPr>
          <t>Petr Čala:
Average original year, DELETE LATER</t>
        </r>
      </text>
    </comment>
    <comment ref="AK1" authorId="0" shapeId="0" xr:uid="{757B90D6-A5B1-4D48-A009-D859672D8DB6}">
      <text>
        <r>
          <rPr>
            <sz val="11"/>
            <color theme="1"/>
            <rFont val="Calibri"/>
            <family val="2"/>
            <scheme val="minor"/>
          </rPr>
          <t>Petr Čala:
Percentage of subjects with no education - country aggregated</t>
        </r>
      </text>
    </comment>
    <comment ref="AL1" authorId="0" shapeId="0" xr:uid="{7A0D2528-B8A3-4791-8407-731E316B7349}">
      <text>
        <r>
          <rPr>
            <sz val="11"/>
            <color theme="1"/>
            <rFont val="Calibri"/>
            <family val="2"/>
            <scheme val="minor"/>
          </rPr>
          <t>Petr Čala:
Percentage of subjects with primary education - country aggregated</t>
        </r>
      </text>
    </comment>
    <comment ref="AM1" authorId="0" shapeId="0" xr:uid="{1041FE08-F0A4-4237-8508-3B628C3C3EE0}">
      <text>
        <r>
          <rPr>
            <sz val="11"/>
            <color theme="1"/>
            <rFont val="Calibri"/>
            <family val="2"/>
            <scheme val="minor"/>
          </rPr>
          <t>Petr Čala:
Percentage of subjects with secondary education</t>
        </r>
      </text>
    </comment>
    <comment ref="AN1" authorId="0" shapeId="0" xr:uid="{652B3514-09F5-4789-98F9-F090608054D1}">
      <text>
        <r>
          <rPr>
            <sz val="11"/>
            <color theme="1"/>
            <rFont val="Calibri"/>
            <family val="2"/>
            <scheme val="minor"/>
          </rPr>
          <t>Petr Čala:
Percentage of subjects with higher education</t>
        </r>
      </text>
    </comment>
    <comment ref="AO1" authorId="0" shapeId="0" xr:uid="{EB202538-2133-4637-BEF4-B5EBC97D8782}">
      <text>
        <r>
          <rPr>
            <sz val="11"/>
            <color theme="1"/>
            <rFont val="Calibri"/>
            <family val="2"/>
            <scheme val="minor"/>
          </rPr>
          <t>Petr Čala:
Percentage of workers from sample, that are wage earners</t>
        </r>
      </text>
    </comment>
    <comment ref="AP1" authorId="0" shapeId="0" xr:uid="{DB720361-18E3-45BE-B6E2-29E1BD2107E1}">
      <text>
        <r>
          <rPr>
            <sz val="11"/>
            <color theme="1"/>
            <rFont val="Calibri"/>
            <family val="2"/>
            <scheme val="minor"/>
          </rPr>
          <t>Petr Čala:
Percentage of workers from sample, that are self employed</t>
        </r>
      </text>
    </comment>
    <comment ref="AS1" authorId="0" shapeId="0" xr:uid="{F2798ACF-2F34-4650-8A67-E1AD0DC387AB}">
      <text>
        <r>
          <rPr>
            <sz val="11"/>
            <color theme="1"/>
            <rFont val="Calibri"/>
            <family val="2"/>
            <scheme val="minor"/>
          </rPr>
          <t>Petr Čala:
Percentage of workers from sample, that work in the private sector</t>
        </r>
      </text>
    </comment>
    <comment ref="AT1" authorId="0" shapeId="0" xr:uid="{5B765E45-C9C6-4ADD-9B38-7F21614478CF}">
      <text>
        <r>
          <rPr>
            <sz val="11"/>
            <color theme="1"/>
            <rFont val="Calibri"/>
            <family val="2"/>
            <scheme val="minor"/>
          </rPr>
          <t>Petr Čala:
Percentage of workers from sample, that work in the public sector</t>
        </r>
      </text>
    </comment>
    <comment ref="AU1" authorId="0" shapeId="0" xr:uid="{09B61B49-5E2F-43AC-B226-515120CE240F}">
      <text>
        <r>
          <rPr>
            <sz val="11"/>
            <color theme="1"/>
            <rFont val="Calibri"/>
            <family val="2"/>
            <scheme val="minor"/>
          </rPr>
          <t>Petr Čala:
Caucasion (european ancestry) ethnicity</t>
        </r>
      </text>
    </comment>
    <comment ref="AV1" authorId="0" shapeId="0" xr:uid="{B748FF78-FADA-4836-A574-0214858B6F15}">
      <text>
        <r>
          <rPr>
            <sz val="11"/>
            <color theme="1"/>
            <rFont val="Calibri"/>
            <family val="2"/>
            <scheme val="minor"/>
          </rPr>
          <t>Petr Čala:
Other ethnicity</t>
        </r>
      </text>
    </comment>
    <comment ref="AW1" authorId="0" shapeId="0" xr:uid="{DADF15A8-7015-490F-88FB-2E222E4C0B0E}">
      <text>
        <r>
          <rPr>
            <sz val="11"/>
            <color theme="1"/>
            <rFont val="Calibri"/>
            <family val="2"/>
            <scheme val="minor"/>
          </rPr>
          <t>Petr Čala:
Rural sector</t>
        </r>
      </text>
    </comment>
    <comment ref="AX1" authorId="0" shapeId="0" xr:uid="{E5C7C8B7-719A-48B3-9945-0F02FEFF7800}">
      <text>
        <r>
          <rPr>
            <sz val="11"/>
            <color theme="1"/>
            <rFont val="Calibri"/>
            <family val="2"/>
            <scheme val="minor"/>
          </rPr>
          <t>Petr Čala:
Urban sector</t>
        </r>
      </text>
    </comment>
    <comment ref="AZ1" authorId="0" shapeId="0" xr:uid="{E95921BD-7B97-4024-BEF4-034457A67E2C}">
      <text>
        <r>
          <rPr>
            <sz val="11"/>
            <color theme="1"/>
            <rFont val="Calibri"/>
            <family val="2"/>
            <scheme val="minor"/>
          </rPr>
          <t>Petr Čala:
Region - possibly dummify this</t>
        </r>
      </text>
    </comment>
    <comment ref="BJ1" authorId="0" shapeId="0" xr:uid="{892632E9-2D81-4DD8-A16D-8202BC27E456}">
      <text>
        <r>
          <rPr>
            <sz val="11"/>
            <color theme="1"/>
            <rFont val="Calibri"/>
            <family val="2"/>
            <scheme val="minor"/>
          </rPr>
          <t>Petr Čala:
Logarithm of median monthly expenditure in that country around year 2000</t>
        </r>
      </text>
    </comment>
    <comment ref="BK1" authorId="0" shapeId="0" xr:uid="{EE1BBC48-0231-4F31-9653-A0B2A4C750A8}">
      <text>
        <r>
          <rPr>
            <sz val="11"/>
            <color theme="1"/>
            <rFont val="Calibri"/>
            <family val="2"/>
            <scheme val="minor"/>
          </rPr>
          <t>Petr Čala:
Logarithm of the minimal monthly wage in that country around year 2000</t>
        </r>
      </text>
    </comment>
    <comment ref="BL1" authorId="0" shapeId="0" xr:uid="{E8BBFF2A-46A7-4F4E-8433-EAA8197B5F90}">
      <text>
        <r>
          <rPr>
            <sz val="11"/>
            <color theme="1"/>
            <rFont val="Calibri"/>
            <family val="2"/>
            <scheme val="minor"/>
          </rPr>
          <t>Petr Čala:
Mean age of subjects</t>
        </r>
      </text>
    </comment>
    <comment ref="BN1" authorId="0" shapeId="0" xr:uid="{8436F1A5-24D6-4159-8A37-6BB0BC721016}">
      <text>
        <r>
          <rPr>
            <sz val="11"/>
            <color theme="1"/>
            <rFont val="Calibri"/>
            <family val="2"/>
            <scheme val="minor"/>
          </rPr>
          <t>Petr Čala:
Double hurdle model</t>
        </r>
      </text>
    </comment>
    <comment ref="BO1" authorId="0" shapeId="0" xr:uid="{F1C261D2-61EC-4E89-8B3E-E107E6F832E5}">
      <text>
        <r>
          <rPr>
            <sz val="11"/>
            <color theme="1"/>
            <rFont val="Calibri"/>
            <family val="2"/>
            <scheme val="minor"/>
          </rPr>
          <t xml:space="preserve">Petr Čala:
Cohort years to average out the individual effect (ability)
If not enough obs, merge with FE
</t>
        </r>
      </text>
    </comment>
    <comment ref="BP1" authorId="0" shapeId="0" xr:uid="{4D1F4893-FCCA-41E1-B554-57FB9D839DA0}">
      <text>
        <r>
          <rPr>
            <sz val="11"/>
            <color theme="1"/>
            <rFont val="Calibri"/>
            <family val="2"/>
            <scheme val="minor"/>
          </rPr>
          <t xml:space="preserve">Petr Čala:
Fixed or random effects
</t>
        </r>
      </text>
    </comment>
    <comment ref="BR1" authorId="0" shapeId="0" xr:uid="{2873456B-53C7-4FE9-9C1C-6C50DB6F9503}">
      <text>
        <r>
          <rPr>
            <sz val="11"/>
            <color theme="1"/>
            <rFont val="Calibri"/>
            <family val="2"/>
            <scheme val="minor"/>
          </rPr>
          <t>Petr Čala:
Heckman regression model</t>
        </r>
      </text>
    </comment>
    <comment ref="BU1" authorId="0" shapeId="0" xr:uid="{F3674EBD-CDB6-4D20-B0C5-91E7D043CA75}">
      <text>
        <r>
          <rPr>
            <sz val="11"/>
            <color theme="1"/>
            <rFont val="Calibri"/>
            <family val="2"/>
            <scheme val="minor"/>
          </rPr>
          <t>Petr Čala:
Ability is measured directly by IQ or other measure</t>
        </r>
      </text>
    </comment>
    <comment ref="BV1" authorId="0" shapeId="0" xr:uid="{AC3DF8E6-130F-43EC-BFEF-70346EB872CB}">
      <text>
        <r>
          <rPr>
            <sz val="11"/>
            <color theme="1"/>
            <rFont val="Calibri"/>
            <family val="2"/>
            <scheme val="minor"/>
          </rPr>
          <t>Petr Čala:
Innate ability is not measured in the equation, but a proxy is used to control for ability or ability bias</t>
        </r>
      </text>
    </comment>
    <comment ref="BW1" authorId="0" shapeId="0" xr:uid="{FF322890-86F2-45B1-B1E6-0E10EBAA2D33}">
      <text>
        <r>
          <rPr>
            <sz val="11"/>
            <color theme="1"/>
            <rFont val="Calibri"/>
            <family val="2"/>
            <scheme val="minor"/>
          </rPr>
          <t>Petr Čala:
Ability or ability bias is not controlled for</t>
        </r>
      </text>
    </comment>
    <comment ref="BX1" authorId="0" shapeId="0" xr:uid="{D675500A-762A-4023-BBF7-300007C4DADE}">
      <text>
        <r>
          <rPr>
            <sz val="11"/>
            <color theme="1"/>
            <rFont val="Calibri"/>
            <family val="2"/>
            <scheme val="minor"/>
          </rPr>
          <t>Petr Čala:
ability bias is not mentioned anywhere in the study</t>
        </r>
      </text>
    </comment>
    <comment ref="BY1" authorId="0" shapeId="0" xr:uid="{75088F19-8869-45FB-9F4C-4B12E59509F9}">
      <text>
        <r>
          <rPr>
            <sz val="11"/>
            <color theme="1"/>
            <rFont val="Calibri"/>
            <family val="2"/>
            <scheme val="minor"/>
          </rPr>
          <t>Petr Čala:
The study uses parents' education as an instrument for the estimate</t>
        </r>
      </text>
    </comment>
    <comment ref="BZ1" authorId="0" shapeId="0" xr:uid="{62A51B14-4DD8-4E06-ABF1-F7FF88BA5675}">
      <text>
        <r>
          <rPr>
            <sz val="11"/>
            <color theme="1"/>
            <rFont val="Calibri"/>
            <family val="2"/>
            <scheme val="minor"/>
          </rPr>
          <t>Petr Čala:
Distance to school or school per area</t>
        </r>
      </text>
    </comment>
    <comment ref="CA1" authorId="0" shapeId="0" xr:uid="{B2C0491B-2BA6-47F1-A925-BF9B20FA7FF4}">
      <text>
        <r>
          <rPr>
            <sz val="11"/>
            <color theme="1"/>
            <rFont val="Calibri"/>
            <family val="2"/>
            <scheme val="minor"/>
          </rPr>
          <t>Petr Čala:
The instrument is a spouse education</t>
        </r>
      </text>
    </comment>
    <comment ref="CB1" authorId="0" shapeId="0" xr:uid="{D91C7124-A0B5-40D0-9319-7210E5AD1AB0}">
      <text>
        <r>
          <rPr>
            <sz val="11"/>
            <color theme="1"/>
            <rFont val="Calibri"/>
            <family val="2"/>
            <scheme val="minor"/>
          </rPr>
          <t>Petr Čala:
The instrument is a marital status, i.e. whether the individual is married (dummy)</t>
        </r>
      </text>
    </comment>
    <comment ref="CC1" authorId="0" shapeId="0" xr:uid="{8CC85CCF-1C96-4B8C-833E-478BC81B9FE9}">
      <text>
        <r>
          <rPr>
            <sz val="11"/>
            <color theme="1"/>
            <rFont val="Calibri"/>
            <family val="2"/>
            <scheme val="minor"/>
          </rPr>
          <t>Petr Čala:
The study uses another instrument</t>
        </r>
      </text>
    </comment>
    <comment ref="CD1" authorId="0" shapeId="0" xr:uid="{2E0786D9-C63A-4300-A19C-8F331BF74D9E}">
      <text>
        <r>
          <rPr>
            <sz val="11"/>
            <color theme="1"/>
            <rFont val="Calibri"/>
            <family val="2"/>
            <scheme val="minor"/>
          </rPr>
          <t>Petr Čala:
Age is controlled for in the Mincer equation</t>
        </r>
      </text>
    </comment>
    <comment ref="CE1" authorId="0" shapeId="0" xr:uid="{CC125D5B-427B-4867-B8DC-52045E602B40}">
      <text>
        <r>
          <rPr>
            <sz val="11"/>
            <color theme="1"/>
            <rFont val="Calibri"/>
            <family val="2"/>
            <scheme val="minor"/>
          </rPr>
          <t>Petr Čala:
Squared age is controlled for in the Mincer equation</t>
        </r>
      </text>
    </comment>
    <comment ref="CF1" authorId="0" shapeId="0" xr:uid="{5E3BC883-2BB6-43C0-9064-434A390F0E5E}">
      <text>
        <r>
          <rPr>
            <sz val="11"/>
            <color theme="1"/>
            <rFont val="Calibri"/>
            <family val="2"/>
            <scheme val="minor"/>
          </rPr>
          <t>Petr Čala:
Experience control in the Mincer equation</t>
        </r>
      </text>
    </comment>
    <comment ref="CG1" authorId="0" shapeId="0" xr:uid="{8CA2E813-37AB-47D2-8CD4-0AF045ABD746}">
      <text>
        <r>
          <rPr>
            <sz val="11"/>
            <color theme="1"/>
            <rFont val="Calibri"/>
            <family val="2"/>
            <scheme val="minor"/>
          </rPr>
          <t>Petr Čala:
Experience squared control</t>
        </r>
      </text>
    </comment>
    <comment ref="CH1" authorId="0" shapeId="0" xr:uid="{B236E036-59FB-4037-B676-DF94F7A5B8AD}">
      <text>
        <r>
          <rPr>
            <sz val="11"/>
            <color theme="1"/>
            <rFont val="Calibri"/>
            <family val="2"/>
            <scheme val="minor"/>
          </rPr>
          <t>Petr Čala:
Ethnicity control in the Mincer equation</t>
        </r>
      </text>
    </comment>
    <comment ref="CI1" authorId="0" shapeId="0" xr:uid="{A3C6076F-DF13-47E0-AE9A-69C141A81526}">
      <text>
        <r>
          <rPr>
            <sz val="11"/>
            <color theme="1"/>
            <rFont val="Calibri"/>
            <family val="2"/>
            <scheme val="minor"/>
          </rPr>
          <t>Petr Čala:
Health control in the Mincer equation</t>
        </r>
      </text>
    </comment>
    <comment ref="CJ1" authorId="0" shapeId="0" xr:uid="{351D0039-8DDD-4203-B335-7B100A3ED239}">
      <text>
        <r>
          <rPr>
            <sz val="11"/>
            <color theme="1"/>
            <rFont val="Calibri"/>
            <family val="2"/>
            <scheme val="minor"/>
          </rPr>
          <t>Petr Čala:
Gender control in the Mincer equation</t>
        </r>
      </text>
    </comment>
    <comment ref="CK1" authorId="0" shapeId="0" xr:uid="{5F891EC1-0245-49C7-BD73-2B5EFB3FDE0F}">
      <text>
        <r>
          <rPr>
            <b/>
            <sz val="9"/>
            <color indexed="81"/>
            <rFont val="Tahoma"/>
            <family val="2"/>
            <charset val="238"/>
          </rPr>
          <t>Petr Čala:</t>
        </r>
        <r>
          <rPr>
            <sz val="9"/>
            <color indexed="81"/>
            <rFont val="Tahoma"/>
            <family val="2"/>
            <charset val="238"/>
          </rPr>
          <t xml:space="preserve">
Marriage control in the Mincer equation</t>
        </r>
      </text>
    </comment>
    <comment ref="CL1" authorId="0" shapeId="0" xr:uid="{561062A3-6C64-44DA-95EB-E437D3FF72AD}">
      <text>
        <r>
          <rPr>
            <sz val="11"/>
            <color theme="1"/>
            <rFont val="Calibri"/>
            <family val="2"/>
            <scheme val="minor"/>
          </rPr>
          <t>Petr Čala:
Occupation control in the Mincer equation</t>
        </r>
      </text>
    </comment>
    <comment ref="CM1" authorId="0" shapeId="0" xr:uid="{0D67725E-0B8E-47DA-A664-80E011F58266}">
      <text>
        <r>
          <rPr>
            <sz val="11"/>
            <color theme="1"/>
            <rFont val="Calibri"/>
            <family val="2"/>
            <scheme val="minor"/>
          </rPr>
          <t>Petr Čala:
Firm characteristics control in the Mincer equation</t>
        </r>
      </text>
    </comment>
    <comment ref="CN1" authorId="0" shapeId="0" xr:uid="{4FB3BB9E-F323-4D6D-9092-0D4596039CB8}">
      <text>
        <r>
          <rPr>
            <sz val="11"/>
            <color theme="1"/>
            <rFont val="Calibri"/>
            <family val="2"/>
            <scheme val="minor"/>
          </rPr>
          <t xml:space="preserve">Petr Čala:
Urban/rural control
</t>
        </r>
      </text>
    </comment>
    <comment ref="CO1" authorId="0" shapeId="0" xr:uid="{FF192406-B4C6-4C14-81B8-B970B1E66A5F}">
      <text>
        <r>
          <rPr>
            <sz val="11"/>
            <color theme="1"/>
            <rFont val="Calibri"/>
            <family val="2"/>
            <scheme val="minor"/>
          </rPr>
          <t>Petr Čala:
Macroeconomic variables control in the Mincer equation, such as sector of activity</t>
        </r>
      </text>
    </comment>
    <comment ref="CP1" authorId="0" shapeId="0" xr:uid="{267B6866-064D-466D-906D-902BECA82A18}">
      <text>
        <r>
          <rPr>
            <sz val="11"/>
            <color theme="1"/>
            <rFont val="Calibri"/>
            <family val="2"/>
            <scheme val="minor"/>
          </rPr>
          <t>Petr Čala:
Impact factor, via tools</t>
        </r>
      </text>
    </comment>
    <comment ref="CQ1" authorId="0" shapeId="0" xr:uid="{F2E249D1-077F-46A2-9610-9A8109020D8D}">
      <text>
        <r>
          <rPr>
            <sz val="11"/>
            <color theme="1"/>
            <rFont val="Calibri"/>
            <family val="2"/>
            <scheme val="minor"/>
          </rPr>
          <t>Petr Čala:
Log number of citations in google scholar</t>
        </r>
      </text>
    </comment>
    <comment ref="CR1" authorId="0" shapeId="0" xr:uid="{E14AE675-7525-4972-AFCD-C0AFAB2A9A44}">
      <text>
        <r>
          <rPr>
            <sz val="11"/>
            <color theme="1"/>
            <rFont val="Calibri"/>
            <family val="2"/>
            <scheme val="minor"/>
          </rPr>
          <t>Petr Čala:
1 if published in journal, 0 if working/discussion paper</t>
        </r>
      </text>
    </comment>
    <comment ref="CT1" authorId="0" shapeId="0" xr:uid="{38B9F25E-E351-4E25-98FA-48C1952E1276}">
      <text>
        <r>
          <rPr>
            <sz val="11"/>
            <color theme="1"/>
            <rFont val="Calibri"/>
            <family val="2"/>
            <scheme val="minor"/>
          </rPr>
          <t>Petr Čala:
The year the study was published minus the minimum publication year of the sample</t>
        </r>
      </text>
    </comment>
    <comment ref="CU1" authorId="0" shapeId="0" xr:uid="{A4694949-925B-494A-AB27-33CA6E473BFF}">
      <text>
        <r>
          <rPr>
            <sz val="11"/>
            <color theme="1"/>
            <rFont val="Calibri"/>
            <family val="2"/>
            <scheme val="minor"/>
          </rPr>
          <t>Petr Čala:
placeholder columns, for which data will be added during code preprocessing</t>
        </r>
      </text>
    </comment>
    <comment ref="D2" authorId="0" shapeId="0" xr:uid="{0F05CB04-F2A9-4DDE-B3E6-B8B488FBCF11}">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xr:uid="{95EA435D-B741-4890-BC1F-675B0BA5B4AA}">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T69" authorId="0" shapeId="0" xr:uid="{991DCEEF-DBD1-4148-8A3F-EEE40BDE2654}">
      <text>
        <r>
          <rPr>
            <sz val="11"/>
            <color theme="1"/>
            <rFont val="Calibri"/>
            <family val="2"/>
            <scheme val="minor"/>
          </rPr>
          <t>Petr Čala:
Base set listed, then dummies, and interaction terms</t>
        </r>
      </text>
    </comment>
    <comment ref="D137" authorId="0" shapeId="0" xr:uid="{0674BD73-2B4E-4A87-B88F-D0A86141D548}">
      <text>
        <r>
          <rPr>
            <sz val="11"/>
            <color theme="1"/>
            <rFont val="Calibri"/>
            <family val="2"/>
            <scheme val="minor"/>
          </rPr>
          <t>Petr Čala:
Calculated as
(exp(prim_ols)-1)/years prim</t>
        </r>
      </text>
    </comment>
    <comment ref="D138" authorId="0" shapeId="0" xr:uid="{5B7FD1D5-32C6-4C20-8CF2-0EA799B09A7B}">
      <text>
        <r>
          <rPr>
            <sz val="11"/>
            <color theme="1"/>
            <rFont val="Calibri"/>
            <family val="2"/>
            <scheme val="minor"/>
          </rPr>
          <t>Petr Čala:
Calculated as
(exp(sec_ols) - exp(prim_ols))/(years_sec - years_prim)</t>
        </r>
      </text>
    </comment>
    <comment ref="F138" authorId="0" shapeId="0" xr:uid="{2173C37E-7AAC-468F-8E97-BB5179270316}">
      <text>
        <r>
          <rPr>
            <sz val="11"/>
            <color theme="1"/>
            <rFont val="Calibri"/>
            <family val="2"/>
            <scheme val="minor"/>
          </rPr>
          <t>Petr Čala:
SQRT(t_sec^2+t_prim^2)</t>
        </r>
      </text>
    </comment>
    <comment ref="AL175" authorId="0" shapeId="0" xr:uid="{53E3A9B1-3F06-44E4-9B39-A83B221515AF}">
      <text>
        <r>
          <rPr>
            <sz val="11"/>
            <color theme="1"/>
            <rFont val="Calibri"/>
            <family val="2"/>
            <scheme val="minor"/>
          </rPr>
          <t>Petr Čala:
Estimate</t>
        </r>
      </text>
    </comment>
    <comment ref="AL191" authorId="0" shapeId="0" xr:uid="{38C618A2-4679-4A78-9D2A-0B9C3B9A6A33}">
      <text>
        <r>
          <rPr>
            <sz val="11"/>
            <color theme="1"/>
            <rFont val="Calibri"/>
            <family val="2"/>
            <scheme val="minor"/>
          </rPr>
          <t>Petr Čala:
Estimate</t>
        </r>
      </text>
    </comment>
    <comment ref="AL195" authorId="0" shapeId="0" xr:uid="{ECAB8FEA-E20A-4D3F-99A1-FD180E78121C}">
      <text>
        <r>
          <rPr>
            <sz val="11"/>
            <color theme="1"/>
            <rFont val="Calibri"/>
            <family val="2"/>
            <scheme val="minor"/>
          </rPr>
          <t>Petr Čala:
Estimate</t>
        </r>
      </text>
    </comment>
    <comment ref="AL311" authorId="0" shapeId="0" xr:uid="{013849C4-0CD9-4EB6-B439-22DC67E52E15}">
      <text>
        <r>
          <rPr>
            <sz val="11"/>
            <color theme="1"/>
            <rFont val="Calibri"/>
            <family val="2"/>
            <scheme val="minor"/>
          </rPr>
          <t>Petr Čala:
Roughly estimated - only clue is that 56 percent have education primary or less</t>
        </r>
      </text>
    </comment>
    <comment ref="X768" authorId="0" shapeId="0" xr:uid="{4BC743FF-45AA-4898-AA4B-19CD99EB1837}">
      <text>
        <r>
          <rPr>
            <sz val="11"/>
            <color theme="1"/>
            <rFont val="Calibri"/>
            <family val="2"/>
            <scheme val="minor"/>
          </rPr>
          <t>Petr Čala:
Apprenticeship study</t>
        </r>
      </text>
    </comment>
    <comment ref="X1180" authorId="0" shapeId="0" xr:uid="{A3219267-90C4-4C77-BF51-40B9D9A50E31}">
      <text>
        <r>
          <rPr>
            <sz val="11"/>
            <color theme="1"/>
            <rFont val="Calibri"/>
            <family val="2"/>
            <scheme val="minor"/>
          </rPr>
          <t>Petr Čala:
Other article by the same author, where these statistics are reported for both surveys</t>
        </r>
      </text>
    </comment>
    <comment ref="S1201" authorId="0" shapeId="0" xr:uid="{26C9A9D1-0E9E-45A7-8320-131D08DD2A24}">
      <text>
        <r>
          <rPr>
            <sz val="11"/>
            <color theme="1"/>
            <rFont val="Calibri"/>
            <family val="2"/>
            <scheme val="minor"/>
          </rPr>
          <t>Petr Čala:
The only information point about the sample size</t>
        </r>
      </text>
    </comment>
    <comment ref="S1287" authorId="0" shapeId="0" xr:uid="{0C0546B6-A50B-4FC1-AB7A-98D0DCC088B9}">
      <text>
        <r>
          <rPr>
            <sz val="11"/>
            <color theme="1"/>
            <rFont val="Calibri"/>
            <family val="2"/>
            <scheme val="minor"/>
          </rPr>
          <t>Petr Čala:
Pool both samples together - in the regressions, these two are indistinguishable</t>
        </r>
      </text>
    </comment>
    <comment ref="S1524" authorId="0" shapeId="0" xr:uid="{5EBA1762-2A01-427C-9713-F1D5819EDCF7}">
      <text>
        <r>
          <rPr>
            <sz val="11"/>
            <color theme="1"/>
            <rFont val="Calibri"/>
            <family val="2"/>
            <scheme val="minor"/>
          </rPr>
          <t>Petr Čala:
Estimated as the author suggested portion of the decennial census for each decade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9F34CC7C-773B-4BF1-AB11-FC68EBE00001}">
      <text>
        <r>
          <rPr>
            <sz val="11"/>
            <color theme="1"/>
            <rFont val="Calibri"/>
            <family val="2"/>
            <scheme val="minor"/>
          </rPr>
          <t>Petr Čala:
Later write validity checks for data values etc.</t>
        </r>
      </text>
    </comment>
    <comment ref="D1" authorId="0" shapeId="0" xr:uid="{0FB52655-191F-4FF5-A060-E6EA191041C3}">
      <text>
        <r>
          <rPr>
            <sz val="11"/>
            <color theme="1"/>
            <rFont val="Calibri"/>
            <family val="2"/>
            <scheme val="minor"/>
          </rPr>
          <t>Petr Čala:
Variables grouping - e.g. dummy is one group</t>
        </r>
      </text>
    </comment>
    <comment ref="E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B6172A24-21D4-45AA-8388-6F4724E93703}">
      <text>
        <r>
          <rPr>
            <sz val="11"/>
            <color theme="1"/>
            <rFont val="Calibri"/>
            <family val="2"/>
            <scheme val="minor"/>
          </rPr>
          <t>Petr Čala:
If TRUE, print out this variables' summary statistics.</t>
        </r>
      </text>
    </comment>
    <comment ref="G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H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I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J1" authorId="0" shapeId="0" xr:uid="{A269FCD9-C7B1-4C61-A9D3-220AF0C5C948}">
      <text>
        <r>
          <rPr>
            <sz val="11"/>
            <color theme="1"/>
            <rFont val="Calibri"/>
            <family val="2"/>
            <scheme val="minor"/>
          </rPr>
          <t>Petr Čala:
If TRUE, this variable will be considered as a candidate for the BMA (namely the function "findOptimalBMAVariables").</t>
        </r>
      </text>
    </comment>
    <comment ref="K1" authorId="0" shapeId="0" xr:uid="{80FA8AFA-EAC9-4F9B-ADA2-A4C87557284A}">
      <text>
        <r>
          <rPr>
            <sz val="11"/>
            <color theme="1"/>
            <rFont val="Calibri"/>
            <family val="2"/>
            <scheme val="minor"/>
          </rPr>
          <t>Petr Čala:
If TRUE, include this variable in the BMA estimation</t>
        </r>
      </text>
    </comment>
    <comment ref="L1" authorId="0" shapeId="0" xr:uid="{CE5E1175-1E95-42AF-A7CE-386FC57B174A}">
      <text>
        <r>
          <rPr>
            <sz val="11"/>
            <color theme="1"/>
            <rFont val="Calibri"/>
            <family val="2"/>
            <scheme val="minor"/>
          </rPr>
          <t>Petr Čala:
If TRUE, include in the logarithmic form for BMA</t>
        </r>
      </text>
    </comment>
    <comment ref="J23" authorId="0" shapeId="0" xr:uid="{BAE4B49C-318D-4413-8B9F-1911831DAA57}">
      <text>
        <r>
          <rPr>
            <sz val="11"/>
            <color theme="1"/>
            <rFont val="Calibri"/>
            <family val="2"/>
            <scheme val="minor"/>
          </rPr>
          <t>Petr Čala:
maybe remove later</t>
        </r>
      </text>
    </comment>
    <comment ref="K23" authorId="0" shapeId="0" xr:uid="{E0D747A4-DF4F-4749-BA21-A08DEA08EEF9}">
      <text>
        <r>
          <rPr>
            <sz val="11"/>
            <color theme="1"/>
            <rFont val="Calibri"/>
            <family val="2"/>
            <scheme val="minor"/>
          </rPr>
          <t>Petr Čala:
maybe remove later</t>
        </r>
      </text>
    </comment>
    <comment ref="E38" authorId="0" shapeId="0" xr:uid="{ABAEE41B-0B0D-4C99-ACD6-B0592ACBA1E7}">
      <text>
        <r>
          <rPr>
            <sz val="11"/>
            <color theme="1"/>
            <rFont val="Calibri"/>
            <family val="2"/>
            <scheme val="minor"/>
          </rPr>
          <t>Petr Čala:
For the group to sum up to 1</t>
        </r>
      </text>
    </comment>
    <comment ref="A100" authorId="0" shapeId="0" xr:uid="{22A28D03-A6B1-4585-9147-1DC6554D34C5}">
      <text>
        <r>
          <rPr>
            <sz val="11"/>
            <color theme="1"/>
            <rFont val="Calibri"/>
            <family val="2"/>
            <scheme val="minor"/>
          </rPr>
          <t>Petr Čala: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E708"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6"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6"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1"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1"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5"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9"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<sst xmlns="http://schemas.openxmlformats.org/spreadsheetml/2006/main" count="19414" uniqueCount="4352">
  <si>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</si>
  <si>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</si>
  <si>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</si>
  <si>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</si>
  <si>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</si>
  <si>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</si>
  <si>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</si>
  <si>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</si>
  <si>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</si>
  <si>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</si>
  <si>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</si>
  <si>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</si>
  <si>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</si>
  <si>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</si>
  <si>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</si>
  <si>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</si>
  <si>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</si>
  <si>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</si>
  <si>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</si>
  <si>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</si>
  <si>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</si>
  <si>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</si>
  <si>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</si>
  <si>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</si>
  <si>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</si>
  <si>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</si>
  <si>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</si>
  <si>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</si>
  <si>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</si>
  <si>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</si>
  <si>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</si>
  <si>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</si>
  <si>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</si>
  <si>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</si>
  <si>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</si>
  <si>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</si>
  <si>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</si>
  <si>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</si>
  <si>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</si>
  <si>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</si>
  <si>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</si>
  <si>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</si>
  <si>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</si>
  <si>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</si>
  <si>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</si>
  <si>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</si>
  <si>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</si>
  <si>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</si>
  <si>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</si>
  <si>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</si>
  <si>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</si>
  <si>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</si>
  <si>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</si>
  <si>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</si>
  <si>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</si>
  <si>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</si>
  <si>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</si>
  <si>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</si>
  <si>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</si>
  <si>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</si>
  <si>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</si>
  <si>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</si>
  <si>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</si>
  <si>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</si>
  <si>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</si>
  <si>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</si>
  <si>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</si>
  <si>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</si>
  <si>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</si>
  <si>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</si>
  <si>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</si>
  <si>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</si>
  <si>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</si>
  <si>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</si>
  <si>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</si>
  <si>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</si>
  <si>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</si>
  <si>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</si>
  <si>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</si>
  <si>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</si>
  <si>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</si>
  <si>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</si>
  <si>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</si>
  <si>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</si>
  <si>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</si>
  <si>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</si>
  <si>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</si>
  <si>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</si>
  <si>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</si>
  <si>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</si>
  <si>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</si>
  <si>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</si>
  <si>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</si>
  <si>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</si>
  <si>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</si>
  <si>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</si>
  <si>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</si>
  <si>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</si>
  <si>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</si>
  <si>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</si>
  <si>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</si>
  <si>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</si>
  <si>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</si>
  <si>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</si>
  <si>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</si>
  <si>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</si>
  <si>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</si>
  <si>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</si>
  <si>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</si>
  <si>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</si>
  <si>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</si>
  <si>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</si>
  <si>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</si>
  <si>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</si>
  <si>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</si>
  <si>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</si>
  <si>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</si>
  <si>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</si>
  <si>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</si>
  <si>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</si>
  <si>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</si>
  <si>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</si>
  <si>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</si>
  <si>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</si>
  <si>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</si>
  <si>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</si>
  <si>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</si>
  <si>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</si>
  <si>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</si>
  <si>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</si>
  <si>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</si>
  <si>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</si>
  <si>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</si>
  <si>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</si>
  <si>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</si>
  <si>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</si>
  <si>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</si>
  <si>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</si>
  <si>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</si>
  <si>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</si>
  <si>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</si>
  <si>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</si>
  <si>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</si>
  <si>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</si>
  <si>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</si>
  <si>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</si>
  <si>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</si>
  <si>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</si>
  <si>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</si>
  <si>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</si>
  <si>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</si>
  <si>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</si>
  <si>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</si>
  <si>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</si>
  <si>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</si>
  <si>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</si>
  <si>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</si>
  <si>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</si>
  <si>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</si>
  <si>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</si>
  <si>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</si>
  <si>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</si>
  <si>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</si>
  <si>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</si>
  <si>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</si>
  <si>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</si>
  <si>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</si>
  <si>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</si>
  <si>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</si>
  <si>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</si>
  <si>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</si>
  <si>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</si>
  <si>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</si>
  <si>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</si>
  <si>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</si>
  <si>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</si>
  <si>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</si>
  <si>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</si>
  <si>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</si>
  <si>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</si>
  <si>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</si>
  <si>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</si>
  <si>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</si>
  <si>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</si>
  <si>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</si>
  <si>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</si>
  <si>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</si>
  <si>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</si>
  <si>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</si>
  <si>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</si>
  <si>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</si>
  <si>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</si>
  <si>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</si>
  <si>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</si>
  <si>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</si>
  <si>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</si>
  <si>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</si>
  <si>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</si>
  <si>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</si>
  <si>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</si>
  <si>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</si>
  <si>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</si>
  <si>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</si>
  <si>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</si>
  <si>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</si>
  <si>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</si>
  <si>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</si>
  <si>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</si>
  <si>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</si>
  <si>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</si>
  <si>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</si>
  <si>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</si>
  <si>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</si>
  <si>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</si>
  <si>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</si>
  <si>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</si>
  <si>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</si>
  <si>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</si>
  <si>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</si>
  <si>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</si>
  <si>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</si>
  <si>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</si>
  <si>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</si>
  <si>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</si>
  <si>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</si>
  <si>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</si>
  <si>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</si>
  <si>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</si>
  <si>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</si>
  <si>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</si>
  <si>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</si>
  <si>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</si>
  <si>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</si>
  <si>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</si>
  <si>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</si>
  <si>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</si>
  <si>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</si>
  <si>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</si>
  <si>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</si>
  <si>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</si>
  <si>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</si>
  <si>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</si>
  <si>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</si>
  <si>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</si>
  <si>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</si>
  <si>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</si>
  <si>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</si>
  <si>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</si>
  <si>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</si>
  <si>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</si>
  <si>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</si>
  <si>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</si>
  <si>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</si>
  <si>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</si>
  <si>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</si>
  <si>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</si>
  <si>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</si>
  <si>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</si>
  <si>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</si>
  <si>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</si>
  <si>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</si>
  <si>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</si>
  <si>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</si>
  <si>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</si>
  <si>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</si>
  <si>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</si>
  <si>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</si>
  <si>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</si>
  <si>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</si>
  <si>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</si>
  <si>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</si>
  <si>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</si>
  <si>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</si>
  <si>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</si>
  <si>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</si>
  <si>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</si>
  <si>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</si>
  <si>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</si>
  <si>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</si>
  <si>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</si>
  <si>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</si>
  <si>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</si>
  <si>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</si>
  <si>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</si>
  <si>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</si>
  <si>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</si>
  <si>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</si>
  <si>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</si>
  <si>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</si>
  <si>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</si>
  <si>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</si>
  <si>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</si>
  <si>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</si>
  <si>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</si>
  <si>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</si>
  <si>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</si>
  <si>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</si>
  <si>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</si>
  <si>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</si>
  <si>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</si>
  <si>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</si>
  <si>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</si>
  <si>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</si>
  <si>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</si>
  <si>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</si>
  <si>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</si>
  <si>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</si>
  <si>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</si>
  <si>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</si>
  <si>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</si>
  <si>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</si>
  <si>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</si>
  <si>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</si>
  <si>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</si>
  <si>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</si>
  <si>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</si>
  <si>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</si>
  <si>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</si>
  <si>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</si>
  <si>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</si>
  <si>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</si>
  <si>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</si>
  <si>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</si>
  <si>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</si>
  <si>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</si>
  <si>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</si>
  <si>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</si>
  <si>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</si>
  <si>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</si>
  <si>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</si>
  <si>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</si>
  <si>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</si>
  <si>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</si>
  <si>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</si>
  <si>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</si>
  <si>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</si>
  <si>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</si>
  <si>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</si>
  <si>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</si>
  <si>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</si>
  <si>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</si>
  <si>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</si>
  <si>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</si>
  <si>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</si>
  <si>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</si>
  <si>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</si>
  <si>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</si>
  <si>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</si>
  <si>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</si>
  <si>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</si>
  <si>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</si>
  <si>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</si>
  <si>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</si>
  <si>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</si>
  <si>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</si>
  <si>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</si>
  <si>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</si>
  <si>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</si>
  <si>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</si>
  <si>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</si>
  <si>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</si>
  <si>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</si>
  <si>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Effect Standard Error</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</si>
  <si>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</si>
  <si>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</si>
  <si>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</si>
  <si>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</si>
  <si>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</si>
  <si>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</si>
  <si>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</si>
  <si>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</si>
  <si>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</si>
  <si>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</si>
  <si>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</si>
  <si>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</si>
  <si>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</si>
  <si>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</si>
  <si>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</si>
  <si>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</si>
  <si>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</si>
  <si>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</si>
  <si>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</si>
  <si>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</si>
  <si>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</si>
  <si>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</si>
  <si>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</si>
  <si>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</si>
  <si>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</si>
  <si>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</si>
  <si>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</si>
  <si>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</si>
  <si>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</si>
  <si>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</si>
  <si>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</si>
  <si>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</si>
  <si>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</si>
  <si>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</si>
  <si>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</si>
  <si>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</si>
  <si>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</si>
  <si>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</si>
  <si>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</si>
  <si>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</si>
  <si>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</si>
  <si>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</si>
  <si>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</si>
  <si>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</si>
  <si>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</si>
  <si>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</si>
  <si>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</si>
  <si>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</si>
  <si>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</si>
  <si>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</si>
  <si>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</si>
  <si>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</si>
  <si>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</si>
  <si>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</si>
  <si>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</si>
  <si>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</si>
  <si>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</si>
  <si>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</si>
  <si>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</si>
  <si>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</si>
  <si>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</si>
  <si>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</si>
  <si>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</si>
  <si>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</si>
  <si>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</si>
  <si>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</si>
  <si>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</si>
  <si>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</si>
  <si>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</si>
  <si>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</si>
  <si>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</si>
  <si>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</si>
  <si>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</si>
  <si>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</si>
  <si>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</si>
  <si>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</si>
  <si>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</si>
  <si>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</si>
  <si>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</si>
  <si>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</si>
  <si>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</si>
  <si>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</si>
  <si>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</si>
  <si>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</si>
  <si>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</si>
  <si>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</si>
  <si>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</si>
  <si>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</si>
  <si>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</si>
  <si>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</si>
  <si>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</si>
  <si>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</si>
  <si>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</si>
  <si>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</si>
  <si>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</si>
  <si>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</si>
  <si>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</si>
  <si>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</si>
  <si>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</si>
  <si>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</si>
  <si>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</si>
  <si>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</si>
  <si>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</si>
  <si>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</si>
  <si>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</si>
  <si>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</si>
  <si>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</si>
  <si>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</si>
  <si>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</si>
  <si>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</si>
  <si>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</si>
  <si>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</si>
  <si>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</si>
  <si>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</si>
  <si>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</si>
  <si>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</si>
  <si>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</si>
  <si>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</si>
  <si>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</si>
  <si>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</si>
  <si>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</si>
  <si>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</si>
  <si>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</si>
  <si>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</si>
  <si>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</si>
  <si>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</si>
  <si>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</si>
  <si>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</si>
  <si>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</si>
  <si>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</si>
  <si>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</si>
  <si>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</si>
  <si>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</si>
  <si>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</si>
  <si>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</si>
  <si>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</si>
  <si>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</si>
  <si>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</si>
  <si>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</si>
  <si>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</si>
  <si>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</si>
  <si>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</si>
  <si>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</si>
  <si>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</si>
  <si>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</si>
  <si>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</si>
  <si>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</si>
  <si>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</si>
  <si>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</si>
  <si>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</si>
  <si>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</si>
  <si>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</si>
  <si>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</si>
  <si>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</si>
  <si>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</si>
  <si>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</si>
  <si>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</si>
  <si>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</si>
  <si>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</si>
  <si>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</si>
  <si>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</si>
  <si>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</si>
  <si>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</si>
  <si>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</si>
  <si>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</si>
  <si>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</si>
  <si>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</si>
  <si>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</si>
  <si>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</si>
  <si>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</si>
  <si>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</si>
  <si>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</si>
  <si>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</si>
  <si>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</si>
  <si>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</si>
  <si>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</si>
  <si>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</si>
  <si>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</si>
  <si>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</si>
  <si>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</si>
  <si>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</si>
  <si>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</si>
  <si>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</si>
  <si>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</si>
  <si>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</si>
  <si>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</si>
  <si>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</si>
  <si>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</si>
  <si>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</si>
  <si>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</si>
  <si>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</si>
  <si>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</si>
  <si>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</si>
  <si>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</si>
  <si>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</si>
  <si>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</si>
  <si>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</si>
  <si>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</si>
  <si>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</si>
  <si>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</si>
  <si>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</si>
  <si>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</si>
  <si>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</si>
  <si>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</si>
  <si>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</si>
  <si>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</si>
  <si>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</si>
  <si>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</si>
  <si>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</si>
  <si>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</si>
  <si>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</si>
  <si>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</si>
  <si>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</si>
  <si>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</si>
  <si>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</si>
  <si>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</si>
  <si>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</si>
  <si>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</si>
  <si>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</si>
  <si>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</si>
  <si>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</si>
  <si>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</si>
  <si>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</si>
  <si>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</si>
  <si>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</si>
  <si>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</si>
  <si>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</si>
  <si>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</si>
  <si>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</si>
  <si>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</si>
  <si>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</si>
  <si>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</si>
  <si>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</si>
  <si>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</si>
  <si>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</si>
  <si>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</si>
  <si>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</si>
  <si>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</si>
  <si>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</si>
  <si>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</si>
  <si>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</si>
  <si>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</si>
  <si>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</si>
  <si>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</si>
  <si>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</si>
  <si>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</si>
  <si>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</si>
  <si>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</si>
  <si>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</si>
  <si>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</si>
  <si>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</si>
  <si>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</si>
  <si>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</si>
  <si>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</si>
  <si>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</si>
  <si>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</si>
  <si>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</si>
  <si>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</si>
  <si>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</si>
  <si>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</si>
  <si>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</si>
  <si>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</si>
  <si>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</si>
  <si>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</si>
  <si>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</si>
  <si>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</si>
  <si>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</si>
  <si>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</si>
  <si>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</si>
  <si>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</si>
  <si>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</si>
  <si>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</si>
  <si>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</si>
  <si>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</si>
  <si>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</si>
  <si>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</si>
  <si>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</si>
  <si>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</si>
  <si>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</si>
  <si>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</si>
  <si>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</si>
  <si>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</si>
  <si>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</si>
  <si>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</si>
  <si>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</si>
  <si>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</si>
  <si>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</si>
  <si>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</si>
  <si>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</si>
  <si>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</si>
  <si>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</si>
  <si>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</si>
  <si>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</si>
  <si>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</si>
  <si>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</si>
  <si>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</si>
  <si>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</si>
  <si>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</si>
  <si>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</si>
  <si>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</si>
  <si>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</si>
  <si>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</si>
  <si>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</si>
  <si>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</si>
  <si>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</si>
  <si>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</si>
  <si>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</si>
  <si>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</si>
  <si>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</si>
  <si>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</si>
  <si>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</si>
  <si>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</si>
  <si>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</si>
  <si>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</si>
  <si>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</si>
  <si>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</si>
  <si>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</si>
  <si>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</si>
  <si>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</si>
  <si>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</si>
  <si>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</si>
  <si>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</si>
  <si>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</si>
  <si>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</si>
  <si>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</si>
  <si>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</si>
  <si>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</si>
  <si>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</si>
  <si>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</si>
  <si>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</si>
  <si>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</si>
  <si>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</si>
  <si>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</si>
  <si>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</si>
  <si>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</si>
  <si>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</si>
  <si>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</si>
  <si>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</si>
  <si>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</si>
  <si>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</si>
  <si>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</si>
  <si>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</si>
  <si>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</si>
  <si>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</si>
  <si>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</si>
  <si>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</si>
  <si>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</si>
  <si>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</si>
  <si>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</si>
  <si>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</si>
  <si>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</si>
  <si>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</si>
  <si>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</si>
  <si>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</si>
  <si>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</si>
  <si>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</si>
  <si>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</si>
  <si>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</si>
  <si>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</si>
  <si>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</si>
  <si>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</si>
  <si>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</si>
  <si>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</si>
  <si>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</si>
  <si>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</si>
  <si>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</si>
  <si>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</si>
  <si>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</si>
  <si>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</si>
  <si>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</si>
  <si>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</si>
  <si>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</si>
  <si>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</si>
  <si>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</si>
  <si>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</si>
  <si>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</si>
  <si>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</si>
  <si>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</si>
  <si>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</si>
  <si>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</si>
  <si>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</si>
  <si>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</si>
  <si>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</si>
  <si>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</si>
  <si>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</si>
  <si>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</si>
  <si>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</si>
  <si>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</si>
  <si>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</si>
  <si>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</si>
  <si>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</si>
  <si>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</si>
  <si>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</si>
  <si>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</si>
  <si>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</si>
  <si>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</si>
  <si>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</si>
  <si>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</si>
  <si>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</si>
  <si>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</si>
  <si>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</si>
  <si>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</si>
  <si>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</si>
  <si>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</si>
  <si>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</si>
  <si>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</si>
  <si>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</si>
  <si>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</si>
  <si>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</si>
  <si>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</si>
  <si>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</si>
  <si>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</si>
  <si>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</si>
  <si>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</si>
  <si>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</si>
  <si>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</si>
  <si>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</si>
  <si>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</si>
  <si>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</si>
  <si>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</si>
  <si>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</si>
  <si>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</si>
  <si>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</si>
  <si>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</si>
  <si>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</si>
  <si>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</si>
  <si>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</si>
  <si>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</si>
  <si>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</si>
  <si>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</si>
  <si>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</si>
  <si>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</si>
  <si>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</si>
  <si>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</si>
  <si>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</si>
  <si>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</si>
  <si>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</si>
  <si>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</si>
  <si>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</si>
  <si>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</si>
  <si>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</si>
  <si>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</si>
  <si>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</si>
  <si>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</si>
  <si>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</si>
  <si>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</si>
  <si>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</si>
  <si>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</si>
  <si>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</si>
  <si>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</si>
  <si>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</si>
  <si>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</si>
  <si>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</si>
  <si>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</si>
  <si>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</si>
  <si>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</si>
  <si>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</si>
  <si>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</si>
  <si>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</si>
  <si>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</si>
  <si>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</si>
  <si>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</si>
  <si>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</si>
  <si>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</si>
  <si>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</si>
  <si>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</si>
  <si>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</si>
  <si>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</si>
  <si>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</si>
  <si>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</si>
  <si>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</si>
  <si>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</si>
  <si>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</si>
  <si>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</si>
  <si>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</si>
  <si>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</si>
  <si>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</si>
  <si>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</si>
  <si>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</si>
  <si>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</si>
  <si>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</si>
  <si>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</si>
  <si>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</si>
  <si>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</si>
  <si>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</si>
  <si>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</si>
  <si>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</si>
  <si>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</si>
  <si>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</si>
  <si>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</si>
  <si>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</si>
  <si>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</si>
  <si>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</si>
  <si>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</si>
  <si>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</si>
  <si>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</si>
  <si>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</si>
  <si>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</si>
  <si>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</si>
  <si>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</si>
  <si>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</si>
  <si>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</si>
  <si>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</si>
  <si>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</si>
  <si>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</si>
  <si>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</si>
  <si>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</si>
  <si>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</si>
  <si>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</si>
  <si>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</si>
  <si>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</si>
  <si>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</si>
  <si>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</si>
  <si>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</si>
  <si>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</si>
  <si>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</si>
  <si>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</si>
  <si>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</si>
  <si>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</si>
  <si>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</si>
  <si>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</si>
  <si>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</si>
  <si>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</si>
  <si>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</si>
  <si>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</si>
  <si>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</si>
  <si>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</si>
  <si>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</si>
  <si>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</si>
  <si>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</si>
  <si>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</si>
  <si>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</si>
  <si>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</si>
  <si>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</si>
  <si>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</si>
  <si>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</si>
  <si>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</si>
  <si>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</si>
  <si>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</si>
  <si>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</si>
  <si>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</si>
  <si>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</si>
  <si>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</si>
  <si>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</si>
  <si>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</si>
  <si>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</si>
  <si>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</si>
  <si>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</si>
  <si>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</si>
  <si>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</si>
  <si>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</si>
  <si>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</si>
  <si>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</si>
  <si>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</si>
  <si>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</si>
  <si>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</si>
  <si>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</si>
  <si>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</si>
  <si>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</si>
  <si>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</si>
  <si>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</si>
  <si>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</si>
  <si>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</si>
  <si>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</si>
  <si>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</si>
  <si>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</si>
  <si>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</si>
  <si>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</si>
  <si>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</si>
  <si>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</si>
  <si>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</si>
  <si>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</si>
  <si>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</si>
  <si>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</si>
  <si>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</si>
  <si>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</si>
  <si>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</si>
  <si>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</si>
  <si>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</si>
  <si>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</si>
  <si>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</si>
  <si>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</si>
  <si>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</si>
  <si>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</si>
  <si>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</si>
  <si>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</si>
  <si>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</si>
  <si>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</si>
  <si>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</si>
  <si>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</si>
  <si>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</si>
  <si>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</si>
  <si>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</si>
  <si>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</si>
  <si>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</si>
  <si>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</si>
  <si>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</si>
  <si>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</si>
  <si>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</si>
  <si>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</si>
  <si>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</si>
  <si>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</si>
  <si>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</si>
  <si>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</si>
  <si>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</si>
  <si>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</si>
  <si>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</si>
  <si>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</si>
  <si>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</si>
  <si>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</si>
  <si>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</si>
  <si>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</si>
  <si>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</si>
  <si>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</si>
  <si>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</si>
  <si>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</si>
  <si>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</si>
  <si>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</si>
  <si>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</si>
  <si>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</si>
  <si>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</si>
  <si>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</si>
  <si>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</si>
  <si>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</si>
  <si>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</si>
  <si>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</si>
  <si>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</si>
  <si>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</si>
  <si>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</si>
  <si>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</si>
  <si>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</si>
  <si>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</si>
  <si>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</si>
  <si>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</si>
  <si>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</si>
  <si>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</si>
  <si>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</si>
  <si>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</si>
  <si>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</si>
  <si>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</si>
  <si>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</si>
  <si>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</si>
  <si>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</si>
  <si>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</si>
  <si>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</si>
  <si>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</si>
  <si>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</si>
  <si>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</si>
  <si>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</si>
  <si>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</si>
  <si>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</si>
  <si>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</si>
  <si>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</si>
  <si>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</si>
  <si>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</si>
  <si>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</si>
  <si>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</si>
  <si>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</si>
  <si>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</si>
  <si>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</si>
  <si>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</si>
  <si>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</si>
  <si>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</si>
  <si>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</si>
  <si>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</si>
  <si>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</si>
  <si>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</si>
  <si>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</si>
  <si>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</si>
  <si>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</si>
  <si>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</si>
  <si>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</si>
  <si>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</si>
  <si>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</si>
  <si>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</si>
  <si>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</si>
  <si>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</si>
  <si>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</si>
  <si>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</si>
  <si>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</si>
  <si>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</si>
  <si>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</si>
  <si>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</si>
  <si>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</si>
  <si>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</si>
  <si>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</si>
  <si>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</si>
  <si>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</si>
  <si>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</si>
  <si>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</si>
  <si>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</si>
  <si>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</si>
  <si>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</si>
  <si>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</si>
  <si>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</si>
  <si>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</si>
  <si>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</si>
  <si>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</si>
  <si>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</si>
  <si>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</si>
  <si>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</si>
  <si>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</si>
  <si>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</si>
  <si>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</si>
  <si>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</si>
  <si>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</si>
  <si>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</si>
  <si>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</si>
  <si>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</si>
  <si>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</si>
  <si>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</si>
  <si>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</si>
  <si>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</si>
  <si>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</si>
  <si>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</si>
  <si>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</si>
  <si>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</si>
  <si>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</si>
  <si>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</si>
  <si>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</si>
  <si>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</si>
  <si>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</si>
  <si>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</si>
  <si>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</si>
  <si>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</si>
  <si>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</si>
  <si>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</si>
  <si>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</si>
  <si>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</si>
  <si>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</si>
  <si>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</si>
  <si>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</si>
  <si>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</si>
  <si>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</si>
  <si>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</si>
  <si>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</si>
  <si>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</si>
  <si>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</si>
  <si>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</si>
  <si>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</si>
  <si>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</si>
  <si>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</si>
  <si>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</si>
  <si>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</si>
  <si>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</si>
  <si>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</si>
  <si>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</si>
  <si>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</si>
  <si>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</si>
  <si>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</si>
  <si>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</si>
  <si>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</si>
  <si>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</si>
  <si>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</si>
  <si>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</si>
  <si>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</si>
  <si>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</si>
  <si>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</si>
  <si>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</si>
  <si>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</si>
  <si>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</si>
  <si>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</si>
  <si>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</si>
  <si>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</si>
  <si>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</si>
  <si>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</si>
  <si>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</si>
  <si>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</si>
  <si>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</si>
  <si>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</si>
  <si>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</si>
  <si>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</si>
  <si>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</si>
  <si>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</si>
  <si>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</si>
  <si>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</si>
  <si>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</si>
  <si>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</si>
  <si>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</si>
  <si>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</si>
  <si>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</si>
  <si>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</si>
  <si>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</si>
  <si>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</si>
  <si>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</si>
  <si>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</si>
  <si>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</si>
  <si>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</si>
  <si>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</si>
  <si>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</si>
  <si>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</si>
  <si>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</si>
  <si>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</si>
  <si>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</si>
  <si>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</si>
  <si>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</si>
  <si>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</si>
  <si>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</si>
  <si>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</si>
  <si>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</si>
  <si>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</si>
  <si>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</si>
  <si>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</si>
  <si>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</si>
  <si>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</si>
  <si>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</si>
  <si>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</si>
  <si>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</si>
  <si>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</si>
  <si>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</si>
  <si>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</si>
  <si>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</si>
  <si>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</si>
  <si>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</si>
  <si>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</si>
  <si>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</si>
  <si>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</si>
  <si>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</si>
  <si>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</si>
  <si>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</si>
  <si>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</si>
  <si>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</si>
  <si>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</si>
  <si>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</si>
  <si>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</si>
  <si>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</si>
  <si>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</si>
  <si>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</si>
  <si>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</si>
  <si>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</si>
  <si>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</si>
  <si>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</si>
  <si>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</si>
  <si>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</si>
  <si>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</si>
  <si>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</si>
  <si>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</si>
  <si>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</si>
  <si>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</si>
  <si>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</si>
  <si>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</si>
  <si>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</si>
  <si>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</si>
  <si>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</si>
  <si>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</si>
  <si>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</si>
  <si>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</si>
  <si>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</si>
  <si>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</si>
  <si>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</si>
  <si>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</si>
  <si>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</si>
  <si>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</si>
  <si>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</si>
  <si>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</si>
  <si>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</si>
  <si>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</si>
  <si>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</si>
  <si>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</si>
  <si>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</si>
  <si>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</si>
  <si>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</si>
  <si>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</si>
  <si>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</si>
  <si>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</si>
  <si>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</si>
  <si>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</si>
  <si>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</si>
  <si>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</si>
  <si>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</si>
  <si>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</si>
  <si>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</si>
  <si>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</si>
  <si>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</si>
  <si>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</si>
  <si>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</si>
  <si>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</si>
  <si>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</si>
  <si>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</si>
  <si>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</si>
  <si>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</si>
  <si>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</si>
  <si>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</si>
  <si>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</si>
  <si>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</si>
  <si>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</si>
  <si>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</si>
  <si>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</si>
  <si>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</si>
  <si>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</si>
  <si>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</si>
  <si>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</si>
  <si>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</si>
  <si>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</si>
  <si>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</si>
  <si>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</si>
  <si>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</si>
  <si>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</si>
  <si>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</si>
  <si>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</si>
  <si>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</si>
  <si>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</si>
  <si>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</si>
  <si>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</si>
  <si>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</si>
  <si>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</si>
  <si>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</si>
  <si>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</si>
  <si>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</si>
  <si>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</si>
  <si>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</si>
  <si>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</si>
  <si>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</si>
  <si>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</si>
  <si>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</si>
  <si>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</si>
  <si>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</si>
  <si>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</si>
  <si>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</si>
  <si>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</si>
  <si>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</si>
  <si>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</si>
  <si>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</si>
  <si>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</si>
  <si>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</si>
  <si>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</si>
  <si>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</si>
  <si>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</si>
  <si>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</si>
  <si>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</si>
  <si>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</si>
  <si>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</si>
  <si>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</si>
  <si>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</si>
  <si>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</si>
  <si>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</si>
  <si>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</si>
  <si>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</si>
  <si>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</si>
  <si>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</si>
  <si>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</si>
  <si>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</si>
  <si>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</si>
  <si>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</si>
  <si>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</si>
  <si>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</si>
  <si>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</si>
  <si>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</si>
  <si>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</si>
  <si>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</si>
  <si>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</si>
  <si>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</si>
  <si>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</si>
  <si>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</si>
  <si>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</si>
  <si>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</si>
  <si>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</si>
  <si>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</si>
  <si>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</si>
  <si>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</si>
  <si>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</si>
  <si>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</si>
  <si>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</si>
  <si>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</si>
  <si>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</si>
  <si>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</si>
  <si>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</si>
  <si>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</si>
  <si>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</si>
  <si>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</si>
  <si>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</si>
  <si>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</si>
  <si>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</si>
  <si>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</si>
  <si>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</si>
  <si>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</si>
  <si>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</si>
  <si>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</si>
  <si>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</si>
  <si>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</si>
  <si>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</si>
  <si>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</si>
  <si>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</si>
  <si>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</si>
  <si>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</si>
  <si>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</si>
  <si>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</si>
  <si>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</si>
  <si>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</si>
  <si>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</si>
  <si>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</si>
  <si>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</si>
  <si>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</si>
  <si>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</si>
  <si>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</si>
  <si>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</si>
  <si>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</si>
  <si>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</si>
  <si>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</si>
  <si>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</si>
  <si>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</si>
  <si>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</si>
  <si>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</si>
  <si>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</si>
  <si>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</si>
  <si>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</si>
  <si>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</si>
  <si>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</si>
  <si>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</si>
  <si>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</si>
  <si>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</si>
  <si>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</si>
  <si>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</si>
  <si>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</si>
  <si>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</si>
  <si>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</si>
  <si>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</si>
  <si>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</si>
  <si>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</si>
  <si>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</si>
  <si>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</si>
  <si>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</si>
  <si>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</si>
  <si>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</si>
  <si>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</si>
  <si>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</si>
  <si>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</si>
  <si>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</si>
  <si>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</si>
  <si>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</si>
  <si>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</si>
  <si>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</si>
  <si>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</si>
  <si>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</si>
  <si>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</si>
  <si>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</si>
  <si>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</si>
  <si>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</si>
  <si>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</si>
  <si>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</si>
  <si>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</si>
  <si>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</si>
  <si>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</si>
  <si>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</si>
  <si>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</si>
  <si>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</si>
  <si>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</si>
  <si>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</si>
  <si>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</si>
  <si>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</si>
  <si>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</si>
  <si>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</si>
  <si>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</si>
  <si>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</si>
  <si>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</si>
  <si>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</si>
  <si>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</si>
  <si>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</si>
  <si>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</si>
  <si>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</si>
  <si>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</si>
  <si>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</si>
  <si>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</si>
  <si>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</si>
  <si>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</si>
  <si>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</si>
  <si>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</si>
  <si>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</si>
  <si>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</si>
  <si>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</si>
  <si>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</si>
  <si>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</si>
  <si>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</si>
  <si>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</si>
  <si>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</si>
  <si>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</si>
  <si>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</si>
  <si>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</si>
  <si>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</si>
  <si>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</si>
  <si>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</si>
  <si>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</si>
  <si>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</si>
  <si>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</si>
  <si>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</si>
  <si>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</si>
  <si>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</si>
  <si>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</si>
  <si>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</si>
  <si>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</si>
  <si>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</si>
  <si>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</si>
  <si>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</si>
  <si>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</si>
  <si>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</si>
  <si>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</si>
  <si>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</si>
  <si>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</si>
  <si>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</si>
  <si>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</si>
  <si>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</si>
  <si>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</si>
  <si>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</si>
  <si>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</si>
  <si>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</si>
  <si>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</si>
  <si>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</si>
  <si>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</si>
  <si>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</si>
  <si>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</si>
  <si>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</si>
  <si>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</si>
  <si>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</si>
  <si>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</si>
  <si>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</si>
  <si>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</si>
  <si>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</si>
  <si>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</si>
  <si>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</si>
  <si>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</si>
  <si>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</si>
  <si>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</si>
  <si>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</si>
  <si>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</si>
  <si>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</si>
  <si>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</si>
  <si>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</si>
  <si>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</si>
  <si>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</si>
  <si>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</si>
  <si>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</si>
  <si>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</si>
  <si>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</si>
  <si>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</si>
  <si>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</si>
  <si>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</si>
  <si>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</si>
  <si>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</si>
  <si>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</si>
  <si>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</si>
  <si>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</si>
  <si>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</si>
  <si>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</si>
  <si>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</si>
  <si>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</si>
  <si>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</si>
  <si>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</si>
  <si>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</si>
  <si>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</si>
  <si>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</si>
  <si>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</si>
  <si>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</si>
  <si>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</si>
  <si>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</si>
  <si>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</si>
  <si>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</si>
  <si>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</si>
  <si>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</si>
  <si>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</si>
  <si>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</si>
  <si>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</si>
  <si>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</si>
  <si>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</si>
  <si>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</si>
  <si>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</si>
  <si>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</si>
  <si>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</si>
  <si>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</si>
  <si>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</si>
  <si>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</si>
  <si>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</si>
  <si>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</si>
  <si>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</si>
  <si>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</si>
  <si>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</si>
  <si>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</si>
  <si>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</si>
  <si>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</si>
  <si>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</si>
  <si>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</si>
  <si>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</si>
  <si>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</si>
  <si>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</si>
  <si>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</si>
  <si>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</si>
  <si>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</si>
  <si>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</si>
  <si>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</si>
  <si>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</si>
  <si>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</si>
  <si>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</si>
  <si>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</si>
  <si>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</si>
  <si>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</si>
  <si>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</si>
  <si>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</si>
  <si>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</si>
  <si>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</si>
  <si>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</si>
  <si>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</si>
  <si>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</si>
  <si>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</si>
  <si>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</si>
  <si>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</si>
  <si>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</si>
  <si>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</si>
  <si>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</si>
  <si>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</si>
  <si>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</si>
  <si>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</si>
  <si>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</si>
  <si>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</si>
  <si>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</si>
  <si>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</si>
  <si>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</si>
  <si>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</si>
  <si>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</si>
  <si>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</si>
  <si>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</si>
  <si>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</si>
  <si>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</si>
  <si>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</si>
  <si>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</si>
  <si>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</si>
  <si>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</si>
  <si>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</si>
  <si>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</si>
  <si>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</si>
  <si>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</si>
  <si>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</si>
  <si>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</si>
  <si>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</si>
  <si>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</si>
  <si>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</si>
  <si>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</si>
  <si>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</si>
  <si>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</si>
  <si>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</si>
  <si>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</si>
  <si>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</si>
  <si>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</si>
  <si>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</si>
  <si>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</si>
  <si>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</si>
  <si>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</si>
  <si>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</si>
  <si>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</si>
  <si>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</si>
  <si>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</si>
  <si>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</si>
  <si>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</si>
  <si>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</si>
  <si>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</si>
  <si>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</si>
  <si>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</si>
  <si>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</si>
  <si>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</si>
  <si>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</si>
  <si>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</si>
  <si>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</si>
  <si>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</si>
  <si>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</si>
  <si>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</si>
  <si>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</si>
  <si>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</si>
  <si>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</si>
  <si>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</si>
  <si>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</si>
  <si>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</si>
  <si>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</si>
  <si>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</si>
  <si>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</si>
  <si>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</si>
  <si>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</si>
  <si>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</si>
  <si>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</si>
  <si>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</si>
  <si>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</si>
  <si>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</si>
  <si>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</si>
  <si>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</si>
  <si>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</si>
  <si>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</si>
  <si>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</si>
  <si>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</si>
  <si>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</si>
  <si>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</si>
  <si>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</si>
  <si>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</si>
  <si>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</si>
  <si>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</si>
  <si>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</si>
  <si>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</si>
  <si>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</si>
  <si>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</si>
  <si>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</si>
  <si>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</si>
  <si>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</si>
  <si>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</si>
  <si>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</si>
  <si>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</si>
  <si>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</si>
  <si>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</si>
  <si>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</si>
  <si>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</si>
  <si>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</si>
  <si>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</si>
  <si>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</si>
  <si>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</si>
  <si>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</si>
  <si>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</si>
  <si>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</si>
  <si>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</si>
  <si>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</si>
  <si>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</si>
  <si>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</si>
  <si>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</si>
  <si>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</si>
  <si>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</si>
  <si>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</si>
  <si>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</si>
  <si>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</si>
  <si>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</si>
  <si>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</si>
  <si>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</si>
  <si>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</si>
  <si>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</si>
  <si>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</si>
  <si>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</si>
  <si>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</si>
  <si>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</si>
  <si>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</si>
  <si>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</si>
  <si>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</si>
  <si>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</si>
  <si>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</si>
  <si>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</si>
  <si>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</si>
  <si>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</si>
  <si>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</si>
  <si>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</si>
  <si>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</si>
  <si>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</si>
  <si>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</si>
  <si>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</si>
  <si>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</si>
  <si>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</si>
  <si>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</si>
  <si>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</si>
  <si>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</si>
  <si>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</si>
  <si>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</si>
  <si>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</si>
  <si>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</si>
  <si>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</si>
  <si>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</si>
  <si>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</si>
  <si>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</si>
  <si>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</si>
  <si>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</si>
  <si>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</si>
  <si>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</si>
  <si>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</si>
  <si>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</si>
  <si>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</si>
  <si>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</si>
  <si>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</si>
  <si>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</si>
  <si>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</si>
  <si>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</si>
  <si>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</si>
  <si>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</si>
  <si>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</si>
  <si>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</si>
  <si>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</si>
  <si>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</si>
  <si>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</si>
  <si>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</si>
  <si>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</si>
  <si>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</si>
  <si>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</si>
  <si>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</si>
  <si>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</si>
  <si>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</si>
  <si>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</si>
  <si>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</si>
  <si>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</si>
  <si>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</si>
  <si>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</si>
  <si>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</si>
  <si>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</si>
  <si>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</si>
  <si>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</si>
  <si>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</si>
  <si>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</si>
  <si>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</si>
  <si>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</si>
  <si>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</si>
  <si>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</si>
  <si>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</si>
  <si>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</si>
  <si>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</si>
  <si>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</si>
  <si>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</si>
  <si>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</si>
  <si>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</si>
  <si>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</si>
  <si>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</si>
  <si>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</si>
  <si>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</si>
  <si>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</si>
  <si>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</si>
  <si>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</si>
  <si>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</si>
  <si>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</si>
  <si>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</si>
  <si>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</si>
  <si>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</si>
  <si>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</si>
  <si>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</si>
  <si>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</si>
  <si>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</si>
  <si>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</si>
  <si>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</si>
  <si>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</si>
  <si>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</si>
  <si>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</si>
  <si>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</si>
  <si>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</si>
  <si>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</si>
  <si>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</si>
  <si>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</si>
  <si>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</si>
  <si>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</si>
  <si>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</si>
  <si>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</si>
  <si>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</si>
  <si>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</si>
  <si>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</si>
  <si>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</si>
  <si>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</si>
  <si>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</si>
  <si>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</si>
  <si>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</si>
  <si>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</si>
  <si>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</si>
  <si>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</si>
  <si>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</si>
  <si>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</si>
  <si>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</si>
  <si>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</si>
  <si>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</si>
  <si>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</si>
  <si>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</si>
  <si>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</si>
  <si>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</si>
  <si>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</si>
  <si>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</si>
  <si>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</si>
  <si>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</si>
  <si>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</si>
  <si>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</si>
  <si>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</si>
  <si>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</si>
  <si>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</si>
  <si>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</si>
  <si>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</si>
  <si>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</si>
  <si>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</si>
  <si>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</si>
  <si>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</si>
  <si>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</si>
  <si>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</si>
  <si>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</si>
  <si>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</si>
  <si>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</si>
  <si>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</si>
  <si>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</si>
  <si>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</si>
  <si>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</si>
  <si>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</si>
  <si>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</si>
  <si>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</si>
  <si>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</si>
  <si>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</si>
  <si>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</si>
  <si>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</si>
  <si>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</si>
  <si>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</si>
  <si>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</si>
  <si>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</si>
  <si>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</si>
  <si>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</si>
  <si>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</si>
  <si>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</si>
  <si>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</si>
  <si>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</si>
  <si>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</si>
  <si>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</si>
  <si>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</si>
  <si>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</si>
  <si>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</si>
  <si>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</si>
  <si>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</si>
  <si>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</si>
  <si>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</si>
  <si>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</si>
  <si>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</si>
  <si>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</si>
  <si>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</si>
  <si>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</si>
  <si>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</si>
  <si>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</si>
  <si>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</si>
  <si>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</si>
  <si>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</si>
  <si>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</si>
  <si>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</si>
  <si>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</si>
  <si>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</si>
  <si>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</si>
  <si>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</si>
  <si>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</si>
  <si>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</si>
  <si>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</si>
  <si>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</si>
  <si>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</si>
  <si>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</si>
  <si>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</si>
  <si>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</si>
  <si>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</si>
  <si>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</si>
  <si>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</si>
  <si>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</si>
  <si>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</si>
  <si>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</si>
  <si>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</si>
  <si>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</si>
  <si>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</si>
  <si>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</si>
  <si>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</si>
  <si>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</si>
  <si>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</si>
  <si>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</si>
  <si>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</si>
  <si>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</si>
  <si>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</si>
  <si>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</si>
  <si>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</si>
  <si>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</si>
  <si>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</si>
  <si>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</si>
  <si>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</si>
  <si>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</si>
  <si>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</si>
  <si>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</si>
  <si>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</si>
  <si>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</si>
  <si>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</si>
  <si>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</si>
  <si>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</si>
  <si>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</si>
  <si>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</si>
  <si>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</si>
  <si>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</si>
  <si>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</si>
  <si>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</si>
  <si>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</si>
  <si>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</si>
  <si>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</si>
  <si>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</si>
  <si>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</si>
  <si>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</si>
  <si>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</si>
  <si>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</si>
  <si>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</si>
  <si>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</si>
  <si>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</si>
  <si>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</si>
  <si>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</si>
  <si>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</si>
  <si>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</si>
  <si>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</si>
  <si>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</si>
  <si>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</si>
  <si>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</si>
  <si>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</si>
  <si>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</si>
  <si>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</si>
  <si>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</si>
  <si>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</si>
  <si>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</si>
  <si>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</si>
  <si>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</si>
  <si>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</si>
  <si>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</si>
  <si>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</si>
  <si>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</si>
  <si>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</si>
  <si>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</si>
  <si>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</si>
  <si>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</si>
  <si>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</si>
  <si>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</si>
  <si>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</si>
  <si>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</si>
  <si>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</si>
  <si>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</si>
  <si>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</si>
  <si>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</si>
  <si>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</si>
  <si>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</si>
  <si>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</si>
  <si>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</si>
  <si>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</si>
  <si>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</si>
  <si>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</si>
  <si>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</si>
  <si>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</si>
  <si>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</si>
  <si>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</si>
  <si>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</si>
  <si>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</si>
  <si>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</si>
  <si>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</si>
  <si>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</si>
  <si>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</si>
  <si>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</si>
  <si>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</si>
  <si>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</si>
  <si>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</si>
  <si>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</si>
  <si>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</si>
  <si>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</si>
  <si>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</si>
  <si>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</si>
  <si>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</si>
  <si>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</si>
  <si>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</si>
  <si>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</si>
  <si>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</si>
  <si>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</si>
  <si>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</si>
  <si>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</si>
  <si>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</si>
  <si>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</si>
  <si>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</si>
  <si>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</si>
  <si>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</si>
  <si>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</si>
  <si>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</si>
  <si>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</si>
  <si>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</si>
  <si>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</si>
  <si>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</si>
  <si>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</si>
  <si>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</si>
  <si>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</si>
  <si>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</si>
  <si>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</si>
  <si>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</si>
  <si>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</si>
  <si>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</si>
  <si>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</si>
  <si>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</si>
  <si>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</si>
  <si>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</si>
  <si>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</si>
  <si>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</si>
  <si>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</si>
  <si>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</si>
  <si>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</si>
  <si>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</si>
  <si>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</si>
  <si>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</si>
  <si>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</si>
  <si>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</si>
  <si>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</si>
  <si>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</si>
  <si>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</si>
  <si>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</si>
  <si>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</si>
  <si>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</si>
  <si>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</si>
  <si>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</si>
  <si>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</si>
  <si>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</si>
  <si>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</si>
  <si>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</si>
  <si>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</si>
  <si>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</si>
  <si>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</si>
  <si>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</si>
  <si>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</si>
  <si>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</si>
  <si>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</si>
  <si>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</si>
  <si>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</si>
  <si>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</si>
  <si>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</si>
  <si>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</si>
  <si>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</si>
  <si>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</si>
  <si>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</si>
  <si>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</si>
  <si>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</si>
  <si>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</si>
  <si>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</si>
  <si>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</si>
  <si>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</si>
  <si>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</si>
  <si>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</si>
  <si>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</si>
  <si>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</si>
  <si>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</si>
  <si>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</si>
  <si>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</si>
  <si>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</si>
  <si>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</si>
  <si>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</si>
  <si>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</si>
  <si>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</si>
  <si>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</si>
  <si>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</si>
  <si>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</si>
  <si>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</si>
  <si>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</si>
  <si>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</si>
  <si>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</si>
  <si>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</si>
  <si>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</si>
  <si>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</si>
  <si>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</si>
  <si>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</si>
  <si>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</si>
  <si>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</si>
  <si>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</si>
  <si>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</si>
  <si>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</si>
  <si>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</si>
  <si>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</si>
  <si>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</si>
  <si>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</si>
  <si>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</si>
  <si>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</si>
  <si>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</si>
  <si>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</si>
  <si>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</si>
  <si>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</si>
  <si>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</si>
  <si>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</si>
  <si>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</si>
  <si>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</si>
  <si>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</si>
  <si>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</si>
  <si>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</si>
  <si>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</si>
  <si>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</si>
  <si>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</si>
  <si>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</si>
  <si>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</si>
  <si>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</si>
  <si>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</si>
  <si>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</si>
  <si>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</si>
  <si>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</si>
  <si>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</si>
  <si>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</si>
  <si>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</si>
  <si>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</si>
  <si>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</si>
  <si>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</si>
  <si>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</si>
  <si>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</si>
  <si>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</si>
  <si>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</si>
  <si>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</si>
  <si>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</si>
  <si>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</si>
  <si>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</si>
  <si>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</si>
  <si>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</si>
  <si>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</si>
  <si>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</si>
  <si>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</si>
  <si>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</si>
  <si>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</si>
  <si>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</si>
  <si>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</si>
  <si>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</si>
  <si>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</si>
  <si>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</si>
  <si>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</si>
  <si>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</si>
  <si>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</si>
  <si>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</si>
  <si>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</si>
  <si>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</si>
  <si>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</si>
  <si>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</si>
  <si>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</si>
  <si>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</si>
  <si>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</si>
  <si>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</si>
  <si>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</si>
  <si>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</si>
  <si>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</si>
  <si>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</si>
  <si>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</si>
  <si>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</si>
  <si>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</si>
  <si>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</si>
  <si>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</si>
  <si>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</si>
  <si>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</si>
  <si>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</si>
  <si>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</si>
  <si>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</si>
  <si>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</si>
  <si>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</si>
  <si>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</si>
  <si>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</si>
  <si>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</si>
  <si>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</si>
  <si>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</si>
  <si>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</si>
  <si>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</si>
  <si>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</si>
  <si>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</si>
  <si>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</si>
  <si>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</si>
  <si>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</si>
  <si>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</si>
  <si>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</si>
  <si>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</si>
  <si>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</si>
  <si>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</si>
  <si>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</si>
  <si>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</si>
  <si>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</si>
  <si>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</si>
  <si>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</si>
  <si>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</si>
  <si>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</si>
  <si>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</si>
  <si>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</si>
  <si>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</si>
  <si>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</si>
  <si>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</si>
  <si>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</si>
  <si>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</si>
  <si>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</si>
  <si>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</si>
  <si>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</si>
  <si>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</si>
  <si>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</si>
  <si>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</si>
  <si>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</si>
  <si>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</si>
  <si>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</si>
  <si>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</si>
  <si>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</si>
  <si>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</si>
  <si>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</si>
  <si>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</si>
  <si>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</si>
  <si>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</si>
  <si>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</si>
  <si>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</si>
  <si>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</si>
  <si>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</si>
  <si>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</si>
  <si>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</si>
  <si>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</si>
  <si>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</si>
  <si>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</si>
  <si>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</si>
  <si>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</si>
  <si>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</si>
  <si>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</si>
  <si>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</si>
  <si>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</si>
  <si>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</si>
  <si>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</si>
  <si>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</si>
  <si>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</si>
  <si>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</si>
  <si>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</si>
  <si>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</si>
  <si>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</si>
  <si>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</si>
  <si>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</si>
  <si>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</si>
  <si>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</si>
  <si>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</si>
  <si>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</si>
  <si>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</si>
  <si>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</si>
  <si>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</si>
  <si>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</si>
  <si>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</si>
  <si>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</si>
  <si>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</si>
  <si>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</si>
  <si>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</si>
  <si>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</si>
  <si>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</si>
  <si>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</si>
  <si>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</si>
  <si>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</si>
  <si>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</si>
  <si>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</si>
  <si>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</si>
  <si>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</si>
  <si>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</si>
  <si>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</si>
  <si>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</si>
  <si>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</si>
  <si>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</si>
  <si>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</si>
  <si>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</si>
  <si>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</si>
  <si>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</si>
  <si>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</si>
  <si>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</si>
  <si>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</si>
  <si>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</si>
  <si>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</si>
  <si>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</si>
  <si>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</si>
  <si>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</si>
  <si>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</si>
  <si>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</si>
  <si>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</si>
  <si>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</si>
  <si>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</si>
  <si>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</si>
  <si>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</si>
  <si>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</si>
  <si>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</si>
  <si>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</si>
  <si>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</si>
  <si>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</si>
  <si>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</si>
  <si>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</si>
  <si>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</si>
  <si>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</si>
  <si>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</si>
  <si>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</si>
  <si>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</si>
  <si>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</si>
  <si>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</si>
  <si>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</si>
  <si>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</si>
  <si>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</si>
  <si>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</si>
  <si>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</si>
  <si>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</si>
  <si>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</si>
  <si>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</si>
  <si>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</si>
  <si>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</si>
  <si>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</si>
  <si>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</si>
  <si>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</si>
  <si>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</si>
  <si>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</si>
  <si>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</si>
  <si>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</si>
  <si>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</si>
  <si>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</si>
  <si>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</si>
  <si>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</si>
  <si>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</si>
  <si>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</si>
  <si>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</si>
  <si>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</si>
  <si>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</si>
  <si>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</si>
  <si>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</si>
  <si>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</si>
  <si>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</si>
  <si>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</si>
  <si>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</si>
  <si>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</si>
  <si>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</si>
  <si>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</si>
  <si>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</si>
  <si>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</si>
  <si>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</si>
  <si>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</si>
  <si>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</si>
  <si>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</si>
  <si>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</si>
  <si>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</si>
  <si>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</si>
  <si>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</si>
  <si>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</si>
  <si>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</si>
  <si>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</si>
  <si>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</si>
  <si>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</si>
  <si>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</si>
  <si>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</si>
  <si>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</si>
  <si>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</si>
  <si>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</si>
  <si>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</si>
  <si>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</si>
  <si>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</si>
  <si>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</si>
  <si>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</si>
  <si>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</si>
  <si>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</si>
  <si>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</si>
  <si>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</si>
  <si>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</si>
  <si>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</si>
  <si>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</si>
  <si>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</si>
  <si>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</si>
  <si>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</si>
  <si>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</si>
  <si>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</si>
  <si>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</si>
  <si>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</si>
  <si>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</si>
  <si>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</si>
  <si>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</si>
  <si>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</si>
  <si>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</si>
  <si>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</si>
  <si>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</si>
  <si>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</si>
  <si>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</si>
  <si>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</si>
  <si>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</si>
  <si>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</si>
  <si>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</si>
  <si>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</si>
  <si>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</si>
  <si>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</si>
  <si>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</si>
  <si>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</si>
  <si>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</si>
  <si>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</si>
  <si>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</si>
  <si>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</si>
  <si>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</si>
  <si>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</si>
  <si>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</si>
  <si>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</si>
  <si>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</si>
  <si>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</si>
  <si>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</si>
  <si>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</si>
  <si>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</si>
  <si>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</si>
  <si>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</si>
  <si>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</si>
  <si>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</si>
  <si>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</si>
  <si>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</si>
  <si>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</si>
  <si>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</si>
  <si>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</si>
  <si>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</si>
  <si>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</si>
  <si>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</si>
  <si>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</si>
  <si>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</si>
  <si>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</si>
  <si>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</si>
  <si>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</si>
  <si>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</si>
  <si>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</si>
  <si>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</si>
  <si>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</si>
  <si>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</si>
  <si>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</si>
  <si>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</si>
  <si>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</si>
  <si>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</si>
  <si>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</si>
  <si>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</si>
  <si>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</si>
  <si>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</si>
  <si>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</si>
  <si>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</si>
  <si>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</si>
  <si>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</si>
  <si>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</si>
  <si>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</si>
  <si>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</si>
  <si>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</si>
  <si>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</si>
  <si>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</si>
  <si>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</si>
  <si>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</si>
  <si>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</si>
  <si>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</si>
  <si>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</si>
  <si>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</si>
  <si>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</si>
  <si>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</si>
  <si>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</si>
  <si>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</si>
  <si>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</si>
  <si>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</si>
  <si>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</si>
  <si>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</si>
  <si>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</si>
  <si>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</si>
  <si>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</si>
  <si>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</si>
  <si>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</si>
  <si>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</si>
  <si>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</si>
  <si>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</si>
  <si>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</si>
  <si>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</si>
  <si>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</si>
  <si>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</si>
  <si>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</si>
  <si>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</si>
  <si>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</si>
  <si>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</si>
  <si>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</si>
  <si>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</si>
  <si>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</si>
  <si>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</si>
  <si>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</si>
  <si>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</si>
  <si>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</si>
  <si>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</si>
  <si>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</si>
  <si>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</si>
  <si>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</si>
  <si>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</si>
  <si>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</si>
  <si>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</si>
  <si>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</si>
  <si>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</si>
  <si>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</si>
  <si>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</si>
  <si>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</si>
  <si>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</si>
  <si>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</si>
  <si>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</si>
  <si>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</si>
  <si>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</si>
  <si>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</si>
  <si>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</si>
  <si>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</si>
  <si>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</si>
  <si>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</si>
  <si>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</si>
  <si>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</si>
  <si>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</si>
  <si>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</si>
  <si>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</si>
  <si>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</si>
  <si>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</si>
  <si>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</si>
  <si>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</si>
  <si>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</si>
  <si>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</si>
  <si>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</si>
  <si>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</si>
  <si>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</si>
  <si>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</si>
  <si>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</si>
  <si>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</si>
  <si>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</si>
  <si>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</si>
  <si>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</si>
  <si>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</si>
  <si>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</si>
  <si>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</si>
  <si>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</si>
  <si>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</si>
  <si>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</si>
  <si>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</si>
  <si>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</si>
  <si>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</si>
  <si>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</si>
  <si>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</si>
  <si>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</si>
  <si>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</si>
  <si>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</si>
  <si>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</si>
  <si>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</si>
  <si>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</si>
  <si>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</si>
  <si>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</si>
  <si>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</si>
  <si>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</si>
  <si>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</si>
  <si>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</si>
  <si>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</si>
  <si>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</si>
  <si>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</si>
  <si>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</si>
  <si>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</si>
  <si>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</si>
  <si>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</si>
  <si>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</si>
  <si>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</si>
  <si>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</si>
  <si>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</si>
  <si>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</si>
  <si>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</si>
  <si>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</si>
  <si>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</si>
  <si>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</si>
  <si>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</si>
  <si>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</si>
  <si>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</si>
  <si>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</si>
  <si>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</si>
  <si>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</si>
  <si>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</si>
  <si>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</si>
  <si>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</si>
  <si>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</si>
  <si>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</si>
  <si>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</si>
  <si>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</si>
  <si>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</si>
  <si>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</si>
  <si>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</si>
  <si>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</si>
  <si>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</si>
  <si>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</si>
  <si>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</si>
  <si>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</si>
  <si>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</si>
  <si>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</si>
  <si>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</si>
  <si>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</si>
  <si>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</si>
  <si>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</si>
  <si>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</si>
  <si>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</si>
  <si>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</si>
  <si>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</si>
  <si>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</si>
  <si>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</si>
  <si>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</si>
  <si>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</si>
  <si>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</si>
  <si>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</si>
  <si>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</si>
  <si>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</si>
  <si>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</si>
  <si>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</si>
  <si>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</si>
  <si>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</si>
  <si>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</si>
  <si>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</si>
  <si>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</si>
  <si>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</si>
  <si>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</si>
  <si>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</si>
  <si>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</si>
  <si>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</si>
  <si>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</si>
  <si>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</si>
  <si>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</si>
  <si>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</si>
  <si>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</si>
  <si>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</si>
  <si>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</si>
  <si>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</si>
  <si>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</si>
  <si>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</si>
  <si>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</si>
  <si>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</si>
  <si>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</si>
  <si>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</si>
  <si>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</si>
  <si>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</si>
  <si>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</si>
  <si>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</si>
  <si>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</si>
  <si>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</si>
  <si>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</si>
  <si>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</si>
  <si>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</si>
  <si>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</si>
  <si>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</si>
  <si>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</si>
  <si>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</si>
  <si>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</si>
  <si>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</si>
  <si>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</si>
  <si>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</si>
  <si>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</si>
  <si>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</si>
  <si>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</si>
  <si>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</si>
  <si>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</si>
  <si>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</si>
  <si>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</si>
  <si>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</si>
  <si>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</si>
  <si>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</si>
  <si>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</si>
  <si>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</si>
  <si>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</si>
  <si>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</si>
  <si>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</si>
  <si>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</si>
  <si>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</si>
  <si>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</si>
  <si>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</si>
  <si>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</si>
  <si>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</si>
  <si>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</si>
  <si>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</si>
  <si>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</si>
  <si>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</si>
  <si>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</si>
  <si>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</si>
  <si>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</si>
  <si>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</si>
  <si>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</si>
  <si>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</si>
  <si>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</si>
  <si>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</si>
  <si>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</si>
  <si>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</si>
  <si>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</si>
  <si>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</si>
  <si>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</si>
  <si>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</si>
  <si>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</si>
  <si>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</si>
  <si>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</si>
  <si>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</si>
  <si>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</si>
  <si>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</si>
  <si>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</si>
  <si>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</si>
  <si>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</si>
  <si>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</si>
  <si>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</si>
  <si>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</si>
  <si>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</si>
  <si>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</si>
  <si>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</si>
  <si>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</si>
  <si>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</si>
  <si>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</si>
  <si>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</si>
  <si>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</si>
  <si>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</si>
  <si>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</si>
  <si>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</si>
  <si>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</si>
  <si>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</si>
  <si>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</si>
  <si>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</si>
  <si>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</si>
  <si>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</si>
  <si>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</si>
  <si>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</si>
  <si>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</si>
  <si>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</si>
  <si>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</si>
  <si>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</si>
  <si>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</si>
  <si>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</si>
  <si>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</si>
  <si>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</si>
  <si>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</si>
  <si>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</si>
  <si>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</si>
  <si>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</si>
  <si>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</si>
  <si>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</si>
  <si>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</si>
  <si>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</si>
  <si>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</si>
  <si>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</si>
  <si>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</si>
  <si>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</si>
  <si>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</si>
  <si>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</si>
  <si>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</si>
  <si>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</si>
  <si>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</si>
  <si>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</si>
  <si>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</si>
  <si>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</si>
  <si>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</si>
  <si>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</si>
  <si>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</si>
  <si>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</si>
  <si>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</si>
  <si>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</si>
  <si>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</si>
  <si>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</si>
  <si>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</si>
  <si>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</si>
  <si>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</si>
  <si>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</si>
  <si>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</si>
  <si>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</si>
  <si>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</si>
  <si>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</si>
  <si>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</si>
  <si>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</si>
  <si>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</si>
  <si>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</si>
  <si>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</si>
  <si>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</si>
  <si>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</si>
  <si>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</si>
  <si>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</si>
  <si>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</si>
  <si>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</si>
  <si>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</si>
  <si>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</si>
  <si>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</si>
  <si>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</si>
  <si>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</si>
  <si>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</si>
  <si>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</si>
  <si>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</si>
  <si>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</si>
  <si>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</si>
  <si>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</si>
  <si>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</si>
  <si>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</si>
  <si>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</si>
  <si>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</si>
  <si>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</si>
  <si>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</si>
  <si>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</si>
  <si>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</si>
  <si>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</si>
  <si>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</si>
  <si>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</si>
  <si>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</si>
  <si>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</si>
  <si>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</si>
  <si>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</si>
  <si>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</si>
  <si>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</si>
  <si>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</si>
  <si>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</si>
  <si>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</si>
  <si>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</si>
  <si>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</si>
  <si>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</si>
  <si>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</si>
  <si>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</si>
  <si>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</si>
  <si>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</si>
  <si>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</si>
  <si>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</si>
  <si>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</si>
  <si>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</si>
  <si>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</si>
  <si>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</si>
  <si>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</si>
  <si>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</si>
  <si>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</si>
  <si>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</si>
  <si>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</si>
  <si>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</si>
  <si>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</si>
  <si>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</si>
  <si>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</si>
  <si>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</si>
  <si>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</si>
  <si>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</si>
  <si>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</si>
  <si>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</si>
  <si>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</si>
  <si>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</si>
  <si>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</si>
  <si>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</si>
  <si>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</si>
  <si>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</si>
  <si>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</si>
  <si>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</si>
  <si>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</si>
  <si>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</si>
  <si>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</si>
  <si>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</si>
  <si>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</si>
  <si>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</si>
  <si>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</si>
  <si>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</si>
  <si>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</si>
  <si>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</si>
  <si>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</si>
  <si>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</si>
  <si>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</si>
  <si>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</si>
  <si>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</si>
  <si>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</si>
  <si>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</si>
  <si>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</si>
  <si>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</si>
  <si>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</si>
  <si>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</si>
  <si>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</si>
  <si>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</si>
  <si>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</si>
  <si>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</si>
  <si>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</si>
  <si>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</si>
  <si>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</si>
  <si>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</si>
  <si>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</si>
  <si>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</si>
  <si>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</si>
  <si>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</si>
  <si>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</si>
  <si>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</si>
  <si>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</si>
  <si>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</si>
  <si>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</si>
  <si>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</si>
  <si>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</si>
  <si>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</si>
  <si>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</si>
  <si>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</si>
  <si>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</si>
  <si>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</si>
  <si>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</si>
  <si>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</si>
  <si>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</si>
  <si>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</si>
  <si>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</si>
  <si>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</si>
  <si>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</si>
  <si>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</si>
  <si>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</si>
  <si>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</si>
  <si>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</si>
  <si>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</si>
  <si>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</si>
  <si>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</si>
  <si>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</si>
  <si>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</si>
  <si>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</si>
  <si>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</si>
  <si>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</si>
  <si>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</si>
  <si>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</si>
  <si>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</si>
  <si>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</si>
  <si>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</si>
  <si>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</si>
  <si>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</si>
  <si>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</si>
  <si>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</si>
  <si>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</si>
  <si>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</si>
  <si>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</si>
  <si>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</si>
  <si>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</si>
  <si>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</si>
  <si>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</si>
  <si>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</si>
  <si>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</si>
  <si>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</si>
  <si>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</si>
  <si>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</si>
  <si>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</si>
  <si>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</si>
  <si>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</si>
  <si>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</si>
  <si>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</si>
  <si>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</si>
  <si>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</si>
  <si>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</si>
  <si>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</si>
  <si>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</si>
  <si>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</si>
  <si>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</si>
  <si>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</si>
  <si>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</si>
  <si>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</si>
  <si>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</si>
  <si>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</si>
  <si>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</si>
  <si>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</si>
  <si>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</si>
  <si>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</si>
  <si>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</si>
  <si>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</si>
  <si>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</si>
  <si>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</si>
  <si>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</si>
  <si>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</si>
  <si>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</si>
  <si>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</si>
  <si>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</si>
  <si>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</si>
  <si>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</si>
  <si>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</si>
  <si>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</si>
  <si>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</si>
  <si>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</si>
  <si>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</si>
  <si>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</si>
  <si>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</si>
  <si>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</si>
  <si>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</si>
  <si>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</si>
  <si>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</si>
  <si>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</si>
  <si>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</si>
  <si>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</si>
  <si>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</si>
  <si>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</si>
  <si>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</si>
  <si>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</si>
  <si>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</si>
  <si>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</si>
  <si>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</si>
  <si>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</si>
  <si>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</si>
  <si>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</si>
  <si>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</si>
  <si>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</si>
  <si>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</si>
  <si>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</si>
  <si>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</si>
  <si>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</si>
  <si>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</si>
  <si>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</si>
  <si>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</si>
  <si>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</si>
  <si>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</si>
  <si>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</si>
  <si>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</si>
  <si>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</si>
  <si>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</si>
  <si>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</si>
  <si>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</si>
  <si>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</si>
  <si>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</si>
  <si>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</si>
  <si>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</si>
  <si>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</si>
  <si>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</si>
  <si>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</si>
  <si>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</si>
  <si>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</si>
  <si>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</si>
  <si>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</si>
  <si>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</si>
  <si>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</si>
  <si>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</si>
  <si>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</si>
  <si>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</si>
  <si>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</si>
  <si>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</si>
  <si>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</si>
  <si>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</si>
  <si>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</si>
  <si>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</si>
  <si>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</si>
  <si>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</si>
  <si>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</si>
  <si>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</si>
  <si>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</si>
  <si>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</si>
  <si>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</si>
  <si>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</si>
  <si>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</si>
  <si>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</si>
  <si>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</si>
  <si>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</si>
  <si>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</si>
  <si>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</si>
  <si>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</si>
  <si>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</si>
  <si>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</si>
  <si>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</si>
  <si>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</si>
  <si>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</si>
  <si>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</si>
  <si>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</si>
  <si>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</si>
  <si>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</si>
  <si>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</si>
  <si>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</si>
  <si>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</si>
  <si>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</si>
  <si>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</si>
  <si>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</si>
  <si>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</si>
  <si>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</si>
  <si>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</si>
  <si>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</si>
  <si>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</si>
  <si>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</si>
  <si>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</si>
  <si>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</si>
  <si>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</si>
  <si>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</si>
  <si>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</si>
  <si>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</si>
  <si>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</si>
  <si>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</si>
  <si>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</si>
  <si>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</si>
  <si>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</si>
  <si>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</si>
  <si>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</si>
  <si>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</si>
  <si>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</si>
  <si>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</si>
  <si>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</si>
  <si>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</si>
  <si>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</si>
  <si>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</si>
  <si>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</si>
  <si>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</si>
  <si>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</si>
  <si>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</si>
  <si>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</si>
  <si>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</si>
  <si>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</si>
  <si>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</si>
  <si>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</si>
  <si>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</si>
  <si>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</si>
  <si>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</si>
  <si>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</si>
  <si>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</si>
  <si>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</si>
  <si>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</si>
  <si>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</si>
  <si>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</si>
  <si>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</si>
  <si>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</si>
  <si>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</si>
  <si>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</si>
  <si>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</si>
  <si>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</si>
  <si>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</si>
  <si>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</si>
  <si>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</si>
  <si>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</si>
  <si>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</si>
  <si>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</si>
  <si>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</si>
  <si>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</si>
  <si>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</si>
  <si>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</si>
  <si>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</si>
  <si>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</si>
  <si>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</si>
  <si>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</si>
  <si>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</si>
  <si>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</si>
  <si>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</si>
  <si>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</si>
  <si>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</si>
  <si>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</si>
  <si>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</si>
  <si>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</si>
  <si>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</si>
  <si>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</si>
  <si>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</si>
  <si>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</si>
  <si>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</si>
  <si>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</si>
  <si>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</si>
  <si>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</si>
  <si>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</si>
  <si>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</si>
  <si>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</si>
  <si>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</si>
  <si>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</si>
  <si>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</si>
  <si>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</si>
  <si>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</si>
  <si>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</si>
  <si>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</si>
  <si>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</si>
  <si>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</si>
  <si>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</si>
  <si>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</si>
  <si>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</si>
  <si>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</si>
  <si>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</si>
  <si>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</si>
  <si>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</si>
  <si>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</si>
  <si>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</si>
  <si>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</si>
  <si>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</si>
  <si>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</si>
  <si>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</si>
  <si>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</si>
  <si>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</si>
  <si>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</si>
  <si>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</si>
  <si>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</si>
  <si>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</si>
  <si>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</si>
  <si>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</si>
  <si>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</si>
  <si>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</si>
  <si>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</si>
  <si>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</si>
  <si>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</si>
  <si>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</si>
  <si>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</si>
  <si>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</si>
  <si>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</si>
  <si>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</si>
  <si>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</si>
  <si>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</si>
  <si>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</si>
  <si>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</si>
  <si>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</si>
  <si>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</si>
  <si>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</si>
  <si>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</si>
  <si>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</si>
  <si>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</si>
  <si>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</si>
  <si>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</si>
  <si>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</si>
  <si>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</si>
  <si>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</si>
  <si>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</si>
  <si>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</si>
  <si>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</si>
  <si>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</si>
  <si>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</si>
  <si>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</si>
  <si>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</si>
  <si>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</si>
  <si>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</si>
  <si>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</si>
  <si>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</si>
  <si>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</si>
  <si>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</si>
  <si>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</si>
  <si>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</si>
  <si>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</si>
  <si>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</si>
  <si>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</si>
  <si>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</si>
  <si>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</si>
  <si>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</si>
  <si>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</si>
  <si>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</si>
  <si>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</si>
  <si>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</si>
  <si>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</si>
  <si>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</si>
  <si>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</si>
  <si>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</si>
  <si>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</si>
  <si>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</si>
  <si>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</si>
  <si>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</si>
  <si>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</si>
  <si>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</si>
  <si>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</si>
  <si>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</si>
  <si>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</si>
  <si>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</si>
  <si>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</si>
  <si>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</si>
  <si>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</si>
  <si>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</si>
  <si>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</si>
  <si>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</si>
  <si>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</si>
  <si>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</si>
  <si>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</si>
  <si>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</si>
  <si>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</si>
  <si>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</si>
  <si>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</si>
  <si>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</si>
  <si>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</si>
  <si>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</si>
  <si>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</si>
  <si>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</si>
  <si>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</si>
  <si>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</si>
  <si>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</si>
  <si>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</si>
  <si>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</si>
  <si>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</si>
  <si>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</si>
  <si>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</si>
  <si>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</si>
  <si>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</si>
  <si>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</si>
  <si>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</si>
  <si>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</si>
  <si>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</si>
  <si>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</si>
  <si>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</si>
  <si>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</si>
  <si>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</si>
  <si>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</si>
  <si>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</si>
  <si>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</si>
  <si>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</si>
  <si>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</si>
  <si>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</si>
  <si>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</si>
  <si>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</si>
  <si>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</si>
  <si>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</si>
  <si>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</si>
  <si>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</si>
  <si>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</si>
  <si>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</si>
  <si>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</si>
  <si>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</si>
  <si>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</si>
  <si>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</si>
  <si>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</si>
  <si>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</si>
  <si>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</si>
  <si>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</si>
  <si>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</si>
  <si>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</si>
  <si>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</si>
  <si>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</si>
  <si>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</si>
  <si>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</si>
  <si>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</si>
  <si>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</si>
  <si>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</si>
  <si>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</si>
  <si>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</si>
  <si>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</si>
  <si>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</si>
  <si>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</si>
  <si>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</si>
  <si>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</si>
  <si>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</si>
  <si>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</si>
  <si>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</si>
  <si>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</si>
  <si>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</si>
  <si>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</si>
  <si>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</si>
  <si>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</si>
  <si>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</si>
  <si>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</si>
  <si>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</si>
  <si>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</si>
  <si>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</si>
  <si>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</si>
  <si>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</si>
  <si>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</si>
  <si>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</si>
  <si>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</si>
  <si>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</si>
  <si>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</si>
  <si>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</si>
  <si>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</si>
  <si>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</si>
  <si>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</si>
  <si>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</si>
  <si>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</si>
  <si>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</si>
  <si>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</si>
  <si>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</si>
  <si>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</si>
  <si>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</si>
  <si>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</si>
  <si>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</si>
  <si>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</si>
  <si>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</si>
  <si>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</si>
  <si>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</si>
  <si>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</si>
  <si>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</si>
  <si>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</si>
  <si>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</si>
  <si>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</si>
  <si>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</si>
  <si>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</si>
  <si>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</si>
  <si>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</si>
  <si>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</si>
  <si>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</si>
  <si>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</si>
  <si>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</si>
  <si>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</si>
  <si>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</si>
  <si>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</si>
  <si>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</si>
  <si>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</si>
  <si>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</si>
  <si>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</si>
  <si>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</si>
  <si>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</si>
  <si>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</si>
  <si>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</si>
  <si>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</si>
  <si>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</si>
  <si>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</si>
  <si>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</si>
  <si>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</si>
  <si>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</si>
  <si>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</si>
  <si>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</si>
  <si>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</si>
  <si>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</si>
  <si>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</si>
  <si>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</si>
  <si>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</si>
  <si>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</si>
  <si>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</si>
  <si>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</si>
  <si>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</si>
  <si>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</si>
  <si>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</si>
  <si>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</si>
  <si>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</si>
  <si>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</si>
  <si>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</si>
  <si>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</si>
  <si>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</si>
  <si>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</si>
  <si>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</si>
  <si>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</si>
  <si>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</si>
  <si>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</si>
  <si>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</si>
  <si>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</si>
  <si>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</si>
  <si>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</si>
  <si>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</si>
  <si>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</si>
  <si>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</si>
  <si>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</si>
  <si>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</si>
  <si>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</si>
  <si>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</si>
  <si>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</si>
  <si>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</si>
  <si>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</si>
  <si>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</si>
  <si>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</si>
  <si>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</si>
  <si>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</si>
  <si>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</si>
  <si>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</si>
  <si>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</si>
  <si>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</si>
  <si>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</si>
  <si>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</si>
  <si>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</si>
  <si>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</si>
  <si>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</si>
  <si>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</si>
  <si>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</si>
  <si>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</si>
  <si>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</si>
  <si>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</si>
  <si>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</si>
  <si>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</si>
  <si>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</si>
  <si>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</si>
  <si>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</si>
  <si>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</si>
  <si>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</si>
  <si>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</si>
  <si>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</si>
  <si>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</si>
  <si>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</si>
  <si>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</si>
  <si>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</si>
  <si>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</si>
  <si>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</si>
  <si>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</si>
  <si>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</si>
  <si>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</si>
  <si>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</si>
  <si>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</si>
  <si>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</si>
  <si>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</si>
  <si>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</si>
  <si>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</si>
  <si>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</si>
  <si>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</si>
  <si>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</si>
  <si>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</si>
  <si>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</si>
  <si>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</si>
  <si>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</si>
  <si>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</si>
  <si>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</si>
  <si>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</si>
  <si>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</si>
  <si>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</si>
  <si>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</si>
  <si>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</si>
  <si>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</si>
  <si>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</si>
  <si>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</si>
  <si>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</si>
  <si>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</si>
  <si>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</si>
  <si>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</si>
  <si>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</si>
  <si>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</si>
  <si>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</si>
  <si>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</si>
  <si>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</si>
  <si>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</si>
  <si>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</si>
  <si>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</si>
  <si>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</si>
  <si>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</si>
  <si>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</si>
  <si>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</si>
  <si>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</si>
  <si>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</si>
  <si>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</si>
  <si>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</si>
  <si>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</si>
  <si>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</si>
  <si>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</si>
  <si>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</si>
  <si>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</si>
  <si>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</si>
  <si>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</si>
  <si>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</si>
  <si>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</si>
  <si>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</si>
  <si>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</si>
  <si>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</si>
  <si>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</si>
  <si>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</si>
  <si>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</si>
  <si>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</si>
  <si>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</si>
  <si>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</si>
  <si>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</si>
  <si>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</si>
  <si>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</si>
  <si>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</si>
  <si>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</si>
  <si>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</si>
  <si>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</si>
  <si>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</si>
  <si>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</si>
  <si>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</si>
  <si>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</si>
  <si>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</si>
  <si>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</si>
  <si>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</si>
  <si>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</si>
  <si>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</si>
  <si>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</si>
  <si>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</si>
  <si>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</si>
  <si>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</si>
  <si>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</si>
  <si>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</si>
  <si>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</si>
  <si>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</si>
  <si>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</si>
  <si>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</si>
  <si>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</si>
  <si>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</si>
  <si>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</si>
  <si>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</si>
  <si>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</si>
  <si>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</si>
  <si>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</si>
  <si>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</si>
  <si>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</si>
  <si>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</si>
  <si>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</si>
  <si>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</si>
  <si>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</si>
  <si>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</si>
  <si>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</si>
  <si>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</si>
  <si>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</si>
  <si>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</si>
  <si>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</si>
  <si>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</si>
  <si>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</si>
  <si>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</si>
  <si>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</si>
  <si>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</si>
  <si>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</si>
  <si>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</si>
  <si>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</si>
  <si>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</si>
  <si>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</si>
  <si>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</si>
  <si>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</si>
  <si>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</si>
  <si>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</si>
  <si>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</si>
  <si>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</si>
  <si>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</si>
  <si>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</si>
  <si>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</si>
  <si>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</si>
  <si>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</si>
  <si>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</si>
  <si>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</si>
  <si>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</si>
  <si>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</si>
  <si>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</si>
  <si>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</si>
  <si>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</si>
  <si>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</si>
  <si>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</si>
  <si>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</si>
  <si>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</si>
  <si>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</si>
  <si>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</si>
  <si>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</si>
  <si>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</si>
  <si>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</si>
  <si>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</si>
  <si>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</si>
  <si>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</si>
  <si>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</si>
  <si>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</si>
  <si>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</si>
  <si>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</si>
  <si>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</si>
  <si>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</si>
  <si>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</si>
  <si>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</si>
  <si>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</si>
  <si>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</si>
  <si>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</si>
  <si>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</si>
  <si>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</si>
  <si>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</si>
  <si>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</si>
  <si>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</si>
  <si>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</si>
  <si>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</si>
  <si>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</si>
  <si>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</si>
  <si>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</si>
  <si>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</si>
  <si>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</si>
  <si>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</si>
  <si>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</si>
  <si>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</si>
  <si>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</si>
  <si>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</si>
  <si>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</si>
  <si>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</si>
  <si>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</si>
  <si>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</si>
  <si>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</si>
  <si>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</si>
  <si>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</si>
  <si>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</si>
  <si>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</si>
  <si>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</si>
  <si>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</si>
  <si>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</si>
  <si>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</si>
  <si>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</si>
  <si>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</si>
  <si>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</si>
  <si>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</si>
  <si>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</si>
  <si>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</si>
  <si>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</si>
  <si>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</si>
  <si>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</si>
  <si>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</si>
  <si>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</si>
  <si>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</si>
  <si>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</si>
  <si>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</si>
  <si>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</si>
  <si>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</si>
  <si>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</si>
  <si>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</si>
  <si>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</si>
  <si>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</si>
  <si>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</si>
  <si>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</si>
  <si>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</si>
  <si>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</si>
  <si>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</si>
  <si>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</si>
  <si>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</si>
  <si>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</si>
  <si>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</si>
  <si>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</si>
  <si>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</si>
  <si>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</si>
  <si>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</si>
  <si>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</si>
  <si>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</si>
  <si>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</si>
  <si>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</si>
  <si>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</si>
  <si>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</si>
  <si>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</si>
  <si>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</si>
  <si>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</si>
  <si>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</si>
  <si>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</si>
  <si>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</si>
  <si>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</si>
  <si>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</si>
  <si>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</si>
  <si>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</si>
  <si>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</si>
  <si>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</si>
  <si>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</si>
  <si>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</si>
  <si>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</si>
  <si>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</si>
  <si>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</si>
  <si>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</si>
  <si>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</si>
  <si>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</si>
  <si>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</si>
  <si>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</si>
  <si>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</si>
  <si>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</si>
  <si>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</si>
  <si>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</si>
  <si>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</si>
  <si>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</si>
  <si>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</si>
  <si>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</si>
  <si>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</si>
  <si>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</si>
  <si>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</si>
  <si>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</si>
  <si>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</si>
  <si>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</si>
  <si>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</si>
  <si>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</si>
  <si>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</si>
  <si>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</si>
  <si>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</si>
  <si>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</si>
  <si>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</si>
  <si>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</si>
  <si>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</si>
  <si>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</si>
  <si>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</si>
  <si>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</si>
  <si>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</si>
  <si>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</si>
  <si>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</si>
  <si>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</si>
  <si>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</si>
  <si>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</si>
  <si>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</si>
  <si>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</si>
  <si>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</si>
  <si>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</si>
  <si>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</si>
  <si>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</si>
  <si>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</si>
  <si>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</si>
  <si>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</si>
  <si>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</si>
  <si>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</si>
  <si>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</si>
  <si>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</si>
  <si>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</si>
  <si>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</si>
  <si>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</si>
  <si>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</si>
  <si>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</si>
  <si>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</si>
  <si>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</si>
  <si>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</si>
  <si>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</si>
  <si>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</si>
  <si>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</si>
  <si>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</si>
  <si>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</si>
  <si>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</si>
  <si>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</si>
  <si>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</si>
  <si>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</si>
  <si>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</si>
  <si>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</si>
  <si>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</si>
  <si>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</si>
  <si>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</si>
  <si>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</si>
  <si>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</si>
  <si>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</si>
  <si>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</si>
  <si>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</si>
  <si>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</si>
  <si>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</si>
  <si>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</si>
  <si>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</si>
  <si>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</si>
  <si>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</si>
  <si>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</si>
  <si>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</si>
  <si>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</si>
  <si>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</si>
  <si>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</si>
  <si>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</si>
  <si>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</si>
  <si>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</si>
  <si>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</si>
  <si>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</si>
  <si>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</si>
  <si>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</si>
  <si>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</si>
  <si>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</si>
  <si>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</si>
  <si>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</si>
  <si>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</si>
  <si>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</si>
  <si>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</si>
  <si>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</si>
  <si>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</si>
  <si>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</si>
  <si>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</si>
  <si>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</si>
  <si>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</si>
  <si>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</si>
  <si>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</si>
  <si>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</si>
  <si>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</si>
  <si>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</si>
  <si>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</si>
  <si>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</si>
  <si>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</si>
  <si>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</si>
  <si>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</si>
  <si>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</si>
  <si>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</si>
  <si>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</si>
  <si>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</si>
  <si>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</si>
  <si>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</si>
  <si>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</si>
  <si>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</si>
  <si>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</si>
  <si>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</si>
  <si>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</si>
  <si>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</si>
  <si>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</si>
  <si>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</si>
  <si>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</si>
  <si>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</si>
  <si>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</si>
  <si>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</si>
  <si>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</si>
  <si>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</si>
  <si>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</si>
  <si>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</si>
  <si>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</si>
  <si>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</si>
  <si>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</si>
  <si>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</si>
  <si>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</si>
  <si>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</si>
  <si>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</si>
  <si>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</si>
  <si>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</si>
  <si>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</si>
  <si>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</si>
  <si>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</si>
  <si>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</si>
  <si>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</si>
  <si>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</si>
  <si>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</si>
  <si>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</si>
  <si>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</si>
  <si>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</si>
  <si>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</si>
  <si>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</si>
  <si>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</si>
  <si>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</si>
  <si>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</si>
  <si>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</si>
  <si>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</si>
  <si>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</si>
  <si>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</si>
  <si>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</si>
  <si>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</si>
  <si>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</si>
  <si>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</si>
  <si>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</si>
  <si>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</si>
  <si>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</si>
  <si>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</si>
  <si>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</si>
  <si>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</si>
  <si>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</si>
  <si>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</si>
  <si>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</si>
  <si>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</si>
  <si>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</si>
  <si>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</si>
  <si>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</si>
  <si>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</si>
  <si>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</si>
  <si>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</si>
  <si>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</si>
  <si>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</si>
  <si>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</si>
  <si>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</si>
  <si>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</si>
  <si>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</si>
  <si>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</si>
  <si>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</si>
  <si>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</si>
  <si>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</si>
  <si>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</si>
  <si>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</si>
  <si>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</si>
  <si>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</si>
  <si>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</si>
  <si>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</si>
  <si>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</si>
  <si>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</si>
  <si>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</si>
  <si>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</si>
  <si>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</si>
  <si>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</si>
  <si>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</si>
  <si>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</si>
  <si>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</si>
  <si>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</si>
  <si>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</si>
  <si>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</si>
  <si>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</si>
  <si>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</si>
  <si>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</si>
  <si>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</si>
  <si>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</si>
  <si>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</si>
  <si>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</si>
  <si>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</si>
  <si>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</si>
  <si>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</si>
  <si>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</si>
  <si>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</si>
  <si>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</si>
  <si>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</si>
  <si>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</si>
  <si>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</si>
  <si>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</si>
  <si>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</si>
  <si>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</si>
  <si>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</si>
  <si>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</si>
  <si>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</si>
  <si>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</si>
  <si>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</si>
  <si>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</si>
  <si>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</si>
  <si>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</si>
  <si>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</si>
  <si>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</si>
  <si>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</si>
  <si>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</si>
  <si>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</si>
  <si>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</si>
  <si>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</si>
  <si>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</si>
  <si>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</si>
  <si>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</si>
  <si>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</si>
  <si>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</si>
  <si>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</si>
  <si>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</si>
  <si>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</si>
  <si>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</si>
  <si>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</si>
  <si>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</si>
  <si>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</si>
  <si>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</si>
  <si>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</si>
  <si>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</si>
  <si>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</si>
  <si>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</si>
  <si>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</si>
  <si>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</si>
  <si>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</si>
  <si>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</si>
  <si>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</si>
  <si>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</si>
  <si>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</si>
  <si>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</si>
  <si>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</si>
  <si>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</si>
  <si>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</si>
  <si>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</si>
  <si>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</si>
  <si>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</si>
  <si>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</si>
  <si>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</si>
  <si>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</si>
  <si>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</si>
  <si>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</si>
  <si>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</si>
  <si>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</si>
  <si>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</si>
  <si>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</si>
  <si>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</si>
  <si>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</si>
  <si>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</si>
  <si>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</si>
  <si>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</si>
  <si>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</si>
  <si>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</si>
  <si>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</si>
  <si>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</si>
  <si>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</si>
  <si>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</si>
  <si>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</si>
  <si>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</si>
  <si>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</si>
  <si>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</si>
  <si>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</si>
  <si>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</si>
  <si>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</si>
  <si>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</si>
  <si>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</si>
  <si>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</si>
  <si>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</si>
  <si>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</si>
  <si>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</si>
  <si>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</si>
  <si>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</si>
  <si>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</si>
  <si>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</si>
  <si>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</si>
  <si>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</si>
  <si>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</si>
  <si>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</si>
  <si>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</si>
  <si>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</si>
  <si>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</si>
  <si>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</si>
  <si>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</si>
  <si>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</si>
  <si>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</si>
  <si>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</si>
  <si>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</si>
  <si>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</si>
  <si>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</si>
  <si>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</si>
  <si>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</si>
  <si>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</si>
  <si>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</si>
  <si>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</si>
  <si>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</si>
  <si>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</si>
  <si>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</si>
  <si>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</si>
  <si>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</si>
  <si>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</si>
  <si>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</si>
  <si>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</si>
  <si>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</si>
  <si>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</si>
  <si>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</si>
  <si>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</si>
  <si>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</si>
  <si>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</si>
  <si>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</si>
  <si>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</si>
  <si>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</si>
  <si>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</si>
  <si>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</si>
  <si>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</si>
  <si>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</si>
  <si>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</si>
  <si>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</si>
  <si>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</si>
  <si>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</si>
  <si>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</si>
  <si>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</si>
  <si>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</si>
  <si>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</si>
  <si>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</si>
  <si>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</si>
  <si>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</si>
  <si>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</si>
  <si>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</si>
  <si>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</si>
  <si>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</si>
  <si>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</si>
  <si>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</si>
  <si>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</si>
  <si>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</si>
  <si>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</si>
  <si>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Data Year - Average</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</si>
  <si>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</si>
  <si>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</si>
  <si>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</si>
  <si>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</si>
  <si>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</si>
  <si>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</si>
  <si>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</si>
  <si>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</si>
  <si>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</si>
  <si>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</si>
  <si>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</si>
  <si>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</si>
  <si>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</si>
  <si>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</si>
  <si>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</si>
  <si>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</si>
  <si>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</si>
  <si>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</si>
  <si>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</si>
  <si>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</si>
  <si>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</si>
  <si>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</si>
  <si>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</si>
  <si>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</si>
  <si>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</si>
  <si>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</si>
  <si>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</si>
  <si>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</si>
  <si>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</si>
  <si>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</si>
  <si>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</si>
  <si>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</si>
  <si>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</si>
  <si>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</si>
  <si>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</si>
  <si>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</si>
  <si>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</si>
  <si>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</si>
  <si>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</si>
  <si>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</si>
  <si>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</si>
  <si>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</si>
  <si>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</si>
  <si>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</si>
  <si>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</si>
  <si>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</si>
  <si>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</si>
  <si>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</si>
  <si>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</si>
  <si>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</si>
  <si>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</si>
  <si>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</si>
  <si>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</si>
  <si>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</si>
  <si>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</si>
  <si>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</si>
  <si>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</si>
  <si>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est_orig</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</si>
  <si>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</si>
  <si>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</si>
  <si>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</si>
  <si>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</si>
  <si>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</si>
  <si>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</si>
  <si>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</si>
  <si>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</si>
  <si>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</si>
  <si>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</si>
  <si>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</si>
  <si>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</si>
  <si>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</si>
  <si>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</si>
  <si>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</si>
  <si>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</si>
  <si>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</si>
  <si>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</si>
  <si>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</si>
  <si>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</si>
  <si>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</si>
  <si>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</si>
  <si>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</si>
  <si>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</si>
  <si>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</si>
  <si>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</si>
  <si>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</si>
  <si>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</si>
  <si>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</si>
  <si>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</si>
  <si>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</si>
  <si>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</si>
  <si>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</si>
  <si>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</si>
  <si>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</si>
  <si>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</si>
  <si>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</si>
  <si>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</si>
  <si>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</si>
  <si>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</si>
  <si>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</si>
  <si>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</si>
  <si>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</si>
  <si>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</si>
  <si>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</si>
  <si>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</si>
  <si>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</si>
  <si>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</si>
  <si>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</si>
  <si>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</si>
  <si>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</si>
  <si>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</si>
  <si>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</si>
  <si>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</si>
  <si>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</si>
  <si>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</si>
  <si>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</si>
  <si>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</si>
  <si>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</si>
  <si>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</si>
  <si>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</si>
  <si>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</si>
  <si>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</si>
  <si>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</si>
  <si>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</si>
  <si>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</si>
  <si>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</si>
  <si>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</si>
  <si>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</si>
  <si>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</si>
  <si>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</si>
  <si>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</si>
  <si>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</si>
  <si>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</si>
  <si>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</si>
  <si>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</si>
  <si>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</si>
  <si>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</si>
  <si>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</si>
  <si>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</si>
  <si>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</si>
  <si>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</si>
  <si>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</si>
  <si>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</si>
  <si>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</si>
  <si>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</si>
  <si>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</si>
  <si>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</si>
  <si>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</si>
  <si>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</si>
  <si>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</si>
  <si>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</si>
  <si>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</si>
  <si>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</si>
  <si>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</si>
  <si>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</si>
  <si>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</si>
  <si>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</si>
  <si>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</si>
  <si>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</si>
  <si>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</si>
  <si>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</si>
  <si>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</si>
  <si>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</si>
  <si>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</si>
  <si>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</si>
  <si>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</si>
  <si>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</si>
  <si>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</si>
  <si>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</si>
  <si>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</si>
  <si>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</si>
  <si>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</si>
  <si>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</si>
  <si>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</si>
  <si>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</si>
  <si>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</si>
  <si>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</si>
  <si>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</si>
  <si>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</si>
  <si>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</si>
  <si>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</si>
  <si>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</si>
  <si>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</si>
  <si>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</si>
  <si>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</si>
  <si>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</si>
  <si>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</si>
  <si>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</si>
  <si>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</si>
  <si>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</si>
  <si>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</si>
  <si>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</si>
  <si>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</si>
  <si>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</si>
  <si>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</si>
  <si>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</si>
  <si>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</si>
  <si>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</si>
  <si>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</si>
  <si>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</si>
  <si>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</si>
  <si>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</si>
  <si>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</si>
  <si>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</si>
  <si>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</si>
  <si>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</si>
  <si>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</si>
  <si>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</si>
  <si>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</si>
  <si>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</si>
  <si>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</si>
  <si>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</si>
  <si>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</si>
  <si>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Region - Latin America and Caribbean</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</si>
  <si>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</si>
  <si>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</si>
  <si>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</si>
  <si>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</si>
  <si>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</si>
  <si>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</si>
  <si>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</si>
  <si>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</si>
  <si>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Control - Marriage</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</si>
  <si>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</si>
  <si>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</si>
  <si>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</si>
  <si>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</si>
  <si>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</si>
  <si>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</si>
  <si>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</si>
  <si>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</si>
  <si>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</si>
  <si>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</si>
  <si>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</si>
  <si>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</si>
  <si>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</si>
  <si>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return to degree</t>
  </si>
  <si>
    <t>Control years</t>
  </si>
  <si>
    <t>return to additional year of college</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</si>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</sst>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2">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76">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0" fontId="0" fillId="0" borderId="12" xfId="0"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4"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164" fontId="0" fillId="0" borderId="21" xfId="0" applyNumberFormat="1" applyBorder="1" applyAlignment="1">
      <alignment horizontal="center"/>
    </xf>
    <xf numFmtId="0" fontId="0" fillId="0" borderId="20" xfId="0" applyBorder="1"/>
    <xf numFmtId="0" fontId="0" fillId="0" borderId="21" xfId="0" applyBorder="1"/>
    <xf numFmtId="164" fontId="0" fillId="0" borderId="21" xfId="0" applyNumberFormat="1" applyBorder="1"/>
    <xf numFmtId="0" fontId="0" fillId="0" borderId="22" xfId="0" applyBorder="1"/>
    <xf numFmtId="164" fontId="0" fillId="0" borderId="18" xfId="0" applyNumberFormat="1" applyBorder="1"/>
    <xf numFmtId="2" fontId="0" fillId="0" borderId="19" xfId="0" applyNumberFormat="1" applyBorder="1"/>
    <xf numFmtId="0" fontId="4" fillId="15"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7" borderId="4" xfId="0" applyFont="1" applyFill="1" applyBorder="1"/>
    <xf numFmtId="0" fontId="7" fillId="17" borderId="0" xfId="0" applyFont="1" applyFill="1"/>
    <xf numFmtId="0" fontId="7" fillId="17"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4"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164" fontId="0" fillId="0" borderId="27" xfId="0" applyNumberFormat="1" applyBorder="1" applyAlignment="1">
      <alignment horizontal="center"/>
    </xf>
    <xf numFmtId="0" fontId="0" fillId="0" borderId="26" xfId="0" applyBorder="1"/>
    <xf numFmtId="0" fontId="0" fillId="0" borderId="27" xfId="0" applyBorder="1"/>
    <xf numFmtId="164"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4"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164" fontId="0" fillId="0" borderId="32" xfId="0" applyNumberFormat="1" applyBorder="1" applyAlignment="1">
      <alignment horizontal="center"/>
    </xf>
    <xf numFmtId="0" fontId="0" fillId="0" borderId="31" xfId="0" applyBorder="1"/>
    <xf numFmtId="0" fontId="0" fillId="0" borderId="32" xfId="0" applyBorder="1"/>
    <xf numFmtId="164" fontId="0" fillId="0" borderId="32" xfId="0" applyNumberFormat="1" applyBorder="1"/>
    <xf numFmtId="0" fontId="0" fillId="0" borderId="33" xfId="0" applyBorder="1"/>
    <xf numFmtId="0" fontId="9" fillId="0" borderId="34" xfId="0" applyFont="1" applyBorder="1" applyAlignment="1">
      <alignment horizontal="center" vertical="top"/>
    </xf>
    <xf numFmtId="166" fontId="0" fillId="0" borderId="0" xfId="0" applyNumberFormat="1"/>
    <xf numFmtId="0" fontId="4" fillId="5" borderId="35" xfId="0" applyFont="1" applyFill="1" applyBorder="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0" fillId="0" borderId="40" xfId="0" applyBorder="1"/>
    <xf numFmtId="0" fontId="0" fillId="0" borderId="41" xfId="0" applyBorder="1"/>
    <xf numFmtId="0" fontId="10" fillId="0" borderId="0" xfId="1"/>
    <xf numFmtId="2" fontId="0" fillId="0" borderId="30" xfId="0" applyNumberFormat="1" applyBorder="1"/>
    <xf numFmtId="164" fontId="0" fillId="0" borderId="29"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cellXfs>
  <cellStyles count="3">
    <cellStyle name="Currency 2" xfId="2" xr:uid="{00000000-0005-0000-0000-000001000000}"/>
    <cellStyle name="Hyperlink" xfId="1" builtinId="8"/>
    <cellStyle name="Normal" xfId="0" builtinId="0"/>
  </cellStyles>
  <dxfs count="610">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border>
        <bottom style="dashed">
          <color auto="1"/>
        </bottom>
      </border>
    </dxf>
    <dxf>
      <font>
        <b val="0"/>
        <i val="0"/>
        <u val="none"/>
      </font>
      <border>
        <bottom style="thin">
          <color auto="1"/>
        </bottom>
        <vertical/>
        <horizontal/>
      </border>
    </dxf>
    <dxf>
      <fill>
        <patternFill>
          <bgColor theme="4" tint="0.79998168889431442"/>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609">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Z1763"/>
  <sheetViews>
    <sheetView zoomScaleNormal="100" workbookViewId="0">
      <pane xSplit="4" ySplit="1" topLeftCell="AG1544" activePane="bottomRight" state="frozen"/>
      <selection activeCell="D526" sqref="D526"/>
      <selection pane="topRight" activeCell="D526" sqref="D526"/>
      <selection pane="bottomLeft" activeCell="D526" sqref="D526"/>
      <selection pane="bottomRight" activeCell="AY1556" sqref="AY1556"/>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hidden="1" customWidth="1"/>
    <col min="10" max="11" width="8.7109375" style="9" hidden="1" customWidth="1"/>
    <col min="12" max="12" width="8.7109375" style="8" customWidth="1"/>
    <col min="13"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29" width="8.7109375" style="9" customWidth="1"/>
    <col min="30" max="30" width="8.7109375" style="29" customWidth="1"/>
    <col min="31" max="32" width="8.7109375" style="9" customWidth="1"/>
    <col min="33" max="33" width="8.7109375" style="29" customWidth="1"/>
    <col min="34" max="34" width="8.7109375" style="9" customWidth="1"/>
    <col min="35" max="35" width="8.7109375" style="29" customWidth="1"/>
    <col min="36" max="36" width="8.7109375" style="22" customWidth="1"/>
    <col min="37" max="39" width="8.7109375" style="32" customWidth="1"/>
    <col min="40" max="40" width="8.7109375" style="42" customWidth="1"/>
    <col min="41" max="41" width="8.7109375" style="41" customWidth="1"/>
    <col min="42" max="42" width="8.7109375" style="17" customWidth="1"/>
    <col min="43" max="43" width="8.7109375" customWidth="1"/>
    <col min="44" max="44" width="8.7109375" style="39" customWidth="1"/>
    <col min="45" max="45" width="8.7109375" customWidth="1"/>
    <col min="46" max="46" width="8.7109375" style="39" customWidth="1"/>
    <col min="47" max="48" width="8.7109375" hidden="1" customWidth="1"/>
    <col min="49" max="49" width="8.7109375" customWidth="1"/>
    <col min="50" max="51" width="8.7109375" style="17" customWidth="1"/>
    <col min="52" max="63" width="8.7109375" hidden="1" customWidth="1"/>
    <col min="64" max="64" width="8.7109375" style="24" customWidth="1"/>
    <col min="65" max="71" width="8.7109375" customWidth="1"/>
    <col min="72" max="72" width="8.7109375" style="17" customWidth="1"/>
    <col min="73" max="73" width="8.5703125" customWidth="1"/>
    <col min="74" max="75" width="8.7109375" customWidth="1"/>
    <col min="76" max="76" width="8.7109375" style="17" customWidth="1"/>
    <col min="77" max="80" width="8.7109375" customWidth="1"/>
    <col min="81" max="81" width="8.7109375" style="17" customWidth="1"/>
    <col min="82" max="93" width="8.7109375" customWidth="1"/>
    <col min="94" max="98" width="8.7109375" hidden="1" customWidth="1"/>
    <col min="99" max="99" width="9.140625" style="33" hidden="1" customWidth="1"/>
    <col min="100" max="103" width="9.140625" hidden="1" customWidth="1"/>
  </cols>
  <sheetData>
    <row r="1" spans="1:104" x14ac:dyDescent="0.25">
      <c r="A1" s="1" t="s">
        <v>0</v>
      </c>
      <c r="B1" s="1" t="s">
        <v>1</v>
      </c>
      <c r="C1" s="26" t="s">
        <v>327</v>
      </c>
      <c r="D1" s="10" t="s">
        <v>3887</v>
      </c>
      <c r="E1" s="27" t="s">
        <v>147</v>
      </c>
      <c r="F1" s="28" t="s">
        <v>86</v>
      </c>
      <c r="G1" s="28" t="s">
        <v>87</v>
      </c>
      <c r="H1" s="30" t="s">
        <v>88</v>
      </c>
      <c r="I1" s="10" t="s">
        <v>4067</v>
      </c>
      <c r="J1" s="28" t="s">
        <v>4068</v>
      </c>
      <c r="K1" s="28" t="s">
        <v>4069</v>
      </c>
      <c r="L1" s="5" t="s">
        <v>43</v>
      </c>
      <c r="M1" s="6" t="s">
        <v>44</v>
      </c>
      <c r="N1" s="5" t="s">
        <v>41</v>
      </c>
      <c r="O1" s="6" t="s">
        <v>45</v>
      </c>
      <c r="P1" s="6" t="s">
        <v>40</v>
      </c>
      <c r="Q1" s="6" t="s">
        <v>42</v>
      </c>
      <c r="R1" s="6" t="s">
        <v>276</v>
      </c>
      <c r="S1" s="5" t="s">
        <v>90</v>
      </c>
      <c r="T1" s="6" t="s">
        <v>91</v>
      </c>
      <c r="U1" s="6" t="s">
        <v>89</v>
      </c>
      <c r="V1" s="6" t="s">
        <v>137</v>
      </c>
      <c r="W1" s="2" t="s">
        <v>31</v>
      </c>
      <c r="X1" s="2" t="s">
        <v>46</v>
      </c>
      <c r="Y1" s="2" t="s">
        <v>193</v>
      </c>
      <c r="Z1" s="2" t="s">
        <v>194</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224</v>
      </c>
      <c r="AX1" s="16" t="s">
        <v>223</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67</v>
      </c>
      <c r="BM1" s="4" t="s">
        <v>68</v>
      </c>
      <c r="BN1" s="4" t="s">
        <v>231</v>
      </c>
      <c r="BO1" s="4" t="s">
        <v>262</v>
      </c>
      <c r="BP1" s="4" t="s">
        <v>151</v>
      </c>
      <c r="BQ1" s="4" t="s">
        <v>123</v>
      </c>
      <c r="BR1" s="4" t="s">
        <v>133</v>
      </c>
      <c r="BS1" s="4" t="s">
        <v>132</v>
      </c>
      <c r="BT1" s="18" t="s">
        <v>69</v>
      </c>
      <c r="BU1" s="48" t="s">
        <v>70</v>
      </c>
      <c r="BV1" s="48" t="s">
        <v>71</v>
      </c>
      <c r="BW1" s="48" t="s">
        <v>117</v>
      </c>
      <c r="BX1" s="49" t="s">
        <v>118</v>
      </c>
      <c r="BY1" s="4" t="s">
        <v>126</v>
      </c>
      <c r="BZ1" s="4" t="s">
        <v>136</v>
      </c>
      <c r="CA1" s="4" t="s">
        <v>152</v>
      </c>
      <c r="CB1" s="4" t="s">
        <v>479</v>
      </c>
      <c r="CC1" s="18" t="s">
        <v>127</v>
      </c>
      <c r="CD1" s="4" t="s">
        <v>72</v>
      </c>
      <c r="CE1" s="4" t="s">
        <v>73</v>
      </c>
      <c r="CF1" s="4" t="s">
        <v>74</v>
      </c>
      <c r="CG1" s="4" t="s">
        <v>102</v>
      </c>
      <c r="CH1" s="4" t="s">
        <v>75</v>
      </c>
      <c r="CI1" s="4" t="s">
        <v>76</v>
      </c>
      <c r="CJ1" s="4" t="s">
        <v>77</v>
      </c>
      <c r="CK1" s="4" t="s">
        <v>4296</v>
      </c>
      <c r="CL1" s="4" t="s">
        <v>78</v>
      </c>
      <c r="CM1" s="4" t="s">
        <v>80</v>
      </c>
      <c r="CN1" s="4" t="s">
        <v>134</v>
      </c>
      <c r="CO1" s="18" t="s">
        <v>79</v>
      </c>
      <c r="CP1" s="43" t="s">
        <v>81</v>
      </c>
      <c r="CQ1" s="43" t="s">
        <v>82</v>
      </c>
      <c r="CR1" s="43" t="s">
        <v>83</v>
      </c>
      <c r="CS1" s="43" t="s">
        <v>353</v>
      </c>
      <c r="CT1" s="43" t="s">
        <v>84</v>
      </c>
      <c r="CU1" s="121" t="s">
        <v>3888</v>
      </c>
      <c r="CV1" s="122" t="s">
        <v>3890</v>
      </c>
      <c r="CW1" s="122" t="s">
        <v>448</v>
      </c>
      <c r="CX1" s="122" t="s">
        <v>449</v>
      </c>
      <c r="CY1" s="122" t="s">
        <v>450</v>
      </c>
      <c r="CZ1" s="122" t="s">
        <v>85</v>
      </c>
    </row>
    <row r="2" spans="1:104" ht="14.45" customHeight="1" x14ac:dyDescent="0.25">
      <c r="A2">
        <v>1</v>
      </c>
      <c r="B2">
        <v>1</v>
      </c>
      <c r="C2" s="24" t="s">
        <v>119</v>
      </c>
      <c r="D2" s="12">
        <v>11</v>
      </c>
      <c r="E2" s="13">
        <f>D2/F2</f>
        <v>0.83498349834983498</v>
      </c>
      <c r="F2" s="7">
        <f>303/23</f>
        <v>13.173913043478262</v>
      </c>
      <c r="G2" s="7">
        <f t="shared" ref="G2:G65" si="0">D2-E2</f>
        <v>10.165016501650165</v>
      </c>
      <c r="H2" s="15">
        <f t="shared" ref="H2:H65" si="1">D2+E2</f>
        <v>11.834983498349835</v>
      </c>
      <c r="I2" s="11">
        <f t="shared" ref="I2:I65" si="2">IFERROR(F2/SQRT(F2^2+U2), "X")</f>
        <v>0.12240880647423871</v>
      </c>
      <c r="J2" s="32">
        <f t="shared" ref="J2:J65" si="3">IFERROR(SQRT((1-I2^2)/U2), "X")</f>
        <v>9.291757587153433E-3</v>
      </c>
      <c r="K2" s="32">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BL2-W2-6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v>0</v>
      </c>
      <c r="BF2" s="17">
        <v>0</v>
      </c>
      <c r="BG2">
        <v>1</v>
      </c>
      <c r="BH2">
        <v>0</v>
      </c>
      <c r="BI2" s="17">
        <v>0</v>
      </c>
      <c r="BJ2">
        <v>25844</v>
      </c>
      <c r="BK2">
        <v>22164</v>
      </c>
      <c r="BL2" s="24">
        <v>44.5</v>
      </c>
      <c r="BM2">
        <v>1</v>
      </c>
      <c r="BN2">
        <v>0</v>
      </c>
      <c r="BO2">
        <v>0</v>
      </c>
      <c r="BP2">
        <v>0</v>
      </c>
      <c r="BQ2">
        <v>0</v>
      </c>
      <c r="BR2">
        <v>0</v>
      </c>
      <c r="BS2">
        <v>0</v>
      </c>
      <c r="BT2" s="17">
        <v>0</v>
      </c>
      <c r="BU2">
        <v>0</v>
      </c>
      <c r="BV2">
        <v>1</v>
      </c>
      <c r="BW2">
        <v>0</v>
      </c>
      <c r="BX2" s="17">
        <v>0</v>
      </c>
      <c r="BY2">
        <v>0</v>
      </c>
      <c r="BZ2">
        <v>0</v>
      </c>
      <c r="CA2">
        <v>0</v>
      </c>
      <c r="CB2">
        <v>0</v>
      </c>
      <c r="CC2" s="17">
        <v>0</v>
      </c>
      <c r="CD2">
        <v>0</v>
      </c>
      <c r="CE2">
        <v>0</v>
      </c>
      <c r="CF2">
        <v>1</v>
      </c>
      <c r="CG2">
        <v>0</v>
      </c>
      <c r="CH2">
        <v>0</v>
      </c>
      <c r="CI2">
        <v>0</v>
      </c>
      <c r="CJ2">
        <v>1</v>
      </c>
      <c r="CK2">
        <v>0</v>
      </c>
      <c r="CL2">
        <v>0</v>
      </c>
      <c r="CM2">
        <v>0</v>
      </c>
      <c r="CN2">
        <v>0</v>
      </c>
      <c r="CO2" s="17">
        <v>0</v>
      </c>
      <c r="CP2">
        <v>0.186</v>
      </c>
      <c r="CQ2">
        <v>134</v>
      </c>
      <c r="CR2">
        <v>1</v>
      </c>
      <c r="CS2">
        <v>0</v>
      </c>
      <c r="CT2">
        <v>17</v>
      </c>
      <c r="CZ2" s="33" t="s">
        <v>85</v>
      </c>
    </row>
    <row r="3" spans="1:104"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1</v>
      </c>
      <c r="M3" s="9">
        <v>0</v>
      </c>
      <c r="N3" s="8">
        <v>0</v>
      </c>
      <c r="O3" s="9">
        <v>0</v>
      </c>
      <c r="P3" s="9">
        <v>0</v>
      </c>
      <c r="Q3" s="9">
        <v>1</v>
      </c>
      <c r="R3" s="9">
        <v>0</v>
      </c>
      <c r="S3" s="8">
        <v>12273</v>
      </c>
      <c r="T3" s="9">
        <v>4</v>
      </c>
      <c r="U3" s="9">
        <f t="shared" si="5"/>
        <v>12268</v>
      </c>
      <c r="V3" s="9">
        <f t="shared" si="6"/>
        <v>4</v>
      </c>
      <c r="W3" s="7">
        <v>15</v>
      </c>
      <c r="X3" s="7">
        <f>BL3-W3-6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v>0</v>
      </c>
      <c r="BF3" s="17">
        <v>0</v>
      </c>
      <c r="BG3">
        <v>1</v>
      </c>
      <c r="BH3">
        <v>0</v>
      </c>
      <c r="BI3" s="17">
        <v>0</v>
      </c>
      <c r="BJ3">
        <v>25844</v>
      </c>
      <c r="BK3">
        <v>22164</v>
      </c>
      <c r="BL3" s="24">
        <v>44.5</v>
      </c>
      <c r="BM3">
        <v>1</v>
      </c>
      <c r="BN3">
        <v>0</v>
      </c>
      <c r="BO3">
        <v>0</v>
      </c>
      <c r="BP3">
        <v>0</v>
      </c>
      <c r="BQ3">
        <v>0</v>
      </c>
      <c r="BR3">
        <v>0</v>
      </c>
      <c r="BS3">
        <v>0</v>
      </c>
      <c r="BT3" s="17">
        <v>0</v>
      </c>
      <c r="BU3">
        <v>0</v>
      </c>
      <c r="BV3">
        <v>1</v>
      </c>
      <c r="BW3">
        <v>0</v>
      </c>
      <c r="BX3" s="17">
        <v>0</v>
      </c>
      <c r="BY3">
        <v>0</v>
      </c>
      <c r="BZ3">
        <v>0</v>
      </c>
      <c r="CA3">
        <v>0</v>
      </c>
      <c r="CB3">
        <v>0</v>
      </c>
      <c r="CC3" s="17">
        <v>0</v>
      </c>
      <c r="CD3">
        <v>0</v>
      </c>
      <c r="CE3">
        <v>0</v>
      </c>
      <c r="CF3">
        <v>1</v>
      </c>
      <c r="CG3">
        <v>0</v>
      </c>
      <c r="CH3">
        <v>0</v>
      </c>
      <c r="CI3">
        <v>0</v>
      </c>
      <c r="CJ3">
        <v>1</v>
      </c>
      <c r="CK3">
        <v>0</v>
      </c>
      <c r="CL3">
        <v>0</v>
      </c>
      <c r="CM3">
        <v>0</v>
      </c>
      <c r="CN3">
        <v>0</v>
      </c>
      <c r="CO3" s="17">
        <v>0</v>
      </c>
      <c r="CP3">
        <v>0.186</v>
      </c>
      <c r="CQ3">
        <v>134</v>
      </c>
      <c r="CR3">
        <v>1</v>
      </c>
      <c r="CS3">
        <v>0</v>
      </c>
      <c r="CT3">
        <v>17</v>
      </c>
      <c r="CZ3" s="33" t="s">
        <v>85</v>
      </c>
    </row>
    <row r="4" spans="1:104"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1</v>
      </c>
      <c r="M4" s="9">
        <v>0</v>
      </c>
      <c r="N4" s="8">
        <v>0</v>
      </c>
      <c r="O4" s="9">
        <v>0</v>
      </c>
      <c r="P4" s="9">
        <v>0</v>
      </c>
      <c r="Q4" s="9">
        <v>1</v>
      </c>
      <c r="R4" s="9">
        <v>0</v>
      </c>
      <c r="S4" s="8">
        <v>11414</v>
      </c>
      <c r="T4" s="9">
        <v>4</v>
      </c>
      <c r="U4" s="9">
        <f t="shared" si="5"/>
        <v>11409</v>
      </c>
      <c r="V4" s="9">
        <f t="shared" si="6"/>
        <v>4</v>
      </c>
      <c r="W4" s="7">
        <v>17</v>
      </c>
      <c r="X4" s="7">
        <f>BL4-W4-6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v>0</v>
      </c>
      <c r="BF4" s="17">
        <v>0</v>
      </c>
      <c r="BG4">
        <v>1</v>
      </c>
      <c r="BH4">
        <v>0</v>
      </c>
      <c r="BI4" s="17">
        <v>0</v>
      </c>
      <c r="BJ4">
        <v>25844</v>
      </c>
      <c r="BK4">
        <v>22164</v>
      </c>
      <c r="BL4" s="24">
        <v>44.5</v>
      </c>
      <c r="BM4">
        <v>1</v>
      </c>
      <c r="BN4">
        <v>0</v>
      </c>
      <c r="BO4">
        <v>0</v>
      </c>
      <c r="BP4">
        <v>0</v>
      </c>
      <c r="BQ4">
        <v>0</v>
      </c>
      <c r="BR4">
        <v>0</v>
      </c>
      <c r="BS4">
        <v>0</v>
      </c>
      <c r="BT4" s="17">
        <v>0</v>
      </c>
      <c r="BU4">
        <v>0</v>
      </c>
      <c r="BV4">
        <v>1</v>
      </c>
      <c r="BW4">
        <v>0</v>
      </c>
      <c r="BX4" s="17">
        <v>0</v>
      </c>
      <c r="BY4">
        <v>0</v>
      </c>
      <c r="BZ4">
        <v>0</v>
      </c>
      <c r="CA4">
        <v>0</v>
      </c>
      <c r="CB4">
        <v>0</v>
      </c>
      <c r="CC4" s="17">
        <v>0</v>
      </c>
      <c r="CD4">
        <v>0</v>
      </c>
      <c r="CE4">
        <v>0</v>
      </c>
      <c r="CF4">
        <v>1</v>
      </c>
      <c r="CG4">
        <v>0</v>
      </c>
      <c r="CH4">
        <v>0</v>
      </c>
      <c r="CI4">
        <v>0</v>
      </c>
      <c r="CJ4">
        <v>1</v>
      </c>
      <c r="CK4">
        <v>0</v>
      </c>
      <c r="CL4">
        <v>0</v>
      </c>
      <c r="CM4">
        <v>0</v>
      </c>
      <c r="CN4">
        <v>0</v>
      </c>
      <c r="CO4" s="17">
        <v>0</v>
      </c>
      <c r="CP4">
        <v>0.186</v>
      </c>
      <c r="CQ4">
        <v>134</v>
      </c>
      <c r="CR4">
        <v>1</v>
      </c>
      <c r="CS4">
        <v>0</v>
      </c>
      <c r="CT4">
        <v>17</v>
      </c>
      <c r="CZ4" s="33" t="s">
        <v>85</v>
      </c>
    </row>
    <row r="5" spans="1:104"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1</v>
      </c>
      <c r="M5" s="59">
        <v>0</v>
      </c>
      <c r="N5" s="58">
        <v>0</v>
      </c>
      <c r="O5" s="59">
        <v>0</v>
      </c>
      <c r="P5" s="59">
        <v>0</v>
      </c>
      <c r="Q5" s="59">
        <v>1</v>
      </c>
      <c r="R5" s="59">
        <v>0</v>
      </c>
      <c r="S5" s="58">
        <v>12273</v>
      </c>
      <c r="T5" s="59">
        <v>4</v>
      </c>
      <c r="U5" s="59">
        <f t="shared" si="5"/>
        <v>12268</v>
      </c>
      <c r="V5" s="59">
        <f t="shared" si="6"/>
        <v>4</v>
      </c>
      <c r="W5" s="54">
        <v>17</v>
      </c>
      <c r="X5" s="54">
        <f>BL5-W5-6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v>0</v>
      </c>
      <c r="BF5" s="64">
        <v>0</v>
      </c>
      <c r="BG5">
        <v>1</v>
      </c>
      <c r="BH5">
        <v>0</v>
      </c>
      <c r="BI5" s="64">
        <v>0</v>
      </c>
      <c r="BJ5">
        <v>25844</v>
      </c>
      <c r="BK5">
        <v>22164</v>
      </c>
      <c r="BL5" s="51">
        <v>44.5</v>
      </c>
      <c r="BM5" s="50">
        <v>1</v>
      </c>
      <c r="BN5" s="50">
        <v>0</v>
      </c>
      <c r="BO5" s="50">
        <v>0</v>
      </c>
      <c r="BP5" s="50">
        <v>0</v>
      </c>
      <c r="BQ5" s="50">
        <v>0</v>
      </c>
      <c r="BR5" s="50">
        <v>0</v>
      </c>
      <c r="BS5" s="50">
        <v>0</v>
      </c>
      <c r="BT5" s="64">
        <v>0</v>
      </c>
      <c r="BU5" s="50">
        <v>0</v>
      </c>
      <c r="BV5" s="50">
        <v>1</v>
      </c>
      <c r="BW5" s="50">
        <v>0</v>
      </c>
      <c r="BX5" s="64">
        <v>0</v>
      </c>
      <c r="BY5" s="50">
        <v>0</v>
      </c>
      <c r="BZ5" s="50">
        <v>0</v>
      </c>
      <c r="CA5" s="50">
        <v>0</v>
      </c>
      <c r="CB5" s="50">
        <v>0</v>
      </c>
      <c r="CC5" s="64">
        <v>0</v>
      </c>
      <c r="CD5" s="50">
        <v>0</v>
      </c>
      <c r="CE5" s="50">
        <v>0</v>
      </c>
      <c r="CF5" s="50">
        <v>1</v>
      </c>
      <c r="CG5" s="50">
        <v>0</v>
      </c>
      <c r="CH5" s="50">
        <v>0</v>
      </c>
      <c r="CI5" s="50">
        <v>0</v>
      </c>
      <c r="CJ5" s="50">
        <v>1</v>
      </c>
      <c r="CK5">
        <v>0</v>
      </c>
      <c r="CL5" s="50">
        <v>0</v>
      </c>
      <c r="CM5" s="50">
        <v>0</v>
      </c>
      <c r="CN5" s="50">
        <v>0</v>
      </c>
      <c r="CO5" s="64">
        <v>0</v>
      </c>
      <c r="CP5">
        <v>0.186</v>
      </c>
      <c r="CQ5">
        <v>134</v>
      </c>
      <c r="CR5">
        <v>1</v>
      </c>
      <c r="CS5">
        <v>0</v>
      </c>
      <c r="CT5">
        <v>17</v>
      </c>
      <c r="CU5" s="66"/>
      <c r="CZ5" s="33" t="s">
        <v>85</v>
      </c>
    </row>
    <row r="6" spans="1:104" ht="14.45" customHeight="1" x14ac:dyDescent="0.25">
      <c r="A6">
        <v>5</v>
      </c>
      <c r="B6">
        <v>2</v>
      </c>
      <c r="C6" s="24" t="s">
        <v>122</v>
      </c>
      <c r="D6" s="12">
        <v>10.08258261360147</v>
      </c>
      <c r="E6" s="13">
        <v>1.750867639487679</v>
      </c>
      <c r="F6" s="7">
        <v>5.7586206896551726</v>
      </c>
      <c r="G6" s="7">
        <f t="shared" si="0"/>
        <v>8.3317149741137921</v>
      </c>
      <c r="H6" s="15">
        <f t="shared" si="1"/>
        <v>11.833450253089149</v>
      </c>
      <c r="I6" s="11">
        <f t="shared" si="2"/>
        <v>3.5306277345475935E-3</v>
      </c>
      <c r="J6" s="32">
        <f t="shared" si="3"/>
        <v>6.1310301977173767E-4</v>
      </c>
      <c r="K6" s="32">
        <f t="shared" si="4"/>
        <v>1631.0472591903178</v>
      </c>
      <c r="L6" s="8">
        <v>1</v>
      </c>
      <c r="M6" s="9">
        <v>0</v>
      </c>
      <c r="N6" s="8">
        <v>0</v>
      </c>
      <c r="O6" s="9">
        <v>0</v>
      </c>
      <c r="P6" s="9">
        <v>0</v>
      </c>
      <c r="Q6" s="9">
        <v>1</v>
      </c>
      <c r="R6" s="9">
        <v>0</v>
      </c>
      <c r="S6" s="8">
        <f t="shared" ref="S6:S17" si="7">ROUND(5194050*AQ6,0)</f>
        <v>2660289</v>
      </c>
      <c r="T6" s="9">
        <v>6</v>
      </c>
      <c r="U6" s="9">
        <f t="shared" si="5"/>
        <v>2660282</v>
      </c>
      <c r="V6" s="9">
        <f t="shared" si="6"/>
        <v>48</v>
      </c>
      <c r="W6" s="7">
        <v>16</v>
      </c>
      <c r="X6" s="7">
        <v>18.079999999999998</v>
      </c>
      <c r="Y6" s="9">
        <v>0</v>
      </c>
      <c r="Z6" s="9">
        <v>1</v>
      </c>
      <c r="AA6" s="9">
        <v>0</v>
      </c>
      <c r="AB6" s="9">
        <v>0</v>
      </c>
      <c r="AC6" s="9">
        <v>0</v>
      </c>
      <c r="AD6" s="29">
        <v>1</v>
      </c>
      <c r="AE6" s="9">
        <v>0</v>
      </c>
      <c r="AF6" s="9">
        <v>0</v>
      </c>
      <c r="AG6" s="29">
        <v>1</v>
      </c>
      <c r="AH6" s="9">
        <v>0</v>
      </c>
      <c r="AI6" s="29">
        <v>1</v>
      </c>
      <c r="AJ6" s="20">
        <v>2004</v>
      </c>
      <c r="AK6" s="32">
        <v>0</v>
      </c>
      <c r="AL6" s="32">
        <v>0</v>
      </c>
      <c r="AM6" s="32">
        <v>0</v>
      </c>
      <c r="AN6" s="42">
        <v>1</v>
      </c>
      <c r="AO6" s="41" t="s">
        <v>98</v>
      </c>
      <c r="AP6" s="17" t="s">
        <v>98</v>
      </c>
      <c r="AQ6" s="38">
        <f t="shared" ref="AQ6:AQ63" si="8">1-AR6</f>
        <v>0.51218000000000008</v>
      </c>
      <c r="AR6" s="39">
        <v>0.48781999999999998</v>
      </c>
      <c r="AS6">
        <v>0.52400000000000002</v>
      </c>
      <c r="AT6" s="39">
        <v>0.47599999999999998</v>
      </c>
      <c r="AU6">
        <v>1</v>
      </c>
      <c r="AV6" s="17">
        <v>0</v>
      </c>
      <c r="AW6" t="s">
        <v>98</v>
      </c>
      <c r="AX6" s="17" t="s">
        <v>98</v>
      </c>
      <c r="AY6" s="17" t="s">
        <v>24</v>
      </c>
      <c r="AZ6">
        <v>1</v>
      </c>
      <c r="BA6">
        <v>0</v>
      </c>
      <c r="BB6">
        <v>0</v>
      </c>
      <c r="BC6">
        <v>0</v>
      </c>
      <c r="BD6">
        <v>0</v>
      </c>
      <c r="BE6">
        <v>0</v>
      </c>
      <c r="BF6" s="17">
        <v>0</v>
      </c>
      <c r="BG6">
        <v>1</v>
      </c>
      <c r="BH6">
        <v>0</v>
      </c>
      <c r="BI6" s="17">
        <v>0</v>
      </c>
      <c r="BJ6">
        <v>10169</v>
      </c>
      <c r="BK6">
        <v>11952</v>
      </c>
      <c r="BL6" s="24">
        <v>38.43</v>
      </c>
      <c r="BM6">
        <v>1</v>
      </c>
      <c r="BN6">
        <v>0</v>
      </c>
      <c r="BO6">
        <v>0</v>
      </c>
      <c r="BP6">
        <v>0</v>
      </c>
      <c r="BQ6">
        <v>0</v>
      </c>
      <c r="BR6">
        <v>0</v>
      </c>
      <c r="BS6">
        <v>0</v>
      </c>
      <c r="BT6" s="17">
        <v>0</v>
      </c>
      <c r="BU6">
        <v>0</v>
      </c>
      <c r="BV6">
        <v>0</v>
      </c>
      <c r="BW6">
        <v>1</v>
      </c>
      <c r="BX6" s="17">
        <v>0</v>
      </c>
      <c r="BY6">
        <v>0</v>
      </c>
      <c r="BZ6">
        <v>0</v>
      </c>
      <c r="CA6">
        <v>0</v>
      </c>
      <c r="CB6">
        <v>0</v>
      </c>
      <c r="CC6" s="17">
        <v>0</v>
      </c>
      <c r="CD6">
        <v>0</v>
      </c>
      <c r="CE6">
        <v>0</v>
      </c>
      <c r="CF6">
        <v>1</v>
      </c>
      <c r="CG6">
        <v>1</v>
      </c>
      <c r="CH6">
        <v>0</v>
      </c>
      <c r="CI6">
        <v>0</v>
      </c>
      <c r="CJ6">
        <v>0</v>
      </c>
      <c r="CK6">
        <v>0</v>
      </c>
      <c r="CL6">
        <v>0</v>
      </c>
      <c r="CM6">
        <v>0</v>
      </c>
      <c r="CN6">
        <v>0</v>
      </c>
      <c r="CO6" s="17">
        <v>0</v>
      </c>
      <c r="CP6">
        <v>0.03</v>
      </c>
      <c r="CQ6">
        <v>16</v>
      </c>
      <c r="CR6">
        <v>1</v>
      </c>
      <c r="CS6">
        <v>0</v>
      </c>
      <c r="CT6">
        <v>22</v>
      </c>
      <c r="CZ6" s="33" t="s">
        <v>85</v>
      </c>
    </row>
    <row r="7" spans="1:104" ht="14.45" customHeight="1" x14ac:dyDescent="0.25">
      <c r="A7">
        <v>6</v>
      </c>
      <c r="B7">
        <v>2</v>
      </c>
      <c r="C7" s="24" t="s">
        <v>122</v>
      </c>
      <c r="D7" s="12">
        <v>9.4270241253097353</v>
      </c>
      <c r="E7" s="13">
        <v>0.34792180427329428</v>
      </c>
      <c r="F7" s="7">
        <v>27.095238095238091</v>
      </c>
      <c r="G7" s="7">
        <f t="shared" si="0"/>
        <v>9.0791023210364408</v>
      </c>
      <c r="H7" s="15">
        <f t="shared" si="1"/>
        <v>9.7749459295830299</v>
      </c>
      <c r="I7" s="11">
        <f t="shared" si="2"/>
        <v>1.6609984085194363E-2</v>
      </c>
      <c r="J7" s="32">
        <f t="shared" si="3"/>
        <v>6.1302225973476566E-4</v>
      </c>
      <c r="K7" s="32">
        <f t="shared" si="4"/>
        <v>1631.2621346452684</v>
      </c>
      <c r="L7" s="8">
        <v>1</v>
      </c>
      <c r="M7" s="9">
        <v>0</v>
      </c>
      <c r="N7" s="8">
        <v>0</v>
      </c>
      <c r="O7" s="9">
        <v>0</v>
      </c>
      <c r="P7" s="9">
        <v>0</v>
      </c>
      <c r="Q7" s="9">
        <v>1</v>
      </c>
      <c r="R7" s="9">
        <v>0</v>
      </c>
      <c r="S7" s="8">
        <f t="shared" si="7"/>
        <v>2660289</v>
      </c>
      <c r="T7" s="9">
        <v>6</v>
      </c>
      <c r="U7" s="9">
        <f t="shared" si="5"/>
        <v>2660282</v>
      </c>
      <c r="V7" s="9">
        <f t="shared" si="6"/>
        <v>48</v>
      </c>
      <c r="W7" s="7">
        <v>18</v>
      </c>
      <c r="X7" s="7">
        <v>18.079999999999998</v>
      </c>
      <c r="Y7" s="9">
        <v>0</v>
      </c>
      <c r="Z7" s="9">
        <v>1</v>
      </c>
      <c r="AA7" s="9">
        <v>0</v>
      </c>
      <c r="AB7" s="9">
        <v>0</v>
      </c>
      <c r="AC7" s="9">
        <v>0</v>
      </c>
      <c r="AD7" s="29">
        <v>1</v>
      </c>
      <c r="AE7" s="9">
        <v>0</v>
      </c>
      <c r="AF7" s="9">
        <v>0</v>
      </c>
      <c r="AG7" s="29">
        <v>1</v>
      </c>
      <c r="AH7" s="9">
        <v>0</v>
      </c>
      <c r="AI7" s="29">
        <v>1</v>
      </c>
      <c r="AJ7" s="20">
        <v>2004</v>
      </c>
      <c r="AK7" s="32">
        <v>0</v>
      </c>
      <c r="AL7" s="32">
        <v>0</v>
      </c>
      <c r="AM7" s="32">
        <v>0</v>
      </c>
      <c r="AN7" s="42">
        <v>1</v>
      </c>
      <c r="AO7" s="41" t="s">
        <v>98</v>
      </c>
      <c r="AP7" s="17" t="s">
        <v>98</v>
      </c>
      <c r="AQ7" s="38">
        <f t="shared" si="8"/>
        <v>0.51218000000000008</v>
      </c>
      <c r="AR7" s="39">
        <v>0.48781999999999998</v>
      </c>
      <c r="AS7">
        <v>0.52400000000000002</v>
      </c>
      <c r="AT7" s="39">
        <v>0.47599999999999998</v>
      </c>
      <c r="AU7">
        <v>1</v>
      </c>
      <c r="AV7" s="17">
        <v>0</v>
      </c>
      <c r="AW7" t="s">
        <v>98</v>
      </c>
      <c r="AX7" s="17" t="s">
        <v>98</v>
      </c>
      <c r="AY7" s="17" t="s">
        <v>24</v>
      </c>
      <c r="AZ7">
        <v>1</v>
      </c>
      <c r="BA7">
        <v>0</v>
      </c>
      <c r="BB7">
        <v>0</v>
      </c>
      <c r="BC7">
        <v>0</v>
      </c>
      <c r="BD7">
        <v>0</v>
      </c>
      <c r="BE7">
        <v>0</v>
      </c>
      <c r="BF7" s="17">
        <v>0</v>
      </c>
      <c r="BG7">
        <v>1</v>
      </c>
      <c r="BH7">
        <v>0</v>
      </c>
      <c r="BI7" s="17">
        <v>0</v>
      </c>
      <c r="BJ7">
        <v>10169</v>
      </c>
      <c r="BK7">
        <v>11952</v>
      </c>
      <c r="BL7" s="24">
        <v>38.43</v>
      </c>
      <c r="BM7">
        <v>1</v>
      </c>
      <c r="BN7">
        <v>0</v>
      </c>
      <c r="BO7">
        <v>0</v>
      </c>
      <c r="BP7">
        <v>0</v>
      </c>
      <c r="BQ7">
        <v>0</v>
      </c>
      <c r="BR7">
        <v>0</v>
      </c>
      <c r="BS7">
        <v>0</v>
      </c>
      <c r="BT7" s="17">
        <v>0</v>
      </c>
      <c r="BU7">
        <v>0</v>
      </c>
      <c r="BV7">
        <v>0</v>
      </c>
      <c r="BW7">
        <v>1</v>
      </c>
      <c r="BX7" s="17">
        <v>0</v>
      </c>
      <c r="BY7">
        <v>0</v>
      </c>
      <c r="BZ7">
        <v>0</v>
      </c>
      <c r="CA7">
        <v>0</v>
      </c>
      <c r="CB7">
        <v>0</v>
      </c>
      <c r="CC7" s="17">
        <v>0</v>
      </c>
      <c r="CD7">
        <v>0</v>
      </c>
      <c r="CE7">
        <v>0</v>
      </c>
      <c r="CF7">
        <v>1</v>
      </c>
      <c r="CG7">
        <v>1</v>
      </c>
      <c r="CH7">
        <v>0</v>
      </c>
      <c r="CI7">
        <v>0</v>
      </c>
      <c r="CJ7">
        <v>0</v>
      </c>
      <c r="CK7">
        <v>0</v>
      </c>
      <c r="CL7">
        <v>0</v>
      </c>
      <c r="CM7">
        <v>0</v>
      </c>
      <c r="CN7">
        <v>0</v>
      </c>
      <c r="CO7" s="17">
        <v>0</v>
      </c>
      <c r="CP7">
        <v>0.03</v>
      </c>
      <c r="CQ7">
        <v>16</v>
      </c>
      <c r="CR7">
        <v>1</v>
      </c>
      <c r="CS7">
        <v>0</v>
      </c>
      <c r="CT7">
        <v>22</v>
      </c>
      <c r="CZ7" s="33" t="s">
        <v>85</v>
      </c>
    </row>
    <row r="8" spans="1:104" ht="14.45" customHeight="1" x14ac:dyDescent="0.25">
      <c r="A8">
        <v>7</v>
      </c>
      <c r="B8">
        <v>2</v>
      </c>
      <c r="C8" s="24" t="s">
        <v>122</v>
      </c>
      <c r="D8" s="12">
        <v>21.983605455815258</v>
      </c>
      <c r="E8" s="13">
        <v>1.8302339452334371</v>
      </c>
      <c r="F8" s="7">
        <v>12.01136363636364</v>
      </c>
      <c r="G8" s="7">
        <f t="shared" si="0"/>
        <v>20.15337151058182</v>
      </c>
      <c r="H8" s="15">
        <f t="shared" si="1"/>
        <v>23.813839401048696</v>
      </c>
      <c r="I8" s="11">
        <f t="shared" si="2"/>
        <v>7.3640495346074218E-3</v>
      </c>
      <c r="J8" s="32">
        <f t="shared" si="3"/>
        <v>6.1309021669390051E-4</v>
      </c>
      <c r="K8" s="32">
        <f t="shared" si="4"/>
        <v>1631.0813201236795</v>
      </c>
      <c r="L8" s="8">
        <v>1</v>
      </c>
      <c r="M8" s="9">
        <v>0</v>
      </c>
      <c r="N8" s="8">
        <v>0</v>
      </c>
      <c r="O8" s="9">
        <v>0</v>
      </c>
      <c r="P8" s="9">
        <v>0</v>
      </c>
      <c r="Q8" s="9">
        <v>1</v>
      </c>
      <c r="R8" s="9">
        <v>0</v>
      </c>
      <c r="S8" s="8">
        <f t="shared" si="7"/>
        <v>2660289</v>
      </c>
      <c r="T8" s="9">
        <v>6</v>
      </c>
      <c r="U8" s="9">
        <f t="shared" si="5"/>
        <v>2660282</v>
      </c>
      <c r="V8" s="9">
        <f t="shared" si="6"/>
        <v>48</v>
      </c>
      <c r="W8" s="7">
        <v>20</v>
      </c>
      <c r="X8" s="7">
        <v>18.079999999999998</v>
      </c>
      <c r="Y8" s="9">
        <v>0</v>
      </c>
      <c r="Z8" s="9">
        <v>1</v>
      </c>
      <c r="AA8" s="9">
        <v>0</v>
      </c>
      <c r="AB8" s="9">
        <v>0</v>
      </c>
      <c r="AC8" s="9">
        <v>0</v>
      </c>
      <c r="AD8" s="29">
        <v>1</v>
      </c>
      <c r="AE8" s="9">
        <v>0</v>
      </c>
      <c r="AF8" s="9">
        <v>0</v>
      </c>
      <c r="AG8" s="29">
        <v>1</v>
      </c>
      <c r="AH8" s="9">
        <v>0</v>
      </c>
      <c r="AI8" s="29">
        <v>1</v>
      </c>
      <c r="AJ8" s="20">
        <v>2004</v>
      </c>
      <c r="AK8" s="32">
        <v>0</v>
      </c>
      <c r="AL8" s="32">
        <v>0</v>
      </c>
      <c r="AM8" s="32">
        <v>0</v>
      </c>
      <c r="AN8" s="42">
        <v>1</v>
      </c>
      <c r="AO8" s="41" t="s">
        <v>98</v>
      </c>
      <c r="AP8" s="17" t="s">
        <v>98</v>
      </c>
      <c r="AQ8" s="38">
        <f t="shared" si="8"/>
        <v>0.51218000000000008</v>
      </c>
      <c r="AR8" s="39">
        <v>0.48781999999999998</v>
      </c>
      <c r="AS8">
        <v>0.52400000000000002</v>
      </c>
      <c r="AT8" s="39">
        <v>0.47599999999999998</v>
      </c>
      <c r="AU8">
        <v>1</v>
      </c>
      <c r="AV8" s="17">
        <v>0</v>
      </c>
      <c r="AW8" t="s">
        <v>98</v>
      </c>
      <c r="AX8" s="17" t="s">
        <v>98</v>
      </c>
      <c r="AY8" s="17" t="s">
        <v>24</v>
      </c>
      <c r="AZ8">
        <v>1</v>
      </c>
      <c r="BA8">
        <v>0</v>
      </c>
      <c r="BB8">
        <v>0</v>
      </c>
      <c r="BC8">
        <v>0</v>
      </c>
      <c r="BD8">
        <v>0</v>
      </c>
      <c r="BE8">
        <v>0</v>
      </c>
      <c r="BF8" s="17">
        <v>0</v>
      </c>
      <c r="BG8">
        <v>1</v>
      </c>
      <c r="BH8">
        <v>0</v>
      </c>
      <c r="BI8" s="17">
        <v>0</v>
      </c>
      <c r="BJ8">
        <v>10169</v>
      </c>
      <c r="BK8">
        <v>11952</v>
      </c>
      <c r="BL8" s="24">
        <v>38.43</v>
      </c>
      <c r="BM8">
        <v>1</v>
      </c>
      <c r="BN8">
        <v>0</v>
      </c>
      <c r="BO8">
        <v>0</v>
      </c>
      <c r="BP8">
        <v>0</v>
      </c>
      <c r="BQ8">
        <v>0</v>
      </c>
      <c r="BR8">
        <v>0</v>
      </c>
      <c r="BS8">
        <v>0</v>
      </c>
      <c r="BT8" s="17">
        <v>0</v>
      </c>
      <c r="BU8">
        <v>0</v>
      </c>
      <c r="BV8">
        <v>0</v>
      </c>
      <c r="BW8">
        <v>1</v>
      </c>
      <c r="BX8" s="17">
        <v>0</v>
      </c>
      <c r="BY8">
        <v>0</v>
      </c>
      <c r="BZ8">
        <v>0</v>
      </c>
      <c r="CA8">
        <v>0</v>
      </c>
      <c r="CB8">
        <v>0</v>
      </c>
      <c r="CC8" s="17">
        <v>0</v>
      </c>
      <c r="CD8">
        <v>0</v>
      </c>
      <c r="CE8">
        <v>0</v>
      </c>
      <c r="CF8">
        <v>1</v>
      </c>
      <c r="CG8">
        <v>1</v>
      </c>
      <c r="CH8">
        <v>0</v>
      </c>
      <c r="CI8">
        <v>0</v>
      </c>
      <c r="CJ8">
        <v>0</v>
      </c>
      <c r="CK8">
        <v>0</v>
      </c>
      <c r="CL8">
        <v>0</v>
      </c>
      <c r="CM8">
        <v>0</v>
      </c>
      <c r="CN8">
        <v>0</v>
      </c>
      <c r="CO8" s="17">
        <v>0</v>
      </c>
      <c r="CP8">
        <v>0.03</v>
      </c>
      <c r="CQ8">
        <v>16</v>
      </c>
      <c r="CR8">
        <v>1</v>
      </c>
      <c r="CS8">
        <v>0</v>
      </c>
      <c r="CT8">
        <v>22</v>
      </c>
      <c r="CZ8" s="33" t="s">
        <v>85</v>
      </c>
    </row>
    <row r="9" spans="1:104" ht="14.45" customHeight="1" x14ac:dyDescent="0.25">
      <c r="A9">
        <v>8</v>
      </c>
      <c r="B9">
        <v>2</v>
      </c>
      <c r="C9" s="24" t="s">
        <v>122</v>
      </c>
      <c r="D9" s="12">
        <v>9.3160555453772211</v>
      </c>
      <c r="E9" s="13">
        <v>2.098344779390076</v>
      </c>
      <c r="F9" s="7">
        <v>4.4397163120567376</v>
      </c>
      <c r="G9" s="7">
        <f t="shared" si="0"/>
        <v>7.2177107659871451</v>
      </c>
      <c r="H9" s="15">
        <f t="shared" si="1"/>
        <v>11.414400324767296</v>
      </c>
      <c r="I9" s="11">
        <f t="shared" si="2"/>
        <v>2.7220103591425464E-3</v>
      </c>
      <c r="J9" s="32">
        <f t="shared" si="3"/>
        <v>6.1310456971102082E-4</v>
      </c>
      <c r="K9" s="32">
        <f t="shared" si="4"/>
        <v>1631.0431358737669</v>
      </c>
      <c r="L9" s="8">
        <v>1</v>
      </c>
      <c r="M9" s="9">
        <v>0</v>
      </c>
      <c r="N9" s="8">
        <v>0</v>
      </c>
      <c r="O9" s="9">
        <v>0</v>
      </c>
      <c r="P9" s="9">
        <v>0</v>
      </c>
      <c r="Q9" s="9">
        <v>1</v>
      </c>
      <c r="R9" s="9">
        <v>0</v>
      </c>
      <c r="S9" s="8">
        <f t="shared" si="7"/>
        <v>2660289</v>
      </c>
      <c r="T9" s="9">
        <v>6</v>
      </c>
      <c r="U9" s="9">
        <f t="shared" si="5"/>
        <v>2660282</v>
      </c>
      <c r="V9" s="9">
        <f t="shared" si="6"/>
        <v>48</v>
      </c>
      <c r="W9" s="7">
        <v>22</v>
      </c>
      <c r="X9" s="7">
        <v>18.079999999999998</v>
      </c>
      <c r="Y9" s="9">
        <v>0</v>
      </c>
      <c r="Z9" s="9">
        <v>1</v>
      </c>
      <c r="AA9" s="9">
        <v>0</v>
      </c>
      <c r="AB9" s="9">
        <v>0</v>
      </c>
      <c r="AC9" s="9">
        <v>0</v>
      </c>
      <c r="AD9" s="29">
        <v>1</v>
      </c>
      <c r="AE9" s="9">
        <v>0</v>
      </c>
      <c r="AF9" s="9">
        <v>0</v>
      </c>
      <c r="AG9" s="29">
        <v>1</v>
      </c>
      <c r="AH9" s="9">
        <v>0</v>
      </c>
      <c r="AI9" s="29">
        <v>1</v>
      </c>
      <c r="AJ9" s="20">
        <v>2004</v>
      </c>
      <c r="AK9" s="32">
        <v>0</v>
      </c>
      <c r="AL9" s="32">
        <v>0</v>
      </c>
      <c r="AM9" s="32">
        <v>0</v>
      </c>
      <c r="AN9" s="42">
        <v>1</v>
      </c>
      <c r="AO9" s="41" t="s">
        <v>98</v>
      </c>
      <c r="AP9" s="17" t="s">
        <v>98</v>
      </c>
      <c r="AQ9" s="38">
        <f t="shared" si="8"/>
        <v>0.51218000000000008</v>
      </c>
      <c r="AR9" s="39">
        <v>0.48781999999999998</v>
      </c>
      <c r="AS9">
        <v>0.52400000000000002</v>
      </c>
      <c r="AT9" s="39">
        <v>0.47599999999999998</v>
      </c>
      <c r="AU9">
        <v>1</v>
      </c>
      <c r="AV9" s="17">
        <v>0</v>
      </c>
      <c r="AW9" t="s">
        <v>98</v>
      </c>
      <c r="AX9" s="17" t="s">
        <v>98</v>
      </c>
      <c r="AY9" s="17" t="s">
        <v>24</v>
      </c>
      <c r="AZ9">
        <v>1</v>
      </c>
      <c r="BA9">
        <v>0</v>
      </c>
      <c r="BB9">
        <v>0</v>
      </c>
      <c r="BC9">
        <v>0</v>
      </c>
      <c r="BD9">
        <v>0</v>
      </c>
      <c r="BE9">
        <v>0</v>
      </c>
      <c r="BF9" s="17">
        <v>0</v>
      </c>
      <c r="BG9">
        <v>1</v>
      </c>
      <c r="BH9">
        <v>0</v>
      </c>
      <c r="BI9" s="17">
        <v>0</v>
      </c>
      <c r="BJ9">
        <v>10169</v>
      </c>
      <c r="BK9">
        <v>11952</v>
      </c>
      <c r="BL9" s="24">
        <v>38.43</v>
      </c>
      <c r="BM9">
        <v>1</v>
      </c>
      <c r="BN9">
        <v>0</v>
      </c>
      <c r="BO9">
        <v>0</v>
      </c>
      <c r="BP9">
        <v>0</v>
      </c>
      <c r="BQ9">
        <v>0</v>
      </c>
      <c r="BR9">
        <v>0</v>
      </c>
      <c r="BS9">
        <v>0</v>
      </c>
      <c r="BT9" s="17">
        <v>0</v>
      </c>
      <c r="BU9">
        <v>0</v>
      </c>
      <c r="BV9">
        <v>0</v>
      </c>
      <c r="BW9">
        <v>1</v>
      </c>
      <c r="BX9" s="17">
        <v>0</v>
      </c>
      <c r="BY9">
        <v>0</v>
      </c>
      <c r="BZ9">
        <v>0</v>
      </c>
      <c r="CA9">
        <v>0</v>
      </c>
      <c r="CB9">
        <v>0</v>
      </c>
      <c r="CC9" s="17">
        <v>0</v>
      </c>
      <c r="CD9">
        <v>0</v>
      </c>
      <c r="CE9">
        <v>0</v>
      </c>
      <c r="CF9">
        <v>1</v>
      </c>
      <c r="CG9">
        <v>1</v>
      </c>
      <c r="CH9">
        <v>0</v>
      </c>
      <c r="CI9">
        <v>0</v>
      </c>
      <c r="CJ9">
        <v>0</v>
      </c>
      <c r="CK9">
        <v>0</v>
      </c>
      <c r="CL9">
        <v>0</v>
      </c>
      <c r="CM9">
        <v>0</v>
      </c>
      <c r="CN9">
        <v>0</v>
      </c>
      <c r="CO9" s="17">
        <v>0</v>
      </c>
      <c r="CP9">
        <v>0.03</v>
      </c>
      <c r="CQ9">
        <v>16</v>
      </c>
      <c r="CR9">
        <v>1</v>
      </c>
      <c r="CS9">
        <v>0</v>
      </c>
      <c r="CT9">
        <v>22</v>
      </c>
      <c r="CZ9" s="33" t="s">
        <v>85</v>
      </c>
    </row>
    <row r="10" spans="1:104" x14ac:dyDescent="0.25">
      <c r="A10">
        <v>9</v>
      </c>
      <c r="B10">
        <v>2</v>
      </c>
      <c r="C10" s="24" t="s">
        <v>122</v>
      </c>
      <c r="D10" s="12">
        <v>10.055068845243881</v>
      </c>
      <c r="E10" s="13">
        <v>1.2682068813821099</v>
      </c>
      <c r="F10" s="7">
        <v>7.9285714285714288</v>
      </c>
      <c r="G10" s="7">
        <f t="shared" si="0"/>
        <v>8.7868619638617709</v>
      </c>
      <c r="H10" s="15">
        <f t="shared" si="1"/>
        <v>11.32327572662599</v>
      </c>
      <c r="I10" s="11">
        <f t="shared" si="2"/>
        <v>4.8610039505774397E-3</v>
      </c>
      <c r="J10" s="32">
        <f t="shared" si="3"/>
        <v>6.1309959737012752E-4</v>
      </c>
      <c r="K10" s="32">
        <f t="shared" si="4"/>
        <v>1631.0563639080342</v>
      </c>
      <c r="L10" s="8">
        <v>1</v>
      </c>
      <c r="M10" s="9">
        <v>0</v>
      </c>
      <c r="N10" s="8">
        <v>0</v>
      </c>
      <c r="O10" s="9">
        <v>0</v>
      </c>
      <c r="P10" s="9">
        <v>0</v>
      </c>
      <c r="Q10" s="9">
        <v>1</v>
      </c>
      <c r="R10" s="9">
        <v>0</v>
      </c>
      <c r="S10" s="8">
        <f t="shared" si="7"/>
        <v>2660289</v>
      </c>
      <c r="T10" s="9">
        <v>6</v>
      </c>
      <c r="U10" s="9">
        <f t="shared" si="5"/>
        <v>2660282</v>
      </c>
      <c r="V10" s="9">
        <f t="shared" si="6"/>
        <v>48</v>
      </c>
      <c r="W10" s="7">
        <v>16</v>
      </c>
      <c r="X10" s="7">
        <v>18.079999999999998</v>
      </c>
      <c r="Y10" s="9">
        <v>0</v>
      </c>
      <c r="Z10" s="9">
        <v>1</v>
      </c>
      <c r="AA10" s="9">
        <v>0</v>
      </c>
      <c r="AB10" s="9">
        <v>0</v>
      </c>
      <c r="AC10" s="9">
        <v>0</v>
      </c>
      <c r="AD10" s="29">
        <v>1</v>
      </c>
      <c r="AE10" s="9">
        <v>0</v>
      </c>
      <c r="AF10" s="9">
        <v>0</v>
      </c>
      <c r="AG10" s="29">
        <v>1</v>
      </c>
      <c r="AH10" s="9">
        <v>0</v>
      </c>
      <c r="AI10" s="29">
        <v>1</v>
      </c>
      <c r="AJ10" s="20">
        <v>2006</v>
      </c>
      <c r="AK10" s="32">
        <v>0</v>
      </c>
      <c r="AL10" s="32">
        <v>0</v>
      </c>
      <c r="AM10" s="32">
        <v>0</v>
      </c>
      <c r="AN10" s="42">
        <v>1</v>
      </c>
      <c r="AO10" s="41" t="s">
        <v>98</v>
      </c>
      <c r="AP10" s="17" t="s">
        <v>98</v>
      </c>
      <c r="AQ10" s="38">
        <f t="shared" si="8"/>
        <v>0.51218000000000008</v>
      </c>
      <c r="AR10" s="39">
        <v>0.48781999999999998</v>
      </c>
      <c r="AS10">
        <v>0.52400000000000002</v>
      </c>
      <c r="AT10" s="39">
        <v>0.47599999999999998</v>
      </c>
      <c r="AU10">
        <v>1</v>
      </c>
      <c r="AV10" s="17">
        <v>0</v>
      </c>
      <c r="AW10" t="s">
        <v>98</v>
      </c>
      <c r="AX10" s="17" t="s">
        <v>98</v>
      </c>
      <c r="AY10" s="17" t="s">
        <v>24</v>
      </c>
      <c r="AZ10">
        <v>1</v>
      </c>
      <c r="BA10">
        <v>0</v>
      </c>
      <c r="BB10">
        <v>0</v>
      </c>
      <c r="BC10">
        <v>0</v>
      </c>
      <c r="BD10">
        <v>0</v>
      </c>
      <c r="BE10">
        <v>0</v>
      </c>
      <c r="BF10" s="17">
        <v>0</v>
      </c>
      <c r="BG10">
        <v>1</v>
      </c>
      <c r="BH10">
        <v>0</v>
      </c>
      <c r="BI10" s="17">
        <v>0</v>
      </c>
      <c r="BJ10">
        <v>10461</v>
      </c>
      <c r="BK10">
        <v>12348</v>
      </c>
      <c r="BL10" s="24">
        <v>38.43</v>
      </c>
      <c r="BM10">
        <v>1</v>
      </c>
      <c r="BN10">
        <v>0</v>
      </c>
      <c r="BO10">
        <v>0</v>
      </c>
      <c r="BP10">
        <v>0</v>
      </c>
      <c r="BQ10">
        <v>0</v>
      </c>
      <c r="BR10">
        <v>0</v>
      </c>
      <c r="BS10">
        <v>0</v>
      </c>
      <c r="BT10" s="17">
        <v>0</v>
      </c>
      <c r="BU10">
        <v>0</v>
      </c>
      <c r="BV10">
        <v>0</v>
      </c>
      <c r="BW10">
        <v>1</v>
      </c>
      <c r="BX10" s="17">
        <v>0</v>
      </c>
      <c r="BY10">
        <v>0</v>
      </c>
      <c r="BZ10">
        <v>0</v>
      </c>
      <c r="CA10">
        <v>0</v>
      </c>
      <c r="CB10">
        <v>0</v>
      </c>
      <c r="CC10" s="17">
        <v>0</v>
      </c>
      <c r="CD10">
        <v>0</v>
      </c>
      <c r="CE10">
        <v>0</v>
      </c>
      <c r="CF10">
        <v>1</v>
      </c>
      <c r="CG10">
        <v>1</v>
      </c>
      <c r="CH10">
        <v>0</v>
      </c>
      <c r="CI10">
        <v>0</v>
      </c>
      <c r="CJ10">
        <v>0</v>
      </c>
      <c r="CK10">
        <v>0</v>
      </c>
      <c r="CL10">
        <v>0</v>
      </c>
      <c r="CM10">
        <v>0</v>
      </c>
      <c r="CN10">
        <v>0</v>
      </c>
      <c r="CO10" s="17">
        <v>0</v>
      </c>
      <c r="CP10">
        <v>0.03</v>
      </c>
      <c r="CQ10">
        <v>16</v>
      </c>
      <c r="CR10">
        <v>1</v>
      </c>
      <c r="CS10">
        <v>0</v>
      </c>
      <c r="CT10">
        <v>22</v>
      </c>
      <c r="CZ10" s="33" t="s">
        <v>85</v>
      </c>
    </row>
    <row r="11" spans="1:104" x14ac:dyDescent="0.25">
      <c r="A11">
        <v>10</v>
      </c>
      <c r="B11">
        <v>2</v>
      </c>
      <c r="C11" s="24" t="s">
        <v>122</v>
      </c>
      <c r="D11" s="12">
        <v>9.3011973943858628</v>
      </c>
      <c r="E11" s="13">
        <v>0.2325299348596466</v>
      </c>
      <c r="F11" s="7">
        <v>40</v>
      </c>
      <c r="G11" s="7">
        <f t="shared" si="0"/>
        <v>9.0686674595262158</v>
      </c>
      <c r="H11" s="15">
        <f t="shared" si="1"/>
        <v>9.5337273292455098</v>
      </c>
      <c r="I11" s="11">
        <f t="shared" si="2"/>
        <v>2.4516902028434182E-2</v>
      </c>
      <c r="J11" s="32">
        <f t="shared" si="3"/>
        <v>6.1292255071085453E-4</v>
      </c>
      <c r="K11" s="32">
        <f t="shared" si="4"/>
        <v>1631.527505131311</v>
      </c>
      <c r="L11" s="8">
        <v>1</v>
      </c>
      <c r="M11" s="9">
        <v>0</v>
      </c>
      <c r="N11" s="8">
        <v>0</v>
      </c>
      <c r="O11" s="9">
        <v>0</v>
      </c>
      <c r="P11" s="9">
        <v>0</v>
      </c>
      <c r="Q11" s="9">
        <v>1</v>
      </c>
      <c r="R11" s="9">
        <v>0</v>
      </c>
      <c r="S11" s="8">
        <f t="shared" si="7"/>
        <v>2660289</v>
      </c>
      <c r="T11" s="9">
        <v>6</v>
      </c>
      <c r="U11" s="9">
        <f t="shared" si="5"/>
        <v>2660282</v>
      </c>
      <c r="V11" s="9">
        <f t="shared" si="6"/>
        <v>48</v>
      </c>
      <c r="W11" s="7">
        <v>18</v>
      </c>
      <c r="X11" s="7">
        <v>18.079999999999998</v>
      </c>
      <c r="Y11" s="9">
        <v>0</v>
      </c>
      <c r="Z11" s="9">
        <v>1</v>
      </c>
      <c r="AA11" s="9">
        <v>0</v>
      </c>
      <c r="AB11" s="9">
        <v>0</v>
      </c>
      <c r="AC11" s="9">
        <v>0</v>
      </c>
      <c r="AD11" s="29">
        <v>1</v>
      </c>
      <c r="AE11" s="9">
        <v>0</v>
      </c>
      <c r="AF11" s="9">
        <v>0</v>
      </c>
      <c r="AG11" s="29">
        <v>1</v>
      </c>
      <c r="AH11" s="9">
        <v>0</v>
      </c>
      <c r="AI11" s="29">
        <v>1</v>
      </c>
      <c r="AJ11" s="20">
        <v>2006</v>
      </c>
      <c r="AK11" s="32">
        <v>0</v>
      </c>
      <c r="AL11" s="32">
        <v>0</v>
      </c>
      <c r="AM11" s="32">
        <v>0</v>
      </c>
      <c r="AN11" s="42">
        <v>1</v>
      </c>
      <c r="AO11" s="41" t="s">
        <v>98</v>
      </c>
      <c r="AP11" s="17" t="s">
        <v>98</v>
      </c>
      <c r="AQ11" s="38">
        <f t="shared" si="8"/>
        <v>0.51218000000000008</v>
      </c>
      <c r="AR11" s="39">
        <v>0.48781999999999998</v>
      </c>
      <c r="AS11">
        <v>0.52400000000000002</v>
      </c>
      <c r="AT11" s="39">
        <v>0.47599999999999998</v>
      </c>
      <c r="AU11">
        <v>1</v>
      </c>
      <c r="AV11" s="17">
        <v>0</v>
      </c>
      <c r="AW11" t="s">
        <v>98</v>
      </c>
      <c r="AX11" s="17" t="s">
        <v>98</v>
      </c>
      <c r="AY11" s="17" t="s">
        <v>24</v>
      </c>
      <c r="AZ11">
        <v>1</v>
      </c>
      <c r="BA11">
        <v>0</v>
      </c>
      <c r="BB11">
        <v>0</v>
      </c>
      <c r="BC11">
        <v>0</v>
      </c>
      <c r="BD11">
        <v>0</v>
      </c>
      <c r="BE11">
        <v>0</v>
      </c>
      <c r="BF11" s="17">
        <v>0</v>
      </c>
      <c r="BG11">
        <v>1</v>
      </c>
      <c r="BH11">
        <v>0</v>
      </c>
      <c r="BI11" s="17">
        <v>0</v>
      </c>
      <c r="BJ11">
        <v>10461</v>
      </c>
      <c r="BK11">
        <v>12348</v>
      </c>
      <c r="BL11" s="24">
        <v>38.43</v>
      </c>
      <c r="BM11">
        <v>1</v>
      </c>
      <c r="BN11">
        <v>0</v>
      </c>
      <c r="BO11">
        <v>0</v>
      </c>
      <c r="BP11">
        <v>0</v>
      </c>
      <c r="BQ11">
        <v>0</v>
      </c>
      <c r="BR11">
        <v>0</v>
      </c>
      <c r="BS11">
        <v>0</v>
      </c>
      <c r="BT11" s="17">
        <v>0</v>
      </c>
      <c r="BU11">
        <v>0</v>
      </c>
      <c r="BV11">
        <v>0</v>
      </c>
      <c r="BW11">
        <v>1</v>
      </c>
      <c r="BX11" s="17">
        <v>0</v>
      </c>
      <c r="BY11">
        <v>0</v>
      </c>
      <c r="BZ11">
        <v>0</v>
      </c>
      <c r="CA11">
        <v>0</v>
      </c>
      <c r="CB11">
        <v>0</v>
      </c>
      <c r="CC11" s="17">
        <v>0</v>
      </c>
      <c r="CD11">
        <v>0</v>
      </c>
      <c r="CE11">
        <v>0</v>
      </c>
      <c r="CF11">
        <v>1</v>
      </c>
      <c r="CG11">
        <v>1</v>
      </c>
      <c r="CH11">
        <v>0</v>
      </c>
      <c r="CI11">
        <v>0</v>
      </c>
      <c r="CJ11">
        <v>0</v>
      </c>
      <c r="CK11">
        <v>0</v>
      </c>
      <c r="CL11">
        <v>0</v>
      </c>
      <c r="CM11">
        <v>0</v>
      </c>
      <c r="CN11">
        <v>0</v>
      </c>
      <c r="CO11" s="17">
        <v>0</v>
      </c>
      <c r="CP11">
        <v>0.03</v>
      </c>
      <c r="CQ11">
        <v>16</v>
      </c>
      <c r="CR11">
        <v>1</v>
      </c>
      <c r="CS11">
        <v>0</v>
      </c>
      <c r="CT11">
        <v>22</v>
      </c>
      <c r="CZ11" s="33" t="s">
        <v>85</v>
      </c>
    </row>
    <row r="12" spans="1:104" x14ac:dyDescent="0.25">
      <c r="A12">
        <v>11</v>
      </c>
      <c r="B12">
        <v>2</v>
      </c>
      <c r="C12" s="24" t="s">
        <v>122</v>
      </c>
      <c r="D12" s="12">
        <v>16.017240098185411</v>
      </c>
      <c r="E12" s="13">
        <v>0.81323735597850888</v>
      </c>
      <c r="F12" s="7">
        <v>19.695652173913039</v>
      </c>
      <c r="G12" s="7">
        <f t="shared" si="0"/>
        <v>15.204002742206903</v>
      </c>
      <c r="H12" s="15">
        <f t="shared" si="1"/>
        <v>16.830477454163919</v>
      </c>
      <c r="I12" s="11">
        <f t="shared" si="2"/>
        <v>1.2074658764142871E-2</v>
      </c>
      <c r="J12" s="32">
        <f t="shared" si="3"/>
        <v>6.1306214475780594E-4</v>
      </c>
      <c r="K12" s="32">
        <f t="shared" si="4"/>
        <v>1631.1560068597228</v>
      </c>
      <c r="L12" s="8">
        <v>1</v>
      </c>
      <c r="M12" s="9">
        <v>0</v>
      </c>
      <c r="N12" s="8">
        <v>0</v>
      </c>
      <c r="O12" s="9">
        <v>0</v>
      </c>
      <c r="P12" s="9">
        <v>0</v>
      </c>
      <c r="Q12" s="9">
        <v>1</v>
      </c>
      <c r="R12" s="9">
        <v>0</v>
      </c>
      <c r="S12" s="8">
        <f t="shared" si="7"/>
        <v>2660289</v>
      </c>
      <c r="T12" s="9">
        <v>6</v>
      </c>
      <c r="U12" s="9">
        <f t="shared" si="5"/>
        <v>2660282</v>
      </c>
      <c r="V12" s="9">
        <f t="shared" si="6"/>
        <v>48</v>
      </c>
      <c r="W12" s="7">
        <v>20</v>
      </c>
      <c r="X12" s="7">
        <v>18.079999999999998</v>
      </c>
      <c r="Y12" s="9">
        <v>0</v>
      </c>
      <c r="Z12" s="9">
        <v>1</v>
      </c>
      <c r="AA12" s="9">
        <v>0</v>
      </c>
      <c r="AB12" s="9">
        <v>0</v>
      </c>
      <c r="AC12" s="9">
        <v>0</v>
      </c>
      <c r="AD12" s="29">
        <v>1</v>
      </c>
      <c r="AE12" s="9">
        <v>0</v>
      </c>
      <c r="AF12" s="9">
        <v>0</v>
      </c>
      <c r="AG12" s="29">
        <v>1</v>
      </c>
      <c r="AH12" s="9">
        <v>0</v>
      </c>
      <c r="AI12" s="29">
        <v>1</v>
      </c>
      <c r="AJ12" s="20">
        <v>2006</v>
      </c>
      <c r="AK12" s="32">
        <v>0</v>
      </c>
      <c r="AL12" s="32">
        <v>0</v>
      </c>
      <c r="AM12" s="32">
        <v>0</v>
      </c>
      <c r="AN12" s="42">
        <v>1</v>
      </c>
      <c r="AO12" s="41" t="s">
        <v>98</v>
      </c>
      <c r="AP12" s="17" t="s">
        <v>98</v>
      </c>
      <c r="AQ12" s="38">
        <f t="shared" si="8"/>
        <v>0.51218000000000008</v>
      </c>
      <c r="AR12" s="39">
        <v>0.48781999999999998</v>
      </c>
      <c r="AS12">
        <v>0.52400000000000002</v>
      </c>
      <c r="AT12" s="39">
        <v>0.47599999999999998</v>
      </c>
      <c r="AU12">
        <v>1</v>
      </c>
      <c r="AV12" s="17">
        <v>0</v>
      </c>
      <c r="AW12" t="s">
        <v>98</v>
      </c>
      <c r="AX12" s="17" t="s">
        <v>98</v>
      </c>
      <c r="AY12" s="17" t="s">
        <v>24</v>
      </c>
      <c r="AZ12">
        <v>1</v>
      </c>
      <c r="BA12">
        <v>0</v>
      </c>
      <c r="BB12">
        <v>0</v>
      </c>
      <c r="BC12">
        <v>0</v>
      </c>
      <c r="BD12">
        <v>0</v>
      </c>
      <c r="BE12">
        <v>0</v>
      </c>
      <c r="BF12" s="17">
        <v>0</v>
      </c>
      <c r="BG12">
        <v>1</v>
      </c>
      <c r="BH12">
        <v>0</v>
      </c>
      <c r="BI12" s="17">
        <v>0</v>
      </c>
      <c r="BJ12">
        <v>10461</v>
      </c>
      <c r="BK12">
        <v>12348</v>
      </c>
      <c r="BL12" s="24">
        <v>38.43</v>
      </c>
      <c r="BM12">
        <v>1</v>
      </c>
      <c r="BN12">
        <v>0</v>
      </c>
      <c r="BO12">
        <v>0</v>
      </c>
      <c r="BP12">
        <v>0</v>
      </c>
      <c r="BQ12">
        <v>0</v>
      </c>
      <c r="BR12">
        <v>0</v>
      </c>
      <c r="BS12">
        <v>0</v>
      </c>
      <c r="BT12" s="17">
        <v>0</v>
      </c>
      <c r="BU12">
        <v>0</v>
      </c>
      <c r="BV12">
        <v>0</v>
      </c>
      <c r="BW12">
        <v>1</v>
      </c>
      <c r="BX12" s="17">
        <v>0</v>
      </c>
      <c r="BY12">
        <v>0</v>
      </c>
      <c r="BZ12">
        <v>0</v>
      </c>
      <c r="CA12">
        <v>0</v>
      </c>
      <c r="CB12">
        <v>0</v>
      </c>
      <c r="CC12" s="17">
        <v>0</v>
      </c>
      <c r="CD12">
        <v>0</v>
      </c>
      <c r="CE12">
        <v>0</v>
      </c>
      <c r="CF12">
        <v>1</v>
      </c>
      <c r="CG12">
        <v>1</v>
      </c>
      <c r="CH12">
        <v>0</v>
      </c>
      <c r="CI12">
        <v>0</v>
      </c>
      <c r="CJ12">
        <v>0</v>
      </c>
      <c r="CK12">
        <v>0</v>
      </c>
      <c r="CL12">
        <v>0</v>
      </c>
      <c r="CM12">
        <v>0</v>
      </c>
      <c r="CN12">
        <v>0</v>
      </c>
      <c r="CO12" s="17">
        <v>0</v>
      </c>
      <c r="CP12">
        <v>0.03</v>
      </c>
      <c r="CQ12">
        <v>16</v>
      </c>
      <c r="CR12">
        <v>1</v>
      </c>
      <c r="CS12">
        <v>0</v>
      </c>
      <c r="CT12">
        <v>22</v>
      </c>
      <c r="CZ12" s="33" t="s">
        <v>85</v>
      </c>
    </row>
    <row r="13" spans="1:104" x14ac:dyDescent="0.25">
      <c r="A13">
        <v>12</v>
      </c>
      <c r="B13">
        <v>2</v>
      </c>
      <c r="C13" s="24" t="s">
        <v>122</v>
      </c>
      <c r="D13" s="12">
        <v>4.690018626419179</v>
      </c>
      <c r="E13" s="13">
        <v>0.40253652881442048</v>
      </c>
      <c r="F13" s="7">
        <v>11.651162790697679</v>
      </c>
      <c r="G13" s="7">
        <f t="shared" si="0"/>
        <v>4.2874820976047587</v>
      </c>
      <c r="H13" s="15">
        <f t="shared" si="1"/>
        <v>5.0925551552335993</v>
      </c>
      <c r="I13" s="11">
        <f t="shared" si="2"/>
        <v>7.143225362542467E-3</v>
      </c>
      <c r="J13" s="32">
        <f t="shared" si="3"/>
        <v>6.1309119878108964E-4</v>
      </c>
      <c r="K13" s="32">
        <f t="shared" si="4"/>
        <v>1631.0787073573047</v>
      </c>
      <c r="L13" s="8">
        <v>1</v>
      </c>
      <c r="M13" s="9">
        <v>0</v>
      </c>
      <c r="N13" s="8">
        <v>0</v>
      </c>
      <c r="O13" s="9">
        <v>0</v>
      </c>
      <c r="P13" s="9">
        <v>0</v>
      </c>
      <c r="Q13" s="9">
        <v>1</v>
      </c>
      <c r="R13" s="9">
        <v>0</v>
      </c>
      <c r="S13" s="8">
        <f t="shared" si="7"/>
        <v>2660289</v>
      </c>
      <c r="T13" s="9">
        <v>6</v>
      </c>
      <c r="U13" s="9">
        <f t="shared" si="5"/>
        <v>2660282</v>
      </c>
      <c r="V13" s="9">
        <f t="shared" si="6"/>
        <v>48</v>
      </c>
      <c r="W13" s="7">
        <v>22</v>
      </c>
      <c r="X13" s="7">
        <v>18.079999999999998</v>
      </c>
      <c r="Y13" s="9">
        <v>0</v>
      </c>
      <c r="Z13" s="9">
        <v>1</v>
      </c>
      <c r="AA13" s="9">
        <v>0</v>
      </c>
      <c r="AB13" s="9">
        <v>0</v>
      </c>
      <c r="AC13" s="9">
        <v>0</v>
      </c>
      <c r="AD13" s="29">
        <v>1</v>
      </c>
      <c r="AE13" s="9">
        <v>0</v>
      </c>
      <c r="AF13" s="9">
        <v>0</v>
      </c>
      <c r="AG13" s="29">
        <v>1</v>
      </c>
      <c r="AH13" s="9">
        <v>0</v>
      </c>
      <c r="AI13" s="29">
        <v>1</v>
      </c>
      <c r="AJ13" s="20">
        <v>2006</v>
      </c>
      <c r="AK13" s="32">
        <v>0</v>
      </c>
      <c r="AL13" s="32">
        <v>0</v>
      </c>
      <c r="AM13" s="32">
        <v>0</v>
      </c>
      <c r="AN13" s="42">
        <v>1</v>
      </c>
      <c r="AO13" s="41" t="s">
        <v>98</v>
      </c>
      <c r="AP13" s="17" t="s">
        <v>98</v>
      </c>
      <c r="AQ13" s="38">
        <f t="shared" si="8"/>
        <v>0.51218000000000008</v>
      </c>
      <c r="AR13" s="39">
        <v>0.48781999999999998</v>
      </c>
      <c r="AS13">
        <v>0.52400000000000002</v>
      </c>
      <c r="AT13" s="39">
        <v>0.47599999999999998</v>
      </c>
      <c r="AU13">
        <v>1</v>
      </c>
      <c r="AV13" s="17">
        <v>0</v>
      </c>
      <c r="AW13" t="s">
        <v>98</v>
      </c>
      <c r="AX13" s="17" t="s">
        <v>98</v>
      </c>
      <c r="AY13" s="17" t="s">
        <v>24</v>
      </c>
      <c r="AZ13">
        <v>1</v>
      </c>
      <c r="BA13">
        <v>0</v>
      </c>
      <c r="BB13">
        <v>0</v>
      </c>
      <c r="BC13">
        <v>0</v>
      </c>
      <c r="BD13">
        <v>0</v>
      </c>
      <c r="BE13">
        <v>0</v>
      </c>
      <c r="BF13" s="17">
        <v>0</v>
      </c>
      <c r="BG13">
        <v>1</v>
      </c>
      <c r="BH13">
        <v>0</v>
      </c>
      <c r="BI13" s="17">
        <v>0</v>
      </c>
      <c r="BJ13">
        <v>10461</v>
      </c>
      <c r="BK13">
        <v>12348</v>
      </c>
      <c r="BL13" s="24">
        <v>38.43</v>
      </c>
      <c r="BM13">
        <v>1</v>
      </c>
      <c r="BN13">
        <v>0</v>
      </c>
      <c r="BO13">
        <v>0</v>
      </c>
      <c r="BP13">
        <v>0</v>
      </c>
      <c r="BQ13">
        <v>0</v>
      </c>
      <c r="BR13">
        <v>0</v>
      </c>
      <c r="BS13">
        <v>0</v>
      </c>
      <c r="BT13" s="17">
        <v>0</v>
      </c>
      <c r="BU13">
        <v>0</v>
      </c>
      <c r="BV13">
        <v>0</v>
      </c>
      <c r="BW13">
        <v>1</v>
      </c>
      <c r="BX13" s="17">
        <v>0</v>
      </c>
      <c r="BY13">
        <v>0</v>
      </c>
      <c r="BZ13">
        <v>0</v>
      </c>
      <c r="CA13">
        <v>0</v>
      </c>
      <c r="CB13">
        <v>0</v>
      </c>
      <c r="CC13" s="17">
        <v>0</v>
      </c>
      <c r="CD13">
        <v>0</v>
      </c>
      <c r="CE13">
        <v>0</v>
      </c>
      <c r="CF13">
        <v>1</v>
      </c>
      <c r="CG13">
        <v>1</v>
      </c>
      <c r="CH13">
        <v>0</v>
      </c>
      <c r="CI13">
        <v>0</v>
      </c>
      <c r="CJ13">
        <v>0</v>
      </c>
      <c r="CK13">
        <v>0</v>
      </c>
      <c r="CL13">
        <v>0</v>
      </c>
      <c r="CM13">
        <v>0</v>
      </c>
      <c r="CN13">
        <v>0</v>
      </c>
      <c r="CO13" s="17">
        <v>0</v>
      </c>
      <c r="CP13">
        <v>0.03</v>
      </c>
      <c r="CQ13">
        <v>16</v>
      </c>
      <c r="CR13">
        <v>1</v>
      </c>
      <c r="CS13">
        <v>0</v>
      </c>
      <c r="CT13">
        <v>22</v>
      </c>
      <c r="CZ13" s="33" t="s">
        <v>85</v>
      </c>
    </row>
    <row r="14" spans="1:104" x14ac:dyDescent="0.25">
      <c r="A14">
        <v>13</v>
      </c>
      <c r="B14">
        <v>2</v>
      </c>
      <c r="C14" s="24" t="s">
        <v>122</v>
      </c>
      <c r="D14" s="12">
        <v>6.0884511510989503</v>
      </c>
      <c r="E14" s="13">
        <v>1.0042806022431261</v>
      </c>
      <c r="F14" s="7">
        <v>6.0625</v>
      </c>
      <c r="G14" s="7">
        <f t="shared" si="0"/>
        <v>5.0841705488558242</v>
      </c>
      <c r="H14" s="15">
        <f t="shared" si="1"/>
        <v>7.0927317533420764</v>
      </c>
      <c r="I14" s="11">
        <f t="shared" si="2"/>
        <v>3.7169345478992978E-3</v>
      </c>
      <c r="J14" s="32">
        <f t="shared" si="3"/>
        <v>6.1310260583905939E-4</v>
      </c>
      <c r="K14" s="32">
        <f t="shared" si="4"/>
        <v>1631.0483603824414</v>
      </c>
      <c r="L14" s="8">
        <v>1</v>
      </c>
      <c r="M14" s="9">
        <v>0</v>
      </c>
      <c r="N14" s="8">
        <v>0</v>
      </c>
      <c r="O14" s="9">
        <v>0</v>
      </c>
      <c r="P14" s="9">
        <v>0</v>
      </c>
      <c r="Q14" s="9">
        <v>1</v>
      </c>
      <c r="R14" s="9">
        <v>0</v>
      </c>
      <c r="S14" s="8">
        <f t="shared" si="7"/>
        <v>2660289</v>
      </c>
      <c r="T14" s="9">
        <v>6</v>
      </c>
      <c r="U14" s="9">
        <f t="shared" si="5"/>
        <v>2660282</v>
      </c>
      <c r="V14" s="9">
        <f t="shared" si="6"/>
        <v>48</v>
      </c>
      <c r="W14" s="7">
        <v>16</v>
      </c>
      <c r="X14" s="7">
        <v>18.079999999999998</v>
      </c>
      <c r="Y14" s="9">
        <v>0</v>
      </c>
      <c r="Z14" s="9">
        <v>1</v>
      </c>
      <c r="AA14" s="9">
        <v>0</v>
      </c>
      <c r="AB14" s="9">
        <v>0</v>
      </c>
      <c r="AC14" s="9">
        <v>0</v>
      </c>
      <c r="AD14" s="29">
        <v>1</v>
      </c>
      <c r="AE14" s="9">
        <v>0</v>
      </c>
      <c r="AF14" s="9">
        <v>0</v>
      </c>
      <c r="AG14" s="29">
        <v>1</v>
      </c>
      <c r="AH14" s="9">
        <v>0</v>
      </c>
      <c r="AI14" s="29">
        <v>1</v>
      </c>
      <c r="AJ14" s="20">
        <v>2008</v>
      </c>
      <c r="AK14" s="32">
        <v>0</v>
      </c>
      <c r="AL14" s="32">
        <v>0</v>
      </c>
      <c r="AM14" s="32">
        <v>0</v>
      </c>
      <c r="AN14" s="42">
        <v>1</v>
      </c>
      <c r="AO14" s="41" t="s">
        <v>98</v>
      </c>
      <c r="AP14" s="17" t="s">
        <v>98</v>
      </c>
      <c r="AQ14" s="38">
        <f t="shared" si="8"/>
        <v>0.51218000000000008</v>
      </c>
      <c r="AR14" s="39">
        <v>0.48781999999999998</v>
      </c>
      <c r="AS14">
        <v>0.52400000000000002</v>
      </c>
      <c r="AT14" s="39">
        <v>0.47599999999999998</v>
      </c>
      <c r="AU14">
        <v>1</v>
      </c>
      <c r="AV14" s="17">
        <v>0</v>
      </c>
      <c r="AW14" t="s">
        <v>98</v>
      </c>
      <c r="AX14" s="17" t="s">
        <v>98</v>
      </c>
      <c r="AY14" s="17" t="s">
        <v>24</v>
      </c>
      <c r="AZ14">
        <v>1</v>
      </c>
      <c r="BA14">
        <v>0</v>
      </c>
      <c r="BB14">
        <v>0</v>
      </c>
      <c r="BC14">
        <v>0</v>
      </c>
      <c r="BD14">
        <v>0</v>
      </c>
      <c r="BE14">
        <v>0</v>
      </c>
      <c r="BF14" s="17">
        <v>0</v>
      </c>
      <c r="BG14">
        <v>1</v>
      </c>
      <c r="BH14">
        <v>0</v>
      </c>
      <c r="BI14" s="17">
        <v>0</v>
      </c>
      <c r="BJ14">
        <v>11381</v>
      </c>
      <c r="BK14">
        <v>12488</v>
      </c>
      <c r="BL14" s="24">
        <v>38.43</v>
      </c>
      <c r="BM14">
        <v>1</v>
      </c>
      <c r="BN14">
        <v>0</v>
      </c>
      <c r="BO14">
        <v>0</v>
      </c>
      <c r="BP14">
        <v>0</v>
      </c>
      <c r="BQ14">
        <v>0</v>
      </c>
      <c r="BR14">
        <v>0</v>
      </c>
      <c r="BS14">
        <v>0</v>
      </c>
      <c r="BT14" s="17">
        <v>0</v>
      </c>
      <c r="BU14">
        <v>0</v>
      </c>
      <c r="BV14">
        <v>0</v>
      </c>
      <c r="BW14">
        <v>1</v>
      </c>
      <c r="BX14" s="17">
        <v>0</v>
      </c>
      <c r="BY14">
        <v>0</v>
      </c>
      <c r="BZ14">
        <v>0</v>
      </c>
      <c r="CA14">
        <v>0</v>
      </c>
      <c r="CB14">
        <v>0</v>
      </c>
      <c r="CC14" s="17">
        <v>0</v>
      </c>
      <c r="CD14">
        <v>0</v>
      </c>
      <c r="CE14">
        <v>0</v>
      </c>
      <c r="CF14">
        <v>1</v>
      </c>
      <c r="CG14">
        <v>1</v>
      </c>
      <c r="CH14">
        <v>0</v>
      </c>
      <c r="CI14">
        <v>0</v>
      </c>
      <c r="CJ14">
        <v>0</v>
      </c>
      <c r="CK14">
        <v>0</v>
      </c>
      <c r="CL14">
        <v>0</v>
      </c>
      <c r="CM14">
        <v>0</v>
      </c>
      <c r="CN14">
        <v>0</v>
      </c>
      <c r="CO14" s="17">
        <v>0</v>
      </c>
      <c r="CP14">
        <v>0.03</v>
      </c>
      <c r="CQ14">
        <v>16</v>
      </c>
      <c r="CR14">
        <v>1</v>
      </c>
      <c r="CS14">
        <v>0</v>
      </c>
      <c r="CT14">
        <v>22</v>
      </c>
      <c r="CZ14" s="33" t="s">
        <v>85</v>
      </c>
    </row>
    <row r="15" spans="1:104" x14ac:dyDescent="0.25">
      <c r="A15">
        <v>14</v>
      </c>
      <c r="B15">
        <v>2</v>
      </c>
      <c r="C15" s="24" t="s">
        <v>122</v>
      </c>
      <c r="D15" s="12">
        <v>8.8490569773641781</v>
      </c>
      <c r="E15" s="13">
        <v>0.16759577608644269</v>
      </c>
      <c r="F15" s="7">
        <v>52.8</v>
      </c>
      <c r="G15" s="7">
        <f t="shared" si="0"/>
        <v>8.6814612012777346</v>
      </c>
      <c r="H15" s="15">
        <f t="shared" si="1"/>
        <v>9.0166527534506216</v>
      </c>
      <c r="I15" s="11">
        <f t="shared" si="2"/>
        <v>3.2355092403702469E-2</v>
      </c>
      <c r="J15" s="32">
        <f t="shared" si="3"/>
        <v>6.1278584097921337E-4</v>
      </c>
      <c r="K15" s="32">
        <f t="shared" si="4"/>
        <v>1631.8914914907793</v>
      </c>
      <c r="L15" s="8">
        <v>1</v>
      </c>
      <c r="M15" s="9">
        <v>0</v>
      </c>
      <c r="N15" s="8">
        <v>0</v>
      </c>
      <c r="O15" s="9">
        <v>0</v>
      </c>
      <c r="P15" s="9">
        <v>0</v>
      </c>
      <c r="Q15" s="9">
        <v>1</v>
      </c>
      <c r="R15" s="9">
        <v>0</v>
      </c>
      <c r="S15" s="8">
        <f t="shared" si="7"/>
        <v>2660289</v>
      </c>
      <c r="T15" s="9">
        <v>6</v>
      </c>
      <c r="U15" s="9">
        <f t="shared" si="5"/>
        <v>2660282</v>
      </c>
      <c r="V15" s="9">
        <f t="shared" si="6"/>
        <v>48</v>
      </c>
      <c r="W15" s="7">
        <v>18</v>
      </c>
      <c r="X15" s="7">
        <v>18.079999999999998</v>
      </c>
      <c r="Y15" s="9">
        <v>0</v>
      </c>
      <c r="Z15" s="9">
        <v>1</v>
      </c>
      <c r="AA15" s="9">
        <v>0</v>
      </c>
      <c r="AB15" s="9">
        <v>0</v>
      </c>
      <c r="AC15" s="9">
        <v>0</v>
      </c>
      <c r="AD15" s="29">
        <v>1</v>
      </c>
      <c r="AE15" s="9">
        <v>0</v>
      </c>
      <c r="AF15" s="9">
        <v>0</v>
      </c>
      <c r="AG15" s="29">
        <v>1</v>
      </c>
      <c r="AH15" s="9">
        <v>0</v>
      </c>
      <c r="AI15" s="29">
        <v>1</v>
      </c>
      <c r="AJ15" s="20">
        <v>2008</v>
      </c>
      <c r="AK15" s="32">
        <v>0</v>
      </c>
      <c r="AL15" s="32">
        <v>0</v>
      </c>
      <c r="AM15" s="32">
        <v>0</v>
      </c>
      <c r="AN15" s="42">
        <v>1</v>
      </c>
      <c r="AO15" s="41" t="s">
        <v>98</v>
      </c>
      <c r="AP15" s="17" t="s">
        <v>98</v>
      </c>
      <c r="AQ15" s="38">
        <f t="shared" si="8"/>
        <v>0.51218000000000008</v>
      </c>
      <c r="AR15" s="39">
        <v>0.48781999999999998</v>
      </c>
      <c r="AS15">
        <v>0.52400000000000002</v>
      </c>
      <c r="AT15" s="39">
        <v>0.47599999999999998</v>
      </c>
      <c r="AU15">
        <v>1</v>
      </c>
      <c r="AV15" s="17">
        <v>0</v>
      </c>
      <c r="AW15" t="s">
        <v>98</v>
      </c>
      <c r="AX15" s="17" t="s">
        <v>98</v>
      </c>
      <c r="AY15" s="17" t="s">
        <v>24</v>
      </c>
      <c r="AZ15">
        <v>1</v>
      </c>
      <c r="BA15">
        <v>0</v>
      </c>
      <c r="BB15">
        <v>0</v>
      </c>
      <c r="BC15">
        <v>0</v>
      </c>
      <c r="BD15">
        <v>0</v>
      </c>
      <c r="BE15">
        <v>0</v>
      </c>
      <c r="BF15" s="17">
        <v>0</v>
      </c>
      <c r="BG15">
        <v>1</v>
      </c>
      <c r="BH15">
        <v>0</v>
      </c>
      <c r="BI15" s="17">
        <v>0</v>
      </c>
      <c r="BJ15">
        <v>11381</v>
      </c>
      <c r="BK15">
        <v>12488</v>
      </c>
      <c r="BL15" s="24">
        <v>38.43</v>
      </c>
      <c r="BM15">
        <v>1</v>
      </c>
      <c r="BN15">
        <v>0</v>
      </c>
      <c r="BO15">
        <v>0</v>
      </c>
      <c r="BP15">
        <v>0</v>
      </c>
      <c r="BQ15">
        <v>0</v>
      </c>
      <c r="BR15">
        <v>0</v>
      </c>
      <c r="BS15">
        <v>0</v>
      </c>
      <c r="BT15" s="17">
        <v>0</v>
      </c>
      <c r="BU15">
        <v>0</v>
      </c>
      <c r="BV15">
        <v>0</v>
      </c>
      <c r="BW15">
        <v>1</v>
      </c>
      <c r="BX15" s="17">
        <v>0</v>
      </c>
      <c r="BY15">
        <v>0</v>
      </c>
      <c r="BZ15">
        <v>0</v>
      </c>
      <c r="CA15">
        <v>0</v>
      </c>
      <c r="CB15">
        <v>0</v>
      </c>
      <c r="CC15" s="17">
        <v>0</v>
      </c>
      <c r="CD15">
        <v>0</v>
      </c>
      <c r="CE15">
        <v>0</v>
      </c>
      <c r="CF15">
        <v>1</v>
      </c>
      <c r="CG15">
        <v>1</v>
      </c>
      <c r="CH15">
        <v>0</v>
      </c>
      <c r="CI15">
        <v>0</v>
      </c>
      <c r="CJ15">
        <v>0</v>
      </c>
      <c r="CK15">
        <v>0</v>
      </c>
      <c r="CL15">
        <v>0</v>
      </c>
      <c r="CM15">
        <v>0</v>
      </c>
      <c r="CN15">
        <v>0</v>
      </c>
      <c r="CO15" s="17">
        <v>0</v>
      </c>
      <c r="CP15">
        <v>0.03</v>
      </c>
      <c r="CQ15">
        <v>16</v>
      </c>
      <c r="CR15">
        <v>1</v>
      </c>
      <c r="CS15">
        <v>0</v>
      </c>
      <c r="CT15">
        <v>22</v>
      </c>
      <c r="CZ15" s="33" t="s">
        <v>85</v>
      </c>
    </row>
    <row r="16" spans="1:104" x14ac:dyDescent="0.25">
      <c r="A16">
        <v>15</v>
      </c>
      <c r="B16">
        <v>2</v>
      </c>
      <c r="C16" s="24" t="s">
        <v>122</v>
      </c>
      <c r="D16" s="12">
        <v>15.758369027902241</v>
      </c>
      <c r="E16" s="13">
        <v>0.56279889385365145</v>
      </c>
      <c r="F16" s="7">
        <v>28</v>
      </c>
      <c r="G16" s="7">
        <f t="shared" si="0"/>
        <v>15.195570134048589</v>
      </c>
      <c r="H16" s="15">
        <f t="shared" si="1"/>
        <v>16.321167921755894</v>
      </c>
      <c r="I16" s="11">
        <f t="shared" si="2"/>
        <v>1.7164462504784629E-2</v>
      </c>
      <c r="J16" s="32">
        <f t="shared" si="3"/>
        <v>6.1301651802802247E-4</v>
      </c>
      <c r="K16" s="32">
        <f t="shared" si="4"/>
        <v>1631.2774135627576</v>
      </c>
      <c r="L16" s="8">
        <v>1</v>
      </c>
      <c r="M16" s="9">
        <v>0</v>
      </c>
      <c r="N16" s="8">
        <v>0</v>
      </c>
      <c r="O16" s="9">
        <v>0</v>
      </c>
      <c r="P16" s="9">
        <v>0</v>
      </c>
      <c r="Q16" s="9">
        <v>1</v>
      </c>
      <c r="R16" s="9">
        <v>0</v>
      </c>
      <c r="S16" s="8">
        <f t="shared" si="7"/>
        <v>2660289</v>
      </c>
      <c r="T16" s="9">
        <v>6</v>
      </c>
      <c r="U16" s="9">
        <f t="shared" si="5"/>
        <v>2660282</v>
      </c>
      <c r="V16" s="9">
        <f t="shared" si="6"/>
        <v>48</v>
      </c>
      <c r="W16" s="7">
        <v>20</v>
      </c>
      <c r="X16" s="7">
        <v>18.079999999999998</v>
      </c>
      <c r="Y16" s="9">
        <v>0</v>
      </c>
      <c r="Z16" s="9">
        <v>1</v>
      </c>
      <c r="AA16" s="9">
        <v>0</v>
      </c>
      <c r="AB16" s="9">
        <v>0</v>
      </c>
      <c r="AC16" s="9">
        <v>0</v>
      </c>
      <c r="AD16" s="29">
        <v>1</v>
      </c>
      <c r="AE16" s="9">
        <v>0</v>
      </c>
      <c r="AF16" s="9">
        <v>0</v>
      </c>
      <c r="AG16" s="29">
        <v>1</v>
      </c>
      <c r="AH16" s="9">
        <v>0</v>
      </c>
      <c r="AI16" s="29">
        <v>1</v>
      </c>
      <c r="AJ16" s="20">
        <v>2008</v>
      </c>
      <c r="AK16" s="32">
        <v>0</v>
      </c>
      <c r="AL16" s="32">
        <v>0</v>
      </c>
      <c r="AM16" s="32">
        <v>0</v>
      </c>
      <c r="AN16" s="42">
        <v>1</v>
      </c>
      <c r="AO16" s="41" t="s">
        <v>98</v>
      </c>
      <c r="AP16" s="17" t="s">
        <v>98</v>
      </c>
      <c r="AQ16" s="38">
        <f t="shared" si="8"/>
        <v>0.51218000000000008</v>
      </c>
      <c r="AR16" s="39">
        <v>0.48781999999999998</v>
      </c>
      <c r="AS16">
        <v>0.52400000000000002</v>
      </c>
      <c r="AT16" s="39">
        <v>0.47599999999999998</v>
      </c>
      <c r="AU16">
        <v>1</v>
      </c>
      <c r="AV16" s="17">
        <v>0</v>
      </c>
      <c r="AW16" t="s">
        <v>98</v>
      </c>
      <c r="AX16" s="17" t="s">
        <v>98</v>
      </c>
      <c r="AY16" s="17" t="s">
        <v>24</v>
      </c>
      <c r="AZ16">
        <v>1</v>
      </c>
      <c r="BA16">
        <v>0</v>
      </c>
      <c r="BB16">
        <v>0</v>
      </c>
      <c r="BC16">
        <v>0</v>
      </c>
      <c r="BD16">
        <v>0</v>
      </c>
      <c r="BE16">
        <v>0</v>
      </c>
      <c r="BF16" s="17">
        <v>0</v>
      </c>
      <c r="BG16">
        <v>1</v>
      </c>
      <c r="BH16">
        <v>0</v>
      </c>
      <c r="BI16" s="17">
        <v>0</v>
      </c>
      <c r="BJ16">
        <v>11381</v>
      </c>
      <c r="BK16">
        <v>12488</v>
      </c>
      <c r="BL16" s="24">
        <v>38.43</v>
      </c>
      <c r="BM16">
        <v>1</v>
      </c>
      <c r="BN16">
        <v>0</v>
      </c>
      <c r="BO16">
        <v>0</v>
      </c>
      <c r="BP16">
        <v>0</v>
      </c>
      <c r="BQ16">
        <v>0</v>
      </c>
      <c r="BR16">
        <v>0</v>
      </c>
      <c r="BS16">
        <v>0</v>
      </c>
      <c r="BT16" s="17">
        <v>0</v>
      </c>
      <c r="BU16">
        <v>0</v>
      </c>
      <c r="BV16">
        <v>0</v>
      </c>
      <c r="BW16">
        <v>1</v>
      </c>
      <c r="BX16" s="17">
        <v>0</v>
      </c>
      <c r="BY16">
        <v>0</v>
      </c>
      <c r="BZ16">
        <v>0</v>
      </c>
      <c r="CA16">
        <v>0</v>
      </c>
      <c r="CB16">
        <v>0</v>
      </c>
      <c r="CC16" s="17">
        <v>0</v>
      </c>
      <c r="CD16">
        <v>0</v>
      </c>
      <c r="CE16">
        <v>0</v>
      </c>
      <c r="CF16">
        <v>1</v>
      </c>
      <c r="CG16">
        <v>1</v>
      </c>
      <c r="CH16">
        <v>0</v>
      </c>
      <c r="CI16">
        <v>0</v>
      </c>
      <c r="CJ16">
        <v>0</v>
      </c>
      <c r="CK16">
        <v>0</v>
      </c>
      <c r="CL16">
        <v>0</v>
      </c>
      <c r="CM16">
        <v>0</v>
      </c>
      <c r="CN16">
        <v>0</v>
      </c>
      <c r="CO16" s="17">
        <v>0</v>
      </c>
      <c r="CP16">
        <v>0.03</v>
      </c>
      <c r="CQ16">
        <v>16</v>
      </c>
      <c r="CR16">
        <v>1</v>
      </c>
      <c r="CS16">
        <v>0</v>
      </c>
      <c r="CT16">
        <v>22</v>
      </c>
      <c r="CZ16" s="33" t="s">
        <v>85</v>
      </c>
    </row>
    <row r="17" spans="1:104" x14ac:dyDescent="0.25">
      <c r="A17">
        <v>16</v>
      </c>
      <c r="B17">
        <v>2</v>
      </c>
      <c r="C17" s="24" t="s">
        <v>122</v>
      </c>
      <c r="D17" s="12">
        <v>4.5466403094810204</v>
      </c>
      <c r="E17" s="13">
        <v>0.2081708362301404</v>
      </c>
      <c r="F17" s="7">
        <v>21.84090909090909</v>
      </c>
      <c r="G17" s="7">
        <f t="shared" si="0"/>
        <v>4.3384694732508802</v>
      </c>
      <c r="H17" s="15">
        <f t="shared" si="1"/>
        <v>4.7548111457111606</v>
      </c>
      <c r="I17" s="11">
        <f t="shared" si="2"/>
        <v>1.3389610361672894E-2</v>
      </c>
      <c r="J17" s="32">
        <f t="shared" si="3"/>
        <v>6.1305187920250516E-4</v>
      </c>
      <c r="K17" s="32">
        <f t="shared" si="4"/>
        <v>1631.1833205712708</v>
      </c>
      <c r="L17" s="8">
        <v>1</v>
      </c>
      <c r="M17" s="9">
        <v>0</v>
      </c>
      <c r="N17" s="8">
        <v>0</v>
      </c>
      <c r="O17" s="9">
        <v>0</v>
      </c>
      <c r="P17" s="9">
        <v>0</v>
      </c>
      <c r="Q17" s="9">
        <v>1</v>
      </c>
      <c r="R17" s="9">
        <v>0</v>
      </c>
      <c r="S17" s="8">
        <f t="shared" si="7"/>
        <v>2660289</v>
      </c>
      <c r="T17" s="9">
        <v>6</v>
      </c>
      <c r="U17" s="9">
        <f t="shared" si="5"/>
        <v>2660282</v>
      </c>
      <c r="V17" s="9">
        <f t="shared" si="6"/>
        <v>48</v>
      </c>
      <c r="W17" s="7">
        <v>22</v>
      </c>
      <c r="X17" s="7">
        <v>18.079999999999998</v>
      </c>
      <c r="Y17" s="9">
        <v>0</v>
      </c>
      <c r="Z17" s="9">
        <v>1</v>
      </c>
      <c r="AA17" s="9">
        <v>0</v>
      </c>
      <c r="AB17" s="9">
        <v>0</v>
      </c>
      <c r="AC17" s="9">
        <v>0</v>
      </c>
      <c r="AD17" s="29">
        <v>1</v>
      </c>
      <c r="AE17" s="9">
        <v>0</v>
      </c>
      <c r="AF17" s="9">
        <v>0</v>
      </c>
      <c r="AG17" s="29">
        <v>1</v>
      </c>
      <c r="AH17" s="9">
        <v>0</v>
      </c>
      <c r="AI17" s="29">
        <v>1</v>
      </c>
      <c r="AJ17" s="20">
        <v>2008</v>
      </c>
      <c r="AK17" s="32">
        <v>0</v>
      </c>
      <c r="AL17" s="32">
        <v>0</v>
      </c>
      <c r="AM17" s="32">
        <v>0</v>
      </c>
      <c r="AN17" s="42">
        <v>1</v>
      </c>
      <c r="AO17" s="41" t="s">
        <v>98</v>
      </c>
      <c r="AP17" s="17" t="s">
        <v>98</v>
      </c>
      <c r="AQ17" s="38">
        <f t="shared" si="8"/>
        <v>0.51218000000000008</v>
      </c>
      <c r="AR17" s="39">
        <v>0.48781999999999998</v>
      </c>
      <c r="AS17">
        <v>0.52400000000000002</v>
      </c>
      <c r="AT17" s="39">
        <v>0.47599999999999998</v>
      </c>
      <c r="AU17">
        <v>1</v>
      </c>
      <c r="AV17" s="17">
        <v>0</v>
      </c>
      <c r="AW17" t="s">
        <v>98</v>
      </c>
      <c r="AX17" s="17" t="s">
        <v>98</v>
      </c>
      <c r="AY17" s="17" t="s">
        <v>24</v>
      </c>
      <c r="AZ17">
        <v>1</v>
      </c>
      <c r="BA17">
        <v>0</v>
      </c>
      <c r="BB17">
        <v>0</v>
      </c>
      <c r="BC17">
        <v>0</v>
      </c>
      <c r="BD17">
        <v>0</v>
      </c>
      <c r="BE17">
        <v>0</v>
      </c>
      <c r="BF17" s="17">
        <v>0</v>
      </c>
      <c r="BG17">
        <v>1</v>
      </c>
      <c r="BH17">
        <v>0</v>
      </c>
      <c r="BI17" s="17">
        <v>0</v>
      </c>
      <c r="BJ17">
        <v>11381</v>
      </c>
      <c r="BK17">
        <v>12488</v>
      </c>
      <c r="BL17" s="24">
        <v>38.43</v>
      </c>
      <c r="BM17">
        <v>1</v>
      </c>
      <c r="BN17">
        <v>0</v>
      </c>
      <c r="BO17">
        <v>0</v>
      </c>
      <c r="BP17">
        <v>0</v>
      </c>
      <c r="BQ17">
        <v>0</v>
      </c>
      <c r="BR17">
        <v>0</v>
      </c>
      <c r="BS17">
        <v>0</v>
      </c>
      <c r="BT17" s="17">
        <v>0</v>
      </c>
      <c r="BU17">
        <v>0</v>
      </c>
      <c r="BV17">
        <v>0</v>
      </c>
      <c r="BW17">
        <v>1</v>
      </c>
      <c r="BX17" s="17">
        <v>0</v>
      </c>
      <c r="BY17">
        <v>0</v>
      </c>
      <c r="BZ17">
        <v>0</v>
      </c>
      <c r="CA17">
        <v>0</v>
      </c>
      <c r="CB17">
        <v>0</v>
      </c>
      <c r="CC17" s="17">
        <v>0</v>
      </c>
      <c r="CD17">
        <v>0</v>
      </c>
      <c r="CE17">
        <v>0</v>
      </c>
      <c r="CF17">
        <v>1</v>
      </c>
      <c r="CG17">
        <v>1</v>
      </c>
      <c r="CH17">
        <v>0</v>
      </c>
      <c r="CI17">
        <v>0</v>
      </c>
      <c r="CJ17">
        <v>0</v>
      </c>
      <c r="CK17">
        <v>0</v>
      </c>
      <c r="CL17">
        <v>0</v>
      </c>
      <c r="CM17">
        <v>0</v>
      </c>
      <c r="CN17">
        <v>0</v>
      </c>
      <c r="CO17" s="17">
        <v>0</v>
      </c>
      <c r="CP17">
        <v>0.03</v>
      </c>
      <c r="CQ17">
        <v>16</v>
      </c>
      <c r="CR17">
        <v>1</v>
      </c>
      <c r="CS17">
        <v>0</v>
      </c>
      <c r="CT17">
        <v>22</v>
      </c>
      <c r="CZ17" s="33" t="s">
        <v>85</v>
      </c>
    </row>
    <row r="18" spans="1:104" x14ac:dyDescent="0.25">
      <c r="A18">
        <v>17</v>
      </c>
      <c r="B18">
        <v>2</v>
      </c>
      <c r="C18" s="24" t="s">
        <v>122</v>
      </c>
      <c r="D18" s="12">
        <v>4.9811001507905184</v>
      </c>
      <c r="E18" s="13">
        <v>1.776698142957128</v>
      </c>
      <c r="F18" s="7">
        <v>2.8035714285714279</v>
      </c>
      <c r="G18" s="7">
        <f t="shared" si="0"/>
        <v>3.2044020078333904</v>
      </c>
      <c r="H18" s="15">
        <f t="shared" si="1"/>
        <v>6.757798293747646</v>
      </c>
      <c r="I18" s="11">
        <f t="shared" si="2"/>
        <v>1.7612813163404189E-3</v>
      </c>
      <c r="J18" s="32">
        <f t="shared" si="3"/>
        <v>6.2822773066919418E-4</v>
      </c>
      <c r="K18" s="32">
        <f t="shared" si="4"/>
        <v>1591.7794633719693</v>
      </c>
      <c r="L18" s="8">
        <v>1</v>
      </c>
      <c r="M18" s="9">
        <v>0</v>
      </c>
      <c r="N18" s="8">
        <v>0</v>
      </c>
      <c r="O18" s="9">
        <v>0</v>
      </c>
      <c r="P18" s="9">
        <v>0</v>
      </c>
      <c r="Q18" s="9">
        <v>1</v>
      </c>
      <c r="R18" s="9">
        <v>0</v>
      </c>
      <c r="S18" s="8">
        <f t="shared" ref="S18:S29" si="9">ROUND(5194050*AR18,0)</f>
        <v>2533761</v>
      </c>
      <c r="T18" s="9">
        <v>6</v>
      </c>
      <c r="U18" s="9">
        <f t="shared" si="5"/>
        <v>2533754</v>
      </c>
      <c r="V18" s="9">
        <f t="shared" si="6"/>
        <v>48</v>
      </c>
      <c r="W18" s="7">
        <v>16</v>
      </c>
      <c r="X18" s="7">
        <v>18.079999999999998</v>
      </c>
      <c r="Y18" s="9">
        <v>0</v>
      </c>
      <c r="Z18" s="9">
        <v>1</v>
      </c>
      <c r="AA18" s="9">
        <v>0</v>
      </c>
      <c r="AB18" s="9">
        <v>0</v>
      </c>
      <c r="AC18" s="9">
        <v>0</v>
      </c>
      <c r="AD18" s="29">
        <v>1</v>
      </c>
      <c r="AE18" s="9">
        <v>0</v>
      </c>
      <c r="AF18" s="9">
        <v>0</v>
      </c>
      <c r="AG18" s="29">
        <v>1</v>
      </c>
      <c r="AH18" s="9">
        <v>0</v>
      </c>
      <c r="AI18" s="29">
        <v>1</v>
      </c>
      <c r="AJ18" s="20">
        <v>2004</v>
      </c>
      <c r="AK18" s="32">
        <v>0</v>
      </c>
      <c r="AL18" s="32">
        <v>0</v>
      </c>
      <c r="AM18" s="32">
        <v>0</v>
      </c>
      <c r="AN18" s="42">
        <v>1</v>
      </c>
      <c r="AO18" s="41" t="s">
        <v>98</v>
      </c>
      <c r="AP18" s="17" t="s">
        <v>98</v>
      </c>
      <c r="AQ18" s="38">
        <f t="shared" si="8"/>
        <v>0.51218000000000008</v>
      </c>
      <c r="AR18" s="39">
        <v>0.48781999999999998</v>
      </c>
      <c r="AS18">
        <v>0.52400000000000002</v>
      </c>
      <c r="AT18" s="39">
        <v>0.47599999999999998</v>
      </c>
      <c r="AU18">
        <v>1</v>
      </c>
      <c r="AV18" s="17">
        <v>0</v>
      </c>
      <c r="AW18" t="s">
        <v>98</v>
      </c>
      <c r="AX18" s="17" t="s">
        <v>98</v>
      </c>
      <c r="AY18" s="17" t="s">
        <v>24</v>
      </c>
      <c r="AZ18">
        <v>1</v>
      </c>
      <c r="BA18">
        <v>0</v>
      </c>
      <c r="BB18">
        <v>0</v>
      </c>
      <c r="BC18">
        <v>0</v>
      </c>
      <c r="BD18">
        <v>0</v>
      </c>
      <c r="BE18">
        <v>0</v>
      </c>
      <c r="BF18" s="17">
        <v>0</v>
      </c>
      <c r="BG18">
        <v>1</v>
      </c>
      <c r="BH18">
        <v>0</v>
      </c>
      <c r="BI18" s="17">
        <v>0</v>
      </c>
      <c r="BJ18">
        <v>10169</v>
      </c>
      <c r="BK18">
        <v>11952</v>
      </c>
      <c r="BL18" s="24">
        <v>38.43</v>
      </c>
      <c r="BM18">
        <v>1</v>
      </c>
      <c r="BN18">
        <v>0</v>
      </c>
      <c r="BO18">
        <v>0</v>
      </c>
      <c r="BP18">
        <v>0</v>
      </c>
      <c r="BQ18">
        <v>0</v>
      </c>
      <c r="BR18">
        <v>0</v>
      </c>
      <c r="BS18">
        <v>0</v>
      </c>
      <c r="BT18" s="17">
        <v>0</v>
      </c>
      <c r="BU18">
        <v>0</v>
      </c>
      <c r="BV18">
        <v>0</v>
      </c>
      <c r="BW18">
        <v>1</v>
      </c>
      <c r="BX18" s="17">
        <v>0</v>
      </c>
      <c r="BY18">
        <v>0</v>
      </c>
      <c r="BZ18">
        <v>0</v>
      </c>
      <c r="CA18">
        <v>0</v>
      </c>
      <c r="CB18">
        <v>0</v>
      </c>
      <c r="CC18" s="17">
        <v>0</v>
      </c>
      <c r="CD18">
        <v>0</v>
      </c>
      <c r="CE18">
        <v>0</v>
      </c>
      <c r="CF18">
        <v>1</v>
      </c>
      <c r="CG18">
        <v>1</v>
      </c>
      <c r="CH18">
        <v>0</v>
      </c>
      <c r="CI18">
        <v>0</v>
      </c>
      <c r="CJ18">
        <v>0</v>
      </c>
      <c r="CK18">
        <v>0</v>
      </c>
      <c r="CL18">
        <v>0</v>
      </c>
      <c r="CM18">
        <v>0</v>
      </c>
      <c r="CN18">
        <v>0</v>
      </c>
      <c r="CO18" s="17">
        <v>0</v>
      </c>
      <c r="CP18">
        <v>0.03</v>
      </c>
      <c r="CQ18">
        <v>16</v>
      </c>
      <c r="CR18">
        <v>1</v>
      </c>
      <c r="CS18">
        <v>0</v>
      </c>
      <c r="CT18">
        <v>22</v>
      </c>
      <c r="CZ18" s="33" t="s">
        <v>85</v>
      </c>
    </row>
    <row r="19" spans="1:104" x14ac:dyDescent="0.25">
      <c r="A19">
        <v>18</v>
      </c>
      <c r="B19">
        <v>2</v>
      </c>
      <c r="C19" s="24" t="s">
        <v>122</v>
      </c>
      <c r="D19" s="12">
        <v>8.3312525606173082</v>
      </c>
      <c r="E19" s="13">
        <v>0.3386688032771264</v>
      </c>
      <c r="F19" s="7">
        <v>24.6</v>
      </c>
      <c r="G19" s="7">
        <f t="shared" si="0"/>
        <v>7.9925837573401814</v>
      </c>
      <c r="H19" s="15">
        <f t="shared" si="1"/>
        <v>8.669921363894435</v>
      </c>
      <c r="I19" s="11">
        <f t="shared" si="2"/>
        <v>1.5452580913624531E-2</v>
      </c>
      <c r="J19" s="32">
        <f t="shared" si="3"/>
        <v>6.2815369567579388E-4</v>
      </c>
      <c r="K19" s="32">
        <f t="shared" si="4"/>
        <v>1591.9670725238007</v>
      </c>
      <c r="L19" s="8">
        <v>1</v>
      </c>
      <c r="M19" s="9">
        <v>0</v>
      </c>
      <c r="N19" s="8">
        <v>0</v>
      </c>
      <c r="O19" s="9">
        <v>0</v>
      </c>
      <c r="P19" s="9">
        <v>0</v>
      </c>
      <c r="Q19" s="9">
        <v>1</v>
      </c>
      <c r="R19" s="9">
        <v>0</v>
      </c>
      <c r="S19" s="8">
        <f t="shared" si="9"/>
        <v>2533761</v>
      </c>
      <c r="T19" s="9">
        <v>6</v>
      </c>
      <c r="U19" s="9">
        <f t="shared" si="5"/>
        <v>2533754</v>
      </c>
      <c r="V19" s="9">
        <f t="shared" si="6"/>
        <v>48</v>
      </c>
      <c r="W19" s="7">
        <v>18</v>
      </c>
      <c r="X19" s="7">
        <v>18.079999999999998</v>
      </c>
      <c r="Y19" s="9">
        <v>0</v>
      </c>
      <c r="Z19" s="9">
        <v>1</v>
      </c>
      <c r="AA19" s="9">
        <v>0</v>
      </c>
      <c r="AB19" s="9">
        <v>0</v>
      </c>
      <c r="AC19" s="9">
        <v>0</v>
      </c>
      <c r="AD19" s="29">
        <v>1</v>
      </c>
      <c r="AE19" s="9">
        <v>0</v>
      </c>
      <c r="AF19" s="9">
        <v>0</v>
      </c>
      <c r="AG19" s="29">
        <v>1</v>
      </c>
      <c r="AH19" s="9">
        <v>0</v>
      </c>
      <c r="AI19" s="29">
        <v>1</v>
      </c>
      <c r="AJ19" s="20">
        <v>2004</v>
      </c>
      <c r="AK19" s="32">
        <v>0</v>
      </c>
      <c r="AL19" s="32">
        <v>0</v>
      </c>
      <c r="AM19" s="32">
        <v>0</v>
      </c>
      <c r="AN19" s="42">
        <v>1</v>
      </c>
      <c r="AO19" s="41" t="s">
        <v>98</v>
      </c>
      <c r="AP19" s="17" t="s">
        <v>98</v>
      </c>
      <c r="AQ19" s="38">
        <f t="shared" si="8"/>
        <v>0.51218000000000008</v>
      </c>
      <c r="AR19" s="39">
        <v>0.48781999999999998</v>
      </c>
      <c r="AS19">
        <v>0.52400000000000002</v>
      </c>
      <c r="AT19" s="39">
        <v>0.47599999999999998</v>
      </c>
      <c r="AU19">
        <v>1</v>
      </c>
      <c r="AV19" s="17">
        <v>0</v>
      </c>
      <c r="AW19" t="s">
        <v>98</v>
      </c>
      <c r="AX19" s="17" t="s">
        <v>98</v>
      </c>
      <c r="AY19" s="17" t="s">
        <v>24</v>
      </c>
      <c r="AZ19">
        <v>1</v>
      </c>
      <c r="BA19">
        <v>0</v>
      </c>
      <c r="BB19">
        <v>0</v>
      </c>
      <c r="BC19">
        <v>0</v>
      </c>
      <c r="BD19">
        <v>0</v>
      </c>
      <c r="BE19">
        <v>0</v>
      </c>
      <c r="BF19" s="17">
        <v>0</v>
      </c>
      <c r="BG19">
        <v>1</v>
      </c>
      <c r="BH19">
        <v>0</v>
      </c>
      <c r="BI19" s="17">
        <v>0</v>
      </c>
      <c r="BJ19">
        <v>10169</v>
      </c>
      <c r="BK19">
        <v>11952</v>
      </c>
      <c r="BL19" s="24">
        <v>38.43</v>
      </c>
      <c r="BM19">
        <v>1</v>
      </c>
      <c r="BN19">
        <v>0</v>
      </c>
      <c r="BO19">
        <v>0</v>
      </c>
      <c r="BP19">
        <v>0</v>
      </c>
      <c r="BQ19">
        <v>0</v>
      </c>
      <c r="BR19">
        <v>0</v>
      </c>
      <c r="BS19">
        <v>0</v>
      </c>
      <c r="BT19" s="17">
        <v>0</v>
      </c>
      <c r="BU19">
        <v>0</v>
      </c>
      <c r="BV19">
        <v>0</v>
      </c>
      <c r="BW19">
        <v>1</v>
      </c>
      <c r="BX19" s="17">
        <v>0</v>
      </c>
      <c r="BY19">
        <v>0</v>
      </c>
      <c r="BZ19">
        <v>0</v>
      </c>
      <c r="CA19">
        <v>0</v>
      </c>
      <c r="CB19">
        <v>0</v>
      </c>
      <c r="CC19" s="17">
        <v>0</v>
      </c>
      <c r="CD19">
        <v>0</v>
      </c>
      <c r="CE19">
        <v>0</v>
      </c>
      <c r="CF19">
        <v>1</v>
      </c>
      <c r="CG19">
        <v>1</v>
      </c>
      <c r="CH19">
        <v>0</v>
      </c>
      <c r="CI19">
        <v>0</v>
      </c>
      <c r="CJ19">
        <v>0</v>
      </c>
      <c r="CK19">
        <v>0</v>
      </c>
      <c r="CL19">
        <v>0</v>
      </c>
      <c r="CM19">
        <v>0</v>
      </c>
      <c r="CN19">
        <v>0</v>
      </c>
      <c r="CO19" s="17">
        <v>0</v>
      </c>
      <c r="CP19">
        <v>0.03</v>
      </c>
      <c r="CQ19">
        <v>16</v>
      </c>
      <c r="CR19">
        <v>1</v>
      </c>
      <c r="CS19">
        <v>0</v>
      </c>
      <c r="CT19">
        <v>22</v>
      </c>
      <c r="CZ19" s="33" t="s">
        <v>85</v>
      </c>
    </row>
    <row r="20" spans="1:104" x14ac:dyDescent="0.25">
      <c r="A20">
        <v>19</v>
      </c>
      <c r="B20">
        <v>2</v>
      </c>
      <c r="C20" s="24" t="s">
        <v>122</v>
      </c>
      <c r="D20" s="12">
        <v>23.00406497347964</v>
      </c>
      <c r="E20" s="13">
        <v>2.1974032213473089</v>
      </c>
      <c r="F20" s="7">
        <v>10.46875</v>
      </c>
      <c r="G20" s="7">
        <f t="shared" si="0"/>
        <v>20.806661752132332</v>
      </c>
      <c r="H20" s="15">
        <f t="shared" si="1"/>
        <v>25.201468194826948</v>
      </c>
      <c r="I20" s="11">
        <f t="shared" si="2"/>
        <v>6.5766270255624027E-3</v>
      </c>
      <c r="J20" s="32">
        <f t="shared" si="3"/>
        <v>6.2821511885969216E-4</v>
      </c>
      <c r="K20" s="32">
        <f t="shared" si="4"/>
        <v>1591.8114193353942</v>
      </c>
      <c r="L20" s="8">
        <v>1</v>
      </c>
      <c r="M20" s="9">
        <v>0</v>
      </c>
      <c r="N20" s="8">
        <v>0</v>
      </c>
      <c r="O20" s="9">
        <v>0</v>
      </c>
      <c r="P20" s="9">
        <v>0</v>
      </c>
      <c r="Q20" s="9">
        <v>1</v>
      </c>
      <c r="R20" s="9">
        <v>0</v>
      </c>
      <c r="S20" s="8">
        <f t="shared" si="9"/>
        <v>2533761</v>
      </c>
      <c r="T20" s="9">
        <v>6</v>
      </c>
      <c r="U20" s="9">
        <f t="shared" si="5"/>
        <v>2533754</v>
      </c>
      <c r="V20" s="9">
        <f t="shared" si="6"/>
        <v>48</v>
      </c>
      <c r="W20" s="7">
        <v>20</v>
      </c>
      <c r="X20" s="7">
        <v>18.079999999999998</v>
      </c>
      <c r="Y20" s="9">
        <v>0</v>
      </c>
      <c r="Z20" s="9">
        <v>1</v>
      </c>
      <c r="AA20" s="9">
        <v>0</v>
      </c>
      <c r="AB20" s="9">
        <v>0</v>
      </c>
      <c r="AC20" s="9">
        <v>0</v>
      </c>
      <c r="AD20" s="29">
        <v>1</v>
      </c>
      <c r="AE20" s="9">
        <v>0</v>
      </c>
      <c r="AF20" s="9">
        <v>0</v>
      </c>
      <c r="AG20" s="29">
        <v>1</v>
      </c>
      <c r="AH20" s="9">
        <v>0</v>
      </c>
      <c r="AI20" s="29">
        <v>1</v>
      </c>
      <c r="AJ20" s="20">
        <v>2004</v>
      </c>
      <c r="AK20" s="32">
        <v>0</v>
      </c>
      <c r="AL20" s="32">
        <v>0</v>
      </c>
      <c r="AM20" s="32">
        <v>0</v>
      </c>
      <c r="AN20" s="42">
        <v>1</v>
      </c>
      <c r="AO20" s="41" t="s">
        <v>98</v>
      </c>
      <c r="AP20" s="17" t="s">
        <v>98</v>
      </c>
      <c r="AQ20" s="38">
        <f t="shared" si="8"/>
        <v>0.51218000000000008</v>
      </c>
      <c r="AR20" s="39">
        <v>0.48781999999999998</v>
      </c>
      <c r="AS20">
        <v>0.52400000000000002</v>
      </c>
      <c r="AT20" s="39">
        <v>0.47599999999999998</v>
      </c>
      <c r="AU20">
        <v>1</v>
      </c>
      <c r="AV20" s="17">
        <v>0</v>
      </c>
      <c r="AW20" t="s">
        <v>98</v>
      </c>
      <c r="AX20" s="17" t="s">
        <v>98</v>
      </c>
      <c r="AY20" s="17" t="s">
        <v>24</v>
      </c>
      <c r="AZ20">
        <v>1</v>
      </c>
      <c r="BA20">
        <v>0</v>
      </c>
      <c r="BB20">
        <v>0</v>
      </c>
      <c r="BC20">
        <v>0</v>
      </c>
      <c r="BD20">
        <v>0</v>
      </c>
      <c r="BE20">
        <v>0</v>
      </c>
      <c r="BF20" s="17">
        <v>0</v>
      </c>
      <c r="BG20">
        <v>1</v>
      </c>
      <c r="BH20">
        <v>0</v>
      </c>
      <c r="BI20" s="17">
        <v>0</v>
      </c>
      <c r="BJ20">
        <v>10169</v>
      </c>
      <c r="BK20">
        <v>11952</v>
      </c>
      <c r="BL20" s="24">
        <v>38.43</v>
      </c>
      <c r="BM20">
        <v>1</v>
      </c>
      <c r="BN20">
        <v>0</v>
      </c>
      <c r="BO20">
        <v>0</v>
      </c>
      <c r="BP20">
        <v>0</v>
      </c>
      <c r="BQ20">
        <v>0</v>
      </c>
      <c r="BR20">
        <v>0</v>
      </c>
      <c r="BS20">
        <v>0</v>
      </c>
      <c r="BT20" s="17">
        <v>0</v>
      </c>
      <c r="BU20">
        <v>0</v>
      </c>
      <c r="BV20">
        <v>0</v>
      </c>
      <c r="BW20">
        <v>1</v>
      </c>
      <c r="BX20" s="17">
        <v>0</v>
      </c>
      <c r="BY20">
        <v>0</v>
      </c>
      <c r="BZ20">
        <v>0</v>
      </c>
      <c r="CA20">
        <v>0</v>
      </c>
      <c r="CB20">
        <v>0</v>
      </c>
      <c r="CC20" s="17">
        <v>0</v>
      </c>
      <c r="CD20">
        <v>0</v>
      </c>
      <c r="CE20">
        <v>0</v>
      </c>
      <c r="CF20">
        <v>1</v>
      </c>
      <c r="CG20">
        <v>1</v>
      </c>
      <c r="CH20">
        <v>0</v>
      </c>
      <c r="CI20">
        <v>0</v>
      </c>
      <c r="CJ20">
        <v>0</v>
      </c>
      <c r="CK20">
        <v>0</v>
      </c>
      <c r="CL20">
        <v>0</v>
      </c>
      <c r="CM20">
        <v>0</v>
      </c>
      <c r="CN20">
        <v>0</v>
      </c>
      <c r="CO20" s="17">
        <v>0</v>
      </c>
      <c r="CP20">
        <v>0.03</v>
      </c>
      <c r="CQ20">
        <v>16</v>
      </c>
      <c r="CR20">
        <v>1</v>
      </c>
      <c r="CS20">
        <v>0</v>
      </c>
      <c r="CT20">
        <v>22</v>
      </c>
      <c r="CZ20" s="33" t="s">
        <v>85</v>
      </c>
    </row>
    <row r="21" spans="1:104" x14ac:dyDescent="0.25">
      <c r="A21">
        <v>20</v>
      </c>
      <c r="B21">
        <v>2</v>
      </c>
      <c r="C21" s="24" t="s">
        <v>122</v>
      </c>
      <c r="D21" s="12">
        <v>-2.7888895238820992</v>
      </c>
      <c r="E21" s="13">
        <v>2.052035554940618</v>
      </c>
      <c r="F21" s="7">
        <v>-1.3590844062947069</v>
      </c>
      <c r="G21" s="7">
        <f t="shared" si="0"/>
        <v>-4.8409250788227176</v>
      </c>
      <c r="H21" s="15">
        <f t="shared" si="1"/>
        <v>-0.73685396894148125</v>
      </c>
      <c r="I21" s="11">
        <f t="shared" si="2"/>
        <v>-8.5381552545522757E-4</v>
      </c>
      <c r="J21" s="32">
        <f t="shared" si="3"/>
        <v>6.2822847609810949E-4</v>
      </c>
      <c r="K21" s="32">
        <f t="shared" si="4"/>
        <v>1591.7775746348555</v>
      </c>
      <c r="L21" s="8">
        <v>1</v>
      </c>
      <c r="M21" s="9">
        <v>0</v>
      </c>
      <c r="N21" s="8">
        <v>0</v>
      </c>
      <c r="O21" s="9">
        <v>0</v>
      </c>
      <c r="P21" s="9">
        <v>0</v>
      </c>
      <c r="Q21" s="9">
        <v>1</v>
      </c>
      <c r="R21" s="9">
        <v>0</v>
      </c>
      <c r="S21" s="8">
        <f t="shared" si="9"/>
        <v>2533761</v>
      </c>
      <c r="T21" s="9">
        <v>6</v>
      </c>
      <c r="U21" s="9">
        <f t="shared" si="5"/>
        <v>2533754</v>
      </c>
      <c r="V21" s="9">
        <f t="shared" si="6"/>
        <v>48</v>
      </c>
      <c r="W21" s="7">
        <v>22</v>
      </c>
      <c r="X21" s="7">
        <v>18.079999999999998</v>
      </c>
      <c r="Y21" s="9">
        <v>0</v>
      </c>
      <c r="Z21" s="9">
        <v>1</v>
      </c>
      <c r="AA21" s="9">
        <v>0</v>
      </c>
      <c r="AB21" s="9">
        <v>0</v>
      </c>
      <c r="AC21" s="9">
        <v>0</v>
      </c>
      <c r="AD21" s="29">
        <v>1</v>
      </c>
      <c r="AE21" s="9">
        <v>0</v>
      </c>
      <c r="AF21" s="9">
        <v>0</v>
      </c>
      <c r="AG21" s="29">
        <v>1</v>
      </c>
      <c r="AH21" s="9">
        <v>0</v>
      </c>
      <c r="AI21" s="29">
        <v>1</v>
      </c>
      <c r="AJ21" s="20">
        <v>2004</v>
      </c>
      <c r="AK21" s="32">
        <v>0</v>
      </c>
      <c r="AL21" s="32">
        <v>0</v>
      </c>
      <c r="AM21" s="32">
        <v>0</v>
      </c>
      <c r="AN21" s="42">
        <v>1</v>
      </c>
      <c r="AO21" s="41" t="s">
        <v>98</v>
      </c>
      <c r="AP21" s="17" t="s">
        <v>98</v>
      </c>
      <c r="AQ21" s="38">
        <f t="shared" si="8"/>
        <v>0.51218000000000008</v>
      </c>
      <c r="AR21" s="39">
        <v>0.48781999999999998</v>
      </c>
      <c r="AS21">
        <v>0.52400000000000002</v>
      </c>
      <c r="AT21" s="39">
        <v>0.47599999999999998</v>
      </c>
      <c r="AU21">
        <v>1</v>
      </c>
      <c r="AV21" s="17">
        <v>0</v>
      </c>
      <c r="AW21" t="s">
        <v>98</v>
      </c>
      <c r="AX21" s="17" t="s">
        <v>98</v>
      </c>
      <c r="AY21" s="17" t="s">
        <v>24</v>
      </c>
      <c r="AZ21">
        <v>1</v>
      </c>
      <c r="BA21">
        <v>0</v>
      </c>
      <c r="BB21">
        <v>0</v>
      </c>
      <c r="BC21">
        <v>0</v>
      </c>
      <c r="BD21">
        <v>0</v>
      </c>
      <c r="BE21">
        <v>0</v>
      </c>
      <c r="BF21" s="17">
        <v>0</v>
      </c>
      <c r="BG21">
        <v>1</v>
      </c>
      <c r="BH21">
        <v>0</v>
      </c>
      <c r="BI21" s="17">
        <v>0</v>
      </c>
      <c r="BJ21">
        <v>10169</v>
      </c>
      <c r="BK21">
        <v>11952</v>
      </c>
      <c r="BL21" s="24">
        <v>38.43</v>
      </c>
      <c r="BM21">
        <v>1</v>
      </c>
      <c r="BN21">
        <v>0</v>
      </c>
      <c r="BO21">
        <v>0</v>
      </c>
      <c r="BP21">
        <v>0</v>
      </c>
      <c r="BQ21">
        <v>0</v>
      </c>
      <c r="BR21">
        <v>0</v>
      </c>
      <c r="BS21">
        <v>0</v>
      </c>
      <c r="BT21" s="17">
        <v>0</v>
      </c>
      <c r="BU21">
        <v>0</v>
      </c>
      <c r="BV21">
        <v>0</v>
      </c>
      <c r="BW21">
        <v>1</v>
      </c>
      <c r="BX21" s="17">
        <v>0</v>
      </c>
      <c r="BY21">
        <v>0</v>
      </c>
      <c r="BZ21">
        <v>0</v>
      </c>
      <c r="CA21">
        <v>0</v>
      </c>
      <c r="CB21">
        <v>0</v>
      </c>
      <c r="CC21" s="17">
        <v>0</v>
      </c>
      <c r="CD21">
        <v>0</v>
      </c>
      <c r="CE21">
        <v>0</v>
      </c>
      <c r="CF21">
        <v>1</v>
      </c>
      <c r="CG21">
        <v>1</v>
      </c>
      <c r="CH21">
        <v>0</v>
      </c>
      <c r="CI21">
        <v>0</v>
      </c>
      <c r="CJ21">
        <v>0</v>
      </c>
      <c r="CK21">
        <v>0</v>
      </c>
      <c r="CL21">
        <v>0</v>
      </c>
      <c r="CM21">
        <v>0</v>
      </c>
      <c r="CN21">
        <v>0</v>
      </c>
      <c r="CO21" s="17">
        <v>0</v>
      </c>
      <c r="CP21">
        <v>0.03</v>
      </c>
      <c r="CQ21">
        <v>16</v>
      </c>
      <c r="CR21">
        <v>1</v>
      </c>
      <c r="CS21">
        <v>0</v>
      </c>
      <c r="CT21">
        <v>22</v>
      </c>
      <c r="CZ21" s="33" t="s">
        <v>85</v>
      </c>
    </row>
    <row r="22" spans="1:104" x14ac:dyDescent="0.25">
      <c r="A22">
        <v>21</v>
      </c>
      <c r="B22">
        <v>2</v>
      </c>
      <c r="C22" s="24" t="s">
        <v>122</v>
      </c>
      <c r="D22" s="12">
        <v>5.8807249810217446</v>
      </c>
      <c r="E22" s="13">
        <v>1.3208045411920499</v>
      </c>
      <c r="F22" s="7">
        <v>4.4523809523809517</v>
      </c>
      <c r="G22" s="7">
        <f t="shared" si="0"/>
        <v>4.5599204398296944</v>
      </c>
      <c r="H22" s="15">
        <f t="shared" si="1"/>
        <v>7.2015295222137947</v>
      </c>
      <c r="I22" s="11">
        <f t="shared" si="2"/>
        <v>2.7971025782461555E-3</v>
      </c>
      <c r="J22" s="32">
        <f t="shared" si="3"/>
        <v>6.2822624752052704E-4</v>
      </c>
      <c r="K22" s="32">
        <f t="shared" si="4"/>
        <v>1591.7832213263669</v>
      </c>
      <c r="L22" s="8">
        <v>1</v>
      </c>
      <c r="M22" s="9">
        <v>0</v>
      </c>
      <c r="N22" s="8">
        <v>0</v>
      </c>
      <c r="O22" s="9">
        <v>0</v>
      </c>
      <c r="P22" s="9">
        <v>0</v>
      </c>
      <c r="Q22" s="9">
        <v>1</v>
      </c>
      <c r="R22" s="9">
        <v>0</v>
      </c>
      <c r="S22" s="8">
        <f t="shared" si="9"/>
        <v>2533761</v>
      </c>
      <c r="T22" s="9">
        <v>6</v>
      </c>
      <c r="U22" s="9">
        <f t="shared" si="5"/>
        <v>2533754</v>
      </c>
      <c r="V22" s="9">
        <f t="shared" si="6"/>
        <v>48</v>
      </c>
      <c r="W22" s="7">
        <v>16</v>
      </c>
      <c r="X22" s="7">
        <v>18.079999999999998</v>
      </c>
      <c r="Y22" s="9">
        <v>0</v>
      </c>
      <c r="Z22" s="9">
        <v>1</v>
      </c>
      <c r="AA22" s="9">
        <v>0</v>
      </c>
      <c r="AB22" s="9">
        <v>0</v>
      </c>
      <c r="AC22" s="9">
        <v>0</v>
      </c>
      <c r="AD22" s="29">
        <v>1</v>
      </c>
      <c r="AE22" s="9">
        <v>0</v>
      </c>
      <c r="AF22" s="9">
        <v>0</v>
      </c>
      <c r="AG22" s="29">
        <v>1</v>
      </c>
      <c r="AH22" s="9">
        <v>0</v>
      </c>
      <c r="AI22" s="29">
        <v>1</v>
      </c>
      <c r="AJ22" s="20">
        <v>2006</v>
      </c>
      <c r="AK22" s="32">
        <v>0</v>
      </c>
      <c r="AL22" s="32">
        <v>0</v>
      </c>
      <c r="AM22" s="32">
        <v>0</v>
      </c>
      <c r="AN22" s="42">
        <v>1</v>
      </c>
      <c r="AO22" s="41" t="s">
        <v>98</v>
      </c>
      <c r="AP22" s="17" t="s">
        <v>98</v>
      </c>
      <c r="AQ22" s="38">
        <f t="shared" si="8"/>
        <v>0.51218000000000008</v>
      </c>
      <c r="AR22" s="39">
        <v>0.48781999999999998</v>
      </c>
      <c r="AS22">
        <v>0.52400000000000002</v>
      </c>
      <c r="AT22" s="39">
        <v>0.47599999999999998</v>
      </c>
      <c r="AU22">
        <v>1</v>
      </c>
      <c r="AV22" s="17">
        <v>0</v>
      </c>
      <c r="AW22" t="s">
        <v>98</v>
      </c>
      <c r="AX22" s="17" t="s">
        <v>98</v>
      </c>
      <c r="AY22" s="17" t="s">
        <v>24</v>
      </c>
      <c r="AZ22">
        <v>1</v>
      </c>
      <c r="BA22">
        <v>0</v>
      </c>
      <c r="BB22">
        <v>0</v>
      </c>
      <c r="BC22">
        <v>0</v>
      </c>
      <c r="BD22">
        <v>0</v>
      </c>
      <c r="BE22">
        <v>0</v>
      </c>
      <c r="BF22" s="17">
        <v>0</v>
      </c>
      <c r="BG22">
        <v>1</v>
      </c>
      <c r="BH22">
        <v>0</v>
      </c>
      <c r="BI22" s="17">
        <v>0</v>
      </c>
      <c r="BJ22">
        <v>10461</v>
      </c>
      <c r="BK22">
        <v>12348</v>
      </c>
      <c r="BL22" s="24">
        <v>38.43</v>
      </c>
      <c r="BM22">
        <v>1</v>
      </c>
      <c r="BN22">
        <v>0</v>
      </c>
      <c r="BO22">
        <v>0</v>
      </c>
      <c r="BP22">
        <v>0</v>
      </c>
      <c r="BQ22">
        <v>0</v>
      </c>
      <c r="BR22">
        <v>0</v>
      </c>
      <c r="BS22">
        <v>0</v>
      </c>
      <c r="BT22" s="17">
        <v>0</v>
      </c>
      <c r="BU22">
        <v>0</v>
      </c>
      <c r="BV22">
        <v>0</v>
      </c>
      <c r="BW22">
        <v>1</v>
      </c>
      <c r="BX22" s="17">
        <v>0</v>
      </c>
      <c r="BY22">
        <v>0</v>
      </c>
      <c r="BZ22">
        <v>0</v>
      </c>
      <c r="CA22">
        <v>0</v>
      </c>
      <c r="CB22">
        <v>0</v>
      </c>
      <c r="CC22" s="17">
        <v>0</v>
      </c>
      <c r="CD22">
        <v>0</v>
      </c>
      <c r="CE22">
        <v>0</v>
      </c>
      <c r="CF22">
        <v>1</v>
      </c>
      <c r="CG22">
        <v>1</v>
      </c>
      <c r="CH22">
        <v>0</v>
      </c>
      <c r="CI22">
        <v>0</v>
      </c>
      <c r="CJ22">
        <v>0</v>
      </c>
      <c r="CK22">
        <v>0</v>
      </c>
      <c r="CL22">
        <v>0</v>
      </c>
      <c r="CM22">
        <v>0</v>
      </c>
      <c r="CN22">
        <v>0</v>
      </c>
      <c r="CO22" s="17">
        <v>0</v>
      </c>
      <c r="CP22">
        <v>0.03</v>
      </c>
      <c r="CQ22">
        <v>16</v>
      </c>
      <c r="CR22">
        <v>1</v>
      </c>
      <c r="CS22">
        <v>0</v>
      </c>
      <c r="CT22">
        <v>22</v>
      </c>
      <c r="CZ22" s="33" t="s">
        <v>85</v>
      </c>
    </row>
    <row r="23" spans="1:104" x14ac:dyDescent="0.25">
      <c r="A23">
        <v>22</v>
      </c>
      <c r="B23">
        <v>2</v>
      </c>
      <c r="C23" s="24" t="s">
        <v>122</v>
      </c>
      <c r="D23" s="12">
        <v>7.4305815657685006</v>
      </c>
      <c r="E23" s="13">
        <v>0.25860492688289449</v>
      </c>
      <c r="F23" s="7">
        <v>28.733333333333331</v>
      </c>
      <c r="G23" s="7">
        <f t="shared" si="0"/>
        <v>7.1719766388856065</v>
      </c>
      <c r="H23" s="15">
        <f t="shared" si="1"/>
        <v>7.6891864926513946</v>
      </c>
      <c r="I23" s="11">
        <f t="shared" si="2"/>
        <v>1.8048164603853674E-2</v>
      </c>
      <c r="J23" s="32">
        <f t="shared" si="3"/>
        <v>6.2812637832437379E-4</v>
      </c>
      <c r="K23" s="32">
        <f t="shared" si="4"/>
        <v>1592.0363075145128</v>
      </c>
      <c r="L23" s="8">
        <v>1</v>
      </c>
      <c r="M23" s="9">
        <v>0</v>
      </c>
      <c r="N23" s="8">
        <v>0</v>
      </c>
      <c r="O23" s="9">
        <v>0</v>
      </c>
      <c r="P23" s="9">
        <v>0</v>
      </c>
      <c r="Q23" s="9">
        <v>1</v>
      </c>
      <c r="R23" s="9">
        <v>0</v>
      </c>
      <c r="S23" s="8">
        <f t="shared" si="9"/>
        <v>2533761</v>
      </c>
      <c r="T23" s="9">
        <v>6</v>
      </c>
      <c r="U23" s="9">
        <f t="shared" si="5"/>
        <v>2533754</v>
      </c>
      <c r="V23" s="9">
        <f t="shared" si="6"/>
        <v>48</v>
      </c>
      <c r="W23" s="7">
        <v>18</v>
      </c>
      <c r="X23" s="7">
        <v>18.079999999999998</v>
      </c>
      <c r="Y23" s="9">
        <v>0</v>
      </c>
      <c r="Z23" s="9">
        <v>1</v>
      </c>
      <c r="AA23" s="9">
        <v>0</v>
      </c>
      <c r="AB23" s="9">
        <v>0</v>
      </c>
      <c r="AC23" s="9">
        <v>0</v>
      </c>
      <c r="AD23" s="29">
        <v>1</v>
      </c>
      <c r="AE23" s="9">
        <v>0</v>
      </c>
      <c r="AF23" s="9">
        <v>0</v>
      </c>
      <c r="AG23" s="29">
        <v>1</v>
      </c>
      <c r="AH23" s="9">
        <v>0</v>
      </c>
      <c r="AI23" s="29">
        <v>1</v>
      </c>
      <c r="AJ23" s="20">
        <v>2006</v>
      </c>
      <c r="AK23" s="32">
        <v>0</v>
      </c>
      <c r="AL23" s="32">
        <v>0</v>
      </c>
      <c r="AM23" s="32">
        <v>0</v>
      </c>
      <c r="AN23" s="42">
        <v>1</v>
      </c>
      <c r="AO23" s="41" t="s">
        <v>98</v>
      </c>
      <c r="AP23" s="17" t="s">
        <v>98</v>
      </c>
      <c r="AQ23" s="38">
        <f t="shared" si="8"/>
        <v>0.51218000000000008</v>
      </c>
      <c r="AR23" s="39">
        <v>0.48781999999999998</v>
      </c>
      <c r="AS23">
        <v>0.52400000000000002</v>
      </c>
      <c r="AT23" s="39">
        <v>0.47599999999999998</v>
      </c>
      <c r="AU23">
        <v>1</v>
      </c>
      <c r="AV23" s="17">
        <v>0</v>
      </c>
      <c r="AW23" t="s">
        <v>98</v>
      </c>
      <c r="AX23" s="17" t="s">
        <v>98</v>
      </c>
      <c r="AY23" s="17" t="s">
        <v>24</v>
      </c>
      <c r="AZ23">
        <v>1</v>
      </c>
      <c r="BA23">
        <v>0</v>
      </c>
      <c r="BB23">
        <v>0</v>
      </c>
      <c r="BC23">
        <v>0</v>
      </c>
      <c r="BD23">
        <v>0</v>
      </c>
      <c r="BE23">
        <v>0</v>
      </c>
      <c r="BF23" s="17">
        <v>0</v>
      </c>
      <c r="BG23">
        <v>1</v>
      </c>
      <c r="BH23">
        <v>0</v>
      </c>
      <c r="BI23" s="17">
        <v>0</v>
      </c>
      <c r="BJ23">
        <v>10461</v>
      </c>
      <c r="BK23">
        <v>12348</v>
      </c>
      <c r="BL23" s="24">
        <v>38.43</v>
      </c>
      <c r="BM23">
        <v>1</v>
      </c>
      <c r="BN23">
        <v>0</v>
      </c>
      <c r="BO23">
        <v>0</v>
      </c>
      <c r="BP23">
        <v>0</v>
      </c>
      <c r="BQ23">
        <v>0</v>
      </c>
      <c r="BR23">
        <v>0</v>
      </c>
      <c r="BS23">
        <v>0</v>
      </c>
      <c r="BT23" s="17">
        <v>0</v>
      </c>
      <c r="BU23">
        <v>0</v>
      </c>
      <c r="BV23">
        <v>0</v>
      </c>
      <c r="BW23">
        <v>1</v>
      </c>
      <c r="BX23" s="17">
        <v>0</v>
      </c>
      <c r="BY23">
        <v>0</v>
      </c>
      <c r="BZ23">
        <v>0</v>
      </c>
      <c r="CA23">
        <v>0</v>
      </c>
      <c r="CB23">
        <v>0</v>
      </c>
      <c r="CC23" s="17">
        <v>0</v>
      </c>
      <c r="CD23">
        <v>0</v>
      </c>
      <c r="CE23">
        <v>0</v>
      </c>
      <c r="CF23">
        <v>1</v>
      </c>
      <c r="CG23">
        <v>1</v>
      </c>
      <c r="CH23">
        <v>0</v>
      </c>
      <c r="CI23">
        <v>0</v>
      </c>
      <c r="CJ23">
        <v>0</v>
      </c>
      <c r="CK23">
        <v>0</v>
      </c>
      <c r="CL23">
        <v>0</v>
      </c>
      <c r="CM23">
        <v>0</v>
      </c>
      <c r="CN23">
        <v>0</v>
      </c>
      <c r="CO23" s="17">
        <v>0</v>
      </c>
      <c r="CP23">
        <v>0.03</v>
      </c>
      <c r="CQ23">
        <v>16</v>
      </c>
      <c r="CR23">
        <v>1</v>
      </c>
      <c r="CS23">
        <v>0</v>
      </c>
      <c r="CT23">
        <v>22</v>
      </c>
      <c r="CZ23" s="33" t="s">
        <v>85</v>
      </c>
    </row>
    <row r="24" spans="1:104" x14ac:dyDescent="0.25">
      <c r="A24">
        <v>23</v>
      </c>
      <c r="B24">
        <v>2</v>
      </c>
      <c r="C24" s="24" t="s">
        <v>122</v>
      </c>
      <c r="D24" s="12">
        <v>11.75866856758809</v>
      </c>
      <c r="E24" s="13">
        <v>0.88190014256910676</v>
      </c>
      <c r="F24" s="7">
        <v>13.333333333333339</v>
      </c>
      <c r="G24" s="7">
        <f t="shared" si="0"/>
        <v>10.876768425018984</v>
      </c>
      <c r="H24" s="15">
        <f t="shared" si="1"/>
        <v>12.640568710157197</v>
      </c>
      <c r="I24" s="11">
        <f t="shared" si="2"/>
        <v>8.3760888905969871E-3</v>
      </c>
      <c r="J24" s="32">
        <f t="shared" si="3"/>
        <v>6.2820666679477377E-4</v>
      </c>
      <c r="K24" s="32">
        <f t="shared" si="4"/>
        <v>1591.832836003133</v>
      </c>
      <c r="L24" s="8">
        <v>1</v>
      </c>
      <c r="M24" s="9">
        <v>0</v>
      </c>
      <c r="N24" s="8">
        <v>0</v>
      </c>
      <c r="O24" s="9">
        <v>0</v>
      </c>
      <c r="P24" s="9">
        <v>0</v>
      </c>
      <c r="Q24" s="9">
        <v>1</v>
      </c>
      <c r="R24" s="9">
        <v>0</v>
      </c>
      <c r="S24" s="8">
        <f t="shared" si="9"/>
        <v>2533761</v>
      </c>
      <c r="T24" s="9">
        <v>6</v>
      </c>
      <c r="U24" s="9">
        <f t="shared" si="5"/>
        <v>2533754</v>
      </c>
      <c r="V24" s="9">
        <f t="shared" si="6"/>
        <v>48</v>
      </c>
      <c r="W24" s="7">
        <v>20</v>
      </c>
      <c r="X24" s="7">
        <v>18.079999999999998</v>
      </c>
      <c r="Y24" s="9">
        <v>0</v>
      </c>
      <c r="Z24" s="9">
        <v>1</v>
      </c>
      <c r="AA24" s="9">
        <v>0</v>
      </c>
      <c r="AB24" s="9">
        <v>0</v>
      </c>
      <c r="AC24" s="9">
        <v>0</v>
      </c>
      <c r="AD24" s="29">
        <v>1</v>
      </c>
      <c r="AE24" s="9">
        <v>0</v>
      </c>
      <c r="AF24" s="9">
        <v>0</v>
      </c>
      <c r="AG24" s="29">
        <v>1</v>
      </c>
      <c r="AH24" s="9">
        <v>0</v>
      </c>
      <c r="AI24" s="29">
        <v>1</v>
      </c>
      <c r="AJ24" s="20">
        <v>2006</v>
      </c>
      <c r="AK24" s="32">
        <v>0</v>
      </c>
      <c r="AL24" s="32">
        <v>0</v>
      </c>
      <c r="AM24" s="32">
        <v>0</v>
      </c>
      <c r="AN24" s="42">
        <v>1</v>
      </c>
      <c r="AO24" s="41" t="s">
        <v>98</v>
      </c>
      <c r="AP24" s="17" t="s">
        <v>98</v>
      </c>
      <c r="AQ24" s="38">
        <f t="shared" si="8"/>
        <v>0.51218000000000008</v>
      </c>
      <c r="AR24" s="39">
        <v>0.48781999999999998</v>
      </c>
      <c r="AS24">
        <v>0.52400000000000002</v>
      </c>
      <c r="AT24" s="39">
        <v>0.47599999999999998</v>
      </c>
      <c r="AU24">
        <v>1</v>
      </c>
      <c r="AV24" s="17">
        <v>0</v>
      </c>
      <c r="AW24" t="s">
        <v>98</v>
      </c>
      <c r="AX24" s="17" t="s">
        <v>98</v>
      </c>
      <c r="AY24" s="17" t="s">
        <v>24</v>
      </c>
      <c r="AZ24">
        <v>1</v>
      </c>
      <c r="BA24">
        <v>0</v>
      </c>
      <c r="BB24">
        <v>0</v>
      </c>
      <c r="BC24">
        <v>0</v>
      </c>
      <c r="BD24">
        <v>0</v>
      </c>
      <c r="BE24">
        <v>0</v>
      </c>
      <c r="BF24" s="17">
        <v>0</v>
      </c>
      <c r="BG24">
        <v>1</v>
      </c>
      <c r="BH24">
        <v>0</v>
      </c>
      <c r="BI24" s="17">
        <v>0</v>
      </c>
      <c r="BJ24">
        <v>10461</v>
      </c>
      <c r="BK24">
        <v>12348</v>
      </c>
      <c r="BL24" s="24">
        <v>38.43</v>
      </c>
      <c r="BM24">
        <v>1</v>
      </c>
      <c r="BN24">
        <v>0</v>
      </c>
      <c r="BO24">
        <v>0</v>
      </c>
      <c r="BP24">
        <v>0</v>
      </c>
      <c r="BQ24">
        <v>0</v>
      </c>
      <c r="BR24">
        <v>0</v>
      </c>
      <c r="BS24">
        <v>0</v>
      </c>
      <c r="BT24" s="17">
        <v>0</v>
      </c>
      <c r="BU24">
        <v>0</v>
      </c>
      <c r="BV24">
        <v>0</v>
      </c>
      <c r="BW24">
        <v>1</v>
      </c>
      <c r="BX24" s="17">
        <v>0</v>
      </c>
      <c r="BY24">
        <v>0</v>
      </c>
      <c r="BZ24">
        <v>0</v>
      </c>
      <c r="CA24">
        <v>0</v>
      </c>
      <c r="CB24">
        <v>0</v>
      </c>
      <c r="CC24" s="17">
        <v>0</v>
      </c>
      <c r="CD24">
        <v>0</v>
      </c>
      <c r="CE24">
        <v>0</v>
      </c>
      <c r="CF24">
        <v>1</v>
      </c>
      <c r="CG24">
        <v>1</v>
      </c>
      <c r="CH24">
        <v>0</v>
      </c>
      <c r="CI24">
        <v>0</v>
      </c>
      <c r="CJ24">
        <v>0</v>
      </c>
      <c r="CK24">
        <v>0</v>
      </c>
      <c r="CL24">
        <v>0</v>
      </c>
      <c r="CM24">
        <v>0</v>
      </c>
      <c r="CN24">
        <v>0</v>
      </c>
      <c r="CO24" s="17">
        <v>0</v>
      </c>
      <c r="CP24">
        <v>0.03</v>
      </c>
      <c r="CQ24">
        <v>16</v>
      </c>
      <c r="CR24">
        <v>1</v>
      </c>
      <c r="CS24">
        <v>0</v>
      </c>
      <c r="CT24">
        <v>22</v>
      </c>
      <c r="CZ24" s="33" t="s">
        <v>85</v>
      </c>
    </row>
    <row r="25" spans="1:104" x14ac:dyDescent="0.25">
      <c r="A25">
        <v>24</v>
      </c>
      <c r="B25">
        <v>2</v>
      </c>
      <c r="C25" s="24" t="s">
        <v>122</v>
      </c>
      <c r="D25" s="12">
        <v>12.383272776690379</v>
      </c>
      <c r="E25" s="13">
        <v>1.8515816134818059</v>
      </c>
      <c r="F25" s="7">
        <v>6.6879432624113484</v>
      </c>
      <c r="G25" s="7">
        <f t="shared" si="0"/>
        <v>10.531691163208574</v>
      </c>
      <c r="H25" s="15">
        <f t="shared" si="1"/>
        <v>14.234854390172185</v>
      </c>
      <c r="I25" s="11">
        <f t="shared" si="2"/>
        <v>4.2015208506981754E-3</v>
      </c>
      <c r="J25" s="32">
        <f t="shared" si="3"/>
        <v>6.2822316007257967E-4</v>
      </c>
      <c r="K25" s="32">
        <f t="shared" si="4"/>
        <v>1591.7910442596042</v>
      </c>
      <c r="L25" s="8">
        <v>1</v>
      </c>
      <c r="M25" s="9">
        <v>0</v>
      </c>
      <c r="N25" s="8">
        <v>0</v>
      </c>
      <c r="O25" s="9">
        <v>0</v>
      </c>
      <c r="P25" s="9">
        <v>0</v>
      </c>
      <c r="Q25" s="9">
        <v>1</v>
      </c>
      <c r="R25" s="9">
        <v>0</v>
      </c>
      <c r="S25" s="8">
        <f t="shared" si="9"/>
        <v>2533761</v>
      </c>
      <c r="T25" s="9">
        <v>6</v>
      </c>
      <c r="U25" s="9">
        <f t="shared" si="5"/>
        <v>2533754</v>
      </c>
      <c r="V25" s="9">
        <f t="shared" si="6"/>
        <v>48</v>
      </c>
      <c r="W25" s="7">
        <v>22</v>
      </c>
      <c r="X25" s="7">
        <v>18.079999999999998</v>
      </c>
      <c r="Y25" s="9">
        <v>0</v>
      </c>
      <c r="Z25" s="9">
        <v>1</v>
      </c>
      <c r="AA25" s="9">
        <v>0</v>
      </c>
      <c r="AB25" s="9">
        <v>0</v>
      </c>
      <c r="AC25" s="9">
        <v>0</v>
      </c>
      <c r="AD25" s="29">
        <v>1</v>
      </c>
      <c r="AE25" s="9">
        <v>0</v>
      </c>
      <c r="AF25" s="9">
        <v>0</v>
      </c>
      <c r="AG25" s="29">
        <v>1</v>
      </c>
      <c r="AH25" s="9">
        <v>0</v>
      </c>
      <c r="AI25" s="29">
        <v>1</v>
      </c>
      <c r="AJ25" s="20">
        <v>2006</v>
      </c>
      <c r="AK25" s="32">
        <v>0</v>
      </c>
      <c r="AL25" s="32">
        <v>0</v>
      </c>
      <c r="AM25" s="32">
        <v>0</v>
      </c>
      <c r="AN25" s="42">
        <v>1</v>
      </c>
      <c r="AO25" s="41" t="s">
        <v>98</v>
      </c>
      <c r="AP25" s="17" t="s">
        <v>98</v>
      </c>
      <c r="AQ25" s="38">
        <f t="shared" si="8"/>
        <v>0.51218000000000008</v>
      </c>
      <c r="AR25" s="39">
        <v>0.48781999999999998</v>
      </c>
      <c r="AS25">
        <v>0.52400000000000002</v>
      </c>
      <c r="AT25" s="39">
        <v>0.47599999999999998</v>
      </c>
      <c r="AU25">
        <v>1</v>
      </c>
      <c r="AV25" s="17">
        <v>0</v>
      </c>
      <c r="AW25" t="s">
        <v>98</v>
      </c>
      <c r="AX25" s="17" t="s">
        <v>98</v>
      </c>
      <c r="AY25" s="17" t="s">
        <v>24</v>
      </c>
      <c r="AZ25">
        <v>1</v>
      </c>
      <c r="BA25">
        <v>0</v>
      </c>
      <c r="BB25">
        <v>0</v>
      </c>
      <c r="BC25">
        <v>0</v>
      </c>
      <c r="BD25">
        <v>0</v>
      </c>
      <c r="BE25">
        <v>0</v>
      </c>
      <c r="BF25" s="17">
        <v>0</v>
      </c>
      <c r="BG25">
        <v>1</v>
      </c>
      <c r="BH25">
        <v>0</v>
      </c>
      <c r="BI25" s="17">
        <v>0</v>
      </c>
      <c r="BJ25">
        <v>10461</v>
      </c>
      <c r="BK25">
        <v>12348</v>
      </c>
      <c r="BL25" s="24">
        <v>38.43</v>
      </c>
      <c r="BM25">
        <v>1</v>
      </c>
      <c r="BN25">
        <v>0</v>
      </c>
      <c r="BO25">
        <v>0</v>
      </c>
      <c r="BP25">
        <v>0</v>
      </c>
      <c r="BQ25">
        <v>0</v>
      </c>
      <c r="BR25">
        <v>0</v>
      </c>
      <c r="BS25">
        <v>0</v>
      </c>
      <c r="BT25" s="17">
        <v>0</v>
      </c>
      <c r="BU25">
        <v>0</v>
      </c>
      <c r="BV25">
        <v>0</v>
      </c>
      <c r="BW25">
        <v>1</v>
      </c>
      <c r="BX25" s="17">
        <v>0</v>
      </c>
      <c r="BY25">
        <v>0</v>
      </c>
      <c r="BZ25">
        <v>0</v>
      </c>
      <c r="CA25">
        <v>0</v>
      </c>
      <c r="CB25">
        <v>0</v>
      </c>
      <c r="CC25" s="17">
        <v>0</v>
      </c>
      <c r="CD25">
        <v>0</v>
      </c>
      <c r="CE25">
        <v>0</v>
      </c>
      <c r="CF25">
        <v>1</v>
      </c>
      <c r="CG25">
        <v>1</v>
      </c>
      <c r="CH25">
        <v>0</v>
      </c>
      <c r="CI25">
        <v>0</v>
      </c>
      <c r="CJ25">
        <v>0</v>
      </c>
      <c r="CK25">
        <v>0</v>
      </c>
      <c r="CL25">
        <v>0</v>
      </c>
      <c r="CM25">
        <v>0</v>
      </c>
      <c r="CN25">
        <v>0</v>
      </c>
      <c r="CO25" s="17">
        <v>0</v>
      </c>
      <c r="CP25">
        <v>0.03</v>
      </c>
      <c r="CQ25">
        <v>16</v>
      </c>
      <c r="CR25">
        <v>1</v>
      </c>
      <c r="CS25">
        <v>0</v>
      </c>
      <c r="CT25">
        <v>22</v>
      </c>
      <c r="CZ25" s="33" t="s">
        <v>85</v>
      </c>
    </row>
    <row r="26" spans="1:104" x14ac:dyDescent="0.25">
      <c r="A26">
        <v>25</v>
      </c>
      <c r="B26">
        <v>2</v>
      </c>
      <c r="C26" s="24" t="s">
        <v>122</v>
      </c>
      <c r="D26" s="12">
        <v>4.3114431330610206</v>
      </c>
      <c r="E26" s="13">
        <v>1.0539083214149161</v>
      </c>
      <c r="F26" s="7">
        <v>4.0909090909090908</v>
      </c>
      <c r="G26" s="7">
        <f t="shared" si="0"/>
        <v>3.2575348116461047</v>
      </c>
      <c r="H26" s="15">
        <f t="shared" si="1"/>
        <v>5.3653514544759364</v>
      </c>
      <c r="I26" s="11">
        <f t="shared" si="2"/>
        <v>2.5700180332965724E-3</v>
      </c>
      <c r="J26" s="32">
        <f t="shared" si="3"/>
        <v>6.2822663036138425E-4</v>
      </c>
      <c r="K26" s="32">
        <f t="shared" si="4"/>
        <v>1591.7822512948153</v>
      </c>
      <c r="L26" s="8">
        <v>1</v>
      </c>
      <c r="M26" s="9">
        <v>0</v>
      </c>
      <c r="N26" s="8">
        <v>0</v>
      </c>
      <c r="O26" s="9">
        <v>0</v>
      </c>
      <c r="P26" s="9">
        <v>0</v>
      </c>
      <c r="Q26" s="9">
        <v>1</v>
      </c>
      <c r="R26" s="9">
        <v>0</v>
      </c>
      <c r="S26" s="8">
        <f t="shared" si="9"/>
        <v>2533761</v>
      </c>
      <c r="T26" s="9">
        <v>6</v>
      </c>
      <c r="U26" s="9">
        <f t="shared" si="5"/>
        <v>2533754</v>
      </c>
      <c r="V26" s="9">
        <f t="shared" si="6"/>
        <v>48</v>
      </c>
      <c r="W26" s="7">
        <v>16</v>
      </c>
      <c r="X26" s="7">
        <v>18.079999999999998</v>
      </c>
      <c r="Y26" s="9">
        <v>0</v>
      </c>
      <c r="Z26" s="9">
        <v>1</v>
      </c>
      <c r="AA26" s="9">
        <v>0</v>
      </c>
      <c r="AB26" s="9">
        <v>0</v>
      </c>
      <c r="AC26" s="9">
        <v>0</v>
      </c>
      <c r="AD26" s="29">
        <v>1</v>
      </c>
      <c r="AE26" s="9">
        <v>0</v>
      </c>
      <c r="AF26" s="9">
        <v>0</v>
      </c>
      <c r="AG26" s="29">
        <v>1</v>
      </c>
      <c r="AH26" s="9">
        <v>0</v>
      </c>
      <c r="AI26" s="29">
        <v>1</v>
      </c>
      <c r="AJ26" s="20">
        <v>2008</v>
      </c>
      <c r="AK26" s="32">
        <v>0</v>
      </c>
      <c r="AL26" s="32">
        <v>0</v>
      </c>
      <c r="AM26" s="32">
        <v>0</v>
      </c>
      <c r="AN26" s="42">
        <v>1</v>
      </c>
      <c r="AO26" s="41" t="s">
        <v>98</v>
      </c>
      <c r="AP26" s="17" t="s">
        <v>98</v>
      </c>
      <c r="AQ26" s="38">
        <f t="shared" si="8"/>
        <v>0.51218000000000008</v>
      </c>
      <c r="AR26" s="39">
        <v>0.48781999999999998</v>
      </c>
      <c r="AS26">
        <v>0.52400000000000002</v>
      </c>
      <c r="AT26" s="39">
        <v>0.47599999999999998</v>
      </c>
      <c r="AU26">
        <v>1</v>
      </c>
      <c r="AV26" s="17">
        <v>0</v>
      </c>
      <c r="AW26" t="s">
        <v>98</v>
      </c>
      <c r="AX26" s="17" t="s">
        <v>98</v>
      </c>
      <c r="AY26" s="17" t="s">
        <v>24</v>
      </c>
      <c r="AZ26">
        <v>1</v>
      </c>
      <c r="BA26">
        <v>0</v>
      </c>
      <c r="BB26">
        <v>0</v>
      </c>
      <c r="BC26">
        <v>0</v>
      </c>
      <c r="BD26">
        <v>0</v>
      </c>
      <c r="BE26">
        <v>0</v>
      </c>
      <c r="BF26" s="17">
        <v>0</v>
      </c>
      <c r="BG26">
        <v>1</v>
      </c>
      <c r="BH26">
        <v>0</v>
      </c>
      <c r="BI26" s="17">
        <v>0</v>
      </c>
      <c r="BJ26">
        <v>11381</v>
      </c>
      <c r="BK26">
        <v>12488</v>
      </c>
      <c r="BL26" s="24">
        <v>38.43</v>
      </c>
      <c r="BM26">
        <v>1</v>
      </c>
      <c r="BN26">
        <v>0</v>
      </c>
      <c r="BO26">
        <v>0</v>
      </c>
      <c r="BP26">
        <v>0</v>
      </c>
      <c r="BQ26">
        <v>0</v>
      </c>
      <c r="BR26">
        <v>0</v>
      </c>
      <c r="BS26">
        <v>0</v>
      </c>
      <c r="BT26" s="17">
        <v>0</v>
      </c>
      <c r="BU26">
        <v>0</v>
      </c>
      <c r="BV26">
        <v>0</v>
      </c>
      <c r="BW26">
        <v>1</v>
      </c>
      <c r="BX26" s="17">
        <v>0</v>
      </c>
      <c r="BY26">
        <v>0</v>
      </c>
      <c r="BZ26">
        <v>0</v>
      </c>
      <c r="CA26">
        <v>0</v>
      </c>
      <c r="CB26">
        <v>0</v>
      </c>
      <c r="CC26" s="17">
        <v>0</v>
      </c>
      <c r="CD26">
        <v>0</v>
      </c>
      <c r="CE26">
        <v>0</v>
      </c>
      <c r="CF26">
        <v>1</v>
      </c>
      <c r="CG26">
        <v>1</v>
      </c>
      <c r="CH26">
        <v>0</v>
      </c>
      <c r="CI26">
        <v>0</v>
      </c>
      <c r="CJ26">
        <v>0</v>
      </c>
      <c r="CK26">
        <v>0</v>
      </c>
      <c r="CL26">
        <v>0</v>
      </c>
      <c r="CM26">
        <v>0</v>
      </c>
      <c r="CN26">
        <v>0</v>
      </c>
      <c r="CO26" s="17">
        <v>0</v>
      </c>
      <c r="CP26">
        <v>0.03</v>
      </c>
      <c r="CQ26">
        <v>16</v>
      </c>
      <c r="CR26">
        <v>1</v>
      </c>
      <c r="CS26">
        <v>0</v>
      </c>
      <c r="CT26">
        <v>22</v>
      </c>
      <c r="CZ26" s="33" t="s">
        <v>85</v>
      </c>
    </row>
    <row r="27" spans="1:104" x14ac:dyDescent="0.25">
      <c r="A27">
        <v>26</v>
      </c>
      <c r="B27">
        <v>2</v>
      </c>
      <c r="C27" s="24" t="s">
        <v>122</v>
      </c>
      <c r="D27" s="12">
        <v>6.8385160164647019</v>
      </c>
      <c r="E27" s="13">
        <v>0.19189713311508089</v>
      </c>
      <c r="F27" s="7">
        <v>35.63636363636364</v>
      </c>
      <c r="G27" s="7">
        <f t="shared" si="0"/>
        <v>6.6466188833496211</v>
      </c>
      <c r="H27" s="15">
        <f t="shared" si="1"/>
        <v>7.0304131495797826</v>
      </c>
      <c r="I27" s="11">
        <f t="shared" si="2"/>
        <v>2.238217816477785E-2</v>
      </c>
      <c r="J27" s="32">
        <f t="shared" si="3"/>
        <v>6.2807132605243962E-4</v>
      </c>
      <c r="K27" s="32">
        <f t="shared" si="4"/>
        <v>1592.1758541107272</v>
      </c>
      <c r="L27" s="8">
        <v>1</v>
      </c>
      <c r="M27" s="9">
        <v>0</v>
      </c>
      <c r="N27" s="8">
        <v>0</v>
      </c>
      <c r="O27" s="9">
        <v>0</v>
      </c>
      <c r="P27" s="9">
        <v>0</v>
      </c>
      <c r="Q27" s="9">
        <v>1</v>
      </c>
      <c r="R27" s="9">
        <v>0</v>
      </c>
      <c r="S27" s="8">
        <f t="shared" si="9"/>
        <v>2533761</v>
      </c>
      <c r="T27" s="9">
        <v>6</v>
      </c>
      <c r="U27" s="9">
        <f t="shared" si="5"/>
        <v>2533754</v>
      </c>
      <c r="V27" s="9">
        <f t="shared" si="6"/>
        <v>48</v>
      </c>
      <c r="W27" s="7">
        <v>18</v>
      </c>
      <c r="X27" s="7">
        <v>18.079999999999998</v>
      </c>
      <c r="Y27" s="9">
        <v>0</v>
      </c>
      <c r="Z27" s="9">
        <v>1</v>
      </c>
      <c r="AA27" s="9">
        <v>0</v>
      </c>
      <c r="AB27" s="9">
        <v>0</v>
      </c>
      <c r="AC27" s="9">
        <v>0</v>
      </c>
      <c r="AD27" s="29">
        <v>1</v>
      </c>
      <c r="AE27" s="9">
        <v>0</v>
      </c>
      <c r="AF27" s="9">
        <v>0</v>
      </c>
      <c r="AG27" s="29">
        <v>1</v>
      </c>
      <c r="AH27" s="9">
        <v>0</v>
      </c>
      <c r="AI27" s="29">
        <v>1</v>
      </c>
      <c r="AJ27" s="20">
        <v>2008</v>
      </c>
      <c r="AK27" s="32">
        <v>0</v>
      </c>
      <c r="AL27" s="32">
        <v>0</v>
      </c>
      <c r="AM27" s="32">
        <v>0</v>
      </c>
      <c r="AN27" s="42">
        <v>1</v>
      </c>
      <c r="AO27" s="41" t="s">
        <v>98</v>
      </c>
      <c r="AP27" s="17" t="s">
        <v>98</v>
      </c>
      <c r="AQ27" s="38">
        <f t="shared" si="8"/>
        <v>0.51218000000000008</v>
      </c>
      <c r="AR27" s="39">
        <v>0.48781999999999998</v>
      </c>
      <c r="AS27">
        <v>0.52400000000000002</v>
      </c>
      <c r="AT27" s="39">
        <v>0.47599999999999998</v>
      </c>
      <c r="AU27">
        <v>1</v>
      </c>
      <c r="AV27" s="17">
        <v>0</v>
      </c>
      <c r="AW27" t="s">
        <v>98</v>
      </c>
      <c r="AX27" s="17" t="s">
        <v>98</v>
      </c>
      <c r="AY27" s="17" t="s">
        <v>24</v>
      </c>
      <c r="AZ27">
        <v>1</v>
      </c>
      <c r="BA27">
        <v>0</v>
      </c>
      <c r="BB27">
        <v>0</v>
      </c>
      <c r="BC27">
        <v>0</v>
      </c>
      <c r="BD27">
        <v>0</v>
      </c>
      <c r="BE27">
        <v>0</v>
      </c>
      <c r="BF27" s="17">
        <v>0</v>
      </c>
      <c r="BG27">
        <v>1</v>
      </c>
      <c r="BH27">
        <v>0</v>
      </c>
      <c r="BI27" s="17">
        <v>0</v>
      </c>
      <c r="BJ27">
        <v>11381</v>
      </c>
      <c r="BK27">
        <v>12488</v>
      </c>
      <c r="BL27" s="24">
        <v>38.43</v>
      </c>
      <c r="BM27">
        <v>1</v>
      </c>
      <c r="BN27">
        <v>0</v>
      </c>
      <c r="BO27">
        <v>0</v>
      </c>
      <c r="BP27">
        <v>0</v>
      </c>
      <c r="BQ27">
        <v>0</v>
      </c>
      <c r="BR27">
        <v>0</v>
      </c>
      <c r="BS27">
        <v>0</v>
      </c>
      <c r="BT27" s="17">
        <v>0</v>
      </c>
      <c r="BU27">
        <v>0</v>
      </c>
      <c r="BV27">
        <v>0</v>
      </c>
      <c r="BW27">
        <v>1</v>
      </c>
      <c r="BX27" s="17">
        <v>0</v>
      </c>
      <c r="BY27">
        <v>0</v>
      </c>
      <c r="BZ27">
        <v>0</v>
      </c>
      <c r="CA27">
        <v>0</v>
      </c>
      <c r="CB27">
        <v>0</v>
      </c>
      <c r="CC27" s="17">
        <v>0</v>
      </c>
      <c r="CD27">
        <v>0</v>
      </c>
      <c r="CE27">
        <v>0</v>
      </c>
      <c r="CF27">
        <v>1</v>
      </c>
      <c r="CG27">
        <v>1</v>
      </c>
      <c r="CH27">
        <v>0</v>
      </c>
      <c r="CI27">
        <v>0</v>
      </c>
      <c r="CJ27">
        <v>0</v>
      </c>
      <c r="CK27">
        <v>0</v>
      </c>
      <c r="CL27">
        <v>0</v>
      </c>
      <c r="CM27">
        <v>0</v>
      </c>
      <c r="CN27">
        <v>0</v>
      </c>
      <c r="CO27" s="17">
        <v>0</v>
      </c>
      <c r="CP27">
        <v>0.03</v>
      </c>
      <c r="CQ27">
        <v>16</v>
      </c>
      <c r="CR27">
        <v>1</v>
      </c>
      <c r="CS27">
        <v>0</v>
      </c>
      <c r="CT27">
        <v>22</v>
      </c>
      <c r="CZ27" s="33" t="s">
        <v>85</v>
      </c>
    </row>
    <row r="28" spans="1:104" x14ac:dyDescent="0.25">
      <c r="A28">
        <v>27</v>
      </c>
      <c r="B28">
        <v>2</v>
      </c>
      <c r="C28" s="24" t="s">
        <v>122</v>
      </c>
      <c r="D28" s="12">
        <v>11.579568022107001</v>
      </c>
      <c r="E28" s="13">
        <v>0.58170514396769868</v>
      </c>
      <c r="F28" s="7">
        <v>19.90625</v>
      </c>
      <c r="G28" s="7">
        <f t="shared" si="0"/>
        <v>10.997862878139301</v>
      </c>
      <c r="H28" s="15">
        <f t="shared" si="1"/>
        <v>12.1612731660747</v>
      </c>
      <c r="I28" s="11">
        <f t="shared" si="2"/>
        <v>1.2504699881534159E-2</v>
      </c>
      <c r="J28" s="32">
        <f t="shared" si="3"/>
        <v>6.2817958588554644E-4</v>
      </c>
      <c r="K28" s="32">
        <f t="shared" si="4"/>
        <v>1591.9014601378638</v>
      </c>
      <c r="L28" s="8">
        <v>1</v>
      </c>
      <c r="M28" s="9">
        <v>0</v>
      </c>
      <c r="N28" s="8">
        <v>0</v>
      </c>
      <c r="O28" s="9">
        <v>0</v>
      </c>
      <c r="P28" s="9">
        <v>0</v>
      </c>
      <c r="Q28" s="9">
        <v>1</v>
      </c>
      <c r="R28" s="9">
        <v>0</v>
      </c>
      <c r="S28" s="8">
        <f t="shared" si="9"/>
        <v>2533761</v>
      </c>
      <c r="T28" s="9">
        <v>6</v>
      </c>
      <c r="U28" s="9">
        <f t="shared" si="5"/>
        <v>2533754</v>
      </c>
      <c r="V28" s="9">
        <f t="shared" si="6"/>
        <v>48</v>
      </c>
      <c r="W28" s="7">
        <v>20</v>
      </c>
      <c r="X28" s="7">
        <v>18.079999999999998</v>
      </c>
      <c r="Y28" s="9">
        <v>0</v>
      </c>
      <c r="Z28" s="9">
        <v>1</v>
      </c>
      <c r="AA28" s="9">
        <v>0</v>
      </c>
      <c r="AB28" s="9">
        <v>0</v>
      </c>
      <c r="AC28" s="9">
        <v>0</v>
      </c>
      <c r="AD28" s="29">
        <v>1</v>
      </c>
      <c r="AE28" s="9">
        <v>0</v>
      </c>
      <c r="AF28" s="9">
        <v>0</v>
      </c>
      <c r="AG28" s="29">
        <v>1</v>
      </c>
      <c r="AH28" s="9">
        <v>0</v>
      </c>
      <c r="AI28" s="29">
        <v>1</v>
      </c>
      <c r="AJ28" s="20">
        <v>2008</v>
      </c>
      <c r="AK28" s="32">
        <v>0</v>
      </c>
      <c r="AL28" s="32">
        <v>0</v>
      </c>
      <c r="AM28" s="32">
        <v>0</v>
      </c>
      <c r="AN28" s="42">
        <v>1</v>
      </c>
      <c r="AO28" s="41" t="s">
        <v>98</v>
      </c>
      <c r="AP28" s="17" t="s">
        <v>98</v>
      </c>
      <c r="AQ28" s="38">
        <f t="shared" si="8"/>
        <v>0.51218000000000008</v>
      </c>
      <c r="AR28" s="39">
        <v>0.48781999999999998</v>
      </c>
      <c r="AS28">
        <v>0.52400000000000002</v>
      </c>
      <c r="AT28" s="39">
        <v>0.47599999999999998</v>
      </c>
      <c r="AU28">
        <v>1</v>
      </c>
      <c r="AV28" s="17">
        <v>0</v>
      </c>
      <c r="AW28" t="s">
        <v>98</v>
      </c>
      <c r="AX28" s="17" t="s">
        <v>98</v>
      </c>
      <c r="AY28" s="17" t="s">
        <v>24</v>
      </c>
      <c r="AZ28">
        <v>1</v>
      </c>
      <c r="BA28">
        <v>0</v>
      </c>
      <c r="BB28">
        <v>0</v>
      </c>
      <c r="BC28">
        <v>0</v>
      </c>
      <c r="BD28">
        <v>0</v>
      </c>
      <c r="BE28">
        <v>0</v>
      </c>
      <c r="BF28" s="17">
        <v>0</v>
      </c>
      <c r="BG28">
        <v>1</v>
      </c>
      <c r="BH28">
        <v>0</v>
      </c>
      <c r="BI28" s="17">
        <v>0</v>
      </c>
      <c r="BJ28">
        <v>11381</v>
      </c>
      <c r="BK28">
        <v>12488</v>
      </c>
      <c r="BL28" s="24">
        <v>38.43</v>
      </c>
      <c r="BM28">
        <v>1</v>
      </c>
      <c r="BN28">
        <v>0</v>
      </c>
      <c r="BO28">
        <v>0</v>
      </c>
      <c r="BP28">
        <v>0</v>
      </c>
      <c r="BQ28">
        <v>0</v>
      </c>
      <c r="BR28">
        <v>0</v>
      </c>
      <c r="BS28">
        <v>0</v>
      </c>
      <c r="BT28" s="17">
        <v>0</v>
      </c>
      <c r="BU28">
        <v>0</v>
      </c>
      <c r="BV28">
        <v>0</v>
      </c>
      <c r="BW28">
        <v>1</v>
      </c>
      <c r="BX28" s="17">
        <v>0</v>
      </c>
      <c r="BY28">
        <v>0</v>
      </c>
      <c r="BZ28">
        <v>0</v>
      </c>
      <c r="CA28">
        <v>0</v>
      </c>
      <c r="CB28">
        <v>0</v>
      </c>
      <c r="CC28" s="17">
        <v>0</v>
      </c>
      <c r="CD28">
        <v>0</v>
      </c>
      <c r="CE28">
        <v>0</v>
      </c>
      <c r="CF28">
        <v>1</v>
      </c>
      <c r="CG28">
        <v>1</v>
      </c>
      <c r="CH28">
        <v>0</v>
      </c>
      <c r="CI28">
        <v>0</v>
      </c>
      <c r="CJ28">
        <v>0</v>
      </c>
      <c r="CK28">
        <v>0</v>
      </c>
      <c r="CL28">
        <v>0</v>
      </c>
      <c r="CM28">
        <v>0</v>
      </c>
      <c r="CN28">
        <v>0</v>
      </c>
      <c r="CO28" s="17">
        <v>0</v>
      </c>
      <c r="CP28">
        <v>0.03</v>
      </c>
      <c r="CQ28">
        <v>16</v>
      </c>
      <c r="CR28">
        <v>1</v>
      </c>
      <c r="CS28">
        <v>0</v>
      </c>
      <c r="CT28">
        <v>22</v>
      </c>
      <c r="CZ28" s="33" t="s">
        <v>85</v>
      </c>
    </row>
    <row r="29" spans="1:104" x14ac:dyDescent="0.25">
      <c r="A29">
        <v>28</v>
      </c>
      <c r="B29">
        <v>2</v>
      </c>
      <c r="C29" s="24" t="s">
        <v>122</v>
      </c>
      <c r="D29" s="12">
        <v>3.8749247893831158</v>
      </c>
      <c r="E29" s="13">
        <v>0.36800961686878758</v>
      </c>
      <c r="F29" s="7">
        <v>10.52941176470588</v>
      </c>
      <c r="G29" s="7">
        <f t="shared" si="0"/>
        <v>3.5069151725143284</v>
      </c>
      <c r="H29" s="15">
        <f t="shared" si="1"/>
        <v>4.2429344062519032</v>
      </c>
      <c r="I29" s="11">
        <f t="shared" si="2"/>
        <v>6.6147340006580835E-3</v>
      </c>
      <c r="J29" s="32">
        <f t="shared" si="3"/>
        <v>6.2821496095635441E-4</v>
      </c>
      <c r="K29" s="32">
        <f t="shared" si="4"/>
        <v>1591.8118194410138</v>
      </c>
      <c r="L29" s="8">
        <v>1</v>
      </c>
      <c r="M29" s="9">
        <v>0</v>
      </c>
      <c r="N29" s="8">
        <v>0</v>
      </c>
      <c r="O29" s="9">
        <v>0</v>
      </c>
      <c r="P29" s="9">
        <v>0</v>
      </c>
      <c r="Q29" s="9">
        <v>1</v>
      </c>
      <c r="R29" s="9">
        <v>0</v>
      </c>
      <c r="S29" s="8">
        <f t="shared" si="9"/>
        <v>2533761</v>
      </c>
      <c r="T29" s="9">
        <v>6</v>
      </c>
      <c r="U29" s="9">
        <f t="shared" si="5"/>
        <v>2533754</v>
      </c>
      <c r="V29" s="9">
        <f t="shared" si="6"/>
        <v>48</v>
      </c>
      <c r="W29" s="7">
        <v>22</v>
      </c>
      <c r="X29" s="7">
        <v>18.079999999999998</v>
      </c>
      <c r="Y29" s="9">
        <v>0</v>
      </c>
      <c r="Z29" s="9">
        <v>1</v>
      </c>
      <c r="AA29" s="9">
        <v>0</v>
      </c>
      <c r="AB29" s="9">
        <v>0</v>
      </c>
      <c r="AC29" s="9">
        <v>0</v>
      </c>
      <c r="AD29" s="29">
        <v>1</v>
      </c>
      <c r="AE29" s="9">
        <v>0</v>
      </c>
      <c r="AF29" s="9">
        <v>0</v>
      </c>
      <c r="AG29" s="29">
        <v>1</v>
      </c>
      <c r="AH29" s="9">
        <v>0</v>
      </c>
      <c r="AI29" s="29">
        <v>1</v>
      </c>
      <c r="AJ29" s="20">
        <v>2008</v>
      </c>
      <c r="AK29" s="32">
        <v>0</v>
      </c>
      <c r="AL29" s="32">
        <v>0</v>
      </c>
      <c r="AM29" s="32">
        <v>0</v>
      </c>
      <c r="AN29" s="42">
        <v>1</v>
      </c>
      <c r="AO29" s="41" t="s">
        <v>98</v>
      </c>
      <c r="AP29" s="17" t="s">
        <v>98</v>
      </c>
      <c r="AQ29" s="38">
        <f t="shared" si="8"/>
        <v>0.51218000000000008</v>
      </c>
      <c r="AR29" s="39">
        <v>0.48781999999999998</v>
      </c>
      <c r="AS29">
        <v>0.52400000000000002</v>
      </c>
      <c r="AT29" s="39">
        <v>0.47599999999999998</v>
      </c>
      <c r="AU29">
        <v>1</v>
      </c>
      <c r="AV29" s="17">
        <v>0</v>
      </c>
      <c r="AW29" t="s">
        <v>98</v>
      </c>
      <c r="AX29" s="17" t="s">
        <v>98</v>
      </c>
      <c r="AY29" s="17" t="s">
        <v>24</v>
      </c>
      <c r="AZ29">
        <v>1</v>
      </c>
      <c r="BA29">
        <v>0</v>
      </c>
      <c r="BB29">
        <v>0</v>
      </c>
      <c r="BC29">
        <v>0</v>
      </c>
      <c r="BD29">
        <v>0</v>
      </c>
      <c r="BE29">
        <v>0</v>
      </c>
      <c r="BF29" s="17">
        <v>0</v>
      </c>
      <c r="BG29">
        <v>1</v>
      </c>
      <c r="BH29">
        <v>0</v>
      </c>
      <c r="BI29" s="17">
        <v>0</v>
      </c>
      <c r="BJ29">
        <v>11381</v>
      </c>
      <c r="BK29">
        <v>12488</v>
      </c>
      <c r="BL29" s="24">
        <v>38.43</v>
      </c>
      <c r="BM29">
        <v>1</v>
      </c>
      <c r="BN29">
        <v>0</v>
      </c>
      <c r="BO29">
        <v>0</v>
      </c>
      <c r="BP29">
        <v>0</v>
      </c>
      <c r="BQ29">
        <v>0</v>
      </c>
      <c r="BR29">
        <v>0</v>
      </c>
      <c r="BS29">
        <v>0</v>
      </c>
      <c r="BT29" s="17">
        <v>0</v>
      </c>
      <c r="BU29">
        <v>0</v>
      </c>
      <c r="BV29">
        <v>0</v>
      </c>
      <c r="BW29">
        <v>1</v>
      </c>
      <c r="BX29" s="17">
        <v>0</v>
      </c>
      <c r="BY29">
        <v>0</v>
      </c>
      <c r="BZ29">
        <v>0</v>
      </c>
      <c r="CA29">
        <v>0</v>
      </c>
      <c r="CB29">
        <v>0</v>
      </c>
      <c r="CC29" s="17">
        <v>0</v>
      </c>
      <c r="CD29">
        <v>0</v>
      </c>
      <c r="CE29">
        <v>0</v>
      </c>
      <c r="CF29">
        <v>1</v>
      </c>
      <c r="CG29">
        <v>1</v>
      </c>
      <c r="CH29">
        <v>0</v>
      </c>
      <c r="CI29">
        <v>0</v>
      </c>
      <c r="CJ29">
        <v>0</v>
      </c>
      <c r="CK29">
        <v>0</v>
      </c>
      <c r="CL29">
        <v>0</v>
      </c>
      <c r="CM29">
        <v>0</v>
      </c>
      <c r="CN29">
        <v>0</v>
      </c>
      <c r="CO29" s="17">
        <v>0</v>
      </c>
      <c r="CP29">
        <v>0.03</v>
      </c>
      <c r="CQ29">
        <v>16</v>
      </c>
      <c r="CR29">
        <v>1</v>
      </c>
      <c r="CS29">
        <v>0</v>
      </c>
      <c r="CT29">
        <v>22</v>
      </c>
      <c r="CZ29" s="33" t="s">
        <v>85</v>
      </c>
    </row>
    <row r="30" spans="1:104" x14ac:dyDescent="0.25">
      <c r="A30">
        <v>29</v>
      </c>
      <c r="B30">
        <v>2</v>
      </c>
      <c r="C30" s="24" t="s">
        <v>122</v>
      </c>
      <c r="D30" s="12">
        <v>10.52094495921161</v>
      </c>
      <c r="E30" s="13">
        <v>1.983949620879903</v>
      </c>
      <c r="F30" s="7">
        <v>5.3030303030303028</v>
      </c>
      <c r="G30" s="7">
        <f t="shared" si="0"/>
        <v>8.5369953383317068</v>
      </c>
      <c r="H30" s="15">
        <f t="shared" si="1"/>
        <v>12.504894580091513</v>
      </c>
      <c r="I30" s="11">
        <f t="shared" si="2"/>
        <v>1.8666842736476272E-2</v>
      </c>
      <c r="J30" s="32">
        <f t="shared" si="3"/>
        <v>3.5200332017355255E-3</v>
      </c>
      <c r="K30" s="32">
        <f t="shared" si="4"/>
        <v>284.08822948231216</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29">
        <v>1</v>
      </c>
      <c r="AE30" s="9">
        <v>0</v>
      </c>
      <c r="AF30" s="9">
        <v>0</v>
      </c>
      <c r="AG30" s="29">
        <v>1</v>
      </c>
      <c r="AH30" s="9">
        <v>0</v>
      </c>
      <c r="AI30" s="29">
        <v>1</v>
      </c>
      <c r="AJ30" s="20">
        <v>2004</v>
      </c>
      <c r="AK30" s="32">
        <v>0</v>
      </c>
      <c r="AL30" s="32">
        <v>0</v>
      </c>
      <c r="AM30" s="32">
        <v>0</v>
      </c>
      <c r="AN30" s="42">
        <v>1</v>
      </c>
      <c r="AO30" s="41" t="s">
        <v>98</v>
      </c>
      <c r="AP30" s="17" t="s">
        <v>98</v>
      </c>
      <c r="AQ30" s="38">
        <f t="shared" si="8"/>
        <v>0.46172000000000002</v>
      </c>
      <c r="AR30" s="39">
        <v>0.53827999999999998</v>
      </c>
      <c r="AS30">
        <v>0.52400000000000002</v>
      </c>
      <c r="AT30" s="39">
        <v>0.47599999999999998</v>
      </c>
      <c r="AU30">
        <v>1</v>
      </c>
      <c r="AV30" s="17">
        <v>0</v>
      </c>
      <c r="AW30" t="s">
        <v>98</v>
      </c>
      <c r="AX30" s="17" t="s">
        <v>98</v>
      </c>
      <c r="AY30" s="17" t="s">
        <v>24</v>
      </c>
      <c r="AZ30">
        <v>1</v>
      </c>
      <c r="BA30">
        <v>0</v>
      </c>
      <c r="BB30">
        <v>0</v>
      </c>
      <c r="BC30">
        <v>0</v>
      </c>
      <c r="BD30">
        <v>0</v>
      </c>
      <c r="BE30">
        <v>0</v>
      </c>
      <c r="BF30" s="17">
        <v>0</v>
      </c>
      <c r="BG30">
        <v>1</v>
      </c>
      <c r="BH30">
        <v>0</v>
      </c>
      <c r="BI30" s="17">
        <v>0</v>
      </c>
      <c r="BJ30">
        <v>10169</v>
      </c>
      <c r="BK30">
        <v>11952</v>
      </c>
      <c r="BL30" s="24">
        <v>27.56</v>
      </c>
      <c r="BM30">
        <v>1</v>
      </c>
      <c r="BN30">
        <v>0</v>
      </c>
      <c r="BO30">
        <v>0</v>
      </c>
      <c r="BP30">
        <v>0</v>
      </c>
      <c r="BQ30">
        <v>0</v>
      </c>
      <c r="BR30">
        <v>0</v>
      </c>
      <c r="BS30">
        <v>0</v>
      </c>
      <c r="BT30" s="17">
        <v>0</v>
      </c>
      <c r="BU30">
        <v>1</v>
      </c>
      <c r="BV30">
        <v>0</v>
      </c>
      <c r="BW30">
        <v>0</v>
      </c>
      <c r="BX30" s="17">
        <v>0</v>
      </c>
      <c r="BY30">
        <v>0</v>
      </c>
      <c r="BZ30">
        <v>0</v>
      </c>
      <c r="CA30">
        <v>0</v>
      </c>
      <c r="CB30">
        <v>0</v>
      </c>
      <c r="CC30" s="17">
        <v>0</v>
      </c>
      <c r="CD30">
        <v>0</v>
      </c>
      <c r="CE30">
        <v>0</v>
      </c>
      <c r="CF30">
        <v>1</v>
      </c>
      <c r="CG30">
        <v>1</v>
      </c>
      <c r="CH30">
        <v>0</v>
      </c>
      <c r="CI30">
        <v>0</v>
      </c>
      <c r="CJ30">
        <v>0</v>
      </c>
      <c r="CK30">
        <v>0</v>
      </c>
      <c r="CL30">
        <v>0</v>
      </c>
      <c r="CM30">
        <v>0</v>
      </c>
      <c r="CN30">
        <v>0</v>
      </c>
      <c r="CO30" s="17">
        <v>0</v>
      </c>
      <c r="CP30">
        <v>0.03</v>
      </c>
      <c r="CQ30">
        <v>16</v>
      </c>
      <c r="CR30">
        <v>1</v>
      </c>
      <c r="CS30">
        <v>0</v>
      </c>
      <c r="CT30">
        <v>22</v>
      </c>
      <c r="CZ30" s="33" t="s">
        <v>85</v>
      </c>
    </row>
    <row r="31" spans="1:104" x14ac:dyDescent="0.25">
      <c r="A31">
        <v>30</v>
      </c>
      <c r="B31">
        <v>2</v>
      </c>
      <c r="C31" s="24" t="s">
        <v>122</v>
      </c>
      <c r="D31" s="12">
        <v>8.8775365880074055</v>
      </c>
      <c r="E31" s="13">
        <v>0.40200165681542971</v>
      </c>
      <c r="F31" s="7">
        <v>22.083333333333339</v>
      </c>
      <c r="G31" s="7">
        <f t="shared" si="0"/>
        <v>8.4755349311919765</v>
      </c>
      <c r="H31" s="15">
        <f t="shared" si="1"/>
        <v>9.2795382448228345</v>
      </c>
      <c r="I31" s="11">
        <f t="shared" si="2"/>
        <v>7.7513693121021063E-2</v>
      </c>
      <c r="J31" s="32">
        <f t="shared" si="3"/>
        <v>3.5100540281217075E-3</v>
      </c>
      <c r="K31" s="32">
        <f t="shared" si="4"/>
        <v>284.89589960389236</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29">
        <v>1</v>
      </c>
      <c r="AE31" s="9">
        <v>0</v>
      </c>
      <c r="AF31" s="9">
        <v>0</v>
      </c>
      <c r="AG31" s="29">
        <v>1</v>
      </c>
      <c r="AH31" s="9">
        <v>0</v>
      </c>
      <c r="AI31" s="29">
        <v>1</v>
      </c>
      <c r="AJ31" s="20">
        <v>2004</v>
      </c>
      <c r="AK31" s="32">
        <v>0</v>
      </c>
      <c r="AL31" s="32">
        <v>0</v>
      </c>
      <c r="AM31" s="32">
        <v>0</v>
      </c>
      <c r="AN31" s="42">
        <v>1</v>
      </c>
      <c r="AO31" s="41" t="s">
        <v>98</v>
      </c>
      <c r="AP31" s="17" t="s">
        <v>98</v>
      </c>
      <c r="AQ31" s="38">
        <f t="shared" si="8"/>
        <v>0.46172000000000002</v>
      </c>
      <c r="AR31" s="39">
        <v>0.53827999999999998</v>
      </c>
      <c r="AS31">
        <v>0.52400000000000002</v>
      </c>
      <c r="AT31" s="39">
        <v>0.47599999999999998</v>
      </c>
      <c r="AU31">
        <v>1</v>
      </c>
      <c r="AV31" s="17">
        <v>0</v>
      </c>
      <c r="AW31" t="s">
        <v>98</v>
      </c>
      <c r="AX31" s="17" t="s">
        <v>98</v>
      </c>
      <c r="AY31" s="17" t="s">
        <v>24</v>
      </c>
      <c r="AZ31">
        <v>1</v>
      </c>
      <c r="BA31">
        <v>0</v>
      </c>
      <c r="BB31">
        <v>0</v>
      </c>
      <c r="BC31">
        <v>0</v>
      </c>
      <c r="BD31">
        <v>0</v>
      </c>
      <c r="BE31">
        <v>0</v>
      </c>
      <c r="BF31" s="17">
        <v>0</v>
      </c>
      <c r="BG31">
        <v>1</v>
      </c>
      <c r="BH31">
        <v>0</v>
      </c>
      <c r="BI31" s="17">
        <v>0</v>
      </c>
      <c r="BJ31">
        <v>10169</v>
      </c>
      <c r="BK31">
        <v>11952</v>
      </c>
      <c r="BL31" s="24">
        <v>27.56</v>
      </c>
      <c r="BM31">
        <v>1</v>
      </c>
      <c r="BN31">
        <v>0</v>
      </c>
      <c r="BO31">
        <v>0</v>
      </c>
      <c r="BP31">
        <v>0</v>
      </c>
      <c r="BQ31">
        <v>0</v>
      </c>
      <c r="BR31">
        <v>0</v>
      </c>
      <c r="BS31">
        <v>0</v>
      </c>
      <c r="BT31" s="17">
        <v>0</v>
      </c>
      <c r="BU31">
        <v>1</v>
      </c>
      <c r="BV31">
        <v>0</v>
      </c>
      <c r="BW31">
        <v>0</v>
      </c>
      <c r="BX31" s="17">
        <v>0</v>
      </c>
      <c r="BY31">
        <v>0</v>
      </c>
      <c r="BZ31">
        <v>0</v>
      </c>
      <c r="CA31">
        <v>0</v>
      </c>
      <c r="CB31">
        <v>0</v>
      </c>
      <c r="CC31" s="17">
        <v>0</v>
      </c>
      <c r="CD31">
        <v>0</v>
      </c>
      <c r="CE31">
        <v>0</v>
      </c>
      <c r="CF31">
        <v>1</v>
      </c>
      <c r="CG31">
        <v>1</v>
      </c>
      <c r="CH31">
        <v>0</v>
      </c>
      <c r="CI31">
        <v>0</v>
      </c>
      <c r="CJ31">
        <v>0</v>
      </c>
      <c r="CK31">
        <v>0</v>
      </c>
      <c r="CL31">
        <v>0</v>
      </c>
      <c r="CM31">
        <v>0</v>
      </c>
      <c r="CN31">
        <v>0</v>
      </c>
      <c r="CO31" s="17">
        <v>0</v>
      </c>
      <c r="CP31">
        <v>0.03</v>
      </c>
      <c r="CQ31">
        <v>16</v>
      </c>
      <c r="CR31">
        <v>1</v>
      </c>
      <c r="CS31">
        <v>0</v>
      </c>
      <c r="CT31">
        <v>22</v>
      </c>
      <c r="CZ31" s="33" t="s">
        <v>85</v>
      </c>
    </row>
    <row r="32" spans="1:104" x14ac:dyDescent="0.25">
      <c r="A32">
        <v>31</v>
      </c>
      <c r="B32">
        <v>2</v>
      </c>
      <c r="C32" s="24" t="s">
        <v>122</v>
      </c>
      <c r="D32" s="12">
        <v>20</v>
      </c>
      <c r="E32" s="13">
        <v>1.8969072164948451</v>
      </c>
      <c r="F32" s="7">
        <v>10.543478260869559</v>
      </c>
      <c r="G32" s="7">
        <f t="shared" si="0"/>
        <v>18.103092783505154</v>
      </c>
      <c r="H32" s="15">
        <f t="shared" si="1"/>
        <v>21.896907216494846</v>
      </c>
      <c r="I32" s="11">
        <f t="shared" si="2"/>
        <v>3.7094314294398287E-2</v>
      </c>
      <c r="J32" s="32">
        <f t="shared" si="3"/>
        <v>3.5182236237986022E-3</v>
      </c>
      <c r="K32" s="32">
        <f t="shared" si="4"/>
        <v>284.23434861718846</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29">
        <v>1</v>
      </c>
      <c r="AE32" s="9">
        <v>0</v>
      </c>
      <c r="AF32" s="9">
        <v>0</v>
      </c>
      <c r="AG32" s="29">
        <v>1</v>
      </c>
      <c r="AH32" s="9">
        <v>0</v>
      </c>
      <c r="AI32" s="29">
        <v>1</v>
      </c>
      <c r="AJ32" s="20">
        <v>2004</v>
      </c>
      <c r="AK32" s="32">
        <v>0</v>
      </c>
      <c r="AL32" s="32">
        <v>0</v>
      </c>
      <c r="AM32" s="32">
        <v>0</v>
      </c>
      <c r="AN32" s="42">
        <v>1</v>
      </c>
      <c r="AO32" s="41" t="s">
        <v>98</v>
      </c>
      <c r="AP32" s="17" t="s">
        <v>98</v>
      </c>
      <c r="AQ32" s="38">
        <f t="shared" si="8"/>
        <v>0.46172000000000002</v>
      </c>
      <c r="AR32" s="39">
        <v>0.53827999999999998</v>
      </c>
      <c r="AS32">
        <v>0.52400000000000002</v>
      </c>
      <c r="AT32" s="39">
        <v>0.47599999999999998</v>
      </c>
      <c r="AU32">
        <v>1</v>
      </c>
      <c r="AV32" s="17">
        <v>0</v>
      </c>
      <c r="AW32" t="s">
        <v>98</v>
      </c>
      <c r="AX32" s="17" t="s">
        <v>98</v>
      </c>
      <c r="AY32" s="17" t="s">
        <v>24</v>
      </c>
      <c r="AZ32">
        <v>1</v>
      </c>
      <c r="BA32">
        <v>0</v>
      </c>
      <c r="BB32">
        <v>0</v>
      </c>
      <c r="BC32">
        <v>0</v>
      </c>
      <c r="BD32">
        <v>0</v>
      </c>
      <c r="BE32">
        <v>0</v>
      </c>
      <c r="BF32" s="17">
        <v>0</v>
      </c>
      <c r="BG32">
        <v>1</v>
      </c>
      <c r="BH32">
        <v>0</v>
      </c>
      <c r="BI32" s="17">
        <v>0</v>
      </c>
      <c r="BJ32">
        <v>10169</v>
      </c>
      <c r="BK32">
        <v>11952</v>
      </c>
      <c r="BL32" s="24">
        <v>27.56</v>
      </c>
      <c r="BM32">
        <v>1</v>
      </c>
      <c r="BN32">
        <v>0</v>
      </c>
      <c r="BO32">
        <v>0</v>
      </c>
      <c r="BP32">
        <v>0</v>
      </c>
      <c r="BQ32">
        <v>0</v>
      </c>
      <c r="BR32">
        <v>0</v>
      </c>
      <c r="BS32">
        <v>0</v>
      </c>
      <c r="BT32" s="17">
        <v>0</v>
      </c>
      <c r="BU32">
        <v>1</v>
      </c>
      <c r="BV32">
        <v>0</v>
      </c>
      <c r="BW32">
        <v>0</v>
      </c>
      <c r="BX32" s="17">
        <v>0</v>
      </c>
      <c r="BY32">
        <v>0</v>
      </c>
      <c r="BZ32">
        <v>0</v>
      </c>
      <c r="CA32">
        <v>0</v>
      </c>
      <c r="CB32">
        <v>0</v>
      </c>
      <c r="CC32" s="17">
        <v>0</v>
      </c>
      <c r="CD32">
        <v>0</v>
      </c>
      <c r="CE32">
        <v>0</v>
      </c>
      <c r="CF32">
        <v>1</v>
      </c>
      <c r="CG32">
        <v>1</v>
      </c>
      <c r="CH32">
        <v>0</v>
      </c>
      <c r="CI32">
        <v>0</v>
      </c>
      <c r="CJ32">
        <v>0</v>
      </c>
      <c r="CK32">
        <v>0</v>
      </c>
      <c r="CL32">
        <v>0</v>
      </c>
      <c r="CM32">
        <v>0</v>
      </c>
      <c r="CN32">
        <v>0</v>
      </c>
      <c r="CO32" s="17">
        <v>0</v>
      </c>
      <c r="CP32">
        <v>0.03</v>
      </c>
      <c r="CQ32">
        <v>16</v>
      </c>
      <c r="CR32">
        <v>1</v>
      </c>
      <c r="CS32">
        <v>0</v>
      </c>
      <c r="CT32">
        <v>22</v>
      </c>
      <c r="CZ32" s="33" t="s">
        <v>85</v>
      </c>
    </row>
    <row r="33" spans="1:104" x14ac:dyDescent="0.25">
      <c r="A33">
        <v>32</v>
      </c>
      <c r="B33">
        <v>2</v>
      </c>
      <c r="C33" s="24" t="s">
        <v>122</v>
      </c>
      <c r="D33" s="12">
        <v>8.5357084097210656</v>
      </c>
      <c r="E33" s="13">
        <v>2.1264918163590809</v>
      </c>
      <c r="F33" s="7">
        <v>4.0139860139860142</v>
      </c>
      <c r="G33" s="7">
        <f t="shared" si="0"/>
        <v>6.4092165933619842</v>
      </c>
      <c r="H33" s="15">
        <f t="shared" si="1"/>
        <v>10.662200226080147</v>
      </c>
      <c r="I33" s="11">
        <f t="shared" si="2"/>
        <v>1.4130415467976604E-2</v>
      </c>
      <c r="J33" s="32">
        <f t="shared" si="3"/>
        <v>3.5202951427189097E-3</v>
      </c>
      <c r="K33" s="32">
        <f t="shared" si="4"/>
        <v>284.06709081433644</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29">
        <v>1</v>
      </c>
      <c r="AE33" s="9">
        <v>0</v>
      </c>
      <c r="AF33" s="9">
        <v>0</v>
      </c>
      <c r="AG33" s="29">
        <v>1</v>
      </c>
      <c r="AH33" s="9">
        <v>0</v>
      </c>
      <c r="AI33" s="29">
        <v>1</v>
      </c>
      <c r="AJ33" s="20">
        <v>2004</v>
      </c>
      <c r="AK33" s="32">
        <v>0</v>
      </c>
      <c r="AL33" s="32">
        <v>0</v>
      </c>
      <c r="AM33" s="32">
        <v>0</v>
      </c>
      <c r="AN33" s="42">
        <v>1</v>
      </c>
      <c r="AO33" s="41" t="s">
        <v>98</v>
      </c>
      <c r="AP33" s="17" t="s">
        <v>98</v>
      </c>
      <c r="AQ33" s="38">
        <f t="shared" si="8"/>
        <v>0.46172000000000002</v>
      </c>
      <c r="AR33" s="39">
        <v>0.53827999999999998</v>
      </c>
      <c r="AS33">
        <v>0.52400000000000002</v>
      </c>
      <c r="AT33" s="39">
        <v>0.47599999999999998</v>
      </c>
      <c r="AU33">
        <v>1</v>
      </c>
      <c r="AV33" s="17">
        <v>0</v>
      </c>
      <c r="AW33" t="s">
        <v>98</v>
      </c>
      <c r="AX33" s="17" t="s">
        <v>98</v>
      </c>
      <c r="AY33" s="17" t="s">
        <v>24</v>
      </c>
      <c r="AZ33">
        <v>1</v>
      </c>
      <c r="BA33">
        <v>0</v>
      </c>
      <c r="BB33">
        <v>0</v>
      </c>
      <c r="BC33">
        <v>0</v>
      </c>
      <c r="BD33">
        <v>0</v>
      </c>
      <c r="BE33">
        <v>0</v>
      </c>
      <c r="BF33" s="17">
        <v>0</v>
      </c>
      <c r="BG33">
        <v>1</v>
      </c>
      <c r="BH33">
        <v>0</v>
      </c>
      <c r="BI33" s="17">
        <v>0</v>
      </c>
      <c r="BJ33">
        <v>10169</v>
      </c>
      <c r="BK33">
        <v>11952</v>
      </c>
      <c r="BL33" s="24">
        <v>27.56</v>
      </c>
      <c r="BM33">
        <v>1</v>
      </c>
      <c r="BN33">
        <v>0</v>
      </c>
      <c r="BO33">
        <v>0</v>
      </c>
      <c r="BP33">
        <v>0</v>
      </c>
      <c r="BQ33">
        <v>0</v>
      </c>
      <c r="BR33">
        <v>0</v>
      </c>
      <c r="BS33">
        <v>0</v>
      </c>
      <c r="BT33" s="17">
        <v>0</v>
      </c>
      <c r="BU33">
        <v>1</v>
      </c>
      <c r="BV33">
        <v>0</v>
      </c>
      <c r="BW33">
        <v>0</v>
      </c>
      <c r="BX33" s="17">
        <v>0</v>
      </c>
      <c r="BY33">
        <v>0</v>
      </c>
      <c r="BZ33">
        <v>0</v>
      </c>
      <c r="CA33">
        <v>0</v>
      </c>
      <c r="CB33">
        <v>0</v>
      </c>
      <c r="CC33" s="17">
        <v>0</v>
      </c>
      <c r="CD33">
        <v>0</v>
      </c>
      <c r="CE33">
        <v>0</v>
      </c>
      <c r="CF33">
        <v>1</v>
      </c>
      <c r="CG33">
        <v>1</v>
      </c>
      <c r="CH33">
        <v>0</v>
      </c>
      <c r="CI33">
        <v>0</v>
      </c>
      <c r="CJ33">
        <v>0</v>
      </c>
      <c r="CK33">
        <v>0</v>
      </c>
      <c r="CL33">
        <v>0</v>
      </c>
      <c r="CM33">
        <v>0</v>
      </c>
      <c r="CN33">
        <v>0</v>
      </c>
      <c r="CO33" s="17">
        <v>0</v>
      </c>
      <c r="CP33">
        <v>0.03</v>
      </c>
      <c r="CQ33">
        <v>16</v>
      </c>
      <c r="CR33">
        <v>1</v>
      </c>
      <c r="CS33">
        <v>0</v>
      </c>
      <c r="CT33">
        <v>22</v>
      </c>
      <c r="CZ33" s="33" t="s">
        <v>85</v>
      </c>
    </row>
    <row r="34" spans="1:104" x14ac:dyDescent="0.25">
      <c r="A34">
        <v>33</v>
      </c>
      <c r="B34">
        <v>2</v>
      </c>
      <c r="C34" s="24" t="s">
        <v>122</v>
      </c>
      <c r="D34" s="12">
        <v>10.3021993206643</v>
      </c>
      <c r="E34" s="13">
        <v>1.3856759320191741</v>
      </c>
      <c r="F34" s="7">
        <v>7.4347826086956532</v>
      </c>
      <c r="G34" s="7">
        <f t="shared" si="0"/>
        <v>8.9165233886451265</v>
      </c>
      <c r="H34" s="15">
        <f t="shared" si="1"/>
        <v>11.687875252683474</v>
      </c>
      <c r="I34" s="11">
        <f t="shared" si="2"/>
        <v>2.6166280131447194E-2</v>
      </c>
      <c r="J34" s="32">
        <f t="shared" si="3"/>
        <v>3.5194411872706741E-3</v>
      </c>
      <c r="K34" s="32">
        <f t="shared" si="4"/>
        <v>284.13601671107898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29">
        <v>1</v>
      </c>
      <c r="AE34" s="9">
        <v>0</v>
      </c>
      <c r="AF34" s="9">
        <v>0</v>
      </c>
      <c r="AG34" s="29">
        <v>1</v>
      </c>
      <c r="AH34" s="9">
        <v>0</v>
      </c>
      <c r="AI34" s="29">
        <v>1</v>
      </c>
      <c r="AJ34" s="20">
        <v>2006</v>
      </c>
      <c r="AK34" s="32">
        <v>0</v>
      </c>
      <c r="AL34" s="32">
        <v>0</v>
      </c>
      <c r="AM34" s="32">
        <v>0</v>
      </c>
      <c r="AN34" s="42">
        <v>1</v>
      </c>
      <c r="AO34" s="41" t="s">
        <v>98</v>
      </c>
      <c r="AP34" s="17" t="s">
        <v>98</v>
      </c>
      <c r="AQ34" s="38">
        <f t="shared" si="8"/>
        <v>0.46172000000000002</v>
      </c>
      <c r="AR34" s="39">
        <v>0.53827999999999998</v>
      </c>
      <c r="AS34">
        <v>0.52400000000000002</v>
      </c>
      <c r="AT34" s="39">
        <v>0.47599999999999998</v>
      </c>
      <c r="AU34">
        <v>1</v>
      </c>
      <c r="AV34" s="17">
        <v>0</v>
      </c>
      <c r="AW34" t="s">
        <v>98</v>
      </c>
      <c r="AX34" s="17" t="s">
        <v>98</v>
      </c>
      <c r="AY34" s="17" t="s">
        <v>24</v>
      </c>
      <c r="AZ34">
        <v>1</v>
      </c>
      <c r="BA34">
        <v>0</v>
      </c>
      <c r="BB34">
        <v>0</v>
      </c>
      <c r="BC34">
        <v>0</v>
      </c>
      <c r="BD34">
        <v>0</v>
      </c>
      <c r="BE34">
        <v>0</v>
      </c>
      <c r="BF34" s="17">
        <v>0</v>
      </c>
      <c r="BG34">
        <v>1</v>
      </c>
      <c r="BH34">
        <v>0</v>
      </c>
      <c r="BI34" s="17">
        <v>0</v>
      </c>
      <c r="BJ34">
        <v>10461</v>
      </c>
      <c r="BK34">
        <v>12348</v>
      </c>
      <c r="BL34" s="24">
        <v>27.56</v>
      </c>
      <c r="BM34">
        <v>1</v>
      </c>
      <c r="BN34">
        <v>0</v>
      </c>
      <c r="BO34">
        <v>0</v>
      </c>
      <c r="BP34">
        <v>0</v>
      </c>
      <c r="BQ34">
        <v>0</v>
      </c>
      <c r="BR34">
        <v>0</v>
      </c>
      <c r="BS34">
        <v>0</v>
      </c>
      <c r="BT34" s="17">
        <v>0</v>
      </c>
      <c r="BU34">
        <v>1</v>
      </c>
      <c r="BV34">
        <v>0</v>
      </c>
      <c r="BW34">
        <v>0</v>
      </c>
      <c r="BX34" s="17">
        <v>0</v>
      </c>
      <c r="BY34">
        <v>0</v>
      </c>
      <c r="BZ34">
        <v>0</v>
      </c>
      <c r="CA34">
        <v>0</v>
      </c>
      <c r="CB34">
        <v>0</v>
      </c>
      <c r="CC34" s="17">
        <v>0</v>
      </c>
      <c r="CD34">
        <v>0</v>
      </c>
      <c r="CE34">
        <v>0</v>
      </c>
      <c r="CF34">
        <v>1</v>
      </c>
      <c r="CG34">
        <v>1</v>
      </c>
      <c r="CH34">
        <v>0</v>
      </c>
      <c r="CI34">
        <v>0</v>
      </c>
      <c r="CJ34">
        <v>0</v>
      </c>
      <c r="CK34">
        <v>0</v>
      </c>
      <c r="CL34">
        <v>0</v>
      </c>
      <c r="CM34">
        <v>0</v>
      </c>
      <c r="CN34">
        <v>0</v>
      </c>
      <c r="CO34" s="17">
        <v>0</v>
      </c>
      <c r="CP34">
        <v>0.03</v>
      </c>
      <c r="CQ34">
        <v>16</v>
      </c>
      <c r="CR34">
        <v>1</v>
      </c>
      <c r="CS34">
        <v>0</v>
      </c>
      <c r="CT34">
        <v>22</v>
      </c>
      <c r="CZ34" s="33" t="s">
        <v>85</v>
      </c>
    </row>
    <row r="35" spans="1:104" x14ac:dyDescent="0.25">
      <c r="A35">
        <v>34</v>
      </c>
      <c r="B35">
        <v>2</v>
      </c>
      <c r="C35" s="24" t="s">
        <v>122</v>
      </c>
      <c r="D35" s="12">
        <v>8.7920081740137324</v>
      </c>
      <c r="E35" s="13">
        <v>0.25167962330191979</v>
      </c>
      <c r="F35" s="7">
        <v>34.933333333333337</v>
      </c>
      <c r="G35" s="7">
        <f t="shared" si="0"/>
        <v>8.5403285507118127</v>
      </c>
      <c r="H35" s="15">
        <f t="shared" si="1"/>
        <v>9.043687797315652</v>
      </c>
      <c r="I35" s="11">
        <f t="shared" si="2"/>
        <v>0.1220681841708002</v>
      </c>
      <c r="J35" s="32">
        <f t="shared" si="3"/>
        <v>3.4943182491641274E-3</v>
      </c>
      <c r="K35" s="32">
        <f t="shared" si="4"/>
        <v>286.17885627309676</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29">
        <v>1</v>
      </c>
      <c r="AE35" s="9">
        <v>0</v>
      </c>
      <c r="AF35" s="9">
        <v>0</v>
      </c>
      <c r="AG35" s="29">
        <v>1</v>
      </c>
      <c r="AH35" s="9">
        <v>0</v>
      </c>
      <c r="AI35" s="29">
        <v>1</v>
      </c>
      <c r="AJ35" s="20">
        <v>2006</v>
      </c>
      <c r="AK35" s="32">
        <v>0</v>
      </c>
      <c r="AL35" s="32">
        <v>0</v>
      </c>
      <c r="AM35" s="32">
        <v>0</v>
      </c>
      <c r="AN35" s="42">
        <v>1</v>
      </c>
      <c r="AO35" s="41" t="s">
        <v>98</v>
      </c>
      <c r="AP35" s="17" t="s">
        <v>98</v>
      </c>
      <c r="AQ35" s="38">
        <f t="shared" si="8"/>
        <v>0.46172000000000002</v>
      </c>
      <c r="AR35" s="39">
        <v>0.53827999999999998</v>
      </c>
      <c r="AS35">
        <v>0.52400000000000002</v>
      </c>
      <c r="AT35" s="39">
        <v>0.47599999999999998</v>
      </c>
      <c r="AU35">
        <v>1</v>
      </c>
      <c r="AV35" s="17">
        <v>0</v>
      </c>
      <c r="AW35" t="s">
        <v>98</v>
      </c>
      <c r="AX35" s="17" t="s">
        <v>98</v>
      </c>
      <c r="AY35" s="17" t="s">
        <v>24</v>
      </c>
      <c r="AZ35">
        <v>1</v>
      </c>
      <c r="BA35">
        <v>0</v>
      </c>
      <c r="BB35">
        <v>0</v>
      </c>
      <c r="BC35">
        <v>0</v>
      </c>
      <c r="BD35">
        <v>0</v>
      </c>
      <c r="BE35">
        <v>0</v>
      </c>
      <c r="BF35" s="17">
        <v>0</v>
      </c>
      <c r="BG35">
        <v>1</v>
      </c>
      <c r="BH35">
        <v>0</v>
      </c>
      <c r="BI35" s="17">
        <v>0</v>
      </c>
      <c r="BJ35">
        <v>10461</v>
      </c>
      <c r="BK35">
        <v>12348</v>
      </c>
      <c r="BL35" s="24">
        <v>27.56</v>
      </c>
      <c r="BM35">
        <v>1</v>
      </c>
      <c r="BN35">
        <v>0</v>
      </c>
      <c r="BO35">
        <v>0</v>
      </c>
      <c r="BP35">
        <v>0</v>
      </c>
      <c r="BQ35">
        <v>0</v>
      </c>
      <c r="BR35">
        <v>0</v>
      </c>
      <c r="BS35">
        <v>0</v>
      </c>
      <c r="BT35" s="17">
        <v>0</v>
      </c>
      <c r="BU35">
        <v>1</v>
      </c>
      <c r="BV35">
        <v>0</v>
      </c>
      <c r="BW35">
        <v>0</v>
      </c>
      <c r="BX35" s="17">
        <v>0</v>
      </c>
      <c r="BY35">
        <v>0</v>
      </c>
      <c r="BZ35">
        <v>0</v>
      </c>
      <c r="CA35">
        <v>0</v>
      </c>
      <c r="CB35">
        <v>0</v>
      </c>
      <c r="CC35" s="17">
        <v>0</v>
      </c>
      <c r="CD35">
        <v>0</v>
      </c>
      <c r="CE35">
        <v>0</v>
      </c>
      <c r="CF35">
        <v>1</v>
      </c>
      <c r="CG35">
        <v>1</v>
      </c>
      <c r="CH35">
        <v>0</v>
      </c>
      <c r="CI35">
        <v>0</v>
      </c>
      <c r="CJ35">
        <v>0</v>
      </c>
      <c r="CK35">
        <v>0</v>
      </c>
      <c r="CL35">
        <v>0</v>
      </c>
      <c r="CM35">
        <v>0</v>
      </c>
      <c r="CN35">
        <v>0</v>
      </c>
      <c r="CO35" s="17">
        <v>0</v>
      </c>
      <c r="CP35">
        <v>0.03</v>
      </c>
      <c r="CQ35">
        <v>16</v>
      </c>
      <c r="CR35">
        <v>1</v>
      </c>
      <c r="CS35">
        <v>0</v>
      </c>
      <c r="CT35">
        <v>22</v>
      </c>
      <c r="CZ35" s="33" t="s">
        <v>85</v>
      </c>
    </row>
    <row r="36" spans="1:104" x14ac:dyDescent="0.25">
      <c r="A36">
        <v>35</v>
      </c>
      <c r="B36">
        <v>2</v>
      </c>
      <c r="C36" s="24" t="s">
        <v>122</v>
      </c>
      <c r="D36" s="12">
        <v>15.10864433221337</v>
      </c>
      <c r="E36" s="13">
        <v>0.83640316091169442</v>
      </c>
      <c r="F36" s="7">
        <v>18.063829787234042</v>
      </c>
      <c r="G36" s="7">
        <f t="shared" si="0"/>
        <v>14.272241171301676</v>
      </c>
      <c r="H36" s="15">
        <f t="shared" si="1"/>
        <v>15.945047493125063</v>
      </c>
      <c r="I36" s="11">
        <f t="shared" si="2"/>
        <v>6.3468142826239818E-2</v>
      </c>
      <c r="J36" s="32">
        <f t="shared" si="3"/>
        <v>3.5135485427953729E-3</v>
      </c>
      <c r="K36" s="32">
        <f t="shared" si="4"/>
        <v>284.61254706457015</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29">
        <v>1</v>
      </c>
      <c r="AE36" s="9">
        <v>0</v>
      </c>
      <c r="AF36" s="9">
        <v>0</v>
      </c>
      <c r="AG36" s="29">
        <v>1</v>
      </c>
      <c r="AH36" s="9">
        <v>0</v>
      </c>
      <c r="AI36" s="29">
        <v>1</v>
      </c>
      <c r="AJ36" s="20">
        <v>2006</v>
      </c>
      <c r="AK36" s="32">
        <v>0</v>
      </c>
      <c r="AL36" s="32">
        <v>0</v>
      </c>
      <c r="AM36" s="32">
        <v>0</v>
      </c>
      <c r="AN36" s="42">
        <v>1</v>
      </c>
      <c r="AO36" s="41" t="s">
        <v>98</v>
      </c>
      <c r="AP36" s="17" t="s">
        <v>98</v>
      </c>
      <c r="AQ36" s="38">
        <f t="shared" si="8"/>
        <v>0.46172000000000002</v>
      </c>
      <c r="AR36" s="39">
        <v>0.53827999999999998</v>
      </c>
      <c r="AS36">
        <v>0.52400000000000002</v>
      </c>
      <c r="AT36" s="39">
        <v>0.47599999999999998</v>
      </c>
      <c r="AU36">
        <v>1</v>
      </c>
      <c r="AV36" s="17">
        <v>0</v>
      </c>
      <c r="AW36" t="s">
        <v>98</v>
      </c>
      <c r="AX36" s="17" t="s">
        <v>98</v>
      </c>
      <c r="AY36" s="17" t="s">
        <v>24</v>
      </c>
      <c r="AZ36">
        <v>1</v>
      </c>
      <c r="BA36">
        <v>0</v>
      </c>
      <c r="BB36">
        <v>0</v>
      </c>
      <c r="BC36">
        <v>0</v>
      </c>
      <c r="BD36">
        <v>0</v>
      </c>
      <c r="BE36">
        <v>0</v>
      </c>
      <c r="BF36" s="17">
        <v>0</v>
      </c>
      <c r="BG36">
        <v>1</v>
      </c>
      <c r="BH36">
        <v>0</v>
      </c>
      <c r="BI36" s="17">
        <v>0</v>
      </c>
      <c r="BJ36">
        <v>10461</v>
      </c>
      <c r="BK36">
        <v>12348</v>
      </c>
      <c r="BL36" s="24">
        <v>27.56</v>
      </c>
      <c r="BM36">
        <v>1</v>
      </c>
      <c r="BN36">
        <v>0</v>
      </c>
      <c r="BO36">
        <v>0</v>
      </c>
      <c r="BP36">
        <v>0</v>
      </c>
      <c r="BQ36">
        <v>0</v>
      </c>
      <c r="BR36">
        <v>0</v>
      </c>
      <c r="BS36">
        <v>0</v>
      </c>
      <c r="BT36" s="17">
        <v>0</v>
      </c>
      <c r="BU36">
        <v>1</v>
      </c>
      <c r="BV36">
        <v>0</v>
      </c>
      <c r="BW36">
        <v>0</v>
      </c>
      <c r="BX36" s="17">
        <v>0</v>
      </c>
      <c r="BY36">
        <v>0</v>
      </c>
      <c r="BZ36">
        <v>0</v>
      </c>
      <c r="CA36">
        <v>0</v>
      </c>
      <c r="CB36">
        <v>0</v>
      </c>
      <c r="CC36" s="17">
        <v>0</v>
      </c>
      <c r="CD36">
        <v>0</v>
      </c>
      <c r="CE36">
        <v>0</v>
      </c>
      <c r="CF36">
        <v>1</v>
      </c>
      <c r="CG36">
        <v>1</v>
      </c>
      <c r="CH36">
        <v>0</v>
      </c>
      <c r="CI36">
        <v>0</v>
      </c>
      <c r="CJ36">
        <v>0</v>
      </c>
      <c r="CK36">
        <v>0</v>
      </c>
      <c r="CL36">
        <v>0</v>
      </c>
      <c r="CM36">
        <v>0</v>
      </c>
      <c r="CN36">
        <v>0</v>
      </c>
      <c r="CO36" s="17">
        <v>0</v>
      </c>
      <c r="CP36">
        <v>0.03</v>
      </c>
      <c r="CQ36">
        <v>16</v>
      </c>
      <c r="CR36">
        <v>1</v>
      </c>
      <c r="CS36">
        <v>0</v>
      </c>
      <c r="CT36">
        <v>22</v>
      </c>
      <c r="CZ36" s="33" t="s">
        <v>85</v>
      </c>
    </row>
    <row r="37" spans="1:104" x14ac:dyDescent="0.25">
      <c r="A37">
        <v>36</v>
      </c>
      <c r="B37">
        <v>2</v>
      </c>
      <c r="C37" s="24" t="s">
        <v>122</v>
      </c>
      <c r="D37" s="12">
        <v>3.6339712642529332</v>
      </c>
      <c r="E37" s="13">
        <v>0.33859320555336098</v>
      </c>
      <c r="F37" s="7">
        <v>10.732558139534889</v>
      </c>
      <c r="G37" s="7">
        <f t="shared" si="0"/>
        <v>3.2953780586995722</v>
      </c>
      <c r="H37" s="15">
        <f t="shared" si="1"/>
        <v>3.9725644698062941</v>
      </c>
      <c r="I37" s="11">
        <f t="shared" si="2"/>
        <v>3.7758599513370919E-2</v>
      </c>
      <c r="J37" s="32">
        <f t="shared" si="3"/>
        <v>3.5181360326651109E-3</v>
      </c>
      <c r="K37" s="32">
        <f t="shared" si="4"/>
        <v>284.24142520790053</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29">
        <v>1</v>
      </c>
      <c r="AE37" s="9">
        <v>0</v>
      </c>
      <c r="AF37" s="9">
        <v>0</v>
      </c>
      <c r="AG37" s="29">
        <v>1</v>
      </c>
      <c r="AH37" s="9">
        <v>0</v>
      </c>
      <c r="AI37" s="29">
        <v>1</v>
      </c>
      <c r="AJ37" s="20">
        <v>2006</v>
      </c>
      <c r="AK37" s="32">
        <v>0</v>
      </c>
      <c r="AL37" s="32">
        <v>0</v>
      </c>
      <c r="AM37" s="32">
        <v>0</v>
      </c>
      <c r="AN37" s="42">
        <v>1</v>
      </c>
      <c r="AO37" s="41" t="s">
        <v>98</v>
      </c>
      <c r="AP37" s="17" t="s">
        <v>98</v>
      </c>
      <c r="AQ37" s="38">
        <f t="shared" si="8"/>
        <v>0.46172000000000002</v>
      </c>
      <c r="AR37" s="39">
        <v>0.53827999999999998</v>
      </c>
      <c r="AS37">
        <v>0.52400000000000002</v>
      </c>
      <c r="AT37" s="39">
        <v>0.47599999999999998</v>
      </c>
      <c r="AU37">
        <v>1</v>
      </c>
      <c r="AV37" s="17">
        <v>0</v>
      </c>
      <c r="AW37" t="s">
        <v>98</v>
      </c>
      <c r="AX37" s="17" t="s">
        <v>98</v>
      </c>
      <c r="AY37" s="17" t="s">
        <v>24</v>
      </c>
      <c r="AZ37">
        <v>1</v>
      </c>
      <c r="BA37">
        <v>0</v>
      </c>
      <c r="BB37">
        <v>0</v>
      </c>
      <c r="BC37">
        <v>0</v>
      </c>
      <c r="BD37">
        <v>0</v>
      </c>
      <c r="BE37">
        <v>0</v>
      </c>
      <c r="BF37" s="17">
        <v>0</v>
      </c>
      <c r="BG37">
        <v>1</v>
      </c>
      <c r="BH37">
        <v>0</v>
      </c>
      <c r="BI37" s="17">
        <v>0</v>
      </c>
      <c r="BJ37">
        <v>10461</v>
      </c>
      <c r="BK37">
        <v>12348</v>
      </c>
      <c r="BL37" s="24">
        <v>27.56</v>
      </c>
      <c r="BM37">
        <v>1</v>
      </c>
      <c r="BN37">
        <v>0</v>
      </c>
      <c r="BO37">
        <v>0</v>
      </c>
      <c r="BP37">
        <v>0</v>
      </c>
      <c r="BQ37">
        <v>0</v>
      </c>
      <c r="BR37">
        <v>0</v>
      </c>
      <c r="BS37">
        <v>0</v>
      </c>
      <c r="BT37" s="17">
        <v>0</v>
      </c>
      <c r="BU37">
        <v>1</v>
      </c>
      <c r="BV37">
        <v>0</v>
      </c>
      <c r="BW37">
        <v>0</v>
      </c>
      <c r="BX37" s="17">
        <v>0</v>
      </c>
      <c r="BY37">
        <v>0</v>
      </c>
      <c r="BZ37">
        <v>0</v>
      </c>
      <c r="CA37">
        <v>0</v>
      </c>
      <c r="CB37">
        <v>0</v>
      </c>
      <c r="CC37" s="17">
        <v>0</v>
      </c>
      <c r="CD37">
        <v>0</v>
      </c>
      <c r="CE37">
        <v>0</v>
      </c>
      <c r="CF37">
        <v>1</v>
      </c>
      <c r="CG37">
        <v>1</v>
      </c>
      <c r="CH37">
        <v>0</v>
      </c>
      <c r="CI37">
        <v>0</v>
      </c>
      <c r="CJ37">
        <v>0</v>
      </c>
      <c r="CK37">
        <v>0</v>
      </c>
      <c r="CL37">
        <v>0</v>
      </c>
      <c r="CM37">
        <v>0</v>
      </c>
      <c r="CN37">
        <v>0</v>
      </c>
      <c r="CO37" s="17">
        <v>0</v>
      </c>
      <c r="CP37">
        <v>0.03</v>
      </c>
      <c r="CQ37">
        <v>16</v>
      </c>
      <c r="CR37">
        <v>1</v>
      </c>
      <c r="CS37">
        <v>0</v>
      </c>
      <c r="CT37">
        <v>22</v>
      </c>
      <c r="CZ37" s="33" t="s">
        <v>85</v>
      </c>
    </row>
    <row r="38" spans="1:104" x14ac:dyDescent="0.25">
      <c r="A38">
        <v>37</v>
      </c>
      <c r="B38">
        <v>2</v>
      </c>
      <c r="C38" s="24" t="s">
        <v>122</v>
      </c>
      <c r="D38" s="12">
        <v>5.9401584624788173</v>
      </c>
      <c r="E38" s="13">
        <v>1.0685999350490989</v>
      </c>
      <c r="F38" s="7">
        <v>5.5588235294117654</v>
      </c>
      <c r="G38" s="7">
        <f t="shared" si="0"/>
        <v>4.871558527429718</v>
      </c>
      <c r="H38" s="15">
        <f t="shared" si="1"/>
        <v>7.0087583975279166</v>
      </c>
      <c r="I38" s="11">
        <f t="shared" si="2"/>
        <v>1.9566906583893002E-2</v>
      </c>
      <c r="J38" s="32">
        <f t="shared" si="3"/>
        <v>3.5199726129754604E-3</v>
      </c>
      <c r="K38" s="32">
        <f t="shared" si="4"/>
        <v>284.09311945035051</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29">
        <v>1</v>
      </c>
      <c r="AE38" s="9">
        <v>0</v>
      </c>
      <c r="AF38" s="9">
        <v>0</v>
      </c>
      <c r="AG38" s="29">
        <v>1</v>
      </c>
      <c r="AH38" s="9">
        <v>0</v>
      </c>
      <c r="AI38" s="29">
        <v>1</v>
      </c>
      <c r="AJ38" s="20">
        <v>2008</v>
      </c>
      <c r="AK38" s="32">
        <v>0</v>
      </c>
      <c r="AL38" s="32">
        <v>0</v>
      </c>
      <c r="AM38" s="32">
        <v>0</v>
      </c>
      <c r="AN38" s="42">
        <v>1</v>
      </c>
      <c r="AO38" s="41" t="s">
        <v>98</v>
      </c>
      <c r="AP38" s="17" t="s">
        <v>98</v>
      </c>
      <c r="AQ38" s="38">
        <f t="shared" si="8"/>
        <v>0.46172000000000002</v>
      </c>
      <c r="AR38" s="39">
        <v>0.53827999999999998</v>
      </c>
      <c r="AS38">
        <v>0.52400000000000002</v>
      </c>
      <c r="AT38" s="39">
        <v>0.47599999999999998</v>
      </c>
      <c r="AU38">
        <v>1</v>
      </c>
      <c r="AV38" s="17">
        <v>0</v>
      </c>
      <c r="AW38" t="s">
        <v>98</v>
      </c>
      <c r="AX38" s="17" t="s">
        <v>98</v>
      </c>
      <c r="AY38" s="17" t="s">
        <v>24</v>
      </c>
      <c r="AZ38">
        <v>1</v>
      </c>
      <c r="BA38">
        <v>0</v>
      </c>
      <c r="BB38">
        <v>0</v>
      </c>
      <c r="BC38">
        <v>0</v>
      </c>
      <c r="BD38">
        <v>0</v>
      </c>
      <c r="BE38">
        <v>0</v>
      </c>
      <c r="BF38" s="17">
        <v>0</v>
      </c>
      <c r="BG38">
        <v>1</v>
      </c>
      <c r="BH38">
        <v>0</v>
      </c>
      <c r="BI38" s="17">
        <v>0</v>
      </c>
      <c r="BJ38">
        <v>11381</v>
      </c>
      <c r="BK38">
        <v>12488</v>
      </c>
      <c r="BL38" s="24">
        <v>27.56</v>
      </c>
      <c r="BM38">
        <v>1</v>
      </c>
      <c r="BN38">
        <v>0</v>
      </c>
      <c r="BO38">
        <v>0</v>
      </c>
      <c r="BP38">
        <v>0</v>
      </c>
      <c r="BQ38">
        <v>0</v>
      </c>
      <c r="BR38">
        <v>0</v>
      </c>
      <c r="BS38">
        <v>0</v>
      </c>
      <c r="BT38" s="17">
        <v>0</v>
      </c>
      <c r="BU38">
        <v>1</v>
      </c>
      <c r="BV38">
        <v>0</v>
      </c>
      <c r="BW38">
        <v>0</v>
      </c>
      <c r="BX38" s="17">
        <v>0</v>
      </c>
      <c r="BY38">
        <v>0</v>
      </c>
      <c r="BZ38">
        <v>0</v>
      </c>
      <c r="CA38">
        <v>0</v>
      </c>
      <c r="CB38">
        <v>0</v>
      </c>
      <c r="CC38" s="17">
        <v>0</v>
      </c>
      <c r="CD38">
        <v>0</v>
      </c>
      <c r="CE38">
        <v>0</v>
      </c>
      <c r="CF38">
        <v>1</v>
      </c>
      <c r="CG38">
        <v>1</v>
      </c>
      <c r="CH38">
        <v>0</v>
      </c>
      <c r="CI38">
        <v>0</v>
      </c>
      <c r="CJ38">
        <v>0</v>
      </c>
      <c r="CK38">
        <v>0</v>
      </c>
      <c r="CL38">
        <v>0</v>
      </c>
      <c r="CM38">
        <v>0</v>
      </c>
      <c r="CN38">
        <v>0</v>
      </c>
      <c r="CO38" s="17">
        <v>0</v>
      </c>
      <c r="CP38">
        <v>0.03</v>
      </c>
      <c r="CQ38">
        <v>16</v>
      </c>
      <c r="CR38">
        <v>1</v>
      </c>
      <c r="CS38">
        <v>0</v>
      </c>
      <c r="CT38">
        <v>22</v>
      </c>
      <c r="CZ38" s="33" t="s">
        <v>85</v>
      </c>
    </row>
    <row r="39" spans="1:104" x14ac:dyDescent="0.25">
      <c r="A39">
        <v>38</v>
      </c>
      <c r="B39">
        <v>2</v>
      </c>
      <c r="C39" s="24" t="s">
        <v>122</v>
      </c>
      <c r="D39" s="12">
        <v>8.476080955730648</v>
      </c>
      <c r="E39" s="13">
        <v>0.1857308575956915</v>
      </c>
      <c r="F39" s="7">
        <v>45.63636363636364</v>
      </c>
      <c r="G39" s="7">
        <f t="shared" si="0"/>
        <v>8.2903500981349563</v>
      </c>
      <c r="H39" s="15">
        <f t="shared" si="1"/>
        <v>8.6618118133263398</v>
      </c>
      <c r="I39" s="11">
        <f t="shared" si="2"/>
        <v>0.15863499997865846</v>
      </c>
      <c r="J39" s="32">
        <f t="shared" si="3"/>
        <v>3.4760657365841491E-3</v>
      </c>
      <c r="K39" s="32">
        <f t="shared" si="4"/>
        <v>287.68155604061656</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29">
        <v>1</v>
      </c>
      <c r="AE39" s="9">
        <v>0</v>
      </c>
      <c r="AF39" s="9">
        <v>0</v>
      </c>
      <c r="AG39" s="29">
        <v>1</v>
      </c>
      <c r="AH39" s="9">
        <v>0</v>
      </c>
      <c r="AI39" s="29">
        <v>1</v>
      </c>
      <c r="AJ39" s="20">
        <v>2008</v>
      </c>
      <c r="AK39" s="32">
        <v>0</v>
      </c>
      <c r="AL39" s="32">
        <v>0</v>
      </c>
      <c r="AM39" s="32">
        <v>0</v>
      </c>
      <c r="AN39" s="42">
        <v>1</v>
      </c>
      <c r="AO39" s="41" t="s">
        <v>98</v>
      </c>
      <c r="AP39" s="17" t="s">
        <v>98</v>
      </c>
      <c r="AQ39" s="38">
        <f t="shared" si="8"/>
        <v>0.46172000000000002</v>
      </c>
      <c r="AR39" s="39">
        <v>0.53827999999999998</v>
      </c>
      <c r="AS39">
        <v>0.52400000000000002</v>
      </c>
      <c r="AT39" s="39">
        <v>0.47599999999999998</v>
      </c>
      <c r="AU39">
        <v>1</v>
      </c>
      <c r="AV39" s="17">
        <v>0</v>
      </c>
      <c r="AW39" t="s">
        <v>98</v>
      </c>
      <c r="AX39" s="17" t="s">
        <v>98</v>
      </c>
      <c r="AY39" s="17" t="s">
        <v>24</v>
      </c>
      <c r="AZ39">
        <v>1</v>
      </c>
      <c r="BA39">
        <v>0</v>
      </c>
      <c r="BB39">
        <v>0</v>
      </c>
      <c r="BC39">
        <v>0</v>
      </c>
      <c r="BD39">
        <v>0</v>
      </c>
      <c r="BE39">
        <v>0</v>
      </c>
      <c r="BF39" s="17">
        <v>0</v>
      </c>
      <c r="BG39">
        <v>1</v>
      </c>
      <c r="BH39">
        <v>0</v>
      </c>
      <c r="BI39" s="17">
        <v>0</v>
      </c>
      <c r="BJ39">
        <v>11381</v>
      </c>
      <c r="BK39">
        <v>12488</v>
      </c>
      <c r="BL39" s="24">
        <v>27.56</v>
      </c>
      <c r="BM39">
        <v>1</v>
      </c>
      <c r="BN39">
        <v>0</v>
      </c>
      <c r="BO39">
        <v>0</v>
      </c>
      <c r="BP39">
        <v>0</v>
      </c>
      <c r="BQ39">
        <v>0</v>
      </c>
      <c r="BR39">
        <v>0</v>
      </c>
      <c r="BS39">
        <v>0</v>
      </c>
      <c r="BT39" s="17">
        <v>0</v>
      </c>
      <c r="BU39">
        <v>1</v>
      </c>
      <c r="BV39">
        <v>0</v>
      </c>
      <c r="BW39">
        <v>0</v>
      </c>
      <c r="BX39" s="17">
        <v>0</v>
      </c>
      <c r="BY39">
        <v>0</v>
      </c>
      <c r="BZ39">
        <v>0</v>
      </c>
      <c r="CA39">
        <v>0</v>
      </c>
      <c r="CB39">
        <v>0</v>
      </c>
      <c r="CC39" s="17">
        <v>0</v>
      </c>
      <c r="CD39">
        <v>0</v>
      </c>
      <c r="CE39">
        <v>0</v>
      </c>
      <c r="CF39">
        <v>1</v>
      </c>
      <c r="CG39">
        <v>1</v>
      </c>
      <c r="CH39">
        <v>0</v>
      </c>
      <c r="CI39">
        <v>0</v>
      </c>
      <c r="CJ39">
        <v>0</v>
      </c>
      <c r="CK39">
        <v>0</v>
      </c>
      <c r="CL39">
        <v>0</v>
      </c>
      <c r="CM39">
        <v>0</v>
      </c>
      <c r="CN39">
        <v>0</v>
      </c>
      <c r="CO39" s="17">
        <v>0</v>
      </c>
      <c r="CP39">
        <v>0.03</v>
      </c>
      <c r="CQ39">
        <v>16</v>
      </c>
      <c r="CR39">
        <v>1</v>
      </c>
      <c r="CS39">
        <v>0</v>
      </c>
      <c r="CT39">
        <v>22</v>
      </c>
      <c r="CZ39" s="33" t="s">
        <v>85</v>
      </c>
    </row>
    <row r="40" spans="1:104" x14ac:dyDescent="0.25">
      <c r="A40">
        <v>39</v>
      </c>
      <c r="B40">
        <v>2</v>
      </c>
      <c r="C40" s="24" t="s">
        <v>122</v>
      </c>
      <c r="D40" s="12">
        <v>15.10864433221337</v>
      </c>
      <c r="E40" s="13">
        <v>0.56634579721718814</v>
      </c>
      <c r="F40" s="7">
        <v>26.677419354838712</v>
      </c>
      <c r="G40" s="7">
        <f t="shared" si="0"/>
        <v>14.542298534996181</v>
      </c>
      <c r="H40" s="15">
        <f t="shared" si="1"/>
        <v>15.674990129430558</v>
      </c>
      <c r="I40" s="11">
        <f t="shared" si="2"/>
        <v>9.3510231611987529E-2</v>
      </c>
      <c r="J40" s="32">
        <f t="shared" si="3"/>
        <v>3.5052202901712372E-3</v>
      </c>
      <c r="K40" s="32">
        <f t="shared" si="4"/>
        <v>285.28877423311616</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29">
        <v>1</v>
      </c>
      <c r="AE40" s="9">
        <v>0</v>
      </c>
      <c r="AF40" s="9">
        <v>0</v>
      </c>
      <c r="AG40" s="29">
        <v>1</v>
      </c>
      <c r="AH40" s="9">
        <v>0</v>
      </c>
      <c r="AI40" s="29">
        <v>1</v>
      </c>
      <c r="AJ40" s="20">
        <v>2008</v>
      </c>
      <c r="AK40" s="32">
        <v>0</v>
      </c>
      <c r="AL40" s="32">
        <v>0</v>
      </c>
      <c r="AM40" s="32">
        <v>0</v>
      </c>
      <c r="AN40" s="42">
        <v>1</v>
      </c>
      <c r="AO40" s="41" t="s">
        <v>98</v>
      </c>
      <c r="AP40" s="17" t="s">
        <v>98</v>
      </c>
      <c r="AQ40" s="38">
        <f t="shared" si="8"/>
        <v>0.46172000000000002</v>
      </c>
      <c r="AR40" s="39">
        <v>0.53827999999999998</v>
      </c>
      <c r="AS40">
        <v>0.52400000000000002</v>
      </c>
      <c r="AT40" s="39">
        <v>0.47599999999999998</v>
      </c>
      <c r="AU40">
        <v>1</v>
      </c>
      <c r="AV40" s="17">
        <v>0</v>
      </c>
      <c r="AW40" t="s">
        <v>98</v>
      </c>
      <c r="AX40" s="17" t="s">
        <v>98</v>
      </c>
      <c r="AY40" s="17" t="s">
        <v>24</v>
      </c>
      <c r="AZ40">
        <v>1</v>
      </c>
      <c r="BA40">
        <v>0</v>
      </c>
      <c r="BB40">
        <v>0</v>
      </c>
      <c r="BC40">
        <v>0</v>
      </c>
      <c r="BD40">
        <v>0</v>
      </c>
      <c r="BE40">
        <v>0</v>
      </c>
      <c r="BF40" s="17">
        <v>0</v>
      </c>
      <c r="BG40">
        <v>1</v>
      </c>
      <c r="BH40">
        <v>0</v>
      </c>
      <c r="BI40" s="17">
        <v>0</v>
      </c>
      <c r="BJ40">
        <v>11381</v>
      </c>
      <c r="BK40">
        <v>12488</v>
      </c>
      <c r="BL40" s="24">
        <v>27.56</v>
      </c>
      <c r="BM40">
        <v>1</v>
      </c>
      <c r="BN40">
        <v>0</v>
      </c>
      <c r="BO40">
        <v>0</v>
      </c>
      <c r="BP40">
        <v>0</v>
      </c>
      <c r="BQ40">
        <v>0</v>
      </c>
      <c r="BR40">
        <v>0</v>
      </c>
      <c r="BS40">
        <v>0</v>
      </c>
      <c r="BT40" s="17">
        <v>0</v>
      </c>
      <c r="BU40">
        <v>1</v>
      </c>
      <c r="BV40">
        <v>0</v>
      </c>
      <c r="BW40">
        <v>0</v>
      </c>
      <c r="BX40" s="17">
        <v>0</v>
      </c>
      <c r="BY40">
        <v>0</v>
      </c>
      <c r="BZ40">
        <v>0</v>
      </c>
      <c r="CA40">
        <v>0</v>
      </c>
      <c r="CB40">
        <v>0</v>
      </c>
      <c r="CC40" s="17">
        <v>0</v>
      </c>
      <c r="CD40">
        <v>0</v>
      </c>
      <c r="CE40">
        <v>0</v>
      </c>
      <c r="CF40">
        <v>1</v>
      </c>
      <c r="CG40">
        <v>1</v>
      </c>
      <c r="CH40">
        <v>0</v>
      </c>
      <c r="CI40">
        <v>0</v>
      </c>
      <c r="CJ40">
        <v>0</v>
      </c>
      <c r="CK40">
        <v>0</v>
      </c>
      <c r="CL40">
        <v>0</v>
      </c>
      <c r="CM40">
        <v>0</v>
      </c>
      <c r="CN40">
        <v>0</v>
      </c>
      <c r="CO40" s="17">
        <v>0</v>
      </c>
      <c r="CP40">
        <v>0.03</v>
      </c>
      <c r="CQ40">
        <v>16</v>
      </c>
      <c r="CR40">
        <v>1</v>
      </c>
      <c r="CS40">
        <v>0</v>
      </c>
      <c r="CT40">
        <v>22</v>
      </c>
      <c r="CZ40" s="33" t="s">
        <v>85</v>
      </c>
    </row>
    <row r="41" spans="1:104" x14ac:dyDescent="0.25">
      <c r="A41">
        <v>40</v>
      </c>
      <c r="B41">
        <v>2</v>
      </c>
      <c r="C41" s="24" t="s">
        <v>122</v>
      </c>
      <c r="D41" s="12">
        <v>3.2472759931224449</v>
      </c>
      <c r="E41" s="13">
        <v>0.16000016091532759</v>
      </c>
      <c r="F41" s="7">
        <v>20.29545454545455</v>
      </c>
      <c r="G41" s="7">
        <f t="shared" si="0"/>
        <v>3.0872758322071174</v>
      </c>
      <c r="H41" s="15">
        <f t="shared" si="1"/>
        <v>3.4072761540377723</v>
      </c>
      <c r="I41" s="11">
        <f t="shared" si="2"/>
        <v>7.127141567119534E-2</v>
      </c>
      <c r="J41" s="32">
        <f t="shared" si="3"/>
        <v>3.5116934933175754E-3</v>
      </c>
      <c r="K41" s="32">
        <f t="shared" si="4"/>
        <v>284.76289343102025</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29">
        <v>1</v>
      </c>
      <c r="AE41" s="9">
        <v>0</v>
      </c>
      <c r="AF41" s="9">
        <v>0</v>
      </c>
      <c r="AG41" s="29">
        <v>1</v>
      </c>
      <c r="AH41" s="9">
        <v>0</v>
      </c>
      <c r="AI41" s="29">
        <v>1</v>
      </c>
      <c r="AJ41" s="20">
        <v>2008</v>
      </c>
      <c r="AK41" s="32">
        <v>0</v>
      </c>
      <c r="AL41" s="32">
        <v>0</v>
      </c>
      <c r="AM41" s="32">
        <v>0</v>
      </c>
      <c r="AN41" s="42">
        <v>1</v>
      </c>
      <c r="AO41" s="41" t="s">
        <v>98</v>
      </c>
      <c r="AP41" s="17" t="s">
        <v>98</v>
      </c>
      <c r="AQ41" s="38">
        <f t="shared" si="8"/>
        <v>0.46172000000000002</v>
      </c>
      <c r="AR41" s="39">
        <v>0.53827999999999998</v>
      </c>
      <c r="AS41">
        <v>0.52400000000000002</v>
      </c>
      <c r="AT41" s="39">
        <v>0.47599999999999998</v>
      </c>
      <c r="AU41">
        <v>1</v>
      </c>
      <c r="AV41" s="17">
        <v>0</v>
      </c>
      <c r="AW41" t="s">
        <v>98</v>
      </c>
      <c r="AX41" s="17" t="s">
        <v>98</v>
      </c>
      <c r="AY41" s="17" t="s">
        <v>24</v>
      </c>
      <c r="AZ41">
        <v>1</v>
      </c>
      <c r="BA41">
        <v>0</v>
      </c>
      <c r="BB41">
        <v>0</v>
      </c>
      <c r="BC41">
        <v>0</v>
      </c>
      <c r="BD41">
        <v>0</v>
      </c>
      <c r="BE41">
        <v>0</v>
      </c>
      <c r="BF41" s="17">
        <v>0</v>
      </c>
      <c r="BG41">
        <v>1</v>
      </c>
      <c r="BH41">
        <v>0</v>
      </c>
      <c r="BI41" s="17">
        <v>0</v>
      </c>
      <c r="BJ41">
        <v>11381</v>
      </c>
      <c r="BK41">
        <v>12488</v>
      </c>
      <c r="BL41" s="24">
        <v>27.56</v>
      </c>
      <c r="BM41">
        <v>1</v>
      </c>
      <c r="BN41">
        <v>0</v>
      </c>
      <c r="BO41">
        <v>0</v>
      </c>
      <c r="BP41">
        <v>0</v>
      </c>
      <c r="BQ41">
        <v>0</v>
      </c>
      <c r="BR41">
        <v>0</v>
      </c>
      <c r="BS41">
        <v>0</v>
      </c>
      <c r="BT41" s="17">
        <v>0</v>
      </c>
      <c r="BU41">
        <v>1</v>
      </c>
      <c r="BV41">
        <v>0</v>
      </c>
      <c r="BW41">
        <v>0</v>
      </c>
      <c r="BX41" s="17">
        <v>0</v>
      </c>
      <c r="BY41">
        <v>0</v>
      </c>
      <c r="BZ41">
        <v>0</v>
      </c>
      <c r="CA41">
        <v>0</v>
      </c>
      <c r="CB41">
        <v>0</v>
      </c>
      <c r="CC41" s="17">
        <v>0</v>
      </c>
      <c r="CD41">
        <v>0</v>
      </c>
      <c r="CE41">
        <v>0</v>
      </c>
      <c r="CF41">
        <v>1</v>
      </c>
      <c r="CG41">
        <v>1</v>
      </c>
      <c r="CH41">
        <v>0</v>
      </c>
      <c r="CI41">
        <v>0</v>
      </c>
      <c r="CJ41">
        <v>0</v>
      </c>
      <c r="CK41">
        <v>0</v>
      </c>
      <c r="CL41">
        <v>0</v>
      </c>
      <c r="CM41">
        <v>0</v>
      </c>
      <c r="CN41">
        <v>0</v>
      </c>
      <c r="CO41" s="17">
        <v>0</v>
      </c>
      <c r="CP41">
        <v>0.03</v>
      </c>
      <c r="CQ41">
        <v>16</v>
      </c>
      <c r="CR41">
        <v>1</v>
      </c>
      <c r="CS41">
        <v>0</v>
      </c>
      <c r="CT41">
        <v>22</v>
      </c>
      <c r="CZ41" s="33" t="s">
        <v>85</v>
      </c>
    </row>
    <row r="42" spans="1:104" x14ac:dyDescent="0.25">
      <c r="A42">
        <v>41</v>
      </c>
      <c r="B42">
        <v>2</v>
      </c>
      <c r="C42" s="24" t="s">
        <v>122</v>
      </c>
      <c r="D42" s="12">
        <v>4.5254472798147649</v>
      </c>
      <c r="E42" s="13">
        <v>1.9440301694978921</v>
      </c>
      <c r="F42" s="7">
        <v>2.3278688524590159</v>
      </c>
      <c r="G42" s="7">
        <f t="shared" si="0"/>
        <v>2.581417110316873</v>
      </c>
      <c r="H42" s="15">
        <f t="shared" si="1"/>
        <v>6.4694774493126568</v>
      </c>
      <c r="I42" s="11">
        <f t="shared" si="2"/>
        <v>7.5901513821338782E-3</v>
      </c>
      <c r="J42" s="32">
        <f t="shared" si="3"/>
        <v>3.2605579880997655E-3</v>
      </c>
      <c r="K42" s="32">
        <f t="shared" si="4"/>
        <v>306.69597156368758</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29">
        <v>1</v>
      </c>
      <c r="AE42" s="9">
        <v>0</v>
      </c>
      <c r="AF42" s="9">
        <v>0</v>
      </c>
      <c r="AG42" s="29">
        <v>1</v>
      </c>
      <c r="AH42" s="9">
        <v>0</v>
      </c>
      <c r="AI42" s="29">
        <v>1</v>
      </c>
      <c r="AJ42" s="20">
        <v>2004</v>
      </c>
      <c r="AK42" s="32">
        <v>0</v>
      </c>
      <c r="AL42" s="32">
        <v>0</v>
      </c>
      <c r="AM42" s="32">
        <v>0</v>
      </c>
      <c r="AN42" s="42">
        <v>1</v>
      </c>
      <c r="AO42" s="41" t="s">
        <v>98</v>
      </c>
      <c r="AP42" s="17" t="s">
        <v>98</v>
      </c>
      <c r="AQ42" s="38">
        <f t="shared" si="8"/>
        <v>0.46172000000000002</v>
      </c>
      <c r="AR42" s="39">
        <v>0.53827999999999998</v>
      </c>
      <c r="AS42">
        <v>0.52400000000000002</v>
      </c>
      <c r="AT42" s="39">
        <v>0.47599999999999998</v>
      </c>
      <c r="AU42">
        <v>1</v>
      </c>
      <c r="AV42" s="17">
        <v>0</v>
      </c>
      <c r="AW42" t="s">
        <v>98</v>
      </c>
      <c r="AX42" s="17" t="s">
        <v>98</v>
      </c>
      <c r="AY42" s="17" t="s">
        <v>24</v>
      </c>
      <c r="AZ42">
        <v>1</v>
      </c>
      <c r="BA42">
        <v>0</v>
      </c>
      <c r="BB42">
        <v>0</v>
      </c>
      <c r="BC42">
        <v>0</v>
      </c>
      <c r="BD42">
        <v>0</v>
      </c>
      <c r="BE42">
        <v>0</v>
      </c>
      <c r="BF42" s="17">
        <v>0</v>
      </c>
      <c r="BG42">
        <v>1</v>
      </c>
      <c r="BH42">
        <v>0</v>
      </c>
      <c r="BI42" s="17">
        <v>0</v>
      </c>
      <c r="BJ42">
        <v>10169</v>
      </c>
      <c r="BK42">
        <v>11952</v>
      </c>
      <c r="BL42" s="24">
        <v>27.56</v>
      </c>
      <c r="BM42">
        <v>1</v>
      </c>
      <c r="BN42">
        <v>0</v>
      </c>
      <c r="BO42">
        <v>0</v>
      </c>
      <c r="BP42">
        <v>0</v>
      </c>
      <c r="BQ42">
        <v>0</v>
      </c>
      <c r="BR42">
        <v>0</v>
      </c>
      <c r="BS42">
        <v>0</v>
      </c>
      <c r="BT42" s="17">
        <v>0</v>
      </c>
      <c r="BU42">
        <v>1</v>
      </c>
      <c r="BV42">
        <v>0</v>
      </c>
      <c r="BW42">
        <v>0</v>
      </c>
      <c r="BX42" s="17">
        <v>0</v>
      </c>
      <c r="BY42">
        <v>0</v>
      </c>
      <c r="BZ42">
        <v>0</v>
      </c>
      <c r="CA42">
        <v>0</v>
      </c>
      <c r="CB42">
        <v>0</v>
      </c>
      <c r="CC42" s="17">
        <v>0</v>
      </c>
      <c r="CD42">
        <v>0</v>
      </c>
      <c r="CE42">
        <v>0</v>
      </c>
      <c r="CF42">
        <v>1</v>
      </c>
      <c r="CG42">
        <v>1</v>
      </c>
      <c r="CH42">
        <v>0</v>
      </c>
      <c r="CI42">
        <v>0</v>
      </c>
      <c r="CJ42">
        <v>0</v>
      </c>
      <c r="CK42">
        <v>0</v>
      </c>
      <c r="CL42">
        <v>0</v>
      </c>
      <c r="CM42">
        <v>0</v>
      </c>
      <c r="CN42">
        <v>0</v>
      </c>
      <c r="CO42" s="17">
        <v>0</v>
      </c>
      <c r="CP42">
        <v>0.03</v>
      </c>
      <c r="CQ42">
        <v>16</v>
      </c>
      <c r="CR42">
        <v>1</v>
      </c>
      <c r="CS42">
        <v>0</v>
      </c>
      <c r="CT42">
        <v>22</v>
      </c>
      <c r="CZ42" s="33" t="s">
        <v>85</v>
      </c>
    </row>
    <row r="43" spans="1:104" x14ac:dyDescent="0.25">
      <c r="A43">
        <v>42</v>
      </c>
      <c r="B43">
        <v>2</v>
      </c>
      <c r="C43" s="24" t="s">
        <v>122</v>
      </c>
      <c r="D43" s="12">
        <v>7.4005352510223332</v>
      </c>
      <c r="E43" s="13">
        <v>0.37951462825755561</v>
      </c>
      <c r="F43" s="7">
        <v>19.5</v>
      </c>
      <c r="G43" s="7">
        <f t="shared" si="0"/>
        <v>7.0210206227647776</v>
      </c>
      <c r="H43" s="15">
        <f t="shared" si="1"/>
        <v>7.7800498792798889</v>
      </c>
      <c r="I43" s="11">
        <f t="shared" si="2"/>
        <v>6.3454575830800636E-2</v>
      </c>
      <c r="J43" s="32">
        <f t="shared" si="3"/>
        <v>3.2540808118359296E-3</v>
      </c>
      <c r="K43" s="32">
        <f t="shared" si="4"/>
        <v>307.30644314755261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29">
        <v>1</v>
      </c>
      <c r="AE43" s="9">
        <v>0</v>
      </c>
      <c r="AF43" s="9">
        <v>0</v>
      </c>
      <c r="AG43" s="29">
        <v>1</v>
      </c>
      <c r="AH43" s="9">
        <v>0</v>
      </c>
      <c r="AI43" s="29">
        <v>1</v>
      </c>
      <c r="AJ43" s="20">
        <v>2004</v>
      </c>
      <c r="AK43" s="32">
        <v>0</v>
      </c>
      <c r="AL43" s="32">
        <v>0</v>
      </c>
      <c r="AM43" s="32">
        <v>0</v>
      </c>
      <c r="AN43" s="42">
        <v>1</v>
      </c>
      <c r="AO43" s="41" t="s">
        <v>98</v>
      </c>
      <c r="AP43" s="17" t="s">
        <v>98</v>
      </c>
      <c r="AQ43" s="38">
        <f t="shared" si="8"/>
        <v>0.46172000000000002</v>
      </c>
      <c r="AR43" s="39">
        <v>0.53827999999999998</v>
      </c>
      <c r="AS43">
        <v>0.52400000000000002</v>
      </c>
      <c r="AT43" s="39">
        <v>0.47599999999999998</v>
      </c>
      <c r="AU43">
        <v>1</v>
      </c>
      <c r="AV43" s="17">
        <v>0</v>
      </c>
      <c r="AW43" t="s">
        <v>98</v>
      </c>
      <c r="AX43" s="17" t="s">
        <v>98</v>
      </c>
      <c r="AY43" s="17" t="s">
        <v>24</v>
      </c>
      <c r="AZ43">
        <v>1</v>
      </c>
      <c r="BA43">
        <v>0</v>
      </c>
      <c r="BB43">
        <v>0</v>
      </c>
      <c r="BC43">
        <v>0</v>
      </c>
      <c r="BD43">
        <v>0</v>
      </c>
      <c r="BE43">
        <v>0</v>
      </c>
      <c r="BF43" s="17">
        <v>0</v>
      </c>
      <c r="BG43">
        <v>1</v>
      </c>
      <c r="BH43">
        <v>0</v>
      </c>
      <c r="BI43" s="17">
        <v>0</v>
      </c>
      <c r="BJ43">
        <v>10169</v>
      </c>
      <c r="BK43">
        <v>11952</v>
      </c>
      <c r="BL43" s="24">
        <v>27.56</v>
      </c>
      <c r="BM43">
        <v>1</v>
      </c>
      <c r="BN43">
        <v>0</v>
      </c>
      <c r="BO43">
        <v>0</v>
      </c>
      <c r="BP43">
        <v>0</v>
      </c>
      <c r="BQ43">
        <v>0</v>
      </c>
      <c r="BR43">
        <v>0</v>
      </c>
      <c r="BS43">
        <v>0</v>
      </c>
      <c r="BT43" s="17">
        <v>0</v>
      </c>
      <c r="BU43">
        <v>1</v>
      </c>
      <c r="BV43">
        <v>0</v>
      </c>
      <c r="BW43">
        <v>0</v>
      </c>
      <c r="BX43" s="17">
        <v>0</v>
      </c>
      <c r="BY43">
        <v>0</v>
      </c>
      <c r="BZ43">
        <v>0</v>
      </c>
      <c r="CA43">
        <v>0</v>
      </c>
      <c r="CB43">
        <v>0</v>
      </c>
      <c r="CC43" s="17">
        <v>0</v>
      </c>
      <c r="CD43">
        <v>0</v>
      </c>
      <c r="CE43">
        <v>0</v>
      </c>
      <c r="CF43">
        <v>1</v>
      </c>
      <c r="CG43">
        <v>1</v>
      </c>
      <c r="CH43">
        <v>0</v>
      </c>
      <c r="CI43">
        <v>0</v>
      </c>
      <c r="CJ43">
        <v>0</v>
      </c>
      <c r="CK43">
        <v>0</v>
      </c>
      <c r="CL43">
        <v>0</v>
      </c>
      <c r="CM43">
        <v>0</v>
      </c>
      <c r="CN43">
        <v>0</v>
      </c>
      <c r="CO43" s="17">
        <v>0</v>
      </c>
      <c r="CP43">
        <v>0.03</v>
      </c>
      <c r="CQ43">
        <v>16</v>
      </c>
      <c r="CR43">
        <v>1</v>
      </c>
      <c r="CS43">
        <v>0</v>
      </c>
      <c r="CT43">
        <v>22</v>
      </c>
      <c r="CZ43" s="33" t="s">
        <v>85</v>
      </c>
    </row>
    <row r="44" spans="1:104" x14ac:dyDescent="0.25">
      <c r="A44">
        <v>43</v>
      </c>
      <c r="B44">
        <v>2</v>
      </c>
      <c r="C44" s="24" t="s">
        <v>122</v>
      </c>
      <c r="D44" s="12">
        <v>21.81953866272848</v>
      </c>
      <c r="E44" s="13">
        <v>2.2703791598676939</v>
      </c>
      <c r="F44" s="7">
        <v>9.6105263157894747</v>
      </c>
      <c r="G44" s="7">
        <f t="shared" si="0"/>
        <v>19.549159502860785</v>
      </c>
      <c r="H44" s="15">
        <f t="shared" si="1"/>
        <v>24.089917822596174</v>
      </c>
      <c r="I44" s="11">
        <f t="shared" si="2"/>
        <v>3.1321206372090613E-2</v>
      </c>
      <c r="J44" s="32">
        <f t="shared" si="3"/>
        <v>3.2590521416742692E-3</v>
      </c>
      <c r="K44" s="32">
        <f t="shared" si="4"/>
        <v>306.83768056753797</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29">
        <v>1</v>
      </c>
      <c r="AE44" s="9">
        <v>0</v>
      </c>
      <c r="AF44" s="9">
        <v>0</v>
      </c>
      <c r="AG44" s="29">
        <v>1</v>
      </c>
      <c r="AH44" s="9">
        <v>0</v>
      </c>
      <c r="AI44" s="29">
        <v>1</v>
      </c>
      <c r="AJ44" s="20">
        <v>2004</v>
      </c>
      <c r="AK44" s="32">
        <v>0</v>
      </c>
      <c r="AL44" s="32">
        <v>0</v>
      </c>
      <c r="AM44" s="32">
        <v>0</v>
      </c>
      <c r="AN44" s="42">
        <v>1</v>
      </c>
      <c r="AO44" s="41" t="s">
        <v>98</v>
      </c>
      <c r="AP44" s="17" t="s">
        <v>98</v>
      </c>
      <c r="AQ44" s="38">
        <f t="shared" si="8"/>
        <v>0.46172000000000002</v>
      </c>
      <c r="AR44" s="39">
        <v>0.53827999999999998</v>
      </c>
      <c r="AS44">
        <v>0.52400000000000002</v>
      </c>
      <c r="AT44" s="39">
        <v>0.47599999999999998</v>
      </c>
      <c r="AU44">
        <v>1</v>
      </c>
      <c r="AV44" s="17">
        <v>0</v>
      </c>
      <c r="AW44" t="s">
        <v>98</v>
      </c>
      <c r="AX44" s="17" t="s">
        <v>98</v>
      </c>
      <c r="AY44" s="17" t="s">
        <v>24</v>
      </c>
      <c r="AZ44">
        <v>1</v>
      </c>
      <c r="BA44">
        <v>0</v>
      </c>
      <c r="BB44">
        <v>0</v>
      </c>
      <c r="BC44">
        <v>0</v>
      </c>
      <c r="BD44">
        <v>0</v>
      </c>
      <c r="BE44">
        <v>0</v>
      </c>
      <c r="BF44" s="17">
        <v>0</v>
      </c>
      <c r="BG44">
        <v>1</v>
      </c>
      <c r="BH44">
        <v>0</v>
      </c>
      <c r="BI44" s="17">
        <v>0</v>
      </c>
      <c r="BJ44">
        <v>10169</v>
      </c>
      <c r="BK44">
        <v>11952</v>
      </c>
      <c r="BL44" s="24">
        <v>27.56</v>
      </c>
      <c r="BM44">
        <v>1</v>
      </c>
      <c r="BN44">
        <v>0</v>
      </c>
      <c r="BO44">
        <v>0</v>
      </c>
      <c r="BP44">
        <v>0</v>
      </c>
      <c r="BQ44">
        <v>0</v>
      </c>
      <c r="BR44">
        <v>0</v>
      </c>
      <c r="BS44">
        <v>0</v>
      </c>
      <c r="BT44" s="17">
        <v>0</v>
      </c>
      <c r="BU44">
        <v>1</v>
      </c>
      <c r="BV44">
        <v>0</v>
      </c>
      <c r="BW44">
        <v>0</v>
      </c>
      <c r="BX44" s="17">
        <v>0</v>
      </c>
      <c r="BY44">
        <v>0</v>
      </c>
      <c r="BZ44">
        <v>0</v>
      </c>
      <c r="CA44">
        <v>0</v>
      </c>
      <c r="CB44">
        <v>0</v>
      </c>
      <c r="CC44" s="17">
        <v>0</v>
      </c>
      <c r="CD44">
        <v>0</v>
      </c>
      <c r="CE44">
        <v>0</v>
      </c>
      <c r="CF44">
        <v>1</v>
      </c>
      <c r="CG44">
        <v>1</v>
      </c>
      <c r="CH44">
        <v>0</v>
      </c>
      <c r="CI44">
        <v>0</v>
      </c>
      <c r="CJ44">
        <v>0</v>
      </c>
      <c r="CK44">
        <v>0</v>
      </c>
      <c r="CL44">
        <v>0</v>
      </c>
      <c r="CM44">
        <v>0</v>
      </c>
      <c r="CN44">
        <v>0</v>
      </c>
      <c r="CO44" s="17">
        <v>0</v>
      </c>
      <c r="CP44">
        <v>0.03</v>
      </c>
      <c r="CQ44">
        <v>16</v>
      </c>
      <c r="CR44">
        <v>1</v>
      </c>
      <c r="CS44">
        <v>0</v>
      </c>
      <c r="CT44">
        <v>22</v>
      </c>
      <c r="CZ44" s="33" t="s">
        <v>85</v>
      </c>
    </row>
    <row r="45" spans="1:104" x14ac:dyDescent="0.25">
      <c r="A45">
        <v>44</v>
      </c>
      <c r="B45">
        <v>2</v>
      </c>
      <c r="C45" s="24" t="s">
        <v>122</v>
      </c>
      <c r="D45" s="12">
        <v>-1.460667751399902</v>
      </c>
      <c r="E45" s="13">
        <v>1.126895256170513</v>
      </c>
      <c r="F45" s="7">
        <v>-1.296187683284457</v>
      </c>
      <c r="G45" s="7">
        <f t="shared" si="0"/>
        <v>-2.5875630075704148</v>
      </c>
      <c r="H45" s="15">
        <f t="shared" si="1"/>
        <v>-0.33377249522938901</v>
      </c>
      <c r="I45" s="11">
        <f t="shared" si="2"/>
        <v>-4.2263791024517248E-3</v>
      </c>
      <c r="J45" s="32">
        <f t="shared" si="3"/>
        <v>3.2606227917104948E-3</v>
      </c>
      <c r="K45" s="32">
        <f t="shared" si="4"/>
        <v>306.6898761004515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29">
        <v>1</v>
      </c>
      <c r="AE45" s="9">
        <v>0</v>
      </c>
      <c r="AF45" s="9">
        <v>0</v>
      </c>
      <c r="AG45" s="29">
        <v>1</v>
      </c>
      <c r="AH45" s="9">
        <v>0</v>
      </c>
      <c r="AI45" s="29">
        <v>1</v>
      </c>
      <c r="AJ45" s="20">
        <v>2004</v>
      </c>
      <c r="AK45" s="32">
        <v>0</v>
      </c>
      <c r="AL45" s="32">
        <v>0</v>
      </c>
      <c r="AM45" s="32">
        <v>0</v>
      </c>
      <c r="AN45" s="42">
        <v>1</v>
      </c>
      <c r="AO45" s="41" t="s">
        <v>98</v>
      </c>
      <c r="AP45" s="17" t="s">
        <v>98</v>
      </c>
      <c r="AQ45" s="38">
        <f t="shared" si="8"/>
        <v>0.46172000000000002</v>
      </c>
      <c r="AR45" s="39">
        <v>0.53827999999999998</v>
      </c>
      <c r="AS45">
        <v>0.52400000000000002</v>
      </c>
      <c r="AT45" s="39">
        <v>0.47599999999999998</v>
      </c>
      <c r="AU45">
        <v>1</v>
      </c>
      <c r="AV45" s="17">
        <v>0</v>
      </c>
      <c r="AW45" t="s">
        <v>98</v>
      </c>
      <c r="AX45" s="17" t="s">
        <v>98</v>
      </c>
      <c r="AY45" s="17" t="s">
        <v>24</v>
      </c>
      <c r="AZ45">
        <v>1</v>
      </c>
      <c r="BA45">
        <v>0</v>
      </c>
      <c r="BB45">
        <v>0</v>
      </c>
      <c r="BC45">
        <v>0</v>
      </c>
      <c r="BD45">
        <v>0</v>
      </c>
      <c r="BE45">
        <v>0</v>
      </c>
      <c r="BF45" s="17">
        <v>0</v>
      </c>
      <c r="BG45">
        <v>1</v>
      </c>
      <c r="BH45">
        <v>0</v>
      </c>
      <c r="BI45" s="17">
        <v>0</v>
      </c>
      <c r="BJ45">
        <v>10169</v>
      </c>
      <c r="BK45">
        <v>11952</v>
      </c>
      <c r="BL45" s="24">
        <v>27.56</v>
      </c>
      <c r="BM45">
        <v>1</v>
      </c>
      <c r="BN45">
        <v>0</v>
      </c>
      <c r="BO45">
        <v>0</v>
      </c>
      <c r="BP45">
        <v>0</v>
      </c>
      <c r="BQ45">
        <v>0</v>
      </c>
      <c r="BR45">
        <v>0</v>
      </c>
      <c r="BS45">
        <v>0</v>
      </c>
      <c r="BT45" s="17">
        <v>0</v>
      </c>
      <c r="BU45">
        <v>1</v>
      </c>
      <c r="BV45">
        <v>0</v>
      </c>
      <c r="BW45">
        <v>0</v>
      </c>
      <c r="BX45" s="17">
        <v>0</v>
      </c>
      <c r="BY45">
        <v>0</v>
      </c>
      <c r="BZ45">
        <v>0</v>
      </c>
      <c r="CA45">
        <v>0</v>
      </c>
      <c r="CB45">
        <v>0</v>
      </c>
      <c r="CC45" s="17">
        <v>0</v>
      </c>
      <c r="CD45">
        <v>0</v>
      </c>
      <c r="CE45">
        <v>0</v>
      </c>
      <c r="CF45">
        <v>1</v>
      </c>
      <c r="CG45">
        <v>1</v>
      </c>
      <c r="CH45">
        <v>0</v>
      </c>
      <c r="CI45">
        <v>0</v>
      </c>
      <c r="CJ45">
        <v>0</v>
      </c>
      <c r="CK45">
        <v>0</v>
      </c>
      <c r="CL45">
        <v>0</v>
      </c>
      <c r="CM45">
        <v>0</v>
      </c>
      <c r="CN45">
        <v>0</v>
      </c>
      <c r="CO45" s="17">
        <v>0</v>
      </c>
      <c r="CP45">
        <v>0.03</v>
      </c>
      <c r="CQ45">
        <v>16</v>
      </c>
      <c r="CR45">
        <v>1</v>
      </c>
      <c r="CS45">
        <v>0</v>
      </c>
      <c r="CT45">
        <v>22</v>
      </c>
      <c r="CZ45" s="33" t="s">
        <v>85</v>
      </c>
    </row>
    <row r="46" spans="1:104" x14ac:dyDescent="0.25">
      <c r="A46">
        <v>45</v>
      </c>
      <c r="B46">
        <v>2</v>
      </c>
      <c r="C46" s="24" t="s">
        <v>122</v>
      </c>
      <c r="D46" s="12">
        <v>5.7318486246754397</v>
      </c>
      <c r="E46" s="13">
        <v>1.417215319287884</v>
      </c>
      <c r="F46" s="7">
        <v>4.0444444444444443</v>
      </c>
      <c r="G46" s="7">
        <f t="shared" si="0"/>
        <v>4.3146333053875559</v>
      </c>
      <c r="H46" s="15">
        <f t="shared" si="1"/>
        <v>7.1490639439633235</v>
      </c>
      <c r="I46" s="11">
        <f t="shared" si="2"/>
        <v>1.3186378938327706E-2</v>
      </c>
      <c r="J46" s="32">
        <f t="shared" si="3"/>
        <v>3.2603684188172903E-3</v>
      </c>
      <c r="K46" s="32">
        <f t="shared" si="4"/>
        <v>306.71380394573731</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29">
        <v>1</v>
      </c>
      <c r="AE46" s="9">
        <v>0</v>
      </c>
      <c r="AF46" s="9">
        <v>0</v>
      </c>
      <c r="AG46" s="29">
        <v>1</v>
      </c>
      <c r="AH46" s="9">
        <v>0</v>
      </c>
      <c r="AI46" s="29">
        <v>1</v>
      </c>
      <c r="AJ46" s="20">
        <v>2006</v>
      </c>
      <c r="AK46" s="32">
        <v>0</v>
      </c>
      <c r="AL46" s="32">
        <v>0</v>
      </c>
      <c r="AM46" s="32">
        <v>0</v>
      </c>
      <c r="AN46" s="42">
        <v>1</v>
      </c>
      <c r="AO46" s="41" t="s">
        <v>98</v>
      </c>
      <c r="AP46" s="17" t="s">
        <v>98</v>
      </c>
      <c r="AQ46" s="38">
        <f t="shared" si="8"/>
        <v>0.46172000000000002</v>
      </c>
      <c r="AR46" s="39">
        <v>0.53827999999999998</v>
      </c>
      <c r="AS46">
        <v>0.52400000000000002</v>
      </c>
      <c r="AT46" s="39">
        <v>0.47599999999999998</v>
      </c>
      <c r="AU46">
        <v>1</v>
      </c>
      <c r="AV46" s="17">
        <v>0</v>
      </c>
      <c r="AW46" t="s">
        <v>98</v>
      </c>
      <c r="AX46" s="17" t="s">
        <v>98</v>
      </c>
      <c r="AY46" s="17" t="s">
        <v>24</v>
      </c>
      <c r="AZ46">
        <v>1</v>
      </c>
      <c r="BA46">
        <v>0</v>
      </c>
      <c r="BB46">
        <v>0</v>
      </c>
      <c r="BC46">
        <v>0</v>
      </c>
      <c r="BD46">
        <v>0</v>
      </c>
      <c r="BE46">
        <v>0</v>
      </c>
      <c r="BF46" s="17">
        <v>0</v>
      </c>
      <c r="BG46">
        <v>1</v>
      </c>
      <c r="BH46">
        <v>0</v>
      </c>
      <c r="BI46" s="17">
        <v>0</v>
      </c>
      <c r="BJ46">
        <v>10461</v>
      </c>
      <c r="BK46">
        <v>12348</v>
      </c>
      <c r="BL46" s="24">
        <v>27.56</v>
      </c>
      <c r="BM46">
        <v>1</v>
      </c>
      <c r="BN46">
        <v>0</v>
      </c>
      <c r="BO46">
        <v>0</v>
      </c>
      <c r="BP46">
        <v>0</v>
      </c>
      <c r="BQ46">
        <v>0</v>
      </c>
      <c r="BR46">
        <v>0</v>
      </c>
      <c r="BS46">
        <v>0</v>
      </c>
      <c r="BT46" s="17">
        <v>0</v>
      </c>
      <c r="BU46">
        <v>1</v>
      </c>
      <c r="BV46">
        <v>0</v>
      </c>
      <c r="BW46">
        <v>0</v>
      </c>
      <c r="BX46" s="17">
        <v>0</v>
      </c>
      <c r="BY46">
        <v>0</v>
      </c>
      <c r="BZ46">
        <v>0</v>
      </c>
      <c r="CA46">
        <v>0</v>
      </c>
      <c r="CB46">
        <v>0</v>
      </c>
      <c r="CC46" s="17">
        <v>0</v>
      </c>
      <c r="CD46">
        <v>0</v>
      </c>
      <c r="CE46">
        <v>0</v>
      </c>
      <c r="CF46">
        <v>1</v>
      </c>
      <c r="CG46">
        <v>1</v>
      </c>
      <c r="CH46">
        <v>0</v>
      </c>
      <c r="CI46">
        <v>0</v>
      </c>
      <c r="CJ46">
        <v>0</v>
      </c>
      <c r="CK46">
        <v>0</v>
      </c>
      <c r="CL46">
        <v>0</v>
      </c>
      <c r="CM46">
        <v>0</v>
      </c>
      <c r="CN46">
        <v>0</v>
      </c>
      <c r="CO46" s="17">
        <v>0</v>
      </c>
      <c r="CP46">
        <v>0.03</v>
      </c>
      <c r="CQ46">
        <v>16</v>
      </c>
      <c r="CR46">
        <v>1</v>
      </c>
      <c r="CS46">
        <v>0</v>
      </c>
      <c r="CT46">
        <v>22</v>
      </c>
      <c r="CZ46" s="33" t="s">
        <v>85</v>
      </c>
    </row>
    <row r="47" spans="1:104" x14ac:dyDescent="0.25">
      <c r="A47">
        <v>46</v>
      </c>
      <c r="B47">
        <v>2</v>
      </c>
      <c r="C47" s="24" t="s">
        <v>122</v>
      </c>
      <c r="D47" s="12">
        <v>6.498652656427617</v>
      </c>
      <c r="E47" s="13">
        <v>0.28102281757524827</v>
      </c>
      <c r="F47" s="7">
        <v>23.125</v>
      </c>
      <c r="G47" s="7">
        <f t="shared" si="0"/>
        <v>6.2176298388523685</v>
      </c>
      <c r="H47" s="15">
        <f t="shared" si="1"/>
        <v>6.7796754740028655</v>
      </c>
      <c r="I47" s="11">
        <f t="shared" si="2"/>
        <v>7.5189132720802507E-2</v>
      </c>
      <c r="J47" s="32">
        <f t="shared" si="3"/>
        <v>3.2514219554941621E-3</v>
      </c>
      <c r="K47" s="32">
        <f t="shared" si="4"/>
        <v>307.55774356208303</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29">
        <v>1</v>
      </c>
      <c r="AE47" s="9">
        <v>0</v>
      </c>
      <c r="AF47" s="9">
        <v>0</v>
      </c>
      <c r="AG47" s="29">
        <v>1</v>
      </c>
      <c r="AH47" s="9">
        <v>0</v>
      </c>
      <c r="AI47" s="29">
        <v>1</v>
      </c>
      <c r="AJ47" s="20">
        <v>2006</v>
      </c>
      <c r="AK47" s="32">
        <v>0</v>
      </c>
      <c r="AL47" s="32">
        <v>0</v>
      </c>
      <c r="AM47" s="32">
        <v>0</v>
      </c>
      <c r="AN47" s="42">
        <v>1</v>
      </c>
      <c r="AO47" s="41" t="s">
        <v>98</v>
      </c>
      <c r="AP47" s="17" t="s">
        <v>98</v>
      </c>
      <c r="AQ47" s="38">
        <f t="shared" si="8"/>
        <v>0.46172000000000002</v>
      </c>
      <c r="AR47" s="39">
        <v>0.53827999999999998</v>
      </c>
      <c r="AS47">
        <v>0.52400000000000002</v>
      </c>
      <c r="AT47" s="39">
        <v>0.47599999999999998</v>
      </c>
      <c r="AU47">
        <v>1</v>
      </c>
      <c r="AV47" s="17">
        <v>0</v>
      </c>
      <c r="AW47" t="s">
        <v>98</v>
      </c>
      <c r="AX47" s="17" t="s">
        <v>98</v>
      </c>
      <c r="AY47" s="17" t="s">
        <v>24</v>
      </c>
      <c r="AZ47">
        <v>1</v>
      </c>
      <c r="BA47">
        <v>0</v>
      </c>
      <c r="BB47">
        <v>0</v>
      </c>
      <c r="BC47">
        <v>0</v>
      </c>
      <c r="BD47">
        <v>0</v>
      </c>
      <c r="BE47">
        <v>0</v>
      </c>
      <c r="BF47" s="17">
        <v>0</v>
      </c>
      <c r="BG47">
        <v>1</v>
      </c>
      <c r="BH47">
        <v>0</v>
      </c>
      <c r="BI47" s="17">
        <v>0</v>
      </c>
      <c r="BJ47">
        <v>10461</v>
      </c>
      <c r="BK47">
        <v>12348</v>
      </c>
      <c r="BL47" s="24">
        <v>27.56</v>
      </c>
      <c r="BM47">
        <v>1</v>
      </c>
      <c r="BN47">
        <v>0</v>
      </c>
      <c r="BO47">
        <v>0</v>
      </c>
      <c r="BP47">
        <v>0</v>
      </c>
      <c r="BQ47">
        <v>0</v>
      </c>
      <c r="BR47">
        <v>0</v>
      </c>
      <c r="BS47">
        <v>0</v>
      </c>
      <c r="BT47" s="17">
        <v>0</v>
      </c>
      <c r="BU47">
        <v>1</v>
      </c>
      <c r="BV47">
        <v>0</v>
      </c>
      <c r="BW47">
        <v>0</v>
      </c>
      <c r="BX47" s="17">
        <v>0</v>
      </c>
      <c r="BY47">
        <v>0</v>
      </c>
      <c r="BZ47">
        <v>0</v>
      </c>
      <c r="CA47">
        <v>0</v>
      </c>
      <c r="CB47">
        <v>0</v>
      </c>
      <c r="CC47" s="17">
        <v>0</v>
      </c>
      <c r="CD47">
        <v>0</v>
      </c>
      <c r="CE47">
        <v>0</v>
      </c>
      <c r="CF47">
        <v>1</v>
      </c>
      <c r="CG47">
        <v>1</v>
      </c>
      <c r="CH47">
        <v>0</v>
      </c>
      <c r="CI47">
        <v>0</v>
      </c>
      <c r="CJ47">
        <v>0</v>
      </c>
      <c r="CK47">
        <v>0</v>
      </c>
      <c r="CL47">
        <v>0</v>
      </c>
      <c r="CM47">
        <v>0</v>
      </c>
      <c r="CN47">
        <v>0</v>
      </c>
      <c r="CO47" s="17">
        <v>0</v>
      </c>
      <c r="CP47">
        <v>0.03</v>
      </c>
      <c r="CQ47">
        <v>16</v>
      </c>
      <c r="CR47">
        <v>1</v>
      </c>
      <c r="CS47">
        <v>0</v>
      </c>
      <c r="CT47">
        <v>22</v>
      </c>
      <c r="CZ47" s="33" t="s">
        <v>85</v>
      </c>
    </row>
    <row r="48" spans="1:104" x14ac:dyDescent="0.25">
      <c r="A48">
        <v>47</v>
      </c>
      <c r="B48">
        <v>2</v>
      </c>
      <c r="C48" s="24" t="s">
        <v>122</v>
      </c>
      <c r="D48" s="12">
        <v>10.000000000000011</v>
      </c>
      <c r="E48" s="13">
        <v>0.87931034482758696</v>
      </c>
      <c r="F48" s="7">
        <v>11.37254901960784</v>
      </c>
      <c r="G48" s="7">
        <f t="shared" si="0"/>
        <v>9.1206896551724235</v>
      </c>
      <c r="H48" s="15">
        <f t="shared" si="1"/>
        <v>10.879310344827598</v>
      </c>
      <c r="I48" s="11">
        <f t="shared" si="2"/>
        <v>3.705645487844917E-2</v>
      </c>
      <c r="J48" s="32">
        <f t="shared" si="3"/>
        <v>3.2584124117257035E-3</v>
      </c>
      <c r="K48" s="32">
        <f t="shared" si="4"/>
        <v>306.89792255928256</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29">
        <v>1</v>
      </c>
      <c r="AE48" s="9">
        <v>0</v>
      </c>
      <c r="AF48" s="9">
        <v>0</v>
      </c>
      <c r="AG48" s="29">
        <v>1</v>
      </c>
      <c r="AH48" s="9">
        <v>0</v>
      </c>
      <c r="AI48" s="29">
        <v>1</v>
      </c>
      <c r="AJ48" s="20">
        <v>2006</v>
      </c>
      <c r="AK48" s="32">
        <v>0</v>
      </c>
      <c r="AL48" s="32">
        <v>0</v>
      </c>
      <c r="AM48" s="32">
        <v>0</v>
      </c>
      <c r="AN48" s="42">
        <v>1</v>
      </c>
      <c r="AO48" s="41" t="s">
        <v>98</v>
      </c>
      <c r="AP48" s="17" t="s">
        <v>98</v>
      </c>
      <c r="AQ48" s="38">
        <f t="shared" si="8"/>
        <v>0.46172000000000002</v>
      </c>
      <c r="AR48" s="39">
        <v>0.53827999999999998</v>
      </c>
      <c r="AS48">
        <v>0.52400000000000002</v>
      </c>
      <c r="AT48" s="39">
        <v>0.47599999999999998</v>
      </c>
      <c r="AU48">
        <v>1</v>
      </c>
      <c r="AV48" s="17">
        <v>0</v>
      </c>
      <c r="AW48" t="s">
        <v>98</v>
      </c>
      <c r="AX48" s="17" t="s">
        <v>98</v>
      </c>
      <c r="AY48" s="17" t="s">
        <v>24</v>
      </c>
      <c r="AZ48">
        <v>1</v>
      </c>
      <c r="BA48">
        <v>0</v>
      </c>
      <c r="BB48">
        <v>0</v>
      </c>
      <c r="BC48">
        <v>0</v>
      </c>
      <c r="BD48">
        <v>0</v>
      </c>
      <c r="BE48">
        <v>0</v>
      </c>
      <c r="BF48" s="17">
        <v>0</v>
      </c>
      <c r="BG48">
        <v>1</v>
      </c>
      <c r="BH48">
        <v>0</v>
      </c>
      <c r="BI48" s="17">
        <v>0</v>
      </c>
      <c r="BJ48">
        <v>10461</v>
      </c>
      <c r="BK48">
        <v>12348</v>
      </c>
      <c r="BL48" s="24">
        <v>27.56</v>
      </c>
      <c r="BM48">
        <v>1</v>
      </c>
      <c r="BN48">
        <v>0</v>
      </c>
      <c r="BO48">
        <v>0</v>
      </c>
      <c r="BP48">
        <v>0</v>
      </c>
      <c r="BQ48">
        <v>0</v>
      </c>
      <c r="BR48">
        <v>0</v>
      </c>
      <c r="BS48">
        <v>0</v>
      </c>
      <c r="BT48" s="17">
        <v>0</v>
      </c>
      <c r="BU48">
        <v>1</v>
      </c>
      <c r="BV48">
        <v>0</v>
      </c>
      <c r="BW48">
        <v>0</v>
      </c>
      <c r="BX48" s="17">
        <v>0</v>
      </c>
      <c r="BY48">
        <v>0</v>
      </c>
      <c r="BZ48">
        <v>0</v>
      </c>
      <c r="CA48">
        <v>0</v>
      </c>
      <c r="CB48">
        <v>0</v>
      </c>
      <c r="CC48" s="17">
        <v>0</v>
      </c>
      <c r="CD48">
        <v>0</v>
      </c>
      <c r="CE48">
        <v>0</v>
      </c>
      <c r="CF48">
        <v>1</v>
      </c>
      <c r="CG48">
        <v>1</v>
      </c>
      <c r="CH48">
        <v>0</v>
      </c>
      <c r="CI48">
        <v>0</v>
      </c>
      <c r="CJ48">
        <v>0</v>
      </c>
      <c r="CK48">
        <v>0</v>
      </c>
      <c r="CL48">
        <v>0</v>
      </c>
      <c r="CM48">
        <v>0</v>
      </c>
      <c r="CN48">
        <v>0</v>
      </c>
      <c r="CO48" s="17">
        <v>0</v>
      </c>
      <c r="CP48">
        <v>0.03</v>
      </c>
      <c r="CQ48">
        <v>16</v>
      </c>
      <c r="CR48">
        <v>1</v>
      </c>
      <c r="CS48">
        <v>0</v>
      </c>
      <c r="CT48">
        <v>22</v>
      </c>
      <c r="CZ48" s="33" t="s">
        <v>85</v>
      </c>
    </row>
    <row r="49" spans="1:104" x14ac:dyDescent="0.25">
      <c r="A49">
        <v>48</v>
      </c>
      <c r="B49">
        <v>2</v>
      </c>
      <c r="C49" s="24" t="s">
        <v>122</v>
      </c>
      <c r="D49" s="12">
        <v>11.93748255164577</v>
      </c>
      <c r="E49" s="13">
        <v>0.19633074544723539</v>
      </c>
      <c r="F49" s="7">
        <v>60.802919708029187</v>
      </c>
      <c r="G49" s="7">
        <f t="shared" si="0"/>
        <v>11.741151806198534</v>
      </c>
      <c r="H49" s="15">
        <f t="shared" si="1"/>
        <v>12.133813297093006</v>
      </c>
      <c r="I49" s="11">
        <f t="shared" si="2"/>
        <v>0.19447204297233545</v>
      </c>
      <c r="J49" s="32">
        <f t="shared" si="3"/>
        <v>3.198399746363741E-3</v>
      </c>
      <c r="K49" s="32">
        <f t="shared" si="4"/>
        <v>312.6563529580377</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29">
        <v>1</v>
      </c>
      <c r="AE49" s="9">
        <v>0</v>
      </c>
      <c r="AF49" s="9">
        <v>0</v>
      </c>
      <c r="AG49" s="29">
        <v>1</v>
      </c>
      <c r="AH49" s="9">
        <v>0</v>
      </c>
      <c r="AI49" s="29">
        <v>1</v>
      </c>
      <c r="AJ49" s="20">
        <v>2006</v>
      </c>
      <c r="AK49" s="32">
        <v>0</v>
      </c>
      <c r="AL49" s="32">
        <v>0</v>
      </c>
      <c r="AM49" s="32">
        <v>0</v>
      </c>
      <c r="AN49" s="42">
        <v>1</v>
      </c>
      <c r="AO49" s="41" t="s">
        <v>98</v>
      </c>
      <c r="AP49" s="17" t="s">
        <v>98</v>
      </c>
      <c r="AQ49" s="38">
        <f t="shared" si="8"/>
        <v>0.46172000000000002</v>
      </c>
      <c r="AR49" s="39">
        <v>0.53827999999999998</v>
      </c>
      <c r="AS49">
        <v>0.52400000000000002</v>
      </c>
      <c r="AT49" s="39">
        <v>0.47599999999999998</v>
      </c>
      <c r="AU49">
        <v>1</v>
      </c>
      <c r="AV49" s="17">
        <v>0</v>
      </c>
      <c r="AW49" t="s">
        <v>98</v>
      </c>
      <c r="AX49" s="17" t="s">
        <v>98</v>
      </c>
      <c r="AY49" s="17" t="s">
        <v>24</v>
      </c>
      <c r="AZ49">
        <v>1</v>
      </c>
      <c r="BA49">
        <v>0</v>
      </c>
      <c r="BB49">
        <v>0</v>
      </c>
      <c r="BC49">
        <v>0</v>
      </c>
      <c r="BD49">
        <v>0</v>
      </c>
      <c r="BE49">
        <v>0</v>
      </c>
      <c r="BF49" s="17">
        <v>0</v>
      </c>
      <c r="BG49">
        <v>1</v>
      </c>
      <c r="BH49">
        <v>0</v>
      </c>
      <c r="BI49" s="17">
        <v>0</v>
      </c>
      <c r="BJ49">
        <v>10461</v>
      </c>
      <c r="BK49">
        <v>12348</v>
      </c>
      <c r="BL49" s="24">
        <v>27.56</v>
      </c>
      <c r="BM49">
        <v>1</v>
      </c>
      <c r="BN49">
        <v>0</v>
      </c>
      <c r="BO49">
        <v>0</v>
      </c>
      <c r="BP49">
        <v>0</v>
      </c>
      <c r="BQ49">
        <v>0</v>
      </c>
      <c r="BR49">
        <v>0</v>
      </c>
      <c r="BS49">
        <v>0</v>
      </c>
      <c r="BT49" s="17">
        <v>0</v>
      </c>
      <c r="BU49">
        <v>1</v>
      </c>
      <c r="BV49">
        <v>0</v>
      </c>
      <c r="BW49">
        <v>0</v>
      </c>
      <c r="BX49" s="17">
        <v>0</v>
      </c>
      <c r="BY49">
        <v>0</v>
      </c>
      <c r="BZ49">
        <v>0</v>
      </c>
      <c r="CA49">
        <v>0</v>
      </c>
      <c r="CB49">
        <v>0</v>
      </c>
      <c r="CC49" s="17">
        <v>0</v>
      </c>
      <c r="CD49">
        <v>0</v>
      </c>
      <c r="CE49">
        <v>0</v>
      </c>
      <c r="CF49">
        <v>1</v>
      </c>
      <c r="CG49">
        <v>1</v>
      </c>
      <c r="CH49">
        <v>0</v>
      </c>
      <c r="CI49">
        <v>0</v>
      </c>
      <c r="CJ49">
        <v>0</v>
      </c>
      <c r="CK49">
        <v>0</v>
      </c>
      <c r="CL49">
        <v>0</v>
      </c>
      <c r="CM49">
        <v>0</v>
      </c>
      <c r="CN49">
        <v>0</v>
      </c>
      <c r="CO49" s="17">
        <v>0</v>
      </c>
      <c r="CP49">
        <v>0.03</v>
      </c>
      <c r="CQ49">
        <v>16</v>
      </c>
      <c r="CR49">
        <v>1</v>
      </c>
      <c r="CS49">
        <v>0</v>
      </c>
      <c r="CT49">
        <v>22</v>
      </c>
      <c r="CZ49" s="33" t="s">
        <v>85</v>
      </c>
    </row>
    <row r="50" spans="1:104" x14ac:dyDescent="0.25">
      <c r="A50">
        <v>49</v>
      </c>
      <c r="B50">
        <v>2</v>
      </c>
      <c r="C50" s="24" t="s">
        <v>122</v>
      </c>
      <c r="D50" s="12">
        <v>4.5254472798147649</v>
      </c>
      <c r="E50" s="13">
        <v>1.1472964934741661</v>
      </c>
      <c r="F50" s="7">
        <v>3.9444444444444442</v>
      </c>
      <c r="G50" s="7">
        <f t="shared" si="0"/>
        <v>3.3781507863405986</v>
      </c>
      <c r="H50" s="15">
        <f t="shared" si="1"/>
        <v>5.6727437732889312</v>
      </c>
      <c r="I50" s="11">
        <f t="shared" si="2"/>
        <v>1.286039670303234E-2</v>
      </c>
      <c r="J50" s="32">
        <f t="shared" si="3"/>
        <v>3.2603822627405941E-3</v>
      </c>
      <c r="K50" s="32">
        <f t="shared" si="4"/>
        <v>306.71250160692063</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29">
        <v>1</v>
      </c>
      <c r="AE50" s="9">
        <v>0</v>
      </c>
      <c r="AF50" s="9">
        <v>0</v>
      </c>
      <c r="AG50" s="29">
        <v>1</v>
      </c>
      <c r="AH50" s="9">
        <v>0</v>
      </c>
      <c r="AI50" s="29">
        <v>1</v>
      </c>
      <c r="AJ50" s="20">
        <v>2008</v>
      </c>
      <c r="AK50" s="32">
        <v>0</v>
      </c>
      <c r="AL50" s="32">
        <v>0</v>
      </c>
      <c r="AM50" s="32">
        <v>0</v>
      </c>
      <c r="AN50" s="42">
        <v>1</v>
      </c>
      <c r="AO50" s="41" t="s">
        <v>98</v>
      </c>
      <c r="AP50" s="17" t="s">
        <v>98</v>
      </c>
      <c r="AQ50" s="38">
        <f t="shared" si="8"/>
        <v>0.46172000000000002</v>
      </c>
      <c r="AR50" s="39">
        <v>0.53827999999999998</v>
      </c>
      <c r="AS50">
        <v>0.52400000000000002</v>
      </c>
      <c r="AT50" s="39">
        <v>0.47599999999999998</v>
      </c>
      <c r="AU50">
        <v>1</v>
      </c>
      <c r="AV50" s="17">
        <v>0</v>
      </c>
      <c r="AW50" t="s">
        <v>98</v>
      </c>
      <c r="AX50" s="17" t="s">
        <v>98</v>
      </c>
      <c r="AY50" s="17" t="s">
        <v>24</v>
      </c>
      <c r="AZ50">
        <v>1</v>
      </c>
      <c r="BA50">
        <v>0</v>
      </c>
      <c r="BB50">
        <v>0</v>
      </c>
      <c r="BC50">
        <v>0</v>
      </c>
      <c r="BD50">
        <v>0</v>
      </c>
      <c r="BE50">
        <v>0</v>
      </c>
      <c r="BF50" s="17">
        <v>0</v>
      </c>
      <c r="BG50">
        <v>1</v>
      </c>
      <c r="BH50">
        <v>0</v>
      </c>
      <c r="BI50" s="17">
        <v>0</v>
      </c>
      <c r="BJ50">
        <v>11381</v>
      </c>
      <c r="BK50">
        <v>12488</v>
      </c>
      <c r="BL50" s="24">
        <v>27.56</v>
      </c>
      <c r="BM50">
        <v>1</v>
      </c>
      <c r="BN50">
        <v>0</v>
      </c>
      <c r="BO50">
        <v>0</v>
      </c>
      <c r="BP50">
        <v>0</v>
      </c>
      <c r="BQ50">
        <v>0</v>
      </c>
      <c r="BR50">
        <v>0</v>
      </c>
      <c r="BS50">
        <v>0</v>
      </c>
      <c r="BT50" s="17">
        <v>0</v>
      </c>
      <c r="BU50">
        <v>1</v>
      </c>
      <c r="BV50">
        <v>0</v>
      </c>
      <c r="BW50">
        <v>0</v>
      </c>
      <c r="BX50" s="17">
        <v>0</v>
      </c>
      <c r="BY50">
        <v>0</v>
      </c>
      <c r="BZ50">
        <v>0</v>
      </c>
      <c r="CA50">
        <v>0</v>
      </c>
      <c r="CB50">
        <v>0</v>
      </c>
      <c r="CC50" s="17">
        <v>0</v>
      </c>
      <c r="CD50">
        <v>0</v>
      </c>
      <c r="CE50">
        <v>0</v>
      </c>
      <c r="CF50">
        <v>1</v>
      </c>
      <c r="CG50">
        <v>1</v>
      </c>
      <c r="CH50">
        <v>0</v>
      </c>
      <c r="CI50">
        <v>0</v>
      </c>
      <c r="CJ50">
        <v>0</v>
      </c>
      <c r="CK50">
        <v>0</v>
      </c>
      <c r="CL50">
        <v>0</v>
      </c>
      <c r="CM50">
        <v>0</v>
      </c>
      <c r="CN50">
        <v>0</v>
      </c>
      <c r="CO50" s="17">
        <v>0</v>
      </c>
      <c r="CP50">
        <v>0.03</v>
      </c>
      <c r="CQ50">
        <v>16</v>
      </c>
      <c r="CR50">
        <v>1</v>
      </c>
      <c r="CS50">
        <v>0</v>
      </c>
      <c r="CT50">
        <v>22</v>
      </c>
      <c r="CZ50" s="33" t="s">
        <v>85</v>
      </c>
    </row>
    <row r="51" spans="1:104" x14ac:dyDescent="0.25">
      <c r="A51">
        <v>50</v>
      </c>
      <c r="B51">
        <v>2</v>
      </c>
      <c r="C51" s="24" t="s">
        <v>122</v>
      </c>
      <c r="D51" s="12">
        <v>6.3895988043532581</v>
      </c>
      <c r="E51" s="13">
        <v>0.22882860731843621</v>
      </c>
      <c r="F51" s="7">
        <v>27.92307692307692</v>
      </c>
      <c r="G51" s="7">
        <f t="shared" si="0"/>
        <v>6.1607701970348216</v>
      </c>
      <c r="H51" s="15">
        <f t="shared" si="1"/>
        <v>6.6184274116716946</v>
      </c>
      <c r="I51" s="11">
        <f t="shared" si="2"/>
        <v>9.067238931490941E-2</v>
      </c>
      <c r="J51" s="32">
        <f t="shared" si="3"/>
        <v>3.2472205539774723E-3</v>
      </c>
      <c r="K51" s="32">
        <f t="shared" si="4"/>
        <v>307.9556757470985</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29">
        <v>1</v>
      </c>
      <c r="AE51" s="9">
        <v>0</v>
      </c>
      <c r="AF51" s="9">
        <v>0</v>
      </c>
      <c r="AG51" s="29">
        <v>1</v>
      </c>
      <c r="AH51" s="9">
        <v>0</v>
      </c>
      <c r="AI51" s="29">
        <v>1</v>
      </c>
      <c r="AJ51" s="20">
        <v>2008</v>
      </c>
      <c r="AK51" s="32">
        <v>0</v>
      </c>
      <c r="AL51" s="32">
        <v>0</v>
      </c>
      <c r="AM51" s="32">
        <v>0</v>
      </c>
      <c r="AN51" s="42">
        <v>1</v>
      </c>
      <c r="AO51" s="41" t="s">
        <v>98</v>
      </c>
      <c r="AP51" s="17" t="s">
        <v>98</v>
      </c>
      <c r="AQ51" s="38">
        <f t="shared" si="8"/>
        <v>0.46172000000000002</v>
      </c>
      <c r="AR51" s="39">
        <v>0.53827999999999998</v>
      </c>
      <c r="AS51">
        <v>0.52400000000000002</v>
      </c>
      <c r="AT51" s="39">
        <v>0.47599999999999998</v>
      </c>
      <c r="AU51">
        <v>1</v>
      </c>
      <c r="AV51" s="17">
        <v>0</v>
      </c>
      <c r="AW51" t="s">
        <v>98</v>
      </c>
      <c r="AX51" s="17" t="s">
        <v>98</v>
      </c>
      <c r="AY51" s="17" t="s">
        <v>24</v>
      </c>
      <c r="AZ51">
        <v>1</v>
      </c>
      <c r="BA51">
        <v>0</v>
      </c>
      <c r="BB51">
        <v>0</v>
      </c>
      <c r="BC51">
        <v>0</v>
      </c>
      <c r="BD51">
        <v>0</v>
      </c>
      <c r="BE51">
        <v>0</v>
      </c>
      <c r="BF51" s="17">
        <v>0</v>
      </c>
      <c r="BG51">
        <v>1</v>
      </c>
      <c r="BH51">
        <v>0</v>
      </c>
      <c r="BI51" s="17">
        <v>0</v>
      </c>
      <c r="BJ51">
        <v>11381</v>
      </c>
      <c r="BK51">
        <v>12488</v>
      </c>
      <c r="BL51" s="24">
        <v>27.56</v>
      </c>
      <c r="BM51">
        <v>1</v>
      </c>
      <c r="BN51">
        <v>0</v>
      </c>
      <c r="BO51">
        <v>0</v>
      </c>
      <c r="BP51">
        <v>0</v>
      </c>
      <c r="BQ51">
        <v>0</v>
      </c>
      <c r="BR51">
        <v>0</v>
      </c>
      <c r="BS51">
        <v>0</v>
      </c>
      <c r="BT51" s="17">
        <v>0</v>
      </c>
      <c r="BU51">
        <v>1</v>
      </c>
      <c r="BV51">
        <v>0</v>
      </c>
      <c r="BW51">
        <v>0</v>
      </c>
      <c r="BX51" s="17">
        <v>0</v>
      </c>
      <c r="BY51">
        <v>0</v>
      </c>
      <c r="BZ51">
        <v>0</v>
      </c>
      <c r="CA51">
        <v>0</v>
      </c>
      <c r="CB51">
        <v>0</v>
      </c>
      <c r="CC51" s="17">
        <v>0</v>
      </c>
      <c r="CD51">
        <v>0</v>
      </c>
      <c r="CE51">
        <v>0</v>
      </c>
      <c r="CF51">
        <v>1</v>
      </c>
      <c r="CG51">
        <v>1</v>
      </c>
      <c r="CH51">
        <v>0</v>
      </c>
      <c r="CI51">
        <v>0</v>
      </c>
      <c r="CJ51">
        <v>0</v>
      </c>
      <c r="CK51">
        <v>0</v>
      </c>
      <c r="CL51">
        <v>0</v>
      </c>
      <c r="CM51">
        <v>0</v>
      </c>
      <c r="CN51">
        <v>0</v>
      </c>
      <c r="CO51" s="17">
        <v>0</v>
      </c>
      <c r="CP51">
        <v>0.03</v>
      </c>
      <c r="CQ51">
        <v>16</v>
      </c>
      <c r="CR51">
        <v>1</v>
      </c>
      <c r="CS51">
        <v>0</v>
      </c>
      <c r="CT51">
        <v>22</v>
      </c>
      <c r="CZ51" s="33" t="s">
        <v>85</v>
      </c>
    </row>
    <row r="52" spans="1:104" x14ac:dyDescent="0.25">
      <c r="A52">
        <v>51</v>
      </c>
      <c r="B52">
        <v>2</v>
      </c>
      <c r="C52" s="24" t="s">
        <v>122</v>
      </c>
      <c r="D52" s="12">
        <v>10.408333018844189</v>
      </c>
      <c r="E52" s="13">
        <v>0.59016321240869107</v>
      </c>
      <c r="F52" s="7">
        <v>17.63636363636363</v>
      </c>
      <c r="G52" s="7">
        <f t="shared" si="0"/>
        <v>9.818169806435499</v>
      </c>
      <c r="H52" s="15">
        <f t="shared" si="1"/>
        <v>10.998496231252879</v>
      </c>
      <c r="I52" s="11">
        <f t="shared" si="2"/>
        <v>5.7411193354901198E-2</v>
      </c>
      <c r="J52" s="32">
        <f t="shared" si="3"/>
        <v>3.2552738500201722E-3</v>
      </c>
      <c r="K52" s="32">
        <f t="shared" si="4"/>
        <v>307.19381719415196</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29">
        <v>1</v>
      </c>
      <c r="AE52" s="9">
        <v>0</v>
      </c>
      <c r="AF52" s="9">
        <v>0</v>
      </c>
      <c r="AG52" s="29">
        <v>1</v>
      </c>
      <c r="AH52" s="9">
        <v>0</v>
      </c>
      <c r="AI52" s="29">
        <v>1</v>
      </c>
      <c r="AJ52" s="20">
        <v>2008</v>
      </c>
      <c r="AK52" s="32">
        <v>0</v>
      </c>
      <c r="AL52" s="32">
        <v>0</v>
      </c>
      <c r="AM52" s="32">
        <v>0</v>
      </c>
      <c r="AN52" s="42">
        <v>1</v>
      </c>
      <c r="AO52" s="41" t="s">
        <v>98</v>
      </c>
      <c r="AP52" s="17" t="s">
        <v>98</v>
      </c>
      <c r="AQ52" s="38">
        <f t="shared" si="8"/>
        <v>0.46172000000000002</v>
      </c>
      <c r="AR52" s="39">
        <v>0.53827999999999998</v>
      </c>
      <c r="AS52">
        <v>0.52400000000000002</v>
      </c>
      <c r="AT52" s="39">
        <v>0.47599999999999998</v>
      </c>
      <c r="AU52">
        <v>1</v>
      </c>
      <c r="AV52" s="17">
        <v>0</v>
      </c>
      <c r="AW52" t="s">
        <v>98</v>
      </c>
      <c r="AX52" s="17" t="s">
        <v>98</v>
      </c>
      <c r="AY52" s="17" t="s">
        <v>24</v>
      </c>
      <c r="AZ52">
        <v>1</v>
      </c>
      <c r="BA52">
        <v>0</v>
      </c>
      <c r="BB52">
        <v>0</v>
      </c>
      <c r="BC52">
        <v>0</v>
      </c>
      <c r="BD52">
        <v>0</v>
      </c>
      <c r="BE52">
        <v>0</v>
      </c>
      <c r="BF52" s="17">
        <v>0</v>
      </c>
      <c r="BG52">
        <v>1</v>
      </c>
      <c r="BH52">
        <v>0</v>
      </c>
      <c r="BI52" s="17">
        <v>0</v>
      </c>
      <c r="BJ52">
        <v>11381</v>
      </c>
      <c r="BK52">
        <v>12488</v>
      </c>
      <c r="BL52" s="24">
        <v>27.56</v>
      </c>
      <c r="BM52">
        <v>1</v>
      </c>
      <c r="BN52">
        <v>0</v>
      </c>
      <c r="BO52">
        <v>0</v>
      </c>
      <c r="BP52">
        <v>0</v>
      </c>
      <c r="BQ52">
        <v>0</v>
      </c>
      <c r="BR52">
        <v>0</v>
      </c>
      <c r="BS52">
        <v>0</v>
      </c>
      <c r="BT52" s="17">
        <v>0</v>
      </c>
      <c r="BU52">
        <v>1</v>
      </c>
      <c r="BV52">
        <v>0</v>
      </c>
      <c r="BW52">
        <v>0</v>
      </c>
      <c r="BX52" s="17">
        <v>0</v>
      </c>
      <c r="BY52">
        <v>0</v>
      </c>
      <c r="BZ52">
        <v>0</v>
      </c>
      <c r="CA52">
        <v>0</v>
      </c>
      <c r="CB52">
        <v>0</v>
      </c>
      <c r="CC52" s="17">
        <v>0</v>
      </c>
      <c r="CD52">
        <v>0</v>
      </c>
      <c r="CE52">
        <v>0</v>
      </c>
      <c r="CF52">
        <v>1</v>
      </c>
      <c r="CG52">
        <v>1</v>
      </c>
      <c r="CH52">
        <v>0</v>
      </c>
      <c r="CI52">
        <v>0</v>
      </c>
      <c r="CJ52">
        <v>0</v>
      </c>
      <c r="CK52">
        <v>0</v>
      </c>
      <c r="CL52">
        <v>0</v>
      </c>
      <c r="CM52">
        <v>0</v>
      </c>
      <c r="CN52">
        <v>0</v>
      </c>
      <c r="CO52" s="17">
        <v>0</v>
      </c>
      <c r="CP52">
        <v>0.03</v>
      </c>
      <c r="CQ52">
        <v>16</v>
      </c>
      <c r="CR52">
        <v>1</v>
      </c>
      <c r="CS52">
        <v>0</v>
      </c>
      <c r="CT52">
        <v>22</v>
      </c>
      <c r="CZ52" s="33" t="s">
        <v>85</v>
      </c>
    </row>
    <row r="53" spans="1:104" s="50" customFormat="1" x14ac:dyDescent="0.25">
      <c r="A53" s="50">
        <v>52</v>
      </c>
      <c r="B53" s="50">
        <v>2</v>
      </c>
      <c r="C53" s="51" t="s">
        <v>122</v>
      </c>
      <c r="D53" s="52">
        <v>3.0533842239060189</v>
      </c>
      <c r="E53" s="53">
        <v>0.32240702985343062</v>
      </c>
      <c r="F53" s="54">
        <v>9.4705882352941178</v>
      </c>
      <c r="G53" s="54">
        <f t="shared" si="0"/>
        <v>2.7309771940525884</v>
      </c>
      <c r="H53" s="55">
        <f t="shared" si="1"/>
        <v>3.3757912537594494</v>
      </c>
      <c r="I53" s="56">
        <f t="shared" si="2"/>
        <v>3.0865578564325355E-2</v>
      </c>
      <c r="J53" s="57">
        <f t="shared" si="3"/>
        <v>3.2590983577237957E-3</v>
      </c>
      <c r="K53" s="57">
        <f t="shared" si="4"/>
        <v>306.83332941765383</v>
      </c>
      <c r="L53" s="58">
        <v>1</v>
      </c>
      <c r="M53" s="59">
        <v>0</v>
      </c>
      <c r="N53" s="58">
        <v>0</v>
      </c>
      <c r="O53" s="59">
        <v>0</v>
      </c>
      <c r="P53" s="59">
        <v>0</v>
      </c>
      <c r="Q53" s="59">
        <v>1</v>
      </c>
      <c r="R53" s="59">
        <v>0</v>
      </c>
      <c r="S53" s="58">
        <f t="shared" si="11"/>
        <v>94065</v>
      </c>
      <c r="T53" s="59">
        <v>7</v>
      </c>
      <c r="U53" s="59">
        <f t="shared" si="5"/>
        <v>94057</v>
      </c>
      <c r="V53" s="59">
        <f t="shared" si="6"/>
        <v>48</v>
      </c>
      <c r="W53" s="54">
        <v>22</v>
      </c>
      <c r="X53" s="54">
        <v>6.28</v>
      </c>
      <c r="Y53" s="59">
        <v>0</v>
      </c>
      <c r="Z53" s="59">
        <v>1</v>
      </c>
      <c r="AA53" s="59">
        <v>0</v>
      </c>
      <c r="AB53" s="59">
        <v>0</v>
      </c>
      <c r="AC53" s="59">
        <v>0</v>
      </c>
      <c r="AD53" s="60">
        <v>1</v>
      </c>
      <c r="AE53" s="59">
        <v>0</v>
      </c>
      <c r="AF53" s="59">
        <v>0</v>
      </c>
      <c r="AG53" s="60">
        <v>1</v>
      </c>
      <c r="AH53" s="59">
        <v>0</v>
      </c>
      <c r="AI53" s="60">
        <v>1</v>
      </c>
      <c r="AJ53" s="61">
        <v>2008</v>
      </c>
      <c r="AK53" s="57">
        <v>0</v>
      </c>
      <c r="AL53" s="57">
        <v>0</v>
      </c>
      <c r="AM53" s="57">
        <v>0</v>
      </c>
      <c r="AN53" s="62">
        <v>1</v>
      </c>
      <c r="AO53" s="63" t="s">
        <v>98</v>
      </c>
      <c r="AP53" s="64" t="s">
        <v>98</v>
      </c>
      <c r="AQ53" s="67">
        <f t="shared" si="8"/>
        <v>0.46172000000000002</v>
      </c>
      <c r="AR53" s="65">
        <v>0.53827999999999998</v>
      </c>
      <c r="AS53" s="50">
        <v>0.52400000000000002</v>
      </c>
      <c r="AT53" s="65">
        <v>0.47599999999999998</v>
      </c>
      <c r="AU53">
        <v>1</v>
      </c>
      <c r="AV53" s="64">
        <v>0</v>
      </c>
      <c r="AW53" s="50" t="s">
        <v>98</v>
      </c>
      <c r="AX53" s="64" t="s">
        <v>98</v>
      </c>
      <c r="AY53" s="64" t="s">
        <v>24</v>
      </c>
      <c r="AZ53">
        <v>1</v>
      </c>
      <c r="BA53">
        <v>0</v>
      </c>
      <c r="BB53">
        <v>0</v>
      </c>
      <c r="BC53">
        <v>0</v>
      </c>
      <c r="BD53">
        <v>0</v>
      </c>
      <c r="BE53">
        <v>0</v>
      </c>
      <c r="BF53" s="64">
        <v>0</v>
      </c>
      <c r="BG53">
        <v>1</v>
      </c>
      <c r="BH53">
        <v>0</v>
      </c>
      <c r="BI53" s="64">
        <v>0</v>
      </c>
      <c r="BJ53">
        <v>11381</v>
      </c>
      <c r="BK53">
        <v>12488</v>
      </c>
      <c r="BL53" s="51">
        <v>27.56</v>
      </c>
      <c r="BM53" s="50">
        <v>1</v>
      </c>
      <c r="BN53" s="50">
        <v>0</v>
      </c>
      <c r="BO53" s="50">
        <v>0</v>
      </c>
      <c r="BP53" s="50">
        <v>0</v>
      </c>
      <c r="BQ53" s="50">
        <v>0</v>
      </c>
      <c r="BR53" s="50">
        <v>0</v>
      </c>
      <c r="BS53" s="50">
        <v>0</v>
      </c>
      <c r="BT53" s="64">
        <v>0</v>
      </c>
      <c r="BU53" s="50">
        <v>1</v>
      </c>
      <c r="BV53" s="50">
        <v>0</v>
      </c>
      <c r="BW53" s="50">
        <v>0</v>
      </c>
      <c r="BX53" s="64">
        <v>0</v>
      </c>
      <c r="BY53" s="50">
        <v>0</v>
      </c>
      <c r="BZ53" s="50">
        <v>0</v>
      </c>
      <c r="CA53" s="50">
        <v>0</v>
      </c>
      <c r="CB53" s="50">
        <v>0</v>
      </c>
      <c r="CC53" s="64">
        <v>0</v>
      </c>
      <c r="CD53" s="50">
        <v>0</v>
      </c>
      <c r="CE53" s="50">
        <v>0</v>
      </c>
      <c r="CF53" s="50">
        <v>1</v>
      </c>
      <c r="CG53" s="50">
        <v>1</v>
      </c>
      <c r="CH53" s="50">
        <v>0</v>
      </c>
      <c r="CI53" s="50">
        <v>0</v>
      </c>
      <c r="CJ53" s="50">
        <v>0</v>
      </c>
      <c r="CK53">
        <v>0</v>
      </c>
      <c r="CL53" s="50">
        <v>0</v>
      </c>
      <c r="CM53" s="50">
        <v>0</v>
      </c>
      <c r="CN53" s="50">
        <v>0</v>
      </c>
      <c r="CO53" s="64">
        <v>0</v>
      </c>
      <c r="CP53">
        <v>0.03</v>
      </c>
      <c r="CQ53">
        <v>16</v>
      </c>
      <c r="CR53">
        <v>1</v>
      </c>
      <c r="CS53">
        <v>0</v>
      </c>
      <c r="CT53">
        <v>22</v>
      </c>
      <c r="CU53" s="66"/>
      <c r="CZ53" s="33" t="s">
        <v>85</v>
      </c>
    </row>
    <row r="54" spans="1:104" x14ac:dyDescent="0.25">
      <c r="A54">
        <v>53</v>
      </c>
      <c r="B54">
        <v>3</v>
      </c>
      <c r="C54" s="24" t="s">
        <v>124</v>
      </c>
      <c r="D54" s="12">
        <v>7.75</v>
      </c>
      <c r="E54" s="13">
        <f t="shared" ref="E54:E63" si="12">D54/F54</f>
        <v>0.59237178017274328</v>
      </c>
      <c r="F54" s="7">
        <v>13.083</v>
      </c>
      <c r="G54" s="7">
        <f t="shared" si="0"/>
        <v>7.1576282198272567</v>
      </c>
      <c r="H54" s="15">
        <f t="shared" si="1"/>
        <v>8.3423717801727442</v>
      </c>
      <c r="I54" s="11">
        <f t="shared" si="2"/>
        <v>0.33914218547776914</v>
      </c>
      <c r="J54" s="32">
        <f t="shared" si="3"/>
        <v>2.5922356147502035E-2</v>
      </c>
      <c r="K54" s="32">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29">
        <v>0</v>
      </c>
      <c r="AE54" s="9">
        <v>0</v>
      </c>
      <c r="AF54" s="9">
        <v>1</v>
      </c>
      <c r="AG54" s="29">
        <v>0</v>
      </c>
      <c r="AH54" s="9">
        <v>1</v>
      </c>
      <c r="AI54" s="29">
        <v>0</v>
      </c>
      <c r="AJ54" s="20">
        <v>1997</v>
      </c>
      <c r="AK54" s="32">
        <v>0</v>
      </c>
      <c r="AL54" s="32">
        <v>0</v>
      </c>
      <c r="AM54" s="32">
        <v>0</v>
      </c>
      <c r="AN54" s="42">
        <v>1</v>
      </c>
      <c r="AO54" s="41">
        <v>1</v>
      </c>
      <c r="AP54" s="17">
        <v>0</v>
      </c>
      <c r="AQ54" s="38">
        <f t="shared" si="8"/>
        <v>0.52160000000000006</v>
      </c>
      <c r="AR54" s="39">
        <v>0.47839999999999999</v>
      </c>
      <c r="AS54">
        <f t="shared" ref="AS54:AS63" si="13">1-AT54</f>
        <v>0.1552</v>
      </c>
      <c r="AT54" s="39">
        <v>0.8448</v>
      </c>
      <c r="AU54">
        <v>1</v>
      </c>
      <c r="AV54" s="17">
        <v>0</v>
      </c>
      <c r="AW54" t="s">
        <v>98</v>
      </c>
      <c r="AX54" s="17" t="s">
        <v>98</v>
      </c>
      <c r="AY54" s="17" t="s">
        <v>26</v>
      </c>
      <c r="AZ54">
        <v>1</v>
      </c>
      <c r="BA54">
        <v>0</v>
      </c>
      <c r="BB54">
        <v>0</v>
      </c>
      <c r="BC54">
        <v>0</v>
      </c>
      <c r="BD54">
        <v>0</v>
      </c>
      <c r="BE54">
        <v>0</v>
      </c>
      <c r="BF54" s="17">
        <v>0</v>
      </c>
      <c r="BG54">
        <v>1</v>
      </c>
      <c r="BH54">
        <v>0</v>
      </c>
      <c r="BI54" s="17">
        <v>0</v>
      </c>
      <c r="BJ54">
        <v>12986</v>
      </c>
      <c r="BK54">
        <v>12942</v>
      </c>
      <c r="BL54" s="90">
        <f t="shared" ref="BL54:BL76" si="14">W54+X54+6</f>
        <v>35.172499999999999</v>
      </c>
      <c r="BM54">
        <v>1</v>
      </c>
      <c r="BN54">
        <v>0</v>
      </c>
      <c r="BO54">
        <v>0</v>
      </c>
      <c r="BP54">
        <v>0</v>
      </c>
      <c r="BQ54">
        <v>0</v>
      </c>
      <c r="BR54">
        <v>0</v>
      </c>
      <c r="BS54">
        <v>0</v>
      </c>
      <c r="BT54" s="17">
        <v>0</v>
      </c>
      <c r="BU54">
        <v>0</v>
      </c>
      <c r="BV54">
        <v>0</v>
      </c>
      <c r="BW54">
        <v>1</v>
      </c>
      <c r="BX54" s="17">
        <v>0</v>
      </c>
      <c r="BY54">
        <v>0</v>
      </c>
      <c r="BZ54">
        <v>0</v>
      </c>
      <c r="CA54">
        <v>0</v>
      </c>
      <c r="CB54">
        <v>0</v>
      </c>
      <c r="CC54" s="17">
        <v>0</v>
      </c>
      <c r="CD54">
        <v>0</v>
      </c>
      <c r="CE54">
        <v>0</v>
      </c>
      <c r="CF54">
        <v>1</v>
      </c>
      <c r="CG54">
        <v>1</v>
      </c>
      <c r="CH54">
        <v>0</v>
      </c>
      <c r="CI54">
        <v>0</v>
      </c>
      <c r="CJ54">
        <v>0</v>
      </c>
      <c r="CK54">
        <v>0</v>
      </c>
      <c r="CL54">
        <v>0</v>
      </c>
      <c r="CM54">
        <v>0</v>
      </c>
      <c r="CN54">
        <v>0</v>
      </c>
      <c r="CO54" s="17">
        <v>0</v>
      </c>
      <c r="CP54">
        <v>3.5000000000000003E-2</v>
      </c>
      <c r="CQ54">
        <v>33</v>
      </c>
      <c r="CR54">
        <v>1</v>
      </c>
      <c r="CS54">
        <v>0</v>
      </c>
      <c r="CT54">
        <v>15</v>
      </c>
      <c r="CZ54" s="33" t="s">
        <v>85</v>
      </c>
    </row>
    <row r="55" spans="1:104" x14ac:dyDescent="0.25">
      <c r="A55">
        <v>54</v>
      </c>
      <c r="B55">
        <v>3</v>
      </c>
      <c r="C55" s="24" t="s">
        <v>124</v>
      </c>
      <c r="D55" s="12">
        <v>13.07</v>
      </c>
      <c r="E55" s="13">
        <f t="shared" si="12"/>
        <v>1.8607630979498861</v>
      </c>
      <c r="F55" s="7">
        <v>7.024</v>
      </c>
      <c r="G55" s="7">
        <f t="shared" si="0"/>
        <v>11.209236902050113</v>
      </c>
      <c r="H55" s="15">
        <f t="shared" si="1"/>
        <v>14.930763097949887</v>
      </c>
      <c r="I55" s="11">
        <f t="shared" si="2"/>
        <v>0.19002277488018446</v>
      </c>
      <c r="J55" s="32">
        <f t="shared" si="3"/>
        <v>2.7053356332600295E-2</v>
      </c>
      <c r="K55" s="32">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29">
        <v>0</v>
      </c>
      <c r="AE55" s="9">
        <v>0</v>
      </c>
      <c r="AF55" s="9">
        <v>1</v>
      </c>
      <c r="AG55" s="29">
        <v>0</v>
      </c>
      <c r="AH55" s="9">
        <v>1</v>
      </c>
      <c r="AI55" s="29">
        <v>0</v>
      </c>
      <c r="AJ55" s="20">
        <v>1997</v>
      </c>
      <c r="AK55" s="32">
        <v>0</v>
      </c>
      <c r="AL55" s="32">
        <v>0</v>
      </c>
      <c r="AM55" s="32">
        <v>0</v>
      </c>
      <c r="AN55" s="42">
        <v>1</v>
      </c>
      <c r="AO55" s="41">
        <v>1</v>
      </c>
      <c r="AP55" s="17">
        <v>0</v>
      </c>
      <c r="AQ55" s="38">
        <f t="shared" si="8"/>
        <v>0.52160000000000006</v>
      </c>
      <c r="AR55" s="39">
        <v>0.47839999999999999</v>
      </c>
      <c r="AS55">
        <f t="shared" si="13"/>
        <v>0.1552</v>
      </c>
      <c r="AT55" s="39">
        <v>0.8448</v>
      </c>
      <c r="AU55">
        <v>1</v>
      </c>
      <c r="AV55" s="17">
        <v>0</v>
      </c>
      <c r="AW55" t="s">
        <v>98</v>
      </c>
      <c r="AX55" s="17" t="s">
        <v>98</v>
      </c>
      <c r="AY55" s="17" t="s">
        <v>26</v>
      </c>
      <c r="AZ55">
        <v>1</v>
      </c>
      <c r="BA55">
        <v>0</v>
      </c>
      <c r="BB55">
        <v>0</v>
      </c>
      <c r="BC55">
        <v>0</v>
      </c>
      <c r="BD55">
        <v>0</v>
      </c>
      <c r="BE55">
        <v>0</v>
      </c>
      <c r="BF55" s="17">
        <v>0</v>
      </c>
      <c r="BG55">
        <v>1</v>
      </c>
      <c r="BH55">
        <v>0</v>
      </c>
      <c r="BI55" s="17">
        <v>0</v>
      </c>
      <c r="BJ55">
        <v>12986</v>
      </c>
      <c r="BK55">
        <v>12942</v>
      </c>
      <c r="BL55" s="90">
        <f t="shared" si="14"/>
        <v>35.172499999999999</v>
      </c>
      <c r="BM55">
        <v>0</v>
      </c>
      <c r="BN55">
        <v>0</v>
      </c>
      <c r="BO55">
        <v>0</v>
      </c>
      <c r="BP55">
        <v>0</v>
      </c>
      <c r="BQ55">
        <v>1</v>
      </c>
      <c r="BR55">
        <v>0</v>
      </c>
      <c r="BS55">
        <v>0</v>
      </c>
      <c r="BT55" s="17">
        <v>0</v>
      </c>
      <c r="BU55">
        <v>0</v>
      </c>
      <c r="BV55">
        <v>0</v>
      </c>
      <c r="BW55">
        <v>1</v>
      </c>
      <c r="BX55" s="17">
        <v>0</v>
      </c>
      <c r="BY55">
        <v>1</v>
      </c>
      <c r="BZ55">
        <v>0</v>
      </c>
      <c r="CA55">
        <v>0</v>
      </c>
      <c r="CB55">
        <v>0</v>
      </c>
      <c r="CC55" s="17">
        <v>0</v>
      </c>
      <c r="CD55">
        <v>0</v>
      </c>
      <c r="CE55">
        <v>0</v>
      </c>
      <c r="CF55">
        <v>1</v>
      </c>
      <c r="CG55">
        <v>1</v>
      </c>
      <c r="CH55">
        <v>0</v>
      </c>
      <c r="CI55">
        <v>0</v>
      </c>
      <c r="CJ55">
        <v>0</v>
      </c>
      <c r="CK55">
        <v>0</v>
      </c>
      <c r="CL55">
        <v>0</v>
      </c>
      <c r="CM55">
        <v>0</v>
      </c>
      <c r="CN55">
        <v>0</v>
      </c>
      <c r="CO55" s="17">
        <v>0</v>
      </c>
      <c r="CP55">
        <v>3.5000000000000003E-2</v>
      </c>
      <c r="CQ55">
        <v>33</v>
      </c>
      <c r="CR55">
        <v>1</v>
      </c>
      <c r="CS55">
        <v>0</v>
      </c>
      <c r="CT55">
        <v>15</v>
      </c>
      <c r="CZ55" s="33" t="s">
        <v>85</v>
      </c>
    </row>
    <row r="56" spans="1:104" x14ac:dyDescent="0.25">
      <c r="A56">
        <v>55</v>
      </c>
      <c r="B56">
        <v>3</v>
      </c>
      <c r="C56" s="24" t="s">
        <v>124</v>
      </c>
      <c r="D56" s="12">
        <v>7.2</v>
      </c>
      <c r="E56" s="13">
        <f t="shared" si="12"/>
        <v>0.59990001666388937</v>
      </c>
      <c r="F56" s="7">
        <v>12.002000000000001</v>
      </c>
      <c r="G56" s="7">
        <f t="shared" si="0"/>
        <v>6.6000999833361105</v>
      </c>
      <c r="H56" s="15">
        <f t="shared" si="1"/>
        <v>7.7999000166638899</v>
      </c>
      <c r="I56" s="11">
        <f t="shared" si="2"/>
        <v>0.31507412029987036</v>
      </c>
      <c r="J56" s="32">
        <f t="shared" si="3"/>
        <v>2.6251801391423957E-2</v>
      </c>
      <c r="K56" s="32">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29">
        <v>0</v>
      </c>
      <c r="AE56" s="9">
        <v>0</v>
      </c>
      <c r="AF56" s="9">
        <v>1</v>
      </c>
      <c r="AG56" s="29">
        <v>0</v>
      </c>
      <c r="AH56" s="9">
        <v>1</v>
      </c>
      <c r="AI56" s="29">
        <v>0</v>
      </c>
      <c r="AJ56" s="20">
        <v>1997</v>
      </c>
      <c r="AK56" s="32">
        <v>0</v>
      </c>
      <c r="AL56" s="32">
        <v>0</v>
      </c>
      <c r="AM56" s="32">
        <v>0</v>
      </c>
      <c r="AN56" s="42">
        <v>1</v>
      </c>
      <c r="AO56" s="41">
        <v>1</v>
      </c>
      <c r="AP56" s="17">
        <v>0</v>
      </c>
      <c r="AQ56" s="38">
        <f t="shared" si="8"/>
        <v>0.52160000000000006</v>
      </c>
      <c r="AR56" s="39">
        <v>0.47839999999999999</v>
      </c>
      <c r="AS56">
        <f t="shared" si="13"/>
        <v>0.1552</v>
      </c>
      <c r="AT56" s="39">
        <v>0.8448</v>
      </c>
      <c r="AU56">
        <v>1</v>
      </c>
      <c r="AV56" s="17">
        <v>0</v>
      </c>
      <c r="AW56" t="s">
        <v>98</v>
      </c>
      <c r="AX56" s="17" t="s">
        <v>98</v>
      </c>
      <c r="AY56" s="17" t="s">
        <v>26</v>
      </c>
      <c r="AZ56">
        <v>1</v>
      </c>
      <c r="BA56">
        <v>0</v>
      </c>
      <c r="BB56">
        <v>0</v>
      </c>
      <c r="BC56">
        <v>0</v>
      </c>
      <c r="BD56">
        <v>0</v>
      </c>
      <c r="BE56">
        <v>0</v>
      </c>
      <c r="BF56" s="17">
        <v>0</v>
      </c>
      <c r="BG56">
        <v>1</v>
      </c>
      <c r="BH56">
        <v>0</v>
      </c>
      <c r="BI56" s="17">
        <v>0</v>
      </c>
      <c r="BJ56">
        <v>12986</v>
      </c>
      <c r="BK56">
        <v>12942</v>
      </c>
      <c r="BL56" s="90">
        <f t="shared" si="14"/>
        <v>35.172499999999999</v>
      </c>
      <c r="BM56">
        <v>1</v>
      </c>
      <c r="BN56">
        <v>0</v>
      </c>
      <c r="BO56">
        <v>0</v>
      </c>
      <c r="BP56">
        <v>0</v>
      </c>
      <c r="BQ56">
        <v>0</v>
      </c>
      <c r="BR56">
        <v>0</v>
      </c>
      <c r="BS56">
        <v>0</v>
      </c>
      <c r="BT56" s="17">
        <v>0</v>
      </c>
      <c r="BU56">
        <v>0</v>
      </c>
      <c r="BV56">
        <v>0</v>
      </c>
      <c r="BW56">
        <v>1</v>
      </c>
      <c r="BX56" s="17">
        <v>0</v>
      </c>
      <c r="BY56">
        <v>0</v>
      </c>
      <c r="BZ56">
        <v>0</v>
      </c>
      <c r="CA56">
        <v>0</v>
      </c>
      <c r="CB56">
        <v>0</v>
      </c>
      <c r="CC56" s="17">
        <v>0</v>
      </c>
      <c r="CD56">
        <v>0</v>
      </c>
      <c r="CE56">
        <v>0</v>
      </c>
      <c r="CF56">
        <v>1</v>
      </c>
      <c r="CG56">
        <v>1</v>
      </c>
      <c r="CH56">
        <v>0</v>
      </c>
      <c r="CI56">
        <v>0</v>
      </c>
      <c r="CJ56">
        <v>0</v>
      </c>
      <c r="CK56">
        <v>0</v>
      </c>
      <c r="CL56">
        <v>1</v>
      </c>
      <c r="CM56">
        <v>1</v>
      </c>
      <c r="CN56">
        <v>0</v>
      </c>
      <c r="CO56" s="17">
        <v>1</v>
      </c>
      <c r="CP56">
        <v>3.5000000000000003E-2</v>
      </c>
      <c r="CQ56">
        <v>33</v>
      </c>
      <c r="CR56">
        <v>1</v>
      </c>
      <c r="CS56">
        <v>0</v>
      </c>
      <c r="CT56">
        <v>15</v>
      </c>
      <c r="CZ56" s="33" t="s">
        <v>85</v>
      </c>
    </row>
    <row r="57" spans="1:104" x14ac:dyDescent="0.25">
      <c r="A57">
        <v>56</v>
      </c>
      <c r="B57">
        <v>3</v>
      </c>
      <c r="C57" s="24" t="s">
        <v>124</v>
      </c>
      <c r="D57" s="12">
        <v>12.06</v>
      </c>
      <c r="E57" s="13">
        <f t="shared" si="12"/>
        <v>1.8116268589454709</v>
      </c>
      <c r="F57" s="7">
        <v>6.657</v>
      </c>
      <c r="G57" s="7">
        <f t="shared" si="0"/>
        <v>10.248373141054529</v>
      </c>
      <c r="H57" s="15">
        <f t="shared" si="1"/>
        <v>13.871626858945472</v>
      </c>
      <c r="I57" s="11">
        <f t="shared" si="2"/>
        <v>0.18109237057577759</v>
      </c>
      <c r="J57" s="32">
        <f t="shared" si="3"/>
        <v>2.7203300371905898E-2</v>
      </c>
      <c r="K57" s="32">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29">
        <v>0</v>
      </c>
      <c r="AE57" s="9">
        <v>0</v>
      </c>
      <c r="AF57" s="9">
        <v>1</v>
      </c>
      <c r="AG57" s="29">
        <v>0</v>
      </c>
      <c r="AH57" s="9">
        <v>1</v>
      </c>
      <c r="AI57" s="29">
        <v>0</v>
      </c>
      <c r="AJ57" s="20">
        <v>1997</v>
      </c>
      <c r="AK57" s="32">
        <v>0</v>
      </c>
      <c r="AL57" s="32">
        <v>0</v>
      </c>
      <c r="AM57" s="32">
        <v>0</v>
      </c>
      <c r="AN57" s="42">
        <v>1</v>
      </c>
      <c r="AO57" s="41">
        <v>1</v>
      </c>
      <c r="AP57" s="17">
        <v>0</v>
      </c>
      <c r="AQ57" s="38">
        <f t="shared" si="8"/>
        <v>0.52160000000000006</v>
      </c>
      <c r="AR57" s="39">
        <v>0.47839999999999999</v>
      </c>
      <c r="AS57">
        <f t="shared" si="13"/>
        <v>0.1552</v>
      </c>
      <c r="AT57" s="39">
        <v>0.8448</v>
      </c>
      <c r="AU57">
        <v>1</v>
      </c>
      <c r="AV57" s="17">
        <v>0</v>
      </c>
      <c r="AW57" t="s">
        <v>98</v>
      </c>
      <c r="AX57" s="17" t="s">
        <v>98</v>
      </c>
      <c r="AY57" s="17" t="s">
        <v>26</v>
      </c>
      <c r="AZ57">
        <v>1</v>
      </c>
      <c r="BA57">
        <v>0</v>
      </c>
      <c r="BB57">
        <v>0</v>
      </c>
      <c r="BC57">
        <v>0</v>
      </c>
      <c r="BD57">
        <v>0</v>
      </c>
      <c r="BE57">
        <v>0</v>
      </c>
      <c r="BF57" s="17">
        <v>0</v>
      </c>
      <c r="BG57">
        <v>1</v>
      </c>
      <c r="BH57">
        <v>0</v>
      </c>
      <c r="BI57" s="17">
        <v>0</v>
      </c>
      <c r="BJ57">
        <v>12986</v>
      </c>
      <c r="BK57">
        <v>12942</v>
      </c>
      <c r="BL57" s="90">
        <f t="shared" si="14"/>
        <v>35.172499999999999</v>
      </c>
      <c r="BM57">
        <v>0</v>
      </c>
      <c r="BN57">
        <v>0</v>
      </c>
      <c r="BO57">
        <v>0</v>
      </c>
      <c r="BP57">
        <v>0</v>
      </c>
      <c r="BQ57">
        <v>1</v>
      </c>
      <c r="BR57">
        <v>0</v>
      </c>
      <c r="BS57">
        <v>0</v>
      </c>
      <c r="BT57" s="17">
        <v>0</v>
      </c>
      <c r="BU57">
        <v>0</v>
      </c>
      <c r="BV57">
        <v>0</v>
      </c>
      <c r="BW57">
        <v>1</v>
      </c>
      <c r="BX57" s="17">
        <v>0</v>
      </c>
      <c r="BY57">
        <v>1</v>
      </c>
      <c r="BZ57">
        <v>0</v>
      </c>
      <c r="CA57">
        <v>0</v>
      </c>
      <c r="CB57">
        <v>0</v>
      </c>
      <c r="CC57" s="17">
        <v>0</v>
      </c>
      <c r="CD57">
        <v>0</v>
      </c>
      <c r="CE57">
        <v>0</v>
      </c>
      <c r="CF57">
        <v>1</v>
      </c>
      <c r="CG57">
        <v>1</v>
      </c>
      <c r="CH57">
        <v>0</v>
      </c>
      <c r="CI57">
        <v>0</v>
      </c>
      <c r="CJ57">
        <v>0</v>
      </c>
      <c r="CK57">
        <v>0</v>
      </c>
      <c r="CL57">
        <v>1</v>
      </c>
      <c r="CM57">
        <v>1</v>
      </c>
      <c r="CN57">
        <v>0</v>
      </c>
      <c r="CO57" s="17">
        <v>1</v>
      </c>
      <c r="CP57">
        <v>3.5000000000000003E-2</v>
      </c>
      <c r="CQ57">
        <v>33</v>
      </c>
      <c r="CR57">
        <v>1</v>
      </c>
      <c r="CS57">
        <v>0</v>
      </c>
      <c r="CT57">
        <v>15</v>
      </c>
      <c r="CZ57" s="33" t="s">
        <v>85</v>
      </c>
    </row>
    <row r="58" spans="1:104" x14ac:dyDescent="0.25">
      <c r="A58">
        <v>57</v>
      </c>
      <c r="B58">
        <v>3</v>
      </c>
      <c r="C58" s="24" t="s">
        <v>124</v>
      </c>
      <c r="D58" s="12">
        <v>7.87</v>
      </c>
      <c r="E58" s="13">
        <f t="shared" si="12"/>
        <v>0.58240213128098872</v>
      </c>
      <c r="F58" s="7">
        <v>13.513</v>
      </c>
      <c r="G58" s="7">
        <f t="shared" si="0"/>
        <v>7.2875978687190113</v>
      </c>
      <c r="H58" s="15">
        <f t="shared" si="1"/>
        <v>8.4524021312809889</v>
      </c>
      <c r="I58" s="11">
        <f t="shared" si="2"/>
        <v>0.34906695957381573</v>
      </c>
      <c r="J58" s="32">
        <f t="shared" si="3"/>
        <v>2.5831936622053998E-2</v>
      </c>
      <c r="K58" s="32">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29">
        <v>0</v>
      </c>
      <c r="AE58" s="9">
        <v>0</v>
      </c>
      <c r="AF58" s="9">
        <v>1</v>
      </c>
      <c r="AG58" s="29">
        <v>0</v>
      </c>
      <c r="AH58" s="9">
        <v>1</v>
      </c>
      <c r="AI58" s="29">
        <v>0</v>
      </c>
      <c r="AJ58" s="20">
        <v>1997</v>
      </c>
      <c r="AK58" s="32">
        <v>0</v>
      </c>
      <c r="AL58" s="32">
        <v>0</v>
      </c>
      <c r="AM58" s="32">
        <v>0</v>
      </c>
      <c r="AN58" s="42">
        <v>1</v>
      </c>
      <c r="AO58" s="41">
        <v>1</v>
      </c>
      <c r="AP58" s="17">
        <v>0</v>
      </c>
      <c r="AQ58" s="38">
        <f t="shared" si="8"/>
        <v>0.52160000000000006</v>
      </c>
      <c r="AR58" s="39">
        <v>0.47839999999999999</v>
      </c>
      <c r="AS58">
        <f t="shared" si="13"/>
        <v>0.1552</v>
      </c>
      <c r="AT58" s="39">
        <v>0.8448</v>
      </c>
      <c r="AU58">
        <v>1</v>
      </c>
      <c r="AV58" s="17">
        <v>0</v>
      </c>
      <c r="AW58" t="s">
        <v>98</v>
      </c>
      <c r="AX58" s="17" t="s">
        <v>98</v>
      </c>
      <c r="AY58" s="17" t="s">
        <v>26</v>
      </c>
      <c r="AZ58">
        <v>1</v>
      </c>
      <c r="BA58">
        <v>0</v>
      </c>
      <c r="BB58">
        <v>0</v>
      </c>
      <c r="BC58">
        <v>0</v>
      </c>
      <c r="BD58">
        <v>0</v>
      </c>
      <c r="BE58">
        <v>0</v>
      </c>
      <c r="BF58" s="17">
        <v>0</v>
      </c>
      <c r="BG58">
        <v>1</v>
      </c>
      <c r="BH58">
        <v>0</v>
      </c>
      <c r="BI58" s="17">
        <v>0</v>
      </c>
      <c r="BJ58">
        <v>12986</v>
      </c>
      <c r="BK58">
        <v>12942</v>
      </c>
      <c r="BL58" s="90">
        <f t="shared" si="14"/>
        <v>35.172499999999999</v>
      </c>
      <c r="BM58">
        <v>1</v>
      </c>
      <c r="BN58">
        <v>0</v>
      </c>
      <c r="BO58">
        <v>0</v>
      </c>
      <c r="BP58">
        <v>0</v>
      </c>
      <c r="BQ58">
        <v>0</v>
      </c>
      <c r="BR58">
        <v>0</v>
      </c>
      <c r="BS58">
        <v>0</v>
      </c>
      <c r="BT58" s="17">
        <v>0</v>
      </c>
      <c r="BU58">
        <v>0</v>
      </c>
      <c r="BV58">
        <v>0</v>
      </c>
      <c r="BW58">
        <v>0</v>
      </c>
      <c r="BX58" s="17">
        <v>0</v>
      </c>
      <c r="BY58">
        <v>0</v>
      </c>
      <c r="BZ58">
        <v>0</v>
      </c>
      <c r="CA58">
        <v>0</v>
      </c>
      <c r="CB58">
        <v>0</v>
      </c>
      <c r="CC58" s="17">
        <v>0</v>
      </c>
      <c r="CD58">
        <v>0</v>
      </c>
      <c r="CE58">
        <v>0</v>
      </c>
      <c r="CF58">
        <v>1</v>
      </c>
      <c r="CG58">
        <v>1</v>
      </c>
      <c r="CH58">
        <v>0</v>
      </c>
      <c r="CI58">
        <v>0</v>
      </c>
      <c r="CJ58">
        <v>1</v>
      </c>
      <c r="CK58">
        <v>0</v>
      </c>
      <c r="CL58">
        <v>1</v>
      </c>
      <c r="CM58">
        <v>1</v>
      </c>
      <c r="CN58">
        <v>0</v>
      </c>
      <c r="CO58" s="17">
        <v>1</v>
      </c>
      <c r="CP58">
        <v>3.5000000000000003E-2</v>
      </c>
      <c r="CQ58">
        <v>33</v>
      </c>
      <c r="CR58">
        <v>1</v>
      </c>
      <c r="CS58">
        <v>0</v>
      </c>
      <c r="CT58">
        <v>15</v>
      </c>
      <c r="CZ58" s="33" t="s">
        <v>85</v>
      </c>
    </row>
    <row r="59" spans="1:104" x14ac:dyDescent="0.25">
      <c r="A59">
        <v>58</v>
      </c>
      <c r="B59">
        <v>3</v>
      </c>
      <c r="C59" s="24" t="s">
        <v>124</v>
      </c>
      <c r="D59" s="12">
        <v>7.27</v>
      </c>
      <c r="E59" s="13">
        <f t="shared" si="12"/>
        <v>0.59187494911666527</v>
      </c>
      <c r="F59" s="7">
        <v>12.282999999999999</v>
      </c>
      <c r="G59" s="7">
        <f t="shared" si="0"/>
        <v>6.6781250508833345</v>
      </c>
      <c r="H59" s="15">
        <f t="shared" si="1"/>
        <v>7.8618749491166646</v>
      </c>
      <c r="I59" s="11">
        <f t="shared" si="2"/>
        <v>0.32180570593240293</v>
      </c>
      <c r="J59" s="32">
        <f t="shared" si="3"/>
        <v>2.6199275904290723E-2</v>
      </c>
      <c r="K59" s="32">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29">
        <v>0</v>
      </c>
      <c r="AE59" s="9">
        <v>0</v>
      </c>
      <c r="AF59" s="9">
        <v>1</v>
      </c>
      <c r="AG59" s="29">
        <v>0</v>
      </c>
      <c r="AH59" s="9">
        <v>1</v>
      </c>
      <c r="AI59" s="29">
        <v>0</v>
      </c>
      <c r="AJ59" s="20">
        <v>1997</v>
      </c>
      <c r="AK59" s="32">
        <v>0</v>
      </c>
      <c r="AL59" s="32">
        <v>0</v>
      </c>
      <c r="AM59" s="32">
        <v>0</v>
      </c>
      <c r="AN59" s="42">
        <v>1</v>
      </c>
      <c r="AO59" s="41">
        <v>1</v>
      </c>
      <c r="AP59" s="17">
        <v>0</v>
      </c>
      <c r="AQ59" s="38">
        <f t="shared" si="8"/>
        <v>0.52160000000000006</v>
      </c>
      <c r="AR59" s="39">
        <v>0.47839999999999999</v>
      </c>
      <c r="AS59">
        <f t="shared" si="13"/>
        <v>0.1552</v>
      </c>
      <c r="AT59" s="39">
        <v>0.8448</v>
      </c>
      <c r="AU59">
        <v>1</v>
      </c>
      <c r="AV59" s="17">
        <v>0</v>
      </c>
      <c r="AW59" t="s">
        <v>98</v>
      </c>
      <c r="AX59" s="17" t="s">
        <v>98</v>
      </c>
      <c r="AY59" s="17" t="s">
        <v>26</v>
      </c>
      <c r="AZ59">
        <v>1</v>
      </c>
      <c r="BA59">
        <v>0</v>
      </c>
      <c r="BB59">
        <v>0</v>
      </c>
      <c r="BC59">
        <v>0</v>
      </c>
      <c r="BD59">
        <v>0</v>
      </c>
      <c r="BE59">
        <v>0</v>
      </c>
      <c r="BF59" s="17">
        <v>0</v>
      </c>
      <c r="BG59">
        <v>1</v>
      </c>
      <c r="BH59">
        <v>0</v>
      </c>
      <c r="BI59" s="17">
        <v>0</v>
      </c>
      <c r="BJ59">
        <v>12986</v>
      </c>
      <c r="BK59">
        <v>12942</v>
      </c>
      <c r="BL59" s="90">
        <f t="shared" si="14"/>
        <v>35.172499999999999</v>
      </c>
      <c r="BM59">
        <v>1</v>
      </c>
      <c r="BN59">
        <v>0</v>
      </c>
      <c r="BO59">
        <v>0</v>
      </c>
      <c r="BP59">
        <v>0</v>
      </c>
      <c r="BQ59">
        <v>0</v>
      </c>
      <c r="BR59">
        <v>0</v>
      </c>
      <c r="BS59">
        <v>0</v>
      </c>
      <c r="BT59" s="17">
        <v>0</v>
      </c>
      <c r="BU59">
        <v>0</v>
      </c>
      <c r="BV59">
        <v>0</v>
      </c>
      <c r="BW59">
        <v>0</v>
      </c>
      <c r="BX59" s="17">
        <v>0</v>
      </c>
      <c r="BY59">
        <v>0</v>
      </c>
      <c r="BZ59">
        <v>0</v>
      </c>
      <c r="CA59">
        <v>0</v>
      </c>
      <c r="CB59">
        <v>0</v>
      </c>
      <c r="CC59" s="17">
        <v>0</v>
      </c>
      <c r="CD59">
        <v>0</v>
      </c>
      <c r="CE59">
        <v>0</v>
      </c>
      <c r="CF59">
        <v>1</v>
      </c>
      <c r="CG59">
        <v>1</v>
      </c>
      <c r="CH59">
        <v>0</v>
      </c>
      <c r="CI59">
        <v>0</v>
      </c>
      <c r="CJ59">
        <v>1</v>
      </c>
      <c r="CK59">
        <v>0</v>
      </c>
      <c r="CL59">
        <v>1</v>
      </c>
      <c r="CM59">
        <v>1</v>
      </c>
      <c r="CN59">
        <v>0</v>
      </c>
      <c r="CO59" s="17">
        <v>1</v>
      </c>
      <c r="CP59">
        <v>3.5000000000000003E-2</v>
      </c>
      <c r="CQ59">
        <v>33</v>
      </c>
      <c r="CR59">
        <v>1</v>
      </c>
      <c r="CS59">
        <v>0</v>
      </c>
      <c r="CT59">
        <v>15</v>
      </c>
      <c r="CZ59" s="33" t="s">
        <v>85</v>
      </c>
    </row>
    <row r="60" spans="1:104" x14ac:dyDescent="0.25">
      <c r="A60">
        <v>59</v>
      </c>
      <c r="B60">
        <v>3</v>
      </c>
      <c r="C60" s="24" t="s">
        <v>124</v>
      </c>
      <c r="D60" s="12">
        <v>7.7720000000000002</v>
      </c>
      <c r="E60" s="13">
        <f t="shared" si="12"/>
        <v>0.60047902341033765</v>
      </c>
      <c r="F60" s="7">
        <v>12.943</v>
      </c>
      <c r="G60" s="7">
        <f t="shared" si="0"/>
        <v>7.1715209765896626</v>
      </c>
      <c r="H60" s="15">
        <f t="shared" si="1"/>
        <v>8.3724790234103388</v>
      </c>
      <c r="I60" s="11">
        <f t="shared" si="2"/>
        <v>0.33603774798577535</v>
      </c>
      <c r="J60" s="32">
        <f t="shared" si="3"/>
        <v>2.5962894845536221E-2</v>
      </c>
      <c r="K60" s="32">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29">
        <v>0</v>
      </c>
      <c r="AE60" s="9">
        <v>0</v>
      </c>
      <c r="AF60" s="9">
        <v>1</v>
      </c>
      <c r="AG60" s="29">
        <v>0</v>
      </c>
      <c r="AH60" s="9">
        <v>1</v>
      </c>
      <c r="AI60" s="29">
        <v>0</v>
      </c>
      <c r="AJ60" s="20">
        <v>1997</v>
      </c>
      <c r="AK60" s="32">
        <v>0</v>
      </c>
      <c r="AL60" s="32">
        <v>0</v>
      </c>
      <c r="AM60" s="32">
        <v>0</v>
      </c>
      <c r="AN60" s="42">
        <v>1</v>
      </c>
      <c r="AO60" s="41">
        <v>1</v>
      </c>
      <c r="AP60" s="17">
        <v>0</v>
      </c>
      <c r="AQ60" s="38">
        <f t="shared" si="8"/>
        <v>0.52160000000000006</v>
      </c>
      <c r="AR60" s="39">
        <v>0.47839999999999999</v>
      </c>
      <c r="AS60">
        <f t="shared" si="13"/>
        <v>0.1552</v>
      </c>
      <c r="AT60" s="39">
        <v>0.8448</v>
      </c>
      <c r="AU60">
        <v>1</v>
      </c>
      <c r="AV60" s="17">
        <v>0</v>
      </c>
      <c r="AW60" t="s">
        <v>98</v>
      </c>
      <c r="AX60" s="17" t="s">
        <v>98</v>
      </c>
      <c r="AY60" s="17" t="s">
        <v>26</v>
      </c>
      <c r="AZ60">
        <v>1</v>
      </c>
      <c r="BA60">
        <v>0</v>
      </c>
      <c r="BB60">
        <v>0</v>
      </c>
      <c r="BC60">
        <v>0</v>
      </c>
      <c r="BD60">
        <v>0</v>
      </c>
      <c r="BE60">
        <v>0</v>
      </c>
      <c r="BF60" s="17">
        <v>0</v>
      </c>
      <c r="BG60">
        <v>1</v>
      </c>
      <c r="BH60">
        <v>0</v>
      </c>
      <c r="BI60" s="17">
        <v>0</v>
      </c>
      <c r="BJ60">
        <v>12986</v>
      </c>
      <c r="BK60">
        <v>12942</v>
      </c>
      <c r="BL60" s="90">
        <f t="shared" si="14"/>
        <v>35.172499999999999</v>
      </c>
      <c r="BM60">
        <v>1</v>
      </c>
      <c r="BN60">
        <v>0</v>
      </c>
      <c r="BO60">
        <v>0</v>
      </c>
      <c r="BP60">
        <v>0</v>
      </c>
      <c r="BQ60">
        <v>0</v>
      </c>
      <c r="BR60">
        <v>0</v>
      </c>
      <c r="BS60">
        <v>0</v>
      </c>
      <c r="BT60" s="17">
        <v>0</v>
      </c>
      <c r="BU60">
        <v>0</v>
      </c>
      <c r="BV60">
        <v>1</v>
      </c>
      <c r="BW60">
        <v>0</v>
      </c>
      <c r="BX60" s="17">
        <v>0</v>
      </c>
      <c r="BY60">
        <v>0</v>
      </c>
      <c r="BZ60">
        <v>0</v>
      </c>
      <c r="CA60">
        <v>0</v>
      </c>
      <c r="CB60">
        <v>0</v>
      </c>
      <c r="CC60" s="17">
        <v>0</v>
      </c>
      <c r="CD60">
        <v>0</v>
      </c>
      <c r="CE60">
        <v>0</v>
      </c>
      <c r="CF60">
        <v>1</v>
      </c>
      <c r="CG60">
        <v>1</v>
      </c>
      <c r="CH60">
        <v>0</v>
      </c>
      <c r="CI60">
        <v>0</v>
      </c>
      <c r="CJ60">
        <v>0</v>
      </c>
      <c r="CK60">
        <v>0</v>
      </c>
      <c r="CL60">
        <v>1</v>
      </c>
      <c r="CM60">
        <v>1</v>
      </c>
      <c r="CN60">
        <v>0</v>
      </c>
      <c r="CO60" s="17">
        <v>1</v>
      </c>
      <c r="CP60">
        <v>3.5000000000000003E-2</v>
      </c>
      <c r="CQ60">
        <v>33</v>
      </c>
      <c r="CR60">
        <v>1</v>
      </c>
      <c r="CS60">
        <v>0</v>
      </c>
      <c r="CT60">
        <v>15</v>
      </c>
      <c r="CZ60" s="33" t="s">
        <v>85</v>
      </c>
    </row>
    <row r="61" spans="1:104" x14ac:dyDescent="0.25">
      <c r="A61">
        <v>60</v>
      </c>
      <c r="B61">
        <v>3</v>
      </c>
      <c r="C61" s="24" t="s">
        <v>124</v>
      </c>
      <c r="D61" s="12">
        <v>12.96</v>
      </c>
      <c r="E61" s="13">
        <f t="shared" si="12"/>
        <v>1.8861883277543299</v>
      </c>
      <c r="F61" s="7">
        <v>6.8710000000000004</v>
      </c>
      <c r="G61" s="7">
        <f t="shared" si="0"/>
        <v>11.073811672245672</v>
      </c>
      <c r="H61" s="15">
        <f t="shared" si="1"/>
        <v>14.84618832775433</v>
      </c>
      <c r="I61" s="11">
        <f t="shared" si="2"/>
        <v>0.18678295696006994</v>
      </c>
      <c r="J61" s="32">
        <f t="shared" si="3"/>
        <v>2.7184246392092843E-2</v>
      </c>
      <c r="K61" s="32">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29">
        <v>0</v>
      </c>
      <c r="AE61" s="9">
        <v>0</v>
      </c>
      <c r="AF61" s="9">
        <v>1</v>
      </c>
      <c r="AG61" s="29">
        <v>0</v>
      </c>
      <c r="AH61" s="9">
        <v>1</v>
      </c>
      <c r="AI61" s="29">
        <v>0</v>
      </c>
      <c r="AJ61" s="20">
        <v>1997</v>
      </c>
      <c r="AK61" s="32">
        <v>0</v>
      </c>
      <c r="AL61" s="32">
        <v>0</v>
      </c>
      <c r="AM61" s="32">
        <v>0</v>
      </c>
      <c r="AN61" s="42">
        <v>1</v>
      </c>
      <c r="AO61" s="41">
        <v>1</v>
      </c>
      <c r="AP61" s="17">
        <v>0</v>
      </c>
      <c r="AQ61" s="38">
        <f t="shared" si="8"/>
        <v>0.52160000000000006</v>
      </c>
      <c r="AR61" s="39">
        <v>0.47839999999999999</v>
      </c>
      <c r="AS61">
        <f t="shared" si="13"/>
        <v>0.1552</v>
      </c>
      <c r="AT61" s="39">
        <v>0.8448</v>
      </c>
      <c r="AU61">
        <v>1</v>
      </c>
      <c r="AV61" s="17">
        <v>0</v>
      </c>
      <c r="AW61" t="s">
        <v>98</v>
      </c>
      <c r="AX61" s="17" t="s">
        <v>98</v>
      </c>
      <c r="AY61" s="17" t="s">
        <v>26</v>
      </c>
      <c r="AZ61">
        <v>1</v>
      </c>
      <c r="BA61">
        <v>0</v>
      </c>
      <c r="BB61">
        <v>0</v>
      </c>
      <c r="BC61">
        <v>0</v>
      </c>
      <c r="BD61">
        <v>0</v>
      </c>
      <c r="BE61">
        <v>0</v>
      </c>
      <c r="BF61" s="17">
        <v>0</v>
      </c>
      <c r="BG61">
        <v>1</v>
      </c>
      <c r="BH61">
        <v>0</v>
      </c>
      <c r="BI61" s="17">
        <v>0</v>
      </c>
      <c r="BJ61">
        <v>12986</v>
      </c>
      <c r="BK61">
        <v>12942</v>
      </c>
      <c r="BL61" s="90">
        <f t="shared" si="14"/>
        <v>35.172499999999999</v>
      </c>
      <c r="BM61">
        <v>0</v>
      </c>
      <c r="BN61">
        <v>0</v>
      </c>
      <c r="BO61">
        <v>0</v>
      </c>
      <c r="BP61">
        <v>0</v>
      </c>
      <c r="BQ61">
        <v>1</v>
      </c>
      <c r="BR61">
        <v>0</v>
      </c>
      <c r="BS61">
        <v>0</v>
      </c>
      <c r="BT61" s="17">
        <v>0</v>
      </c>
      <c r="BU61">
        <v>0</v>
      </c>
      <c r="BV61">
        <v>1</v>
      </c>
      <c r="BW61">
        <v>0</v>
      </c>
      <c r="BX61" s="17">
        <v>0</v>
      </c>
      <c r="BY61">
        <v>1</v>
      </c>
      <c r="BZ61">
        <v>0</v>
      </c>
      <c r="CA61">
        <v>0</v>
      </c>
      <c r="CB61">
        <v>0</v>
      </c>
      <c r="CC61" s="17">
        <v>0</v>
      </c>
      <c r="CD61">
        <v>0</v>
      </c>
      <c r="CE61">
        <v>0</v>
      </c>
      <c r="CF61">
        <v>1</v>
      </c>
      <c r="CG61">
        <v>1</v>
      </c>
      <c r="CH61">
        <v>0</v>
      </c>
      <c r="CI61">
        <v>0</v>
      </c>
      <c r="CJ61">
        <v>0</v>
      </c>
      <c r="CK61">
        <v>0</v>
      </c>
      <c r="CL61">
        <v>1</v>
      </c>
      <c r="CM61">
        <v>1</v>
      </c>
      <c r="CN61">
        <v>0</v>
      </c>
      <c r="CO61" s="17">
        <v>1</v>
      </c>
      <c r="CP61">
        <v>3.5000000000000003E-2</v>
      </c>
      <c r="CQ61">
        <v>33</v>
      </c>
      <c r="CR61">
        <v>1</v>
      </c>
      <c r="CS61">
        <v>0</v>
      </c>
      <c r="CT61">
        <v>15</v>
      </c>
      <c r="CZ61" s="33" t="s">
        <v>85</v>
      </c>
    </row>
    <row r="62" spans="1:104" x14ac:dyDescent="0.25">
      <c r="A62">
        <v>61</v>
      </c>
      <c r="B62">
        <v>3</v>
      </c>
      <c r="C62" s="24" t="s">
        <v>124</v>
      </c>
      <c r="D62" s="12">
        <v>7.18</v>
      </c>
      <c r="E62" s="13">
        <f t="shared" si="12"/>
        <v>0.60224794497567513</v>
      </c>
      <c r="F62" s="7">
        <v>11.922000000000001</v>
      </c>
      <c r="G62" s="7">
        <f t="shared" si="0"/>
        <v>6.5777520550243249</v>
      </c>
      <c r="H62" s="15">
        <f t="shared" si="1"/>
        <v>7.7822479449756745</v>
      </c>
      <c r="I62" s="11">
        <f t="shared" si="2"/>
        <v>0.31221257172325378</v>
      </c>
      <c r="J62" s="32">
        <f t="shared" si="3"/>
        <v>2.6187935893579414E-2</v>
      </c>
      <c r="K62" s="32">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29">
        <v>0</v>
      </c>
      <c r="AE62" s="9">
        <v>0</v>
      </c>
      <c r="AF62" s="9">
        <v>1</v>
      </c>
      <c r="AG62" s="29">
        <v>0</v>
      </c>
      <c r="AH62" s="9">
        <v>1</v>
      </c>
      <c r="AI62" s="29">
        <v>0</v>
      </c>
      <c r="AJ62" s="20">
        <v>1997</v>
      </c>
      <c r="AK62" s="32">
        <v>0</v>
      </c>
      <c r="AL62" s="32">
        <v>0</v>
      </c>
      <c r="AM62" s="32">
        <v>0</v>
      </c>
      <c r="AN62" s="42">
        <v>1</v>
      </c>
      <c r="AO62" s="41">
        <v>1</v>
      </c>
      <c r="AP62" s="17">
        <v>0</v>
      </c>
      <c r="AQ62" s="38">
        <f t="shared" si="8"/>
        <v>0.52160000000000006</v>
      </c>
      <c r="AR62" s="39">
        <v>0.47839999999999999</v>
      </c>
      <c r="AS62">
        <f t="shared" si="13"/>
        <v>0.1552</v>
      </c>
      <c r="AT62" s="39">
        <v>0.8448</v>
      </c>
      <c r="AU62">
        <v>1</v>
      </c>
      <c r="AV62" s="17">
        <v>0</v>
      </c>
      <c r="AW62" t="s">
        <v>98</v>
      </c>
      <c r="AX62" s="17" t="s">
        <v>98</v>
      </c>
      <c r="AY62" s="17" t="s">
        <v>26</v>
      </c>
      <c r="AZ62">
        <v>1</v>
      </c>
      <c r="BA62">
        <v>0</v>
      </c>
      <c r="BB62">
        <v>0</v>
      </c>
      <c r="BC62">
        <v>0</v>
      </c>
      <c r="BD62">
        <v>0</v>
      </c>
      <c r="BE62">
        <v>0</v>
      </c>
      <c r="BF62" s="17">
        <v>0</v>
      </c>
      <c r="BG62">
        <v>1</v>
      </c>
      <c r="BH62">
        <v>0</v>
      </c>
      <c r="BI62" s="17">
        <v>0</v>
      </c>
      <c r="BJ62">
        <v>12986</v>
      </c>
      <c r="BK62">
        <v>12942</v>
      </c>
      <c r="BL62" s="90">
        <f t="shared" si="14"/>
        <v>35.172499999999999</v>
      </c>
      <c r="BM62">
        <v>1</v>
      </c>
      <c r="BN62">
        <v>0</v>
      </c>
      <c r="BO62">
        <v>0</v>
      </c>
      <c r="BP62">
        <v>0</v>
      </c>
      <c r="BQ62">
        <v>0</v>
      </c>
      <c r="BR62">
        <v>0</v>
      </c>
      <c r="BS62">
        <v>0</v>
      </c>
      <c r="BT62" s="17">
        <v>0</v>
      </c>
      <c r="BU62">
        <v>0</v>
      </c>
      <c r="BV62">
        <v>1</v>
      </c>
      <c r="BW62">
        <v>0</v>
      </c>
      <c r="BX62" s="17">
        <v>0</v>
      </c>
      <c r="BY62">
        <v>0</v>
      </c>
      <c r="BZ62">
        <v>0</v>
      </c>
      <c r="CA62">
        <v>0</v>
      </c>
      <c r="CB62">
        <v>0</v>
      </c>
      <c r="CC62" s="17">
        <v>0</v>
      </c>
      <c r="CD62">
        <v>0</v>
      </c>
      <c r="CE62">
        <v>0</v>
      </c>
      <c r="CF62">
        <v>1</v>
      </c>
      <c r="CG62">
        <v>1</v>
      </c>
      <c r="CH62">
        <v>0</v>
      </c>
      <c r="CI62">
        <v>0</v>
      </c>
      <c r="CJ62">
        <v>0</v>
      </c>
      <c r="CK62">
        <v>0</v>
      </c>
      <c r="CL62">
        <v>1</v>
      </c>
      <c r="CM62">
        <v>1</v>
      </c>
      <c r="CN62">
        <v>0</v>
      </c>
      <c r="CO62" s="17">
        <v>1</v>
      </c>
      <c r="CP62">
        <v>3.5000000000000003E-2</v>
      </c>
      <c r="CQ62">
        <v>33</v>
      </c>
      <c r="CR62">
        <v>1</v>
      </c>
      <c r="CS62">
        <v>0</v>
      </c>
      <c r="CT62">
        <v>15</v>
      </c>
      <c r="CZ62" s="33" t="s">
        <v>85</v>
      </c>
    </row>
    <row r="63" spans="1:104" s="50" customFormat="1" x14ac:dyDescent="0.25">
      <c r="A63" s="50">
        <v>62</v>
      </c>
      <c r="B63" s="50">
        <v>3</v>
      </c>
      <c r="C63" s="51" t="s">
        <v>124</v>
      </c>
      <c r="D63" s="52">
        <v>11.97</v>
      </c>
      <c r="E63" s="53">
        <f t="shared" si="12"/>
        <v>1.8274809160305345</v>
      </c>
      <c r="F63" s="54">
        <v>6.55</v>
      </c>
      <c r="G63" s="54">
        <f t="shared" si="0"/>
        <v>10.142519083969466</v>
      </c>
      <c r="H63" s="55">
        <f t="shared" si="1"/>
        <v>13.797480916030535</v>
      </c>
      <c r="I63" s="56">
        <f t="shared" si="2"/>
        <v>0.17834092719289177</v>
      </c>
      <c r="J63" s="57">
        <f t="shared" si="3"/>
        <v>2.7227622472197219E-2</v>
      </c>
      <c r="K63" s="57">
        <f t="shared" si="4"/>
        <v>36.727408021803008</v>
      </c>
      <c r="L63" s="58">
        <v>1</v>
      </c>
      <c r="M63" s="59">
        <v>0</v>
      </c>
      <c r="N63" s="58">
        <v>0</v>
      </c>
      <c r="O63" s="59">
        <v>0</v>
      </c>
      <c r="P63" s="59">
        <v>0</v>
      </c>
      <c r="Q63" s="59">
        <v>1</v>
      </c>
      <c r="R63" s="59">
        <v>0</v>
      </c>
      <c r="S63" s="58">
        <v>1321</v>
      </c>
      <c r="T63" s="59">
        <v>14</v>
      </c>
      <c r="U63" s="59">
        <f t="shared" si="5"/>
        <v>1306</v>
      </c>
      <c r="V63" s="59">
        <f t="shared" si="6"/>
        <v>10</v>
      </c>
      <c r="W63" s="54">
        <v>16.529900000000001</v>
      </c>
      <c r="X63" s="54">
        <v>12.6426</v>
      </c>
      <c r="Y63" s="59">
        <v>1</v>
      </c>
      <c r="Z63" s="59">
        <v>0</v>
      </c>
      <c r="AA63" s="59">
        <v>1</v>
      </c>
      <c r="AB63" s="59">
        <v>0</v>
      </c>
      <c r="AC63" s="59">
        <v>0</v>
      </c>
      <c r="AD63" s="60">
        <v>0</v>
      </c>
      <c r="AE63" s="59">
        <v>0</v>
      </c>
      <c r="AF63" s="59">
        <v>1</v>
      </c>
      <c r="AG63" s="60">
        <v>0</v>
      </c>
      <c r="AH63" s="59">
        <v>1</v>
      </c>
      <c r="AI63" s="60">
        <v>0</v>
      </c>
      <c r="AJ63" s="61">
        <v>1997</v>
      </c>
      <c r="AK63" s="57">
        <v>0</v>
      </c>
      <c r="AL63" s="57">
        <v>0</v>
      </c>
      <c r="AM63" s="57">
        <v>0</v>
      </c>
      <c r="AN63" s="62">
        <v>1</v>
      </c>
      <c r="AO63" s="63">
        <v>1</v>
      </c>
      <c r="AP63" s="64">
        <v>0</v>
      </c>
      <c r="AQ63" s="67">
        <f t="shared" si="8"/>
        <v>0.52160000000000006</v>
      </c>
      <c r="AR63" s="65">
        <v>0.47839999999999999</v>
      </c>
      <c r="AS63" s="50">
        <f t="shared" si="13"/>
        <v>0.1552</v>
      </c>
      <c r="AT63" s="65">
        <v>0.8448</v>
      </c>
      <c r="AU63">
        <v>1</v>
      </c>
      <c r="AV63" s="64">
        <v>0</v>
      </c>
      <c r="AW63" s="50" t="s">
        <v>98</v>
      </c>
      <c r="AX63" s="64" t="s">
        <v>98</v>
      </c>
      <c r="AY63" s="64" t="s">
        <v>26</v>
      </c>
      <c r="AZ63">
        <v>1</v>
      </c>
      <c r="BA63">
        <v>0</v>
      </c>
      <c r="BB63">
        <v>0</v>
      </c>
      <c r="BC63">
        <v>0</v>
      </c>
      <c r="BD63">
        <v>0</v>
      </c>
      <c r="BE63">
        <v>0</v>
      </c>
      <c r="BF63" s="64">
        <v>0</v>
      </c>
      <c r="BG63">
        <v>1</v>
      </c>
      <c r="BH63">
        <v>0</v>
      </c>
      <c r="BI63" s="64">
        <v>0</v>
      </c>
      <c r="BJ63">
        <v>12986</v>
      </c>
      <c r="BK63">
        <v>12942</v>
      </c>
      <c r="BL63" s="90">
        <f t="shared" si="14"/>
        <v>35.172499999999999</v>
      </c>
      <c r="BM63" s="50">
        <v>0</v>
      </c>
      <c r="BN63" s="50">
        <v>0</v>
      </c>
      <c r="BO63" s="50">
        <v>0</v>
      </c>
      <c r="BP63" s="50">
        <v>0</v>
      </c>
      <c r="BQ63" s="50">
        <v>1</v>
      </c>
      <c r="BR63" s="50">
        <v>0</v>
      </c>
      <c r="BS63" s="50">
        <v>0</v>
      </c>
      <c r="BT63" s="64">
        <v>0</v>
      </c>
      <c r="BU63" s="50">
        <v>0</v>
      </c>
      <c r="BV63" s="50">
        <v>1</v>
      </c>
      <c r="BW63" s="50">
        <v>0</v>
      </c>
      <c r="BX63" s="64">
        <v>0</v>
      </c>
      <c r="BY63" s="50">
        <v>1</v>
      </c>
      <c r="BZ63" s="50">
        <v>0</v>
      </c>
      <c r="CA63" s="50">
        <v>0</v>
      </c>
      <c r="CB63" s="50">
        <v>0</v>
      </c>
      <c r="CC63" s="64">
        <v>0</v>
      </c>
      <c r="CD63" s="50">
        <v>0</v>
      </c>
      <c r="CE63" s="50">
        <v>0</v>
      </c>
      <c r="CF63" s="50">
        <v>1</v>
      </c>
      <c r="CG63" s="50">
        <v>1</v>
      </c>
      <c r="CH63" s="50">
        <v>0</v>
      </c>
      <c r="CI63" s="50">
        <v>0</v>
      </c>
      <c r="CJ63" s="50">
        <v>0</v>
      </c>
      <c r="CK63">
        <v>0</v>
      </c>
      <c r="CL63" s="50">
        <v>1</v>
      </c>
      <c r="CM63" s="50">
        <v>1</v>
      </c>
      <c r="CN63" s="50">
        <v>0</v>
      </c>
      <c r="CO63" s="64">
        <v>1</v>
      </c>
      <c r="CP63">
        <v>3.5000000000000003E-2</v>
      </c>
      <c r="CQ63">
        <v>33</v>
      </c>
      <c r="CR63">
        <v>1</v>
      </c>
      <c r="CS63">
        <v>0</v>
      </c>
      <c r="CT63">
        <v>15</v>
      </c>
      <c r="CU63" s="66"/>
      <c r="CZ63" s="33" t="s">
        <v>85</v>
      </c>
    </row>
    <row r="64" spans="1:104" x14ac:dyDescent="0.25">
      <c r="A64">
        <v>63</v>
      </c>
      <c r="B64">
        <v>4</v>
      </c>
      <c r="C64" s="24" t="s">
        <v>125</v>
      </c>
      <c r="D64" s="12">
        <v>6.8</v>
      </c>
      <c r="E64" s="13">
        <v>0.18</v>
      </c>
      <c r="F64" s="7">
        <f t="shared" ref="F64:F76" si="15">D64/E64</f>
        <v>37.777777777777779</v>
      </c>
      <c r="G64" s="7">
        <f t="shared" si="0"/>
        <v>6.62</v>
      </c>
      <c r="H64" s="15">
        <f t="shared" si="1"/>
        <v>6.9799999999999995</v>
      </c>
      <c r="I64" s="11">
        <f t="shared" si="2"/>
        <v>0.26682149061827387</v>
      </c>
      <c r="J64" s="32">
        <f t="shared" si="3"/>
        <v>7.0629218104837199E-3</v>
      </c>
      <c r="K64" s="32">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29">
        <v>0</v>
      </c>
      <c r="AE64" s="9">
        <v>0</v>
      </c>
      <c r="AF64" s="9">
        <v>1</v>
      </c>
      <c r="AG64" s="29">
        <v>0</v>
      </c>
      <c r="AH64" s="9">
        <v>0</v>
      </c>
      <c r="AI64" s="29">
        <v>1</v>
      </c>
      <c r="AJ64" s="20">
        <v>2001</v>
      </c>
      <c r="AK64" s="32" t="s">
        <v>98</v>
      </c>
      <c r="AL64" s="32" t="s">
        <v>98</v>
      </c>
      <c r="AM64" s="32" t="s">
        <v>98</v>
      </c>
      <c r="AN64" s="42" t="s">
        <v>98</v>
      </c>
      <c r="AO64" s="41">
        <v>1</v>
      </c>
      <c r="AP64" s="17">
        <v>0</v>
      </c>
      <c r="AQ64" s="32" t="s">
        <v>98</v>
      </c>
      <c r="AR64" s="39" t="s">
        <v>98</v>
      </c>
      <c r="AS64">
        <v>0.5</v>
      </c>
      <c r="AT64" s="39">
        <v>0.5</v>
      </c>
      <c r="AU64">
        <v>1</v>
      </c>
      <c r="AV64" s="17">
        <v>0</v>
      </c>
      <c r="AW64" t="s">
        <v>98</v>
      </c>
      <c r="AX64" s="17" t="s">
        <v>98</v>
      </c>
      <c r="AY64" s="17" t="s">
        <v>26</v>
      </c>
      <c r="AZ64">
        <v>1</v>
      </c>
      <c r="BA64">
        <v>0</v>
      </c>
      <c r="BB64">
        <v>0</v>
      </c>
      <c r="BC64">
        <v>0</v>
      </c>
      <c r="BD64">
        <v>0</v>
      </c>
      <c r="BE64">
        <v>0</v>
      </c>
      <c r="BF64" s="17">
        <v>0</v>
      </c>
      <c r="BG64">
        <v>1</v>
      </c>
      <c r="BH64">
        <v>0</v>
      </c>
      <c r="BI64" s="17">
        <v>0</v>
      </c>
      <c r="BJ64">
        <v>15116</v>
      </c>
      <c r="BK64">
        <v>12548</v>
      </c>
      <c r="BL64" s="90">
        <f t="shared" si="14"/>
        <v>34.450000000000003</v>
      </c>
      <c r="BM64">
        <v>0</v>
      </c>
      <c r="BN64">
        <v>0</v>
      </c>
      <c r="BO64">
        <v>0</v>
      </c>
      <c r="BP64">
        <v>0</v>
      </c>
      <c r="BQ64">
        <v>0</v>
      </c>
      <c r="BR64">
        <v>0</v>
      </c>
      <c r="BS64">
        <v>0</v>
      </c>
      <c r="BT64" s="17">
        <v>1</v>
      </c>
      <c r="BU64">
        <v>0</v>
      </c>
      <c r="BV64">
        <v>0</v>
      </c>
      <c r="BW64">
        <v>1</v>
      </c>
      <c r="BX64" s="17">
        <v>0</v>
      </c>
      <c r="BY64">
        <v>1</v>
      </c>
      <c r="BZ64">
        <v>0</v>
      </c>
      <c r="CA64">
        <v>0</v>
      </c>
      <c r="CB64">
        <v>0</v>
      </c>
      <c r="CC64" s="17">
        <v>0</v>
      </c>
      <c r="CD64">
        <v>0</v>
      </c>
      <c r="CE64">
        <v>0</v>
      </c>
      <c r="CF64">
        <v>1</v>
      </c>
      <c r="CG64">
        <v>1</v>
      </c>
      <c r="CH64">
        <v>0</v>
      </c>
      <c r="CI64">
        <v>0</v>
      </c>
      <c r="CJ64">
        <v>0</v>
      </c>
      <c r="CK64">
        <v>0</v>
      </c>
      <c r="CL64">
        <v>0</v>
      </c>
      <c r="CM64">
        <v>0</v>
      </c>
      <c r="CN64">
        <v>0</v>
      </c>
      <c r="CO64" s="17">
        <v>0</v>
      </c>
      <c r="CP64">
        <v>1.2E-2</v>
      </c>
      <c r="CQ64">
        <v>36</v>
      </c>
      <c r="CR64">
        <v>1</v>
      </c>
      <c r="CS64">
        <v>0</v>
      </c>
      <c r="CT64">
        <v>19</v>
      </c>
      <c r="CZ64" s="33" t="s">
        <v>85</v>
      </c>
    </row>
    <row r="65" spans="1:104" x14ac:dyDescent="0.25">
      <c r="A65">
        <v>64</v>
      </c>
      <c r="B65">
        <v>4</v>
      </c>
      <c r="C65" s="24" t="s">
        <v>125</v>
      </c>
      <c r="D65" s="12">
        <v>7.23</v>
      </c>
      <c r="E65" s="13">
        <v>0.23</v>
      </c>
      <c r="F65" s="7">
        <f t="shared" si="15"/>
        <v>31.434782608695652</v>
      </c>
      <c r="G65" s="7">
        <f t="shared" si="0"/>
        <v>7</v>
      </c>
      <c r="H65" s="15">
        <f t="shared" si="1"/>
        <v>7.4600000000000009</v>
      </c>
      <c r="I65" s="11">
        <f t="shared" si="2"/>
        <v>0.31722953329131282</v>
      </c>
      <c r="J65" s="32">
        <f t="shared" si="3"/>
        <v>1.0091672566666935E-2</v>
      </c>
      <c r="K65" s="32">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29">
        <v>0</v>
      </c>
      <c r="AE65" s="9">
        <v>0</v>
      </c>
      <c r="AF65" s="9">
        <v>1</v>
      </c>
      <c r="AG65" s="29">
        <v>0</v>
      </c>
      <c r="AH65" s="9">
        <v>0</v>
      </c>
      <c r="AI65" s="29">
        <v>1</v>
      </c>
      <c r="AJ65" s="20">
        <v>2001</v>
      </c>
      <c r="AK65" s="32" t="s">
        <v>98</v>
      </c>
      <c r="AL65" s="32" t="s">
        <v>98</v>
      </c>
      <c r="AM65" s="32" t="s">
        <v>98</v>
      </c>
      <c r="AN65" s="42" t="s">
        <v>98</v>
      </c>
      <c r="AO65" s="41">
        <v>1</v>
      </c>
      <c r="AP65" s="17">
        <v>0</v>
      </c>
      <c r="AQ65" t="s">
        <v>98</v>
      </c>
      <c r="AR65" s="39" t="s">
        <v>98</v>
      </c>
      <c r="AS65">
        <v>0.5</v>
      </c>
      <c r="AT65" s="39">
        <v>0.5</v>
      </c>
      <c r="AU65">
        <v>1</v>
      </c>
      <c r="AV65" s="17">
        <v>0</v>
      </c>
      <c r="AW65" t="s">
        <v>98</v>
      </c>
      <c r="AX65" s="17" t="s">
        <v>98</v>
      </c>
      <c r="AY65" s="17" t="s">
        <v>26</v>
      </c>
      <c r="AZ65">
        <v>1</v>
      </c>
      <c r="BA65">
        <v>0</v>
      </c>
      <c r="BB65">
        <v>0</v>
      </c>
      <c r="BC65">
        <v>0</v>
      </c>
      <c r="BD65">
        <v>0</v>
      </c>
      <c r="BE65">
        <v>0</v>
      </c>
      <c r="BF65" s="17">
        <v>0</v>
      </c>
      <c r="BG65">
        <v>1</v>
      </c>
      <c r="BH65">
        <v>0</v>
      </c>
      <c r="BI65" s="17">
        <v>0</v>
      </c>
      <c r="BJ65">
        <v>15116</v>
      </c>
      <c r="BK65">
        <v>12548</v>
      </c>
      <c r="BL65" s="90">
        <f t="shared" si="14"/>
        <v>24.52</v>
      </c>
      <c r="BM65">
        <v>0</v>
      </c>
      <c r="BN65">
        <v>0</v>
      </c>
      <c r="BO65">
        <v>0</v>
      </c>
      <c r="BP65">
        <v>0</v>
      </c>
      <c r="BQ65">
        <v>0</v>
      </c>
      <c r="BR65">
        <v>0</v>
      </c>
      <c r="BS65">
        <v>0</v>
      </c>
      <c r="BT65" s="17">
        <v>1</v>
      </c>
      <c r="BU65">
        <v>0</v>
      </c>
      <c r="BV65">
        <v>0</v>
      </c>
      <c r="BW65">
        <v>1</v>
      </c>
      <c r="BX65" s="17">
        <v>0</v>
      </c>
      <c r="BY65">
        <v>1</v>
      </c>
      <c r="BZ65">
        <v>0</v>
      </c>
      <c r="CA65">
        <v>0</v>
      </c>
      <c r="CB65">
        <v>0</v>
      </c>
      <c r="CC65" s="17">
        <v>0</v>
      </c>
      <c r="CD65">
        <v>0</v>
      </c>
      <c r="CE65">
        <v>0</v>
      </c>
      <c r="CF65">
        <v>1</v>
      </c>
      <c r="CG65">
        <v>1</v>
      </c>
      <c r="CH65">
        <v>0</v>
      </c>
      <c r="CI65">
        <v>0</v>
      </c>
      <c r="CJ65">
        <v>0</v>
      </c>
      <c r="CK65">
        <v>0</v>
      </c>
      <c r="CL65">
        <v>0</v>
      </c>
      <c r="CM65">
        <v>0</v>
      </c>
      <c r="CN65">
        <v>0</v>
      </c>
      <c r="CO65" s="17">
        <v>0</v>
      </c>
      <c r="CP65">
        <v>1.2E-2</v>
      </c>
      <c r="CQ65">
        <v>36</v>
      </c>
      <c r="CR65">
        <v>1</v>
      </c>
      <c r="CS65">
        <v>0</v>
      </c>
      <c r="CT65">
        <v>19</v>
      </c>
      <c r="CZ65" s="33" t="s">
        <v>85</v>
      </c>
    </row>
    <row r="66" spans="1:104" x14ac:dyDescent="0.25">
      <c r="A66">
        <v>65</v>
      </c>
      <c r="B66">
        <v>4</v>
      </c>
      <c r="C66" s="24" t="s">
        <v>125</v>
      </c>
      <c r="D66" s="12">
        <v>6.4</v>
      </c>
      <c r="E66" s="13">
        <v>0.27</v>
      </c>
      <c r="F66" s="7">
        <f t="shared" si="15"/>
        <v>23.703703703703702</v>
      </c>
      <c r="G66" s="7">
        <f t="shared" ref="G66:G129" si="16">D66-E66</f>
        <v>6.1300000000000008</v>
      </c>
      <c r="H66" s="15">
        <f t="shared" ref="H66:H129" si="17">D66+E66</f>
        <v>6.67</v>
      </c>
      <c r="I66" s="11">
        <f t="shared" ref="I66:I129" si="18">IFERROR(F66/SQRT(F66^2+U66), "X")</f>
        <v>0.23315395335818478</v>
      </c>
      <c r="J66" s="32">
        <f t="shared" ref="J66:J129" si="19">IFERROR(SQRT((1-I66^2)/U66), "X")</f>
        <v>9.8361824072984213E-3</v>
      </c>
      <c r="K66" s="32">
        <f t="shared" ref="K66:K129" si="20">IFERROR(1/J66, "X")</f>
        <v>101.66545907668433</v>
      </c>
      <c r="L66" s="8">
        <v>1</v>
      </c>
      <c r="M66" s="9">
        <v>0</v>
      </c>
      <c r="N66" s="8">
        <v>0</v>
      </c>
      <c r="O66" s="9">
        <v>0</v>
      </c>
      <c r="P66" s="9">
        <v>0</v>
      </c>
      <c r="Q66" s="9">
        <v>1</v>
      </c>
      <c r="R66" s="9">
        <v>0</v>
      </c>
      <c r="S66" s="8">
        <v>9783</v>
      </c>
      <c r="T66" s="9">
        <v>8</v>
      </c>
      <c r="U66" s="9">
        <f t="shared" ref="U66:U129" si="21">S66-T66-1</f>
        <v>9774</v>
      </c>
      <c r="V66" s="9">
        <f t="shared" ref="V66:V129" si="22">COUNTIF(B:B,B66)</f>
        <v>5</v>
      </c>
      <c r="W66" s="7">
        <v>11.33</v>
      </c>
      <c r="X66" s="7">
        <v>27</v>
      </c>
      <c r="Y66" s="9">
        <v>1</v>
      </c>
      <c r="Z66" s="9">
        <v>0</v>
      </c>
      <c r="AA66" s="9">
        <v>1</v>
      </c>
      <c r="AB66" s="9">
        <v>0</v>
      </c>
      <c r="AC66" s="9">
        <v>0</v>
      </c>
      <c r="AD66" s="29">
        <v>0</v>
      </c>
      <c r="AE66" s="9">
        <v>0</v>
      </c>
      <c r="AF66" s="9">
        <v>1</v>
      </c>
      <c r="AG66" s="29">
        <v>0</v>
      </c>
      <c r="AH66" s="9">
        <v>0</v>
      </c>
      <c r="AI66" s="29">
        <v>1</v>
      </c>
      <c r="AJ66" s="20">
        <v>2001</v>
      </c>
      <c r="AK66" s="32" t="s">
        <v>98</v>
      </c>
      <c r="AL66" s="32" t="s">
        <v>98</v>
      </c>
      <c r="AM66" s="32" t="s">
        <v>98</v>
      </c>
      <c r="AN66" s="42" t="s">
        <v>98</v>
      </c>
      <c r="AO66" s="41">
        <v>1</v>
      </c>
      <c r="AP66" s="17">
        <v>0</v>
      </c>
      <c r="AQ66" t="s">
        <v>98</v>
      </c>
      <c r="AR66" s="39" t="s">
        <v>98</v>
      </c>
      <c r="AS66">
        <v>0.5</v>
      </c>
      <c r="AT66" s="39">
        <v>0.5</v>
      </c>
      <c r="AU66">
        <v>1</v>
      </c>
      <c r="AV66" s="17">
        <v>0</v>
      </c>
      <c r="AW66" t="s">
        <v>98</v>
      </c>
      <c r="AX66" s="17" t="s">
        <v>98</v>
      </c>
      <c r="AY66" s="17" t="s">
        <v>26</v>
      </c>
      <c r="AZ66">
        <v>1</v>
      </c>
      <c r="BA66">
        <v>0</v>
      </c>
      <c r="BB66">
        <v>0</v>
      </c>
      <c r="BC66">
        <v>0</v>
      </c>
      <c r="BD66">
        <v>0</v>
      </c>
      <c r="BE66">
        <v>0</v>
      </c>
      <c r="BF66" s="17">
        <v>0</v>
      </c>
      <c r="BG66">
        <v>1</v>
      </c>
      <c r="BH66">
        <v>0</v>
      </c>
      <c r="BI66" s="17">
        <v>0</v>
      </c>
      <c r="BJ66">
        <v>15116</v>
      </c>
      <c r="BK66">
        <v>12548</v>
      </c>
      <c r="BL66" s="90">
        <f t="shared" si="14"/>
        <v>44.33</v>
      </c>
      <c r="BM66">
        <v>0</v>
      </c>
      <c r="BN66">
        <v>0</v>
      </c>
      <c r="BO66">
        <v>0</v>
      </c>
      <c r="BP66">
        <v>0</v>
      </c>
      <c r="BQ66">
        <v>0</v>
      </c>
      <c r="BR66">
        <v>0</v>
      </c>
      <c r="BS66">
        <v>0</v>
      </c>
      <c r="BT66" s="17">
        <v>1</v>
      </c>
      <c r="BU66">
        <v>0</v>
      </c>
      <c r="BV66">
        <v>0</v>
      </c>
      <c r="BW66">
        <v>1</v>
      </c>
      <c r="BX66" s="17">
        <v>0</v>
      </c>
      <c r="BY66">
        <v>1</v>
      </c>
      <c r="BZ66">
        <v>0</v>
      </c>
      <c r="CA66">
        <v>0</v>
      </c>
      <c r="CB66">
        <v>0</v>
      </c>
      <c r="CC66" s="17">
        <v>0</v>
      </c>
      <c r="CD66">
        <v>0</v>
      </c>
      <c r="CE66">
        <v>0</v>
      </c>
      <c r="CF66">
        <v>1</v>
      </c>
      <c r="CG66">
        <v>1</v>
      </c>
      <c r="CH66">
        <v>0</v>
      </c>
      <c r="CI66">
        <v>0</v>
      </c>
      <c r="CJ66">
        <v>0</v>
      </c>
      <c r="CK66">
        <v>0</v>
      </c>
      <c r="CL66">
        <v>0</v>
      </c>
      <c r="CM66">
        <v>0</v>
      </c>
      <c r="CN66">
        <v>0</v>
      </c>
      <c r="CO66" s="17">
        <v>0</v>
      </c>
      <c r="CP66">
        <v>1.2E-2</v>
      </c>
      <c r="CQ66">
        <v>36</v>
      </c>
      <c r="CR66">
        <v>1</v>
      </c>
      <c r="CS66">
        <v>0</v>
      </c>
      <c r="CT66">
        <v>19</v>
      </c>
      <c r="CZ66" s="33" t="s">
        <v>85</v>
      </c>
    </row>
    <row r="67" spans="1:104" x14ac:dyDescent="0.25">
      <c r="A67">
        <v>66</v>
      </c>
      <c r="B67">
        <v>4</v>
      </c>
      <c r="C67" s="24" t="s">
        <v>125</v>
      </c>
      <c r="D67" s="12">
        <v>7.51</v>
      </c>
      <c r="E67" s="13">
        <v>0.22</v>
      </c>
      <c r="F67" s="7">
        <f t="shared" si="15"/>
        <v>34.136363636363633</v>
      </c>
      <c r="G67" s="7">
        <f t="shared" si="16"/>
        <v>7.29</v>
      </c>
      <c r="H67" s="15">
        <f t="shared" si="17"/>
        <v>7.7299999999999995</v>
      </c>
      <c r="I67" s="11">
        <f t="shared" si="18"/>
        <v>0.30012044195995219</v>
      </c>
      <c r="J67" s="32">
        <f t="shared" si="19"/>
        <v>8.7918105500918095E-3</v>
      </c>
      <c r="K67" s="32">
        <f t="shared" si="20"/>
        <v>113.74221433713188</v>
      </c>
      <c r="L67" s="8">
        <v>1</v>
      </c>
      <c r="M67" s="9">
        <v>0</v>
      </c>
      <c r="N67" s="8">
        <v>0</v>
      </c>
      <c r="O67" s="9">
        <v>0</v>
      </c>
      <c r="P67" s="9">
        <v>0</v>
      </c>
      <c r="Q67" s="9">
        <v>1</v>
      </c>
      <c r="R67" s="9">
        <v>0</v>
      </c>
      <c r="S67" s="8">
        <v>11781</v>
      </c>
      <c r="T67" s="9">
        <v>8</v>
      </c>
      <c r="U67" s="9">
        <f t="shared" si="21"/>
        <v>11772</v>
      </c>
      <c r="V67" s="9">
        <f t="shared" si="22"/>
        <v>5</v>
      </c>
      <c r="W67" s="7">
        <v>10.01</v>
      </c>
      <c r="X67" s="7">
        <v>18</v>
      </c>
      <c r="Y67" s="9">
        <v>1</v>
      </c>
      <c r="Z67" s="9">
        <v>0</v>
      </c>
      <c r="AA67" s="9">
        <v>1</v>
      </c>
      <c r="AB67" s="9">
        <v>0</v>
      </c>
      <c r="AC67" s="9">
        <v>0</v>
      </c>
      <c r="AD67" s="29">
        <v>0</v>
      </c>
      <c r="AE67" s="9">
        <v>0</v>
      </c>
      <c r="AF67" s="9">
        <v>1</v>
      </c>
      <c r="AG67" s="29">
        <v>0</v>
      </c>
      <c r="AH67" s="9">
        <v>0</v>
      </c>
      <c r="AI67" s="29">
        <v>1</v>
      </c>
      <c r="AJ67" s="20">
        <v>2001</v>
      </c>
      <c r="AK67" s="32" t="s">
        <v>98</v>
      </c>
      <c r="AL67" s="32" t="s">
        <v>98</v>
      </c>
      <c r="AM67" s="32" t="s">
        <v>98</v>
      </c>
      <c r="AN67" s="42" t="s">
        <v>98</v>
      </c>
      <c r="AO67" s="41">
        <v>1</v>
      </c>
      <c r="AP67" s="17">
        <v>0</v>
      </c>
      <c r="AQ67">
        <v>1</v>
      </c>
      <c r="AR67" s="39">
        <v>0</v>
      </c>
      <c r="AS67">
        <v>0.5</v>
      </c>
      <c r="AT67" s="39">
        <v>0.5</v>
      </c>
      <c r="AU67">
        <v>1</v>
      </c>
      <c r="AV67" s="17">
        <v>0</v>
      </c>
      <c r="AW67" t="s">
        <v>98</v>
      </c>
      <c r="AX67" s="17" t="s">
        <v>98</v>
      </c>
      <c r="AY67" s="17" t="s">
        <v>26</v>
      </c>
      <c r="AZ67">
        <v>1</v>
      </c>
      <c r="BA67">
        <v>0</v>
      </c>
      <c r="BB67">
        <v>0</v>
      </c>
      <c r="BC67">
        <v>0</v>
      </c>
      <c r="BD67">
        <v>0</v>
      </c>
      <c r="BE67">
        <v>0</v>
      </c>
      <c r="BF67" s="17">
        <v>0</v>
      </c>
      <c r="BG67">
        <v>1</v>
      </c>
      <c r="BH67">
        <v>0</v>
      </c>
      <c r="BI67" s="17">
        <v>0</v>
      </c>
      <c r="BJ67">
        <v>15116</v>
      </c>
      <c r="BK67">
        <v>12548</v>
      </c>
      <c r="BL67" s="90">
        <f t="shared" si="14"/>
        <v>34.01</v>
      </c>
      <c r="BM67">
        <v>0</v>
      </c>
      <c r="BN67">
        <v>0</v>
      </c>
      <c r="BO67">
        <v>0</v>
      </c>
      <c r="BP67">
        <v>0</v>
      </c>
      <c r="BQ67">
        <v>0</v>
      </c>
      <c r="BR67">
        <v>0</v>
      </c>
      <c r="BS67">
        <v>0</v>
      </c>
      <c r="BT67" s="17">
        <v>1</v>
      </c>
      <c r="BU67">
        <v>0</v>
      </c>
      <c r="BV67">
        <v>0</v>
      </c>
      <c r="BW67">
        <v>1</v>
      </c>
      <c r="BX67" s="17">
        <v>0</v>
      </c>
      <c r="BY67">
        <v>1</v>
      </c>
      <c r="BZ67">
        <v>0</v>
      </c>
      <c r="CA67">
        <v>0</v>
      </c>
      <c r="CB67">
        <v>0</v>
      </c>
      <c r="CC67" s="17">
        <v>0</v>
      </c>
      <c r="CD67">
        <v>0</v>
      </c>
      <c r="CE67">
        <v>0</v>
      </c>
      <c r="CF67">
        <v>1</v>
      </c>
      <c r="CG67">
        <v>1</v>
      </c>
      <c r="CH67">
        <v>0</v>
      </c>
      <c r="CI67">
        <v>0</v>
      </c>
      <c r="CJ67">
        <v>0</v>
      </c>
      <c r="CK67">
        <v>0</v>
      </c>
      <c r="CL67">
        <v>0</v>
      </c>
      <c r="CM67">
        <v>0</v>
      </c>
      <c r="CN67">
        <v>0</v>
      </c>
      <c r="CO67" s="17">
        <v>0</v>
      </c>
      <c r="CP67">
        <v>1.2E-2</v>
      </c>
      <c r="CQ67">
        <v>36</v>
      </c>
      <c r="CR67">
        <v>1</v>
      </c>
      <c r="CS67">
        <v>0</v>
      </c>
      <c r="CT67">
        <v>19</v>
      </c>
      <c r="CZ67" s="33" t="s">
        <v>85</v>
      </c>
    </row>
    <row r="68" spans="1:104" s="50" customFormat="1" x14ac:dyDescent="0.25">
      <c r="A68" s="50">
        <v>67</v>
      </c>
      <c r="B68" s="50">
        <v>4</v>
      </c>
      <c r="C68" s="51" t="s">
        <v>125</v>
      </c>
      <c r="D68" s="52">
        <v>6.4</v>
      </c>
      <c r="E68" s="53">
        <v>0.31</v>
      </c>
      <c r="F68" s="54">
        <f t="shared" si="15"/>
        <v>20.645161290322584</v>
      </c>
      <c r="G68" s="54">
        <f t="shared" si="16"/>
        <v>6.0900000000000007</v>
      </c>
      <c r="H68" s="55">
        <f t="shared" si="17"/>
        <v>6.71</v>
      </c>
      <c r="I68" s="56">
        <f t="shared" si="18"/>
        <v>0.24231105060910629</v>
      </c>
      <c r="J68" s="57">
        <f t="shared" si="19"/>
        <v>1.1736941513878585E-2</v>
      </c>
      <c r="K68" s="57">
        <f t="shared" si="20"/>
        <v>85.201072086584887</v>
      </c>
      <c r="L68" s="58">
        <v>1</v>
      </c>
      <c r="M68" s="59">
        <v>0</v>
      </c>
      <c r="N68" s="58">
        <v>0</v>
      </c>
      <c r="O68" s="59">
        <v>0</v>
      </c>
      <c r="P68" s="59">
        <v>0</v>
      </c>
      <c r="Q68" s="59">
        <v>1</v>
      </c>
      <c r="R68" s="59">
        <v>0</v>
      </c>
      <c r="S68" s="58">
        <v>6842</v>
      </c>
      <c r="T68" s="59">
        <v>8</v>
      </c>
      <c r="U68" s="59">
        <f t="shared" si="21"/>
        <v>6833</v>
      </c>
      <c r="V68" s="59">
        <f t="shared" si="22"/>
        <v>5</v>
      </c>
      <c r="W68" s="54">
        <v>11.21</v>
      </c>
      <c r="X68" s="54">
        <v>18</v>
      </c>
      <c r="Y68" s="59">
        <v>1</v>
      </c>
      <c r="Z68" s="59">
        <v>0</v>
      </c>
      <c r="AA68" s="59">
        <v>1</v>
      </c>
      <c r="AB68" s="59">
        <v>0</v>
      </c>
      <c r="AC68" s="59">
        <v>0</v>
      </c>
      <c r="AD68" s="60">
        <v>0</v>
      </c>
      <c r="AE68" s="59">
        <v>0</v>
      </c>
      <c r="AF68" s="59">
        <v>1</v>
      </c>
      <c r="AG68" s="60">
        <v>0</v>
      </c>
      <c r="AH68" s="59">
        <v>0</v>
      </c>
      <c r="AI68" s="60">
        <v>1</v>
      </c>
      <c r="AJ68" s="61">
        <v>2001</v>
      </c>
      <c r="AK68" s="57" t="s">
        <v>98</v>
      </c>
      <c r="AL68" s="57" t="s">
        <v>98</v>
      </c>
      <c r="AM68" s="57" t="s">
        <v>98</v>
      </c>
      <c r="AN68" s="62" t="s">
        <v>98</v>
      </c>
      <c r="AO68" s="63">
        <v>1</v>
      </c>
      <c r="AP68" s="64">
        <v>0</v>
      </c>
      <c r="AQ68" s="50">
        <v>0</v>
      </c>
      <c r="AR68" s="65">
        <v>1</v>
      </c>
      <c r="AS68" s="50">
        <v>0.5</v>
      </c>
      <c r="AT68" s="65">
        <v>0.5</v>
      </c>
      <c r="AU68">
        <v>1</v>
      </c>
      <c r="AV68" s="64">
        <v>0</v>
      </c>
      <c r="AW68" s="50" t="s">
        <v>98</v>
      </c>
      <c r="AX68" s="64" t="s">
        <v>98</v>
      </c>
      <c r="AY68" s="64" t="s">
        <v>26</v>
      </c>
      <c r="AZ68">
        <v>1</v>
      </c>
      <c r="BA68">
        <v>0</v>
      </c>
      <c r="BB68">
        <v>0</v>
      </c>
      <c r="BC68">
        <v>0</v>
      </c>
      <c r="BD68">
        <v>0</v>
      </c>
      <c r="BE68">
        <v>0</v>
      </c>
      <c r="BF68" s="64">
        <v>0</v>
      </c>
      <c r="BG68">
        <v>1</v>
      </c>
      <c r="BH68">
        <v>0</v>
      </c>
      <c r="BI68" s="64">
        <v>0</v>
      </c>
      <c r="BJ68">
        <v>15116</v>
      </c>
      <c r="BK68">
        <v>12548</v>
      </c>
      <c r="BL68" s="90">
        <f t="shared" si="14"/>
        <v>35.21</v>
      </c>
      <c r="BM68" s="50">
        <v>0</v>
      </c>
      <c r="BN68" s="50">
        <v>0</v>
      </c>
      <c r="BO68" s="50">
        <v>0</v>
      </c>
      <c r="BP68" s="50">
        <v>0</v>
      </c>
      <c r="BQ68" s="50">
        <v>0</v>
      </c>
      <c r="BR68" s="50">
        <v>0</v>
      </c>
      <c r="BS68" s="50">
        <v>0</v>
      </c>
      <c r="BT68" s="64">
        <v>1</v>
      </c>
      <c r="BU68" s="50">
        <v>0</v>
      </c>
      <c r="BV68" s="50">
        <v>0</v>
      </c>
      <c r="BW68" s="50">
        <v>1</v>
      </c>
      <c r="BX68" s="64">
        <v>0</v>
      </c>
      <c r="BY68" s="50">
        <v>1</v>
      </c>
      <c r="BZ68" s="50">
        <v>0</v>
      </c>
      <c r="CA68" s="50">
        <v>0</v>
      </c>
      <c r="CB68" s="50">
        <v>0</v>
      </c>
      <c r="CC68" s="64">
        <v>0</v>
      </c>
      <c r="CD68" s="50">
        <v>0</v>
      </c>
      <c r="CE68" s="50">
        <v>0</v>
      </c>
      <c r="CF68" s="50">
        <v>1</v>
      </c>
      <c r="CG68" s="50">
        <v>1</v>
      </c>
      <c r="CH68" s="50">
        <v>0</v>
      </c>
      <c r="CI68" s="50">
        <v>0</v>
      </c>
      <c r="CJ68" s="50">
        <v>0</v>
      </c>
      <c r="CK68">
        <v>0</v>
      </c>
      <c r="CL68" s="50">
        <v>0</v>
      </c>
      <c r="CM68" s="50">
        <v>0</v>
      </c>
      <c r="CN68" s="50">
        <v>0</v>
      </c>
      <c r="CO68" s="64">
        <v>0</v>
      </c>
      <c r="CP68">
        <v>1.2E-2</v>
      </c>
      <c r="CQ68">
        <v>36</v>
      </c>
      <c r="CR68">
        <v>1</v>
      </c>
      <c r="CS68">
        <v>0</v>
      </c>
      <c r="CT68">
        <v>19</v>
      </c>
      <c r="CU68" s="66"/>
      <c r="CZ68" s="33" t="s">
        <v>85</v>
      </c>
    </row>
    <row r="69" spans="1:104" x14ac:dyDescent="0.25">
      <c r="A69">
        <v>68</v>
      </c>
      <c r="B69">
        <v>5</v>
      </c>
      <c r="C69" s="24" t="s">
        <v>128</v>
      </c>
      <c r="D69" s="12">
        <v>8.1199999999999992</v>
      </c>
      <c r="E69" s="13">
        <v>7.0000000000000007E-2</v>
      </c>
      <c r="F69" s="7">
        <f t="shared" si="15"/>
        <v>115.99999999999997</v>
      </c>
      <c r="G69" s="7">
        <f t="shared" si="16"/>
        <v>8.0499999999999989</v>
      </c>
      <c r="H69" s="15">
        <f t="shared" si="17"/>
        <v>8.19</v>
      </c>
      <c r="I69" s="11">
        <f t="shared" si="18"/>
        <v>0.11732222220965668</v>
      </c>
      <c r="J69" s="32">
        <f t="shared" si="19"/>
        <v>1.0113984673246269E-3</v>
      </c>
      <c r="K69" s="32">
        <f t="shared" si="20"/>
        <v>988.72999347647988</v>
      </c>
      <c r="L69" s="8">
        <v>0</v>
      </c>
      <c r="M69" s="9">
        <v>1</v>
      </c>
      <c r="N69" s="8">
        <v>0</v>
      </c>
      <c r="O69" s="9">
        <v>0</v>
      </c>
      <c r="P69" s="9">
        <v>1</v>
      </c>
      <c r="Q69" s="9">
        <v>0</v>
      </c>
      <c r="R69" s="9">
        <v>0</v>
      </c>
      <c r="S69" s="8">
        <v>964279</v>
      </c>
      <c r="T69" s="9">
        <f>8+23+92+16+5+1+1+1+0</f>
        <v>147</v>
      </c>
      <c r="U69" s="9">
        <f t="shared" si="21"/>
        <v>964131</v>
      </c>
      <c r="V69" s="9">
        <f t="shared" si="22"/>
        <v>8</v>
      </c>
      <c r="W69" s="7">
        <v>11.239434782608701</v>
      </c>
      <c r="X69" s="7">
        <v>27.966043478260868</v>
      </c>
      <c r="Y69" s="9">
        <v>1</v>
      </c>
      <c r="Z69" s="9">
        <v>0</v>
      </c>
      <c r="AA69" s="9">
        <v>1</v>
      </c>
      <c r="AB69" s="9">
        <v>0</v>
      </c>
      <c r="AC69" s="9">
        <v>0</v>
      </c>
      <c r="AD69" s="29">
        <v>0</v>
      </c>
      <c r="AE69" s="9">
        <v>1</v>
      </c>
      <c r="AF69" s="9">
        <v>0</v>
      </c>
      <c r="AG69" s="29">
        <v>0</v>
      </c>
      <c r="AH69" s="9">
        <v>0</v>
      </c>
      <c r="AI69" s="29">
        <v>1</v>
      </c>
      <c r="AJ69" s="20">
        <v>2006</v>
      </c>
      <c r="AK69" s="32" t="s">
        <v>98</v>
      </c>
      <c r="AL69" s="32" t="s">
        <v>98</v>
      </c>
      <c r="AM69" s="32" t="s">
        <v>98</v>
      </c>
      <c r="AN69" s="42" t="s">
        <v>98</v>
      </c>
      <c r="AO69" s="41" t="s">
        <v>98</v>
      </c>
      <c r="AP69" s="17" t="s">
        <v>98</v>
      </c>
      <c r="AQ69">
        <v>0.47708695652173899</v>
      </c>
      <c r="AR69" s="39">
        <f t="shared" ref="AR69:AR76" si="23">1-AQ69</f>
        <v>0.52291304347826095</v>
      </c>
      <c r="AS69">
        <v>0.4</v>
      </c>
      <c r="AT69" s="39">
        <v>0.6</v>
      </c>
      <c r="AU69">
        <v>1</v>
      </c>
      <c r="AV69" s="17">
        <v>0</v>
      </c>
      <c r="AW69" t="s">
        <v>98</v>
      </c>
      <c r="AX69" s="17" t="s">
        <v>98</v>
      </c>
      <c r="AY69" s="17" t="s">
        <v>23</v>
      </c>
      <c r="AZ69">
        <v>1</v>
      </c>
      <c r="BA69">
        <v>0</v>
      </c>
      <c r="BB69">
        <v>0</v>
      </c>
      <c r="BC69">
        <v>0</v>
      </c>
      <c r="BD69">
        <v>0</v>
      </c>
      <c r="BE69">
        <v>0</v>
      </c>
      <c r="BF69" s="17">
        <v>0</v>
      </c>
      <c r="BG69">
        <v>1</v>
      </c>
      <c r="BH69">
        <v>0</v>
      </c>
      <c r="BI69" s="17">
        <v>0</v>
      </c>
      <c r="BJ69">
        <v>5548</v>
      </c>
      <c r="BK69">
        <v>312</v>
      </c>
      <c r="BL69" s="90">
        <f t="shared" si="14"/>
        <v>45.205478260869569</v>
      </c>
      <c r="BM69">
        <v>1</v>
      </c>
      <c r="BN69">
        <v>0</v>
      </c>
      <c r="BO69">
        <v>0</v>
      </c>
      <c r="BP69">
        <v>0</v>
      </c>
      <c r="BQ69">
        <v>0</v>
      </c>
      <c r="BR69">
        <v>0</v>
      </c>
      <c r="BS69">
        <v>0</v>
      </c>
      <c r="BT69" s="17">
        <v>0</v>
      </c>
      <c r="BU69">
        <v>0</v>
      </c>
      <c r="BV69">
        <v>0</v>
      </c>
      <c r="BW69">
        <v>1</v>
      </c>
      <c r="BX69" s="17">
        <v>0</v>
      </c>
      <c r="BY69">
        <v>0</v>
      </c>
      <c r="BZ69">
        <v>0</v>
      </c>
      <c r="CA69">
        <v>0</v>
      </c>
      <c r="CB69">
        <v>0</v>
      </c>
      <c r="CC69" s="17">
        <v>0</v>
      </c>
      <c r="CD69">
        <v>0</v>
      </c>
      <c r="CE69">
        <v>0</v>
      </c>
      <c r="CF69">
        <v>1</v>
      </c>
      <c r="CG69">
        <v>1</v>
      </c>
      <c r="CH69">
        <v>0</v>
      </c>
      <c r="CI69">
        <v>0</v>
      </c>
      <c r="CJ69">
        <v>1</v>
      </c>
      <c r="CK69">
        <v>0</v>
      </c>
      <c r="CL69">
        <v>1</v>
      </c>
      <c r="CM69">
        <v>1</v>
      </c>
      <c r="CN69">
        <v>0</v>
      </c>
      <c r="CO69" s="17">
        <v>1</v>
      </c>
      <c r="CP69">
        <v>9.7000000000000003E-2</v>
      </c>
      <c r="CQ69">
        <v>2</v>
      </c>
      <c r="CR69">
        <v>1</v>
      </c>
      <c r="CS69">
        <v>0</v>
      </c>
      <c r="CT69">
        <v>29</v>
      </c>
      <c r="CZ69" s="33" t="s">
        <v>85</v>
      </c>
    </row>
    <row r="70" spans="1:104" x14ac:dyDescent="0.25">
      <c r="A70">
        <v>69</v>
      </c>
      <c r="B70">
        <v>5</v>
      </c>
      <c r="C70" s="24" t="s">
        <v>128</v>
      </c>
      <c r="D70" s="12">
        <v>7.19</v>
      </c>
      <c r="E70" s="13">
        <v>0.1</v>
      </c>
      <c r="F70" s="7">
        <f t="shared" si="15"/>
        <v>71.900000000000006</v>
      </c>
      <c r="G70" s="7">
        <f t="shared" si="16"/>
        <v>7.0900000000000007</v>
      </c>
      <c r="H70" s="15">
        <f t="shared" si="17"/>
        <v>7.29</v>
      </c>
      <c r="I70" s="11">
        <f t="shared" si="18"/>
        <v>7.3029759659608812E-2</v>
      </c>
      <c r="J70" s="32">
        <f t="shared" si="19"/>
        <v>1.0157129298972018E-3</v>
      </c>
      <c r="K70" s="32">
        <f t="shared" si="20"/>
        <v>984.53014682131493</v>
      </c>
      <c r="L70" s="8">
        <v>0</v>
      </c>
      <c r="M70" s="9">
        <v>1</v>
      </c>
      <c r="N70" s="8">
        <v>0</v>
      </c>
      <c r="O70" s="9">
        <v>0</v>
      </c>
      <c r="P70" s="9">
        <v>1</v>
      </c>
      <c r="Q70" s="9">
        <v>0</v>
      </c>
      <c r="R70" s="9">
        <v>0</v>
      </c>
      <c r="S70" s="8">
        <v>964279</v>
      </c>
      <c r="T70" s="9">
        <f>8+23+92+16+5+1+1+1+1</f>
        <v>148</v>
      </c>
      <c r="U70" s="9">
        <f t="shared" si="21"/>
        <v>964130</v>
      </c>
      <c r="V70" s="9">
        <f t="shared" si="22"/>
        <v>8</v>
      </c>
      <c r="W70" s="7">
        <v>11.239434782608701</v>
      </c>
      <c r="X70" s="7">
        <v>27.966043478260868</v>
      </c>
      <c r="Y70" s="9">
        <v>1</v>
      </c>
      <c r="Z70" s="9">
        <v>0</v>
      </c>
      <c r="AA70" s="9">
        <v>1</v>
      </c>
      <c r="AB70" s="9">
        <v>0</v>
      </c>
      <c r="AC70" s="9">
        <v>0</v>
      </c>
      <c r="AD70" s="29">
        <v>0</v>
      </c>
      <c r="AE70" s="9">
        <v>1</v>
      </c>
      <c r="AF70" s="9">
        <v>0</v>
      </c>
      <c r="AG70" s="29">
        <v>0</v>
      </c>
      <c r="AH70" s="9">
        <v>0</v>
      </c>
      <c r="AI70" s="29">
        <v>1</v>
      </c>
      <c r="AJ70" s="20">
        <v>2006</v>
      </c>
      <c r="AK70" s="32" t="s">
        <v>98</v>
      </c>
      <c r="AL70" s="32" t="s">
        <v>98</v>
      </c>
      <c r="AM70" s="32" t="s">
        <v>98</v>
      </c>
      <c r="AN70" s="42" t="s">
        <v>98</v>
      </c>
      <c r="AO70" s="41" t="s">
        <v>98</v>
      </c>
      <c r="AP70" s="17" t="s">
        <v>98</v>
      </c>
      <c r="AQ70">
        <v>0.47708695652173899</v>
      </c>
      <c r="AR70" s="39">
        <f t="shared" si="23"/>
        <v>0.52291304347826095</v>
      </c>
      <c r="AS70">
        <v>0.4</v>
      </c>
      <c r="AT70" s="39">
        <v>0.6</v>
      </c>
      <c r="AU70">
        <v>1</v>
      </c>
      <c r="AV70" s="17">
        <v>0</v>
      </c>
      <c r="AW70" t="s">
        <v>98</v>
      </c>
      <c r="AX70" s="17" t="s">
        <v>98</v>
      </c>
      <c r="AY70" s="17" t="s">
        <v>23</v>
      </c>
      <c r="AZ70">
        <v>1</v>
      </c>
      <c r="BA70">
        <v>0</v>
      </c>
      <c r="BB70">
        <v>0</v>
      </c>
      <c r="BC70">
        <v>0</v>
      </c>
      <c r="BD70">
        <v>0</v>
      </c>
      <c r="BE70">
        <v>0</v>
      </c>
      <c r="BF70" s="17">
        <v>0</v>
      </c>
      <c r="BG70">
        <v>1</v>
      </c>
      <c r="BH70">
        <v>0</v>
      </c>
      <c r="BI70" s="17">
        <v>0</v>
      </c>
      <c r="BJ70">
        <v>5548</v>
      </c>
      <c r="BK70">
        <v>312</v>
      </c>
      <c r="BL70" s="90">
        <f t="shared" si="14"/>
        <v>45.205478260869569</v>
      </c>
      <c r="BM70">
        <v>1</v>
      </c>
      <c r="BN70">
        <v>0</v>
      </c>
      <c r="BO70">
        <v>0</v>
      </c>
      <c r="BP70">
        <v>0</v>
      </c>
      <c r="BQ70">
        <v>0</v>
      </c>
      <c r="BR70">
        <v>0</v>
      </c>
      <c r="BS70">
        <v>0</v>
      </c>
      <c r="BT70" s="17">
        <v>0</v>
      </c>
      <c r="BU70">
        <v>0</v>
      </c>
      <c r="BV70">
        <v>0</v>
      </c>
      <c r="BW70">
        <v>1</v>
      </c>
      <c r="BX70" s="17">
        <v>0</v>
      </c>
      <c r="BY70">
        <v>0</v>
      </c>
      <c r="BZ70">
        <v>0</v>
      </c>
      <c r="CA70">
        <v>0</v>
      </c>
      <c r="CB70">
        <v>0</v>
      </c>
      <c r="CC70" s="17">
        <v>0</v>
      </c>
      <c r="CD70">
        <v>0</v>
      </c>
      <c r="CE70">
        <v>0</v>
      </c>
      <c r="CF70">
        <v>1</v>
      </c>
      <c r="CG70">
        <v>1</v>
      </c>
      <c r="CH70">
        <v>0</v>
      </c>
      <c r="CI70">
        <v>0</v>
      </c>
      <c r="CJ70">
        <v>1</v>
      </c>
      <c r="CK70">
        <v>0</v>
      </c>
      <c r="CL70">
        <v>1</v>
      </c>
      <c r="CM70">
        <v>1</v>
      </c>
      <c r="CN70">
        <v>0</v>
      </c>
      <c r="CO70" s="17">
        <v>1</v>
      </c>
      <c r="CP70">
        <v>9.7000000000000003E-2</v>
      </c>
      <c r="CQ70">
        <v>2</v>
      </c>
      <c r="CR70">
        <v>1</v>
      </c>
      <c r="CS70">
        <v>0</v>
      </c>
      <c r="CT70">
        <v>29</v>
      </c>
      <c r="CZ70" s="33" t="s">
        <v>85</v>
      </c>
    </row>
    <row r="71" spans="1:104" x14ac:dyDescent="0.25">
      <c r="A71">
        <v>70</v>
      </c>
      <c r="B71">
        <v>5</v>
      </c>
      <c r="C71" s="24" t="s">
        <v>128</v>
      </c>
      <c r="D71" s="12">
        <v>7.4</v>
      </c>
      <c r="E71" s="13">
        <v>7.0000000000000007E-2</v>
      </c>
      <c r="F71" s="7">
        <f t="shared" si="15"/>
        <v>105.71428571428571</v>
      </c>
      <c r="G71" s="7">
        <f t="shared" si="16"/>
        <v>7.33</v>
      </c>
      <c r="H71" s="15">
        <f t="shared" si="17"/>
        <v>7.4700000000000006</v>
      </c>
      <c r="I71" s="11">
        <f t="shared" si="18"/>
        <v>0.1070442492936699</v>
      </c>
      <c r="J71" s="32">
        <f t="shared" si="19"/>
        <v>1.0125807365617423E-3</v>
      </c>
      <c r="K71" s="32">
        <f t="shared" si="20"/>
        <v>987.57557189517479</v>
      </c>
      <c r="L71" s="8">
        <v>0</v>
      </c>
      <c r="M71" s="9">
        <v>1</v>
      </c>
      <c r="N71" s="8">
        <v>0</v>
      </c>
      <c r="O71" s="9">
        <v>0</v>
      </c>
      <c r="P71" s="9">
        <v>1</v>
      </c>
      <c r="Q71" s="9">
        <v>0</v>
      </c>
      <c r="R71" s="9">
        <v>0</v>
      </c>
      <c r="S71" s="8">
        <v>964279</v>
      </c>
      <c r="T71" s="9">
        <f>9+23+92+16+5+1+1+1+0</f>
        <v>148</v>
      </c>
      <c r="U71" s="9">
        <f t="shared" si="21"/>
        <v>964130</v>
      </c>
      <c r="V71" s="9">
        <f t="shared" si="22"/>
        <v>8</v>
      </c>
      <c r="W71" s="7">
        <v>11.239434782608701</v>
      </c>
      <c r="X71" s="7">
        <v>27.966043478260868</v>
      </c>
      <c r="Y71" s="9">
        <v>1</v>
      </c>
      <c r="Z71" s="9">
        <v>0</v>
      </c>
      <c r="AA71" s="9">
        <v>1</v>
      </c>
      <c r="AB71" s="9">
        <v>0</v>
      </c>
      <c r="AC71" s="9">
        <v>0</v>
      </c>
      <c r="AD71" s="29">
        <v>0</v>
      </c>
      <c r="AE71" s="9">
        <v>1</v>
      </c>
      <c r="AF71" s="9">
        <v>0</v>
      </c>
      <c r="AG71" s="29">
        <v>0</v>
      </c>
      <c r="AH71" s="9">
        <v>0</v>
      </c>
      <c r="AI71" s="29">
        <v>1</v>
      </c>
      <c r="AJ71" s="20">
        <v>2006</v>
      </c>
      <c r="AK71" s="32" t="s">
        <v>98</v>
      </c>
      <c r="AL71" s="32" t="s">
        <v>98</v>
      </c>
      <c r="AM71" s="32" t="s">
        <v>98</v>
      </c>
      <c r="AN71" s="42" t="s">
        <v>98</v>
      </c>
      <c r="AO71" s="41" t="s">
        <v>98</v>
      </c>
      <c r="AP71" s="17" t="s">
        <v>98</v>
      </c>
      <c r="AQ71">
        <v>0.47708695652173899</v>
      </c>
      <c r="AR71" s="39">
        <f t="shared" si="23"/>
        <v>0.52291304347826095</v>
      </c>
      <c r="AS71">
        <v>0.4</v>
      </c>
      <c r="AT71" s="39">
        <v>0.6</v>
      </c>
      <c r="AU71">
        <v>1</v>
      </c>
      <c r="AV71" s="17">
        <v>0</v>
      </c>
      <c r="AW71" t="s">
        <v>98</v>
      </c>
      <c r="AX71" s="17" t="s">
        <v>98</v>
      </c>
      <c r="AY71" s="17" t="s">
        <v>23</v>
      </c>
      <c r="AZ71">
        <v>1</v>
      </c>
      <c r="BA71">
        <v>0</v>
      </c>
      <c r="BB71">
        <v>0</v>
      </c>
      <c r="BC71">
        <v>0</v>
      </c>
      <c r="BD71">
        <v>0</v>
      </c>
      <c r="BE71">
        <v>0</v>
      </c>
      <c r="BF71" s="17">
        <v>0</v>
      </c>
      <c r="BG71">
        <v>1</v>
      </c>
      <c r="BH71">
        <v>0</v>
      </c>
      <c r="BI71" s="17">
        <v>0</v>
      </c>
      <c r="BJ71">
        <v>5548</v>
      </c>
      <c r="BK71">
        <v>312</v>
      </c>
      <c r="BL71" s="90">
        <f t="shared" si="14"/>
        <v>45.205478260869569</v>
      </c>
      <c r="BM71">
        <v>1</v>
      </c>
      <c r="BN71">
        <v>0</v>
      </c>
      <c r="BO71">
        <v>0</v>
      </c>
      <c r="BP71">
        <v>0</v>
      </c>
      <c r="BQ71">
        <v>0</v>
      </c>
      <c r="BR71">
        <v>0</v>
      </c>
      <c r="BS71">
        <v>0</v>
      </c>
      <c r="BT71" s="17">
        <v>0</v>
      </c>
      <c r="BU71">
        <v>0</v>
      </c>
      <c r="BV71">
        <v>0</v>
      </c>
      <c r="BW71">
        <v>1</v>
      </c>
      <c r="BX71" s="17">
        <v>0</v>
      </c>
      <c r="BY71">
        <v>0</v>
      </c>
      <c r="BZ71">
        <v>0</v>
      </c>
      <c r="CA71">
        <v>0</v>
      </c>
      <c r="CB71">
        <v>0</v>
      </c>
      <c r="CC71" s="17">
        <v>0</v>
      </c>
      <c r="CD71">
        <v>0</v>
      </c>
      <c r="CE71">
        <v>0</v>
      </c>
      <c r="CF71">
        <v>1</v>
      </c>
      <c r="CG71">
        <v>1</v>
      </c>
      <c r="CH71">
        <v>0</v>
      </c>
      <c r="CI71">
        <v>0</v>
      </c>
      <c r="CJ71">
        <v>1</v>
      </c>
      <c r="CK71">
        <v>0</v>
      </c>
      <c r="CL71">
        <v>1</v>
      </c>
      <c r="CM71">
        <v>1</v>
      </c>
      <c r="CN71">
        <v>0</v>
      </c>
      <c r="CO71" s="17">
        <v>0</v>
      </c>
      <c r="CP71">
        <v>9.7000000000000003E-2</v>
      </c>
      <c r="CQ71">
        <v>2</v>
      </c>
      <c r="CR71">
        <v>1</v>
      </c>
      <c r="CS71">
        <v>0</v>
      </c>
      <c r="CT71">
        <v>29</v>
      </c>
      <c r="CZ71" s="33" t="s">
        <v>85</v>
      </c>
    </row>
    <row r="72" spans="1:104" x14ac:dyDescent="0.25">
      <c r="A72">
        <v>71</v>
      </c>
      <c r="B72">
        <v>5</v>
      </c>
      <c r="C72" s="24" t="s">
        <v>128</v>
      </c>
      <c r="D72" s="12">
        <v>6.45</v>
      </c>
      <c r="E72" s="13">
        <v>0.1</v>
      </c>
      <c r="F72" s="7">
        <f t="shared" si="15"/>
        <v>64.5</v>
      </c>
      <c r="G72" s="7">
        <f t="shared" si="16"/>
        <v>6.3500000000000005</v>
      </c>
      <c r="H72" s="15">
        <f t="shared" si="17"/>
        <v>6.55</v>
      </c>
      <c r="I72" s="11">
        <f t="shared" si="18"/>
        <v>6.554765504121858E-2</v>
      </c>
      <c r="J72" s="32">
        <f t="shared" si="19"/>
        <v>1.0162427138173424E-3</v>
      </c>
      <c r="K72" s="32">
        <f t="shared" si="20"/>
        <v>984.01689518015894</v>
      </c>
      <c r="L72" s="8">
        <v>0</v>
      </c>
      <c r="M72" s="9">
        <v>1</v>
      </c>
      <c r="N72" s="8">
        <v>0</v>
      </c>
      <c r="O72" s="9">
        <v>0</v>
      </c>
      <c r="P72" s="9">
        <v>1</v>
      </c>
      <c r="Q72" s="9">
        <v>0</v>
      </c>
      <c r="R72" s="9">
        <v>0</v>
      </c>
      <c r="S72" s="8">
        <v>964279</v>
      </c>
      <c r="T72" s="9">
        <f>9+23+92+16+5+1+1+1+1</f>
        <v>149</v>
      </c>
      <c r="U72" s="9">
        <f t="shared" si="21"/>
        <v>964129</v>
      </c>
      <c r="V72" s="9">
        <f t="shared" si="22"/>
        <v>8</v>
      </c>
      <c r="W72" s="7">
        <v>11.239434782608701</v>
      </c>
      <c r="X72" s="7">
        <v>27.966043478260868</v>
      </c>
      <c r="Y72" s="9">
        <v>1</v>
      </c>
      <c r="Z72" s="9">
        <v>0</v>
      </c>
      <c r="AA72" s="9">
        <v>1</v>
      </c>
      <c r="AB72" s="9">
        <v>0</v>
      </c>
      <c r="AC72" s="9">
        <v>0</v>
      </c>
      <c r="AD72" s="29">
        <v>0</v>
      </c>
      <c r="AE72" s="9">
        <v>1</v>
      </c>
      <c r="AF72" s="9">
        <v>0</v>
      </c>
      <c r="AG72" s="29">
        <v>0</v>
      </c>
      <c r="AH72" s="9">
        <v>0</v>
      </c>
      <c r="AI72" s="29">
        <v>1</v>
      </c>
      <c r="AJ72" s="20">
        <v>2006</v>
      </c>
      <c r="AK72" s="32" t="s">
        <v>98</v>
      </c>
      <c r="AL72" s="32" t="s">
        <v>98</v>
      </c>
      <c r="AM72" s="32" t="s">
        <v>98</v>
      </c>
      <c r="AN72" s="42" t="s">
        <v>98</v>
      </c>
      <c r="AO72" s="41" t="s">
        <v>98</v>
      </c>
      <c r="AP72" s="17" t="s">
        <v>98</v>
      </c>
      <c r="AQ72">
        <v>0.47708695652173899</v>
      </c>
      <c r="AR72" s="39">
        <f t="shared" si="23"/>
        <v>0.52291304347826095</v>
      </c>
      <c r="AS72">
        <v>0.4</v>
      </c>
      <c r="AT72" s="39">
        <v>0.6</v>
      </c>
      <c r="AU72">
        <v>1</v>
      </c>
      <c r="AV72" s="17">
        <v>0</v>
      </c>
      <c r="AW72" t="s">
        <v>98</v>
      </c>
      <c r="AX72" s="17" t="s">
        <v>98</v>
      </c>
      <c r="AY72" s="17" t="s">
        <v>23</v>
      </c>
      <c r="AZ72">
        <v>1</v>
      </c>
      <c r="BA72">
        <v>0</v>
      </c>
      <c r="BB72">
        <v>0</v>
      </c>
      <c r="BC72">
        <v>0</v>
      </c>
      <c r="BD72">
        <v>0</v>
      </c>
      <c r="BE72">
        <v>0</v>
      </c>
      <c r="BF72" s="17">
        <v>0</v>
      </c>
      <c r="BG72">
        <v>1</v>
      </c>
      <c r="BH72">
        <v>0</v>
      </c>
      <c r="BI72" s="17">
        <v>0</v>
      </c>
      <c r="BJ72">
        <v>5548</v>
      </c>
      <c r="BK72">
        <v>312</v>
      </c>
      <c r="BL72" s="90">
        <f t="shared" si="14"/>
        <v>45.205478260869569</v>
      </c>
      <c r="BM72">
        <v>1</v>
      </c>
      <c r="BN72">
        <v>0</v>
      </c>
      <c r="BO72">
        <v>0</v>
      </c>
      <c r="BP72">
        <v>0</v>
      </c>
      <c r="BQ72">
        <v>0</v>
      </c>
      <c r="BR72">
        <v>0</v>
      </c>
      <c r="BS72">
        <v>0</v>
      </c>
      <c r="BT72" s="17">
        <v>0</v>
      </c>
      <c r="BU72">
        <v>0</v>
      </c>
      <c r="BV72">
        <v>0</v>
      </c>
      <c r="BW72">
        <v>1</v>
      </c>
      <c r="BX72" s="17">
        <v>0</v>
      </c>
      <c r="BY72">
        <v>0</v>
      </c>
      <c r="BZ72">
        <v>0</v>
      </c>
      <c r="CA72">
        <v>0</v>
      </c>
      <c r="CB72">
        <v>0</v>
      </c>
      <c r="CC72" s="17">
        <v>0</v>
      </c>
      <c r="CD72">
        <v>0</v>
      </c>
      <c r="CE72">
        <v>0</v>
      </c>
      <c r="CF72">
        <v>1</v>
      </c>
      <c r="CG72">
        <v>1</v>
      </c>
      <c r="CH72">
        <v>0</v>
      </c>
      <c r="CI72">
        <v>0</v>
      </c>
      <c r="CJ72">
        <v>1</v>
      </c>
      <c r="CK72">
        <v>0</v>
      </c>
      <c r="CL72">
        <v>1</v>
      </c>
      <c r="CM72">
        <v>1</v>
      </c>
      <c r="CN72">
        <v>0</v>
      </c>
      <c r="CO72" s="17">
        <v>0</v>
      </c>
      <c r="CP72">
        <v>9.7000000000000003E-2</v>
      </c>
      <c r="CQ72">
        <v>2</v>
      </c>
      <c r="CR72">
        <v>1</v>
      </c>
      <c r="CS72">
        <v>0</v>
      </c>
      <c r="CT72">
        <v>29</v>
      </c>
      <c r="CZ72" s="33" t="s">
        <v>85</v>
      </c>
    </row>
    <row r="73" spans="1:104" x14ac:dyDescent="0.25">
      <c r="A73">
        <v>72</v>
      </c>
      <c r="B73">
        <v>5</v>
      </c>
      <c r="C73" s="24" t="s">
        <v>128</v>
      </c>
      <c r="D73" s="12">
        <v>8.01</v>
      </c>
      <c r="E73" s="13">
        <v>1.17</v>
      </c>
      <c r="F73" s="7">
        <f t="shared" si="15"/>
        <v>6.8461538461538467</v>
      </c>
      <c r="G73" s="7">
        <f t="shared" si="16"/>
        <v>6.84</v>
      </c>
      <c r="H73" s="15">
        <f t="shared" si="17"/>
        <v>9.18</v>
      </c>
      <c r="I73" s="11">
        <f t="shared" si="18"/>
        <v>6.9447151564347356E-3</v>
      </c>
      <c r="J73" s="32">
        <f t="shared" si="19"/>
        <v>1.0143965958837253E-3</v>
      </c>
      <c r="K73" s="32">
        <f t="shared" si="20"/>
        <v>985.8077245703065</v>
      </c>
      <c r="L73" s="8">
        <v>0</v>
      </c>
      <c r="M73" s="9">
        <v>1</v>
      </c>
      <c r="N73" s="8">
        <v>0</v>
      </c>
      <c r="O73" s="9">
        <v>0</v>
      </c>
      <c r="P73" s="9">
        <v>1</v>
      </c>
      <c r="Q73" s="9">
        <v>0</v>
      </c>
      <c r="R73" s="9">
        <v>0</v>
      </c>
      <c r="S73" s="8">
        <v>971893</v>
      </c>
      <c r="T73" s="9">
        <f>6+23+92+0+0+1+0+0</f>
        <v>122</v>
      </c>
      <c r="U73" s="9">
        <f t="shared" si="21"/>
        <v>971770</v>
      </c>
      <c r="V73" s="9">
        <f t="shared" si="22"/>
        <v>8</v>
      </c>
      <c r="W73" s="7">
        <v>11.239434782608701</v>
      </c>
      <c r="X73" s="7">
        <v>27.966043478260868</v>
      </c>
      <c r="Y73" s="9">
        <v>1</v>
      </c>
      <c r="Z73" s="9">
        <v>0</v>
      </c>
      <c r="AA73" s="9">
        <v>1</v>
      </c>
      <c r="AB73" s="9">
        <v>0</v>
      </c>
      <c r="AC73" s="9">
        <v>0</v>
      </c>
      <c r="AD73" s="29">
        <v>0</v>
      </c>
      <c r="AE73" s="9">
        <v>1</v>
      </c>
      <c r="AF73" s="9">
        <v>0</v>
      </c>
      <c r="AG73" s="29">
        <v>0</v>
      </c>
      <c r="AH73" s="9">
        <v>0</v>
      </c>
      <c r="AI73" s="29">
        <v>1</v>
      </c>
      <c r="AJ73" s="20">
        <v>2006</v>
      </c>
      <c r="AK73" s="32" t="s">
        <v>98</v>
      </c>
      <c r="AL73" s="32" t="s">
        <v>98</v>
      </c>
      <c r="AM73" s="32" t="s">
        <v>98</v>
      </c>
      <c r="AN73" s="42" t="s">
        <v>98</v>
      </c>
      <c r="AO73" s="41" t="s">
        <v>98</v>
      </c>
      <c r="AP73" s="17" t="s">
        <v>98</v>
      </c>
      <c r="AQ73">
        <v>0.47708695652173899</v>
      </c>
      <c r="AR73" s="39">
        <f t="shared" si="23"/>
        <v>0.52291304347826095</v>
      </c>
      <c r="AS73">
        <v>0.4</v>
      </c>
      <c r="AT73" s="39">
        <v>0.6</v>
      </c>
      <c r="AU73">
        <v>1</v>
      </c>
      <c r="AV73" s="17">
        <v>0</v>
      </c>
      <c r="AW73" t="s">
        <v>98</v>
      </c>
      <c r="AX73" s="17" t="s">
        <v>98</v>
      </c>
      <c r="AY73" s="17" t="s">
        <v>23</v>
      </c>
      <c r="AZ73">
        <v>1</v>
      </c>
      <c r="BA73">
        <v>0</v>
      </c>
      <c r="BB73">
        <v>0</v>
      </c>
      <c r="BC73">
        <v>0</v>
      </c>
      <c r="BD73">
        <v>0</v>
      </c>
      <c r="BE73">
        <v>0</v>
      </c>
      <c r="BF73" s="17">
        <v>0</v>
      </c>
      <c r="BG73">
        <v>1</v>
      </c>
      <c r="BH73">
        <v>0</v>
      </c>
      <c r="BI73" s="17">
        <v>0</v>
      </c>
      <c r="BJ73">
        <v>5548</v>
      </c>
      <c r="BK73">
        <v>312</v>
      </c>
      <c r="BL73" s="90">
        <f t="shared" si="14"/>
        <v>45.205478260869569</v>
      </c>
      <c r="BM73">
        <v>1</v>
      </c>
      <c r="BN73">
        <v>0</v>
      </c>
      <c r="BO73">
        <v>0</v>
      </c>
      <c r="BP73">
        <v>0</v>
      </c>
      <c r="BQ73">
        <v>0</v>
      </c>
      <c r="BR73">
        <v>0</v>
      </c>
      <c r="BS73">
        <v>0</v>
      </c>
      <c r="BT73" s="17">
        <v>0</v>
      </c>
      <c r="BU73">
        <v>0</v>
      </c>
      <c r="BV73">
        <v>0</v>
      </c>
      <c r="BW73">
        <v>1</v>
      </c>
      <c r="BX73" s="17">
        <v>0</v>
      </c>
      <c r="BY73">
        <v>0</v>
      </c>
      <c r="BZ73">
        <v>0</v>
      </c>
      <c r="CA73">
        <v>0</v>
      </c>
      <c r="CB73">
        <v>0</v>
      </c>
      <c r="CC73" s="17">
        <v>0</v>
      </c>
      <c r="CD73">
        <v>0</v>
      </c>
      <c r="CE73">
        <v>0</v>
      </c>
      <c r="CF73">
        <v>1</v>
      </c>
      <c r="CG73">
        <v>1</v>
      </c>
      <c r="CH73">
        <v>0</v>
      </c>
      <c r="CI73">
        <v>0</v>
      </c>
      <c r="CJ73">
        <v>1</v>
      </c>
      <c r="CK73">
        <v>0</v>
      </c>
      <c r="CL73">
        <v>0</v>
      </c>
      <c r="CM73">
        <v>0</v>
      </c>
      <c r="CN73">
        <v>0</v>
      </c>
      <c r="CO73" s="17">
        <v>0</v>
      </c>
      <c r="CP73">
        <v>9.7000000000000003E-2</v>
      </c>
      <c r="CQ73">
        <v>2</v>
      </c>
      <c r="CR73">
        <v>1</v>
      </c>
      <c r="CS73">
        <v>0</v>
      </c>
      <c r="CT73">
        <v>29</v>
      </c>
      <c r="CZ73" s="33" t="s">
        <v>85</v>
      </c>
    </row>
    <row r="74" spans="1:104" x14ac:dyDescent="0.25">
      <c r="A74">
        <v>73</v>
      </c>
      <c r="B74">
        <v>5</v>
      </c>
      <c r="C74" s="24" t="s">
        <v>128</v>
      </c>
      <c r="D74" s="12">
        <v>7.09</v>
      </c>
      <c r="E74" s="13">
        <v>0.85</v>
      </c>
      <c r="F74" s="7">
        <f t="shared" si="15"/>
        <v>8.3411764705882359</v>
      </c>
      <c r="G74" s="7">
        <f t="shared" si="16"/>
        <v>6.24</v>
      </c>
      <c r="H74" s="15">
        <f t="shared" si="17"/>
        <v>7.9399999999999995</v>
      </c>
      <c r="I74" s="11">
        <f t="shared" si="18"/>
        <v>8.4946221700158073E-3</v>
      </c>
      <c r="J74" s="32">
        <f t="shared" si="19"/>
        <v>1.01839616988906E-3</v>
      </c>
      <c r="K74" s="32">
        <f t="shared" si="20"/>
        <v>981.93613602154062</v>
      </c>
      <c r="L74" s="8">
        <v>0</v>
      </c>
      <c r="M74" s="9">
        <v>1</v>
      </c>
      <c r="N74" s="8">
        <v>0</v>
      </c>
      <c r="O74" s="9">
        <v>0</v>
      </c>
      <c r="P74" s="9">
        <v>1</v>
      </c>
      <c r="Q74" s="9">
        <v>0</v>
      </c>
      <c r="R74" s="9">
        <v>0</v>
      </c>
      <c r="S74" s="8">
        <v>964279</v>
      </c>
      <c r="T74" s="9">
        <f>10+23+92+16+5+1+1+1</f>
        <v>149</v>
      </c>
      <c r="U74" s="9">
        <f t="shared" si="21"/>
        <v>964129</v>
      </c>
      <c r="V74" s="9">
        <f t="shared" si="22"/>
        <v>8</v>
      </c>
      <c r="W74" s="7">
        <v>11.239434782608701</v>
      </c>
      <c r="X74" s="7">
        <v>27.966043478260868</v>
      </c>
      <c r="Y74" s="9">
        <v>1</v>
      </c>
      <c r="Z74" s="9">
        <v>0</v>
      </c>
      <c r="AA74" s="9">
        <v>1</v>
      </c>
      <c r="AB74" s="9">
        <v>0</v>
      </c>
      <c r="AC74" s="9">
        <v>0</v>
      </c>
      <c r="AD74" s="29">
        <v>0</v>
      </c>
      <c r="AE74" s="9">
        <v>1</v>
      </c>
      <c r="AF74" s="9">
        <v>0</v>
      </c>
      <c r="AG74" s="29">
        <v>0</v>
      </c>
      <c r="AH74" s="9">
        <v>0</v>
      </c>
      <c r="AI74" s="29">
        <v>1</v>
      </c>
      <c r="AJ74" s="20">
        <v>2006</v>
      </c>
      <c r="AK74" s="32" t="s">
        <v>98</v>
      </c>
      <c r="AL74" s="32" t="s">
        <v>98</v>
      </c>
      <c r="AM74" s="32" t="s">
        <v>98</v>
      </c>
      <c r="AN74" s="42" t="s">
        <v>98</v>
      </c>
      <c r="AO74" s="41" t="s">
        <v>98</v>
      </c>
      <c r="AP74" s="17" t="s">
        <v>98</v>
      </c>
      <c r="AQ74">
        <v>0.47708695652173899</v>
      </c>
      <c r="AR74" s="39">
        <f t="shared" si="23"/>
        <v>0.52291304347826095</v>
      </c>
      <c r="AS74">
        <v>0.4</v>
      </c>
      <c r="AT74" s="39">
        <v>0.6</v>
      </c>
      <c r="AU74">
        <v>1</v>
      </c>
      <c r="AV74" s="17">
        <v>0</v>
      </c>
      <c r="AW74" t="s">
        <v>98</v>
      </c>
      <c r="AX74" s="17" t="s">
        <v>98</v>
      </c>
      <c r="AY74" s="17" t="s">
        <v>23</v>
      </c>
      <c r="AZ74">
        <v>1</v>
      </c>
      <c r="BA74">
        <v>0</v>
      </c>
      <c r="BB74">
        <v>0</v>
      </c>
      <c r="BC74">
        <v>0</v>
      </c>
      <c r="BD74">
        <v>0</v>
      </c>
      <c r="BE74">
        <v>0</v>
      </c>
      <c r="BF74" s="17">
        <v>0</v>
      </c>
      <c r="BG74">
        <v>1</v>
      </c>
      <c r="BH74">
        <v>0</v>
      </c>
      <c r="BI74" s="17">
        <v>0</v>
      </c>
      <c r="BJ74">
        <v>5548</v>
      </c>
      <c r="BK74">
        <v>312</v>
      </c>
      <c r="BL74" s="90">
        <f t="shared" si="14"/>
        <v>45.205478260869569</v>
      </c>
      <c r="BM74">
        <v>1</v>
      </c>
      <c r="BN74">
        <v>0</v>
      </c>
      <c r="BO74">
        <v>0</v>
      </c>
      <c r="BP74">
        <v>0</v>
      </c>
      <c r="BQ74">
        <v>0</v>
      </c>
      <c r="BR74">
        <v>0</v>
      </c>
      <c r="BS74">
        <v>0</v>
      </c>
      <c r="BT74" s="17">
        <v>0</v>
      </c>
      <c r="BU74">
        <v>0</v>
      </c>
      <c r="BV74">
        <v>0</v>
      </c>
      <c r="BW74">
        <v>1</v>
      </c>
      <c r="BX74" s="17">
        <v>0</v>
      </c>
      <c r="BY74">
        <v>0</v>
      </c>
      <c r="BZ74">
        <v>0</v>
      </c>
      <c r="CA74">
        <v>0</v>
      </c>
      <c r="CB74">
        <v>0</v>
      </c>
      <c r="CC74" s="17">
        <v>0</v>
      </c>
      <c r="CD74">
        <v>0</v>
      </c>
      <c r="CE74">
        <v>0</v>
      </c>
      <c r="CF74">
        <v>1</v>
      </c>
      <c r="CG74">
        <v>1</v>
      </c>
      <c r="CH74">
        <v>0</v>
      </c>
      <c r="CI74">
        <v>0</v>
      </c>
      <c r="CJ74">
        <v>1</v>
      </c>
      <c r="CK74">
        <v>0</v>
      </c>
      <c r="CL74">
        <v>1</v>
      </c>
      <c r="CM74">
        <v>1</v>
      </c>
      <c r="CN74">
        <v>0</v>
      </c>
      <c r="CO74" s="17">
        <v>0</v>
      </c>
      <c r="CP74">
        <v>9.7000000000000003E-2</v>
      </c>
      <c r="CQ74">
        <v>2</v>
      </c>
      <c r="CR74">
        <v>1</v>
      </c>
      <c r="CS74">
        <v>0</v>
      </c>
      <c r="CT74">
        <v>29</v>
      </c>
      <c r="CZ74" s="33" t="s">
        <v>85</v>
      </c>
    </row>
    <row r="75" spans="1:104" x14ac:dyDescent="0.25">
      <c r="A75">
        <v>74</v>
      </c>
      <c r="B75">
        <v>5</v>
      </c>
      <c r="C75" s="24" t="s">
        <v>128</v>
      </c>
      <c r="D75" s="12">
        <v>7.08</v>
      </c>
      <c r="E75" s="13">
        <v>0.85</v>
      </c>
      <c r="F75" s="7">
        <f t="shared" si="15"/>
        <v>8.329411764705883</v>
      </c>
      <c r="G75" s="7">
        <f t="shared" si="16"/>
        <v>6.23</v>
      </c>
      <c r="H75" s="15">
        <f t="shared" si="17"/>
        <v>7.93</v>
      </c>
      <c r="I75" s="11">
        <f t="shared" si="18"/>
        <v>8.4826463001277368E-3</v>
      </c>
      <c r="J75" s="32">
        <f t="shared" si="19"/>
        <v>1.018396801569008E-3</v>
      </c>
      <c r="K75" s="32">
        <f t="shared" si="20"/>
        <v>981.9355269570126</v>
      </c>
      <c r="L75" s="8">
        <v>0</v>
      </c>
      <c r="M75" s="9">
        <v>1</v>
      </c>
      <c r="N75" s="8">
        <v>0</v>
      </c>
      <c r="O75" s="9">
        <v>0</v>
      </c>
      <c r="P75" s="9">
        <v>1</v>
      </c>
      <c r="Q75" s="9">
        <v>0</v>
      </c>
      <c r="R75" s="9">
        <v>0</v>
      </c>
      <c r="S75" s="8">
        <v>964279</v>
      </c>
      <c r="T75" s="9">
        <f>11+23+92+16+5+1+1+1</f>
        <v>150</v>
      </c>
      <c r="U75" s="9">
        <f t="shared" si="21"/>
        <v>964128</v>
      </c>
      <c r="V75" s="9">
        <f t="shared" si="22"/>
        <v>8</v>
      </c>
      <c r="W75" s="7">
        <v>11.239434782608701</v>
      </c>
      <c r="X75" s="7">
        <v>27.966043478260868</v>
      </c>
      <c r="Y75" s="9">
        <v>1</v>
      </c>
      <c r="Z75" s="9">
        <v>0</v>
      </c>
      <c r="AA75" s="9">
        <v>1</v>
      </c>
      <c r="AB75" s="9">
        <v>0</v>
      </c>
      <c r="AC75" s="9">
        <v>0</v>
      </c>
      <c r="AD75" s="29">
        <v>0</v>
      </c>
      <c r="AE75" s="9">
        <v>1</v>
      </c>
      <c r="AF75" s="9">
        <v>0</v>
      </c>
      <c r="AG75" s="29">
        <v>0</v>
      </c>
      <c r="AH75" s="9">
        <v>0</v>
      </c>
      <c r="AI75" s="29">
        <v>1</v>
      </c>
      <c r="AJ75" s="20">
        <v>2006</v>
      </c>
      <c r="AK75" s="32" t="s">
        <v>98</v>
      </c>
      <c r="AL75" s="32" t="s">
        <v>98</v>
      </c>
      <c r="AM75" s="32" t="s">
        <v>98</v>
      </c>
      <c r="AN75" s="42" t="s">
        <v>98</v>
      </c>
      <c r="AO75" s="41" t="s">
        <v>98</v>
      </c>
      <c r="AP75" s="17" t="s">
        <v>98</v>
      </c>
      <c r="AQ75">
        <v>0.47708695652173899</v>
      </c>
      <c r="AR75" s="39">
        <f t="shared" si="23"/>
        <v>0.52291304347826095</v>
      </c>
      <c r="AS75">
        <v>0.4</v>
      </c>
      <c r="AT75" s="39">
        <v>0.6</v>
      </c>
      <c r="AU75">
        <v>1</v>
      </c>
      <c r="AV75" s="17">
        <v>0</v>
      </c>
      <c r="AW75" t="s">
        <v>98</v>
      </c>
      <c r="AX75" s="17" t="s">
        <v>98</v>
      </c>
      <c r="AY75" s="17" t="s">
        <v>23</v>
      </c>
      <c r="AZ75">
        <v>1</v>
      </c>
      <c r="BA75">
        <v>0</v>
      </c>
      <c r="BB75">
        <v>0</v>
      </c>
      <c r="BC75">
        <v>0</v>
      </c>
      <c r="BD75">
        <v>0</v>
      </c>
      <c r="BE75">
        <v>0</v>
      </c>
      <c r="BF75" s="17">
        <v>0</v>
      </c>
      <c r="BG75">
        <v>1</v>
      </c>
      <c r="BH75">
        <v>0</v>
      </c>
      <c r="BI75" s="17">
        <v>0</v>
      </c>
      <c r="BJ75">
        <v>5548</v>
      </c>
      <c r="BK75">
        <v>312</v>
      </c>
      <c r="BL75" s="90">
        <f t="shared" si="14"/>
        <v>45.205478260869569</v>
      </c>
      <c r="BM75">
        <v>1</v>
      </c>
      <c r="BN75">
        <v>0</v>
      </c>
      <c r="BO75">
        <v>0</v>
      </c>
      <c r="BP75">
        <v>0</v>
      </c>
      <c r="BQ75">
        <v>0</v>
      </c>
      <c r="BR75">
        <v>0</v>
      </c>
      <c r="BS75">
        <v>0</v>
      </c>
      <c r="BT75" s="17">
        <v>0</v>
      </c>
      <c r="BU75">
        <v>0</v>
      </c>
      <c r="BV75">
        <v>0</v>
      </c>
      <c r="BW75">
        <v>1</v>
      </c>
      <c r="BX75" s="17">
        <v>0</v>
      </c>
      <c r="BY75">
        <v>0</v>
      </c>
      <c r="BZ75">
        <v>0</v>
      </c>
      <c r="CA75">
        <v>0</v>
      </c>
      <c r="CB75">
        <v>0</v>
      </c>
      <c r="CC75" s="17">
        <v>0</v>
      </c>
      <c r="CD75">
        <v>0</v>
      </c>
      <c r="CE75">
        <v>0</v>
      </c>
      <c r="CF75">
        <v>1</v>
      </c>
      <c r="CG75">
        <v>1</v>
      </c>
      <c r="CH75">
        <v>0</v>
      </c>
      <c r="CI75">
        <v>0</v>
      </c>
      <c r="CJ75">
        <v>1</v>
      </c>
      <c r="CK75">
        <v>0</v>
      </c>
      <c r="CL75">
        <v>1</v>
      </c>
      <c r="CM75">
        <v>1</v>
      </c>
      <c r="CN75">
        <v>0</v>
      </c>
      <c r="CO75" s="17">
        <v>0</v>
      </c>
      <c r="CP75">
        <v>9.7000000000000003E-2</v>
      </c>
      <c r="CQ75">
        <v>2</v>
      </c>
      <c r="CR75">
        <v>1</v>
      </c>
      <c r="CS75">
        <v>0</v>
      </c>
      <c r="CT75">
        <v>29</v>
      </c>
      <c r="CZ75" s="33" t="s">
        <v>85</v>
      </c>
    </row>
    <row r="76" spans="1:104" s="50" customFormat="1" x14ac:dyDescent="0.25">
      <c r="A76" s="50">
        <v>75</v>
      </c>
      <c r="B76" s="50">
        <v>5</v>
      </c>
      <c r="C76" s="51" t="s">
        <v>128</v>
      </c>
      <c r="D76" s="52">
        <v>6.22</v>
      </c>
      <c r="E76" s="53">
        <v>0.9</v>
      </c>
      <c r="F76" s="54">
        <f t="shared" si="15"/>
        <v>6.9111111111111105</v>
      </c>
      <c r="G76" s="54">
        <f t="shared" si="16"/>
        <v>5.3199999999999994</v>
      </c>
      <c r="H76" s="55">
        <f t="shared" si="17"/>
        <v>7.12</v>
      </c>
      <c r="I76" s="56">
        <f t="shared" si="18"/>
        <v>7.0383359948511404E-3</v>
      </c>
      <c r="J76" s="57">
        <f t="shared" si="19"/>
        <v>1.0184087452356956E-3</v>
      </c>
      <c r="K76" s="57">
        <f t="shared" si="20"/>
        <v>981.92401103995314</v>
      </c>
      <c r="L76" s="58">
        <v>0</v>
      </c>
      <c r="M76" s="59">
        <v>1</v>
      </c>
      <c r="N76" s="58">
        <v>0</v>
      </c>
      <c r="O76" s="59">
        <v>0</v>
      </c>
      <c r="P76" s="59">
        <v>1</v>
      </c>
      <c r="Q76" s="59">
        <v>0</v>
      </c>
      <c r="R76" s="59">
        <v>0</v>
      </c>
      <c r="S76" s="58">
        <v>964279</v>
      </c>
      <c r="T76" s="59">
        <f>12+23+92+16+5+1+1+1</f>
        <v>151</v>
      </c>
      <c r="U76" s="59">
        <f t="shared" si="21"/>
        <v>964127</v>
      </c>
      <c r="V76" s="59">
        <f t="shared" si="22"/>
        <v>8</v>
      </c>
      <c r="W76" s="54">
        <v>11.239434782608701</v>
      </c>
      <c r="X76" s="54">
        <v>27.966043478260868</v>
      </c>
      <c r="Y76" s="59">
        <v>1</v>
      </c>
      <c r="Z76" s="59">
        <v>0</v>
      </c>
      <c r="AA76" s="59">
        <v>1</v>
      </c>
      <c r="AB76" s="59">
        <v>0</v>
      </c>
      <c r="AC76" s="59">
        <v>0</v>
      </c>
      <c r="AD76" s="60">
        <v>0</v>
      </c>
      <c r="AE76" s="59">
        <v>1</v>
      </c>
      <c r="AF76" s="59">
        <v>0</v>
      </c>
      <c r="AG76" s="60">
        <v>0</v>
      </c>
      <c r="AH76" s="59">
        <v>0</v>
      </c>
      <c r="AI76" s="60">
        <v>1</v>
      </c>
      <c r="AJ76" s="61">
        <v>2006</v>
      </c>
      <c r="AK76" s="57" t="s">
        <v>98</v>
      </c>
      <c r="AL76" s="57" t="s">
        <v>98</v>
      </c>
      <c r="AM76" s="57" t="s">
        <v>98</v>
      </c>
      <c r="AN76" s="62" t="s">
        <v>98</v>
      </c>
      <c r="AO76" s="63" t="s">
        <v>98</v>
      </c>
      <c r="AP76" s="64" t="s">
        <v>98</v>
      </c>
      <c r="AQ76" s="50">
        <v>0.47708695652173899</v>
      </c>
      <c r="AR76" s="65">
        <f t="shared" si="23"/>
        <v>0.52291304347826095</v>
      </c>
      <c r="AS76" s="50">
        <v>0.4</v>
      </c>
      <c r="AT76" s="65">
        <v>0.6</v>
      </c>
      <c r="AU76">
        <v>1</v>
      </c>
      <c r="AV76" s="64">
        <v>0</v>
      </c>
      <c r="AW76" s="50" t="s">
        <v>98</v>
      </c>
      <c r="AX76" s="64" t="s">
        <v>98</v>
      </c>
      <c r="AY76" s="64" t="s">
        <v>23</v>
      </c>
      <c r="AZ76">
        <v>1</v>
      </c>
      <c r="BA76">
        <v>0</v>
      </c>
      <c r="BB76">
        <v>0</v>
      </c>
      <c r="BC76">
        <v>0</v>
      </c>
      <c r="BD76">
        <v>0</v>
      </c>
      <c r="BE76">
        <v>0</v>
      </c>
      <c r="BF76" s="64">
        <v>0</v>
      </c>
      <c r="BG76">
        <v>1</v>
      </c>
      <c r="BH76">
        <v>0</v>
      </c>
      <c r="BI76" s="64">
        <v>0</v>
      </c>
      <c r="BJ76">
        <v>5548</v>
      </c>
      <c r="BK76">
        <v>312</v>
      </c>
      <c r="BL76" s="90">
        <f t="shared" si="14"/>
        <v>45.205478260869569</v>
      </c>
      <c r="BM76" s="50">
        <v>1</v>
      </c>
      <c r="BN76" s="50">
        <v>0</v>
      </c>
      <c r="BO76" s="50">
        <v>0</v>
      </c>
      <c r="BP76" s="50">
        <v>0</v>
      </c>
      <c r="BQ76" s="50">
        <v>0</v>
      </c>
      <c r="BR76" s="50">
        <v>0</v>
      </c>
      <c r="BS76" s="50">
        <v>0</v>
      </c>
      <c r="BT76" s="64">
        <v>0</v>
      </c>
      <c r="BU76" s="50">
        <v>0</v>
      </c>
      <c r="BV76" s="50">
        <v>0</v>
      </c>
      <c r="BW76" s="50">
        <v>1</v>
      </c>
      <c r="BX76" s="64">
        <v>0</v>
      </c>
      <c r="BY76" s="50">
        <v>0</v>
      </c>
      <c r="BZ76" s="50">
        <v>0</v>
      </c>
      <c r="CA76" s="50">
        <v>0</v>
      </c>
      <c r="CB76" s="50">
        <v>0</v>
      </c>
      <c r="CC76" s="64">
        <v>0</v>
      </c>
      <c r="CD76" s="50">
        <v>0</v>
      </c>
      <c r="CE76" s="50">
        <v>0</v>
      </c>
      <c r="CF76" s="50">
        <v>1</v>
      </c>
      <c r="CG76" s="50">
        <v>1</v>
      </c>
      <c r="CH76" s="50">
        <v>0</v>
      </c>
      <c r="CI76" s="50">
        <v>0</v>
      </c>
      <c r="CJ76" s="50">
        <v>1</v>
      </c>
      <c r="CK76">
        <v>0</v>
      </c>
      <c r="CL76" s="50">
        <v>1</v>
      </c>
      <c r="CM76" s="50">
        <v>1</v>
      </c>
      <c r="CN76" s="50">
        <v>0</v>
      </c>
      <c r="CO76" s="64">
        <v>1</v>
      </c>
      <c r="CP76">
        <v>9.7000000000000003E-2</v>
      </c>
      <c r="CQ76">
        <v>2</v>
      </c>
      <c r="CR76">
        <v>1</v>
      </c>
      <c r="CS76">
        <v>0</v>
      </c>
      <c r="CT76">
        <v>29</v>
      </c>
      <c r="CU76" s="66"/>
      <c r="CZ76" s="33" t="s">
        <v>85</v>
      </c>
    </row>
    <row r="77" spans="1:104" x14ac:dyDescent="0.25">
      <c r="A77">
        <v>76</v>
      </c>
      <c r="B77">
        <v>6</v>
      </c>
      <c r="C77" s="24" t="s">
        <v>129</v>
      </c>
      <c r="D77" s="12">
        <v>1.6</v>
      </c>
      <c r="E77" s="13">
        <f>D77/F77</f>
        <v>2.5330082639394611</v>
      </c>
      <c r="F77" s="7">
        <v>0.63166</v>
      </c>
      <c r="G77" s="7">
        <f t="shared" si="16"/>
        <v>-0.93300826393946101</v>
      </c>
      <c r="H77" s="15">
        <f t="shared" si="17"/>
        <v>4.1330082639394607</v>
      </c>
      <c r="I77" s="11">
        <f t="shared" si="18"/>
        <v>2.1204298527480476E-2</v>
      </c>
      <c r="J77" s="32">
        <f t="shared" si="19"/>
        <v>3.3569164625717123E-2</v>
      </c>
      <c r="K77" s="32">
        <f t="shared" si="20"/>
        <v>29.789242930218954</v>
      </c>
      <c r="L77" s="8">
        <v>1</v>
      </c>
      <c r="M77" s="9">
        <v>0</v>
      </c>
      <c r="N77" s="8">
        <v>0</v>
      </c>
      <c r="O77" s="9">
        <v>1</v>
      </c>
      <c r="P77" s="9">
        <v>0</v>
      </c>
      <c r="Q77" s="9">
        <v>0</v>
      </c>
      <c r="R77" s="9">
        <v>0</v>
      </c>
      <c r="S77" s="8">
        <v>894</v>
      </c>
      <c r="T77" s="9">
        <v>6</v>
      </c>
      <c r="U77" s="9">
        <f t="shared" si="21"/>
        <v>887</v>
      </c>
      <c r="V77" s="9">
        <f t="shared" si="22"/>
        <v>4</v>
      </c>
      <c r="W77" s="7">
        <v>12</v>
      </c>
      <c r="X77" s="7">
        <v>24.47</v>
      </c>
      <c r="Y77" s="9">
        <v>0</v>
      </c>
      <c r="Z77" s="9">
        <v>1</v>
      </c>
      <c r="AA77" s="9">
        <v>0</v>
      </c>
      <c r="AB77" s="9">
        <v>0</v>
      </c>
      <c r="AC77" s="9">
        <v>1</v>
      </c>
      <c r="AD77" s="29">
        <v>0</v>
      </c>
      <c r="AE77" s="9">
        <v>0</v>
      </c>
      <c r="AF77" s="9">
        <v>1</v>
      </c>
      <c r="AG77" s="29">
        <v>0</v>
      </c>
      <c r="AH77" s="9">
        <v>1</v>
      </c>
      <c r="AI77" s="29">
        <v>0</v>
      </c>
      <c r="AJ77" s="20">
        <v>1995</v>
      </c>
      <c r="AK77" s="32">
        <v>0</v>
      </c>
      <c r="AL77" s="32">
        <v>0</v>
      </c>
      <c r="AM77" s="32">
        <v>1</v>
      </c>
      <c r="AN77" s="42">
        <v>0</v>
      </c>
      <c r="AO77" s="41">
        <f>1-AP77</f>
        <v>0.76400000000000001</v>
      </c>
      <c r="AP77" s="17">
        <v>0.23599999999999999</v>
      </c>
      <c r="AQ77">
        <v>0.67300000000000004</v>
      </c>
      <c r="AR77" s="39">
        <v>0.32700000000000001</v>
      </c>
      <c r="AS77" s="38">
        <f>1-AT77</f>
        <v>0.30230000000000001</v>
      </c>
      <c r="AT77" s="39">
        <v>0.69769999999999999</v>
      </c>
      <c r="AU77">
        <v>0</v>
      </c>
      <c r="AV77" s="17">
        <v>1</v>
      </c>
      <c r="AW77" t="s">
        <v>98</v>
      </c>
      <c r="AX77" s="17" t="s">
        <v>98</v>
      </c>
      <c r="AY77" s="17" t="s">
        <v>19</v>
      </c>
      <c r="AZ77">
        <v>0</v>
      </c>
      <c r="BA77">
        <v>0</v>
      </c>
      <c r="BB77">
        <v>0</v>
      </c>
      <c r="BC77">
        <v>0</v>
      </c>
      <c r="BD77">
        <v>0</v>
      </c>
      <c r="BE77">
        <v>0</v>
      </c>
      <c r="BF77" s="17">
        <v>1</v>
      </c>
      <c r="BG77">
        <v>0</v>
      </c>
      <c r="BH77">
        <v>1</v>
      </c>
      <c r="BI77" s="17">
        <v>0</v>
      </c>
      <c r="BJ77">
        <v>994</v>
      </c>
      <c r="BK77">
        <v>44</v>
      </c>
      <c r="BL77" s="24">
        <v>30</v>
      </c>
      <c r="BM77">
        <v>1</v>
      </c>
      <c r="BN77">
        <v>0</v>
      </c>
      <c r="BO77">
        <v>0</v>
      </c>
      <c r="BP77">
        <v>0</v>
      </c>
      <c r="BQ77">
        <v>0</v>
      </c>
      <c r="BR77">
        <v>0</v>
      </c>
      <c r="BS77">
        <v>0</v>
      </c>
      <c r="BT77" s="17">
        <v>0</v>
      </c>
      <c r="BU77">
        <v>0</v>
      </c>
      <c r="BV77">
        <v>0</v>
      </c>
      <c r="BW77">
        <v>0</v>
      </c>
      <c r="BX77" s="17">
        <v>1</v>
      </c>
      <c r="BY77">
        <v>0</v>
      </c>
      <c r="BZ77">
        <v>0</v>
      </c>
      <c r="CA77">
        <v>0</v>
      </c>
      <c r="CB77">
        <v>0</v>
      </c>
      <c r="CC77" s="17">
        <v>0</v>
      </c>
      <c r="CD77">
        <v>0</v>
      </c>
      <c r="CE77">
        <v>0</v>
      </c>
      <c r="CF77">
        <v>1</v>
      </c>
      <c r="CG77">
        <v>1</v>
      </c>
      <c r="CH77">
        <v>0</v>
      </c>
      <c r="CI77">
        <v>0</v>
      </c>
      <c r="CJ77">
        <v>0</v>
      </c>
      <c r="CK77">
        <v>0</v>
      </c>
      <c r="CL77">
        <v>0</v>
      </c>
      <c r="CM77">
        <v>0</v>
      </c>
      <c r="CN77">
        <v>0</v>
      </c>
      <c r="CO77" s="17">
        <v>0</v>
      </c>
      <c r="CP77">
        <v>0</v>
      </c>
      <c r="CQ77">
        <v>65</v>
      </c>
      <c r="CR77">
        <v>1</v>
      </c>
      <c r="CS77">
        <v>0</v>
      </c>
      <c r="CT77">
        <v>13</v>
      </c>
      <c r="CZ77" s="33" t="s">
        <v>85</v>
      </c>
    </row>
    <row r="78" spans="1:104" x14ac:dyDescent="0.25">
      <c r="A78">
        <v>77</v>
      </c>
      <c r="B78">
        <v>6</v>
      </c>
      <c r="C78" s="24" t="s">
        <v>129</v>
      </c>
      <c r="D78" s="12">
        <v>12.7</v>
      </c>
      <c r="E78" s="13">
        <f>D78/F78</f>
        <v>2.2898561177022105</v>
      </c>
      <c r="F78" s="7">
        <v>5.5461999999999998</v>
      </c>
      <c r="G78" s="7">
        <f t="shared" si="16"/>
        <v>10.410143882297788</v>
      </c>
      <c r="H78" s="15">
        <f t="shared" si="17"/>
        <v>14.98985611770221</v>
      </c>
      <c r="I78" s="11">
        <f t="shared" si="18"/>
        <v>0.18307577644744008</v>
      </c>
      <c r="J78" s="32">
        <f t="shared" si="19"/>
        <v>3.3009227299311251E-2</v>
      </c>
      <c r="K78" s="32">
        <f t="shared" si="20"/>
        <v>30.294559485821875</v>
      </c>
      <c r="L78" s="8">
        <v>1</v>
      </c>
      <c r="M78" s="9">
        <v>0</v>
      </c>
      <c r="N78" s="8">
        <v>0</v>
      </c>
      <c r="O78" s="9">
        <v>1</v>
      </c>
      <c r="P78" s="9">
        <v>0</v>
      </c>
      <c r="Q78" s="9">
        <v>0</v>
      </c>
      <c r="R78" s="9">
        <v>0</v>
      </c>
      <c r="S78" s="8">
        <v>894</v>
      </c>
      <c r="T78" s="9">
        <v>6</v>
      </c>
      <c r="U78" s="9">
        <f t="shared" si="21"/>
        <v>887</v>
      </c>
      <c r="V78" s="9">
        <f t="shared" si="22"/>
        <v>4</v>
      </c>
      <c r="W78" s="7">
        <v>15</v>
      </c>
      <c r="X78" s="7">
        <v>17.32</v>
      </c>
      <c r="Y78" s="9">
        <v>0</v>
      </c>
      <c r="Z78" s="9">
        <v>1</v>
      </c>
      <c r="AA78" s="9">
        <v>0</v>
      </c>
      <c r="AB78" s="9">
        <v>0</v>
      </c>
      <c r="AC78" s="9">
        <v>1</v>
      </c>
      <c r="AD78" s="29">
        <v>0</v>
      </c>
      <c r="AE78" s="9">
        <v>0</v>
      </c>
      <c r="AF78" s="9">
        <v>1</v>
      </c>
      <c r="AG78" s="29">
        <v>0</v>
      </c>
      <c r="AH78" s="9">
        <v>1</v>
      </c>
      <c r="AI78" s="29">
        <v>0</v>
      </c>
      <c r="AJ78" s="20">
        <v>1995</v>
      </c>
      <c r="AK78" s="32">
        <v>0</v>
      </c>
      <c r="AL78" s="32">
        <v>0</v>
      </c>
      <c r="AM78" s="32">
        <v>0</v>
      </c>
      <c r="AN78" s="42">
        <v>1</v>
      </c>
      <c r="AO78" s="41">
        <f>1-AP78</f>
        <v>0.75600000000000001</v>
      </c>
      <c r="AP78" s="17">
        <v>0.24399999999999999</v>
      </c>
      <c r="AQ78">
        <v>0.68300000000000005</v>
      </c>
      <c r="AR78" s="39">
        <v>0.317</v>
      </c>
      <c r="AS78" s="38">
        <f>1-AT78</f>
        <v>0.41139999999999999</v>
      </c>
      <c r="AT78" s="39">
        <v>0.58860000000000001</v>
      </c>
      <c r="AU78">
        <v>0</v>
      </c>
      <c r="AV78" s="17">
        <v>1</v>
      </c>
      <c r="AW78" t="s">
        <v>98</v>
      </c>
      <c r="AX78" s="17" t="s">
        <v>98</v>
      </c>
      <c r="AY78" s="17" t="s">
        <v>19</v>
      </c>
      <c r="AZ78">
        <v>0</v>
      </c>
      <c r="BA78">
        <v>0</v>
      </c>
      <c r="BB78">
        <v>0</v>
      </c>
      <c r="BC78">
        <v>0</v>
      </c>
      <c r="BD78">
        <v>0</v>
      </c>
      <c r="BE78">
        <v>0</v>
      </c>
      <c r="BF78" s="17">
        <v>1</v>
      </c>
      <c r="BG78">
        <v>0</v>
      </c>
      <c r="BH78">
        <v>1</v>
      </c>
      <c r="BI78" s="17">
        <v>0</v>
      </c>
      <c r="BJ78">
        <v>994</v>
      </c>
      <c r="BK78">
        <v>44</v>
      </c>
      <c r="BL78" s="24">
        <v>37.799999999999997</v>
      </c>
      <c r="BM78">
        <v>1</v>
      </c>
      <c r="BN78">
        <v>0</v>
      </c>
      <c r="BO78">
        <v>0</v>
      </c>
      <c r="BP78">
        <v>0</v>
      </c>
      <c r="BQ78">
        <v>0</v>
      </c>
      <c r="BR78">
        <v>0</v>
      </c>
      <c r="BS78">
        <v>0</v>
      </c>
      <c r="BT78" s="17">
        <v>0</v>
      </c>
      <c r="BU78">
        <v>0</v>
      </c>
      <c r="BV78">
        <v>0</v>
      </c>
      <c r="BW78">
        <v>0</v>
      </c>
      <c r="BX78" s="17">
        <v>1</v>
      </c>
      <c r="BY78">
        <v>0</v>
      </c>
      <c r="BZ78">
        <v>0</v>
      </c>
      <c r="CA78">
        <v>0</v>
      </c>
      <c r="CB78">
        <v>0</v>
      </c>
      <c r="CC78" s="17">
        <v>0</v>
      </c>
      <c r="CD78">
        <v>0</v>
      </c>
      <c r="CE78">
        <v>0</v>
      </c>
      <c r="CF78">
        <v>1</v>
      </c>
      <c r="CG78">
        <v>1</v>
      </c>
      <c r="CH78">
        <v>0</v>
      </c>
      <c r="CI78">
        <v>0</v>
      </c>
      <c r="CJ78">
        <v>0</v>
      </c>
      <c r="CK78">
        <v>0</v>
      </c>
      <c r="CL78">
        <v>0</v>
      </c>
      <c r="CM78">
        <v>0</v>
      </c>
      <c r="CN78">
        <v>0</v>
      </c>
      <c r="CO78" s="17">
        <v>0</v>
      </c>
      <c r="CP78">
        <v>0</v>
      </c>
      <c r="CQ78">
        <v>65</v>
      </c>
      <c r="CR78">
        <v>1</v>
      </c>
      <c r="CS78">
        <v>0</v>
      </c>
      <c r="CT78">
        <v>13</v>
      </c>
      <c r="CZ78" s="33" t="s">
        <v>85</v>
      </c>
    </row>
    <row r="79" spans="1:104" x14ac:dyDescent="0.25">
      <c r="A79">
        <v>78</v>
      </c>
      <c r="B79">
        <v>6</v>
      </c>
      <c r="C79" s="24" t="s">
        <v>129</v>
      </c>
      <c r="D79" s="12">
        <v>10.7</v>
      </c>
      <c r="E79" s="13">
        <f>D79/F79</f>
        <v>0.82090468299269626</v>
      </c>
      <c r="F79" s="7">
        <v>13.0344</v>
      </c>
      <c r="G79" s="7">
        <f t="shared" si="16"/>
        <v>9.8790953170073035</v>
      </c>
      <c r="H79" s="15">
        <f t="shared" si="17"/>
        <v>11.520904682992695</v>
      </c>
      <c r="I79" s="11">
        <f t="shared" si="18"/>
        <v>0.40093595358979528</v>
      </c>
      <c r="J79" s="32">
        <f t="shared" si="19"/>
        <v>3.0759831951589284E-2</v>
      </c>
      <c r="K79" s="32">
        <f t="shared" si="20"/>
        <v>32.509930534530518</v>
      </c>
      <c r="L79" s="8">
        <v>1</v>
      </c>
      <c r="M79" s="9">
        <v>0</v>
      </c>
      <c r="N79" s="8">
        <v>0</v>
      </c>
      <c r="O79" s="9">
        <v>1</v>
      </c>
      <c r="P79" s="9">
        <v>0</v>
      </c>
      <c r="Q79" s="9">
        <v>0</v>
      </c>
      <c r="R79" s="9">
        <v>0</v>
      </c>
      <c r="S79" s="8">
        <v>894</v>
      </c>
      <c r="T79" s="9">
        <v>6</v>
      </c>
      <c r="U79" s="9">
        <f t="shared" si="21"/>
        <v>887</v>
      </c>
      <c r="V79" s="9">
        <f t="shared" si="22"/>
        <v>4</v>
      </c>
      <c r="W79" s="7">
        <v>17</v>
      </c>
      <c r="X79" s="7">
        <v>17.32</v>
      </c>
      <c r="Y79" s="9">
        <v>0</v>
      </c>
      <c r="Z79" s="9">
        <v>1</v>
      </c>
      <c r="AA79" s="9">
        <v>0</v>
      </c>
      <c r="AB79" s="9">
        <v>0</v>
      </c>
      <c r="AC79" s="9">
        <v>1</v>
      </c>
      <c r="AD79" s="29">
        <v>0</v>
      </c>
      <c r="AE79" s="9">
        <v>0</v>
      </c>
      <c r="AF79" s="9">
        <v>1</v>
      </c>
      <c r="AG79" s="29">
        <v>0</v>
      </c>
      <c r="AH79" s="9">
        <v>1</v>
      </c>
      <c r="AI79" s="29">
        <v>0</v>
      </c>
      <c r="AJ79" s="20">
        <v>1995</v>
      </c>
      <c r="AK79" s="32">
        <v>0</v>
      </c>
      <c r="AL79" s="32">
        <v>0</v>
      </c>
      <c r="AM79" s="32">
        <v>0</v>
      </c>
      <c r="AN79" s="42">
        <v>1</v>
      </c>
      <c r="AO79" s="41">
        <f>1-AP79</f>
        <v>0.75600000000000001</v>
      </c>
      <c r="AP79" s="17">
        <v>0.24399999999999999</v>
      </c>
      <c r="AQ79">
        <v>0.68300000000000005</v>
      </c>
      <c r="AR79" s="39">
        <v>0.317</v>
      </c>
      <c r="AS79" s="38">
        <f>1-AT79</f>
        <v>0.41139999999999999</v>
      </c>
      <c r="AT79" s="39">
        <v>0.58860000000000001</v>
      </c>
      <c r="AU79">
        <v>0</v>
      </c>
      <c r="AV79" s="17">
        <v>1</v>
      </c>
      <c r="AW79" t="s">
        <v>98</v>
      </c>
      <c r="AX79" s="17" t="s">
        <v>98</v>
      </c>
      <c r="AY79" s="17" t="s">
        <v>19</v>
      </c>
      <c r="AZ79">
        <v>0</v>
      </c>
      <c r="BA79">
        <v>0</v>
      </c>
      <c r="BB79">
        <v>0</v>
      </c>
      <c r="BC79">
        <v>0</v>
      </c>
      <c r="BD79">
        <v>0</v>
      </c>
      <c r="BE79">
        <v>0</v>
      </c>
      <c r="BF79" s="17">
        <v>1</v>
      </c>
      <c r="BG79">
        <v>0</v>
      </c>
      <c r="BH79">
        <v>1</v>
      </c>
      <c r="BI79" s="17">
        <v>0</v>
      </c>
      <c r="BJ79">
        <v>994</v>
      </c>
      <c r="BK79">
        <v>44</v>
      </c>
      <c r="BL79" s="24">
        <v>37.799999999999997</v>
      </c>
      <c r="BM79">
        <v>1</v>
      </c>
      <c r="BN79">
        <v>0</v>
      </c>
      <c r="BO79">
        <v>0</v>
      </c>
      <c r="BP79">
        <v>0</v>
      </c>
      <c r="BQ79">
        <v>0</v>
      </c>
      <c r="BR79">
        <v>0</v>
      </c>
      <c r="BS79">
        <v>0</v>
      </c>
      <c r="BT79" s="17">
        <v>0</v>
      </c>
      <c r="BU79">
        <v>0</v>
      </c>
      <c r="BV79">
        <v>0</v>
      </c>
      <c r="BW79">
        <v>0</v>
      </c>
      <c r="BX79" s="17">
        <v>1</v>
      </c>
      <c r="BY79">
        <v>0</v>
      </c>
      <c r="BZ79">
        <v>0</v>
      </c>
      <c r="CA79">
        <v>0</v>
      </c>
      <c r="CB79">
        <v>0</v>
      </c>
      <c r="CC79" s="17">
        <v>0</v>
      </c>
      <c r="CD79">
        <v>0</v>
      </c>
      <c r="CE79">
        <v>0</v>
      </c>
      <c r="CF79">
        <v>1</v>
      </c>
      <c r="CG79">
        <v>1</v>
      </c>
      <c r="CH79">
        <v>0</v>
      </c>
      <c r="CI79">
        <v>0</v>
      </c>
      <c r="CJ79">
        <v>0</v>
      </c>
      <c r="CK79">
        <v>0</v>
      </c>
      <c r="CL79">
        <v>0</v>
      </c>
      <c r="CM79">
        <v>0</v>
      </c>
      <c r="CN79">
        <v>0</v>
      </c>
      <c r="CO79" s="17">
        <v>0</v>
      </c>
      <c r="CP79">
        <v>0</v>
      </c>
      <c r="CQ79">
        <v>65</v>
      </c>
      <c r="CR79">
        <v>1</v>
      </c>
      <c r="CS79">
        <v>0</v>
      </c>
      <c r="CT79">
        <v>13</v>
      </c>
      <c r="CZ79" s="33" t="s">
        <v>85</v>
      </c>
    </row>
    <row r="80" spans="1:104" s="50" customFormat="1" x14ac:dyDescent="0.25">
      <c r="A80" s="50">
        <v>79</v>
      </c>
      <c r="B80" s="50">
        <v>6</v>
      </c>
      <c r="C80" s="51" t="s">
        <v>129</v>
      </c>
      <c r="D80" s="52">
        <v>16.7</v>
      </c>
      <c r="E80" s="53">
        <f>D80/F80</f>
        <v>0.82927798192471935</v>
      </c>
      <c r="F80" s="54">
        <v>20.138000000000002</v>
      </c>
      <c r="G80" s="54">
        <f t="shared" si="16"/>
        <v>15.870722018075281</v>
      </c>
      <c r="H80" s="55">
        <f t="shared" si="17"/>
        <v>17.529277981924718</v>
      </c>
      <c r="I80" s="56">
        <f t="shared" si="18"/>
        <v>0.56013730963505137</v>
      </c>
      <c r="J80" s="57">
        <f t="shared" si="19"/>
        <v>2.7814942379335152E-2</v>
      </c>
      <c r="K80" s="57">
        <f t="shared" si="20"/>
        <v>35.951899031900943</v>
      </c>
      <c r="L80" s="58">
        <v>1</v>
      </c>
      <c r="M80" s="59">
        <v>0</v>
      </c>
      <c r="N80" s="58">
        <v>0</v>
      </c>
      <c r="O80" s="59">
        <v>1</v>
      </c>
      <c r="P80" s="59">
        <v>0</v>
      </c>
      <c r="Q80" s="59">
        <v>0</v>
      </c>
      <c r="R80" s="59">
        <v>0</v>
      </c>
      <c r="S80" s="58">
        <v>894</v>
      </c>
      <c r="T80" s="59">
        <v>6</v>
      </c>
      <c r="U80" s="59">
        <f t="shared" si="21"/>
        <v>887</v>
      </c>
      <c r="V80" s="59">
        <f t="shared" si="22"/>
        <v>4</v>
      </c>
      <c r="W80" s="54">
        <v>18</v>
      </c>
      <c r="X80" s="54">
        <v>17.32</v>
      </c>
      <c r="Y80" s="59">
        <v>0</v>
      </c>
      <c r="Z80" s="59">
        <v>1</v>
      </c>
      <c r="AA80" s="59">
        <v>0</v>
      </c>
      <c r="AB80" s="59">
        <v>0</v>
      </c>
      <c r="AC80" s="59">
        <v>1</v>
      </c>
      <c r="AD80" s="60">
        <v>0</v>
      </c>
      <c r="AE80" s="59">
        <v>0</v>
      </c>
      <c r="AF80" s="59">
        <v>1</v>
      </c>
      <c r="AG80" s="60">
        <v>0</v>
      </c>
      <c r="AH80" s="59">
        <v>1</v>
      </c>
      <c r="AI80" s="60">
        <v>0</v>
      </c>
      <c r="AJ80" s="61">
        <v>1995</v>
      </c>
      <c r="AK80" s="57">
        <v>0</v>
      </c>
      <c r="AL80" s="57">
        <v>0</v>
      </c>
      <c r="AM80" s="57">
        <v>0</v>
      </c>
      <c r="AN80" s="62">
        <v>1</v>
      </c>
      <c r="AO80" s="63">
        <f>1-AP80</f>
        <v>0.75600000000000001</v>
      </c>
      <c r="AP80" s="64">
        <v>0.24399999999999999</v>
      </c>
      <c r="AQ80" s="50">
        <v>0.68300000000000005</v>
      </c>
      <c r="AR80" s="65">
        <v>0.317</v>
      </c>
      <c r="AS80" s="67">
        <f>1-AT80</f>
        <v>0.41139999999999999</v>
      </c>
      <c r="AT80" s="65">
        <v>0.58860000000000001</v>
      </c>
      <c r="AU80">
        <v>0</v>
      </c>
      <c r="AV80" s="64">
        <v>1</v>
      </c>
      <c r="AW80" s="50" t="s">
        <v>98</v>
      </c>
      <c r="AX80" s="64" t="s">
        <v>98</v>
      </c>
      <c r="AY80" s="64" t="s">
        <v>19</v>
      </c>
      <c r="AZ80">
        <v>0</v>
      </c>
      <c r="BA80">
        <v>0</v>
      </c>
      <c r="BB80">
        <v>0</v>
      </c>
      <c r="BC80">
        <v>0</v>
      </c>
      <c r="BD80">
        <v>0</v>
      </c>
      <c r="BE80">
        <v>0</v>
      </c>
      <c r="BF80" s="64">
        <v>1</v>
      </c>
      <c r="BG80">
        <v>0</v>
      </c>
      <c r="BH80">
        <v>1</v>
      </c>
      <c r="BI80" s="64">
        <v>0</v>
      </c>
      <c r="BJ80">
        <v>994</v>
      </c>
      <c r="BK80">
        <v>44</v>
      </c>
      <c r="BL80" s="51">
        <v>37.799999999999997</v>
      </c>
      <c r="BM80" s="50">
        <v>1</v>
      </c>
      <c r="BN80" s="50">
        <v>0</v>
      </c>
      <c r="BO80" s="50">
        <v>0</v>
      </c>
      <c r="BP80" s="50">
        <v>0</v>
      </c>
      <c r="BQ80" s="50">
        <v>0</v>
      </c>
      <c r="BR80" s="50">
        <v>0</v>
      </c>
      <c r="BS80" s="50">
        <v>0</v>
      </c>
      <c r="BT80" s="64">
        <v>0</v>
      </c>
      <c r="BU80" s="50">
        <v>0</v>
      </c>
      <c r="BV80" s="50">
        <v>0</v>
      </c>
      <c r="BW80" s="50">
        <v>0</v>
      </c>
      <c r="BX80" s="64">
        <v>1</v>
      </c>
      <c r="BY80" s="50">
        <v>0</v>
      </c>
      <c r="BZ80" s="50">
        <v>0</v>
      </c>
      <c r="CA80" s="50">
        <v>0</v>
      </c>
      <c r="CB80" s="50">
        <v>0</v>
      </c>
      <c r="CC80" s="64">
        <v>0</v>
      </c>
      <c r="CD80" s="50">
        <v>0</v>
      </c>
      <c r="CE80" s="50">
        <v>0</v>
      </c>
      <c r="CF80" s="50">
        <v>1</v>
      </c>
      <c r="CG80" s="50">
        <v>1</v>
      </c>
      <c r="CH80" s="50">
        <v>0</v>
      </c>
      <c r="CI80" s="50">
        <v>0</v>
      </c>
      <c r="CJ80" s="50">
        <v>0</v>
      </c>
      <c r="CK80">
        <v>0</v>
      </c>
      <c r="CL80" s="50">
        <v>0</v>
      </c>
      <c r="CM80" s="50">
        <v>0</v>
      </c>
      <c r="CN80" s="50">
        <v>0</v>
      </c>
      <c r="CO80" s="64">
        <v>0</v>
      </c>
      <c r="CP80">
        <v>0</v>
      </c>
      <c r="CQ80">
        <v>65</v>
      </c>
      <c r="CR80">
        <v>1</v>
      </c>
      <c r="CS80">
        <v>0</v>
      </c>
      <c r="CT80">
        <v>13</v>
      </c>
      <c r="CU80" s="66"/>
      <c r="CZ80" s="33" t="s">
        <v>85</v>
      </c>
    </row>
    <row r="81" spans="1:104" x14ac:dyDescent="0.25">
      <c r="A81">
        <v>80</v>
      </c>
      <c r="B81">
        <v>7</v>
      </c>
      <c r="C81" s="24" t="s">
        <v>131</v>
      </c>
      <c r="D81" s="12">
        <v>4.6028263992595297</v>
      </c>
      <c r="E81" s="13">
        <v>6.137101865679373E-2</v>
      </c>
      <c r="F81" s="7">
        <v>75</v>
      </c>
      <c r="G81" s="7">
        <f t="shared" si="16"/>
        <v>4.541455380602736</v>
      </c>
      <c r="H81" s="15">
        <f t="shared" si="17"/>
        <v>4.6641974179163235</v>
      </c>
      <c r="I81" s="11">
        <f t="shared" si="18"/>
        <v>0.28534648402565804</v>
      </c>
      <c r="J81" s="32">
        <f t="shared" si="19"/>
        <v>3.8046197870087737E-3</v>
      </c>
      <c r="K81" s="32">
        <f t="shared" si="20"/>
        <v>262.83835336571411</v>
      </c>
      <c r="L81" s="8">
        <v>1</v>
      </c>
      <c r="M81" s="9">
        <v>0</v>
      </c>
      <c r="N81" s="8">
        <v>0</v>
      </c>
      <c r="O81" s="9">
        <v>0</v>
      </c>
      <c r="P81" s="9">
        <v>0</v>
      </c>
      <c r="Q81" s="9">
        <v>0</v>
      </c>
      <c r="R81" s="9">
        <v>1</v>
      </c>
      <c r="S81" s="8">
        <v>63471</v>
      </c>
      <c r="T81" s="9">
        <v>11</v>
      </c>
      <c r="U81" s="9">
        <f t="shared" si="21"/>
        <v>63459</v>
      </c>
      <c r="V81" s="9">
        <f t="shared" si="22"/>
        <v>3</v>
      </c>
      <c r="W81" s="7">
        <v>17</v>
      </c>
      <c r="X81" s="7">
        <v>9.6750000000000007</v>
      </c>
      <c r="Y81" s="9">
        <v>0</v>
      </c>
      <c r="Z81" s="9">
        <v>1</v>
      </c>
      <c r="AA81" s="9">
        <v>0</v>
      </c>
      <c r="AB81" s="9">
        <v>0</v>
      </c>
      <c r="AC81" s="9">
        <v>1</v>
      </c>
      <c r="AD81" s="29">
        <v>0</v>
      </c>
      <c r="AE81" s="9">
        <v>0</v>
      </c>
      <c r="AF81" s="9">
        <v>1</v>
      </c>
      <c r="AG81" s="29">
        <v>0</v>
      </c>
      <c r="AH81" s="9">
        <v>1</v>
      </c>
      <c r="AI81" s="29">
        <v>0</v>
      </c>
      <c r="AJ81" s="20">
        <v>1997</v>
      </c>
      <c r="AK81" s="32">
        <v>0</v>
      </c>
      <c r="AL81" s="32">
        <v>0</v>
      </c>
      <c r="AM81" s="32">
        <v>0</v>
      </c>
      <c r="AN81" s="42">
        <v>1</v>
      </c>
      <c r="AO81" s="41">
        <v>1</v>
      </c>
      <c r="AP81" s="17">
        <v>0</v>
      </c>
      <c r="AQ81" s="38">
        <f>1-AR81</f>
        <v>0.66725000000000001</v>
      </c>
      <c r="AR81" s="39">
        <v>0.33274999999999999</v>
      </c>
      <c r="AS81" t="s">
        <v>98</v>
      </c>
      <c r="AT81" s="39" t="s">
        <v>98</v>
      </c>
      <c r="AU81">
        <v>1</v>
      </c>
      <c r="AV81" s="17">
        <v>0</v>
      </c>
      <c r="AW81" t="s">
        <v>98</v>
      </c>
      <c r="AX81" s="17" t="s">
        <v>98</v>
      </c>
      <c r="AY81" s="17" t="s">
        <v>18</v>
      </c>
      <c r="AZ81">
        <v>1</v>
      </c>
      <c r="BA81">
        <v>0</v>
      </c>
      <c r="BB81">
        <v>0</v>
      </c>
      <c r="BC81">
        <v>0</v>
      </c>
      <c r="BD81">
        <v>0</v>
      </c>
      <c r="BE81">
        <v>0</v>
      </c>
      <c r="BF81" s="17">
        <v>0</v>
      </c>
      <c r="BG81">
        <v>1</v>
      </c>
      <c r="BH81">
        <v>0</v>
      </c>
      <c r="BI81" s="17">
        <v>0</v>
      </c>
      <c r="BJ81">
        <v>17971</v>
      </c>
      <c r="BK81">
        <v>1451</v>
      </c>
      <c r="BL81" s="24">
        <v>34.975000000000001</v>
      </c>
      <c r="BM81">
        <v>1</v>
      </c>
      <c r="BN81">
        <v>0</v>
      </c>
      <c r="BO81">
        <v>0</v>
      </c>
      <c r="BP81">
        <v>0</v>
      </c>
      <c r="BQ81">
        <v>0</v>
      </c>
      <c r="BR81">
        <v>0</v>
      </c>
      <c r="BS81">
        <v>0</v>
      </c>
      <c r="BT81" s="17">
        <v>0</v>
      </c>
      <c r="BU81">
        <v>0</v>
      </c>
      <c r="BV81">
        <v>0</v>
      </c>
      <c r="BW81">
        <v>1</v>
      </c>
      <c r="BX81" s="17">
        <v>0</v>
      </c>
      <c r="BY81">
        <v>0</v>
      </c>
      <c r="BZ81">
        <v>0</v>
      </c>
      <c r="CA81">
        <v>0</v>
      </c>
      <c r="CB81">
        <v>0</v>
      </c>
      <c r="CC81" s="17">
        <v>0</v>
      </c>
      <c r="CD81">
        <v>1</v>
      </c>
      <c r="CE81">
        <v>1</v>
      </c>
      <c r="CF81">
        <v>1</v>
      </c>
      <c r="CG81">
        <v>1</v>
      </c>
      <c r="CH81">
        <v>0</v>
      </c>
      <c r="CI81">
        <v>0</v>
      </c>
      <c r="CJ81">
        <v>1</v>
      </c>
      <c r="CK81">
        <v>0</v>
      </c>
      <c r="CL81">
        <v>0</v>
      </c>
      <c r="CM81">
        <v>0</v>
      </c>
      <c r="CN81">
        <v>0</v>
      </c>
      <c r="CO81" s="17">
        <v>0</v>
      </c>
      <c r="CP81">
        <v>0</v>
      </c>
      <c r="CQ81">
        <v>0</v>
      </c>
      <c r="CR81">
        <v>0</v>
      </c>
      <c r="CS81">
        <v>1</v>
      </c>
      <c r="CT81">
        <v>13</v>
      </c>
      <c r="CZ81" s="33" t="s">
        <v>85</v>
      </c>
    </row>
    <row r="82" spans="1:104" x14ac:dyDescent="0.25">
      <c r="A82">
        <v>81</v>
      </c>
      <c r="B82">
        <v>7</v>
      </c>
      <c r="C82" s="24" t="s">
        <v>131</v>
      </c>
      <c r="D82" s="12">
        <v>4.6028263992595297</v>
      </c>
      <c r="E82" s="13">
        <v>7.7750445933438009E-2</v>
      </c>
      <c r="F82" s="7">
        <v>59.2</v>
      </c>
      <c r="G82" s="7">
        <f t="shared" si="16"/>
        <v>4.525075953326092</v>
      </c>
      <c r="H82" s="15">
        <f t="shared" si="17"/>
        <v>4.6805768451929675</v>
      </c>
      <c r="I82" s="11">
        <f t="shared" si="18"/>
        <v>0.28123074336448528</v>
      </c>
      <c r="J82" s="32">
        <f t="shared" si="19"/>
        <v>4.7505193135892777E-3</v>
      </c>
      <c r="K82" s="32">
        <f t="shared" si="20"/>
        <v>210.50330163681519</v>
      </c>
      <c r="L82" s="8">
        <v>1</v>
      </c>
      <c r="M82" s="9">
        <v>0</v>
      </c>
      <c r="N82" s="8">
        <v>0</v>
      </c>
      <c r="O82" s="9">
        <v>0</v>
      </c>
      <c r="P82" s="9">
        <v>0</v>
      </c>
      <c r="Q82" s="9">
        <v>0</v>
      </c>
      <c r="R82" s="9">
        <v>1</v>
      </c>
      <c r="S82" s="8">
        <v>40819</v>
      </c>
      <c r="T82" s="9">
        <v>11</v>
      </c>
      <c r="U82" s="9">
        <f t="shared" si="21"/>
        <v>40807</v>
      </c>
      <c r="V82" s="9">
        <f t="shared" si="22"/>
        <v>3</v>
      </c>
      <c r="W82" s="7">
        <v>17</v>
      </c>
      <c r="X82" s="7">
        <v>9.6750000000000007</v>
      </c>
      <c r="Y82" s="9">
        <v>0</v>
      </c>
      <c r="Z82" s="9">
        <v>1</v>
      </c>
      <c r="AA82" s="9">
        <v>0</v>
      </c>
      <c r="AB82" s="9">
        <v>0</v>
      </c>
      <c r="AC82" s="9">
        <v>1</v>
      </c>
      <c r="AD82" s="29">
        <v>0</v>
      </c>
      <c r="AE82" s="9">
        <v>0</v>
      </c>
      <c r="AF82" s="9">
        <v>1</v>
      </c>
      <c r="AG82" s="29">
        <v>0</v>
      </c>
      <c r="AH82" s="9">
        <v>1</v>
      </c>
      <c r="AI82" s="29">
        <v>0</v>
      </c>
      <c r="AJ82" s="20">
        <v>1997</v>
      </c>
      <c r="AK82" s="32">
        <v>0</v>
      </c>
      <c r="AL82" s="32">
        <v>0</v>
      </c>
      <c r="AM82" s="32">
        <v>0</v>
      </c>
      <c r="AN82" s="42">
        <v>1</v>
      </c>
      <c r="AO82" s="41">
        <v>1</v>
      </c>
      <c r="AP82" s="17">
        <v>0</v>
      </c>
      <c r="AQ82" s="38">
        <f>1-AR82</f>
        <v>0.66725000000000001</v>
      </c>
      <c r="AR82" s="39">
        <v>0.33274999999999999</v>
      </c>
      <c r="AS82" t="s">
        <v>98</v>
      </c>
      <c r="AT82" s="39" t="s">
        <v>98</v>
      </c>
      <c r="AU82">
        <v>1</v>
      </c>
      <c r="AV82" s="17">
        <v>0</v>
      </c>
      <c r="AW82" t="s">
        <v>98</v>
      </c>
      <c r="AX82" s="17" t="s">
        <v>98</v>
      </c>
      <c r="AY82" s="17" t="s">
        <v>18</v>
      </c>
      <c r="AZ82">
        <v>1</v>
      </c>
      <c r="BA82">
        <v>0</v>
      </c>
      <c r="BB82">
        <v>0</v>
      </c>
      <c r="BC82">
        <v>0</v>
      </c>
      <c r="BD82">
        <v>0</v>
      </c>
      <c r="BE82">
        <v>0</v>
      </c>
      <c r="BF82" s="17">
        <v>0</v>
      </c>
      <c r="BG82">
        <v>1</v>
      </c>
      <c r="BH82">
        <v>0</v>
      </c>
      <c r="BI82" s="17">
        <v>0</v>
      </c>
      <c r="BJ82">
        <v>17971</v>
      </c>
      <c r="BK82">
        <v>1451</v>
      </c>
      <c r="BL82" s="24">
        <v>34.975000000000001</v>
      </c>
      <c r="BM82">
        <v>1</v>
      </c>
      <c r="BN82">
        <v>0</v>
      </c>
      <c r="BO82">
        <v>0</v>
      </c>
      <c r="BP82">
        <v>0</v>
      </c>
      <c r="BQ82">
        <v>0</v>
      </c>
      <c r="BR82">
        <v>0</v>
      </c>
      <c r="BS82">
        <v>0</v>
      </c>
      <c r="BT82" s="17">
        <v>0</v>
      </c>
      <c r="BU82">
        <v>0</v>
      </c>
      <c r="BV82">
        <v>0</v>
      </c>
      <c r="BW82">
        <v>1</v>
      </c>
      <c r="BX82" s="17">
        <v>0</v>
      </c>
      <c r="BY82">
        <v>0</v>
      </c>
      <c r="BZ82">
        <v>0</v>
      </c>
      <c r="CA82">
        <v>0</v>
      </c>
      <c r="CB82">
        <v>0</v>
      </c>
      <c r="CC82" s="17">
        <v>0</v>
      </c>
      <c r="CD82">
        <v>1</v>
      </c>
      <c r="CE82">
        <v>1</v>
      </c>
      <c r="CF82">
        <v>1</v>
      </c>
      <c r="CG82">
        <v>1</v>
      </c>
      <c r="CH82">
        <v>0</v>
      </c>
      <c r="CI82">
        <v>0</v>
      </c>
      <c r="CJ82">
        <v>1</v>
      </c>
      <c r="CK82">
        <v>0</v>
      </c>
      <c r="CL82">
        <v>0</v>
      </c>
      <c r="CM82">
        <v>0</v>
      </c>
      <c r="CN82">
        <v>0</v>
      </c>
      <c r="CO82" s="17">
        <v>0</v>
      </c>
      <c r="CP82">
        <v>0</v>
      </c>
      <c r="CQ82">
        <v>0</v>
      </c>
      <c r="CR82">
        <v>0</v>
      </c>
      <c r="CS82">
        <v>1</v>
      </c>
      <c r="CT82">
        <v>13</v>
      </c>
      <c r="CZ82" s="33" t="s">
        <v>85</v>
      </c>
    </row>
    <row r="83" spans="1:104" s="50" customFormat="1" x14ac:dyDescent="0.25">
      <c r="A83" s="50">
        <v>82</v>
      </c>
      <c r="B83" s="50">
        <v>7</v>
      </c>
      <c r="C83" s="51" t="s">
        <v>131</v>
      </c>
      <c r="D83" s="52">
        <v>4.6028263992595297</v>
      </c>
      <c r="E83" s="53">
        <v>9.2210211671309453E-2</v>
      </c>
      <c r="F83" s="54">
        <v>49.916666666666657</v>
      </c>
      <c r="G83" s="54">
        <f t="shared" si="16"/>
        <v>4.5106161875882202</v>
      </c>
      <c r="H83" s="55">
        <f t="shared" si="17"/>
        <v>4.6950366109308392</v>
      </c>
      <c r="I83" s="56">
        <f t="shared" si="18"/>
        <v>0.31487260047577154</v>
      </c>
      <c r="J83" s="57">
        <f t="shared" si="19"/>
        <v>6.3079652849904163E-3</v>
      </c>
      <c r="K83" s="57">
        <f t="shared" si="20"/>
        <v>158.52972469259862</v>
      </c>
      <c r="L83" s="58">
        <v>1</v>
      </c>
      <c r="M83" s="59">
        <v>0</v>
      </c>
      <c r="N83" s="58">
        <v>0</v>
      </c>
      <c r="O83" s="59">
        <v>0</v>
      </c>
      <c r="P83" s="59">
        <v>0</v>
      </c>
      <c r="Q83" s="59">
        <v>0</v>
      </c>
      <c r="R83" s="59">
        <v>1</v>
      </c>
      <c r="S83" s="58">
        <v>22652</v>
      </c>
      <c r="T83" s="59">
        <v>11</v>
      </c>
      <c r="U83" s="59">
        <f t="shared" si="21"/>
        <v>22640</v>
      </c>
      <c r="V83" s="59">
        <f t="shared" si="22"/>
        <v>3</v>
      </c>
      <c r="W83" s="54">
        <v>17</v>
      </c>
      <c r="X83" s="54">
        <v>9.6750000000000007</v>
      </c>
      <c r="Y83" s="59">
        <v>0</v>
      </c>
      <c r="Z83" s="59">
        <v>1</v>
      </c>
      <c r="AA83" s="59">
        <v>0</v>
      </c>
      <c r="AB83" s="59">
        <v>0</v>
      </c>
      <c r="AC83" s="59">
        <v>1</v>
      </c>
      <c r="AD83" s="60">
        <v>0</v>
      </c>
      <c r="AE83" s="59">
        <v>0</v>
      </c>
      <c r="AF83" s="59">
        <v>1</v>
      </c>
      <c r="AG83" s="60">
        <v>0</v>
      </c>
      <c r="AH83" s="59">
        <v>1</v>
      </c>
      <c r="AI83" s="60">
        <v>0</v>
      </c>
      <c r="AJ83" s="61">
        <v>1997</v>
      </c>
      <c r="AK83" s="57">
        <v>0</v>
      </c>
      <c r="AL83" s="57">
        <v>0</v>
      </c>
      <c r="AM83" s="57">
        <v>0</v>
      </c>
      <c r="AN83" s="62">
        <v>1</v>
      </c>
      <c r="AO83" s="63">
        <v>1</v>
      </c>
      <c r="AP83" s="64">
        <v>0</v>
      </c>
      <c r="AQ83" s="67">
        <f>1-AR83</f>
        <v>0.66725000000000001</v>
      </c>
      <c r="AR83" s="65">
        <v>0.33274999999999999</v>
      </c>
      <c r="AS83" s="50" t="s">
        <v>98</v>
      </c>
      <c r="AT83" s="65" t="s">
        <v>98</v>
      </c>
      <c r="AU83">
        <v>1</v>
      </c>
      <c r="AV83" s="64">
        <v>0</v>
      </c>
      <c r="AW83" s="50" t="s">
        <v>98</v>
      </c>
      <c r="AX83" s="64" t="s">
        <v>98</v>
      </c>
      <c r="AY83" s="64" t="s">
        <v>18</v>
      </c>
      <c r="AZ83">
        <v>1</v>
      </c>
      <c r="BA83">
        <v>0</v>
      </c>
      <c r="BB83">
        <v>0</v>
      </c>
      <c r="BC83">
        <v>0</v>
      </c>
      <c r="BD83">
        <v>0</v>
      </c>
      <c r="BE83">
        <v>0</v>
      </c>
      <c r="BF83" s="64">
        <v>0</v>
      </c>
      <c r="BG83">
        <v>1</v>
      </c>
      <c r="BH83">
        <v>0</v>
      </c>
      <c r="BI83" s="64">
        <v>0</v>
      </c>
      <c r="BJ83">
        <v>17971</v>
      </c>
      <c r="BK83">
        <v>1451</v>
      </c>
      <c r="BL83" s="51">
        <v>34.975000000000001</v>
      </c>
      <c r="BM83" s="50">
        <v>1</v>
      </c>
      <c r="BN83" s="50">
        <v>0</v>
      </c>
      <c r="BO83" s="50">
        <v>0</v>
      </c>
      <c r="BP83" s="50">
        <v>0</v>
      </c>
      <c r="BQ83" s="50">
        <v>0</v>
      </c>
      <c r="BR83" s="50">
        <v>0</v>
      </c>
      <c r="BS83" s="50">
        <v>0</v>
      </c>
      <c r="BT83" s="64">
        <v>0</v>
      </c>
      <c r="BU83" s="50">
        <v>0</v>
      </c>
      <c r="BV83" s="50">
        <v>0</v>
      </c>
      <c r="BW83" s="50">
        <v>1</v>
      </c>
      <c r="BX83" s="64">
        <v>0</v>
      </c>
      <c r="BY83" s="50">
        <v>0</v>
      </c>
      <c r="BZ83" s="50">
        <v>0</v>
      </c>
      <c r="CA83" s="50">
        <v>0</v>
      </c>
      <c r="CB83" s="50">
        <v>0</v>
      </c>
      <c r="CC83" s="64">
        <v>0</v>
      </c>
      <c r="CD83" s="50">
        <v>1</v>
      </c>
      <c r="CE83" s="50">
        <v>1</v>
      </c>
      <c r="CF83" s="50">
        <v>1</v>
      </c>
      <c r="CG83" s="50">
        <v>1</v>
      </c>
      <c r="CH83" s="50">
        <v>0</v>
      </c>
      <c r="CI83" s="50">
        <v>0</v>
      </c>
      <c r="CJ83" s="50">
        <v>1</v>
      </c>
      <c r="CK83">
        <v>0</v>
      </c>
      <c r="CL83" s="50">
        <v>0</v>
      </c>
      <c r="CM83" s="50">
        <v>0</v>
      </c>
      <c r="CN83" s="50">
        <v>0</v>
      </c>
      <c r="CO83" s="64">
        <v>0</v>
      </c>
      <c r="CP83">
        <v>0</v>
      </c>
      <c r="CQ83">
        <v>0</v>
      </c>
      <c r="CR83">
        <v>0</v>
      </c>
      <c r="CS83">
        <v>1</v>
      </c>
      <c r="CT83">
        <v>13</v>
      </c>
      <c r="CU83" s="66"/>
      <c r="CZ83" s="33" t="s">
        <v>85</v>
      </c>
    </row>
    <row r="84" spans="1:104" x14ac:dyDescent="0.25">
      <c r="A84">
        <v>83</v>
      </c>
      <c r="B84">
        <v>8</v>
      </c>
      <c r="C84" s="24" t="s">
        <v>17</v>
      </c>
      <c r="D84" s="12">
        <v>12.1</v>
      </c>
      <c r="E84" s="13">
        <v>0.1</v>
      </c>
      <c r="F84" s="7">
        <f t="shared" ref="F84:F99" si="24">D84/E84</f>
        <v>120.99999999999999</v>
      </c>
      <c r="G84" s="7">
        <f t="shared" si="16"/>
        <v>12</v>
      </c>
      <c r="H84" s="15">
        <f t="shared" si="17"/>
        <v>12.2</v>
      </c>
      <c r="I84" s="11">
        <f t="shared" si="18"/>
        <v>0.53580225874082865</v>
      </c>
      <c r="J84" s="32">
        <f t="shared" si="19"/>
        <v>4.428117840833295E-3</v>
      </c>
      <c r="K84" s="32">
        <f t="shared" si="20"/>
        <v>225.82958176465723</v>
      </c>
      <c r="L84" s="8">
        <v>1</v>
      </c>
      <c r="M84" s="9">
        <v>0</v>
      </c>
      <c r="N84" s="8">
        <v>0</v>
      </c>
      <c r="O84" s="9">
        <v>0</v>
      </c>
      <c r="P84" s="9">
        <v>0</v>
      </c>
      <c r="Q84" s="9">
        <v>1</v>
      </c>
      <c r="R84" s="9">
        <v>0</v>
      </c>
      <c r="S84" s="8">
        <v>36369</v>
      </c>
      <c r="T84" s="9">
        <v>10</v>
      </c>
      <c r="U84" s="9">
        <f t="shared" si="21"/>
        <v>36358</v>
      </c>
      <c r="V84" s="9">
        <f t="shared" si="22"/>
        <v>4</v>
      </c>
      <c r="W84" s="7">
        <v>10.475</v>
      </c>
      <c r="X84" s="7">
        <v>20.417000000000002</v>
      </c>
      <c r="Y84" s="9">
        <v>1</v>
      </c>
      <c r="Z84" s="9">
        <v>0</v>
      </c>
      <c r="AA84" s="9">
        <v>0</v>
      </c>
      <c r="AB84" s="9">
        <v>0</v>
      </c>
      <c r="AC84" s="9">
        <v>0</v>
      </c>
      <c r="AD84" s="29">
        <v>1</v>
      </c>
      <c r="AE84" s="9">
        <v>0</v>
      </c>
      <c r="AF84" s="9">
        <v>1</v>
      </c>
      <c r="AG84" s="29">
        <v>0</v>
      </c>
      <c r="AH84" s="9">
        <v>1</v>
      </c>
      <c r="AI84" s="29">
        <v>0</v>
      </c>
      <c r="AJ84" s="20">
        <v>2007</v>
      </c>
      <c r="AK84" s="32">
        <v>7.0999999999999994E-2</v>
      </c>
      <c r="AL84" s="32">
        <v>0.13150000000000001</v>
      </c>
      <c r="AM84" s="32">
        <v>0.6623</v>
      </c>
      <c r="AN84" s="42">
        <v>0.13519999999999999</v>
      </c>
      <c r="AO84" s="41">
        <v>0.75800000000000001</v>
      </c>
      <c r="AP84" s="17">
        <f>1-AO84</f>
        <v>0.24199999999999999</v>
      </c>
      <c r="AQ84">
        <v>1</v>
      </c>
      <c r="AR84" s="39">
        <v>0</v>
      </c>
      <c r="AS84" t="s">
        <v>98</v>
      </c>
      <c r="AT84" s="39" t="s">
        <v>98</v>
      </c>
      <c r="AU84">
        <v>0</v>
      </c>
      <c r="AV84" s="17">
        <v>1</v>
      </c>
      <c r="AW84">
        <v>0.58150000000000002</v>
      </c>
      <c r="AX84" s="17">
        <f t="shared" ref="AX84:AX99" si="25">1-AW84</f>
        <v>0.41849999999999998</v>
      </c>
      <c r="AY84" s="17" t="s">
        <v>16</v>
      </c>
      <c r="AZ84">
        <v>0</v>
      </c>
      <c r="BA84">
        <v>1</v>
      </c>
      <c r="BB84">
        <v>0</v>
      </c>
      <c r="BC84">
        <v>0</v>
      </c>
      <c r="BD84">
        <v>0</v>
      </c>
      <c r="BE84">
        <v>0</v>
      </c>
      <c r="BF84" s="17">
        <v>0</v>
      </c>
      <c r="BG84">
        <v>0</v>
      </c>
      <c r="BH84">
        <v>1</v>
      </c>
      <c r="BI84" s="17">
        <v>0</v>
      </c>
      <c r="BJ84">
        <v>3648</v>
      </c>
      <c r="BK84">
        <v>236</v>
      </c>
      <c r="BL84" s="24">
        <v>37</v>
      </c>
      <c r="BM84">
        <v>1</v>
      </c>
      <c r="BN84">
        <v>0</v>
      </c>
      <c r="BO84">
        <v>0</v>
      </c>
      <c r="BP84">
        <v>0</v>
      </c>
      <c r="BQ84">
        <v>0</v>
      </c>
      <c r="BR84">
        <v>0</v>
      </c>
      <c r="BS84">
        <v>0</v>
      </c>
      <c r="BT84" s="17">
        <v>0</v>
      </c>
      <c r="BU84">
        <v>0</v>
      </c>
      <c r="BV84">
        <v>0</v>
      </c>
      <c r="BW84">
        <v>1</v>
      </c>
      <c r="BX84" s="17">
        <v>0</v>
      </c>
      <c r="BY84">
        <v>0</v>
      </c>
      <c r="BZ84">
        <v>0</v>
      </c>
      <c r="CA84">
        <v>0</v>
      </c>
      <c r="CB84">
        <v>0</v>
      </c>
      <c r="CC84" s="17">
        <v>0</v>
      </c>
      <c r="CD84">
        <v>0</v>
      </c>
      <c r="CE84">
        <v>0</v>
      </c>
      <c r="CF84">
        <v>1</v>
      </c>
      <c r="CG84">
        <v>1</v>
      </c>
      <c r="CH84">
        <v>1</v>
      </c>
      <c r="CI84">
        <v>0</v>
      </c>
      <c r="CJ84">
        <v>1</v>
      </c>
      <c r="CK84">
        <v>0</v>
      </c>
      <c r="CL84">
        <v>0</v>
      </c>
      <c r="CM84">
        <v>0</v>
      </c>
      <c r="CN84">
        <v>0</v>
      </c>
      <c r="CO84" s="17">
        <v>1</v>
      </c>
      <c r="CP84">
        <v>2.5000000000000001E-2</v>
      </c>
      <c r="CQ84">
        <v>44</v>
      </c>
      <c r="CR84">
        <v>1</v>
      </c>
      <c r="CS84">
        <v>0</v>
      </c>
      <c r="CT84">
        <v>22</v>
      </c>
      <c r="CZ84" s="33" t="s">
        <v>85</v>
      </c>
    </row>
    <row r="85" spans="1:104" x14ac:dyDescent="0.25">
      <c r="A85">
        <v>84</v>
      </c>
      <c r="B85">
        <v>8</v>
      </c>
      <c r="C85" s="24" t="s">
        <v>17</v>
      </c>
      <c r="D85" s="12">
        <v>14.5</v>
      </c>
      <c r="E85" s="13">
        <v>0.2</v>
      </c>
      <c r="F85" s="7">
        <f t="shared" si="24"/>
        <v>72.5</v>
      </c>
      <c r="G85" s="7">
        <f t="shared" si="16"/>
        <v>14.3</v>
      </c>
      <c r="H85" s="15">
        <f t="shared" si="17"/>
        <v>14.7</v>
      </c>
      <c r="I85" s="11">
        <f t="shared" si="18"/>
        <v>0.46997485226817143</v>
      </c>
      <c r="J85" s="32">
        <f t="shared" si="19"/>
        <v>6.4824117554230553E-3</v>
      </c>
      <c r="K85" s="32">
        <f t="shared" si="20"/>
        <v>154.26357314674127</v>
      </c>
      <c r="L85" s="8">
        <v>1</v>
      </c>
      <c r="M85" s="9">
        <v>0</v>
      </c>
      <c r="N85" s="8">
        <v>0</v>
      </c>
      <c r="O85" s="9">
        <v>0</v>
      </c>
      <c r="P85" s="9">
        <v>0</v>
      </c>
      <c r="Q85" s="9">
        <v>1</v>
      </c>
      <c r="R85" s="9">
        <v>0</v>
      </c>
      <c r="S85" s="8">
        <v>18552</v>
      </c>
      <c r="T85" s="9">
        <v>10</v>
      </c>
      <c r="U85" s="9">
        <f t="shared" si="21"/>
        <v>18541</v>
      </c>
      <c r="V85" s="9">
        <f t="shared" si="22"/>
        <v>4</v>
      </c>
      <c r="W85" s="7">
        <v>11.016999999999999</v>
      </c>
      <c r="X85" s="7">
        <v>17.402999999999999</v>
      </c>
      <c r="Y85" s="9">
        <v>1</v>
      </c>
      <c r="Z85" s="9">
        <v>0</v>
      </c>
      <c r="AA85" s="9">
        <v>0</v>
      </c>
      <c r="AB85" s="9">
        <v>0</v>
      </c>
      <c r="AC85" s="9">
        <v>0</v>
      </c>
      <c r="AD85" s="29">
        <v>1</v>
      </c>
      <c r="AE85" s="9">
        <v>0</v>
      </c>
      <c r="AF85" s="9">
        <v>1</v>
      </c>
      <c r="AG85" s="29">
        <v>0</v>
      </c>
      <c r="AH85" s="9">
        <v>1</v>
      </c>
      <c r="AI85" s="29">
        <v>0</v>
      </c>
      <c r="AJ85" s="20">
        <v>2007</v>
      </c>
      <c r="AK85" s="32">
        <v>7.0999999999999994E-2</v>
      </c>
      <c r="AL85" s="32">
        <v>0.13150000000000001</v>
      </c>
      <c r="AM85" s="32">
        <v>0.6623</v>
      </c>
      <c r="AN85" s="42">
        <v>0.13519999999999999</v>
      </c>
      <c r="AO85" s="41">
        <v>0.84099999999999997</v>
      </c>
      <c r="AP85" s="17">
        <f>1-AO85</f>
        <v>0.15900000000000003</v>
      </c>
      <c r="AQ85">
        <v>0</v>
      </c>
      <c r="AR85" s="39">
        <v>1</v>
      </c>
      <c r="AS85" t="s">
        <v>98</v>
      </c>
      <c r="AT85" s="39" t="s">
        <v>98</v>
      </c>
      <c r="AU85">
        <v>0</v>
      </c>
      <c r="AV85" s="17">
        <v>1</v>
      </c>
      <c r="AW85">
        <v>0.58150000000000002</v>
      </c>
      <c r="AX85" s="17">
        <f t="shared" si="25"/>
        <v>0.41849999999999998</v>
      </c>
      <c r="AY85" s="17" t="s">
        <v>16</v>
      </c>
      <c r="AZ85">
        <v>0</v>
      </c>
      <c r="BA85">
        <v>1</v>
      </c>
      <c r="BB85">
        <v>0</v>
      </c>
      <c r="BC85">
        <v>0</v>
      </c>
      <c r="BD85">
        <v>0</v>
      </c>
      <c r="BE85">
        <v>0</v>
      </c>
      <c r="BF85" s="17">
        <v>0</v>
      </c>
      <c r="BG85">
        <v>0</v>
      </c>
      <c r="BH85">
        <v>1</v>
      </c>
      <c r="BI85" s="17">
        <v>0</v>
      </c>
      <c r="BJ85">
        <v>3648</v>
      </c>
      <c r="BK85">
        <v>236</v>
      </c>
      <c r="BL85" s="24">
        <v>37</v>
      </c>
      <c r="BM85">
        <v>1</v>
      </c>
      <c r="BN85">
        <v>0</v>
      </c>
      <c r="BO85">
        <v>0</v>
      </c>
      <c r="BP85">
        <v>0</v>
      </c>
      <c r="BQ85">
        <v>0</v>
      </c>
      <c r="BR85">
        <v>0</v>
      </c>
      <c r="BS85">
        <v>0</v>
      </c>
      <c r="BT85" s="17">
        <v>0</v>
      </c>
      <c r="BU85">
        <v>0</v>
      </c>
      <c r="BV85">
        <v>0</v>
      </c>
      <c r="BW85">
        <v>1</v>
      </c>
      <c r="BX85" s="17">
        <v>0</v>
      </c>
      <c r="BY85">
        <v>0</v>
      </c>
      <c r="BZ85">
        <v>0</v>
      </c>
      <c r="CA85">
        <v>0</v>
      </c>
      <c r="CB85">
        <v>0</v>
      </c>
      <c r="CC85" s="17">
        <v>0</v>
      </c>
      <c r="CD85">
        <v>0</v>
      </c>
      <c r="CE85">
        <v>0</v>
      </c>
      <c r="CF85">
        <v>1</v>
      </c>
      <c r="CG85">
        <v>1</v>
      </c>
      <c r="CH85">
        <v>1</v>
      </c>
      <c r="CI85">
        <v>0</v>
      </c>
      <c r="CJ85">
        <v>1</v>
      </c>
      <c r="CK85">
        <v>0</v>
      </c>
      <c r="CL85">
        <v>0</v>
      </c>
      <c r="CM85">
        <v>0</v>
      </c>
      <c r="CN85">
        <v>0</v>
      </c>
      <c r="CO85" s="17">
        <v>1</v>
      </c>
      <c r="CP85">
        <v>2.5000000000000001E-2</v>
      </c>
      <c r="CQ85">
        <v>44</v>
      </c>
      <c r="CR85">
        <v>1</v>
      </c>
      <c r="CS85">
        <v>0</v>
      </c>
      <c r="CT85">
        <v>22</v>
      </c>
      <c r="CZ85" s="33" t="s">
        <v>85</v>
      </c>
    </row>
    <row r="86" spans="1:104" x14ac:dyDescent="0.25">
      <c r="A86">
        <v>85</v>
      </c>
      <c r="B86">
        <v>8</v>
      </c>
      <c r="C86" s="24" t="s">
        <v>17</v>
      </c>
      <c r="D86" s="12">
        <v>15.4</v>
      </c>
      <c r="E86" s="13">
        <v>0.2</v>
      </c>
      <c r="F86" s="7">
        <f t="shared" si="24"/>
        <v>77</v>
      </c>
      <c r="G86" s="7">
        <f t="shared" si="16"/>
        <v>15.200000000000001</v>
      </c>
      <c r="H86" s="15">
        <f t="shared" si="17"/>
        <v>15.6</v>
      </c>
      <c r="I86" s="11">
        <f t="shared" si="18"/>
        <v>0.49224647486232498</v>
      </c>
      <c r="J86" s="32">
        <f t="shared" si="19"/>
        <v>6.3928113618483759E-3</v>
      </c>
      <c r="K86" s="32">
        <f t="shared" si="20"/>
        <v>156.42570121306795</v>
      </c>
      <c r="L86" s="8">
        <v>1</v>
      </c>
      <c r="M86" s="9">
        <v>0</v>
      </c>
      <c r="N86" s="8">
        <v>0</v>
      </c>
      <c r="O86" s="9">
        <v>0</v>
      </c>
      <c r="P86" s="9">
        <v>0</v>
      </c>
      <c r="Q86" s="9">
        <v>1</v>
      </c>
      <c r="R86" s="9">
        <v>0</v>
      </c>
      <c r="S86" s="8">
        <v>18552</v>
      </c>
      <c r="T86" s="9">
        <v>11</v>
      </c>
      <c r="U86" s="9">
        <f t="shared" si="21"/>
        <v>18540</v>
      </c>
      <c r="V86" s="9">
        <f t="shared" si="22"/>
        <v>4</v>
      </c>
      <c r="W86" s="7">
        <v>11.016999999999999</v>
      </c>
      <c r="X86" s="7">
        <v>17.402999999999999</v>
      </c>
      <c r="Y86" s="9">
        <v>1</v>
      </c>
      <c r="Z86" s="9">
        <v>0</v>
      </c>
      <c r="AA86" s="9">
        <v>0</v>
      </c>
      <c r="AB86" s="9">
        <v>0</v>
      </c>
      <c r="AC86" s="9">
        <v>0</v>
      </c>
      <c r="AD86" s="29">
        <v>1</v>
      </c>
      <c r="AE86" s="9">
        <v>0</v>
      </c>
      <c r="AF86" s="9">
        <v>1</v>
      </c>
      <c r="AG86" s="29">
        <v>0</v>
      </c>
      <c r="AH86" s="9">
        <v>1</v>
      </c>
      <c r="AI86" s="29">
        <v>0</v>
      </c>
      <c r="AJ86" s="20">
        <v>2007</v>
      </c>
      <c r="AK86" s="32">
        <v>7.0999999999999994E-2</v>
      </c>
      <c r="AL86" s="32">
        <v>0.13150000000000001</v>
      </c>
      <c r="AM86" s="32">
        <v>0.6623</v>
      </c>
      <c r="AN86" s="42">
        <v>0.13519999999999999</v>
      </c>
      <c r="AO86" s="41">
        <v>0.84099999999999997</v>
      </c>
      <c r="AP86" s="17">
        <f>1-AO86</f>
        <v>0.15900000000000003</v>
      </c>
      <c r="AQ86">
        <v>0</v>
      </c>
      <c r="AR86" s="39">
        <v>1</v>
      </c>
      <c r="AS86" t="s">
        <v>98</v>
      </c>
      <c r="AT86" s="39" t="s">
        <v>98</v>
      </c>
      <c r="AU86">
        <v>0</v>
      </c>
      <c r="AV86" s="17">
        <v>1</v>
      </c>
      <c r="AW86">
        <v>0.58150000000000002</v>
      </c>
      <c r="AX86" s="17">
        <f t="shared" si="25"/>
        <v>0.41849999999999998</v>
      </c>
      <c r="AY86" s="17" t="s">
        <v>16</v>
      </c>
      <c r="AZ86">
        <v>0</v>
      </c>
      <c r="BA86">
        <v>1</v>
      </c>
      <c r="BB86">
        <v>0</v>
      </c>
      <c r="BC86">
        <v>0</v>
      </c>
      <c r="BD86">
        <v>0</v>
      </c>
      <c r="BE86">
        <v>0</v>
      </c>
      <c r="BF86" s="17">
        <v>0</v>
      </c>
      <c r="BG86">
        <v>0</v>
      </c>
      <c r="BH86">
        <v>1</v>
      </c>
      <c r="BI86" s="17">
        <v>0</v>
      </c>
      <c r="BJ86">
        <v>3648</v>
      </c>
      <c r="BK86">
        <v>236</v>
      </c>
      <c r="BL86" s="24">
        <v>37</v>
      </c>
      <c r="BM86">
        <v>0</v>
      </c>
      <c r="BN86">
        <v>0</v>
      </c>
      <c r="BO86">
        <v>0</v>
      </c>
      <c r="BP86">
        <v>0</v>
      </c>
      <c r="BQ86">
        <v>0</v>
      </c>
      <c r="BR86">
        <v>1</v>
      </c>
      <c r="BS86">
        <v>0</v>
      </c>
      <c r="BT86" s="17">
        <v>0</v>
      </c>
      <c r="BU86">
        <v>0</v>
      </c>
      <c r="BV86">
        <v>0</v>
      </c>
      <c r="BW86">
        <v>1</v>
      </c>
      <c r="BX86" s="17">
        <v>0</v>
      </c>
      <c r="BY86">
        <v>0</v>
      </c>
      <c r="BZ86">
        <v>0</v>
      </c>
      <c r="CA86">
        <v>0</v>
      </c>
      <c r="CB86">
        <v>0</v>
      </c>
      <c r="CC86" s="17">
        <v>0</v>
      </c>
      <c r="CD86">
        <v>0</v>
      </c>
      <c r="CE86">
        <v>0</v>
      </c>
      <c r="CF86">
        <v>1</v>
      </c>
      <c r="CG86">
        <v>1</v>
      </c>
      <c r="CH86">
        <v>1</v>
      </c>
      <c r="CI86">
        <v>0</v>
      </c>
      <c r="CJ86">
        <v>1</v>
      </c>
      <c r="CK86">
        <v>0</v>
      </c>
      <c r="CL86">
        <v>0</v>
      </c>
      <c r="CM86">
        <v>0</v>
      </c>
      <c r="CN86">
        <v>0</v>
      </c>
      <c r="CO86" s="17">
        <v>1</v>
      </c>
      <c r="CP86">
        <v>2.5000000000000001E-2</v>
      </c>
      <c r="CQ86">
        <v>44</v>
      </c>
      <c r="CR86">
        <v>1</v>
      </c>
      <c r="CS86">
        <v>0</v>
      </c>
      <c r="CT86">
        <v>22</v>
      </c>
      <c r="CZ86" s="33" t="s">
        <v>85</v>
      </c>
    </row>
    <row r="87" spans="1:104" s="50" customFormat="1" x14ac:dyDescent="0.25">
      <c r="A87" s="50">
        <v>86</v>
      </c>
      <c r="B87" s="50">
        <v>8</v>
      </c>
      <c r="C87" s="51" t="s">
        <v>17</v>
      </c>
      <c r="D87" s="52">
        <v>7.1</v>
      </c>
      <c r="E87" s="53">
        <v>0.4</v>
      </c>
      <c r="F87" s="54">
        <f t="shared" si="24"/>
        <v>17.749999999999996</v>
      </c>
      <c r="G87" s="54">
        <f t="shared" si="16"/>
        <v>6.6999999999999993</v>
      </c>
      <c r="H87" s="55">
        <f t="shared" si="17"/>
        <v>7.5</v>
      </c>
      <c r="I87" s="56">
        <f t="shared" si="18"/>
        <v>0.12250395627520262</v>
      </c>
      <c r="J87" s="57">
        <f t="shared" si="19"/>
        <v>6.9016313394480366E-3</v>
      </c>
      <c r="K87" s="57">
        <f t="shared" si="20"/>
        <v>144.89327969233079</v>
      </c>
      <c r="L87" s="58">
        <v>1</v>
      </c>
      <c r="M87" s="59">
        <v>0</v>
      </c>
      <c r="N87" s="58">
        <v>0</v>
      </c>
      <c r="O87" s="59">
        <v>0</v>
      </c>
      <c r="P87" s="59">
        <v>0</v>
      </c>
      <c r="Q87" s="59">
        <v>1</v>
      </c>
      <c r="R87" s="59">
        <v>0</v>
      </c>
      <c r="S87" s="58">
        <v>20690</v>
      </c>
      <c r="T87" s="59">
        <v>10</v>
      </c>
      <c r="U87" s="59">
        <f t="shared" si="21"/>
        <v>20679</v>
      </c>
      <c r="V87" s="59">
        <f t="shared" si="22"/>
        <v>4</v>
      </c>
      <c r="W87" s="54">
        <v>11.016999999999999</v>
      </c>
      <c r="X87" s="54">
        <v>17.402999999999999</v>
      </c>
      <c r="Y87" s="59">
        <v>1</v>
      </c>
      <c r="Z87" s="59">
        <v>0</v>
      </c>
      <c r="AA87" s="59">
        <v>0</v>
      </c>
      <c r="AB87" s="59">
        <v>0</v>
      </c>
      <c r="AC87" s="59">
        <v>0</v>
      </c>
      <c r="AD87" s="60">
        <v>1</v>
      </c>
      <c r="AE87" s="59">
        <v>0</v>
      </c>
      <c r="AF87" s="59">
        <v>1</v>
      </c>
      <c r="AG87" s="60">
        <v>0</v>
      </c>
      <c r="AH87" s="59">
        <v>1</v>
      </c>
      <c r="AI87" s="60">
        <v>0</v>
      </c>
      <c r="AJ87" s="61">
        <v>2007</v>
      </c>
      <c r="AK87" s="57">
        <v>7.0999999999999994E-2</v>
      </c>
      <c r="AL87" s="57">
        <v>0.13150000000000001</v>
      </c>
      <c r="AM87" s="57">
        <v>0.6623</v>
      </c>
      <c r="AN87" s="62">
        <v>0.13519999999999999</v>
      </c>
      <c r="AO87" s="63">
        <v>0.84099999999999997</v>
      </c>
      <c r="AP87" s="64">
        <f>1-AO87</f>
        <v>0.15900000000000003</v>
      </c>
      <c r="AQ87" s="67">
        <v>0</v>
      </c>
      <c r="AR87" s="65">
        <v>1</v>
      </c>
      <c r="AS87" s="50" t="s">
        <v>98</v>
      </c>
      <c r="AT87" s="65" t="s">
        <v>98</v>
      </c>
      <c r="AU87">
        <v>0</v>
      </c>
      <c r="AV87" s="64">
        <v>1</v>
      </c>
      <c r="AW87" s="50">
        <v>0.58150000000000002</v>
      </c>
      <c r="AX87" s="64">
        <f t="shared" si="25"/>
        <v>0.41849999999999998</v>
      </c>
      <c r="AY87" s="64" t="s">
        <v>16</v>
      </c>
      <c r="AZ87">
        <v>0</v>
      </c>
      <c r="BA87">
        <v>1</v>
      </c>
      <c r="BB87">
        <v>0</v>
      </c>
      <c r="BC87">
        <v>0</v>
      </c>
      <c r="BD87">
        <v>0</v>
      </c>
      <c r="BE87">
        <v>0</v>
      </c>
      <c r="BF87" s="64">
        <v>0</v>
      </c>
      <c r="BG87">
        <v>0</v>
      </c>
      <c r="BH87">
        <v>1</v>
      </c>
      <c r="BI87" s="64">
        <v>0</v>
      </c>
      <c r="BJ87">
        <v>3648</v>
      </c>
      <c r="BK87">
        <v>236</v>
      </c>
      <c r="BL87" s="51">
        <v>37</v>
      </c>
      <c r="BM87" s="50">
        <v>0</v>
      </c>
      <c r="BN87" s="50">
        <v>0</v>
      </c>
      <c r="BO87" s="50">
        <v>0</v>
      </c>
      <c r="BP87" s="50">
        <v>0</v>
      </c>
      <c r="BQ87" s="50">
        <v>0</v>
      </c>
      <c r="BR87" s="50">
        <v>0</v>
      </c>
      <c r="BS87" s="50">
        <v>1</v>
      </c>
      <c r="BT87" s="64">
        <v>0</v>
      </c>
      <c r="BU87" s="50">
        <v>0</v>
      </c>
      <c r="BV87" s="50">
        <v>0</v>
      </c>
      <c r="BW87" s="50">
        <v>1</v>
      </c>
      <c r="BX87" s="64">
        <v>0</v>
      </c>
      <c r="BY87" s="50">
        <v>0</v>
      </c>
      <c r="BZ87" s="50">
        <v>0</v>
      </c>
      <c r="CA87" s="50">
        <v>0</v>
      </c>
      <c r="CB87" s="50">
        <v>0</v>
      </c>
      <c r="CC87" s="64">
        <v>0</v>
      </c>
      <c r="CD87" s="50">
        <v>0</v>
      </c>
      <c r="CE87" s="50">
        <v>0</v>
      </c>
      <c r="CF87" s="50">
        <v>1</v>
      </c>
      <c r="CG87" s="50">
        <v>1</v>
      </c>
      <c r="CH87" s="50">
        <v>1</v>
      </c>
      <c r="CI87" s="50">
        <v>0</v>
      </c>
      <c r="CJ87" s="50">
        <v>1</v>
      </c>
      <c r="CK87" s="50">
        <v>1</v>
      </c>
      <c r="CL87" s="50">
        <v>0</v>
      </c>
      <c r="CM87" s="50">
        <v>0</v>
      </c>
      <c r="CN87" s="50">
        <v>0</v>
      </c>
      <c r="CO87" s="64">
        <v>1</v>
      </c>
      <c r="CP87">
        <v>2.5000000000000001E-2</v>
      </c>
      <c r="CQ87">
        <v>44</v>
      </c>
      <c r="CR87">
        <v>1</v>
      </c>
      <c r="CS87">
        <v>0</v>
      </c>
      <c r="CT87">
        <v>22</v>
      </c>
      <c r="CU87" s="66"/>
      <c r="CZ87" s="33" t="s">
        <v>85</v>
      </c>
    </row>
    <row r="88" spans="1:104" x14ac:dyDescent="0.25">
      <c r="A88">
        <v>87</v>
      </c>
      <c r="B88">
        <v>9</v>
      </c>
      <c r="C88" s="24" t="s">
        <v>4</v>
      </c>
      <c r="D88" s="12">
        <v>7.1</v>
      </c>
      <c r="E88" s="13">
        <v>0.2</v>
      </c>
      <c r="F88" s="7">
        <f t="shared" si="24"/>
        <v>35.499999999999993</v>
      </c>
      <c r="G88" s="7">
        <f t="shared" si="16"/>
        <v>6.8999999999999995</v>
      </c>
      <c r="H88" s="15">
        <f t="shared" si="17"/>
        <v>7.3</v>
      </c>
      <c r="I88" s="11">
        <f t="shared" si="18"/>
        <v>0.42671320708183785</v>
      </c>
      <c r="J88" s="32">
        <f t="shared" si="19"/>
        <v>1.2020090340333465E-2</v>
      </c>
      <c r="K88" s="32">
        <f t="shared" si="20"/>
        <v>83.194050268032981</v>
      </c>
      <c r="L88" s="8">
        <v>1</v>
      </c>
      <c r="M88" s="9">
        <v>0</v>
      </c>
      <c r="N88" s="8">
        <v>0</v>
      </c>
      <c r="O88" s="9">
        <v>0</v>
      </c>
      <c r="P88" s="9">
        <v>0</v>
      </c>
      <c r="Q88" s="9">
        <v>1</v>
      </c>
      <c r="R88" s="9">
        <v>0</v>
      </c>
      <c r="S88" s="8">
        <v>5668</v>
      </c>
      <c r="T88" s="9">
        <v>6</v>
      </c>
      <c r="U88" s="9">
        <f t="shared" si="21"/>
        <v>5661</v>
      </c>
      <c r="V88" s="9">
        <f t="shared" si="22"/>
        <v>12</v>
      </c>
      <c r="W88" s="7">
        <v>3.5219999999999998</v>
      </c>
      <c r="X88" s="7">
        <v>27.109000000000002</v>
      </c>
      <c r="Y88" s="9">
        <v>1</v>
      </c>
      <c r="Z88" s="9">
        <v>0</v>
      </c>
      <c r="AA88" s="9">
        <v>1</v>
      </c>
      <c r="AB88" s="9">
        <v>0</v>
      </c>
      <c r="AC88" s="9">
        <v>0</v>
      </c>
      <c r="AD88" s="29">
        <v>0</v>
      </c>
      <c r="AE88" s="9">
        <v>0</v>
      </c>
      <c r="AF88" s="9">
        <v>1</v>
      </c>
      <c r="AG88" s="29">
        <v>0</v>
      </c>
      <c r="AH88" s="9">
        <v>1</v>
      </c>
      <c r="AI88" s="29">
        <v>0</v>
      </c>
      <c r="AJ88" s="20">
        <v>2000</v>
      </c>
      <c r="AK88" s="32">
        <v>0.57299999999999995</v>
      </c>
      <c r="AL88" s="32">
        <v>0.13100000000000001</v>
      </c>
      <c r="AM88" s="32">
        <v>0.22800000000000001</v>
      </c>
      <c r="AN88" s="42">
        <v>6.8000000000000005E-2</v>
      </c>
      <c r="AO88" s="41">
        <v>0.48</v>
      </c>
      <c r="AP88" s="17">
        <v>0.52</v>
      </c>
      <c r="AQ88">
        <v>0.54410000000000003</v>
      </c>
      <c r="AR88" s="39">
        <f t="shared" ref="AR88:AR96" si="26">1-AQ88</f>
        <v>0.45589999999999997</v>
      </c>
      <c r="AS88" t="s">
        <v>98</v>
      </c>
      <c r="AT88" s="39" t="s">
        <v>98</v>
      </c>
      <c r="AU88">
        <v>0</v>
      </c>
      <c r="AV88" s="17">
        <v>1</v>
      </c>
      <c r="AW88">
        <v>0.58699999999999997</v>
      </c>
      <c r="AX88" s="17">
        <f t="shared" si="25"/>
        <v>0.41300000000000003</v>
      </c>
      <c r="AY88" s="17" t="s">
        <v>3</v>
      </c>
      <c r="AZ88">
        <v>0</v>
      </c>
      <c r="BA88">
        <v>0</v>
      </c>
      <c r="BB88">
        <v>0</v>
      </c>
      <c r="BC88">
        <v>0</v>
      </c>
      <c r="BD88">
        <v>0</v>
      </c>
      <c r="BE88">
        <v>1</v>
      </c>
      <c r="BF88" s="17">
        <v>0</v>
      </c>
      <c r="BG88">
        <v>0</v>
      </c>
      <c r="BH88">
        <v>1</v>
      </c>
      <c r="BI88" s="17">
        <v>0</v>
      </c>
      <c r="BJ88">
        <v>538</v>
      </c>
      <c r="BK88">
        <v>46</v>
      </c>
      <c r="BL88" s="24">
        <v>42</v>
      </c>
      <c r="BM88">
        <v>1</v>
      </c>
      <c r="BN88">
        <v>0</v>
      </c>
      <c r="BO88">
        <v>0</v>
      </c>
      <c r="BP88">
        <v>0</v>
      </c>
      <c r="BQ88">
        <v>0</v>
      </c>
      <c r="BR88">
        <v>0</v>
      </c>
      <c r="BS88">
        <v>0</v>
      </c>
      <c r="BT88" s="17">
        <v>0</v>
      </c>
      <c r="BU88">
        <v>0</v>
      </c>
      <c r="BV88">
        <v>0</v>
      </c>
      <c r="BW88">
        <v>0</v>
      </c>
      <c r="BX88" s="17">
        <v>1</v>
      </c>
      <c r="BY88">
        <v>0</v>
      </c>
      <c r="BZ88">
        <v>0</v>
      </c>
      <c r="CA88">
        <v>0</v>
      </c>
      <c r="CB88">
        <v>0</v>
      </c>
      <c r="CC88" s="17">
        <v>0</v>
      </c>
      <c r="CD88">
        <v>0</v>
      </c>
      <c r="CE88">
        <v>0</v>
      </c>
      <c r="CF88">
        <v>1</v>
      </c>
      <c r="CG88">
        <v>1</v>
      </c>
      <c r="CH88">
        <v>1</v>
      </c>
      <c r="CI88">
        <v>0</v>
      </c>
      <c r="CJ88">
        <v>1</v>
      </c>
      <c r="CK88">
        <v>0</v>
      </c>
      <c r="CL88">
        <v>0</v>
      </c>
      <c r="CM88">
        <v>0</v>
      </c>
      <c r="CN88">
        <v>1</v>
      </c>
      <c r="CO88" s="17">
        <v>0</v>
      </c>
      <c r="CP88">
        <v>0.14599999999999999</v>
      </c>
      <c r="CQ88">
        <v>187</v>
      </c>
      <c r="CR88">
        <v>1</v>
      </c>
      <c r="CS88">
        <v>0</v>
      </c>
      <c r="CT88">
        <v>15</v>
      </c>
      <c r="CZ88" s="33" t="s">
        <v>85</v>
      </c>
    </row>
    <row r="89" spans="1:104" x14ac:dyDescent="0.25">
      <c r="A89">
        <v>88</v>
      </c>
      <c r="B89">
        <v>9</v>
      </c>
      <c r="C89" s="24" t="s">
        <v>4</v>
      </c>
      <c r="D89" s="12">
        <v>7.1</v>
      </c>
      <c r="E89" s="13">
        <v>0.2</v>
      </c>
      <c r="F89" s="7">
        <f t="shared" si="24"/>
        <v>35.499999999999993</v>
      </c>
      <c r="G89" s="7">
        <f t="shared" si="16"/>
        <v>6.8999999999999995</v>
      </c>
      <c r="H89" s="15">
        <f t="shared" si="17"/>
        <v>7.3</v>
      </c>
      <c r="I89" s="11">
        <f t="shared" si="18"/>
        <v>0.42674403673342659</v>
      </c>
      <c r="J89" s="32">
        <f t="shared" si="19"/>
        <v>1.2020958781223286E-2</v>
      </c>
      <c r="K89" s="32">
        <f t="shared" si="20"/>
        <v>83.188040005760442</v>
      </c>
      <c r="L89" s="8">
        <v>1</v>
      </c>
      <c r="M89" s="9">
        <v>0</v>
      </c>
      <c r="N89" s="8">
        <v>0</v>
      </c>
      <c r="O89" s="9">
        <v>0</v>
      </c>
      <c r="P89" s="9">
        <v>0</v>
      </c>
      <c r="Q89" s="9">
        <v>1</v>
      </c>
      <c r="R89" s="9">
        <v>0</v>
      </c>
      <c r="S89" s="8">
        <v>5668</v>
      </c>
      <c r="T89" s="9">
        <v>7</v>
      </c>
      <c r="U89" s="9">
        <f t="shared" si="21"/>
        <v>5660</v>
      </c>
      <c r="V89" s="9">
        <f t="shared" si="22"/>
        <v>12</v>
      </c>
      <c r="W89" s="7">
        <v>3.5219999999999998</v>
      </c>
      <c r="X89" s="7">
        <v>27.109000000000002</v>
      </c>
      <c r="Y89" s="9">
        <v>1</v>
      </c>
      <c r="Z89" s="9">
        <v>0</v>
      </c>
      <c r="AA89" s="9">
        <v>1</v>
      </c>
      <c r="AB89" s="9">
        <v>0</v>
      </c>
      <c r="AC89" s="9">
        <v>0</v>
      </c>
      <c r="AD89" s="29">
        <v>0</v>
      </c>
      <c r="AE89" s="9">
        <v>0</v>
      </c>
      <c r="AF89" s="9">
        <v>1</v>
      </c>
      <c r="AG89" s="29">
        <v>0</v>
      </c>
      <c r="AH89" s="9">
        <v>1</v>
      </c>
      <c r="AI89" s="29">
        <v>0</v>
      </c>
      <c r="AJ89" s="20">
        <v>2000</v>
      </c>
      <c r="AK89" s="32">
        <v>0.57299999999999995</v>
      </c>
      <c r="AL89" s="32">
        <v>0.13100000000000001</v>
      </c>
      <c r="AM89" s="32">
        <v>0.22800000000000001</v>
      </c>
      <c r="AN89" s="42">
        <v>6.8000000000000005E-2</v>
      </c>
      <c r="AO89" s="41">
        <v>0.48</v>
      </c>
      <c r="AP89" s="17">
        <v>0.52</v>
      </c>
      <c r="AQ89">
        <v>0.54410000000000003</v>
      </c>
      <c r="AR89" s="39">
        <f t="shared" si="26"/>
        <v>0.45589999999999997</v>
      </c>
      <c r="AS89" t="s">
        <v>98</v>
      </c>
      <c r="AT89" s="39" t="s">
        <v>98</v>
      </c>
      <c r="AU89">
        <v>0</v>
      </c>
      <c r="AV89" s="17">
        <v>1</v>
      </c>
      <c r="AW89">
        <v>0.58699999999999997</v>
      </c>
      <c r="AX89" s="17">
        <f t="shared" si="25"/>
        <v>0.41300000000000003</v>
      </c>
      <c r="AY89" s="17" t="s">
        <v>3</v>
      </c>
      <c r="AZ89">
        <v>0</v>
      </c>
      <c r="BA89">
        <v>0</v>
      </c>
      <c r="BB89">
        <v>0</v>
      </c>
      <c r="BC89">
        <v>0</v>
      </c>
      <c r="BD89">
        <v>0</v>
      </c>
      <c r="BE89">
        <v>1</v>
      </c>
      <c r="BF89" s="17">
        <v>0</v>
      </c>
      <c r="BG89">
        <v>0</v>
      </c>
      <c r="BH89">
        <v>1</v>
      </c>
      <c r="BI89" s="17">
        <v>0</v>
      </c>
      <c r="BJ89">
        <v>538</v>
      </c>
      <c r="BK89">
        <v>46</v>
      </c>
      <c r="BL89" s="24">
        <v>42</v>
      </c>
      <c r="BM89">
        <v>1</v>
      </c>
      <c r="BN89">
        <v>0</v>
      </c>
      <c r="BO89">
        <v>0</v>
      </c>
      <c r="BP89">
        <v>0</v>
      </c>
      <c r="BQ89">
        <v>0</v>
      </c>
      <c r="BR89">
        <v>1</v>
      </c>
      <c r="BS89">
        <v>0</v>
      </c>
      <c r="BT89" s="17">
        <v>0</v>
      </c>
      <c r="BU89">
        <v>0</v>
      </c>
      <c r="BV89">
        <v>0</v>
      </c>
      <c r="BW89">
        <v>0</v>
      </c>
      <c r="BX89" s="17">
        <v>1</v>
      </c>
      <c r="BY89">
        <v>0</v>
      </c>
      <c r="BZ89">
        <v>0</v>
      </c>
      <c r="CA89">
        <v>0</v>
      </c>
      <c r="CB89">
        <v>0</v>
      </c>
      <c r="CC89" s="17">
        <v>0</v>
      </c>
      <c r="CD89">
        <v>0</v>
      </c>
      <c r="CE89">
        <v>0</v>
      </c>
      <c r="CF89">
        <v>1</v>
      </c>
      <c r="CG89">
        <v>1</v>
      </c>
      <c r="CH89">
        <v>1</v>
      </c>
      <c r="CI89">
        <v>0</v>
      </c>
      <c r="CJ89">
        <v>1</v>
      </c>
      <c r="CK89">
        <v>0</v>
      </c>
      <c r="CL89">
        <v>0</v>
      </c>
      <c r="CM89">
        <v>0</v>
      </c>
      <c r="CN89">
        <v>1</v>
      </c>
      <c r="CO89" s="17">
        <v>0</v>
      </c>
      <c r="CP89">
        <v>0.14599999999999999</v>
      </c>
      <c r="CQ89">
        <v>187</v>
      </c>
      <c r="CR89">
        <v>1</v>
      </c>
      <c r="CS89">
        <v>0</v>
      </c>
      <c r="CT89">
        <v>15</v>
      </c>
      <c r="CZ89" s="33" t="s">
        <v>85</v>
      </c>
    </row>
    <row r="90" spans="1:104" x14ac:dyDescent="0.25">
      <c r="A90">
        <v>89</v>
      </c>
      <c r="B90">
        <v>9</v>
      </c>
      <c r="C90" s="24" t="s">
        <v>4</v>
      </c>
      <c r="D90" s="12">
        <v>-0.7</v>
      </c>
      <c r="E90" s="13">
        <v>0.3</v>
      </c>
      <c r="F90" s="7">
        <f t="shared" si="24"/>
        <v>-2.3333333333333335</v>
      </c>
      <c r="G90" s="7">
        <f t="shared" si="16"/>
        <v>-1</v>
      </c>
      <c r="H90" s="15">
        <f t="shared" si="17"/>
        <v>-0.39999999999999997</v>
      </c>
      <c r="I90" s="11">
        <f t="shared" si="18"/>
        <v>-1.625929627638574E-2</v>
      </c>
      <c r="J90" s="32">
        <f t="shared" si="19"/>
        <v>6.9682698327367442E-3</v>
      </c>
      <c r="K90" s="32">
        <f t="shared" si="20"/>
        <v>143.50764594419505</v>
      </c>
      <c r="L90" s="8">
        <v>1</v>
      </c>
      <c r="M90" s="9">
        <v>0</v>
      </c>
      <c r="N90" s="8">
        <v>0</v>
      </c>
      <c r="O90" s="9">
        <v>0</v>
      </c>
      <c r="P90" s="9">
        <v>0</v>
      </c>
      <c r="Q90" s="9">
        <v>1</v>
      </c>
      <c r="R90" s="9">
        <v>0</v>
      </c>
      <c r="S90" s="8">
        <v>20602</v>
      </c>
      <c r="T90" s="9">
        <v>12</v>
      </c>
      <c r="U90" s="9">
        <f t="shared" si="21"/>
        <v>20589</v>
      </c>
      <c r="V90" s="9">
        <f t="shared" si="22"/>
        <v>12</v>
      </c>
      <c r="W90" s="7">
        <v>3.5219999999999998</v>
      </c>
      <c r="X90" s="7">
        <v>27.109000000000002</v>
      </c>
      <c r="Y90" s="9">
        <v>1</v>
      </c>
      <c r="Z90" s="9">
        <v>0</v>
      </c>
      <c r="AA90" s="9">
        <v>1</v>
      </c>
      <c r="AB90" s="9">
        <v>0</v>
      </c>
      <c r="AC90" s="9">
        <v>0</v>
      </c>
      <c r="AD90" s="29">
        <v>0</v>
      </c>
      <c r="AE90" s="9">
        <v>0</v>
      </c>
      <c r="AF90" s="9">
        <v>1</v>
      </c>
      <c r="AG90" s="29">
        <v>0</v>
      </c>
      <c r="AH90" s="9">
        <v>1</v>
      </c>
      <c r="AI90" s="29">
        <v>0</v>
      </c>
      <c r="AJ90" s="20">
        <v>2000</v>
      </c>
      <c r="AK90" s="32">
        <v>0.57299999999999995</v>
      </c>
      <c r="AL90" s="32">
        <v>0.13100000000000001</v>
      </c>
      <c r="AM90" s="32">
        <v>0.22800000000000001</v>
      </c>
      <c r="AN90" s="42">
        <v>6.8000000000000005E-2</v>
      </c>
      <c r="AO90" s="41">
        <v>0.48</v>
      </c>
      <c r="AP90" s="17">
        <v>0.52</v>
      </c>
      <c r="AQ90">
        <v>0.54410000000000003</v>
      </c>
      <c r="AR90" s="39">
        <f t="shared" si="26"/>
        <v>0.45589999999999997</v>
      </c>
      <c r="AS90" t="s">
        <v>98</v>
      </c>
      <c r="AT90" s="39" t="s">
        <v>98</v>
      </c>
      <c r="AU90">
        <v>0</v>
      </c>
      <c r="AV90" s="17">
        <v>1</v>
      </c>
      <c r="AW90">
        <v>0.58699999999999997</v>
      </c>
      <c r="AX90" s="17">
        <f t="shared" si="25"/>
        <v>0.41300000000000003</v>
      </c>
      <c r="AY90" s="17" t="s">
        <v>3</v>
      </c>
      <c r="AZ90">
        <v>0</v>
      </c>
      <c r="BA90">
        <v>0</v>
      </c>
      <c r="BB90">
        <v>0</v>
      </c>
      <c r="BC90">
        <v>0</v>
      </c>
      <c r="BD90">
        <v>0</v>
      </c>
      <c r="BE90">
        <v>1</v>
      </c>
      <c r="BF90" s="17">
        <v>0</v>
      </c>
      <c r="BG90">
        <v>0</v>
      </c>
      <c r="BH90">
        <v>1</v>
      </c>
      <c r="BI90" s="17">
        <v>0</v>
      </c>
      <c r="BJ90">
        <v>538</v>
      </c>
      <c r="BK90">
        <v>46</v>
      </c>
      <c r="BL90" s="24">
        <v>42</v>
      </c>
      <c r="BM90">
        <v>1</v>
      </c>
      <c r="BN90">
        <v>0</v>
      </c>
      <c r="BO90">
        <v>0</v>
      </c>
      <c r="BP90">
        <v>0</v>
      </c>
      <c r="BQ90">
        <v>0</v>
      </c>
      <c r="BR90">
        <v>0</v>
      </c>
      <c r="BS90">
        <v>1</v>
      </c>
      <c r="BT90" s="17">
        <v>0</v>
      </c>
      <c r="BU90">
        <v>0</v>
      </c>
      <c r="BV90">
        <v>0</v>
      </c>
      <c r="BW90">
        <v>0</v>
      </c>
      <c r="BX90" s="17">
        <v>1</v>
      </c>
      <c r="BY90">
        <v>0</v>
      </c>
      <c r="BZ90">
        <v>0</v>
      </c>
      <c r="CA90">
        <v>0</v>
      </c>
      <c r="CB90">
        <v>0</v>
      </c>
      <c r="CC90" s="17">
        <v>0</v>
      </c>
      <c r="CD90">
        <v>0</v>
      </c>
      <c r="CE90">
        <v>0</v>
      </c>
      <c r="CF90">
        <v>1</v>
      </c>
      <c r="CG90">
        <v>1</v>
      </c>
      <c r="CH90">
        <v>1</v>
      </c>
      <c r="CI90">
        <v>0</v>
      </c>
      <c r="CJ90">
        <v>1</v>
      </c>
      <c r="CK90">
        <v>0</v>
      </c>
      <c r="CL90">
        <v>0</v>
      </c>
      <c r="CM90">
        <v>0</v>
      </c>
      <c r="CN90">
        <v>1</v>
      </c>
      <c r="CO90" s="17">
        <v>1</v>
      </c>
      <c r="CP90">
        <v>0.14599999999999999</v>
      </c>
      <c r="CQ90">
        <v>187</v>
      </c>
      <c r="CR90">
        <v>1</v>
      </c>
      <c r="CS90">
        <v>0</v>
      </c>
      <c r="CT90">
        <v>15</v>
      </c>
      <c r="CZ90" s="33" t="s">
        <v>85</v>
      </c>
    </row>
    <row r="91" spans="1:104" x14ac:dyDescent="0.25">
      <c r="A91">
        <v>90</v>
      </c>
      <c r="B91">
        <v>9</v>
      </c>
      <c r="C91" s="24" t="s">
        <v>4</v>
      </c>
      <c r="D91" s="12">
        <v>8.1</v>
      </c>
      <c r="E91" s="13">
        <v>0.3</v>
      </c>
      <c r="F91" s="7">
        <f t="shared" si="24"/>
        <v>27</v>
      </c>
      <c r="G91" s="7">
        <f t="shared" si="16"/>
        <v>7.8</v>
      </c>
      <c r="H91" s="15">
        <f t="shared" si="17"/>
        <v>8.4</v>
      </c>
      <c r="I91" s="11">
        <f t="shared" si="18"/>
        <v>0.48769524889134491</v>
      </c>
      <c r="J91" s="32">
        <f t="shared" si="19"/>
        <v>1.8062786995975737E-2</v>
      </c>
      <c r="K91" s="32">
        <f t="shared" si="20"/>
        <v>55.362442142665635</v>
      </c>
      <c r="L91" s="8">
        <v>1</v>
      </c>
      <c r="M91" s="9">
        <v>0</v>
      </c>
      <c r="N91" s="8">
        <v>0</v>
      </c>
      <c r="O91" s="9">
        <v>0</v>
      </c>
      <c r="P91" s="9">
        <v>0</v>
      </c>
      <c r="Q91" s="9">
        <v>1</v>
      </c>
      <c r="R91" s="9">
        <v>0</v>
      </c>
      <c r="S91" s="8">
        <v>2343</v>
      </c>
      <c r="T91" s="9">
        <v>6</v>
      </c>
      <c r="U91" s="9">
        <f t="shared" si="21"/>
        <v>2336</v>
      </c>
      <c r="V91" s="9">
        <f t="shared" si="22"/>
        <v>12</v>
      </c>
      <c r="W91" s="7">
        <v>3.5219999999999998</v>
      </c>
      <c r="X91" s="7">
        <v>27.109000000000002</v>
      </c>
      <c r="Y91" s="9">
        <v>1</v>
      </c>
      <c r="Z91" s="9">
        <v>0</v>
      </c>
      <c r="AA91" s="9">
        <v>1</v>
      </c>
      <c r="AB91" s="9">
        <v>0</v>
      </c>
      <c r="AC91" s="9">
        <v>0</v>
      </c>
      <c r="AD91" s="29">
        <v>0</v>
      </c>
      <c r="AE91" s="9">
        <v>0</v>
      </c>
      <c r="AF91" s="9">
        <v>1</v>
      </c>
      <c r="AG91" s="29">
        <v>0</v>
      </c>
      <c r="AH91" s="9">
        <v>1</v>
      </c>
      <c r="AI91" s="29">
        <v>0</v>
      </c>
      <c r="AJ91" s="20">
        <v>2000</v>
      </c>
      <c r="AK91" s="32">
        <v>0.57299999999999995</v>
      </c>
      <c r="AL91" s="32">
        <v>0.13100000000000001</v>
      </c>
      <c r="AM91" s="32">
        <v>0.22800000000000001</v>
      </c>
      <c r="AN91" s="42">
        <v>6.8000000000000005E-2</v>
      </c>
      <c r="AO91" s="41">
        <v>0.48</v>
      </c>
      <c r="AP91" s="17">
        <v>0.52</v>
      </c>
      <c r="AQ91">
        <v>0.54410000000000003</v>
      </c>
      <c r="AR91" s="39">
        <f t="shared" si="26"/>
        <v>0.45589999999999997</v>
      </c>
      <c r="AS91" t="s">
        <v>98</v>
      </c>
      <c r="AT91" s="39" t="s">
        <v>98</v>
      </c>
      <c r="AU91">
        <v>0</v>
      </c>
      <c r="AV91" s="17">
        <v>1</v>
      </c>
      <c r="AW91">
        <v>0.58699999999999997</v>
      </c>
      <c r="AX91" s="17">
        <f t="shared" si="25"/>
        <v>0.41300000000000003</v>
      </c>
      <c r="AY91" s="17" t="s">
        <v>3</v>
      </c>
      <c r="AZ91">
        <v>0</v>
      </c>
      <c r="BA91">
        <v>0</v>
      </c>
      <c r="BB91">
        <v>0</v>
      </c>
      <c r="BC91">
        <v>0</v>
      </c>
      <c r="BD91">
        <v>0</v>
      </c>
      <c r="BE91">
        <v>1</v>
      </c>
      <c r="BF91" s="17">
        <v>0</v>
      </c>
      <c r="BG91">
        <v>0</v>
      </c>
      <c r="BH91">
        <v>1</v>
      </c>
      <c r="BI91" s="17">
        <v>0</v>
      </c>
      <c r="BJ91">
        <v>538</v>
      </c>
      <c r="BK91">
        <v>46</v>
      </c>
      <c r="BL91" s="24">
        <v>42</v>
      </c>
      <c r="BM91">
        <v>1</v>
      </c>
      <c r="BN91">
        <v>0</v>
      </c>
      <c r="BO91">
        <v>0</v>
      </c>
      <c r="BP91">
        <v>0</v>
      </c>
      <c r="BQ91">
        <v>0</v>
      </c>
      <c r="BR91">
        <v>0</v>
      </c>
      <c r="BS91">
        <v>0</v>
      </c>
      <c r="BT91" s="17">
        <v>0</v>
      </c>
      <c r="BU91">
        <v>0</v>
      </c>
      <c r="BV91">
        <v>0</v>
      </c>
      <c r="BW91">
        <v>0</v>
      </c>
      <c r="BX91" s="17">
        <v>1</v>
      </c>
      <c r="BY91">
        <v>0</v>
      </c>
      <c r="BZ91">
        <v>0</v>
      </c>
      <c r="CA91">
        <v>0</v>
      </c>
      <c r="CB91">
        <v>0</v>
      </c>
      <c r="CC91" s="17">
        <v>0</v>
      </c>
      <c r="CD91">
        <v>0</v>
      </c>
      <c r="CE91">
        <v>0</v>
      </c>
      <c r="CF91">
        <v>1</v>
      </c>
      <c r="CG91">
        <v>1</v>
      </c>
      <c r="CH91">
        <v>1</v>
      </c>
      <c r="CI91">
        <v>0</v>
      </c>
      <c r="CJ91">
        <v>1</v>
      </c>
      <c r="CK91">
        <v>0</v>
      </c>
      <c r="CL91">
        <v>0</v>
      </c>
      <c r="CM91">
        <v>0</v>
      </c>
      <c r="CN91">
        <v>1</v>
      </c>
      <c r="CO91" s="17">
        <v>0</v>
      </c>
      <c r="CP91">
        <v>0.14599999999999999</v>
      </c>
      <c r="CQ91">
        <v>187</v>
      </c>
      <c r="CR91">
        <v>1</v>
      </c>
      <c r="CS91">
        <v>0</v>
      </c>
      <c r="CT91">
        <v>15</v>
      </c>
      <c r="CZ91" s="33" t="s">
        <v>85</v>
      </c>
    </row>
    <row r="92" spans="1:104" x14ac:dyDescent="0.25">
      <c r="A92">
        <v>91</v>
      </c>
      <c r="B92">
        <v>9</v>
      </c>
      <c r="C92" s="24" t="s">
        <v>4</v>
      </c>
      <c r="D92" s="12">
        <v>8.1</v>
      </c>
      <c r="E92" s="13">
        <v>0.3</v>
      </c>
      <c r="F92" s="7">
        <f t="shared" si="24"/>
        <v>27</v>
      </c>
      <c r="G92" s="7">
        <f t="shared" si="16"/>
        <v>7.8</v>
      </c>
      <c r="H92" s="15">
        <f t="shared" si="17"/>
        <v>8.4</v>
      </c>
      <c r="I92" s="11">
        <f t="shared" si="18"/>
        <v>0.48777482713269882</v>
      </c>
      <c r="J92" s="32">
        <f t="shared" si="19"/>
        <v>1.8065734338248103E-2</v>
      </c>
      <c r="K92" s="32">
        <f t="shared" si="20"/>
        <v>55.353410012392196</v>
      </c>
      <c r="L92" s="8">
        <v>1</v>
      </c>
      <c r="M92" s="9">
        <v>0</v>
      </c>
      <c r="N92" s="8">
        <v>0</v>
      </c>
      <c r="O92" s="9">
        <v>0</v>
      </c>
      <c r="P92" s="9">
        <v>0</v>
      </c>
      <c r="Q92" s="9">
        <v>1</v>
      </c>
      <c r="R92" s="9">
        <v>0</v>
      </c>
      <c r="S92" s="8">
        <v>2343</v>
      </c>
      <c r="T92" s="9">
        <v>7</v>
      </c>
      <c r="U92" s="9">
        <f t="shared" si="21"/>
        <v>2335</v>
      </c>
      <c r="V92" s="9">
        <f t="shared" si="22"/>
        <v>12</v>
      </c>
      <c r="W92" s="7">
        <v>3.5219999999999998</v>
      </c>
      <c r="X92" s="7">
        <v>27.109000000000002</v>
      </c>
      <c r="Y92" s="9">
        <v>1</v>
      </c>
      <c r="Z92" s="9">
        <v>0</v>
      </c>
      <c r="AA92" s="9">
        <v>1</v>
      </c>
      <c r="AB92" s="9">
        <v>0</v>
      </c>
      <c r="AC92" s="9">
        <v>0</v>
      </c>
      <c r="AD92" s="29">
        <v>0</v>
      </c>
      <c r="AE92" s="9">
        <v>0</v>
      </c>
      <c r="AF92" s="9">
        <v>1</v>
      </c>
      <c r="AG92" s="29">
        <v>0</v>
      </c>
      <c r="AH92" s="9">
        <v>1</v>
      </c>
      <c r="AI92" s="29">
        <v>0</v>
      </c>
      <c r="AJ92" s="20">
        <v>2000</v>
      </c>
      <c r="AK92" s="32">
        <v>0.57299999999999995</v>
      </c>
      <c r="AL92" s="32">
        <v>0.13100000000000001</v>
      </c>
      <c r="AM92" s="32">
        <v>0.22800000000000001</v>
      </c>
      <c r="AN92" s="42">
        <v>6.8000000000000005E-2</v>
      </c>
      <c r="AO92" s="41">
        <v>0.48</v>
      </c>
      <c r="AP92" s="17">
        <v>0.52</v>
      </c>
      <c r="AQ92">
        <v>0.54410000000000003</v>
      </c>
      <c r="AR92" s="39">
        <f t="shared" si="26"/>
        <v>0.45589999999999997</v>
      </c>
      <c r="AS92" t="s">
        <v>98</v>
      </c>
      <c r="AT92" s="39" t="s">
        <v>98</v>
      </c>
      <c r="AU92">
        <v>0</v>
      </c>
      <c r="AV92" s="17">
        <v>1</v>
      </c>
      <c r="AW92">
        <v>0.58699999999999997</v>
      </c>
      <c r="AX92" s="17">
        <f t="shared" si="25"/>
        <v>0.41300000000000003</v>
      </c>
      <c r="AY92" s="17" t="s">
        <v>3</v>
      </c>
      <c r="AZ92">
        <v>0</v>
      </c>
      <c r="BA92">
        <v>0</v>
      </c>
      <c r="BB92">
        <v>0</v>
      </c>
      <c r="BC92">
        <v>0</v>
      </c>
      <c r="BD92">
        <v>0</v>
      </c>
      <c r="BE92">
        <v>1</v>
      </c>
      <c r="BF92" s="17">
        <v>0</v>
      </c>
      <c r="BG92">
        <v>0</v>
      </c>
      <c r="BH92">
        <v>1</v>
      </c>
      <c r="BI92" s="17">
        <v>0</v>
      </c>
      <c r="BJ92">
        <v>538</v>
      </c>
      <c r="BK92">
        <v>46</v>
      </c>
      <c r="BL92" s="24">
        <v>42</v>
      </c>
      <c r="BM92">
        <v>0</v>
      </c>
      <c r="BN92">
        <v>0</v>
      </c>
      <c r="BO92">
        <v>0</v>
      </c>
      <c r="BP92">
        <v>0</v>
      </c>
      <c r="BQ92">
        <v>0</v>
      </c>
      <c r="BR92">
        <v>1</v>
      </c>
      <c r="BS92">
        <v>0</v>
      </c>
      <c r="BT92" s="17">
        <v>0</v>
      </c>
      <c r="BU92">
        <v>0</v>
      </c>
      <c r="BV92">
        <v>0</v>
      </c>
      <c r="BW92">
        <v>0</v>
      </c>
      <c r="BX92" s="17">
        <v>1</v>
      </c>
      <c r="BY92">
        <v>0</v>
      </c>
      <c r="BZ92">
        <v>0</v>
      </c>
      <c r="CA92">
        <v>0</v>
      </c>
      <c r="CB92">
        <v>0</v>
      </c>
      <c r="CC92" s="17">
        <v>0</v>
      </c>
      <c r="CD92">
        <v>0</v>
      </c>
      <c r="CE92">
        <v>0</v>
      </c>
      <c r="CF92">
        <v>1</v>
      </c>
      <c r="CG92">
        <v>1</v>
      </c>
      <c r="CH92">
        <v>1</v>
      </c>
      <c r="CI92">
        <v>0</v>
      </c>
      <c r="CJ92">
        <v>1</v>
      </c>
      <c r="CK92">
        <v>0</v>
      </c>
      <c r="CL92">
        <v>0</v>
      </c>
      <c r="CM92">
        <v>0</v>
      </c>
      <c r="CN92">
        <v>1</v>
      </c>
      <c r="CO92" s="17">
        <v>0</v>
      </c>
      <c r="CP92">
        <v>0.14599999999999999</v>
      </c>
      <c r="CQ92">
        <v>187</v>
      </c>
      <c r="CR92">
        <v>1</v>
      </c>
      <c r="CS92">
        <v>0</v>
      </c>
      <c r="CT92">
        <v>15</v>
      </c>
      <c r="CZ92" s="33" t="s">
        <v>85</v>
      </c>
    </row>
    <row r="93" spans="1:104" x14ac:dyDescent="0.25">
      <c r="A93">
        <v>92</v>
      </c>
      <c r="B93">
        <v>9</v>
      </c>
      <c r="C93" s="24" t="s">
        <v>4</v>
      </c>
      <c r="D93" s="12">
        <v>-1.1000000000000001</v>
      </c>
      <c r="E93" s="13">
        <v>0.5</v>
      </c>
      <c r="F93" s="7">
        <f t="shared" si="24"/>
        <v>-2.2000000000000002</v>
      </c>
      <c r="G93" s="7">
        <f t="shared" si="16"/>
        <v>-1.6</v>
      </c>
      <c r="H93" s="15">
        <f t="shared" si="17"/>
        <v>-0.60000000000000009</v>
      </c>
      <c r="I93" s="11">
        <f t="shared" si="18"/>
        <v>-2.7244002328770587E-2</v>
      </c>
      <c r="J93" s="32">
        <f t="shared" si="19"/>
        <v>1.2383637422168447E-2</v>
      </c>
      <c r="K93" s="32">
        <f t="shared" si="20"/>
        <v>80.751718247972903</v>
      </c>
      <c r="L93" s="8">
        <v>1</v>
      </c>
      <c r="M93" s="9">
        <v>0</v>
      </c>
      <c r="N93" s="8">
        <v>0</v>
      </c>
      <c r="O93" s="9">
        <v>0</v>
      </c>
      <c r="P93" s="9">
        <v>0</v>
      </c>
      <c r="Q93" s="9">
        <v>1</v>
      </c>
      <c r="R93" s="9">
        <v>0</v>
      </c>
      <c r="S93" s="8">
        <v>6529</v>
      </c>
      <c r="T93" s="9">
        <v>12</v>
      </c>
      <c r="U93" s="9">
        <f t="shared" si="21"/>
        <v>6516</v>
      </c>
      <c r="V93" s="9">
        <f t="shared" si="22"/>
        <v>12</v>
      </c>
      <c r="W93" s="7">
        <v>3.5219999999999998</v>
      </c>
      <c r="X93" s="7">
        <v>27.109000000000002</v>
      </c>
      <c r="Y93" s="9">
        <v>1</v>
      </c>
      <c r="Z93" s="9">
        <v>0</v>
      </c>
      <c r="AA93" s="9">
        <v>1</v>
      </c>
      <c r="AB93" s="9">
        <v>0</v>
      </c>
      <c r="AC93" s="9">
        <v>0</v>
      </c>
      <c r="AD93" s="29">
        <v>0</v>
      </c>
      <c r="AE93" s="9">
        <v>0</v>
      </c>
      <c r="AF93" s="9">
        <v>1</v>
      </c>
      <c r="AG93" s="29">
        <v>0</v>
      </c>
      <c r="AH93" s="9">
        <v>1</v>
      </c>
      <c r="AI93" s="29">
        <v>0</v>
      </c>
      <c r="AJ93" s="20">
        <v>2000</v>
      </c>
      <c r="AK93" s="32">
        <v>0.57299999999999995</v>
      </c>
      <c r="AL93" s="32">
        <v>0.13100000000000001</v>
      </c>
      <c r="AM93" s="32">
        <v>0.22800000000000001</v>
      </c>
      <c r="AN93" s="42">
        <v>6.8000000000000005E-2</v>
      </c>
      <c r="AO93" s="41">
        <v>0.48</v>
      </c>
      <c r="AP93" s="17">
        <v>0.52</v>
      </c>
      <c r="AQ93">
        <v>0.54410000000000003</v>
      </c>
      <c r="AR93" s="39">
        <f t="shared" si="26"/>
        <v>0.45589999999999997</v>
      </c>
      <c r="AS93" t="s">
        <v>98</v>
      </c>
      <c r="AT93" s="39" t="s">
        <v>98</v>
      </c>
      <c r="AU93">
        <v>0</v>
      </c>
      <c r="AV93" s="17">
        <v>1</v>
      </c>
      <c r="AW93">
        <v>0.58699999999999997</v>
      </c>
      <c r="AX93" s="17">
        <f t="shared" si="25"/>
        <v>0.41300000000000003</v>
      </c>
      <c r="AY93" s="17" t="s">
        <v>3</v>
      </c>
      <c r="AZ93">
        <v>0</v>
      </c>
      <c r="BA93">
        <v>0</v>
      </c>
      <c r="BB93">
        <v>0</v>
      </c>
      <c r="BC93">
        <v>0</v>
      </c>
      <c r="BD93">
        <v>0</v>
      </c>
      <c r="BE93">
        <v>1</v>
      </c>
      <c r="BF93" s="17">
        <v>0</v>
      </c>
      <c r="BG93">
        <v>0</v>
      </c>
      <c r="BH93">
        <v>1</v>
      </c>
      <c r="BI93" s="17">
        <v>0</v>
      </c>
      <c r="BJ93">
        <v>538</v>
      </c>
      <c r="BK93">
        <v>46</v>
      </c>
      <c r="BL93" s="24">
        <v>42</v>
      </c>
      <c r="BM93">
        <v>0</v>
      </c>
      <c r="BN93">
        <v>0</v>
      </c>
      <c r="BO93">
        <v>0</v>
      </c>
      <c r="BP93">
        <v>0</v>
      </c>
      <c r="BQ93">
        <v>0</v>
      </c>
      <c r="BR93">
        <v>0</v>
      </c>
      <c r="BS93">
        <v>1</v>
      </c>
      <c r="BT93" s="17">
        <v>0</v>
      </c>
      <c r="BU93">
        <v>0</v>
      </c>
      <c r="BV93">
        <v>0</v>
      </c>
      <c r="BW93">
        <v>0</v>
      </c>
      <c r="BX93" s="17">
        <v>1</v>
      </c>
      <c r="BY93">
        <v>0</v>
      </c>
      <c r="BZ93">
        <v>0</v>
      </c>
      <c r="CA93">
        <v>0</v>
      </c>
      <c r="CB93">
        <v>0</v>
      </c>
      <c r="CC93" s="17">
        <v>0</v>
      </c>
      <c r="CD93">
        <v>0</v>
      </c>
      <c r="CE93">
        <v>0</v>
      </c>
      <c r="CF93">
        <v>1</v>
      </c>
      <c r="CG93">
        <v>1</v>
      </c>
      <c r="CH93">
        <v>1</v>
      </c>
      <c r="CI93">
        <v>0</v>
      </c>
      <c r="CJ93">
        <v>1</v>
      </c>
      <c r="CK93">
        <v>0</v>
      </c>
      <c r="CL93">
        <v>0</v>
      </c>
      <c r="CM93">
        <v>0</v>
      </c>
      <c r="CN93">
        <v>1</v>
      </c>
      <c r="CO93" s="17">
        <v>1</v>
      </c>
      <c r="CP93">
        <v>0.14599999999999999</v>
      </c>
      <c r="CQ93">
        <v>187</v>
      </c>
      <c r="CR93">
        <v>1</v>
      </c>
      <c r="CS93">
        <v>0</v>
      </c>
      <c r="CT93">
        <v>15</v>
      </c>
      <c r="CZ93" s="33" t="s">
        <v>85</v>
      </c>
    </row>
    <row r="94" spans="1:104" x14ac:dyDescent="0.25">
      <c r="A94">
        <v>93</v>
      </c>
      <c r="B94">
        <v>9</v>
      </c>
      <c r="C94" s="24" t="s">
        <v>4</v>
      </c>
      <c r="D94" s="12">
        <v>5.7</v>
      </c>
      <c r="E94" s="13">
        <v>0.4</v>
      </c>
      <c r="F94" s="7">
        <f t="shared" si="24"/>
        <v>14.25</v>
      </c>
      <c r="G94" s="7">
        <f t="shared" si="16"/>
        <v>5.3</v>
      </c>
      <c r="H94" s="15">
        <f t="shared" si="17"/>
        <v>6.1000000000000005</v>
      </c>
      <c r="I94" s="11">
        <f t="shared" si="18"/>
        <v>0.24014745989109584</v>
      </c>
      <c r="J94" s="32">
        <f t="shared" si="19"/>
        <v>1.6852453325690936E-2</v>
      </c>
      <c r="K94" s="32">
        <f t="shared" si="20"/>
        <v>59.338541438090637</v>
      </c>
      <c r="L94" s="8">
        <v>1</v>
      </c>
      <c r="M94" s="9">
        <v>0</v>
      </c>
      <c r="N94" s="8">
        <v>0</v>
      </c>
      <c r="O94" s="9">
        <v>0</v>
      </c>
      <c r="P94" s="9">
        <v>0</v>
      </c>
      <c r="Q94" s="9">
        <v>1</v>
      </c>
      <c r="R94" s="9">
        <v>0</v>
      </c>
      <c r="S94" s="8">
        <v>3325</v>
      </c>
      <c r="T94" s="9">
        <v>6</v>
      </c>
      <c r="U94" s="9">
        <f t="shared" si="21"/>
        <v>3318</v>
      </c>
      <c r="V94" s="9">
        <f t="shared" si="22"/>
        <v>12</v>
      </c>
      <c r="W94" s="7">
        <v>3.5219999999999998</v>
      </c>
      <c r="X94" s="7">
        <v>27.109000000000002</v>
      </c>
      <c r="Y94" s="9">
        <v>1</v>
      </c>
      <c r="Z94" s="9">
        <v>0</v>
      </c>
      <c r="AA94" s="9">
        <v>1</v>
      </c>
      <c r="AB94" s="9">
        <v>0</v>
      </c>
      <c r="AC94" s="9">
        <v>0</v>
      </c>
      <c r="AD94" s="29">
        <v>0</v>
      </c>
      <c r="AE94" s="9">
        <v>0</v>
      </c>
      <c r="AF94" s="9">
        <v>1</v>
      </c>
      <c r="AG94" s="29">
        <v>0</v>
      </c>
      <c r="AH94" s="9">
        <v>1</v>
      </c>
      <c r="AI94" s="29">
        <v>0</v>
      </c>
      <c r="AJ94" s="20">
        <v>2000</v>
      </c>
      <c r="AK94" s="32">
        <v>0.57299999999999995</v>
      </c>
      <c r="AL94" s="32">
        <v>0.13100000000000001</v>
      </c>
      <c r="AM94" s="32">
        <v>0.22800000000000001</v>
      </c>
      <c r="AN94" s="42">
        <v>6.8000000000000005E-2</v>
      </c>
      <c r="AO94" s="41">
        <v>0.48</v>
      </c>
      <c r="AP94" s="17">
        <v>0.52</v>
      </c>
      <c r="AQ94">
        <v>0.54410000000000003</v>
      </c>
      <c r="AR94" s="39">
        <f t="shared" si="26"/>
        <v>0.45589999999999997</v>
      </c>
      <c r="AS94" t="s">
        <v>98</v>
      </c>
      <c r="AT94" s="39" t="s">
        <v>98</v>
      </c>
      <c r="AU94">
        <v>0</v>
      </c>
      <c r="AV94" s="17">
        <v>1</v>
      </c>
      <c r="AW94">
        <v>0.58699999999999997</v>
      </c>
      <c r="AX94" s="17">
        <f t="shared" si="25"/>
        <v>0.41300000000000003</v>
      </c>
      <c r="AY94" s="17" t="s">
        <v>3</v>
      </c>
      <c r="AZ94">
        <v>0</v>
      </c>
      <c r="BA94">
        <v>0</v>
      </c>
      <c r="BB94">
        <v>0</v>
      </c>
      <c r="BC94">
        <v>0</v>
      </c>
      <c r="BD94">
        <v>0</v>
      </c>
      <c r="BE94">
        <v>1</v>
      </c>
      <c r="BF94" s="17">
        <v>0</v>
      </c>
      <c r="BG94">
        <v>0</v>
      </c>
      <c r="BH94">
        <v>1</v>
      </c>
      <c r="BI94" s="17">
        <v>0</v>
      </c>
      <c r="BJ94">
        <v>538</v>
      </c>
      <c r="BK94">
        <v>46</v>
      </c>
      <c r="BL94" s="24">
        <v>42</v>
      </c>
      <c r="BM94">
        <v>1</v>
      </c>
      <c r="BN94">
        <v>0</v>
      </c>
      <c r="BO94">
        <v>0</v>
      </c>
      <c r="BP94">
        <v>0</v>
      </c>
      <c r="BQ94">
        <v>0</v>
      </c>
      <c r="BR94">
        <v>0</v>
      </c>
      <c r="BS94">
        <v>0</v>
      </c>
      <c r="BT94" s="17">
        <v>0</v>
      </c>
      <c r="BU94">
        <v>0</v>
      </c>
      <c r="BV94">
        <v>0</v>
      </c>
      <c r="BW94">
        <v>0</v>
      </c>
      <c r="BX94" s="17">
        <v>1</v>
      </c>
      <c r="BY94">
        <v>0</v>
      </c>
      <c r="BZ94">
        <v>0</v>
      </c>
      <c r="CA94">
        <v>0</v>
      </c>
      <c r="CB94">
        <v>0</v>
      </c>
      <c r="CC94" s="17">
        <v>0</v>
      </c>
      <c r="CD94">
        <v>0</v>
      </c>
      <c r="CE94">
        <v>0</v>
      </c>
      <c r="CF94">
        <v>1</v>
      </c>
      <c r="CG94">
        <v>1</v>
      </c>
      <c r="CH94">
        <v>1</v>
      </c>
      <c r="CI94">
        <v>0</v>
      </c>
      <c r="CJ94">
        <v>1</v>
      </c>
      <c r="CK94">
        <v>0</v>
      </c>
      <c r="CL94">
        <v>0</v>
      </c>
      <c r="CM94">
        <v>0</v>
      </c>
      <c r="CN94">
        <v>1</v>
      </c>
      <c r="CO94" s="17">
        <v>0</v>
      </c>
      <c r="CP94">
        <v>0.14599999999999999</v>
      </c>
      <c r="CQ94">
        <v>187</v>
      </c>
      <c r="CR94">
        <v>1</v>
      </c>
      <c r="CS94">
        <v>0</v>
      </c>
      <c r="CT94">
        <v>15</v>
      </c>
      <c r="CZ94" s="33" t="s">
        <v>85</v>
      </c>
    </row>
    <row r="95" spans="1:104" x14ac:dyDescent="0.25">
      <c r="A95">
        <v>94</v>
      </c>
      <c r="B95">
        <v>9</v>
      </c>
      <c r="C95" s="24" t="s">
        <v>4</v>
      </c>
      <c r="D95" s="12">
        <v>5.7</v>
      </c>
      <c r="E95" s="13">
        <v>0.3</v>
      </c>
      <c r="F95" s="7">
        <f t="shared" si="24"/>
        <v>19</v>
      </c>
      <c r="G95" s="7">
        <f t="shared" si="16"/>
        <v>5.4</v>
      </c>
      <c r="H95" s="15">
        <f t="shared" si="17"/>
        <v>6</v>
      </c>
      <c r="I95" s="11">
        <f t="shared" si="18"/>
        <v>0.31329086982171811</v>
      </c>
      <c r="J95" s="32">
        <f t="shared" si="19"/>
        <v>1.6488993148511478E-2</v>
      </c>
      <c r="K95" s="32">
        <f t="shared" si="20"/>
        <v>60.646516800225228</v>
      </c>
      <c r="L95" s="8">
        <v>1</v>
      </c>
      <c r="M95" s="9">
        <v>0</v>
      </c>
      <c r="N95" s="8">
        <v>0</v>
      </c>
      <c r="O95" s="9">
        <v>0</v>
      </c>
      <c r="P95" s="9">
        <v>0</v>
      </c>
      <c r="Q95" s="9">
        <v>1</v>
      </c>
      <c r="R95" s="9">
        <v>0</v>
      </c>
      <c r="S95" s="8">
        <v>3325</v>
      </c>
      <c r="T95" s="9">
        <v>7</v>
      </c>
      <c r="U95" s="9">
        <f t="shared" si="21"/>
        <v>3317</v>
      </c>
      <c r="V95" s="9">
        <f t="shared" si="22"/>
        <v>12</v>
      </c>
      <c r="W95" s="7">
        <v>3.5219999999999998</v>
      </c>
      <c r="X95" s="7">
        <v>27.109000000000002</v>
      </c>
      <c r="Y95" s="9">
        <v>1</v>
      </c>
      <c r="Z95" s="9">
        <v>0</v>
      </c>
      <c r="AA95" s="9">
        <v>1</v>
      </c>
      <c r="AB95" s="9">
        <v>0</v>
      </c>
      <c r="AC95" s="9">
        <v>0</v>
      </c>
      <c r="AD95" s="29">
        <v>0</v>
      </c>
      <c r="AE95" s="9">
        <v>0</v>
      </c>
      <c r="AF95" s="9">
        <v>1</v>
      </c>
      <c r="AG95" s="29">
        <v>0</v>
      </c>
      <c r="AH95" s="9">
        <v>1</v>
      </c>
      <c r="AI95" s="29">
        <v>0</v>
      </c>
      <c r="AJ95" s="20">
        <v>2000</v>
      </c>
      <c r="AK95" s="32">
        <v>0.57299999999999995</v>
      </c>
      <c r="AL95" s="32">
        <v>0.13100000000000001</v>
      </c>
      <c r="AM95" s="32">
        <v>0.22800000000000001</v>
      </c>
      <c r="AN95" s="42">
        <v>6.8000000000000005E-2</v>
      </c>
      <c r="AO95" s="41">
        <v>0.48</v>
      </c>
      <c r="AP95" s="17">
        <v>0.52</v>
      </c>
      <c r="AQ95">
        <v>0.54410000000000003</v>
      </c>
      <c r="AR95" s="39">
        <f t="shared" si="26"/>
        <v>0.45589999999999997</v>
      </c>
      <c r="AS95" t="s">
        <v>98</v>
      </c>
      <c r="AT95" s="39" t="s">
        <v>98</v>
      </c>
      <c r="AU95">
        <v>0</v>
      </c>
      <c r="AV95" s="17">
        <v>1</v>
      </c>
      <c r="AW95">
        <v>0.58699999999999997</v>
      </c>
      <c r="AX95" s="17">
        <f t="shared" si="25"/>
        <v>0.41300000000000003</v>
      </c>
      <c r="AY95" s="17" t="s">
        <v>3</v>
      </c>
      <c r="AZ95">
        <v>0</v>
      </c>
      <c r="BA95">
        <v>0</v>
      </c>
      <c r="BB95">
        <v>0</v>
      </c>
      <c r="BC95">
        <v>0</v>
      </c>
      <c r="BD95">
        <v>0</v>
      </c>
      <c r="BE95">
        <v>1</v>
      </c>
      <c r="BF95" s="17">
        <v>0</v>
      </c>
      <c r="BG95">
        <v>0</v>
      </c>
      <c r="BH95">
        <v>1</v>
      </c>
      <c r="BI95" s="17">
        <v>0</v>
      </c>
      <c r="BJ95">
        <v>538</v>
      </c>
      <c r="BK95">
        <v>46</v>
      </c>
      <c r="BL95" s="24">
        <v>42</v>
      </c>
      <c r="BM95">
        <v>0</v>
      </c>
      <c r="BN95">
        <v>0</v>
      </c>
      <c r="BO95">
        <v>0</v>
      </c>
      <c r="BP95">
        <v>0</v>
      </c>
      <c r="BQ95">
        <v>0</v>
      </c>
      <c r="BR95">
        <v>1</v>
      </c>
      <c r="BS95">
        <v>0</v>
      </c>
      <c r="BT95" s="17">
        <v>0</v>
      </c>
      <c r="BU95">
        <v>0</v>
      </c>
      <c r="BV95">
        <v>0</v>
      </c>
      <c r="BW95">
        <v>0</v>
      </c>
      <c r="BX95" s="17">
        <v>1</v>
      </c>
      <c r="BY95">
        <v>0</v>
      </c>
      <c r="BZ95">
        <v>0</v>
      </c>
      <c r="CA95">
        <v>0</v>
      </c>
      <c r="CB95">
        <v>0</v>
      </c>
      <c r="CC95" s="17">
        <v>0</v>
      </c>
      <c r="CD95">
        <v>0</v>
      </c>
      <c r="CE95">
        <v>0</v>
      </c>
      <c r="CF95">
        <v>1</v>
      </c>
      <c r="CG95">
        <v>1</v>
      </c>
      <c r="CH95">
        <v>1</v>
      </c>
      <c r="CI95">
        <v>0</v>
      </c>
      <c r="CJ95">
        <v>1</v>
      </c>
      <c r="CK95">
        <v>0</v>
      </c>
      <c r="CL95">
        <v>0</v>
      </c>
      <c r="CM95">
        <v>0</v>
      </c>
      <c r="CN95">
        <v>1</v>
      </c>
      <c r="CO95" s="17">
        <v>0</v>
      </c>
      <c r="CP95">
        <v>0.14599999999999999</v>
      </c>
      <c r="CQ95">
        <v>187</v>
      </c>
      <c r="CR95">
        <v>1</v>
      </c>
      <c r="CS95">
        <v>0</v>
      </c>
      <c r="CT95">
        <v>15</v>
      </c>
      <c r="CZ95" s="33" t="s">
        <v>85</v>
      </c>
    </row>
    <row r="96" spans="1:104" x14ac:dyDescent="0.25">
      <c r="A96">
        <v>95</v>
      </c>
      <c r="B96">
        <v>9</v>
      </c>
      <c r="C96" s="24" t="s">
        <v>4</v>
      </c>
      <c r="D96" s="12">
        <v>-1.1000000000000001</v>
      </c>
      <c r="E96" s="13">
        <v>0.4</v>
      </c>
      <c r="F96" s="7">
        <f t="shared" si="24"/>
        <v>-2.75</v>
      </c>
      <c r="G96" s="7">
        <f t="shared" si="16"/>
        <v>-1.5</v>
      </c>
      <c r="H96" s="15">
        <f t="shared" si="17"/>
        <v>-0.70000000000000007</v>
      </c>
      <c r="I96" s="11">
        <f t="shared" si="18"/>
        <v>-2.3185863094754445E-2</v>
      </c>
      <c r="J96" s="32">
        <f t="shared" si="19"/>
        <v>8.4312229435470724E-3</v>
      </c>
      <c r="K96" s="32">
        <f t="shared" si="20"/>
        <v>118.60675570978239</v>
      </c>
      <c r="L96" s="8">
        <v>1</v>
      </c>
      <c r="M96" s="9">
        <v>0</v>
      </c>
      <c r="N96" s="8">
        <v>0</v>
      </c>
      <c r="O96" s="9">
        <v>0</v>
      </c>
      <c r="P96" s="9">
        <v>0</v>
      </c>
      <c r="Q96" s="9">
        <v>1</v>
      </c>
      <c r="R96" s="9">
        <v>0</v>
      </c>
      <c r="S96" s="8">
        <v>14073</v>
      </c>
      <c r="T96" s="9">
        <v>12</v>
      </c>
      <c r="U96" s="9">
        <f t="shared" si="21"/>
        <v>14060</v>
      </c>
      <c r="V96" s="9">
        <f t="shared" si="22"/>
        <v>12</v>
      </c>
      <c r="W96" s="7">
        <v>3.5219999999999998</v>
      </c>
      <c r="X96" s="7">
        <v>27.109000000000002</v>
      </c>
      <c r="Y96" s="9">
        <v>1</v>
      </c>
      <c r="Z96" s="9">
        <v>0</v>
      </c>
      <c r="AA96" s="9">
        <v>1</v>
      </c>
      <c r="AB96" s="9">
        <v>0</v>
      </c>
      <c r="AC96" s="9">
        <v>0</v>
      </c>
      <c r="AD96" s="29">
        <v>0</v>
      </c>
      <c r="AE96" s="9">
        <v>0</v>
      </c>
      <c r="AF96" s="9">
        <v>1</v>
      </c>
      <c r="AG96" s="29">
        <v>0</v>
      </c>
      <c r="AH96" s="9">
        <v>1</v>
      </c>
      <c r="AI96" s="29">
        <v>0</v>
      </c>
      <c r="AJ96" s="20">
        <v>2000</v>
      </c>
      <c r="AK96" s="32">
        <v>0.57299999999999995</v>
      </c>
      <c r="AL96" s="32">
        <v>0.13100000000000001</v>
      </c>
      <c r="AM96" s="32">
        <v>0.22800000000000001</v>
      </c>
      <c r="AN96" s="42">
        <v>6.8000000000000005E-2</v>
      </c>
      <c r="AO96" s="41">
        <v>0.48</v>
      </c>
      <c r="AP96" s="17">
        <v>0.52</v>
      </c>
      <c r="AQ96">
        <v>0.54410000000000003</v>
      </c>
      <c r="AR96" s="39">
        <f t="shared" si="26"/>
        <v>0.45589999999999997</v>
      </c>
      <c r="AS96" t="s">
        <v>98</v>
      </c>
      <c r="AT96" s="39" t="s">
        <v>98</v>
      </c>
      <c r="AU96">
        <v>0</v>
      </c>
      <c r="AV96" s="17">
        <v>1</v>
      </c>
      <c r="AW96">
        <v>0.58699999999999997</v>
      </c>
      <c r="AX96" s="17">
        <f t="shared" si="25"/>
        <v>0.41300000000000003</v>
      </c>
      <c r="AY96" s="17" t="s">
        <v>3</v>
      </c>
      <c r="AZ96">
        <v>0</v>
      </c>
      <c r="BA96">
        <v>0</v>
      </c>
      <c r="BB96">
        <v>0</v>
      </c>
      <c r="BC96">
        <v>0</v>
      </c>
      <c r="BD96">
        <v>0</v>
      </c>
      <c r="BE96">
        <v>1</v>
      </c>
      <c r="BF96" s="17">
        <v>0</v>
      </c>
      <c r="BG96">
        <v>0</v>
      </c>
      <c r="BH96">
        <v>1</v>
      </c>
      <c r="BI96" s="17">
        <v>0</v>
      </c>
      <c r="BJ96">
        <v>538</v>
      </c>
      <c r="BK96">
        <v>46</v>
      </c>
      <c r="BL96" s="24">
        <v>42</v>
      </c>
      <c r="BM96">
        <v>0</v>
      </c>
      <c r="BN96">
        <v>0</v>
      </c>
      <c r="BO96">
        <v>0</v>
      </c>
      <c r="BP96">
        <v>0</v>
      </c>
      <c r="BQ96">
        <v>0</v>
      </c>
      <c r="BR96">
        <v>0</v>
      </c>
      <c r="BS96">
        <v>1</v>
      </c>
      <c r="BT96" s="17">
        <v>0</v>
      </c>
      <c r="BU96">
        <v>0</v>
      </c>
      <c r="BV96">
        <v>0</v>
      </c>
      <c r="BW96">
        <v>0</v>
      </c>
      <c r="BX96" s="17">
        <v>1</v>
      </c>
      <c r="BY96">
        <v>0</v>
      </c>
      <c r="BZ96">
        <v>0</v>
      </c>
      <c r="CA96">
        <v>0</v>
      </c>
      <c r="CB96">
        <v>0</v>
      </c>
      <c r="CC96" s="17">
        <v>0</v>
      </c>
      <c r="CD96">
        <v>0</v>
      </c>
      <c r="CE96">
        <v>0</v>
      </c>
      <c r="CF96">
        <v>1</v>
      </c>
      <c r="CG96">
        <v>1</v>
      </c>
      <c r="CH96">
        <v>1</v>
      </c>
      <c r="CI96">
        <v>0</v>
      </c>
      <c r="CJ96">
        <v>1</v>
      </c>
      <c r="CK96">
        <v>0</v>
      </c>
      <c r="CL96">
        <v>0</v>
      </c>
      <c r="CM96">
        <v>0</v>
      </c>
      <c r="CN96">
        <v>1</v>
      </c>
      <c r="CO96" s="17">
        <v>1</v>
      </c>
      <c r="CP96">
        <v>0.14599999999999999</v>
      </c>
      <c r="CQ96">
        <v>187</v>
      </c>
      <c r="CR96">
        <v>1</v>
      </c>
      <c r="CS96">
        <v>0</v>
      </c>
      <c r="CT96">
        <v>15</v>
      </c>
      <c r="CZ96" s="33" t="s">
        <v>85</v>
      </c>
    </row>
    <row r="97" spans="1:104" x14ac:dyDescent="0.25">
      <c r="A97">
        <v>96</v>
      </c>
      <c r="B97">
        <v>9</v>
      </c>
      <c r="C97" s="24" t="s">
        <v>4</v>
      </c>
      <c r="D97" s="12">
        <v>6.2</v>
      </c>
      <c r="E97" s="13">
        <v>0.2</v>
      </c>
      <c r="F97" s="7">
        <f t="shared" si="24"/>
        <v>31</v>
      </c>
      <c r="G97" s="7">
        <f t="shared" si="16"/>
        <v>6</v>
      </c>
      <c r="H97" s="15">
        <f t="shared" si="17"/>
        <v>6.4</v>
      </c>
      <c r="I97" s="11">
        <f t="shared" si="18"/>
        <v>0.40655956227172746</v>
      </c>
      <c r="J97" s="32">
        <f t="shared" si="19"/>
        <v>1.3114824589410561E-2</v>
      </c>
      <c r="K97" s="32">
        <f t="shared" si="20"/>
        <v>76.249590162833016</v>
      </c>
      <c r="L97" s="8">
        <v>1</v>
      </c>
      <c r="M97" s="9">
        <v>0</v>
      </c>
      <c r="N97" s="8">
        <v>0</v>
      </c>
      <c r="O97" s="9">
        <v>0</v>
      </c>
      <c r="P97" s="9">
        <v>0</v>
      </c>
      <c r="Q97" s="9">
        <v>1</v>
      </c>
      <c r="R97" s="9">
        <v>0</v>
      </c>
      <c r="S97" s="8">
        <v>4859</v>
      </c>
      <c r="T97" s="9">
        <v>5</v>
      </c>
      <c r="U97" s="9">
        <f t="shared" si="21"/>
        <v>4853</v>
      </c>
      <c r="V97" s="9">
        <f t="shared" si="22"/>
        <v>12</v>
      </c>
      <c r="W97" s="7">
        <v>3.5219999999999998</v>
      </c>
      <c r="X97" s="7">
        <v>27.109000000000002</v>
      </c>
      <c r="Y97" s="9">
        <v>1</v>
      </c>
      <c r="Z97" s="9">
        <v>0</v>
      </c>
      <c r="AA97" s="9">
        <v>1</v>
      </c>
      <c r="AB97" s="9">
        <v>0</v>
      </c>
      <c r="AC97" s="9">
        <v>0</v>
      </c>
      <c r="AD97" s="29">
        <v>0</v>
      </c>
      <c r="AE97" s="9">
        <v>0</v>
      </c>
      <c r="AF97" s="9">
        <v>1</v>
      </c>
      <c r="AG97" s="29">
        <v>0</v>
      </c>
      <c r="AH97" s="9">
        <v>1</v>
      </c>
      <c r="AI97" s="29">
        <v>0</v>
      </c>
      <c r="AJ97" s="20">
        <v>2000</v>
      </c>
      <c r="AK97" s="32">
        <v>0.57299999999999995</v>
      </c>
      <c r="AL97" s="32">
        <v>0.13100000000000001</v>
      </c>
      <c r="AM97" s="32">
        <v>0.22800000000000001</v>
      </c>
      <c r="AN97" s="42">
        <v>6.8000000000000005E-2</v>
      </c>
      <c r="AO97" s="41">
        <v>0.48</v>
      </c>
      <c r="AP97" s="17">
        <v>0.52</v>
      </c>
      <c r="AQ97">
        <v>1</v>
      </c>
      <c r="AR97" s="39">
        <v>0</v>
      </c>
      <c r="AS97" t="s">
        <v>98</v>
      </c>
      <c r="AT97" s="39" t="s">
        <v>98</v>
      </c>
      <c r="AU97">
        <v>0</v>
      </c>
      <c r="AV97" s="17">
        <v>1</v>
      </c>
      <c r="AW97">
        <v>0.58699999999999997</v>
      </c>
      <c r="AX97" s="17">
        <f t="shared" si="25"/>
        <v>0.41300000000000003</v>
      </c>
      <c r="AY97" s="17" t="s">
        <v>3</v>
      </c>
      <c r="AZ97">
        <v>0</v>
      </c>
      <c r="BA97">
        <v>0</v>
      </c>
      <c r="BB97">
        <v>0</v>
      </c>
      <c r="BC97">
        <v>0</v>
      </c>
      <c r="BD97">
        <v>0</v>
      </c>
      <c r="BE97">
        <v>1</v>
      </c>
      <c r="BF97" s="17">
        <v>0</v>
      </c>
      <c r="BG97">
        <v>0</v>
      </c>
      <c r="BH97">
        <v>1</v>
      </c>
      <c r="BI97" s="17">
        <v>0</v>
      </c>
      <c r="BJ97">
        <v>538</v>
      </c>
      <c r="BK97">
        <v>46</v>
      </c>
      <c r="BL97" s="24">
        <v>42</v>
      </c>
      <c r="BM97">
        <v>1</v>
      </c>
      <c r="BN97">
        <v>0</v>
      </c>
      <c r="BO97">
        <v>0</v>
      </c>
      <c r="BP97">
        <v>0</v>
      </c>
      <c r="BQ97">
        <v>0</v>
      </c>
      <c r="BR97">
        <v>0</v>
      </c>
      <c r="BS97">
        <v>1</v>
      </c>
      <c r="BT97" s="17">
        <v>0</v>
      </c>
      <c r="BU97">
        <v>0</v>
      </c>
      <c r="BV97">
        <v>0</v>
      </c>
      <c r="BW97">
        <v>0</v>
      </c>
      <c r="BX97" s="17">
        <v>1</v>
      </c>
      <c r="BY97">
        <v>0</v>
      </c>
      <c r="BZ97">
        <v>0</v>
      </c>
      <c r="CA97">
        <v>0</v>
      </c>
      <c r="CB97">
        <v>0</v>
      </c>
      <c r="CC97" s="17">
        <v>0</v>
      </c>
      <c r="CD97">
        <v>0</v>
      </c>
      <c r="CE97">
        <v>0</v>
      </c>
      <c r="CF97">
        <v>1</v>
      </c>
      <c r="CG97">
        <v>1</v>
      </c>
      <c r="CH97">
        <v>1</v>
      </c>
      <c r="CI97">
        <v>0</v>
      </c>
      <c r="CJ97">
        <v>1</v>
      </c>
      <c r="CK97">
        <v>0</v>
      </c>
      <c r="CL97">
        <v>0</v>
      </c>
      <c r="CM97">
        <v>0</v>
      </c>
      <c r="CN97">
        <v>1</v>
      </c>
      <c r="CO97" s="17">
        <v>0</v>
      </c>
      <c r="CP97">
        <v>0.14599999999999999</v>
      </c>
      <c r="CQ97">
        <v>187</v>
      </c>
      <c r="CR97">
        <v>1</v>
      </c>
      <c r="CS97">
        <v>0</v>
      </c>
      <c r="CT97">
        <v>15</v>
      </c>
      <c r="CZ97" s="33" t="s">
        <v>85</v>
      </c>
    </row>
    <row r="98" spans="1:104" x14ac:dyDescent="0.25">
      <c r="A98">
        <v>97</v>
      </c>
      <c r="B98">
        <v>9</v>
      </c>
      <c r="C98" s="24" t="s">
        <v>4</v>
      </c>
      <c r="D98" s="12">
        <v>13.2</v>
      </c>
      <c r="E98" s="13">
        <v>0.8</v>
      </c>
      <c r="F98" s="7">
        <f t="shared" si="24"/>
        <v>16.499999999999996</v>
      </c>
      <c r="G98" s="7">
        <f t="shared" si="16"/>
        <v>12.399999999999999</v>
      </c>
      <c r="H98" s="15">
        <f t="shared" si="17"/>
        <v>14</v>
      </c>
      <c r="I98" s="11">
        <f t="shared" si="18"/>
        <v>0.50318677540878542</v>
      </c>
      <c r="J98" s="32">
        <f t="shared" si="19"/>
        <v>3.0496168206593063E-2</v>
      </c>
      <c r="K98" s="32">
        <f t="shared" si="20"/>
        <v>32.79100486413919</v>
      </c>
      <c r="L98" s="8">
        <v>1</v>
      </c>
      <c r="M98" s="9">
        <v>0</v>
      </c>
      <c r="N98" s="8">
        <v>0</v>
      </c>
      <c r="O98" s="9">
        <v>0</v>
      </c>
      <c r="P98" s="9">
        <v>0</v>
      </c>
      <c r="Q98" s="9">
        <v>1</v>
      </c>
      <c r="R98" s="9">
        <v>0</v>
      </c>
      <c r="S98" s="8">
        <v>809</v>
      </c>
      <c r="T98" s="9">
        <v>5</v>
      </c>
      <c r="U98" s="9">
        <f t="shared" si="21"/>
        <v>803</v>
      </c>
      <c r="V98" s="9">
        <f t="shared" si="22"/>
        <v>12</v>
      </c>
      <c r="W98" s="7">
        <v>3.5219999999999998</v>
      </c>
      <c r="X98" s="7">
        <v>27.109000000000002</v>
      </c>
      <c r="Y98" s="9">
        <v>1</v>
      </c>
      <c r="Z98" s="9">
        <v>0</v>
      </c>
      <c r="AA98" s="9">
        <v>1</v>
      </c>
      <c r="AB98" s="9">
        <v>0</v>
      </c>
      <c r="AC98" s="9">
        <v>0</v>
      </c>
      <c r="AD98" s="29">
        <v>0</v>
      </c>
      <c r="AE98" s="9">
        <v>0</v>
      </c>
      <c r="AF98" s="9">
        <v>1</v>
      </c>
      <c r="AG98" s="29">
        <v>0</v>
      </c>
      <c r="AH98" s="9">
        <v>1</v>
      </c>
      <c r="AI98" s="29">
        <v>0</v>
      </c>
      <c r="AJ98" s="20">
        <v>2000</v>
      </c>
      <c r="AK98" s="32">
        <v>0.57299999999999995</v>
      </c>
      <c r="AL98" s="32">
        <v>0.13100000000000001</v>
      </c>
      <c r="AM98" s="32">
        <v>0.22800000000000001</v>
      </c>
      <c r="AN98" s="42">
        <v>6.8000000000000005E-2</v>
      </c>
      <c r="AO98" s="41">
        <v>0.48</v>
      </c>
      <c r="AP98" s="17">
        <v>0.52</v>
      </c>
      <c r="AQ98">
        <v>0</v>
      </c>
      <c r="AR98" s="39">
        <v>1</v>
      </c>
      <c r="AS98" t="s">
        <v>98</v>
      </c>
      <c r="AT98" s="39" t="s">
        <v>98</v>
      </c>
      <c r="AU98">
        <v>0</v>
      </c>
      <c r="AV98" s="17">
        <v>1</v>
      </c>
      <c r="AW98">
        <v>0.58699999999999997</v>
      </c>
      <c r="AX98" s="17">
        <f t="shared" si="25"/>
        <v>0.41300000000000003</v>
      </c>
      <c r="AY98" s="17" t="s">
        <v>3</v>
      </c>
      <c r="AZ98">
        <v>0</v>
      </c>
      <c r="BA98">
        <v>0</v>
      </c>
      <c r="BB98">
        <v>0</v>
      </c>
      <c r="BC98">
        <v>0</v>
      </c>
      <c r="BD98">
        <v>0</v>
      </c>
      <c r="BE98">
        <v>1</v>
      </c>
      <c r="BF98" s="17">
        <v>0</v>
      </c>
      <c r="BG98">
        <v>0</v>
      </c>
      <c r="BH98">
        <v>1</v>
      </c>
      <c r="BI98" s="17">
        <v>0</v>
      </c>
      <c r="BJ98">
        <v>538</v>
      </c>
      <c r="BK98">
        <v>46</v>
      </c>
      <c r="BL98" s="24">
        <v>42</v>
      </c>
      <c r="BM98">
        <v>1</v>
      </c>
      <c r="BN98">
        <v>0</v>
      </c>
      <c r="BO98">
        <v>0</v>
      </c>
      <c r="BP98">
        <v>0</v>
      </c>
      <c r="BQ98">
        <v>0</v>
      </c>
      <c r="BR98">
        <v>0</v>
      </c>
      <c r="BS98">
        <v>1</v>
      </c>
      <c r="BT98" s="17">
        <v>0</v>
      </c>
      <c r="BU98">
        <v>0</v>
      </c>
      <c r="BV98">
        <v>0</v>
      </c>
      <c r="BW98">
        <v>0</v>
      </c>
      <c r="BX98" s="17">
        <v>1</v>
      </c>
      <c r="BY98">
        <v>0</v>
      </c>
      <c r="BZ98">
        <v>0</v>
      </c>
      <c r="CA98">
        <v>0</v>
      </c>
      <c r="CB98">
        <v>0</v>
      </c>
      <c r="CC98" s="17">
        <v>0</v>
      </c>
      <c r="CD98">
        <v>0</v>
      </c>
      <c r="CE98">
        <v>0</v>
      </c>
      <c r="CF98">
        <v>1</v>
      </c>
      <c r="CG98">
        <v>1</v>
      </c>
      <c r="CH98">
        <v>1</v>
      </c>
      <c r="CI98">
        <v>0</v>
      </c>
      <c r="CJ98">
        <v>1</v>
      </c>
      <c r="CK98">
        <v>0</v>
      </c>
      <c r="CL98">
        <v>0</v>
      </c>
      <c r="CM98">
        <v>0</v>
      </c>
      <c r="CN98">
        <v>1</v>
      </c>
      <c r="CO98" s="17">
        <v>0</v>
      </c>
      <c r="CP98">
        <v>0.14599999999999999</v>
      </c>
      <c r="CQ98">
        <v>187</v>
      </c>
      <c r="CR98">
        <v>1</v>
      </c>
      <c r="CS98">
        <v>0</v>
      </c>
      <c r="CT98">
        <v>15</v>
      </c>
      <c r="CZ98" s="33" t="s">
        <v>85</v>
      </c>
    </row>
    <row r="99" spans="1:104" s="50" customFormat="1" x14ac:dyDescent="0.25">
      <c r="A99">
        <v>98</v>
      </c>
      <c r="B99" s="50">
        <v>9</v>
      </c>
      <c r="C99" s="51" t="s">
        <v>4</v>
      </c>
      <c r="D99" s="52">
        <v>5.7</v>
      </c>
      <c r="E99" s="53">
        <v>0.3</v>
      </c>
      <c r="F99" s="54">
        <f t="shared" si="24"/>
        <v>19</v>
      </c>
      <c r="G99" s="54">
        <f t="shared" si="16"/>
        <v>5.4</v>
      </c>
      <c r="H99" s="55">
        <f t="shared" si="17"/>
        <v>6</v>
      </c>
      <c r="I99" s="56">
        <f t="shared" si="18"/>
        <v>0.25526937707771807</v>
      </c>
      <c r="J99" s="57">
        <f t="shared" si="19"/>
        <v>1.3435230372511476E-2</v>
      </c>
      <c r="K99" s="57">
        <f t="shared" si="20"/>
        <v>74.431176263713581</v>
      </c>
      <c r="L99" s="58">
        <v>1</v>
      </c>
      <c r="M99" s="59">
        <v>0</v>
      </c>
      <c r="N99" s="58">
        <v>0</v>
      </c>
      <c r="O99" s="59">
        <v>0</v>
      </c>
      <c r="P99" s="59">
        <v>0</v>
      </c>
      <c r="Q99" s="59">
        <v>1</v>
      </c>
      <c r="R99" s="59">
        <v>0</v>
      </c>
      <c r="S99" s="58">
        <v>5186</v>
      </c>
      <c r="T99" s="59">
        <v>6</v>
      </c>
      <c r="U99" s="59">
        <f t="shared" si="21"/>
        <v>5179</v>
      </c>
      <c r="V99" s="59">
        <f t="shared" si="22"/>
        <v>12</v>
      </c>
      <c r="W99" s="54">
        <v>3.5219999999999998</v>
      </c>
      <c r="X99" s="54">
        <v>27.109000000000002</v>
      </c>
      <c r="Y99" s="59">
        <v>1</v>
      </c>
      <c r="Z99" s="59">
        <v>0</v>
      </c>
      <c r="AA99" s="59">
        <v>1</v>
      </c>
      <c r="AB99" s="59">
        <v>0</v>
      </c>
      <c r="AC99" s="59">
        <v>0</v>
      </c>
      <c r="AD99" s="60">
        <v>0</v>
      </c>
      <c r="AE99" s="59">
        <v>0</v>
      </c>
      <c r="AF99" s="59">
        <v>1</v>
      </c>
      <c r="AG99" s="60">
        <v>0</v>
      </c>
      <c r="AH99" s="59">
        <v>1</v>
      </c>
      <c r="AI99" s="60">
        <v>0</v>
      </c>
      <c r="AJ99" s="61">
        <v>2000</v>
      </c>
      <c r="AK99" s="57">
        <v>0.57299999999999995</v>
      </c>
      <c r="AL99" s="57">
        <v>0.13100000000000001</v>
      </c>
      <c r="AM99" s="57">
        <v>0.22800000000000001</v>
      </c>
      <c r="AN99" s="62">
        <v>6.8000000000000005E-2</v>
      </c>
      <c r="AO99" s="63">
        <v>0.48</v>
      </c>
      <c r="AP99" s="64">
        <v>0.52</v>
      </c>
      <c r="AQ99" s="50">
        <v>0.54410000000000003</v>
      </c>
      <c r="AR99" s="65">
        <f>1-AQ99</f>
        <v>0.45589999999999997</v>
      </c>
      <c r="AS99" s="50">
        <v>1</v>
      </c>
      <c r="AT99" s="65">
        <v>0</v>
      </c>
      <c r="AU99">
        <v>0</v>
      </c>
      <c r="AV99" s="64">
        <v>1</v>
      </c>
      <c r="AW99" s="50">
        <v>0.58699999999999997</v>
      </c>
      <c r="AX99" s="64">
        <f t="shared" si="25"/>
        <v>0.41300000000000003</v>
      </c>
      <c r="AY99" s="64" t="s">
        <v>3</v>
      </c>
      <c r="AZ99">
        <v>0</v>
      </c>
      <c r="BA99">
        <v>0</v>
      </c>
      <c r="BB99">
        <v>0</v>
      </c>
      <c r="BC99">
        <v>0</v>
      </c>
      <c r="BD99">
        <v>0</v>
      </c>
      <c r="BE99">
        <v>1</v>
      </c>
      <c r="BF99" s="64">
        <v>0</v>
      </c>
      <c r="BG99">
        <v>0</v>
      </c>
      <c r="BH99">
        <v>1</v>
      </c>
      <c r="BI99" s="64">
        <v>0</v>
      </c>
      <c r="BJ99">
        <v>538</v>
      </c>
      <c r="BK99">
        <v>46</v>
      </c>
      <c r="BL99" s="51">
        <v>42</v>
      </c>
      <c r="BM99" s="50">
        <v>1</v>
      </c>
      <c r="BN99" s="50">
        <v>0</v>
      </c>
      <c r="BO99" s="50">
        <v>0</v>
      </c>
      <c r="BP99" s="50">
        <v>0</v>
      </c>
      <c r="BQ99" s="50">
        <v>0</v>
      </c>
      <c r="BR99" s="50">
        <v>0</v>
      </c>
      <c r="BS99" s="50">
        <v>1</v>
      </c>
      <c r="BT99" s="64">
        <v>0</v>
      </c>
      <c r="BU99" s="50">
        <v>0</v>
      </c>
      <c r="BV99" s="50">
        <v>0</v>
      </c>
      <c r="BW99" s="50">
        <v>0</v>
      </c>
      <c r="BX99" s="64">
        <v>1</v>
      </c>
      <c r="BY99" s="50">
        <v>0</v>
      </c>
      <c r="BZ99" s="50">
        <v>0</v>
      </c>
      <c r="CA99" s="50">
        <v>0</v>
      </c>
      <c r="CB99" s="50">
        <v>0</v>
      </c>
      <c r="CC99" s="64">
        <v>0</v>
      </c>
      <c r="CD99" s="50">
        <v>0</v>
      </c>
      <c r="CE99" s="50">
        <v>0</v>
      </c>
      <c r="CF99" s="50">
        <v>1</v>
      </c>
      <c r="CG99" s="50">
        <v>1</v>
      </c>
      <c r="CH99" s="50">
        <v>1</v>
      </c>
      <c r="CI99" s="50">
        <v>0</v>
      </c>
      <c r="CJ99" s="50">
        <v>1</v>
      </c>
      <c r="CK99" s="50">
        <v>1</v>
      </c>
      <c r="CL99" s="50">
        <v>0</v>
      </c>
      <c r="CM99" s="50">
        <v>0</v>
      </c>
      <c r="CN99" s="50">
        <v>1</v>
      </c>
      <c r="CO99" s="64">
        <v>0</v>
      </c>
      <c r="CP99">
        <v>0.14599999999999999</v>
      </c>
      <c r="CQ99">
        <v>187</v>
      </c>
      <c r="CR99">
        <v>1</v>
      </c>
      <c r="CS99">
        <v>0</v>
      </c>
      <c r="CT99">
        <v>15</v>
      </c>
      <c r="CU99" s="66"/>
      <c r="CZ99" s="33" t="s">
        <v>85</v>
      </c>
    </row>
    <row r="100" spans="1:104" x14ac:dyDescent="0.25">
      <c r="A100">
        <v>99</v>
      </c>
      <c r="B100">
        <v>10</v>
      </c>
      <c r="C100" s="24" t="s">
        <v>22</v>
      </c>
      <c r="D100" s="12">
        <v>7.3</v>
      </c>
      <c r="E100" s="13">
        <f t="shared" ref="E100:E114" si="27">D100/F100</f>
        <v>1.1388455538221529</v>
      </c>
      <c r="F100" s="7">
        <v>6.41</v>
      </c>
      <c r="G100" s="7">
        <f t="shared" si="16"/>
        <v>6.1611544461778465</v>
      </c>
      <c r="H100" s="15">
        <f t="shared" si="17"/>
        <v>8.4388455538221532</v>
      </c>
      <c r="I100" s="11">
        <f t="shared" si="18"/>
        <v>0.38030453864855263</v>
      </c>
      <c r="J100" s="32">
        <f t="shared" si="19"/>
        <v>5.9329881224423182E-2</v>
      </c>
      <c r="K100" s="32">
        <f t="shared" si="20"/>
        <v>16.854913230272057</v>
      </c>
      <c r="L100" s="8">
        <v>0</v>
      </c>
      <c r="M100" s="9">
        <v>1</v>
      </c>
      <c r="N100" s="8">
        <v>0</v>
      </c>
      <c r="O100" s="9">
        <v>0</v>
      </c>
      <c r="P100" s="9">
        <v>1</v>
      </c>
      <c r="Q100" s="9">
        <v>0</v>
      </c>
      <c r="R100" s="9">
        <v>0</v>
      </c>
      <c r="S100" s="8">
        <v>250</v>
      </c>
      <c r="T100" s="9">
        <v>6</v>
      </c>
      <c r="U100" s="9">
        <f t="shared" si="21"/>
        <v>243</v>
      </c>
      <c r="V100" s="9">
        <f t="shared" si="22"/>
        <v>15</v>
      </c>
      <c r="W100" s="7">
        <v>8.9</v>
      </c>
      <c r="X100" s="7">
        <f t="shared" ref="X100:X120" si="28">BL100-W100-6</f>
        <v>12.399999999999999</v>
      </c>
      <c r="Y100" s="9">
        <v>1</v>
      </c>
      <c r="Z100" s="9">
        <v>0</v>
      </c>
      <c r="AA100" s="9">
        <v>0</v>
      </c>
      <c r="AB100" s="9">
        <v>1</v>
      </c>
      <c r="AC100" s="9">
        <v>0</v>
      </c>
      <c r="AD100" s="29">
        <v>0</v>
      </c>
      <c r="AE100" s="9">
        <v>0</v>
      </c>
      <c r="AF100" s="9">
        <v>1</v>
      </c>
      <c r="AG100" s="29">
        <v>0</v>
      </c>
      <c r="AH100" s="9">
        <v>0</v>
      </c>
      <c r="AI100" s="29">
        <v>1</v>
      </c>
      <c r="AJ100" s="20">
        <v>1985</v>
      </c>
      <c r="AK100" s="32">
        <v>0.42799999999999999</v>
      </c>
      <c r="AL100" s="32">
        <f t="shared" ref="AL100:AM114" si="29">(1-$AK$100-$AN$100)/2</f>
        <v>0.16000000000000003</v>
      </c>
      <c r="AM100" s="32">
        <f t="shared" si="29"/>
        <v>0.16000000000000003</v>
      </c>
      <c r="AN100" s="42">
        <v>0.252</v>
      </c>
      <c r="AO100" s="41" t="s">
        <v>98</v>
      </c>
      <c r="AP100" s="17" t="s">
        <v>98</v>
      </c>
      <c r="AQ100">
        <v>0.66400000000000003</v>
      </c>
      <c r="AR100" s="39">
        <v>0.33600000000000002</v>
      </c>
      <c r="AS100" t="s">
        <v>98</v>
      </c>
      <c r="AT100" s="39" t="s">
        <v>98</v>
      </c>
      <c r="AU100">
        <v>0</v>
      </c>
      <c r="AV100" s="17">
        <v>1</v>
      </c>
      <c r="AW100">
        <v>0.66800000000000004</v>
      </c>
      <c r="AX100" s="17">
        <v>0.33200000000000002</v>
      </c>
      <c r="AY100" s="17" t="s">
        <v>569</v>
      </c>
      <c r="AZ100">
        <v>0</v>
      </c>
      <c r="BA100">
        <v>1</v>
      </c>
      <c r="BB100">
        <v>0</v>
      </c>
      <c r="BC100">
        <v>0</v>
      </c>
      <c r="BD100">
        <v>0</v>
      </c>
      <c r="BE100">
        <v>0</v>
      </c>
      <c r="BF100" s="17">
        <v>0</v>
      </c>
      <c r="BG100">
        <v>0</v>
      </c>
      <c r="BH100">
        <v>1</v>
      </c>
      <c r="BI100" s="17">
        <v>0</v>
      </c>
      <c r="BJ100">
        <v>1105</v>
      </c>
      <c r="BK100">
        <v>269</v>
      </c>
      <c r="BL100" s="24">
        <v>27.3</v>
      </c>
      <c r="BM100">
        <v>1</v>
      </c>
      <c r="BN100">
        <v>0</v>
      </c>
      <c r="BO100">
        <v>0</v>
      </c>
      <c r="BP100">
        <v>0</v>
      </c>
      <c r="BQ100">
        <v>0</v>
      </c>
      <c r="BR100">
        <v>0</v>
      </c>
      <c r="BS100">
        <v>0</v>
      </c>
      <c r="BT100" s="17">
        <v>0</v>
      </c>
      <c r="BU100">
        <v>0</v>
      </c>
      <c r="BV100">
        <v>0</v>
      </c>
      <c r="BW100">
        <v>1</v>
      </c>
      <c r="BX100" s="17">
        <v>0</v>
      </c>
      <c r="BY100">
        <v>0</v>
      </c>
      <c r="BZ100">
        <v>0</v>
      </c>
      <c r="CA100">
        <v>0</v>
      </c>
      <c r="CB100">
        <v>0</v>
      </c>
      <c r="CC100" s="17">
        <v>0</v>
      </c>
      <c r="CD100">
        <v>1</v>
      </c>
      <c r="CE100">
        <v>1</v>
      </c>
      <c r="CF100">
        <v>0</v>
      </c>
      <c r="CG100">
        <v>0</v>
      </c>
      <c r="CH100">
        <v>0</v>
      </c>
      <c r="CI100">
        <v>0</v>
      </c>
      <c r="CJ100">
        <v>1</v>
      </c>
      <c r="CK100">
        <v>0</v>
      </c>
      <c r="CL100">
        <v>0</v>
      </c>
      <c r="CM100">
        <v>0</v>
      </c>
      <c r="CN100">
        <v>1</v>
      </c>
      <c r="CO100" s="17">
        <v>0</v>
      </c>
      <c r="CP100">
        <v>0</v>
      </c>
      <c r="CQ100">
        <v>110</v>
      </c>
      <c r="CR100">
        <v>0</v>
      </c>
      <c r="CS100">
        <v>1</v>
      </c>
      <c r="CT100">
        <v>7</v>
      </c>
      <c r="CZ100" s="33" t="s">
        <v>85</v>
      </c>
    </row>
    <row r="101" spans="1:104" x14ac:dyDescent="0.25">
      <c r="A101">
        <v>100</v>
      </c>
      <c r="B101">
        <v>10</v>
      </c>
      <c r="C101" s="24" t="s">
        <v>22</v>
      </c>
      <c r="D101" s="12">
        <v>14.51</v>
      </c>
      <c r="E101" s="13">
        <f t="shared" si="27"/>
        <v>4.0530726256983236</v>
      </c>
      <c r="F101" s="7">
        <v>3.58</v>
      </c>
      <c r="G101" s="7">
        <f t="shared" si="16"/>
        <v>10.456927374301676</v>
      </c>
      <c r="H101" s="15">
        <f t="shared" si="17"/>
        <v>18.563072625698325</v>
      </c>
      <c r="I101" s="11">
        <f t="shared" si="18"/>
        <v>0.22383027853521564</v>
      </c>
      <c r="J101" s="32">
        <f t="shared" si="19"/>
        <v>6.2522424171847946E-2</v>
      </c>
      <c r="K101" s="32">
        <f t="shared" si="20"/>
        <v>15.994261470915124</v>
      </c>
      <c r="L101" s="8">
        <v>0</v>
      </c>
      <c r="M101" s="9">
        <v>1</v>
      </c>
      <c r="N101" s="8">
        <v>0</v>
      </c>
      <c r="O101" s="9">
        <v>0</v>
      </c>
      <c r="P101" s="9">
        <v>1</v>
      </c>
      <c r="Q101" s="9">
        <v>0</v>
      </c>
      <c r="R101" s="9">
        <v>0</v>
      </c>
      <c r="S101" s="8">
        <v>250</v>
      </c>
      <c r="T101" s="9">
        <v>6</v>
      </c>
      <c r="U101" s="9">
        <f t="shared" si="21"/>
        <v>243</v>
      </c>
      <c r="V101" s="9">
        <f t="shared" si="22"/>
        <v>15</v>
      </c>
      <c r="W101" s="7">
        <v>8.9</v>
      </c>
      <c r="X101" s="7">
        <f t="shared" si="28"/>
        <v>13.399999999999999</v>
      </c>
      <c r="Y101" s="9">
        <v>1</v>
      </c>
      <c r="Z101" s="9">
        <v>0</v>
      </c>
      <c r="AA101" s="9">
        <v>0</v>
      </c>
      <c r="AB101" s="9">
        <v>1</v>
      </c>
      <c r="AC101" s="9">
        <v>0</v>
      </c>
      <c r="AD101" s="29">
        <v>0</v>
      </c>
      <c r="AE101" s="9">
        <v>0</v>
      </c>
      <c r="AF101" s="9">
        <v>1</v>
      </c>
      <c r="AG101" s="29">
        <v>0</v>
      </c>
      <c r="AH101" s="9">
        <v>0</v>
      </c>
      <c r="AI101" s="29">
        <v>1</v>
      </c>
      <c r="AJ101" s="20">
        <v>1985</v>
      </c>
      <c r="AK101" s="32">
        <v>0.42799999999999999</v>
      </c>
      <c r="AL101" s="32">
        <f t="shared" si="29"/>
        <v>0.16000000000000003</v>
      </c>
      <c r="AM101" s="32">
        <f t="shared" si="29"/>
        <v>0.16000000000000003</v>
      </c>
      <c r="AN101" s="42">
        <v>0.252</v>
      </c>
      <c r="AO101" s="41" t="s">
        <v>98</v>
      </c>
      <c r="AP101" s="17" t="s">
        <v>98</v>
      </c>
      <c r="AQ101">
        <v>0.66400000000000003</v>
      </c>
      <c r="AR101" s="39">
        <v>0.33600000000000002</v>
      </c>
      <c r="AS101" t="s">
        <v>98</v>
      </c>
      <c r="AT101" s="39" t="s">
        <v>98</v>
      </c>
      <c r="AU101">
        <v>0</v>
      </c>
      <c r="AV101" s="17">
        <v>1</v>
      </c>
      <c r="AW101">
        <v>0.66800000000000004</v>
      </c>
      <c r="AX101" s="17">
        <v>0.33200000000000002</v>
      </c>
      <c r="AY101" s="17" t="s">
        <v>569</v>
      </c>
      <c r="AZ101">
        <v>0</v>
      </c>
      <c r="BA101">
        <v>1</v>
      </c>
      <c r="BB101">
        <v>0</v>
      </c>
      <c r="BC101">
        <v>0</v>
      </c>
      <c r="BD101">
        <v>0</v>
      </c>
      <c r="BE101">
        <v>0</v>
      </c>
      <c r="BF101" s="17">
        <v>0</v>
      </c>
      <c r="BG101">
        <v>0</v>
      </c>
      <c r="BH101">
        <v>1</v>
      </c>
      <c r="BI101" s="17">
        <v>0</v>
      </c>
      <c r="BJ101">
        <v>1105</v>
      </c>
      <c r="BK101">
        <v>269</v>
      </c>
      <c r="BL101" s="24">
        <v>28.3</v>
      </c>
      <c r="BM101">
        <v>0</v>
      </c>
      <c r="BN101">
        <v>0</v>
      </c>
      <c r="BO101">
        <v>0</v>
      </c>
      <c r="BP101">
        <v>0</v>
      </c>
      <c r="BQ101">
        <v>1</v>
      </c>
      <c r="BR101">
        <v>0</v>
      </c>
      <c r="BS101">
        <v>0</v>
      </c>
      <c r="BT101" s="17">
        <v>0</v>
      </c>
      <c r="BU101">
        <v>0</v>
      </c>
      <c r="BV101">
        <v>0</v>
      </c>
      <c r="BW101">
        <v>1</v>
      </c>
      <c r="BX101" s="17">
        <v>0</v>
      </c>
      <c r="BY101">
        <v>1</v>
      </c>
      <c r="BZ101">
        <v>1</v>
      </c>
      <c r="CA101">
        <v>0</v>
      </c>
      <c r="CB101">
        <v>0</v>
      </c>
      <c r="CC101" s="17">
        <v>1</v>
      </c>
      <c r="CD101">
        <v>1</v>
      </c>
      <c r="CE101">
        <v>1</v>
      </c>
      <c r="CF101">
        <v>0</v>
      </c>
      <c r="CG101">
        <v>0</v>
      </c>
      <c r="CH101">
        <v>0</v>
      </c>
      <c r="CI101">
        <v>0</v>
      </c>
      <c r="CJ101">
        <v>1</v>
      </c>
      <c r="CK101">
        <v>0</v>
      </c>
      <c r="CL101">
        <v>0</v>
      </c>
      <c r="CM101">
        <v>0</v>
      </c>
      <c r="CN101">
        <v>1</v>
      </c>
      <c r="CO101" s="17">
        <v>0</v>
      </c>
      <c r="CP101">
        <v>0</v>
      </c>
      <c r="CQ101">
        <v>110</v>
      </c>
      <c r="CR101">
        <v>0</v>
      </c>
      <c r="CS101">
        <v>1</v>
      </c>
      <c r="CT101">
        <v>7</v>
      </c>
      <c r="CZ101" s="33" t="s">
        <v>85</v>
      </c>
    </row>
    <row r="102" spans="1:104" x14ac:dyDescent="0.25">
      <c r="A102">
        <v>101</v>
      </c>
      <c r="B102">
        <v>10</v>
      </c>
      <c r="C102" s="24" t="s">
        <v>22</v>
      </c>
      <c r="D102" s="12">
        <v>12.53</v>
      </c>
      <c r="E102" s="13">
        <f t="shared" si="27"/>
        <v>2.4377431906614788</v>
      </c>
      <c r="F102" s="7">
        <v>5.14</v>
      </c>
      <c r="G102" s="7">
        <f t="shared" si="16"/>
        <v>10.092256809338521</v>
      </c>
      <c r="H102" s="15">
        <f t="shared" si="17"/>
        <v>14.967743190661478</v>
      </c>
      <c r="I102" s="11">
        <f t="shared" si="18"/>
        <v>0.31314719471419267</v>
      </c>
      <c r="J102" s="32">
        <f t="shared" si="19"/>
        <v>6.0923578738169781E-2</v>
      </c>
      <c r="K102" s="32">
        <f t="shared" si="20"/>
        <v>16.414006214206207</v>
      </c>
      <c r="L102" s="8">
        <v>0</v>
      </c>
      <c r="M102" s="9">
        <v>1</v>
      </c>
      <c r="N102" s="8">
        <v>0</v>
      </c>
      <c r="O102" s="9">
        <v>0</v>
      </c>
      <c r="P102" s="9">
        <v>1</v>
      </c>
      <c r="Q102" s="9">
        <v>0</v>
      </c>
      <c r="R102" s="9">
        <v>0</v>
      </c>
      <c r="S102" s="8">
        <v>250</v>
      </c>
      <c r="T102" s="9">
        <v>6</v>
      </c>
      <c r="U102" s="9">
        <f t="shared" si="21"/>
        <v>243</v>
      </c>
      <c r="V102" s="9">
        <f t="shared" si="22"/>
        <v>15</v>
      </c>
      <c r="W102" s="7">
        <v>8.9</v>
      </c>
      <c r="X102" s="7">
        <f t="shared" si="28"/>
        <v>14.399999999999999</v>
      </c>
      <c r="Y102" s="9">
        <v>1</v>
      </c>
      <c r="Z102" s="9">
        <v>0</v>
      </c>
      <c r="AA102" s="9">
        <v>0</v>
      </c>
      <c r="AB102" s="9">
        <v>1</v>
      </c>
      <c r="AC102" s="9">
        <v>0</v>
      </c>
      <c r="AD102" s="29">
        <v>0</v>
      </c>
      <c r="AE102" s="9">
        <v>0</v>
      </c>
      <c r="AF102" s="9">
        <v>1</v>
      </c>
      <c r="AG102" s="29">
        <v>0</v>
      </c>
      <c r="AH102" s="9">
        <v>0</v>
      </c>
      <c r="AI102" s="29">
        <v>1</v>
      </c>
      <c r="AJ102" s="20">
        <v>1985</v>
      </c>
      <c r="AK102" s="32">
        <v>0.42799999999999999</v>
      </c>
      <c r="AL102" s="32">
        <f t="shared" si="29"/>
        <v>0.16000000000000003</v>
      </c>
      <c r="AM102" s="32">
        <f t="shared" si="29"/>
        <v>0.16000000000000003</v>
      </c>
      <c r="AN102" s="42">
        <v>0.252</v>
      </c>
      <c r="AO102" s="41" t="s">
        <v>98</v>
      </c>
      <c r="AP102" s="17" t="s">
        <v>98</v>
      </c>
      <c r="AQ102">
        <v>0.66400000000000003</v>
      </c>
      <c r="AR102" s="39">
        <v>0.33600000000000002</v>
      </c>
      <c r="AS102" t="s">
        <v>98</v>
      </c>
      <c r="AT102" s="39" t="s">
        <v>98</v>
      </c>
      <c r="AU102">
        <v>0</v>
      </c>
      <c r="AV102" s="17">
        <v>1</v>
      </c>
      <c r="AW102">
        <v>0.66800000000000004</v>
      </c>
      <c r="AX102" s="17">
        <v>0.33200000000000002</v>
      </c>
      <c r="AY102" s="17" t="s">
        <v>569</v>
      </c>
      <c r="AZ102">
        <v>0</v>
      </c>
      <c r="BA102">
        <v>1</v>
      </c>
      <c r="BB102">
        <v>0</v>
      </c>
      <c r="BC102">
        <v>0</v>
      </c>
      <c r="BD102">
        <v>0</v>
      </c>
      <c r="BE102">
        <v>0</v>
      </c>
      <c r="BF102" s="17">
        <v>0</v>
      </c>
      <c r="BG102">
        <v>0</v>
      </c>
      <c r="BH102">
        <v>1</v>
      </c>
      <c r="BI102" s="17">
        <v>0</v>
      </c>
      <c r="BJ102">
        <v>1105</v>
      </c>
      <c r="BK102">
        <v>269</v>
      </c>
      <c r="BL102" s="24">
        <v>29.3</v>
      </c>
      <c r="BM102">
        <v>0</v>
      </c>
      <c r="BN102">
        <v>0</v>
      </c>
      <c r="BO102">
        <v>0</v>
      </c>
      <c r="BP102">
        <v>0</v>
      </c>
      <c r="BQ102">
        <v>1</v>
      </c>
      <c r="BR102">
        <v>0</v>
      </c>
      <c r="BS102">
        <v>0</v>
      </c>
      <c r="BT102" s="17">
        <v>0</v>
      </c>
      <c r="BU102">
        <v>0</v>
      </c>
      <c r="BV102">
        <v>0</v>
      </c>
      <c r="BW102">
        <v>1</v>
      </c>
      <c r="BX102" s="17">
        <v>0</v>
      </c>
      <c r="BY102">
        <v>1</v>
      </c>
      <c r="BZ102">
        <v>1</v>
      </c>
      <c r="CA102">
        <v>0</v>
      </c>
      <c r="CB102">
        <v>0</v>
      </c>
      <c r="CC102" s="17">
        <v>1</v>
      </c>
      <c r="CD102">
        <v>1</v>
      </c>
      <c r="CE102">
        <v>1</v>
      </c>
      <c r="CF102">
        <v>0</v>
      </c>
      <c r="CG102">
        <v>0</v>
      </c>
      <c r="CH102">
        <v>0</v>
      </c>
      <c r="CI102">
        <v>0</v>
      </c>
      <c r="CJ102">
        <v>1</v>
      </c>
      <c r="CK102">
        <v>0</v>
      </c>
      <c r="CL102">
        <v>0</v>
      </c>
      <c r="CM102">
        <v>0</v>
      </c>
      <c r="CN102">
        <v>1</v>
      </c>
      <c r="CO102" s="17">
        <v>0</v>
      </c>
      <c r="CP102">
        <v>0</v>
      </c>
      <c r="CQ102">
        <v>110</v>
      </c>
      <c r="CR102">
        <v>0</v>
      </c>
      <c r="CS102">
        <v>1</v>
      </c>
      <c r="CT102">
        <v>7</v>
      </c>
      <c r="CZ102" s="33" t="s">
        <v>85</v>
      </c>
    </row>
    <row r="103" spans="1:104" x14ac:dyDescent="0.25">
      <c r="A103">
        <v>102</v>
      </c>
      <c r="B103">
        <v>10</v>
      </c>
      <c r="C103" s="24" t="s">
        <v>22</v>
      </c>
      <c r="D103" s="12">
        <v>12.33</v>
      </c>
      <c r="E103" s="13">
        <f t="shared" si="27"/>
        <v>2.1113013698630136</v>
      </c>
      <c r="F103" s="7">
        <v>5.84</v>
      </c>
      <c r="G103" s="7">
        <f t="shared" si="16"/>
        <v>10.218698630136986</v>
      </c>
      <c r="H103" s="15">
        <f t="shared" si="17"/>
        <v>14.441301369863014</v>
      </c>
      <c r="I103" s="11">
        <f t="shared" si="18"/>
        <v>0.35082472695207928</v>
      </c>
      <c r="J103" s="32">
        <f t="shared" si="19"/>
        <v>6.0072727217821795E-2</v>
      </c>
      <c r="K103" s="32">
        <f t="shared" si="20"/>
        <v>16.646489119330838</v>
      </c>
      <c r="L103" s="8">
        <v>0</v>
      </c>
      <c r="M103" s="9">
        <v>1</v>
      </c>
      <c r="N103" s="8">
        <v>0</v>
      </c>
      <c r="O103" s="9">
        <v>0</v>
      </c>
      <c r="P103" s="9">
        <v>1</v>
      </c>
      <c r="Q103" s="9">
        <v>0</v>
      </c>
      <c r="R103" s="9">
        <v>0</v>
      </c>
      <c r="S103" s="8">
        <v>250</v>
      </c>
      <c r="T103" s="9">
        <v>6</v>
      </c>
      <c r="U103" s="9">
        <f t="shared" si="21"/>
        <v>243</v>
      </c>
      <c r="V103" s="9">
        <f t="shared" si="22"/>
        <v>15</v>
      </c>
      <c r="W103" s="7">
        <v>8.9</v>
      </c>
      <c r="X103" s="7">
        <f t="shared" si="28"/>
        <v>15.399999999999999</v>
      </c>
      <c r="Y103" s="9">
        <v>1</v>
      </c>
      <c r="Z103" s="9">
        <v>0</v>
      </c>
      <c r="AA103" s="9">
        <v>0</v>
      </c>
      <c r="AB103" s="9">
        <v>1</v>
      </c>
      <c r="AC103" s="9">
        <v>0</v>
      </c>
      <c r="AD103" s="29">
        <v>0</v>
      </c>
      <c r="AE103" s="9">
        <v>0</v>
      </c>
      <c r="AF103" s="9">
        <v>1</v>
      </c>
      <c r="AG103" s="29">
        <v>0</v>
      </c>
      <c r="AH103" s="9">
        <v>0</v>
      </c>
      <c r="AI103" s="29">
        <v>1</v>
      </c>
      <c r="AJ103" s="20">
        <v>1985</v>
      </c>
      <c r="AK103" s="32">
        <v>0.42799999999999999</v>
      </c>
      <c r="AL103" s="32">
        <f t="shared" si="29"/>
        <v>0.16000000000000003</v>
      </c>
      <c r="AM103" s="32">
        <f t="shared" si="29"/>
        <v>0.16000000000000003</v>
      </c>
      <c r="AN103" s="42">
        <v>0.252</v>
      </c>
      <c r="AO103" s="41" t="s">
        <v>98</v>
      </c>
      <c r="AP103" s="17" t="s">
        <v>98</v>
      </c>
      <c r="AQ103">
        <v>0.66400000000000003</v>
      </c>
      <c r="AR103" s="39">
        <v>0.33600000000000002</v>
      </c>
      <c r="AS103" t="s">
        <v>98</v>
      </c>
      <c r="AT103" s="39" t="s">
        <v>98</v>
      </c>
      <c r="AU103">
        <v>0</v>
      </c>
      <c r="AV103" s="17">
        <v>1</v>
      </c>
      <c r="AW103">
        <v>0.66800000000000004</v>
      </c>
      <c r="AX103" s="17">
        <v>0.33200000000000002</v>
      </c>
      <c r="AY103" s="17" t="s">
        <v>569</v>
      </c>
      <c r="AZ103">
        <v>0</v>
      </c>
      <c r="BA103">
        <v>1</v>
      </c>
      <c r="BB103">
        <v>0</v>
      </c>
      <c r="BC103">
        <v>0</v>
      </c>
      <c r="BD103">
        <v>0</v>
      </c>
      <c r="BE103">
        <v>0</v>
      </c>
      <c r="BF103" s="17">
        <v>0</v>
      </c>
      <c r="BG103">
        <v>0</v>
      </c>
      <c r="BH103">
        <v>1</v>
      </c>
      <c r="BI103" s="17">
        <v>0</v>
      </c>
      <c r="BJ103">
        <v>1105</v>
      </c>
      <c r="BK103">
        <v>269</v>
      </c>
      <c r="BL103" s="24">
        <v>30.3</v>
      </c>
      <c r="BM103">
        <v>0</v>
      </c>
      <c r="BN103">
        <v>0</v>
      </c>
      <c r="BO103">
        <v>0</v>
      </c>
      <c r="BP103">
        <v>0</v>
      </c>
      <c r="BQ103">
        <v>1</v>
      </c>
      <c r="BR103">
        <v>0</v>
      </c>
      <c r="BS103">
        <v>0</v>
      </c>
      <c r="BT103" s="17">
        <v>0</v>
      </c>
      <c r="BU103">
        <v>0</v>
      </c>
      <c r="BV103">
        <v>0</v>
      </c>
      <c r="BW103">
        <v>1</v>
      </c>
      <c r="BX103" s="17">
        <v>0</v>
      </c>
      <c r="BY103">
        <v>1</v>
      </c>
      <c r="BZ103">
        <v>1</v>
      </c>
      <c r="CA103">
        <v>0</v>
      </c>
      <c r="CB103">
        <v>0</v>
      </c>
      <c r="CC103" s="17">
        <v>1</v>
      </c>
      <c r="CD103">
        <v>1</v>
      </c>
      <c r="CE103">
        <v>1</v>
      </c>
      <c r="CF103">
        <v>0</v>
      </c>
      <c r="CG103">
        <v>0</v>
      </c>
      <c r="CH103">
        <v>0</v>
      </c>
      <c r="CI103">
        <v>0</v>
      </c>
      <c r="CJ103">
        <v>1</v>
      </c>
      <c r="CK103">
        <v>0</v>
      </c>
      <c r="CL103">
        <v>0</v>
      </c>
      <c r="CM103">
        <v>0</v>
      </c>
      <c r="CN103">
        <v>1</v>
      </c>
      <c r="CO103" s="17">
        <v>0</v>
      </c>
      <c r="CP103">
        <v>0</v>
      </c>
      <c r="CQ103">
        <v>110</v>
      </c>
      <c r="CR103">
        <v>0</v>
      </c>
      <c r="CS103">
        <v>1</v>
      </c>
      <c r="CT103">
        <v>7</v>
      </c>
      <c r="CZ103" s="33" t="s">
        <v>85</v>
      </c>
    </row>
    <row r="104" spans="1:104" x14ac:dyDescent="0.25">
      <c r="A104">
        <v>103</v>
      </c>
      <c r="B104">
        <v>10</v>
      </c>
      <c r="C104" s="24" t="s">
        <v>22</v>
      </c>
      <c r="D104" s="12">
        <v>6.54</v>
      </c>
      <c r="E104" s="13">
        <f t="shared" si="27"/>
        <v>0.55897435897435899</v>
      </c>
      <c r="F104" s="7">
        <v>11.7</v>
      </c>
      <c r="G104" s="7">
        <f t="shared" si="16"/>
        <v>5.9810256410256413</v>
      </c>
      <c r="H104" s="15">
        <f t="shared" si="17"/>
        <v>7.0989743589743588</v>
      </c>
      <c r="I104" s="11">
        <f t="shared" si="18"/>
        <v>0.60107586511526123</v>
      </c>
      <c r="J104" s="32">
        <f t="shared" si="19"/>
        <v>5.1374005565406944E-2</v>
      </c>
      <c r="K104" s="32">
        <f t="shared" si="20"/>
        <v>19.465096968677038</v>
      </c>
      <c r="L104" s="8">
        <v>0</v>
      </c>
      <c r="M104" s="9">
        <v>1</v>
      </c>
      <c r="N104" s="8">
        <v>0</v>
      </c>
      <c r="O104" s="9">
        <v>0</v>
      </c>
      <c r="P104" s="9">
        <v>1</v>
      </c>
      <c r="Q104" s="9">
        <v>0</v>
      </c>
      <c r="R104" s="9">
        <v>0</v>
      </c>
      <c r="S104" s="8">
        <v>250</v>
      </c>
      <c r="T104" s="9">
        <v>7</v>
      </c>
      <c r="U104" s="9">
        <f t="shared" si="21"/>
        <v>242</v>
      </c>
      <c r="V104" s="9">
        <f t="shared" si="22"/>
        <v>15</v>
      </c>
      <c r="W104" s="7">
        <v>8.9</v>
      </c>
      <c r="X104" s="7">
        <f t="shared" si="28"/>
        <v>16.399999999999999</v>
      </c>
      <c r="Y104" s="9">
        <v>1</v>
      </c>
      <c r="Z104" s="9">
        <v>0</v>
      </c>
      <c r="AA104" s="9">
        <v>0</v>
      </c>
      <c r="AB104" s="9">
        <v>1</v>
      </c>
      <c r="AC104" s="9">
        <v>0</v>
      </c>
      <c r="AD104" s="29">
        <v>0</v>
      </c>
      <c r="AE104" s="9">
        <v>0</v>
      </c>
      <c r="AF104" s="9">
        <v>1</v>
      </c>
      <c r="AG104" s="29">
        <v>0</v>
      </c>
      <c r="AH104" s="9">
        <v>0</v>
      </c>
      <c r="AI104" s="29">
        <v>1</v>
      </c>
      <c r="AJ104" s="20">
        <v>1985</v>
      </c>
      <c r="AK104" s="32">
        <v>0.42799999999999999</v>
      </c>
      <c r="AL104" s="32">
        <f t="shared" si="29"/>
        <v>0.16000000000000003</v>
      </c>
      <c r="AM104" s="32">
        <f t="shared" si="29"/>
        <v>0.16000000000000003</v>
      </c>
      <c r="AN104" s="42">
        <v>0.252</v>
      </c>
      <c r="AO104" s="41" t="s">
        <v>98</v>
      </c>
      <c r="AP104" s="17" t="s">
        <v>98</v>
      </c>
      <c r="AQ104">
        <v>0.66400000000000003</v>
      </c>
      <c r="AR104" s="39">
        <v>0.33600000000000002</v>
      </c>
      <c r="AS104" t="s">
        <v>98</v>
      </c>
      <c r="AT104" s="39" t="s">
        <v>98</v>
      </c>
      <c r="AU104">
        <v>0</v>
      </c>
      <c r="AV104" s="17">
        <v>1</v>
      </c>
      <c r="AW104">
        <v>0.66800000000000004</v>
      </c>
      <c r="AX104" s="17">
        <v>0.33200000000000002</v>
      </c>
      <c r="AY104" s="17" t="s">
        <v>569</v>
      </c>
      <c r="AZ104">
        <v>0</v>
      </c>
      <c r="BA104">
        <v>1</v>
      </c>
      <c r="BB104">
        <v>0</v>
      </c>
      <c r="BC104">
        <v>0</v>
      </c>
      <c r="BD104">
        <v>0</v>
      </c>
      <c r="BE104">
        <v>0</v>
      </c>
      <c r="BF104" s="17">
        <v>0</v>
      </c>
      <c r="BG104">
        <v>0</v>
      </c>
      <c r="BH104">
        <v>1</v>
      </c>
      <c r="BI104" s="17">
        <v>0</v>
      </c>
      <c r="BJ104">
        <v>1105</v>
      </c>
      <c r="BK104">
        <v>269</v>
      </c>
      <c r="BL104" s="24">
        <v>31.3</v>
      </c>
      <c r="BM104">
        <v>1</v>
      </c>
      <c r="BN104">
        <v>0</v>
      </c>
      <c r="BO104">
        <v>0</v>
      </c>
      <c r="BP104">
        <v>0</v>
      </c>
      <c r="BQ104">
        <v>1</v>
      </c>
      <c r="BR104">
        <v>0</v>
      </c>
      <c r="BS104">
        <v>0</v>
      </c>
      <c r="BT104" s="17">
        <v>0</v>
      </c>
      <c r="BU104">
        <v>0</v>
      </c>
      <c r="BV104">
        <v>0</v>
      </c>
      <c r="BW104">
        <v>1</v>
      </c>
      <c r="BX104" s="17">
        <v>0</v>
      </c>
      <c r="BY104">
        <v>0</v>
      </c>
      <c r="BZ104">
        <v>0</v>
      </c>
      <c r="CA104">
        <v>0</v>
      </c>
      <c r="CB104">
        <v>0</v>
      </c>
      <c r="CC104" s="17">
        <v>0</v>
      </c>
      <c r="CD104">
        <v>1</v>
      </c>
      <c r="CE104">
        <v>1</v>
      </c>
      <c r="CF104">
        <v>0</v>
      </c>
      <c r="CG104">
        <v>0</v>
      </c>
      <c r="CH104">
        <v>0</v>
      </c>
      <c r="CI104">
        <v>0</v>
      </c>
      <c r="CJ104">
        <v>1</v>
      </c>
      <c r="CK104">
        <v>0</v>
      </c>
      <c r="CL104">
        <v>0</v>
      </c>
      <c r="CM104">
        <v>0</v>
      </c>
      <c r="CN104">
        <v>1</v>
      </c>
      <c r="CO104" s="17">
        <v>1</v>
      </c>
      <c r="CP104">
        <v>0</v>
      </c>
      <c r="CQ104">
        <v>110</v>
      </c>
      <c r="CR104">
        <v>0</v>
      </c>
      <c r="CS104">
        <v>1</v>
      </c>
      <c r="CT104">
        <v>7</v>
      </c>
      <c r="CZ104" s="33" t="s">
        <v>85</v>
      </c>
    </row>
    <row r="105" spans="1:104" x14ac:dyDescent="0.25">
      <c r="A105">
        <v>104</v>
      </c>
      <c r="B105">
        <v>10</v>
      </c>
      <c r="C105" s="24" t="s">
        <v>22</v>
      </c>
      <c r="D105" s="12">
        <v>12.58</v>
      </c>
      <c r="E105" s="13">
        <f t="shared" si="27"/>
        <v>3.981012658227848</v>
      </c>
      <c r="F105" s="7">
        <v>3.16</v>
      </c>
      <c r="G105" s="7">
        <f t="shared" si="16"/>
        <v>8.5989873417721512</v>
      </c>
      <c r="H105" s="15">
        <f t="shared" si="17"/>
        <v>16.561012658227849</v>
      </c>
      <c r="I105" s="11">
        <f t="shared" si="18"/>
        <v>0.19906697682735652</v>
      </c>
      <c r="J105" s="32">
        <f t="shared" si="19"/>
        <v>6.2995878742834341E-2</v>
      </c>
      <c r="K105" s="32">
        <f t="shared" si="20"/>
        <v>15.874054302540356</v>
      </c>
      <c r="L105" s="8">
        <v>0</v>
      </c>
      <c r="M105" s="9">
        <v>1</v>
      </c>
      <c r="N105" s="8">
        <v>0</v>
      </c>
      <c r="O105" s="9">
        <v>0</v>
      </c>
      <c r="P105" s="9">
        <v>1</v>
      </c>
      <c r="Q105" s="9">
        <v>0</v>
      </c>
      <c r="R105" s="9">
        <v>0</v>
      </c>
      <c r="S105" s="8">
        <v>250</v>
      </c>
      <c r="T105" s="9">
        <v>7</v>
      </c>
      <c r="U105" s="9">
        <f t="shared" si="21"/>
        <v>242</v>
      </c>
      <c r="V105" s="9">
        <f t="shared" si="22"/>
        <v>15</v>
      </c>
      <c r="W105" s="7">
        <v>8.9</v>
      </c>
      <c r="X105" s="7">
        <f t="shared" si="28"/>
        <v>17.399999999999999</v>
      </c>
      <c r="Y105" s="9">
        <v>1</v>
      </c>
      <c r="Z105" s="9">
        <v>0</v>
      </c>
      <c r="AA105" s="9">
        <v>0</v>
      </c>
      <c r="AB105" s="9">
        <v>1</v>
      </c>
      <c r="AC105" s="9">
        <v>0</v>
      </c>
      <c r="AD105" s="29">
        <v>0</v>
      </c>
      <c r="AE105" s="9">
        <v>0</v>
      </c>
      <c r="AF105" s="9">
        <v>1</v>
      </c>
      <c r="AG105" s="29">
        <v>0</v>
      </c>
      <c r="AH105" s="9">
        <v>0</v>
      </c>
      <c r="AI105" s="29">
        <v>1</v>
      </c>
      <c r="AJ105" s="20">
        <v>1985</v>
      </c>
      <c r="AK105" s="32">
        <v>0.42799999999999999</v>
      </c>
      <c r="AL105" s="32">
        <f t="shared" si="29"/>
        <v>0.16000000000000003</v>
      </c>
      <c r="AM105" s="32">
        <f t="shared" si="29"/>
        <v>0.16000000000000003</v>
      </c>
      <c r="AN105" s="42">
        <v>0.252</v>
      </c>
      <c r="AO105" s="41" t="s">
        <v>98</v>
      </c>
      <c r="AP105" s="17" t="s">
        <v>98</v>
      </c>
      <c r="AQ105">
        <v>0.66400000000000003</v>
      </c>
      <c r="AR105" s="39">
        <v>0.33600000000000002</v>
      </c>
      <c r="AS105" t="s">
        <v>98</v>
      </c>
      <c r="AT105" s="39" t="s">
        <v>98</v>
      </c>
      <c r="AU105">
        <v>0</v>
      </c>
      <c r="AV105" s="17">
        <v>1</v>
      </c>
      <c r="AW105">
        <v>0.66800000000000004</v>
      </c>
      <c r="AX105" s="17">
        <v>0.33200000000000002</v>
      </c>
      <c r="AY105" s="17" t="s">
        <v>569</v>
      </c>
      <c r="AZ105">
        <v>0</v>
      </c>
      <c r="BA105">
        <v>1</v>
      </c>
      <c r="BB105">
        <v>0</v>
      </c>
      <c r="BC105">
        <v>0</v>
      </c>
      <c r="BD105">
        <v>0</v>
      </c>
      <c r="BE105">
        <v>0</v>
      </c>
      <c r="BF105" s="17">
        <v>0</v>
      </c>
      <c r="BG105">
        <v>0</v>
      </c>
      <c r="BH105">
        <v>1</v>
      </c>
      <c r="BI105" s="17">
        <v>0</v>
      </c>
      <c r="BJ105">
        <v>1105</v>
      </c>
      <c r="BK105">
        <v>269</v>
      </c>
      <c r="BL105" s="24">
        <v>32.299999999999997</v>
      </c>
      <c r="BM105">
        <v>1</v>
      </c>
      <c r="BN105">
        <v>0</v>
      </c>
      <c r="BO105">
        <v>0</v>
      </c>
      <c r="BP105">
        <v>0</v>
      </c>
      <c r="BQ105">
        <v>0</v>
      </c>
      <c r="BR105">
        <v>0</v>
      </c>
      <c r="BS105">
        <v>0</v>
      </c>
      <c r="BT105" s="17">
        <v>0</v>
      </c>
      <c r="BU105">
        <v>0</v>
      </c>
      <c r="BV105">
        <v>0</v>
      </c>
      <c r="BW105">
        <v>1</v>
      </c>
      <c r="BX105" s="17">
        <v>0</v>
      </c>
      <c r="BY105">
        <v>1</v>
      </c>
      <c r="BZ105">
        <v>1</v>
      </c>
      <c r="CA105">
        <v>0</v>
      </c>
      <c r="CB105">
        <v>0</v>
      </c>
      <c r="CC105" s="17">
        <v>1</v>
      </c>
      <c r="CD105">
        <v>1</v>
      </c>
      <c r="CE105">
        <v>1</v>
      </c>
      <c r="CF105">
        <v>0</v>
      </c>
      <c r="CG105">
        <v>0</v>
      </c>
      <c r="CH105">
        <v>0</v>
      </c>
      <c r="CI105">
        <v>0</v>
      </c>
      <c r="CJ105">
        <v>1</v>
      </c>
      <c r="CK105">
        <v>0</v>
      </c>
      <c r="CL105">
        <v>0</v>
      </c>
      <c r="CM105">
        <v>0</v>
      </c>
      <c r="CN105">
        <v>1</v>
      </c>
      <c r="CO105" s="17">
        <v>1</v>
      </c>
      <c r="CP105">
        <v>0</v>
      </c>
      <c r="CQ105">
        <v>110</v>
      </c>
      <c r="CR105">
        <v>0</v>
      </c>
      <c r="CS105">
        <v>1</v>
      </c>
      <c r="CT105">
        <v>7</v>
      </c>
      <c r="CZ105" s="33" t="s">
        <v>85</v>
      </c>
    </row>
    <row r="106" spans="1:104" x14ac:dyDescent="0.25">
      <c r="A106">
        <v>105</v>
      </c>
      <c r="B106">
        <v>10</v>
      </c>
      <c r="C106" s="24" t="s">
        <v>22</v>
      </c>
      <c r="D106" s="12">
        <v>10</v>
      </c>
      <c r="E106" s="13">
        <f t="shared" si="27"/>
        <v>2.9325513196480939</v>
      </c>
      <c r="F106" s="7">
        <v>3.41</v>
      </c>
      <c r="G106" s="7">
        <f t="shared" si="16"/>
        <v>7.0674486803519061</v>
      </c>
      <c r="H106" s="15">
        <f t="shared" si="17"/>
        <v>12.932551319648095</v>
      </c>
      <c r="I106" s="11">
        <f t="shared" si="18"/>
        <v>0.21411924080287578</v>
      </c>
      <c r="J106" s="32">
        <f t="shared" si="19"/>
        <v>6.2791566217852132E-2</v>
      </c>
      <c r="K106" s="32">
        <f t="shared" si="20"/>
        <v>15.925705635858025</v>
      </c>
      <c r="L106" s="8">
        <v>0</v>
      </c>
      <c r="M106" s="9">
        <v>1</v>
      </c>
      <c r="N106" s="8">
        <v>0</v>
      </c>
      <c r="O106" s="9">
        <v>0</v>
      </c>
      <c r="P106" s="9">
        <v>1</v>
      </c>
      <c r="Q106" s="9">
        <v>0</v>
      </c>
      <c r="R106" s="9">
        <v>0</v>
      </c>
      <c r="S106" s="8">
        <v>250</v>
      </c>
      <c r="T106" s="9">
        <v>7</v>
      </c>
      <c r="U106" s="9">
        <f t="shared" si="21"/>
        <v>242</v>
      </c>
      <c r="V106" s="9">
        <f t="shared" si="22"/>
        <v>15</v>
      </c>
      <c r="W106" s="7">
        <v>8.9</v>
      </c>
      <c r="X106" s="7">
        <f t="shared" si="28"/>
        <v>18.399999999999999</v>
      </c>
      <c r="Y106" s="9">
        <v>1</v>
      </c>
      <c r="Z106" s="9">
        <v>0</v>
      </c>
      <c r="AA106" s="9">
        <v>0</v>
      </c>
      <c r="AB106" s="9">
        <v>1</v>
      </c>
      <c r="AC106" s="9">
        <v>0</v>
      </c>
      <c r="AD106" s="29">
        <v>0</v>
      </c>
      <c r="AE106" s="9">
        <v>0</v>
      </c>
      <c r="AF106" s="9">
        <v>1</v>
      </c>
      <c r="AG106" s="29">
        <v>0</v>
      </c>
      <c r="AH106" s="9">
        <v>0</v>
      </c>
      <c r="AI106" s="29">
        <v>1</v>
      </c>
      <c r="AJ106" s="20">
        <v>1985</v>
      </c>
      <c r="AK106" s="32">
        <v>0.42799999999999999</v>
      </c>
      <c r="AL106" s="32">
        <f t="shared" si="29"/>
        <v>0.16000000000000003</v>
      </c>
      <c r="AM106" s="32">
        <f t="shared" si="29"/>
        <v>0.16000000000000003</v>
      </c>
      <c r="AN106" s="42">
        <v>0.252</v>
      </c>
      <c r="AO106" s="41" t="s">
        <v>98</v>
      </c>
      <c r="AP106" s="17" t="s">
        <v>98</v>
      </c>
      <c r="AQ106">
        <v>0.66400000000000003</v>
      </c>
      <c r="AR106" s="39">
        <v>0.33600000000000002</v>
      </c>
      <c r="AS106" t="s">
        <v>98</v>
      </c>
      <c r="AT106" s="39" t="s">
        <v>98</v>
      </c>
      <c r="AU106">
        <v>0</v>
      </c>
      <c r="AV106" s="17">
        <v>1</v>
      </c>
      <c r="AW106">
        <v>0.66800000000000004</v>
      </c>
      <c r="AX106" s="17">
        <v>0.33200000000000002</v>
      </c>
      <c r="AY106" s="17" t="s">
        <v>569</v>
      </c>
      <c r="AZ106">
        <v>0</v>
      </c>
      <c r="BA106">
        <v>1</v>
      </c>
      <c r="BB106">
        <v>0</v>
      </c>
      <c r="BC106">
        <v>0</v>
      </c>
      <c r="BD106">
        <v>0</v>
      </c>
      <c r="BE106">
        <v>0</v>
      </c>
      <c r="BF106" s="17">
        <v>0</v>
      </c>
      <c r="BG106">
        <v>0</v>
      </c>
      <c r="BH106">
        <v>1</v>
      </c>
      <c r="BI106" s="17">
        <v>0</v>
      </c>
      <c r="BJ106">
        <v>1105</v>
      </c>
      <c r="BK106">
        <v>269</v>
      </c>
      <c r="BL106" s="24">
        <v>33.299999999999997</v>
      </c>
      <c r="BM106">
        <v>1</v>
      </c>
      <c r="BN106">
        <v>0</v>
      </c>
      <c r="BO106">
        <v>0</v>
      </c>
      <c r="BP106">
        <v>0</v>
      </c>
      <c r="BQ106">
        <v>0</v>
      </c>
      <c r="BR106">
        <v>0</v>
      </c>
      <c r="BS106">
        <v>0</v>
      </c>
      <c r="BT106" s="17">
        <v>0</v>
      </c>
      <c r="BU106">
        <v>0</v>
      </c>
      <c r="BV106">
        <v>0</v>
      </c>
      <c r="BW106">
        <v>1</v>
      </c>
      <c r="BX106" s="17">
        <v>0</v>
      </c>
      <c r="BY106">
        <v>1</v>
      </c>
      <c r="BZ106">
        <v>1</v>
      </c>
      <c r="CA106">
        <v>0</v>
      </c>
      <c r="CB106">
        <v>0</v>
      </c>
      <c r="CC106" s="17">
        <v>1</v>
      </c>
      <c r="CD106">
        <v>1</v>
      </c>
      <c r="CE106">
        <v>1</v>
      </c>
      <c r="CF106">
        <v>0</v>
      </c>
      <c r="CG106">
        <v>0</v>
      </c>
      <c r="CH106">
        <v>0</v>
      </c>
      <c r="CI106">
        <v>0</v>
      </c>
      <c r="CJ106">
        <v>1</v>
      </c>
      <c r="CK106">
        <v>0</v>
      </c>
      <c r="CL106">
        <v>0</v>
      </c>
      <c r="CM106">
        <v>0</v>
      </c>
      <c r="CN106">
        <v>1</v>
      </c>
      <c r="CO106" s="17">
        <v>1</v>
      </c>
      <c r="CP106">
        <v>0</v>
      </c>
      <c r="CQ106">
        <v>110</v>
      </c>
      <c r="CR106">
        <v>0</v>
      </c>
      <c r="CS106">
        <v>1</v>
      </c>
      <c r="CT106">
        <v>7</v>
      </c>
      <c r="CZ106" s="33" t="s">
        <v>85</v>
      </c>
    </row>
    <row r="107" spans="1:104" x14ac:dyDescent="0.25">
      <c r="A107">
        <v>106</v>
      </c>
      <c r="B107">
        <v>10</v>
      </c>
      <c r="C107" s="24" t="s">
        <v>22</v>
      </c>
      <c r="D107" s="12">
        <v>11.13</v>
      </c>
      <c r="E107" s="13">
        <f t="shared" si="27"/>
        <v>1.6153846153846156</v>
      </c>
      <c r="F107" s="7">
        <v>6.89</v>
      </c>
      <c r="G107" s="7">
        <f t="shared" si="16"/>
        <v>9.5146153846153858</v>
      </c>
      <c r="H107" s="15">
        <f t="shared" si="17"/>
        <v>12.745384615384616</v>
      </c>
      <c r="I107" s="11">
        <f t="shared" si="18"/>
        <v>0.40496348573045571</v>
      </c>
      <c r="J107" s="32">
        <f t="shared" si="19"/>
        <v>5.8775542196002291E-2</v>
      </c>
      <c r="K107" s="32">
        <f t="shared" si="20"/>
        <v>17.013879628115394</v>
      </c>
      <c r="L107" s="8">
        <v>0</v>
      </c>
      <c r="M107" s="9">
        <v>1</v>
      </c>
      <c r="N107" s="8">
        <v>0</v>
      </c>
      <c r="O107" s="9">
        <v>0</v>
      </c>
      <c r="P107" s="9">
        <v>1</v>
      </c>
      <c r="Q107" s="9">
        <v>0</v>
      </c>
      <c r="R107" s="9">
        <v>0</v>
      </c>
      <c r="S107" s="8">
        <v>250</v>
      </c>
      <c r="T107" s="9">
        <v>7</v>
      </c>
      <c r="U107" s="9">
        <f t="shared" si="21"/>
        <v>242</v>
      </c>
      <c r="V107" s="9">
        <f t="shared" si="22"/>
        <v>15</v>
      </c>
      <c r="W107" s="7">
        <v>8.9</v>
      </c>
      <c r="X107" s="7">
        <f t="shared" si="28"/>
        <v>19.399999999999999</v>
      </c>
      <c r="Y107" s="9">
        <v>1</v>
      </c>
      <c r="Z107" s="9">
        <v>0</v>
      </c>
      <c r="AA107" s="9">
        <v>0</v>
      </c>
      <c r="AB107" s="9">
        <v>1</v>
      </c>
      <c r="AC107" s="9">
        <v>0</v>
      </c>
      <c r="AD107" s="29">
        <v>0</v>
      </c>
      <c r="AE107" s="9">
        <v>0</v>
      </c>
      <c r="AF107" s="9">
        <v>1</v>
      </c>
      <c r="AG107" s="29">
        <v>0</v>
      </c>
      <c r="AH107" s="9">
        <v>0</v>
      </c>
      <c r="AI107" s="29">
        <v>1</v>
      </c>
      <c r="AJ107" s="20">
        <v>1985</v>
      </c>
      <c r="AK107" s="32">
        <v>0.42799999999999999</v>
      </c>
      <c r="AL107" s="32">
        <f t="shared" si="29"/>
        <v>0.16000000000000003</v>
      </c>
      <c r="AM107" s="32">
        <f t="shared" si="29"/>
        <v>0.16000000000000003</v>
      </c>
      <c r="AN107" s="42">
        <v>0.252</v>
      </c>
      <c r="AO107" s="41" t="s">
        <v>98</v>
      </c>
      <c r="AP107" s="17" t="s">
        <v>98</v>
      </c>
      <c r="AQ107">
        <v>0.66400000000000003</v>
      </c>
      <c r="AR107" s="39">
        <v>0.33600000000000002</v>
      </c>
      <c r="AS107" t="s">
        <v>98</v>
      </c>
      <c r="AT107" s="39" t="s">
        <v>98</v>
      </c>
      <c r="AU107">
        <v>0</v>
      </c>
      <c r="AV107" s="17">
        <v>1</v>
      </c>
      <c r="AW107">
        <v>0.66800000000000004</v>
      </c>
      <c r="AX107" s="17">
        <v>0.33200000000000002</v>
      </c>
      <c r="AY107" s="17" t="s">
        <v>569</v>
      </c>
      <c r="AZ107">
        <v>0</v>
      </c>
      <c r="BA107">
        <v>1</v>
      </c>
      <c r="BB107">
        <v>0</v>
      </c>
      <c r="BC107">
        <v>0</v>
      </c>
      <c r="BD107">
        <v>0</v>
      </c>
      <c r="BE107">
        <v>0</v>
      </c>
      <c r="BF107" s="17">
        <v>0</v>
      </c>
      <c r="BG107">
        <v>0</v>
      </c>
      <c r="BH107">
        <v>1</v>
      </c>
      <c r="BI107" s="17">
        <v>0</v>
      </c>
      <c r="BJ107">
        <v>1105</v>
      </c>
      <c r="BK107">
        <v>269</v>
      </c>
      <c r="BL107" s="24">
        <v>34.299999999999997</v>
      </c>
      <c r="BM107">
        <v>1</v>
      </c>
      <c r="BN107">
        <v>0</v>
      </c>
      <c r="BO107">
        <v>0</v>
      </c>
      <c r="BP107">
        <v>0</v>
      </c>
      <c r="BQ107">
        <v>0</v>
      </c>
      <c r="BR107">
        <v>0</v>
      </c>
      <c r="BS107">
        <v>0</v>
      </c>
      <c r="BT107" s="17">
        <v>0</v>
      </c>
      <c r="BU107">
        <v>0</v>
      </c>
      <c r="BV107">
        <v>0</v>
      </c>
      <c r="BW107">
        <v>1</v>
      </c>
      <c r="BX107" s="17">
        <v>0</v>
      </c>
      <c r="BY107">
        <v>1</v>
      </c>
      <c r="BZ107">
        <v>1</v>
      </c>
      <c r="CA107">
        <v>0</v>
      </c>
      <c r="CB107">
        <v>0</v>
      </c>
      <c r="CC107" s="17">
        <v>1</v>
      </c>
      <c r="CD107">
        <v>1</v>
      </c>
      <c r="CE107">
        <v>1</v>
      </c>
      <c r="CF107">
        <v>0</v>
      </c>
      <c r="CG107">
        <v>0</v>
      </c>
      <c r="CH107">
        <v>0</v>
      </c>
      <c r="CI107">
        <v>0</v>
      </c>
      <c r="CJ107">
        <v>1</v>
      </c>
      <c r="CK107">
        <v>0</v>
      </c>
      <c r="CL107">
        <v>0</v>
      </c>
      <c r="CM107">
        <v>0</v>
      </c>
      <c r="CN107">
        <v>1</v>
      </c>
      <c r="CO107" s="17">
        <v>1</v>
      </c>
      <c r="CP107">
        <v>0</v>
      </c>
      <c r="CQ107">
        <v>110</v>
      </c>
      <c r="CR107">
        <v>0</v>
      </c>
      <c r="CS107">
        <v>1</v>
      </c>
      <c r="CT107">
        <v>7</v>
      </c>
      <c r="CZ107" s="33" t="s">
        <v>85</v>
      </c>
    </row>
    <row r="108" spans="1:104" x14ac:dyDescent="0.25">
      <c r="A108">
        <v>107</v>
      </c>
      <c r="B108">
        <v>10</v>
      </c>
      <c r="C108" s="24" t="s">
        <v>22</v>
      </c>
      <c r="D108" s="12">
        <v>6.03</v>
      </c>
      <c r="E108" s="13">
        <f t="shared" si="27"/>
        <v>1.7179487179487181</v>
      </c>
      <c r="F108" s="7">
        <v>3.51</v>
      </c>
      <c r="G108" s="7">
        <f t="shared" si="16"/>
        <v>4.3120512820512822</v>
      </c>
      <c r="H108" s="15">
        <f t="shared" si="17"/>
        <v>7.7479487179487183</v>
      </c>
      <c r="I108" s="11">
        <f t="shared" si="18"/>
        <v>0.29631059031872276</v>
      </c>
      <c r="J108" s="32">
        <f t="shared" si="19"/>
        <v>8.441897160077573E-2</v>
      </c>
      <c r="K108" s="32">
        <f t="shared" si="20"/>
        <v>11.845678536918008</v>
      </c>
      <c r="L108" s="8">
        <v>0</v>
      </c>
      <c r="M108" s="9">
        <v>1</v>
      </c>
      <c r="N108" s="8">
        <v>0</v>
      </c>
      <c r="O108" s="9">
        <v>0</v>
      </c>
      <c r="P108" s="9">
        <v>1</v>
      </c>
      <c r="Q108" s="9">
        <v>0</v>
      </c>
      <c r="R108" s="9">
        <v>0</v>
      </c>
      <c r="S108" s="8">
        <v>135</v>
      </c>
      <c r="T108" s="9">
        <v>6</v>
      </c>
      <c r="U108" s="9">
        <f t="shared" si="21"/>
        <v>128</v>
      </c>
      <c r="V108" s="9">
        <f t="shared" si="22"/>
        <v>15</v>
      </c>
      <c r="W108" s="7">
        <v>8.9</v>
      </c>
      <c r="X108" s="7">
        <f t="shared" si="28"/>
        <v>20.399999999999999</v>
      </c>
      <c r="Y108" s="9">
        <v>1</v>
      </c>
      <c r="Z108" s="9">
        <v>0</v>
      </c>
      <c r="AA108" s="9">
        <v>0</v>
      </c>
      <c r="AB108" s="9">
        <v>1</v>
      </c>
      <c r="AC108" s="9">
        <v>0</v>
      </c>
      <c r="AD108" s="29">
        <v>0</v>
      </c>
      <c r="AE108" s="9">
        <v>0</v>
      </c>
      <c r="AF108" s="9">
        <v>1</v>
      </c>
      <c r="AG108" s="29">
        <v>0</v>
      </c>
      <c r="AH108" s="9">
        <v>0</v>
      </c>
      <c r="AI108" s="29">
        <v>1</v>
      </c>
      <c r="AJ108" s="20">
        <v>1985</v>
      </c>
      <c r="AK108" s="32">
        <v>0.42799999999999999</v>
      </c>
      <c r="AL108" s="32">
        <f t="shared" si="29"/>
        <v>0.16000000000000003</v>
      </c>
      <c r="AM108" s="32">
        <f t="shared" si="29"/>
        <v>0.16000000000000003</v>
      </c>
      <c r="AN108" s="42">
        <v>0.252</v>
      </c>
      <c r="AO108" s="41" t="s">
        <v>98</v>
      </c>
      <c r="AP108" s="17" t="s">
        <v>98</v>
      </c>
      <c r="AQ108">
        <v>0.66400000000000003</v>
      </c>
      <c r="AR108" s="39">
        <v>0.33600000000000002</v>
      </c>
      <c r="AS108" t="s">
        <v>98</v>
      </c>
      <c r="AT108" s="39" t="s">
        <v>98</v>
      </c>
      <c r="AU108">
        <v>0</v>
      </c>
      <c r="AV108" s="17">
        <v>1</v>
      </c>
      <c r="AW108">
        <v>0.66800000000000004</v>
      </c>
      <c r="AX108" s="17">
        <v>0.33200000000000002</v>
      </c>
      <c r="AY108" s="17" t="s">
        <v>569</v>
      </c>
      <c r="AZ108">
        <v>0</v>
      </c>
      <c r="BA108">
        <v>1</v>
      </c>
      <c r="BB108">
        <v>0</v>
      </c>
      <c r="BC108">
        <v>0</v>
      </c>
      <c r="BD108">
        <v>0</v>
      </c>
      <c r="BE108">
        <v>0</v>
      </c>
      <c r="BF108" s="17">
        <v>0</v>
      </c>
      <c r="BG108">
        <v>0</v>
      </c>
      <c r="BH108">
        <v>1</v>
      </c>
      <c r="BI108" s="17">
        <v>0</v>
      </c>
      <c r="BJ108">
        <v>1105</v>
      </c>
      <c r="BK108">
        <v>269</v>
      </c>
      <c r="BL108" s="24">
        <v>35.299999999999997</v>
      </c>
      <c r="BM108">
        <v>1</v>
      </c>
      <c r="BN108">
        <v>0</v>
      </c>
      <c r="BO108">
        <v>0</v>
      </c>
      <c r="BP108">
        <v>0</v>
      </c>
      <c r="BQ108">
        <v>0</v>
      </c>
      <c r="BR108">
        <v>0</v>
      </c>
      <c r="BS108">
        <v>0</v>
      </c>
      <c r="BT108" s="17">
        <v>0</v>
      </c>
      <c r="BU108">
        <v>0</v>
      </c>
      <c r="BV108">
        <v>0</v>
      </c>
      <c r="BW108">
        <v>1</v>
      </c>
      <c r="BX108" s="17">
        <v>0</v>
      </c>
      <c r="BY108">
        <v>0</v>
      </c>
      <c r="BZ108">
        <v>0</v>
      </c>
      <c r="CA108">
        <v>0</v>
      </c>
      <c r="CB108">
        <v>0</v>
      </c>
      <c r="CC108" s="17">
        <v>0</v>
      </c>
      <c r="CD108">
        <v>1</v>
      </c>
      <c r="CE108">
        <v>1</v>
      </c>
      <c r="CF108">
        <v>0</v>
      </c>
      <c r="CG108">
        <v>0</v>
      </c>
      <c r="CH108">
        <v>0</v>
      </c>
      <c r="CI108">
        <v>0</v>
      </c>
      <c r="CJ108">
        <v>1</v>
      </c>
      <c r="CK108">
        <v>0</v>
      </c>
      <c r="CL108">
        <v>0</v>
      </c>
      <c r="CM108">
        <v>0</v>
      </c>
      <c r="CN108">
        <v>1</v>
      </c>
      <c r="CO108" s="17">
        <v>0</v>
      </c>
      <c r="CP108">
        <v>0</v>
      </c>
      <c r="CQ108">
        <v>110</v>
      </c>
      <c r="CR108">
        <v>0</v>
      </c>
      <c r="CS108">
        <v>1</v>
      </c>
      <c r="CT108">
        <v>7</v>
      </c>
      <c r="CZ108" s="33" t="s">
        <v>85</v>
      </c>
    </row>
    <row r="109" spans="1:104" x14ac:dyDescent="0.25">
      <c r="A109">
        <v>108</v>
      </c>
      <c r="B109">
        <v>10</v>
      </c>
      <c r="C109" s="24" t="s">
        <v>22</v>
      </c>
      <c r="D109" s="12">
        <v>6.26</v>
      </c>
      <c r="E109" s="13">
        <f t="shared" si="27"/>
        <v>1.68733153638814</v>
      </c>
      <c r="F109" s="7">
        <v>3.71</v>
      </c>
      <c r="G109" s="7">
        <f t="shared" si="16"/>
        <v>4.5726684636118602</v>
      </c>
      <c r="H109" s="15">
        <f t="shared" si="17"/>
        <v>7.9473315363881394</v>
      </c>
      <c r="I109" s="11">
        <f t="shared" si="18"/>
        <v>0.31270005357381991</v>
      </c>
      <c r="J109" s="32">
        <f t="shared" si="19"/>
        <v>8.4285728726097006E-2</v>
      </c>
      <c r="K109" s="32">
        <f t="shared" si="20"/>
        <v>11.864404746973191</v>
      </c>
      <c r="L109" s="8">
        <v>0</v>
      </c>
      <c r="M109" s="9">
        <v>1</v>
      </c>
      <c r="N109" s="8">
        <v>0</v>
      </c>
      <c r="O109" s="9">
        <v>0</v>
      </c>
      <c r="P109" s="9">
        <v>1</v>
      </c>
      <c r="Q109" s="9">
        <v>0</v>
      </c>
      <c r="R109" s="9">
        <v>0</v>
      </c>
      <c r="S109" s="8">
        <v>135</v>
      </c>
      <c r="T109" s="9">
        <v>7</v>
      </c>
      <c r="U109" s="9">
        <f t="shared" si="21"/>
        <v>127</v>
      </c>
      <c r="V109" s="9">
        <f t="shared" si="22"/>
        <v>15</v>
      </c>
      <c r="W109" s="7">
        <v>8.9</v>
      </c>
      <c r="X109" s="7">
        <f t="shared" si="28"/>
        <v>21.4</v>
      </c>
      <c r="Y109" s="9">
        <v>1</v>
      </c>
      <c r="Z109" s="9">
        <v>0</v>
      </c>
      <c r="AA109" s="9">
        <v>0</v>
      </c>
      <c r="AB109" s="9">
        <v>1</v>
      </c>
      <c r="AC109" s="9">
        <v>0</v>
      </c>
      <c r="AD109" s="29">
        <v>0</v>
      </c>
      <c r="AE109" s="9">
        <v>0</v>
      </c>
      <c r="AF109" s="9">
        <v>1</v>
      </c>
      <c r="AG109" s="29">
        <v>0</v>
      </c>
      <c r="AH109" s="9">
        <v>0</v>
      </c>
      <c r="AI109" s="29">
        <v>1</v>
      </c>
      <c r="AJ109" s="20">
        <v>1985</v>
      </c>
      <c r="AK109" s="32">
        <v>0.42799999999999999</v>
      </c>
      <c r="AL109" s="32">
        <f t="shared" si="29"/>
        <v>0.16000000000000003</v>
      </c>
      <c r="AM109" s="32">
        <f t="shared" si="29"/>
        <v>0.16000000000000003</v>
      </c>
      <c r="AN109" s="42">
        <v>0.252</v>
      </c>
      <c r="AO109" s="41" t="s">
        <v>98</v>
      </c>
      <c r="AP109" s="17" t="s">
        <v>98</v>
      </c>
      <c r="AQ109">
        <v>0.66400000000000003</v>
      </c>
      <c r="AR109" s="39">
        <v>0.33600000000000002</v>
      </c>
      <c r="AS109" t="s">
        <v>98</v>
      </c>
      <c r="AT109" s="39" t="s">
        <v>98</v>
      </c>
      <c r="AU109">
        <v>0</v>
      </c>
      <c r="AV109" s="17">
        <v>1</v>
      </c>
      <c r="AW109">
        <v>0.66800000000000004</v>
      </c>
      <c r="AX109" s="17">
        <v>0.33200000000000002</v>
      </c>
      <c r="AY109" s="17" t="s">
        <v>569</v>
      </c>
      <c r="AZ109">
        <v>0</v>
      </c>
      <c r="BA109">
        <v>1</v>
      </c>
      <c r="BB109">
        <v>0</v>
      </c>
      <c r="BC109">
        <v>0</v>
      </c>
      <c r="BD109">
        <v>0</v>
      </c>
      <c r="BE109">
        <v>0</v>
      </c>
      <c r="BF109" s="17">
        <v>0</v>
      </c>
      <c r="BG109">
        <v>0</v>
      </c>
      <c r="BH109">
        <v>1</v>
      </c>
      <c r="BI109" s="17">
        <v>0</v>
      </c>
      <c r="BJ109">
        <v>1105</v>
      </c>
      <c r="BK109">
        <v>269</v>
      </c>
      <c r="BL109" s="24">
        <v>36.299999999999997</v>
      </c>
      <c r="BM109">
        <v>1</v>
      </c>
      <c r="BN109">
        <v>0</v>
      </c>
      <c r="BO109">
        <v>0</v>
      </c>
      <c r="BP109">
        <v>0</v>
      </c>
      <c r="BQ109">
        <v>0</v>
      </c>
      <c r="BR109">
        <v>0</v>
      </c>
      <c r="BS109">
        <v>0</v>
      </c>
      <c r="BT109" s="17">
        <v>0</v>
      </c>
      <c r="BU109">
        <v>0</v>
      </c>
      <c r="BV109">
        <v>0</v>
      </c>
      <c r="BW109">
        <v>1</v>
      </c>
      <c r="BX109" s="17">
        <v>0</v>
      </c>
      <c r="BY109">
        <v>0</v>
      </c>
      <c r="BZ109">
        <v>0</v>
      </c>
      <c r="CA109">
        <v>0</v>
      </c>
      <c r="CB109">
        <v>0</v>
      </c>
      <c r="CC109" s="17">
        <v>0</v>
      </c>
      <c r="CD109">
        <v>1</v>
      </c>
      <c r="CE109">
        <v>1</v>
      </c>
      <c r="CF109">
        <v>0</v>
      </c>
      <c r="CG109">
        <v>0</v>
      </c>
      <c r="CH109">
        <v>0</v>
      </c>
      <c r="CI109">
        <v>1</v>
      </c>
      <c r="CJ109">
        <v>1</v>
      </c>
      <c r="CK109">
        <v>0</v>
      </c>
      <c r="CL109">
        <v>0</v>
      </c>
      <c r="CM109">
        <v>0</v>
      </c>
      <c r="CN109">
        <v>1</v>
      </c>
      <c r="CO109" s="17">
        <v>0</v>
      </c>
      <c r="CP109">
        <v>0</v>
      </c>
      <c r="CQ109">
        <v>110</v>
      </c>
      <c r="CR109">
        <v>0</v>
      </c>
      <c r="CS109">
        <v>1</v>
      </c>
      <c r="CT109">
        <v>7</v>
      </c>
      <c r="CZ109" s="33" t="s">
        <v>85</v>
      </c>
    </row>
    <row r="110" spans="1:104" x14ac:dyDescent="0.25">
      <c r="A110">
        <v>109</v>
      </c>
      <c r="B110">
        <v>10</v>
      </c>
      <c r="C110" s="24" t="s">
        <v>22</v>
      </c>
      <c r="D110" s="12">
        <v>13.07</v>
      </c>
      <c r="E110" s="13">
        <f t="shared" si="27"/>
        <v>3.2675000000000001</v>
      </c>
      <c r="F110" s="7">
        <v>4</v>
      </c>
      <c r="G110" s="7">
        <f t="shared" si="16"/>
        <v>9.8025000000000002</v>
      </c>
      <c r="H110" s="15">
        <f t="shared" si="17"/>
        <v>16.337499999999999</v>
      </c>
      <c r="I110" s="11">
        <f t="shared" si="18"/>
        <v>0.33333333333333331</v>
      </c>
      <c r="J110" s="32">
        <f t="shared" si="19"/>
        <v>8.3333333333333329E-2</v>
      </c>
      <c r="K110" s="32">
        <f t="shared" si="20"/>
        <v>12</v>
      </c>
      <c r="L110" s="8">
        <v>0</v>
      </c>
      <c r="M110" s="9">
        <v>1</v>
      </c>
      <c r="N110" s="8">
        <v>0</v>
      </c>
      <c r="O110" s="9">
        <v>0</v>
      </c>
      <c r="P110" s="9">
        <v>1</v>
      </c>
      <c r="Q110" s="9">
        <v>0</v>
      </c>
      <c r="R110" s="9">
        <v>0</v>
      </c>
      <c r="S110" s="8">
        <v>135</v>
      </c>
      <c r="T110" s="9">
        <v>6</v>
      </c>
      <c r="U110" s="9">
        <f t="shared" si="21"/>
        <v>128</v>
      </c>
      <c r="V110" s="9">
        <f t="shared" si="22"/>
        <v>15</v>
      </c>
      <c r="W110" s="7">
        <v>8.9</v>
      </c>
      <c r="X110" s="7">
        <f t="shared" si="28"/>
        <v>22.4</v>
      </c>
      <c r="Y110" s="9">
        <v>1</v>
      </c>
      <c r="Z110" s="9">
        <v>0</v>
      </c>
      <c r="AA110" s="9">
        <v>0</v>
      </c>
      <c r="AB110" s="9">
        <v>1</v>
      </c>
      <c r="AC110" s="9">
        <v>0</v>
      </c>
      <c r="AD110" s="29">
        <v>0</v>
      </c>
      <c r="AE110" s="9">
        <v>0</v>
      </c>
      <c r="AF110" s="9">
        <v>1</v>
      </c>
      <c r="AG110" s="29">
        <v>0</v>
      </c>
      <c r="AH110" s="9">
        <v>0</v>
      </c>
      <c r="AI110" s="29">
        <v>1</v>
      </c>
      <c r="AJ110" s="20">
        <v>1985</v>
      </c>
      <c r="AK110" s="32">
        <v>0.42799999999999999</v>
      </c>
      <c r="AL110" s="32">
        <f t="shared" si="29"/>
        <v>0.16000000000000003</v>
      </c>
      <c r="AM110" s="32">
        <f t="shared" si="29"/>
        <v>0.16000000000000003</v>
      </c>
      <c r="AN110" s="42">
        <v>0.252</v>
      </c>
      <c r="AO110" s="41" t="s">
        <v>98</v>
      </c>
      <c r="AP110" s="17" t="s">
        <v>98</v>
      </c>
      <c r="AQ110">
        <v>0.66400000000000003</v>
      </c>
      <c r="AR110" s="39">
        <v>0.33600000000000002</v>
      </c>
      <c r="AS110" t="s">
        <v>98</v>
      </c>
      <c r="AT110" s="39" t="s">
        <v>98</v>
      </c>
      <c r="AU110">
        <v>0</v>
      </c>
      <c r="AV110" s="17">
        <v>1</v>
      </c>
      <c r="AW110">
        <v>0.66800000000000004</v>
      </c>
      <c r="AX110" s="17">
        <v>0.33200000000000002</v>
      </c>
      <c r="AY110" s="17" t="s">
        <v>569</v>
      </c>
      <c r="AZ110">
        <v>0</v>
      </c>
      <c r="BA110">
        <v>1</v>
      </c>
      <c r="BB110">
        <v>0</v>
      </c>
      <c r="BC110">
        <v>0</v>
      </c>
      <c r="BD110">
        <v>0</v>
      </c>
      <c r="BE110">
        <v>0</v>
      </c>
      <c r="BF110" s="17">
        <v>0</v>
      </c>
      <c r="BG110">
        <v>0</v>
      </c>
      <c r="BH110">
        <v>1</v>
      </c>
      <c r="BI110" s="17">
        <v>0</v>
      </c>
      <c r="BJ110">
        <v>1105</v>
      </c>
      <c r="BK110">
        <v>269</v>
      </c>
      <c r="BL110" s="24">
        <v>37.299999999999997</v>
      </c>
      <c r="BM110">
        <v>0</v>
      </c>
      <c r="BN110">
        <v>0</v>
      </c>
      <c r="BO110">
        <v>0</v>
      </c>
      <c r="BP110">
        <v>0</v>
      </c>
      <c r="BQ110">
        <v>1</v>
      </c>
      <c r="BR110">
        <v>0</v>
      </c>
      <c r="BS110">
        <v>0</v>
      </c>
      <c r="BT110" s="17">
        <v>0</v>
      </c>
      <c r="BU110">
        <v>0</v>
      </c>
      <c r="BV110">
        <v>0</v>
      </c>
      <c r="BW110">
        <v>1</v>
      </c>
      <c r="BX110" s="17">
        <v>0</v>
      </c>
      <c r="BY110">
        <v>1</v>
      </c>
      <c r="BZ110">
        <v>1</v>
      </c>
      <c r="CA110">
        <v>0</v>
      </c>
      <c r="CB110">
        <v>0</v>
      </c>
      <c r="CC110" s="17">
        <v>1</v>
      </c>
      <c r="CD110">
        <v>1</v>
      </c>
      <c r="CE110">
        <v>1</v>
      </c>
      <c r="CF110">
        <v>0</v>
      </c>
      <c r="CG110">
        <v>0</v>
      </c>
      <c r="CH110">
        <v>0</v>
      </c>
      <c r="CI110">
        <v>0</v>
      </c>
      <c r="CJ110">
        <v>1</v>
      </c>
      <c r="CK110">
        <v>0</v>
      </c>
      <c r="CL110">
        <v>0</v>
      </c>
      <c r="CM110">
        <v>0</v>
      </c>
      <c r="CN110">
        <v>1</v>
      </c>
      <c r="CO110" s="17">
        <v>0</v>
      </c>
      <c r="CP110">
        <v>0</v>
      </c>
      <c r="CQ110">
        <v>110</v>
      </c>
      <c r="CR110">
        <v>0</v>
      </c>
      <c r="CS110">
        <v>1</v>
      </c>
      <c r="CT110">
        <v>7</v>
      </c>
      <c r="CZ110" s="33" t="s">
        <v>85</v>
      </c>
    </row>
    <row r="111" spans="1:104" x14ac:dyDescent="0.25">
      <c r="A111">
        <v>110</v>
      </c>
      <c r="B111">
        <v>10</v>
      </c>
      <c r="C111" s="24" t="s">
        <v>22</v>
      </c>
      <c r="D111" s="12">
        <v>14.34</v>
      </c>
      <c r="E111" s="13">
        <f t="shared" si="27"/>
        <v>1.2256410256410257</v>
      </c>
      <c r="F111" s="7">
        <v>11.7</v>
      </c>
      <c r="G111" s="7">
        <f t="shared" si="16"/>
        <v>13.114358974358975</v>
      </c>
      <c r="H111" s="15">
        <f t="shared" si="17"/>
        <v>15.565641025641025</v>
      </c>
      <c r="I111" s="11">
        <f t="shared" si="18"/>
        <v>0.72023528688055971</v>
      </c>
      <c r="J111" s="32">
        <f t="shared" si="19"/>
        <v>6.1558571528252976E-2</v>
      </c>
      <c r="K111" s="32">
        <f t="shared" si="20"/>
        <v>16.244691440590675</v>
      </c>
      <c r="L111" s="8">
        <v>0</v>
      </c>
      <c r="M111" s="9">
        <v>1</v>
      </c>
      <c r="N111" s="8">
        <v>0</v>
      </c>
      <c r="O111" s="9">
        <v>0</v>
      </c>
      <c r="P111" s="9">
        <v>1</v>
      </c>
      <c r="Q111" s="9">
        <v>0</v>
      </c>
      <c r="R111" s="9">
        <v>0</v>
      </c>
      <c r="S111" s="8">
        <v>135</v>
      </c>
      <c r="T111" s="9">
        <v>7</v>
      </c>
      <c r="U111" s="9">
        <f t="shared" si="21"/>
        <v>127</v>
      </c>
      <c r="V111" s="9">
        <f t="shared" si="22"/>
        <v>15</v>
      </c>
      <c r="W111" s="7">
        <v>8.9</v>
      </c>
      <c r="X111" s="7">
        <f t="shared" si="28"/>
        <v>23.4</v>
      </c>
      <c r="Y111" s="9">
        <v>1</v>
      </c>
      <c r="Z111" s="9">
        <v>0</v>
      </c>
      <c r="AA111" s="9">
        <v>0</v>
      </c>
      <c r="AB111" s="9">
        <v>1</v>
      </c>
      <c r="AC111" s="9">
        <v>0</v>
      </c>
      <c r="AD111" s="29">
        <v>0</v>
      </c>
      <c r="AE111" s="9">
        <v>0</v>
      </c>
      <c r="AF111" s="9">
        <v>1</v>
      </c>
      <c r="AG111" s="29">
        <v>0</v>
      </c>
      <c r="AH111" s="9">
        <v>0</v>
      </c>
      <c r="AI111" s="29">
        <v>1</v>
      </c>
      <c r="AJ111" s="20">
        <v>1985</v>
      </c>
      <c r="AK111" s="32">
        <v>0.42799999999999999</v>
      </c>
      <c r="AL111" s="32">
        <f t="shared" si="29"/>
        <v>0.16000000000000003</v>
      </c>
      <c r="AM111" s="32">
        <f t="shared" si="29"/>
        <v>0.16000000000000003</v>
      </c>
      <c r="AN111" s="42">
        <v>0.252</v>
      </c>
      <c r="AO111" s="41" t="s">
        <v>98</v>
      </c>
      <c r="AP111" s="17" t="s">
        <v>98</v>
      </c>
      <c r="AQ111">
        <v>0.66400000000000003</v>
      </c>
      <c r="AR111" s="39">
        <v>0.33600000000000002</v>
      </c>
      <c r="AS111" t="s">
        <v>98</v>
      </c>
      <c r="AT111" s="39" t="s">
        <v>98</v>
      </c>
      <c r="AU111">
        <v>0</v>
      </c>
      <c r="AV111" s="17">
        <v>1</v>
      </c>
      <c r="AW111">
        <v>0.66800000000000004</v>
      </c>
      <c r="AX111" s="17">
        <v>0.33200000000000002</v>
      </c>
      <c r="AY111" s="17" t="s">
        <v>569</v>
      </c>
      <c r="AZ111">
        <v>0</v>
      </c>
      <c r="BA111">
        <v>1</v>
      </c>
      <c r="BB111">
        <v>0</v>
      </c>
      <c r="BC111">
        <v>0</v>
      </c>
      <c r="BD111">
        <v>0</v>
      </c>
      <c r="BE111">
        <v>0</v>
      </c>
      <c r="BF111" s="17">
        <v>0</v>
      </c>
      <c r="BG111">
        <v>0</v>
      </c>
      <c r="BH111">
        <v>1</v>
      </c>
      <c r="BI111" s="17">
        <v>0</v>
      </c>
      <c r="BJ111">
        <v>1105</v>
      </c>
      <c r="BK111">
        <v>269</v>
      </c>
      <c r="BL111" s="24">
        <v>38.299999999999997</v>
      </c>
      <c r="BM111">
        <v>0</v>
      </c>
      <c r="BN111">
        <v>0</v>
      </c>
      <c r="BO111">
        <v>0</v>
      </c>
      <c r="BP111">
        <v>0</v>
      </c>
      <c r="BQ111">
        <v>1</v>
      </c>
      <c r="BR111">
        <v>0</v>
      </c>
      <c r="BS111">
        <v>0</v>
      </c>
      <c r="BT111" s="17">
        <v>0</v>
      </c>
      <c r="BU111">
        <v>0</v>
      </c>
      <c r="BV111">
        <v>0</v>
      </c>
      <c r="BW111">
        <v>1</v>
      </c>
      <c r="BX111" s="17">
        <v>0</v>
      </c>
      <c r="BY111">
        <v>1</v>
      </c>
      <c r="BZ111">
        <v>1</v>
      </c>
      <c r="CA111">
        <v>0</v>
      </c>
      <c r="CB111">
        <v>0</v>
      </c>
      <c r="CC111" s="17">
        <v>1</v>
      </c>
      <c r="CD111">
        <v>1</v>
      </c>
      <c r="CE111">
        <v>1</v>
      </c>
      <c r="CF111">
        <v>0</v>
      </c>
      <c r="CG111">
        <v>0</v>
      </c>
      <c r="CH111">
        <v>0</v>
      </c>
      <c r="CI111">
        <v>1</v>
      </c>
      <c r="CJ111">
        <v>1</v>
      </c>
      <c r="CK111">
        <v>0</v>
      </c>
      <c r="CL111">
        <v>0</v>
      </c>
      <c r="CM111">
        <v>0</v>
      </c>
      <c r="CN111">
        <v>1</v>
      </c>
      <c r="CO111" s="17">
        <v>0</v>
      </c>
      <c r="CP111">
        <v>0</v>
      </c>
      <c r="CQ111">
        <v>110</v>
      </c>
      <c r="CR111">
        <v>0</v>
      </c>
      <c r="CS111">
        <v>1</v>
      </c>
      <c r="CT111">
        <v>7</v>
      </c>
      <c r="CZ111" s="33" t="s">
        <v>85</v>
      </c>
    </row>
    <row r="112" spans="1:104" x14ac:dyDescent="0.25">
      <c r="A112">
        <v>111</v>
      </c>
      <c r="B112">
        <v>10</v>
      </c>
      <c r="C112" s="24" t="s">
        <v>22</v>
      </c>
      <c r="D112" s="12">
        <v>12.13</v>
      </c>
      <c r="E112" s="13">
        <f t="shared" si="27"/>
        <v>3.9770491803278691</v>
      </c>
      <c r="F112" s="7">
        <v>3.05</v>
      </c>
      <c r="G112" s="7">
        <f t="shared" si="16"/>
        <v>8.1529508196721316</v>
      </c>
      <c r="H112" s="15">
        <f t="shared" si="17"/>
        <v>16.10704918032787</v>
      </c>
      <c r="I112" s="11">
        <f t="shared" si="18"/>
        <v>0.19239839057790684</v>
      </c>
      <c r="J112" s="32">
        <f t="shared" si="19"/>
        <v>6.3081439533739944E-2</v>
      </c>
      <c r="K112" s="32">
        <f t="shared" si="20"/>
        <v>15.852523458427685</v>
      </c>
      <c r="L112" s="8">
        <v>0</v>
      </c>
      <c r="M112" s="9">
        <v>1</v>
      </c>
      <c r="N112" s="8">
        <v>0</v>
      </c>
      <c r="O112" s="9">
        <v>0</v>
      </c>
      <c r="P112" s="9">
        <v>1</v>
      </c>
      <c r="Q112" s="9">
        <v>0</v>
      </c>
      <c r="R112" s="9">
        <v>0</v>
      </c>
      <c r="S112" s="8">
        <v>250</v>
      </c>
      <c r="T112" s="9">
        <v>7</v>
      </c>
      <c r="U112" s="9">
        <f t="shared" si="21"/>
        <v>242</v>
      </c>
      <c r="V112" s="9">
        <f t="shared" si="22"/>
        <v>15</v>
      </c>
      <c r="W112" s="7">
        <v>8.9</v>
      </c>
      <c r="X112" s="7">
        <f t="shared" si="28"/>
        <v>24.4</v>
      </c>
      <c r="Y112" s="9">
        <v>1</v>
      </c>
      <c r="Z112" s="9">
        <v>0</v>
      </c>
      <c r="AA112" s="9">
        <v>0</v>
      </c>
      <c r="AB112" s="9">
        <v>1</v>
      </c>
      <c r="AC112" s="9">
        <v>0</v>
      </c>
      <c r="AD112" s="29">
        <v>0</v>
      </c>
      <c r="AE112" s="9">
        <v>0</v>
      </c>
      <c r="AF112" s="9">
        <v>1</v>
      </c>
      <c r="AG112" s="29">
        <v>0</v>
      </c>
      <c r="AH112" s="9">
        <v>0</v>
      </c>
      <c r="AI112" s="29">
        <v>1</v>
      </c>
      <c r="AJ112" s="20">
        <v>1985</v>
      </c>
      <c r="AK112" s="32">
        <v>0.42799999999999999</v>
      </c>
      <c r="AL112" s="32">
        <f t="shared" si="29"/>
        <v>0.16000000000000003</v>
      </c>
      <c r="AM112" s="32">
        <f t="shared" si="29"/>
        <v>0.16000000000000003</v>
      </c>
      <c r="AN112" s="42">
        <v>0.252</v>
      </c>
      <c r="AO112" s="41" t="s">
        <v>98</v>
      </c>
      <c r="AP112" s="17" t="s">
        <v>98</v>
      </c>
      <c r="AQ112">
        <v>0.66400000000000003</v>
      </c>
      <c r="AR112" s="39">
        <v>0.33600000000000002</v>
      </c>
      <c r="AS112" t="s">
        <v>98</v>
      </c>
      <c r="AT112" s="39" t="s">
        <v>98</v>
      </c>
      <c r="AU112">
        <v>0</v>
      </c>
      <c r="AV112" s="17">
        <v>1</v>
      </c>
      <c r="AW112">
        <v>0.66800000000000004</v>
      </c>
      <c r="AX112" s="17">
        <v>0.33200000000000002</v>
      </c>
      <c r="AY112" s="17" t="s">
        <v>569</v>
      </c>
      <c r="AZ112">
        <v>0</v>
      </c>
      <c r="BA112">
        <v>1</v>
      </c>
      <c r="BB112">
        <v>0</v>
      </c>
      <c r="BC112">
        <v>0</v>
      </c>
      <c r="BD112">
        <v>0</v>
      </c>
      <c r="BE112">
        <v>0</v>
      </c>
      <c r="BF112" s="17">
        <v>0</v>
      </c>
      <c r="BG112">
        <v>0</v>
      </c>
      <c r="BH112">
        <v>1</v>
      </c>
      <c r="BI112" s="17">
        <v>0</v>
      </c>
      <c r="BJ112">
        <v>1105</v>
      </c>
      <c r="BK112">
        <v>269</v>
      </c>
      <c r="BL112" s="24">
        <v>39.299999999999997</v>
      </c>
      <c r="BM112">
        <v>1</v>
      </c>
      <c r="BN112">
        <v>0</v>
      </c>
      <c r="BO112">
        <v>0</v>
      </c>
      <c r="BP112">
        <v>0</v>
      </c>
      <c r="BQ112">
        <v>0</v>
      </c>
      <c r="BR112">
        <v>0</v>
      </c>
      <c r="BS112">
        <v>0</v>
      </c>
      <c r="BT112" s="17">
        <v>0</v>
      </c>
      <c r="BU112">
        <v>0</v>
      </c>
      <c r="BV112">
        <v>0</v>
      </c>
      <c r="BW112">
        <v>1</v>
      </c>
      <c r="BX112" s="17">
        <v>0</v>
      </c>
      <c r="BY112">
        <v>1</v>
      </c>
      <c r="BZ112">
        <v>1</v>
      </c>
      <c r="CA112">
        <v>0</v>
      </c>
      <c r="CB112">
        <v>0</v>
      </c>
      <c r="CC112" s="17">
        <v>1</v>
      </c>
      <c r="CD112">
        <v>1</v>
      </c>
      <c r="CE112">
        <v>1</v>
      </c>
      <c r="CF112">
        <v>0</v>
      </c>
      <c r="CG112">
        <v>0</v>
      </c>
      <c r="CH112">
        <v>0</v>
      </c>
      <c r="CI112">
        <v>0</v>
      </c>
      <c r="CJ112">
        <v>1</v>
      </c>
      <c r="CK112">
        <v>0</v>
      </c>
      <c r="CL112">
        <v>0</v>
      </c>
      <c r="CM112">
        <v>0</v>
      </c>
      <c r="CN112">
        <v>1</v>
      </c>
      <c r="CO112" s="17">
        <v>1</v>
      </c>
      <c r="CP112">
        <v>0</v>
      </c>
      <c r="CQ112">
        <v>110</v>
      </c>
      <c r="CR112">
        <v>0</v>
      </c>
      <c r="CS112">
        <v>1</v>
      </c>
      <c r="CT112">
        <v>7</v>
      </c>
      <c r="CZ112" s="33" t="s">
        <v>85</v>
      </c>
    </row>
    <row r="113" spans="1:104" x14ac:dyDescent="0.25">
      <c r="A113">
        <v>112</v>
      </c>
      <c r="B113">
        <v>10</v>
      </c>
      <c r="C113" s="24" t="s">
        <v>22</v>
      </c>
      <c r="D113" s="12">
        <v>9.5299999999999994</v>
      </c>
      <c r="E113" s="13">
        <f t="shared" si="27"/>
        <v>2.9323076923076923</v>
      </c>
      <c r="F113" s="7">
        <v>3.25</v>
      </c>
      <c r="G113" s="7">
        <f t="shared" si="16"/>
        <v>6.5976923076923075</v>
      </c>
      <c r="H113" s="15">
        <f t="shared" si="17"/>
        <v>12.462307692307691</v>
      </c>
      <c r="I113" s="11">
        <f t="shared" si="18"/>
        <v>0.20450264387930378</v>
      </c>
      <c r="J113" s="32">
        <f t="shared" si="19"/>
        <v>6.2923890424401163E-2</v>
      </c>
      <c r="K113" s="32">
        <f t="shared" si="20"/>
        <v>15.892215075312818</v>
      </c>
      <c r="L113" s="8">
        <v>0</v>
      </c>
      <c r="M113" s="9">
        <v>1</v>
      </c>
      <c r="N113" s="8">
        <v>0</v>
      </c>
      <c r="O113" s="9">
        <v>0</v>
      </c>
      <c r="P113" s="9">
        <v>1</v>
      </c>
      <c r="Q113" s="9">
        <v>0</v>
      </c>
      <c r="R113" s="9">
        <v>0</v>
      </c>
      <c r="S113" s="8">
        <v>250</v>
      </c>
      <c r="T113" s="9">
        <v>7</v>
      </c>
      <c r="U113" s="9">
        <f t="shared" si="21"/>
        <v>242</v>
      </c>
      <c r="V113" s="9">
        <f t="shared" si="22"/>
        <v>15</v>
      </c>
      <c r="W113" s="7">
        <v>8.9</v>
      </c>
      <c r="X113" s="7">
        <f t="shared" si="28"/>
        <v>25.4</v>
      </c>
      <c r="Y113" s="9">
        <v>1</v>
      </c>
      <c r="Z113" s="9">
        <v>0</v>
      </c>
      <c r="AA113" s="9">
        <v>0</v>
      </c>
      <c r="AB113" s="9">
        <v>1</v>
      </c>
      <c r="AC113" s="9">
        <v>0</v>
      </c>
      <c r="AD113" s="29">
        <v>0</v>
      </c>
      <c r="AE113" s="9">
        <v>0</v>
      </c>
      <c r="AF113" s="9">
        <v>1</v>
      </c>
      <c r="AG113" s="29">
        <v>0</v>
      </c>
      <c r="AH113" s="9">
        <v>0</v>
      </c>
      <c r="AI113" s="29">
        <v>1</v>
      </c>
      <c r="AJ113" s="20">
        <v>1985</v>
      </c>
      <c r="AK113" s="32">
        <v>0.42799999999999999</v>
      </c>
      <c r="AL113" s="32">
        <f t="shared" si="29"/>
        <v>0.16000000000000003</v>
      </c>
      <c r="AM113" s="32">
        <f t="shared" si="29"/>
        <v>0.16000000000000003</v>
      </c>
      <c r="AN113" s="42">
        <v>0.252</v>
      </c>
      <c r="AO113" s="41" t="s">
        <v>98</v>
      </c>
      <c r="AP113" s="17" t="s">
        <v>98</v>
      </c>
      <c r="AQ113">
        <v>0.66400000000000003</v>
      </c>
      <c r="AR113" s="39">
        <v>0.33600000000000002</v>
      </c>
      <c r="AS113" t="s">
        <v>98</v>
      </c>
      <c r="AT113" s="39" t="s">
        <v>98</v>
      </c>
      <c r="AU113">
        <v>0</v>
      </c>
      <c r="AV113" s="17">
        <v>1</v>
      </c>
      <c r="AW113">
        <v>0.66800000000000004</v>
      </c>
      <c r="AX113" s="17">
        <v>0.33200000000000002</v>
      </c>
      <c r="AY113" s="17" t="s">
        <v>569</v>
      </c>
      <c r="AZ113">
        <v>0</v>
      </c>
      <c r="BA113">
        <v>1</v>
      </c>
      <c r="BB113">
        <v>0</v>
      </c>
      <c r="BC113">
        <v>0</v>
      </c>
      <c r="BD113">
        <v>0</v>
      </c>
      <c r="BE113">
        <v>0</v>
      </c>
      <c r="BF113" s="17">
        <v>0</v>
      </c>
      <c r="BG113">
        <v>0</v>
      </c>
      <c r="BH113">
        <v>1</v>
      </c>
      <c r="BI113" s="17">
        <v>0</v>
      </c>
      <c r="BJ113">
        <v>1105</v>
      </c>
      <c r="BK113">
        <v>269</v>
      </c>
      <c r="BL113" s="24">
        <v>40.299999999999997</v>
      </c>
      <c r="BM113">
        <v>1</v>
      </c>
      <c r="BN113">
        <v>0</v>
      </c>
      <c r="BO113">
        <v>0</v>
      </c>
      <c r="BP113">
        <v>0</v>
      </c>
      <c r="BQ113">
        <v>0</v>
      </c>
      <c r="BR113">
        <v>0</v>
      </c>
      <c r="BS113">
        <v>0</v>
      </c>
      <c r="BT113" s="17">
        <v>0</v>
      </c>
      <c r="BU113">
        <v>0</v>
      </c>
      <c r="BV113">
        <v>0</v>
      </c>
      <c r="BW113">
        <v>1</v>
      </c>
      <c r="BX113" s="17">
        <v>0</v>
      </c>
      <c r="BY113">
        <v>1</v>
      </c>
      <c r="BZ113">
        <v>1</v>
      </c>
      <c r="CA113">
        <v>0</v>
      </c>
      <c r="CB113">
        <v>0</v>
      </c>
      <c r="CC113" s="17">
        <v>1</v>
      </c>
      <c r="CD113">
        <v>1</v>
      </c>
      <c r="CE113">
        <v>1</v>
      </c>
      <c r="CF113">
        <v>0</v>
      </c>
      <c r="CG113">
        <v>0</v>
      </c>
      <c r="CH113">
        <v>0</v>
      </c>
      <c r="CI113">
        <v>0</v>
      </c>
      <c r="CJ113">
        <v>1</v>
      </c>
      <c r="CK113">
        <v>0</v>
      </c>
      <c r="CL113">
        <v>0</v>
      </c>
      <c r="CM113">
        <v>0</v>
      </c>
      <c r="CN113">
        <v>1</v>
      </c>
      <c r="CO113" s="17">
        <v>1</v>
      </c>
      <c r="CP113">
        <v>0</v>
      </c>
      <c r="CQ113">
        <v>110</v>
      </c>
      <c r="CR113">
        <v>0</v>
      </c>
      <c r="CS113">
        <v>1</v>
      </c>
      <c r="CT113">
        <v>7</v>
      </c>
      <c r="CZ113" s="33" t="s">
        <v>85</v>
      </c>
    </row>
    <row r="114" spans="1:104" s="50" customFormat="1" x14ac:dyDescent="0.25">
      <c r="A114" s="50">
        <v>113</v>
      </c>
      <c r="B114" s="50">
        <v>10</v>
      </c>
      <c r="C114" s="51" t="s">
        <v>22</v>
      </c>
      <c r="D114" s="52">
        <v>10.99</v>
      </c>
      <c r="E114" s="53">
        <f t="shared" si="27"/>
        <v>1.6138032305433188</v>
      </c>
      <c r="F114" s="54">
        <v>6.81</v>
      </c>
      <c r="G114" s="54">
        <f t="shared" si="16"/>
        <v>9.3761967694566817</v>
      </c>
      <c r="H114" s="55">
        <f t="shared" si="17"/>
        <v>12.603803230543319</v>
      </c>
      <c r="I114" s="56">
        <f t="shared" si="18"/>
        <v>0.40102133631589526</v>
      </c>
      <c r="J114" s="57">
        <f t="shared" si="19"/>
        <v>5.8887127212319423E-2</v>
      </c>
      <c r="K114" s="57">
        <f t="shared" si="20"/>
        <v>16.981640085692547</v>
      </c>
      <c r="L114" s="58">
        <v>0</v>
      </c>
      <c r="M114" s="59">
        <v>1</v>
      </c>
      <c r="N114" s="58">
        <v>0</v>
      </c>
      <c r="O114" s="59">
        <v>0</v>
      </c>
      <c r="P114" s="59">
        <v>1</v>
      </c>
      <c r="Q114" s="59">
        <v>0</v>
      </c>
      <c r="R114" s="59">
        <v>0</v>
      </c>
      <c r="S114" s="58">
        <v>250</v>
      </c>
      <c r="T114" s="59">
        <v>7</v>
      </c>
      <c r="U114" s="59">
        <f t="shared" si="21"/>
        <v>242</v>
      </c>
      <c r="V114" s="59">
        <f t="shared" si="22"/>
        <v>15</v>
      </c>
      <c r="W114" s="54">
        <v>8.9</v>
      </c>
      <c r="X114" s="54">
        <f t="shared" si="28"/>
        <v>26.4</v>
      </c>
      <c r="Y114" s="59">
        <v>1</v>
      </c>
      <c r="Z114" s="59">
        <v>0</v>
      </c>
      <c r="AA114" s="59">
        <v>0</v>
      </c>
      <c r="AB114" s="59">
        <v>1</v>
      </c>
      <c r="AC114" s="59">
        <v>0</v>
      </c>
      <c r="AD114" s="60">
        <v>0</v>
      </c>
      <c r="AE114" s="59">
        <v>0</v>
      </c>
      <c r="AF114" s="59">
        <v>1</v>
      </c>
      <c r="AG114" s="60">
        <v>0</v>
      </c>
      <c r="AH114" s="59">
        <v>0</v>
      </c>
      <c r="AI114" s="60">
        <v>1</v>
      </c>
      <c r="AJ114" s="61">
        <v>1985</v>
      </c>
      <c r="AK114" s="57">
        <v>0.42799999999999999</v>
      </c>
      <c r="AL114" s="57">
        <f t="shared" si="29"/>
        <v>0.16000000000000003</v>
      </c>
      <c r="AM114" s="57">
        <f t="shared" si="29"/>
        <v>0.16000000000000003</v>
      </c>
      <c r="AN114" s="62">
        <v>0.252</v>
      </c>
      <c r="AO114" s="63" t="s">
        <v>98</v>
      </c>
      <c r="AP114" s="64" t="s">
        <v>98</v>
      </c>
      <c r="AQ114" s="50">
        <v>0.66400000000000003</v>
      </c>
      <c r="AR114" s="65">
        <v>0.33600000000000002</v>
      </c>
      <c r="AS114" s="50" t="s">
        <v>98</v>
      </c>
      <c r="AT114" s="65" t="s">
        <v>98</v>
      </c>
      <c r="AU114">
        <v>0</v>
      </c>
      <c r="AV114" s="64">
        <v>1</v>
      </c>
      <c r="AW114" s="50">
        <v>0.66800000000000004</v>
      </c>
      <c r="AX114" s="64">
        <v>0.33200000000000002</v>
      </c>
      <c r="AY114" s="64" t="s">
        <v>569</v>
      </c>
      <c r="AZ114">
        <v>0</v>
      </c>
      <c r="BA114">
        <v>1</v>
      </c>
      <c r="BB114">
        <v>0</v>
      </c>
      <c r="BC114">
        <v>0</v>
      </c>
      <c r="BD114">
        <v>0</v>
      </c>
      <c r="BE114">
        <v>0</v>
      </c>
      <c r="BF114" s="64">
        <v>0</v>
      </c>
      <c r="BG114">
        <v>0</v>
      </c>
      <c r="BH114">
        <v>1</v>
      </c>
      <c r="BI114" s="64">
        <v>0</v>
      </c>
      <c r="BJ114">
        <v>1105</v>
      </c>
      <c r="BK114">
        <v>269</v>
      </c>
      <c r="BL114" s="51">
        <v>41.3</v>
      </c>
      <c r="BM114" s="50">
        <v>1</v>
      </c>
      <c r="BN114" s="50">
        <v>0</v>
      </c>
      <c r="BO114" s="50">
        <v>0</v>
      </c>
      <c r="BP114" s="50">
        <v>0</v>
      </c>
      <c r="BQ114" s="50">
        <v>0</v>
      </c>
      <c r="BR114" s="50">
        <v>0</v>
      </c>
      <c r="BS114" s="50">
        <v>0</v>
      </c>
      <c r="BT114" s="64">
        <v>0</v>
      </c>
      <c r="BU114" s="50">
        <v>0</v>
      </c>
      <c r="BV114" s="50">
        <v>0</v>
      </c>
      <c r="BW114" s="50">
        <v>1</v>
      </c>
      <c r="BX114" s="64">
        <v>0</v>
      </c>
      <c r="BY114" s="50">
        <v>1</v>
      </c>
      <c r="BZ114" s="50">
        <v>1</v>
      </c>
      <c r="CA114" s="50">
        <v>0</v>
      </c>
      <c r="CB114" s="50">
        <v>0</v>
      </c>
      <c r="CC114" s="64">
        <v>1</v>
      </c>
      <c r="CD114" s="50">
        <v>1</v>
      </c>
      <c r="CE114" s="50">
        <v>1</v>
      </c>
      <c r="CF114" s="50">
        <v>0</v>
      </c>
      <c r="CG114" s="50">
        <v>0</v>
      </c>
      <c r="CH114" s="50">
        <v>0</v>
      </c>
      <c r="CI114" s="50">
        <v>0</v>
      </c>
      <c r="CJ114" s="50">
        <v>1</v>
      </c>
      <c r="CK114">
        <v>0</v>
      </c>
      <c r="CL114" s="50">
        <v>0</v>
      </c>
      <c r="CM114" s="50">
        <v>0</v>
      </c>
      <c r="CN114" s="50">
        <v>1</v>
      </c>
      <c r="CO114" s="64">
        <v>1</v>
      </c>
      <c r="CP114">
        <v>0</v>
      </c>
      <c r="CQ114">
        <v>110</v>
      </c>
      <c r="CR114">
        <v>0</v>
      </c>
      <c r="CS114">
        <v>1</v>
      </c>
      <c r="CT114">
        <v>7</v>
      </c>
      <c r="CU114" s="66"/>
      <c r="CZ114" s="33" t="s">
        <v>85</v>
      </c>
    </row>
    <row r="115" spans="1:104" x14ac:dyDescent="0.25">
      <c r="A115">
        <v>114</v>
      </c>
      <c r="B115">
        <v>11</v>
      </c>
      <c r="C115" s="24" t="s">
        <v>138</v>
      </c>
      <c r="D115" s="12">
        <v>11.3</v>
      </c>
      <c r="E115" s="13">
        <v>0.5</v>
      </c>
      <c r="F115" s="7">
        <f t="shared" ref="F115:F136" si="30">D115/E115</f>
        <v>22.6</v>
      </c>
      <c r="G115" s="7">
        <f t="shared" si="16"/>
        <v>10.8</v>
      </c>
      <c r="H115" s="15">
        <f t="shared" si="17"/>
        <v>11.8</v>
      </c>
      <c r="I115" s="11">
        <f t="shared" si="18"/>
        <v>0.32038983361101409</v>
      </c>
      <c r="J115" s="32">
        <f t="shared" si="19"/>
        <v>1.4176541310221863E-2</v>
      </c>
      <c r="K115" s="32">
        <f t="shared" si="20"/>
        <v>70.539067189749545</v>
      </c>
      <c r="L115" s="8">
        <v>0</v>
      </c>
      <c r="M115" s="9">
        <v>1</v>
      </c>
      <c r="N115" s="8">
        <v>0</v>
      </c>
      <c r="O115" s="9">
        <v>1</v>
      </c>
      <c r="P115" s="9">
        <v>0</v>
      </c>
      <c r="Q115" s="9">
        <v>0</v>
      </c>
      <c r="R115" s="9">
        <v>0</v>
      </c>
      <c r="S115" s="8">
        <v>4481</v>
      </c>
      <c r="T115" s="9">
        <v>15</v>
      </c>
      <c r="U115" s="9">
        <f t="shared" si="21"/>
        <v>4465</v>
      </c>
      <c r="V115" s="9">
        <f t="shared" si="22"/>
        <v>6</v>
      </c>
      <c r="W115" s="7">
        <v>9.15</v>
      </c>
      <c r="X115" s="7">
        <f t="shared" si="28"/>
        <v>27.53</v>
      </c>
      <c r="Y115" s="9">
        <v>1</v>
      </c>
      <c r="Z115" s="9">
        <v>0</v>
      </c>
      <c r="AA115" s="9">
        <v>0</v>
      </c>
      <c r="AB115" s="9">
        <v>0</v>
      </c>
      <c r="AC115" s="9">
        <v>1</v>
      </c>
      <c r="AD115" s="29">
        <v>0</v>
      </c>
      <c r="AE115" s="9">
        <v>0</v>
      </c>
      <c r="AF115" s="9">
        <v>0</v>
      </c>
      <c r="AG115" s="29">
        <v>1</v>
      </c>
      <c r="AH115" s="9">
        <v>0</v>
      </c>
      <c r="AI115" s="29">
        <v>1</v>
      </c>
      <c r="AJ115" s="20">
        <v>2011</v>
      </c>
      <c r="AK115" s="32" t="s">
        <v>98</v>
      </c>
      <c r="AL115" s="32" t="s">
        <v>98</v>
      </c>
      <c r="AM115" s="32" t="s">
        <v>98</v>
      </c>
      <c r="AN115" s="42" t="s">
        <v>98</v>
      </c>
      <c r="AO115" s="41">
        <f t="shared" ref="AO115:AO120" si="31">1-AP115</f>
        <v>0.86599999999999999</v>
      </c>
      <c r="AP115" s="17">
        <v>0.13400000000000001</v>
      </c>
      <c r="AQ115">
        <v>0.49099999999999999</v>
      </c>
      <c r="AR115" s="39">
        <v>0.50900000000000001</v>
      </c>
      <c r="AS115" t="s">
        <v>98</v>
      </c>
      <c r="AT115" s="39" t="s">
        <v>98</v>
      </c>
      <c r="AU115">
        <v>0</v>
      </c>
      <c r="AV115" s="17">
        <v>1</v>
      </c>
      <c r="AW115">
        <v>0.41399999999999998</v>
      </c>
      <c r="AX115" s="17">
        <v>0.58599999999999997</v>
      </c>
      <c r="AY115" s="17" t="s">
        <v>25</v>
      </c>
      <c r="AZ115">
        <v>0</v>
      </c>
      <c r="BA115">
        <v>0</v>
      </c>
      <c r="BB115">
        <v>0</v>
      </c>
      <c r="BC115">
        <v>0</v>
      </c>
      <c r="BD115">
        <v>0</v>
      </c>
      <c r="BE115">
        <v>0</v>
      </c>
      <c r="BF115" s="17">
        <v>1</v>
      </c>
      <c r="BG115">
        <v>0</v>
      </c>
      <c r="BH115">
        <v>1</v>
      </c>
      <c r="BI115" s="17">
        <v>0</v>
      </c>
      <c r="BJ115">
        <v>3903</v>
      </c>
      <c r="BK115">
        <v>118</v>
      </c>
      <c r="BL115" s="24">
        <v>42.68</v>
      </c>
      <c r="BM115">
        <v>1</v>
      </c>
      <c r="BN115">
        <v>0</v>
      </c>
      <c r="BO115">
        <v>0</v>
      </c>
      <c r="BP115">
        <v>0</v>
      </c>
      <c r="BQ115">
        <v>0</v>
      </c>
      <c r="BR115">
        <v>0</v>
      </c>
      <c r="BS115">
        <v>0</v>
      </c>
      <c r="BT115" s="17">
        <v>0</v>
      </c>
      <c r="BU115">
        <v>0</v>
      </c>
      <c r="BV115">
        <v>0</v>
      </c>
      <c r="BW115">
        <v>0</v>
      </c>
      <c r="BX115" s="17">
        <v>0</v>
      </c>
      <c r="BY115">
        <v>1</v>
      </c>
      <c r="BZ115">
        <v>0</v>
      </c>
      <c r="CA115">
        <v>0</v>
      </c>
      <c r="CB115">
        <v>0</v>
      </c>
      <c r="CC115" s="17">
        <v>0</v>
      </c>
      <c r="CD115">
        <v>1</v>
      </c>
      <c r="CE115">
        <v>1</v>
      </c>
      <c r="CF115">
        <v>0</v>
      </c>
      <c r="CG115">
        <v>0</v>
      </c>
      <c r="CH115">
        <v>1</v>
      </c>
      <c r="CI115">
        <v>0</v>
      </c>
      <c r="CJ115">
        <v>1</v>
      </c>
      <c r="CK115">
        <v>1</v>
      </c>
      <c r="CL115">
        <v>0</v>
      </c>
      <c r="CM115">
        <v>0</v>
      </c>
      <c r="CN115">
        <v>1</v>
      </c>
      <c r="CO115" s="17">
        <v>1</v>
      </c>
      <c r="CP115">
        <v>5.0000000000000001E-3</v>
      </c>
      <c r="CQ115">
        <v>12</v>
      </c>
      <c r="CR115">
        <v>1</v>
      </c>
      <c r="CS115">
        <v>0</v>
      </c>
      <c r="CT115">
        <v>28</v>
      </c>
      <c r="CZ115" s="33" t="s">
        <v>85</v>
      </c>
    </row>
    <row r="116" spans="1:104" x14ac:dyDescent="0.25">
      <c r="A116">
        <v>115</v>
      </c>
      <c r="B116">
        <v>11</v>
      </c>
      <c r="C116" s="24" t="s">
        <v>138</v>
      </c>
      <c r="D116" s="12">
        <v>18</v>
      </c>
      <c r="E116" s="13">
        <v>1.4</v>
      </c>
      <c r="F116" s="7">
        <f t="shared" si="30"/>
        <v>12.857142857142858</v>
      </c>
      <c r="G116" s="7">
        <f t="shared" si="16"/>
        <v>16.600000000000001</v>
      </c>
      <c r="H116" s="15">
        <f t="shared" si="17"/>
        <v>19.399999999999999</v>
      </c>
      <c r="I116" s="11">
        <f t="shared" si="18"/>
        <v>0.18894683311768237</v>
      </c>
      <c r="J116" s="32">
        <f t="shared" si="19"/>
        <v>1.4695864798041962E-2</v>
      </c>
      <c r="K116" s="32">
        <f t="shared" si="20"/>
        <v>68.04635274905614</v>
      </c>
      <c r="L116" s="8">
        <v>0</v>
      </c>
      <c r="M116" s="9">
        <v>1</v>
      </c>
      <c r="N116" s="8">
        <v>0</v>
      </c>
      <c r="O116" s="9">
        <v>1</v>
      </c>
      <c r="P116" s="9">
        <v>0</v>
      </c>
      <c r="Q116" s="9">
        <v>0</v>
      </c>
      <c r="R116" s="9">
        <v>0</v>
      </c>
      <c r="S116" s="8">
        <v>4481</v>
      </c>
      <c r="T116" s="9">
        <v>15</v>
      </c>
      <c r="U116" s="9">
        <f t="shared" si="21"/>
        <v>4465</v>
      </c>
      <c r="V116" s="9">
        <f t="shared" si="22"/>
        <v>6</v>
      </c>
      <c r="W116" s="7">
        <v>9.15</v>
      </c>
      <c r="X116" s="7">
        <f t="shared" si="28"/>
        <v>27.53</v>
      </c>
      <c r="Y116" s="9">
        <v>1</v>
      </c>
      <c r="Z116" s="9">
        <v>0</v>
      </c>
      <c r="AA116" s="9">
        <v>0</v>
      </c>
      <c r="AB116" s="9">
        <v>0</v>
      </c>
      <c r="AC116" s="9">
        <v>1</v>
      </c>
      <c r="AD116" s="29">
        <v>0</v>
      </c>
      <c r="AE116" s="9">
        <v>0</v>
      </c>
      <c r="AF116" s="9">
        <v>0</v>
      </c>
      <c r="AG116" s="29">
        <v>1</v>
      </c>
      <c r="AH116" s="9">
        <v>0</v>
      </c>
      <c r="AI116" s="29">
        <v>1</v>
      </c>
      <c r="AJ116" s="20">
        <v>2011</v>
      </c>
      <c r="AK116" s="32" t="s">
        <v>98</v>
      </c>
      <c r="AL116" s="32" t="s">
        <v>98</v>
      </c>
      <c r="AM116" s="32" t="s">
        <v>98</v>
      </c>
      <c r="AN116" s="42" t="s">
        <v>98</v>
      </c>
      <c r="AO116" s="41">
        <f t="shared" si="31"/>
        <v>0.86599999999999999</v>
      </c>
      <c r="AP116" s="17">
        <v>0.13400000000000001</v>
      </c>
      <c r="AQ116">
        <v>0.49099999999999999</v>
      </c>
      <c r="AR116" s="39">
        <v>0.50900000000000001</v>
      </c>
      <c r="AS116" t="s">
        <v>98</v>
      </c>
      <c r="AT116" s="39" t="s">
        <v>98</v>
      </c>
      <c r="AU116">
        <v>0</v>
      </c>
      <c r="AV116" s="17">
        <v>1</v>
      </c>
      <c r="AW116">
        <v>0.41399999999999998</v>
      </c>
      <c r="AX116" s="17">
        <v>0.58599999999999997</v>
      </c>
      <c r="AY116" s="17" t="s">
        <v>25</v>
      </c>
      <c r="AZ116">
        <v>0</v>
      </c>
      <c r="BA116">
        <v>0</v>
      </c>
      <c r="BB116">
        <v>0</v>
      </c>
      <c r="BC116">
        <v>0</v>
      </c>
      <c r="BD116">
        <v>0</v>
      </c>
      <c r="BE116">
        <v>0</v>
      </c>
      <c r="BF116" s="17">
        <v>1</v>
      </c>
      <c r="BG116">
        <v>0</v>
      </c>
      <c r="BH116">
        <v>1</v>
      </c>
      <c r="BI116" s="17">
        <v>0</v>
      </c>
      <c r="BJ116">
        <v>3903</v>
      </c>
      <c r="BK116">
        <v>118</v>
      </c>
      <c r="BL116" s="24">
        <v>42.68</v>
      </c>
      <c r="BM116">
        <v>0</v>
      </c>
      <c r="BN116">
        <v>0</v>
      </c>
      <c r="BO116">
        <v>0</v>
      </c>
      <c r="BP116">
        <v>0</v>
      </c>
      <c r="BQ116">
        <v>0</v>
      </c>
      <c r="BR116">
        <v>0</v>
      </c>
      <c r="BS116">
        <v>0</v>
      </c>
      <c r="BT116" s="17">
        <v>1</v>
      </c>
      <c r="BU116">
        <v>0</v>
      </c>
      <c r="BV116">
        <v>1</v>
      </c>
      <c r="BW116">
        <v>0</v>
      </c>
      <c r="BX116" s="17">
        <v>0</v>
      </c>
      <c r="BY116">
        <v>1</v>
      </c>
      <c r="BZ116">
        <v>0</v>
      </c>
      <c r="CA116">
        <v>0</v>
      </c>
      <c r="CB116">
        <v>0</v>
      </c>
      <c r="CC116" s="17">
        <v>0</v>
      </c>
      <c r="CD116">
        <v>1</v>
      </c>
      <c r="CE116">
        <v>1</v>
      </c>
      <c r="CF116">
        <v>0</v>
      </c>
      <c r="CG116">
        <v>0</v>
      </c>
      <c r="CH116">
        <v>1</v>
      </c>
      <c r="CI116">
        <v>0</v>
      </c>
      <c r="CJ116">
        <v>1</v>
      </c>
      <c r="CK116">
        <v>1</v>
      </c>
      <c r="CL116">
        <v>0</v>
      </c>
      <c r="CM116">
        <v>0</v>
      </c>
      <c r="CN116">
        <v>1</v>
      </c>
      <c r="CO116" s="17">
        <v>1</v>
      </c>
      <c r="CP116">
        <v>5.0000000000000001E-3</v>
      </c>
      <c r="CQ116">
        <v>12</v>
      </c>
      <c r="CR116">
        <v>1</v>
      </c>
      <c r="CS116">
        <v>0</v>
      </c>
      <c r="CT116">
        <v>28</v>
      </c>
      <c r="CZ116" s="33" t="s">
        <v>85</v>
      </c>
    </row>
    <row r="117" spans="1:104" x14ac:dyDescent="0.25">
      <c r="A117">
        <v>116</v>
      </c>
      <c r="B117">
        <v>11</v>
      </c>
      <c r="C117" s="24" t="s">
        <v>138</v>
      </c>
      <c r="D117" s="12">
        <v>21.2</v>
      </c>
      <c r="E117" s="13">
        <v>1.7</v>
      </c>
      <c r="F117" s="7">
        <f t="shared" si="30"/>
        <v>12.470588235294118</v>
      </c>
      <c r="G117" s="7">
        <f t="shared" si="16"/>
        <v>19.5</v>
      </c>
      <c r="H117" s="15">
        <f t="shared" si="17"/>
        <v>22.9</v>
      </c>
      <c r="I117" s="11">
        <f t="shared" si="18"/>
        <v>0.25336910128038576</v>
      </c>
      <c r="J117" s="32">
        <f t="shared" si="19"/>
        <v>2.0317333593238476E-2</v>
      </c>
      <c r="K117" s="32">
        <f t="shared" si="20"/>
        <v>49.219056989485857</v>
      </c>
      <c r="L117" s="8">
        <v>0</v>
      </c>
      <c r="M117" s="9">
        <v>1</v>
      </c>
      <c r="N117" s="8">
        <v>0</v>
      </c>
      <c r="O117" s="9">
        <v>1</v>
      </c>
      <c r="P117" s="9">
        <v>0</v>
      </c>
      <c r="Q117" s="9">
        <v>0</v>
      </c>
      <c r="R117" s="9">
        <v>0</v>
      </c>
      <c r="S117" s="8">
        <v>2282</v>
      </c>
      <c r="T117" s="9">
        <v>14</v>
      </c>
      <c r="U117" s="9">
        <f t="shared" si="21"/>
        <v>2267</v>
      </c>
      <c r="V117" s="9">
        <f t="shared" si="22"/>
        <v>6</v>
      </c>
      <c r="W117" s="7">
        <v>9.15</v>
      </c>
      <c r="X117" s="7">
        <f t="shared" si="28"/>
        <v>27.53</v>
      </c>
      <c r="Y117" s="9">
        <v>1</v>
      </c>
      <c r="Z117" s="9">
        <v>0</v>
      </c>
      <c r="AA117" s="9">
        <v>0</v>
      </c>
      <c r="AB117" s="9">
        <v>0</v>
      </c>
      <c r="AC117" s="9">
        <v>1</v>
      </c>
      <c r="AD117" s="29">
        <v>0</v>
      </c>
      <c r="AE117" s="9">
        <v>0</v>
      </c>
      <c r="AF117" s="9">
        <v>0</v>
      </c>
      <c r="AG117" s="29">
        <v>1</v>
      </c>
      <c r="AH117" s="9">
        <v>0</v>
      </c>
      <c r="AI117" s="29">
        <v>1</v>
      </c>
      <c r="AJ117" s="20">
        <v>2011</v>
      </c>
      <c r="AK117" s="32" t="s">
        <v>98</v>
      </c>
      <c r="AL117" s="32" t="s">
        <v>98</v>
      </c>
      <c r="AM117" s="32" t="s">
        <v>98</v>
      </c>
      <c r="AN117" s="42" t="s">
        <v>98</v>
      </c>
      <c r="AO117" s="41">
        <f t="shared" si="31"/>
        <v>0.86599999999999999</v>
      </c>
      <c r="AP117" s="17">
        <v>0.13400000000000001</v>
      </c>
      <c r="AQ117">
        <v>0</v>
      </c>
      <c r="AR117" s="39">
        <v>1</v>
      </c>
      <c r="AS117" t="s">
        <v>98</v>
      </c>
      <c r="AT117" s="39" t="s">
        <v>98</v>
      </c>
      <c r="AU117">
        <v>0</v>
      </c>
      <c r="AV117" s="17">
        <v>1</v>
      </c>
      <c r="AW117">
        <v>0.41399999999999998</v>
      </c>
      <c r="AX117" s="17">
        <v>0.58599999999999997</v>
      </c>
      <c r="AY117" s="17" t="s">
        <v>25</v>
      </c>
      <c r="AZ117">
        <v>0</v>
      </c>
      <c r="BA117">
        <v>0</v>
      </c>
      <c r="BB117">
        <v>0</v>
      </c>
      <c r="BC117">
        <v>0</v>
      </c>
      <c r="BD117">
        <v>0</v>
      </c>
      <c r="BE117">
        <v>0</v>
      </c>
      <c r="BF117" s="17">
        <v>1</v>
      </c>
      <c r="BG117">
        <v>0</v>
      </c>
      <c r="BH117">
        <v>1</v>
      </c>
      <c r="BI117" s="17">
        <v>0</v>
      </c>
      <c r="BJ117">
        <v>3903</v>
      </c>
      <c r="BK117">
        <v>118</v>
      </c>
      <c r="BL117" s="24">
        <v>42.68</v>
      </c>
      <c r="BM117">
        <v>0</v>
      </c>
      <c r="BN117">
        <v>0</v>
      </c>
      <c r="BO117">
        <v>0</v>
      </c>
      <c r="BP117">
        <v>0</v>
      </c>
      <c r="BQ117">
        <v>0</v>
      </c>
      <c r="BR117">
        <v>0</v>
      </c>
      <c r="BS117">
        <v>0</v>
      </c>
      <c r="BT117" s="17">
        <v>1</v>
      </c>
      <c r="BU117">
        <v>0</v>
      </c>
      <c r="BV117">
        <v>1</v>
      </c>
      <c r="BW117">
        <v>0</v>
      </c>
      <c r="BX117" s="17">
        <v>0</v>
      </c>
      <c r="BY117">
        <v>1</v>
      </c>
      <c r="BZ117">
        <v>0</v>
      </c>
      <c r="CA117">
        <v>0</v>
      </c>
      <c r="CB117">
        <v>0</v>
      </c>
      <c r="CC117" s="17">
        <v>0</v>
      </c>
      <c r="CD117">
        <v>1</v>
      </c>
      <c r="CE117">
        <v>1</v>
      </c>
      <c r="CF117">
        <v>0</v>
      </c>
      <c r="CG117">
        <v>0</v>
      </c>
      <c r="CH117">
        <v>1</v>
      </c>
      <c r="CI117">
        <v>0</v>
      </c>
      <c r="CJ117">
        <v>1</v>
      </c>
      <c r="CK117">
        <v>1</v>
      </c>
      <c r="CL117">
        <v>0</v>
      </c>
      <c r="CM117">
        <v>0</v>
      </c>
      <c r="CN117">
        <v>1</v>
      </c>
      <c r="CO117" s="17">
        <v>1</v>
      </c>
      <c r="CP117">
        <v>5.0000000000000001E-3</v>
      </c>
      <c r="CQ117">
        <v>12</v>
      </c>
      <c r="CR117">
        <v>1</v>
      </c>
      <c r="CS117">
        <v>0</v>
      </c>
      <c r="CT117">
        <v>28</v>
      </c>
      <c r="CZ117" s="33" t="s">
        <v>85</v>
      </c>
    </row>
    <row r="118" spans="1:104" x14ac:dyDescent="0.25">
      <c r="A118">
        <v>117</v>
      </c>
      <c r="B118">
        <v>11</v>
      </c>
      <c r="C118" s="24" t="s">
        <v>138</v>
      </c>
      <c r="D118" s="12">
        <v>15</v>
      </c>
      <c r="E118" s="13">
        <v>2.2999999999999998</v>
      </c>
      <c r="F118" s="7">
        <f t="shared" si="30"/>
        <v>6.5217391304347831</v>
      </c>
      <c r="G118" s="7">
        <f t="shared" si="16"/>
        <v>12.7</v>
      </c>
      <c r="H118" s="15">
        <f t="shared" si="17"/>
        <v>17.3</v>
      </c>
      <c r="I118" s="11">
        <f t="shared" si="18"/>
        <v>0.13821298512211169</v>
      </c>
      <c r="J118" s="32">
        <f t="shared" si="19"/>
        <v>2.1192657718723789E-2</v>
      </c>
      <c r="K118" s="32">
        <f t="shared" si="20"/>
        <v>47.186153491097834</v>
      </c>
      <c r="L118" s="8">
        <v>0</v>
      </c>
      <c r="M118" s="9">
        <v>1</v>
      </c>
      <c r="N118" s="8">
        <v>0</v>
      </c>
      <c r="O118" s="9">
        <v>1</v>
      </c>
      <c r="P118" s="9">
        <v>0</v>
      </c>
      <c r="Q118" s="9">
        <v>0</v>
      </c>
      <c r="R118" s="9">
        <v>0</v>
      </c>
      <c r="S118" s="8">
        <v>2199</v>
      </c>
      <c r="T118" s="9">
        <v>14</v>
      </c>
      <c r="U118" s="9">
        <f t="shared" si="21"/>
        <v>2184</v>
      </c>
      <c r="V118" s="9">
        <f t="shared" si="22"/>
        <v>6</v>
      </c>
      <c r="W118" s="7">
        <v>9.15</v>
      </c>
      <c r="X118" s="7">
        <f t="shared" si="28"/>
        <v>27.53</v>
      </c>
      <c r="Y118" s="9">
        <v>1</v>
      </c>
      <c r="Z118" s="9">
        <v>0</v>
      </c>
      <c r="AA118" s="9">
        <v>0</v>
      </c>
      <c r="AB118" s="9">
        <v>0</v>
      </c>
      <c r="AC118" s="9">
        <v>1</v>
      </c>
      <c r="AD118" s="29">
        <v>0</v>
      </c>
      <c r="AE118" s="9">
        <v>0</v>
      </c>
      <c r="AF118" s="9">
        <v>0</v>
      </c>
      <c r="AG118" s="29">
        <v>1</v>
      </c>
      <c r="AH118" s="9">
        <v>0</v>
      </c>
      <c r="AI118" s="29">
        <v>1</v>
      </c>
      <c r="AJ118" s="20">
        <v>2011</v>
      </c>
      <c r="AK118" s="32" t="s">
        <v>98</v>
      </c>
      <c r="AL118" s="32" t="s">
        <v>98</v>
      </c>
      <c r="AM118" s="32" t="s">
        <v>98</v>
      </c>
      <c r="AN118" s="42" t="s">
        <v>98</v>
      </c>
      <c r="AO118" s="41">
        <f t="shared" si="31"/>
        <v>0.86599999999999999</v>
      </c>
      <c r="AP118" s="17">
        <v>0.13400000000000001</v>
      </c>
      <c r="AQ118">
        <v>1</v>
      </c>
      <c r="AR118" s="39">
        <v>0</v>
      </c>
      <c r="AS118" t="s">
        <v>98</v>
      </c>
      <c r="AT118" s="39" t="s">
        <v>98</v>
      </c>
      <c r="AU118">
        <v>0</v>
      </c>
      <c r="AV118" s="17">
        <v>1</v>
      </c>
      <c r="AW118">
        <v>0.41399999999999998</v>
      </c>
      <c r="AX118" s="17">
        <v>0.58599999999999997</v>
      </c>
      <c r="AY118" s="17" t="s">
        <v>25</v>
      </c>
      <c r="AZ118">
        <v>0</v>
      </c>
      <c r="BA118">
        <v>0</v>
      </c>
      <c r="BB118">
        <v>0</v>
      </c>
      <c r="BC118">
        <v>0</v>
      </c>
      <c r="BD118">
        <v>0</v>
      </c>
      <c r="BE118">
        <v>0</v>
      </c>
      <c r="BF118" s="17">
        <v>1</v>
      </c>
      <c r="BG118">
        <v>0</v>
      </c>
      <c r="BH118">
        <v>1</v>
      </c>
      <c r="BI118" s="17">
        <v>0</v>
      </c>
      <c r="BJ118">
        <v>3903</v>
      </c>
      <c r="BK118">
        <v>118</v>
      </c>
      <c r="BL118" s="24">
        <v>42.68</v>
      </c>
      <c r="BM118">
        <v>0</v>
      </c>
      <c r="BN118">
        <v>0</v>
      </c>
      <c r="BO118">
        <v>0</v>
      </c>
      <c r="BP118">
        <v>0</v>
      </c>
      <c r="BQ118">
        <v>0</v>
      </c>
      <c r="BR118">
        <v>0</v>
      </c>
      <c r="BS118">
        <v>0</v>
      </c>
      <c r="BT118" s="17">
        <v>1</v>
      </c>
      <c r="BU118">
        <v>0</v>
      </c>
      <c r="BV118">
        <v>1</v>
      </c>
      <c r="BW118">
        <v>0</v>
      </c>
      <c r="BX118" s="17">
        <v>0</v>
      </c>
      <c r="BY118">
        <v>1</v>
      </c>
      <c r="BZ118">
        <v>0</v>
      </c>
      <c r="CA118">
        <v>0</v>
      </c>
      <c r="CB118">
        <v>0</v>
      </c>
      <c r="CC118" s="17">
        <v>0</v>
      </c>
      <c r="CD118">
        <v>1</v>
      </c>
      <c r="CE118">
        <v>1</v>
      </c>
      <c r="CF118">
        <v>0</v>
      </c>
      <c r="CG118">
        <v>0</v>
      </c>
      <c r="CH118">
        <v>1</v>
      </c>
      <c r="CI118">
        <v>0</v>
      </c>
      <c r="CJ118">
        <v>1</v>
      </c>
      <c r="CK118">
        <v>1</v>
      </c>
      <c r="CL118">
        <v>0</v>
      </c>
      <c r="CM118">
        <v>0</v>
      </c>
      <c r="CN118">
        <v>1</v>
      </c>
      <c r="CO118" s="17">
        <v>1</v>
      </c>
      <c r="CP118">
        <v>5.0000000000000001E-3</v>
      </c>
      <c r="CQ118">
        <v>12</v>
      </c>
      <c r="CR118">
        <v>1</v>
      </c>
      <c r="CS118">
        <v>0</v>
      </c>
      <c r="CT118">
        <v>28</v>
      </c>
      <c r="CZ118" s="33" t="s">
        <v>85</v>
      </c>
    </row>
    <row r="119" spans="1:104" x14ac:dyDescent="0.25">
      <c r="A119">
        <v>118</v>
      </c>
      <c r="B119">
        <v>11</v>
      </c>
      <c r="C119" s="24" t="s">
        <v>138</v>
      </c>
      <c r="D119" s="12">
        <v>21.4</v>
      </c>
      <c r="E119" s="13">
        <v>1.8</v>
      </c>
      <c r="F119" s="7">
        <f t="shared" si="30"/>
        <v>11.888888888888888</v>
      </c>
      <c r="G119" s="7">
        <f t="shared" si="16"/>
        <v>19.599999999999998</v>
      </c>
      <c r="H119" s="15">
        <f t="shared" si="17"/>
        <v>23.2</v>
      </c>
      <c r="I119" s="11">
        <f t="shared" si="18"/>
        <v>0.22661558764273609</v>
      </c>
      <c r="J119" s="32">
        <f t="shared" si="19"/>
        <v>1.9061124194248831E-2</v>
      </c>
      <c r="K119" s="32">
        <f t="shared" si="20"/>
        <v>52.46280281315844</v>
      </c>
      <c r="L119" s="8">
        <v>0</v>
      </c>
      <c r="M119" s="9">
        <v>1</v>
      </c>
      <c r="N119" s="8">
        <v>0</v>
      </c>
      <c r="O119" s="9">
        <v>1</v>
      </c>
      <c r="P119" s="9">
        <v>0</v>
      </c>
      <c r="Q119" s="9">
        <v>0</v>
      </c>
      <c r="R119" s="9">
        <v>0</v>
      </c>
      <c r="S119" s="8">
        <v>2626</v>
      </c>
      <c r="T119" s="9">
        <v>14</v>
      </c>
      <c r="U119" s="9">
        <f t="shared" si="21"/>
        <v>2611</v>
      </c>
      <c r="V119" s="9">
        <f t="shared" si="22"/>
        <v>6</v>
      </c>
      <c r="W119" s="7">
        <v>9.15</v>
      </c>
      <c r="X119" s="7">
        <f t="shared" si="28"/>
        <v>27.53</v>
      </c>
      <c r="Y119" s="9">
        <v>1</v>
      </c>
      <c r="Z119" s="9">
        <v>0</v>
      </c>
      <c r="AA119" s="9">
        <v>0</v>
      </c>
      <c r="AB119" s="9">
        <v>0</v>
      </c>
      <c r="AC119" s="9">
        <v>1</v>
      </c>
      <c r="AD119" s="29">
        <v>0</v>
      </c>
      <c r="AE119" s="9">
        <v>0</v>
      </c>
      <c r="AF119" s="9">
        <v>0</v>
      </c>
      <c r="AG119" s="29">
        <v>1</v>
      </c>
      <c r="AH119" s="9">
        <v>0</v>
      </c>
      <c r="AI119" s="29">
        <v>1</v>
      </c>
      <c r="AJ119" s="20">
        <v>2011</v>
      </c>
      <c r="AK119" s="32" t="s">
        <v>98</v>
      </c>
      <c r="AL119" s="32" t="s">
        <v>98</v>
      </c>
      <c r="AM119" s="32" t="s">
        <v>98</v>
      </c>
      <c r="AN119" s="42" t="s">
        <v>98</v>
      </c>
      <c r="AO119" s="41">
        <f t="shared" si="31"/>
        <v>0.86599999999999999</v>
      </c>
      <c r="AP119" s="17">
        <v>0.13400000000000001</v>
      </c>
      <c r="AQ119">
        <v>0.49099999999999999</v>
      </c>
      <c r="AR119" s="39">
        <v>0.50900000000000001</v>
      </c>
      <c r="AS119" t="s">
        <v>98</v>
      </c>
      <c r="AT119" s="39" t="s">
        <v>98</v>
      </c>
      <c r="AU119">
        <v>0</v>
      </c>
      <c r="AV119" s="17">
        <v>1</v>
      </c>
      <c r="AW119">
        <v>0.41399999999999998</v>
      </c>
      <c r="AX119" s="17">
        <v>0.58599999999999997</v>
      </c>
      <c r="AY119" s="17" t="s">
        <v>25</v>
      </c>
      <c r="AZ119">
        <v>0</v>
      </c>
      <c r="BA119">
        <v>0</v>
      </c>
      <c r="BB119">
        <v>0</v>
      </c>
      <c r="BC119">
        <v>0</v>
      </c>
      <c r="BD119">
        <v>0</v>
      </c>
      <c r="BE119">
        <v>0</v>
      </c>
      <c r="BF119" s="17">
        <v>1</v>
      </c>
      <c r="BG119">
        <v>0</v>
      </c>
      <c r="BH119">
        <v>1</v>
      </c>
      <c r="BI119" s="17">
        <v>0</v>
      </c>
      <c r="BJ119">
        <v>3903</v>
      </c>
      <c r="BK119">
        <v>118</v>
      </c>
      <c r="BL119" s="24">
        <v>42.68</v>
      </c>
      <c r="BM119">
        <v>0</v>
      </c>
      <c r="BN119">
        <v>0</v>
      </c>
      <c r="BO119">
        <v>0</v>
      </c>
      <c r="BP119">
        <v>0</v>
      </c>
      <c r="BQ119">
        <v>0</v>
      </c>
      <c r="BR119">
        <v>0</v>
      </c>
      <c r="BS119">
        <v>0</v>
      </c>
      <c r="BT119" s="17">
        <v>1</v>
      </c>
      <c r="BU119">
        <v>0</v>
      </c>
      <c r="BV119">
        <v>1</v>
      </c>
      <c r="BW119">
        <v>0</v>
      </c>
      <c r="BX119" s="17">
        <v>0</v>
      </c>
      <c r="BY119">
        <v>1</v>
      </c>
      <c r="BZ119">
        <v>0</v>
      </c>
      <c r="CA119">
        <v>0</v>
      </c>
      <c r="CB119">
        <v>0</v>
      </c>
      <c r="CC119" s="17">
        <v>0</v>
      </c>
      <c r="CD119">
        <v>1</v>
      </c>
      <c r="CE119">
        <v>1</v>
      </c>
      <c r="CF119">
        <v>0</v>
      </c>
      <c r="CG119">
        <v>0</v>
      </c>
      <c r="CH119">
        <v>1</v>
      </c>
      <c r="CI119">
        <v>0</v>
      </c>
      <c r="CJ119">
        <v>1</v>
      </c>
      <c r="CK119">
        <v>1</v>
      </c>
      <c r="CL119">
        <v>0</v>
      </c>
      <c r="CM119">
        <v>0</v>
      </c>
      <c r="CN119">
        <v>1</v>
      </c>
      <c r="CO119" s="17">
        <v>1</v>
      </c>
      <c r="CP119">
        <v>5.0000000000000001E-3</v>
      </c>
      <c r="CQ119">
        <v>12</v>
      </c>
      <c r="CR119">
        <v>1</v>
      </c>
      <c r="CS119">
        <v>0</v>
      </c>
      <c r="CT119">
        <v>28</v>
      </c>
      <c r="CZ119" s="33" t="s">
        <v>85</v>
      </c>
    </row>
    <row r="120" spans="1:104" s="50" customFormat="1" x14ac:dyDescent="0.25">
      <c r="A120" s="50">
        <v>119</v>
      </c>
      <c r="B120" s="50">
        <v>11</v>
      </c>
      <c r="C120" s="51" t="s">
        <v>138</v>
      </c>
      <c r="D120" s="52">
        <v>13.8</v>
      </c>
      <c r="E120" s="53">
        <v>2.1</v>
      </c>
      <c r="F120" s="54">
        <f t="shared" si="30"/>
        <v>6.5714285714285712</v>
      </c>
      <c r="G120" s="54">
        <f t="shared" si="16"/>
        <v>11.700000000000001</v>
      </c>
      <c r="H120" s="55">
        <f t="shared" si="17"/>
        <v>15.9</v>
      </c>
      <c r="I120" s="56">
        <f t="shared" si="18"/>
        <v>0.15143053318554164</v>
      </c>
      <c r="J120" s="57">
        <f t="shared" si="19"/>
        <v>2.3043776789104162E-2</v>
      </c>
      <c r="K120" s="57">
        <f t="shared" si="20"/>
        <v>43.395664224313791</v>
      </c>
      <c r="L120" s="58">
        <v>0</v>
      </c>
      <c r="M120" s="59">
        <v>1</v>
      </c>
      <c r="N120" s="58">
        <v>0</v>
      </c>
      <c r="O120" s="59">
        <v>1</v>
      </c>
      <c r="P120" s="59">
        <v>0</v>
      </c>
      <c r="Q120" s="59">
        <v>0</v>
      </c>
      <c r="R120" s="59">
        <v>0</v>
      </c>
      <c r="S120" s="58">
        <v>1855</v>
      </c>
      <c r="T120" s="59">
        <v>14</v>
      </c>
      <c r="U120" s="59">
        <f t="shared" si="21"/>
        <v>1840</v>
      </c>
      <c r="V120" s="59">
        <f t="shared" si="22"/>
        <v>6</v>
      </c>
      <c r="W120" s="54">
        <v>9.15</v>
      </c>
      <c r="X120" s="54">
        <f t="shared" si="28"/>
        <v>27.53</v>
      </c>
      <c r="Y120" s="59">
        <v>1</v>
      </c>
      <c r="Z120" s="59">
        <v>0</v>
      </c>
      <c r="AA120" s="59">
        <v>0</v>
      </c>
      <c r="AB120" s="59">
        <v>0</v>
      </c>
      <c r="AC120" s="59">
        <v>1</v>
      </c>
      <c r="AD120" s="60">
        <v>0</v>
      </c>
      <c r="AE120" s="59">
        <v>0</v>
      </c>
      <c r="AF120" s="59">
        <v>0</v>
      </c>
      <c r="AG120" s="60">
        <v>1</v>
      </c>
      <c r="AH120" s="59">
        <v>0</v>
      </c>
      <c r="AI120" s="60">
        <v>1</v>
      </c>
      <c r="AJ120" s="61">
        <v>2011</v>
      </c>
      <c r="AK120" s="57" t="s">
        <v>98</v>
      </c>
      <c r="AL120" s="57" t="s">
        <v>98</v>
      </c>
      <c r="AM120" s="57" t="s">
        <v>98</v>
      </c>
      <c r="AN120" s="62" t="s">
        <v>98</v>
      </c>
      <c r="AO120" s="63">
        <f t="shared" si="31"/>
        <v>0.86599999999999999</v>
      </c>
      <c r="AP120" s="64">
        <v>0.13400000000000001</v>
      </c>
      <c r="AQ120" s="50">
        <v>0.49099999999999999</v>
      </c>
      <c r="AR120" s="65">
        <v>0.50900000000000001</v>
      </c>
      <c r="AS120" s="50" t="s">
        <v>98</v>
      </c>
      <c r="AT120" s="65" t="s">
        <v>98</v>
      </c>
      <c r="AU120">
        <v>0</v>
      </c>
      <c r="AV120" s="64">
        <v>1</v>
      </c>
      <c r="AW120" s="50">
        <v>0.41399999999999998</v>
      </c>
      <c r="AX120" s="64">
        <v>0.58599999999999997</v>
      </c>
      <c r="AY120" s="64" t="s">
        <v>25</v>
      </c>
      <c r="AZ120">
        <v>0</v>
      </c>
      <c r="BA120">
        <v>0</v>
      </c>
      <c r="BB120">
        <v>0</v>
      </c>
      <c r="BC120">
        <v>0</v>
      </c>
      <c r="BD120">
        <v>0</v>
      </c>
      <c r="BE120">
        <v>0</v>
      </c>
      <c r="BF120" s="64">
        <v>1</v>
      </c>
      <c r="BG120">
        <v>0</v>
      </c>
      <c r="BH120">
        <v>1</v>
      </c>
      <c r="BI120" s="64">
        <v>0</v>
      </c>
      <c r="BJ120">
        <v>3903</v>
      </c>
      <c r="BK120">
        <v>118</v>
      </c>
      <c r="BL120" s="51">
        <v>42.68</v>
      </c>
      <c r="BM120" s="50">
        <v>0</v>
      </c>
      <c r="BN120" s="50">
        <v>0</v>
      </c>
      <c r="BO120" s="50">
        <v>0</v>
      </c>
      <c r="BP120" s="50">
        <v>0</v>
      </c>
      <c r="BQ120" s="50">
        <v>0</v>
      </c>
      <c r="BR120" s="50">
        <v>0</v>
      </c>
      <c r="BS120" s="50">
        <v>0</v>
      </c>
      <c r="BT120" s="64">
        <v>1</v>
      </c>
      <c r="BU120" s="50">
        <v>0</v>
      </c>
      <c r="BV120" s="50">
        <v>1</v>
      </c>
      <c r="BW120" s="50">
        <v>0</v>
      </c>
      <c r="BX120" s="64">
        <v>0</v>
      </c>
      <c r="BY120" s="50">
        <v>1</v>
      </c>
      <c r="BZ120" s="50">
        <v>0</v>
      </c>
      <c r="CA120" s="50">
        <v>0</v>
      </c>
      <c r="CB120" s="50">
        <v>0</v>
      </c>
      <c r="CC120" s="64">
        <v>0</v>
      </c>
      <c r="CD120" s="50">
        <v>1</v>
      </c>
      <c r="CE120" s="50">
        <v>1</v>
      </c>
      <c r="CF120" s="50">
        <v>0</v>
      </c>
      <c r="CG120" s="50">
        <v>0</v>
      </c>
      <c r="CH120" s="50">
        <v>1</v>
      </c>
      <c r="CI120" s="50">
        <v>0</v>
      </c>
      <c r="CJ120" s="50">
        <v>1</v>
      </c>
      <c r="CK120">
        <v>1</v>
      </c>
      <c r="CL120" s="50">
        <v>0</v>
      </c>
      <c r="CM120" s="50">
        <v>0</v>
      </c>
      <c r="CN120" s="50">
        <v>1</v>
      </c>
      <c r="CO120" s="64">
        <v>1</v>
      </c>
      <c r="CP120">
        <v>5.0000000000000001E-3</v>
      </c>
      <c r="CQ120">
        <v>12</v>
      </c>
      <c r="CR120">
        <v>1</v>
      </c>
      <c r="CS120">
        <v>0</v>
      </c>
      <c r="CT120">
        <v>28</v>
      </c>
      <c r="CU120" s="66"/>
      <c r="CZ120" s="33" t="s">
        <v>85</v>
      </c>
    </row>
    <row r="121" spans="1:104" x14ac:dyDescent="0.25">
      <c r="A121">
        <v>120</v>
      </c>
      <c r="B121">
        <v>12</v>
      </c>
      <c r="C121" s="24" t="s">
        <v>139</v>
      </c>
      <c r="D121" s="12">
        <v>4.7</v>
      </c>
      <c r="E121" s="13">
        <v>0.1</v>
      </c>
      <c r="F121" s="7">
        <f t="shared" si="30"/>
        <v>47</v>
      </c>
      <c r="G121" s="7">
        <f t="shared" si="16"/>
        <v>4.6000000000000005</v>
      </c>
      <c r="H121" s="15">
        <f t="shared" si="17"/>
        <v>4.8</v>
      </c>
      <c r="I121" s="11">
        <f t="shared" si="18"/>
        <v>0.57012642774554001</v>
      </c>
      <c r="J121" s="32">
        <f t="shared" si="19"/>
        <v>1.2130349526500854E-2</v>
      </c>
      <c r="K121" s="32">
        <f t="shared" si="20"/>
        <v>82.437855382099784</v>
      </c>
      <c r="L121" s="8">
        <v>1</v>
      </c>
      <c r="M121" s="9">
        <v>0</v>
      </c>
      <c r="N121" s="8">
        <v>0</v>
      </c>
      <c r="O121" s="9">
        <v>0</v>
      </c>
      <c r="P121" s="9">
        <v>1</v>
      </c>
      <c r="Q121" s="9">
        <v>0</v>
      </c>
      <c r="R121" s="9">
        <v>0</v>
      </c>
      <c r="S121" s="8">
        <v>4596</v>
      </c>
      <c r="T121" s="9">
        <v>8</v>
      </c>
      <c r="U121" s="9">
        <f t="shared" si="21"/>
        <v>4587</v>
      </c>
      <c r="V121" s="9">
        <f t="shared" si="22"/>
        <v>15</v>
      </c>
      <c r="W121" s="7">
        <v>10.683</v>
      </c>
      <c r="X121" s="7">
        <v>7.8520000000000003</v>
      </c>
      <c r="Y121" s="9">
        <v>1</v>
      </c>
      <c r="Z121" s="9">
        <v>0</v>
      </c>
      <c r="AA121" s="9">
        <v>0</v>
      </c>
      <c r="AB121" s="9">
        <v>0</v>
      </c>
      <c r="AC121" s="9">
        <v>1</v>
      </c>
      <c r="AD121" s="29">
        <v>0</v>
      </c>
      <c r="AE121" s="9">
        <v>0</v>
      </c>
      <c r="AF121" s="9">
        <v>1</v>
      </c>
      <c r="AG121" s="29">
        <v>0</v>
      </c>
      <c r="AH121" s="9">
        <v>1</v>
      </c>
      <c r="AI121" s="29">
        <v>0</v>
      </c>
      <c r="AJ121" s="20">
        <v>2008</v>
      </c>
      <c r="AK121" s="32" t="s">
        <v>98</v>
      </c>
      <c r="AL121" s="32" t="s">
        <v>98</v>
      </c>
      <c r="AM121" s="32" t="s">
        <v>98</v>
      </c>
      <c r="AN121" s="42" t="s">
        <v>98</v>
      </c>
      <c r="AO121" s="41" t="s">
        <v>98</v>
      </c>
      <c r="AP121" s="17" t="s">
        <v>98</v>
      </c>
      <c r="AQ121" s="38">
        <f>1-AR121</f>
        <v>0.66700000000000004</v>
      </c>
      <c r="AR121" s="39">
        <v>0.33300000000000002</v>
      </c>
      <c r="AS121" t="s">
        <v>98</v>
      </c>
      <c r="AT121" s="39" t="s">
        <v>98</v>
      </c>
      <c r="AU121">
        <v>0</v>
      </c>
      <c r="AV121" s="17">
        <v>1</v>
      </c>
      <c r="AW121">
        <f t="shared" ref="AW121:AW135" si="32">1-AX121</f>
        <v>0.32399999999999995</v>
      </c>
      <c r="AX121" s="17">
        <v>0.67600000000000005</v>
      </c>
      <c r="AY121" s="17" t="s">
        <v>13</v>
      </c>
      <c r="AZ121">
        <v>0</v>
      </c>
      <c r="BA121">
        <v>1</v>
      </c>
      <c r="BB121">
        <v>0</v>
      </c>
      <c r="BC121">
        <v>0</v>
      </c>
      <c r="BD121">
        <v>0</v>
      </c>
      <c r="BE121">
        <v>0</v>
      </c>
      <c r="BF121" s="17">
        <v>0</v>
      </c>
      <c r="BG121">
        <v>0</v>
      </c>
      <c r="BH121">
        <v>1</v>
      </c>
      <c r="BI121" s="17">
        <v>0</v>
      </c>
      <c r="BJ121">
        <v>1466</v>
      </c>
      <c r="BK121">
        <v>97</v>
      </c>
      <c r="BL121" s="24">
        <v>35.192</v>
      </c>
      <c r="BM121">
        <v>1</v>
      </c>
      <c r="BN121">
        <v>0</v>
      </c>
      <c r="BO121">
        <v>0</v>
      </c>
      <c r="BP121">
        <v>0</v>
      </c>
      <c r="BQ121">
        <v>0</v>
      </c>
      <c r="BR121">
        <v>0</v>
      </c>
      <c r="BS121">
        <v>0</v>
      </c>
      <c r="BT121" s="17">
        <v>0</v>
      </c>
      <c r="BU121">
        <v>0</v>
      </c>
      <c r="BV121">
        <v>0</v>
      </c>
      <c r="BW121">
        <v>1</v>
      </c>
      <c r="BX121" s="17">
        <v>0</v>
      </c>
      <c r="BY121">
        <v>0</v>
      </c>
      <c r="BZ121">
        <v>0</v>
      </c>
      <c r="CA121">
        <v>0</v>
      </c>
      <c r="CB121">
        <v>0</v>
      </c>
      <c r="CC121" s="17">
        <v>0</v>
      </c>
      <c r="CD121">
        <v>1</v>
      </c>
      <c r="CE121">
        <v>1</v>
      </c>
      <c r="CF121">
        <v>1</v>
      </c>
      <c r="CG121">
        <v>1</v>
      </c>
      <c r="CH121">
        <v>0</v>
      </c>
      <c r="CI121">
        <v>0</v>
      </c>
      <c r="CJ121">
        <v>1</v>
      </c>
      <c r="CK121">
        <v>1</v>
      </c>
      <c r="CL121">
        <v>0</v>
      </c>
      <c r="CM121">
        <v>0</v>
      </c>
      <c r="CN121">
        <v>1</v>
      </c>
      <c r="CO121" s="17">
        <v>0</v>
      </c>
      <c r="CP121">
        <v>1.7999999999999999E-2</v>
      </c>
      <c r="CQ121">
        <v>23</v>
      </c>
      <c r="CR121">
        <v>1</v>
      </c>
      <c r="CS121">
        <v>0</v>
      </c>
      <c r="CT121">
        <v>24</v>
      </c>
      <c r="CZ121" s="33" t="s">
        <v>85</v>
      </c>
    </row>
    <row r="122" spans="1:104" x14ac:dyDescent="0.25">
      <c r="A122">
        <v>121</v>
      </c>
      <c r="B122">
        <v>12</v>
      </c>
      <c r="C122" s="24" t="s">
        <v>139</v>
      </c>
      <c r="D122" s="12">
        <v>4.4000000000000004</v>
      </c>
      <c r="E122" s="13">
        <v>0.2</v>
      </c>
      <c r="F122" s="7">
        <f t="shared" si="30"/>
        <v>22</v>
      </c>
      <c r="G122" s="7">
        <f t="shared" si="16"/>
        <v>4.2</v>
      </c>
      <c r="H122" s="15">
        <f t="shared" si="17"/>
        <v>4.6000000000000005</v>
      </c>
      <c r="I122" s="11">
        <f t="shared" si="18"/>
        <v>0.36970873993771308</v>
      </c>
      <c r="J122" s="32">
        <f t="shared" si="19"/>
        <v>1.6804942724441503E-2</v>
      </c>
      <c r="K122" s="32">
        <f t="shared" si="20"/>
        <v>59.506302187247357</v>
      </c>
      <c r="L122" s="8">
        <v>1</v>
      </c>
      <c r="M122" s="9">
        <v>0</v>
      </c>
      <c r="N122" s="8">
        <v>0</v>
      </c>
      <c r="O122" s="9">
        <v>0</v>
      </c>
      <c r="P122" s="9">
        <v>1</v>
      </c>
      <c r="Q122" s="9">
        <v>0</v>
      </c>
      <c r="R122" s="9">
        <v>0</v>
      </c>
      <c r="S122" s="8">
        <v>3065</v>
      </c>
      <c r="T122" s="9">
        <v>7</v>
      </c>
      <c r="U122" s="9">
        <f t="shared" si="21"/>
        <v>3057</v>
      </c>
      <c r="V122" s="9">
        <f t="shared" si="22"/>
        <v>15</v>
      </c>
      <c r="W122" s="7">
        <v>10.608000000000001</v>
      </c>
      <c r="X122" s="7">
        <v>7.89</v>
      </c>
      <c r="Y122" s="9">
        <v>1</v>
      </c>
      <c r="Z122" s="9">
        <v>0</v>
      </c>
      <c r="AA122" s="9">
        <v>0</v>
      </c>
      <c r="AB122" s="9">
        <v>0</v>
      </c>
      <c r="AC122" s="9">
        <v>1</v>
      </c>
      <c r="AD122" s="29">
        <v>0</v>
      </c>
      <c r="AE122" s="9">
        <v>0</v>
      </c>
      <c r="AF122" s="9">
        <v>1</v>
      </c>
      <c r="AG122" s="29">
        <v>0</v>
      </c>
      <c r="AH122" s="9">
        <v>1</v>
      </c>
      <c r="AI122" s="29">
        <v>0</v>
      </c>
      <c r="AJ122" s="20">
        <v>2008</v>
      </c>
      <c r="AK122" s="32" t="s">
        <v>98</v>
      </c>
      <c r="AL122" s="32" t="s">
        <v>98</v>
      </c>
      <c r="AM122" s="32" t="s">
        <v>98</v>
      </c>
      <c r="AN122" s="42" t="s">
        <v>98</v>
      </c>
      <c r="AO122" s="41" t="s">
        <v>98</v>
      </c>
      <c r="AP122" s="17" t="s">
        <v>98</v>
      </c>
      <c r="AQ122">
        <v>1</v>
      </c>
      <c r="AR122" s="39">
        <v>0</v>
      </c>
      <c r="AS122" t="s">
        <v>98</v>
      </c>
      <c r="AT122" s="39" t="s">
        <v>98</v>
      </c>
      <c r="AU122">
        <v>0</v>
      </c>
      <c r="AV122" s="17">
        <v>1</v>
      </c>
      <c r="AW122">
        <f t="shared" si="32"/>
        <v>0.35099999999999998</v>
      </c>
      <c r="AX122" s="17">
        <v>0.64900000000000002</v>
      </c>
      <c r="AY122" s="17" t="s">
        <v>13</v>
      </c>
      <c r="AZ122">
        <v>0</v>
      </c>
      <c r="BA122">
        <v>1</v>
      </c>
      <c r="BB122">
        <v>0</v>
      </c>
      <c r="BC122">
        <v>0</v>
      </c>
      <c r="BD122">
        <v>0</v>
      </c>
      <c r="BE122">
        <v>0</v>
      </c>
      <c r="BF122" s="17">
        <v>0</v>
      </c>
      <c r="BG122">
        <v>0</v>
      </c>
      <c r="BH122">
        <v>1</v>
      </c>
      <c r="BI122" s="17">
        <v>0</v>
      </c>
      <c r="BJ122">
        <v>1466</v>
      </c>
      <c r="BK122">
        <v>97</v>
      </c>
      <c r="BL122" s="24">
        <v>35.417000000000002</v>
      </c>
      <c r="BM122">
        <v>1</v>
      </c>
      <c r="BN122">
        <v>0</v>
      </c>
      <c r="BO122">
        <v>0</v>
      </c>
      <c r="BP122">
        <v>0</v>
      </c>
      <c r="BQ122">
        <v>0</v>
      </c>
      <c r="BR122">
        <v>0</v>
      </c>
      <c r="BS122">
        <v>0</v>
      </c>
      <c r="BT122" s="17">
        <v>0</v>
      </c>
      <c r="BU122">
        <v>0</v>
      </c>
      <c r="BV122">
        <v>0</v>
      </c>
      <c r="BW122">
        <v>1</v>
      </c>
      <c r="BX122" s="17">
        <v>0</v>
      </c>
      <c r="BY122">
        <v>0</v>
      </c>
      <c r="BZ122">
        <v>0</v>
      </c>
      <c r="CA122">
        <v>0</v>
      </c>
      <c r="CB122">
        <v>0</v>
      </c>
      <c r="CC122" s="17">
        <v>0</v>
      </c>
      <c r="CD122">
        <v>1</v>
      </c>
      <c r="CE122">
        <v>1</v>
      </c>
      <c r="CF122">
        <v>1</v>
      </c>
      <c r="CG122">
        <v>1</v>
      </c>
      <c r="CH122">
        <v>0</v>
      </c>
      <c r="CI122">
        <v>0</v>
      </c>
      <c r="CJ122">
        <v>1</v>
      </c>
      <c r="CK122">
        <v>1</v>
      </c>
      <c r="CL122">
        <v>0</v>
      </c>
      <c r="CM122">
        <v>0</v>
      </c>
      <c r="CN122">
        <v>1</v>
      </c>
      <c r="CO122" s="17">
        <v>0</v>
      </c>
      <c r="CP122">
        <v>1.7999999999999999E-2</v>
      </c>
      <c r="CQ122">
        <v>23</v>
      </c>
      <c r="CR122">
        <v>1</v>
      </c>
      <c r="CS122">
        <v>0</v>
      </c>
      <c r="CT122">
        <v>24</v>
      </c>
      <c r="CZ122" s="33" t="s">
        <v>85</v>
      </c>
    </row>
    <row r="123" spans="1:104" x14ac:dyDescent="0.25">
      <c r="A123">
        <v>122</v>
      </c>
      <c r="B123">
        <v>12</v>
      </c>
      <c r="C123" s="24" t="s">
        <v>139</v>
      </c>
      <c r="D123" s="12">
        <v>5.3</v>
      </c>
      <c r="E123" s="13">
        <v>0.3</v>
      </c>
      <c r="F123" s="7">
        <f t="shared" si="30"/>
        <v>17.666666666666668</v>
      </c>
      <c r="G123" s="7">
        <f t="shared" si="16"/>
        <v>5</v>
      </c>
      <c r="H123" s="15">
        <f t="shared" si="17"/>
        <v>5.6</v>
      </c>
      <c r="I123" s="11">
        <f t="shared" si="18"/>
        <v>0.41240453514173858</v>
      </c>
      <c r="J123" s="32">
        <f t="shared" si="19"/>
        <v>2.3343652932551237E-2</v>
      </c>
      <c r="K123" s="32">
        <f t="shared" si="20"/>
        <v>42.838196870446261</v>
      </c>
      <c r="L123" s="8">
        <v>1</v>
      </c>
      <c r="M123" s="9">
        <v>0</v>
      </c>
      <c r="N123" s="8">
        <v>0</v>
      </c>
      <c r="O123" s="9">
        <v>0</v>
      </c>
      <c r="P123" s="9">
        <v>1</v>
      </c>
      <c r="Q123" s="9">
        <v>0</v>
      </c>
      <c r="R123" s="9">
        <v>0</v>
      </c>
      <c r="S123" s="8">
        <v>1531</v>
      </c>
      <c r="T123" s="9">
        <v>7</v>
      </c>
      <c r="U123" s="9">
        <f t="shared" si="21"/>
        <v>1523</v>
      </c>
      <c r="V123" s="9">
        <f t="shared" si="22"/>
        <v>15</v>
      </c>
      <c r="W123" s="7">
        <v>10.833</v>
      </c>
      <c r="X123" s="7">
        <v>7.7789999999999999</v>
      </c>
      <c r="Y123" s="9">
        <v>1</v>
      </c>
      <c r="Z123" s="9">
        <v>0</v>
      </c>
      <c r="AA123" s="9">
        <v>0</v>
      </c>
      <c r="AB123" s="9">
        <v>0</v>
      </c>
      <c r="AC123" s="9">
        <v>1</v>
      </c>
      <c r="AD123" s="29">
        <v>0</v>
      </c>
      <c r="AE123" s="9">
        <v>0</v>
      </c>
      <c r="AF123" s="9">
        <v>1</v>
      </c>
      <c r="AG123" s="29">
        <v>0</v>
      </c>
      <c r="AH123" s="9">
        <v>1</v>
      </c>
      <c r="AI123" s="29">
        <v>0</v>
      </c>
      <c r="AJ123" s="20">
        <v>2008</v>
      </c>
      <c r="AK123" s="32" t="s">
        <v>98</v>
      </c>
      <c r="AL123" s="32" t="s">
        <v>98</v>
      </c>
      <c r="AM123" s="32" t="s">
        <v>98</v>
      </c>
      <c r="AN123" s="42" t="s">
        <v>98</v>
      </c>
      <c r="AO123" s="41" t="s">
        <v>98</v>
      </c>
      <c r="AP123" s="17" t="s">
        <v>98</v>
      </c>
      <c r="AQ123">
        <v>0</v>
      </c>
      <c r="AR123" s="39">
        <v>1</v>
      </c>
      <c r="AS123" t="s">
        <v>98</v>
      </c>
      <c r="AT123" s="39" t="s">
        <v>98</v>
      </c>
      <c r="AU123">
        <v>0</v>
      </c>
      <c r="AV123" s="17">
        <v>1</v>
      </c>
      <c r="AW123">
        <f t="shared" si="32"/>
        <v>0.27</v>
      </c>
      <c r="AX123" s="17">
        <v>0.73</v>
      </c>
      <c r="AY123" s="17" t="s">
        <v>13</v>
      </c>
      <c r="AZ123">
        <v>0</v>
      </c>
      <c r="BA123">
        <v>1</v>
      </c>
      <c r="BB123">
        <v>0</v>
      </c>
      <c r="BC123">
        <v>0</v>
      </c>
      <c r="BD123">
        <v>0</v>
      </c>
      <c r="BE123">
        <v>0</v>
      </c>
      <c r="BF123" s="17">
        <v>0</v>
      </c>
      <c r="BG123">
        <v>0</v>
      </c>
      <c r="BH123">
        <v>1</v>
      </c>
      <c r="BI123" s="17">
        <v>0</v>
      </c>
      <c r="BJ123">
        <v>1466</v>
      </c>
      <c r="BK123">
        <v>97</v>
      </c>
      <c r="BL123" s="24">
        <v>34.741</v>
      </c>
      <c r="BM123">
        <v>1</v>
      </c>
      <c r="BN123">
        <v>0</v>
      </c>
      <c r="BO123">
        <v>0</v>
      </c>
      <c r="BP123">
        <v>0</v>
      </c>
      <c r="BQ123">
        <v>0</v>
      </c>
      <c r="BR123">
        <v>0</v>
      </c>
      <c r="BS123">
        <v>0</v>
      </c>
      <c r="BT123" s="17">
        <v>0</v>
      </c>
      <c r="BU123">
        <v>0</v>
      </c>
      <c r="BV123">
        <v>0</v>
      </c>
      <c r="BW123">
        <v>1</v>
      </c>
      <c r="BX123" s="17">
        <v>0</v>
      </c>
      <c r="BY123">
        <v>0</v>
      </c>
      <c r="BZ123">
        <v>0</v>
      </c>
      <c r="CA123">
        <v>0</v>
      </c>
      <c r="CB123">
        <v>0</v>
      </c>
      <c r="CC123" s="17">
        <v>0</v>
      </c>
      <c r="CD123">
        <v>1</v>
      </c>
      <c r="CE123">
        <v>1</v>
      </c>
      <c r="CF123">
        <v>1</v>
      </c>
      <c r="CG123">
        <v>1</v>
      </c>
      <c r="CH123">
        <v>0</v>
      </c>
      <c r="CI123">
        <v>0</v>
      </c>
      <c r="CJ123">
        <v>1</v>
      </c>
      <c r="CK123">
        <v>1</v>
      </c>
      <c r="CL123">
        <v>0</v>
      </c>
      <c r="CM123">
        <v>0</v>
      </c>
      <c r="CN123">
        <v>1</v>
      </c>
      <c r="CO123" s="17">
        <v>0</v>
      </c>
      <c r="CP123">
        <v>1.7999999999999999E-2</v>
      </c>
      <c r="CQ123">
        <v>23</v>
      </c>
      <c r="CR123">
        <v>1</v>
      </c>
      <c r="CS123">
        <v>0</v>
      </c>
      <c r="CT123">
        <v>24</v>
      </c>
      <c r="CZ123" s="33" t="s">
        <v>85</v>
      </c>
    </row>
    <row r="124" spans="1:104" x14ac:dyDescent="0.25">
      <c r="A124">
        <v>123</v>
      </c>
      <c r="B124">
        <v>12</v>
      </c>
      <c r="C124" s="24" t="s">
        <v>139</v>
      </c>
      <c r="D124" s="12">
        <v>-4.3</v>
      </c>
      <c r="E124" s="13">
        <v>3.6</v>
      </c>
      <c r="F124" s="7">
        <f t="shared" si="30"/>
        <v>-1.1944444444444444</v>
      </c>
      <c r="G124" s="7">
        <f t="shared" si="16"/>
        <v>-7.9</v>
      </c>
      <c r="H124" s="15">
        <f t="shared" si="17"/>
        <v>-0.69999999999999973</v>
      </c>
      <c r="I124" s="11">
        <f t="shared" si="18"/>
        <v>-1.7633318655114288E-2</v>
      </c>
      <c r="J124" s="32">
        <f t="shared" si="19"/>
        <v>1.476277840893289E-2</v>
      </c>
      <c r="K124" s="32">
        <f t="shared" si="20"/>
        <v>67.737926581279893</v>
      </c>
      <c r="L124" s="8">
        <v>1</v>
      </c>
      <c r="M124" s="9">
        <v>0</v>
      </c>
      <c r="N124" s="8">
        <v>0</v>
      </c>
      <c r="O124" s="9">
        <v>0</v>
      </c>
      <c r="P124" s="9">
        <v>1</v>
      </c>
      <c r="Q124" s="9">
        <v>0</v>
      </c>
      <c r="R124" s="9">
        <v>0</v>
      </c>
      <c r="S124" s="8">
        <v>4596</v>
      </c>
      <c r="T124" s="9">
        <v>8</v>
      </c>
      <c r="U124" s="9">
        <f t="shared" si="21"/>
        <v>4587</v>
      </c>
      <c r="V124" s="9">
        <f t="shared" si="22"/>
        <v>15</v>
      </c>
      <c r="W124" s="7">
        <v>10.68</v>
      </c>
      <c r="X124" s="7">
        <v>7.8520000000000003</v>
      </c>
      <c r="Y124" s="9">
        <v>1</v>
      </c>
      <c r="Z124" s="9">
        <v>0</v>
      </c>
      <c r="AA124" s="9">
        <v>0</v>
      </c>
      <c r="AB124" s="9">
        <v>0</v>
      </c>
      <c r="AC124" s="9">
        <v>1</v>
      </c>
      <c r="AD124" s="29">
        <v>0</v>
      </c>
      <c r="AE124" s="9">
        <v>0</v>
      </c>
      <c r="AF124" s="9">
        <v>1</v>
      </c>
      <c r="AG124" s="29">
        <v>0</v>
      </c>
      <c r="AH124" s="9">
        <v>1</v>
      </c>
      <c r="AI124" s="29">
        <v>0</v>
      </c>
      <c r="AJ124" s="20">
        <v>2008</v>
      </c>
      <c r="AK124" s="32" t="s">
        <v>98</v>
      </c>
      <c r="AL124" s="32" t="s">
        <v>98</v>
      </c>
      <c r="AM124" s="32" t="s">
        <v>98</v>
      </c>
      <c r="AN124" s="42" t="s">
        <v>98</v>
      </c>
      <c r="AO124" s="41" t="s">
        <v>98</v>
      </c>
      <c r="AP124" s="17" t="s">
        <v>98</v>
      </c>
      <c r="AQ124">
        <f>1-AR124</f>
        <v>0.66700000000000004</v>
      </c>
      <c r="AR124" s="39">
        <v>0.33300000000000002</v>
      </c>
      <c r="AS124" t="s">
        <v>98</v>
      </c>
      <c r="AT124" s="39" t="s">
        <v>98</v>
      </c>
      <c r="AU124">
        <v>0</v>
      </c>
      <c r="AV124" s="17">
        <v>1</v>
      </c>
      <c r="AW124">
        <f t="shared" si="32"/>
        <v>0.32399999999999995</v>
      </c>
      <c r="AX124" s="17">
        <v>0.67600000000000005</v>
      </c>
      <c r="AY124" s="17" t="s">
        <v>13</v>
      </c>
      <c r="AZ124">
        <v>0</v>
      </c>
      <c r="BA124">
        <v>1</v>
      </c>
      <c r="BB124">
        <v>0</v>
      </c>
      <c r="BC124">
        <v>0</v>
      </c>
      <c r="BD124">
        <v>0</v>
      </c>
      <c r="BE124">
        <v>0</v>
      </c>
      <c r="BF124" s="17">
        <v>0</v>
      </c>
      <c r="BG124">
        <v>0</v>
      </c>
      <c r="BH124">
        <v>1</v>
      </c>
      <c r="BI124" s="17">
        <v>0</v>
      </c>
      <c r="BJ124">
        <v>1466</v>
      </c>
      <c r="BK124">
        <v>97</v>
      </c>
      <c r="BL124" s="24">
        <v>35.192</v>
      </c>
      <c r="BM124">
        <v>0</v>
      </c>
      <c r="BN124">
        <v>0</v>
      </c>
      <c r="BO124">
        <v>0</v>
      </c>
      <c r="BP124">
        <v>0</v>
      </c>
      <c r="BQ124">
        <v>0</v>
      </c>
      <c r="BR124">
        <v>0</v>
      </c>
      <c r="BS124">
        <v>0</v>
      </c>
      <c r="BT124" s="17">
        <v>1</v>
      </c>
      <c r="BU124">
        <v>0</v>
      </c>
      <c r="BV124">
        <v>1</v>
      </c>
      <c r="BW124">
        <v>0</v>
      </c>
      <c r="BX124" s="17">
        <v>0</v>
      </c>
      <c r="BY124">
        <v>0</v>
      </c>
      <c r="BZ124">
        <v>0</v>
      </c>
      <c r="CA124">
        <v>0</v>
      </c>
      <c r="CB124">
        <v>0</v>
      </c>
      <c r="CC124" s="17">
        <v>1</v>
      </c>
      <c r="CD124">
        <v>1</v>
      </c>
      <c r="CE124">
        <v>1</v>
      </c>
      <c r="CF124">
        <v>1</v>
      </c>
      <c r="CG124">
        <v>1</v>
      </c>
      <c r="CH124">
        <v>0</v>
      </c>
      <c r="CI124">
        <v>0</v>
      </c>
      <c r="CJ124">
        <v>1</v>
      </c>
      <c r="CK124">
        <v>1</v>
      </c>
      <c r="CL124">
        <v>0</v>
      </c>
      <c r="CM124">
        <v>0</v>
      </c>
      <c r="CN124">
        <v>1</v>
      </c>
      <c r="CO124" s="17">
        <v>0</v>
      </c>
      <c r="CP124">
        <v>1.7999999999999999E-2</v>
      </c>
      <c r="CQ124">
        <v>23</v>
      </c>
      <c r="CR124">
        <v>1</v>
      </c>
      <c r="CS124">
        <v>0</v>
      </c>
      <c r="CT124">
        <v>24</v>
      </c>
      <c r="CZ124" s="33" t="s">
        <v>85</v>
      </c>
    </row>
    <row r="125" spans="1:104" x14ac:dyDescent="0.25">
      <c r="A125">
        <v>124</v>
      </c>
      <c r="B125">
        <v>12</v>
      </c>
      <c r="C125" s="24" t="s">
        <v>139</v>
      </c>
      <c r="D125" s="12">
        <v>-19.5</v>
      </c>
      <c r="E125" s="13">
        <v>12.6</v>
      </c>
      <c r="F125" s="7">
        <f t="shared" si="30"/>
        <v>-1.5476190476190477</v>
      </c>
      <c r="G125" s="7">
        <f t="shared" si="16"/>
        <v>-32.1</v>
      </c>
      <c r="H125" s="15">
        <f t="shared" si="17"/>
        <v>-6.9</v>
      </c>
      <c r="I125" s="11">
        <f t="shared" si="18"/>
        <v>-2.7979907931522052E-2</v>
      </c>
      <c r="J125" s="32">
        <f t="shared" si="19"/>
        <v>1.8079325124983479E-2</v>
      </c>
      <c r="K125" s="32">
        <f t="shared" si="20"/>
        <v>55.311799145539943</v>
      </c>
      <c r="L125" s="8">
        <v>1</v>
      </c>
      <c r="M125" s="9">
        <v>0</v>
      </c>
      <c r="N125" s="8">
        <v>0</v>
      </c>
      <c r="O125" s="9">
        <v>0</v>
      </c>
      <c r="P125" s="9">
        <v>1</v>
      </c>
      <c r="Q125" s="9">
        <v>0</v>
      </c>
      <c r="R125" s="9">
        <v>0</v>
      </c>
      <c r="S125" s="8">
        <v>3065</v>
      </c>
      <c r="T125" s="9">
        <v>7</v>
      </c>
      <c r="U125" s="9">
        <f t="shared" si="21"/>
        <v>3057</v>
      </c>
      <c r="V125" s="9">
        <f t="shared" si="22"/>
        <v>15</v>
      </c>
      <c r="W125" s="7">
        <v>10.61</v>
      </c>
      <c r="X125" s="7">
        <v>7.89</v>
      </c>
      <c r="Y125" s="9">
        <v>1</v>
      </c>
      <c r="Z125" s="9">
        <v>0</v>
      </c>
      <c r="AA125" s="9">
        <v>0</v>
      </c>
      <c r="AB125" s="9">
        <v>0</v>
      </c>
      <c r="AC125" s="9">
        <v>1</v>
      </c>
      <c r="AD125" s="29">
        <v>0</v>
      </c>
      <c r="AE125" s="9">
        <v>0</v>
      </c>
      <c r="AF125" s="9">
        <v>1</v>
      </c>
      <c r="AG125" s="29">
        <v>0</v>
      </c>
      <c r="AH125" s="9">
        <v>1</v>
      </c>
      <c r="AI125" s="29">
        <v>0</v>
      </c>
      <c r="AJ125" s="20">
        <v>2008</v>
      </c>
      <c r="AK125" s="32" t="s">
        <v>98</v>
      </c>
      <c r="AL125" s="32" t="s">
        <v>98</v>
      </c>
      <c r="AM125" s="32" t="s">
        <v>98</v>
      </c>
      <c r="AN125" s="42" t="s">
        <v>98</v>
      </c>
      <c r="AO125" s="41" t="s">
        <v>98</v>
      </c>
      <c r="AP125" s="17" t="s">
        <v>98</v>
      </c>
      <c r="AQ125">
        <v>1</v>
      </c>
      <c r="AR125" s="39">
        <v>0</v>
      </c>
      <c r="AS125" t="s">
        <v>98</v>
      </c>
      <c r="AT125" s="39" t="s">
        <v>98</v>
      </c>
      <c r="AU125">
        <v>0</v>
      </c>
      <c r="AV125" s="17">
        <v>1</v>
      </c>
      <c r="AW125">
        <f t="shared" si="32"/>
        <v>0.35099999999999998</v>
      </c>
      <c r="AX125" s="17">
        <v>0.64900000000000002</v>
      </c>
      <c r="AY125" s="17" t="s">
        <v>13</v>
      </c>
      <c r="AZ125">
        <v>0</v>
      </c>
      <c r="BA125">
        <v>1</v>
      </c>
      <c r="BB125">
        <v>0</v>
      </c>
      <c r="BC125">
        <v>0</v>
      </c>
      <c r="BD125">
        <v>0</v>
      </c>
      <c r="BE125">
        <v>0</v>
      </c>
      <c r="BF125" s="17">
        <v>0</v>
      </c>
      <c r="BG125">
        <v>0</v>
      </c>
      <c r="BH125">
        <v>1</v>
      </c>
      <c r="BI125" s="17">
        <v>0</v>
      </c>
      <c r="BJ125">
        <v>1466</v>
      </c>
      <c r="BK125">
        <v>97</v>
      </c>
      <c r="BL125" s="24">
        <v>35.417000000000002</v>
      </c>
      <c r="BM125">
        <v>0</v>
      </c>
      <c r="BN125">
        <v>0</v>
      </c>
      <c r="BO125">
        <v>0</v>
      </c>
      <c r="BP125">
        <v>0</v>
      </c>
      <c r="BQ125">
        <v>0</v>
      </c>
      <c r="BR125">
        <v>0</v>
      </c>
      <c r="BS125">
        <v>0</v>
      </c>
      <c r="BT125" s="17">
        <v>1</v>
      </c>
      <c r="BU125">
        <v>0</v>
      </c>
      <c r="BV125">
        <v>1</v>
      </c>
      <c r="BW125">
        <v>0</v>
      </c>
      <c r="BX125" s="17">
        <v>0</v>
      </c>
      <c r="BY125">
        <v>0</v>
      </c>
      <c r="BZ125">
        <v>0</v>
      </c>
      <c r="CA125">
        <v>0</v>
      </c>
      <c r="CB125">
        <v>0</v>
      </c>
      <c r="CC125" s="17">
        <v>1</v>
      </c>
      <c r="CD125">
        <v>1</v>
      </c>
      <c r="CE125">
        <v>1</v>
      </c>
      <c r="CF125">
        <v>1</v>
      </c>
      <c r="CG125">
        <v>1</v>
      </c>
      <c r="CH125">
        <v>0</v>
      </c>
      <c r="CI125">
        <v>0</v>
      </c>
      <c r="CJ125">
        <v>1</v>
      </c>
      <c r="CK125">
        <v>1</v>
      </c>
      <c r="CL125">
        <v>0</v>
      </c>
      <c r="CM125">
        <v>0</v>
      </c>
      <c r="CN125">
        <v>1</v>
      </c>
      <c r="CO125" s="17">
        <v>0</v>
      </c>
      <c r="CP125">
        <v>1.7999999999999999E-2</v>
      </c>
      <c r="CQ125">
        <v>23</v>
      </c>
      <c r="CR125">
        <v>1</v>
      </c>
      <c r="CS125">
        <v>0</v>
      </c>
      <c r="CT125">
        <v>24</v>
      </c>
      <c r="CZ125" s="33" t="s">
        <v>85</v>
      </c>
    </row>
    <row r="126" spans="1:104" x14ac:dyDescent="0.25">
      <c r="A126">
        <v>125</v>
      </c>
      <c r="B126">
        <v>12</v>
      </c>
      <c r="C126" s="24" t="s">
        <v>139</v>
      </c>
      <c r="D126" s="12">
        <v>6.4</v>
      </c>
      <c r="E126" s="13">
        <v>2.6</v>
      </c>
      <c r="F126" s="7">
        <f t="shared" si="30"/>
        <v>2.4615384615384617</v>
      </c>
      <c r="G126" s="7">
        <f t="shared" si="16"/>
        <v>3.8000000000000003</v>
      </c>
      <c r="H126" s="15">
        <f t="shared" si="17"/>
        <v>9</v>
      </c>
      <c r="I126" s="11">
        <f t="shared" si="18"/>
        <v>6.2949818167269231E-2</v>
      </c>
      <c r="J126" s="32">
        <f t="shared" si="19"/>
        <v>2.5573363630453125E-2</v>
      </c>
      <c r="K126" s="32">
        <f t="shared" si="20"/>
        <v>39.103186207745694</v>
      </c>
      <c r="L126" s="8">
        <v>1</v>
      </c>
      <c r="M126" s="9">
        <v>0</v>
      </c>
      <c r="N126" s="8">
        <v>0</v>
      </c>
      <c r="O126" s="9">
        <v>0</v>
      </c>
      <c r="P126" s="9">
        <v>1</v>
      </c>
      <c r="Q126" s="9">
        <v>0</v>
      </c>
      <c r="R126" s="9">
        <v>0</v>
      </c>
      <c r="S126" s="8">
        <v>1531</v>
      </c>
      <c r="T126" s="9">
        <v>7</v>
      </c>
      <c r="U126" s="9">
        <f t="shared" si="21"/>
        <v>1523</v>
      </c>
      <c r="V126" s="9">
        <f t="shared" si="22"/>
        <v>15</v>
      </c>
      <c r="W126" s="7">
        <v>10.83</v>
      </c>
      <c r="X126" s="7">
        <v>7.7789999999999999</v>
      </c>
      <c r="Y126" s="9">
        <v>1</v>
      </c>
      <c r="Z126" s="9">
        <v>0</v>
      </c>
      <c r="AA126" s="9">
        <v>0</v>
      </c>
      <c r="AB126" s="9">
        <v>0</v>
      </c>
      <c r="AC126" s="9">
        <v>1</v>
      </c>
      <c r="AD126" s="29">
        <v>0</v>
      </c>
      <c r="AE126" s="9">
        <v>0</v>
      </c>
      <c r="AF126" s="9">
        <v>1</v>
      </c>
      <c r="AG126" s="29">
        <v>0</v>
      </c>
      <c r="AH126" s="9">
        <v>1</v>
      </c>
      <c r="AI126" s="29">
        <v>0</v>
      </c>
      <c r="AJ126" s="20">
        <v>2008</v>
      </c>
      <c r="AK126" s="32" t="s">
        <v>98</v>
      </c>
      <c r="AL126" s="32" t="s">
        <v>98</v>
      </c>
      <c r="AM126" s="32" t="s">
        <v>98</v>
      </c>
      <c r="AN126" s="42" t="s">
        <v>98</v>
      </c>
      <c r="AO126" s="41" t="s">
        <v>98</v>
      </c>
      <c r="AP126" s="17" t="s">
        <v>98</v>
      </c>
      <c r="AQ126">
        <v>0</v>
      </c>
      <c r="AR126" s="39">
        <v>1</v>
      </c>
      <c r="AS126" t="s">
        <v>98</v>
      </c>
      <c r="AT126" s="39" t="s">
        <v>98</v>
      </c>
      <c r="AU126">
        <v>0</v>
      </c>
      <c r="AV126" s="17">
        <v>1</v>
      </c>
      <c r="AW126">
        <f t="shared" si="32"/>
        <v>0.27</v>
      </c>
      <c r="AX126" s="17">
        <v>0.73</v>
      </c>
      <c r="AY126" s="17" t="s">
        <v>13</v>
      </c>
      <c r="AZ126">
        <v>0</v>
      </c>
      <c r="BA126">
        <v>1</v>
      </c>
      <c r="BB126">
        <v>0</v>
      </c>
      <c r="BC126">
        <v>0</v>
      </c>
      <c r="BD126">
        <v>0</v>
      </c>
      <c r="BE126">
        <v>0</v>
      </c>
      <c r="BF126" s="17">
        <v>0</v>
      </c>
      <c r="BG126">
        <v>0</v>
      </c>
      <c r="BH126">
        <v>1</v>
      </c>
      <c r="BI126" s="17">
        <v>0</v>
      </c>
      <c r="BJ126">
        <v>1466</v>
      </c>
      <c r="BK126">
        <v>97</v>
      </c>
      <c r="BL126" s="24">
        <v>34.741</v>
      </c>
      <c r="BM126">
        <v>0</v>
      </c>
      <c r="BN126">
        <v>0</v>
      </c>
      <c r="BO126">
        <v>0</v>
      </c>
      <c r="BP126">
        <v>0</v>
      </c>
      <c r="BQ126">
        <v>0</v>
      </c>
      <c r="BR126">
        <v>0</v>
      </c>
      <c r="BS126">
        <v>0</v>
      </c>
      <c r="BT126" s="17">
        <v>1</v>
      </c>
      <c r="BU126">
        <v>0</v>
      </c>
      <c r="BV126">
        <v>1</v>
      </c>
      <c r="BW126">
        <v>0</v>
      </c>
      <c r="BX126" s="17">
        <v>0</v>
      </c>
      <c r="BY126">
        <v>0</v>
      </c>
      <c r="BZ126">
        <v>0</v>
      </c>
      <c r="CA126">
        <v>0</v>
      </c>
      <c r="CB126">
        <v>0</v>
      </c>
      <c r="CC126" s="17">
        <v>1</v>
      </c>
      <c r="CD126">
        <v>1</v>
      </c>
      <c r="CE126">
        <v>1</v>
      </c>
      <c r="CF126">
        <v>1</v>
      </c>
      <c r="CG126">
        <v>1</v>
      </c>
      <c r="CH126">
        <v>0</v>
      </c>
      <c r="CI126">
        <v>0</v>
      </c>
      <c r="CJ126">
        <v>1</v>
      </c>
      <c r="CK126">
        <v>1</v>
      </c>
      <c r="CL126">
        <v>0</v>
      </c>
      <c r="CM126">
        <v>0</v>
      </c>
      <c r="CN126">
        <v>1</v>
      </c>
      <c r="CO126" s="17">
        <v>0</v>
      </c>
      <c r="CP126">
        <v>1.7999999999999999E-2</v>
      </c>
      <c r="CQ126">
        <v>23</v>
      </c>
      <c r="CR126">
        <v>1</v>
      </c>
      <c r="CS126">
        <v>0</v>
      </c>
      <c r="CT126">
        <v>24</v>
      </c>
      <c r="CZ126" s="33" t="s">
        <v>85</v>
      </c>
    </row>
    <row r="127" spans="1:104" x14ac:dyDescent="0.25">
      <c r="A127">
        <v>126</v>
      </c>
      <c r="B127">
        <v>12</v>
      </c>
      <c r="C127" s="24" t="s">
        <v>139</v>
      </c>
      <c r="D127" s="12">
        <v>6.2</v>
      </c>
      <c r="E127" s="13">
        <v>5</v>
      </c>
      <c r="F127" s="7">
        <f t="shared" si="30"/>
        <v>1.24</v>
      </c>
      <c r="G127" s="7">
        <f t="shared" si="16"/>
        <v>1.2000000000000002</v>
      </c>
      <c r="H127" s="15">
        <f t="shared" si="17"/>
        <v>11.2</v>
      </c>
      <c r="I127" s="11">
        <f t="shared" si="18"/>
        <v>1.8305624004556733E-2</v>
      </c>
      <c r="J127" s="32">
        <f t="shared" si="19"/>
        <v>1.4762600003674785E-2</v>
      </c>
      <c r="K127" s="32">
        <f t="shared" si="20"/>
        <v>67.738745190621884</v>
      </c>
      <c r="L127" s="8">
        <v>1</v>
      </c>
      <c r="M127" s="9">
        <v>0</v>
      </c>
      <c r="N127" s="8">
        <v>0</v>
      </c>
      <c r="O127" s="9">
        <v>0</v>
      </c>
      <c r="P127" s="9">
        <v>1</v>
      </c>
      <c r="Q127" s="9">
        <v>0</v>
      </c>
      <c r="R127" s="9">
        <v>0</v>
      </c>
      <c r="S127" s="8">
        <v>4596</v>
      </c>
      <c r="T127" s="9">
        <v>8</v>
      </c>
      <c r="U127" s="9">
        <f t="shared" si="21"/>
        <v>4587</v>
      </c>
      <c r="V127" s="9">
        <f t="shared" si="22"/>
        <v>15</v>
      </c>
      <c r="W127" s="7">
        <v>10.68</v>
      </c>
      <c r="X127" s="7">
        <v>7.8520000000000003</v>
      </c>
      <c r="Y127" s="9">
        <v>1</v>
      </c>
      <c r="Z127" s="9">
        <v>0</v>
      </c>
      <c r="AA127" s="9">
        <v>0</v>
      </c>
      <c r="AB127" s="9">
        <v>0</v>
      </c>
      <c r="AC127" s="9">
        <v>1</v>
      </c>
      <c r="AD127" s="29">
        <v>0</v>
      </c>
      <c r="AE127" s="9">
        <v>0</v>
      </c>
      <c r="AF127" s="9">
        <v>1</v>
      </c>
      <c r="AG127" s="29">
        <v>0</v>
      </c>
      <c r="AH127" s="9">
        <v>1</v>
      </c>
      <c r="AI127" s="29">
        <v>0</v>
      </c>
      <c r="AJ127" s="20">
        <v>2008</v>
      </c>
      <c r="AK127" s="32" t="s">
        <v>98</v>
      </c>
      <c r="AL127" s="32" t="s">
        <v>98</v>
      </c>
      <c r="AM127" s="32" t="s">
        <v>98</v>
      </c>
      <c r="AN127" s="42" t="s">
        <v>98</v>
      </c>
      <c r="AO127" s="41" t="s">
        <v>98</v>
      </c>
      <c r="AP127" s="17" t="s">
        <v>98</v>
      </c>
      <c r="AQ127">
        <f>1-AR127</f>
        <v>0.66700000000000004</v>
      </c>
      <c r="AR127" s="39">
        <v>0.33300000000000002</v>
      </c>
      <c r="AS127" t="s">
        <v>98</v>
      </c>
      <c r="AT127" s="39" t="s">
        <v>98</v>
      </c>
      <c r="AU127">
        <v>0</v>
      </c>
      <c r="AV127" s="17">
        <v>1</v>
      </c>
      <c r="AW127">
        <f t="shared" si="32"/>
        <v>0.32399999999999995</v>
      </c>
      <c r="AX127" s="17">
        <v>0.67600000000000005</v>
      </c>
      <c r="AY127" s="17" t="s">
        <v>13</v>
      </c>
      <c r="AZ127">
        <v>0</v>
      </c>
      <c r="BA127">
        <v>1</v>
      </c>
      <c r="BB127">
        <v>0</v>
      </c>
      <c r="BC127">
        <v>0</v>
      </c>
      <c r="BD127">
        <v>0</v>
      </c>
      <c r="BE127">
        <v>0</v>
      </c>
      <c r="BF127" s="17">
        <v>0</v>
      </c>
      <c r="BG127">
        <v>0</v>
      </c>
      <c r="BH127">
        <v>1</v>
      </c>
      <c r="BI127" s="17">
        <v>0</v>
      </c>
      <c r="BJ127">
        <v>1466</v>
      </c>
      <c r="BK127">
        <v>97</v>
      </c>
      <c r="BL127" s="24">
        <v>35.192</v>
      </c>
      <c r="BM127">
        <v>0</v>
      </c>
      <c r="BN127">
        <v>0</v>
      </c>
      <c r="BO127">
        <v>0</v>
      </c>
      <c r="BP127">
        <v>0</v>
      </c>
      <c r="BQ127">
        <v>0</v>
      </c>
      <c r="BR127">
        <v>0</v>
      </c>
      <c r="BS127">
        <v>0</v>
      </c>
      <c r="BT127" s="17">
        <v>1</v>
      </c>
      <c r="BU127">
        <v>0</v>
      </c>
      <c r="BV127">
        <v>1</v>
      </c>
      <c r="BW127">
        <v>0</v>
      </c>
      <c r="BX127" s="17">
        <v>0</v>
      </c>
      <c r="BY127">
        <v>0</v>
      </c>
      <c r="BZ127">
        <v>0</v>
      </c>
      <c r="CA127">
        <v>0</v>
      </c>
      <c r="CB127">
        <v>0</v>
      </c>
      <c r="CC127" s="17">
        <v>1</v>
      </c>
      <c r="CD127">
        <v>1</v>
      </c>
      <c r="CE127">
        <v>1</v>
      </c>
      <c r="CF127">
        <v>1</v>
      </c>
      <c r="CG127">
        <v>1</v>
      </c>
      <c r="CH127">
        <v>0</v>
      </c>
      <c r="CI127">
        <v>0</v>
      </c>
      <c r="CJ127">
        <v>1</v>
      </c>
      <c r="CK127">
        <v>1</v>
      </c>
      <c r="CL127">
        <v>0</v>
      </c>
      <c r="CM127">
        <v>0</v>
      </c>
      <c r="CN127">
        <v>1</v>
      </c>
      <c r="CO127" s="17">
        <v>1</v>
      </c>
      <c r="CP127">
        <v>1.7999999999999999E-2</v>
      </c>
      <c r="CQ127">
        <v>23</v>
      </c>
      <c r="CR127">
        <v>1</v>
      </c>
      <c r="CS127">
        <v>0</v>
      </c>
      <c r="CT127">
        <v>24</v>
      </c>
      <c r="CZ127" s="33" t="s">
        <v>85</v>
      </c>
    </row>
    <row r="128" spans="1:104" x14ac:dyDescent="0.25">
      <c r="A128">
        <v>127</v>
      </c>
      <c r="B128">
        <v>12</v>
      </c>
      <c r="C128" s="24" t="s">
        <v>139</v>
      </c>
      <c r="D128" s="12">
        <v>22.1</v>
      </c>
      <c r="E128" s="13">
        <v>17.7</v>
      </c>
      <c r="F128" s="7">
        <f t="shared" si="30"/>
        <v>1.2485875706214691</v>
      </c>
      <c r="G128" s="7">
        <f t="shared" si="16"/>
        <v>4.4000000000000021</v>
      </c>
      <c r="H128" s="15">
        <f t="shared" si="17"/>
        <v>39.799999999999997</v>
      </c>
      <c r="I128" s="11">
        <f t="shared" si="18"/>
        <v>2.257670603186834E-2</v>
      </c>
      <c r="J128" s="32">
        <f t="shared" si="19"/>
        <v>1.8081796233668308E-2</v>
      </c>
      <c r="K128" s="32">
        <f t="shared" si="20"/>
        <v>55.304240080860986</v>
      </c>
      <c r="L128" s="8">
        <v>1</v>
      </c>
      <c r="M128" s="9">
        <v>0</v>
      </c>
      <c r="N128" s="8">
        <v>0</v>
      </c>
      <c r="O128" s="9">
        <v>0</v>
      </c>
      <c r="P128" s="9">
        <v>1</v>
      </c>
      <c r="Q128" s="9">
        <v>0</v>
      </c>
      <c r="R128" s="9">
        <v>0</v>
      </c>
      <c r="S128" s="8">
        <v>3065</v>
      </c>
      <c r="T128" s="9">
        <v>7</v>
      </c>
      <c r="U128" s="9">
        <f t="shared" si="21"/>
        <v>3057</v>
      </c>
      <c r="V128" s="9">
        <f t="shared" si="22"/>
        <v>15</v>
      </c>
      <c r="W128" s="7">
        <v>10.61</v>
      </c>
      <c r="X128" s="7">
        <v>7.89</v>
      </c>
      <c r="Y128" s="9">
        <v>1</v>
      </c>
      <c r="Z128" s="9">
        <v>0</v>
      </c>
      <c r="AA128" s="9">
        <v>0</v>
      </c>
      <c r="AB128" s="9">
        <v>0</v>
      </c>
      <c r="AC128" s="9">
        <v>1</v>
      </c>
      <c r="AD128" s="29">
        <v>0</v>
      </c>
      <c r="AE128" s="9">
        <v>0</v>
      </c>
      <c r="AF128" s="9">
        <v>1</v>
      </c>
      <c r="AG128" s="29">
        <v>0</v>
      </c>
      <c r="AH128" s="9">
        <v>1</v>
      </c>
      <c r="AI128" s="29">
        <v>0</v>
      </c>
      <c r="AJ128" s="20">
        <v>2008</v>
      </c>
      <c r="AK128" s="32" t="s">
        <v>98</v>
      </c>
      <c r="AL128" s="32" t="s">
        <v>98</v>
      </c>
      <c r="AM128" s="32" t="s">
        <v>98</v>
      </c>
      <c r="AN128" s="42" t="s">
        <v>98</v>
      </c>
      <c r="AO128" s="41" t="s">
        <v>98</v>
      </c>
      <c r="AP128" s="17" t="s">
        <v>98</v>
      </c>
      <c r="AQ128">
        <v>1</v>
      </c>
      <c r="AR128" s="39">
        <v>0</v>
      </c>
      <c r="AS128" t="s">
        <v>98</v>
      </c>
      <c r="AT128" s="39" t="s">
        <v>98</v>
      </c>
      <c r="AU128">
        <v>0</v>
      </c>
      <c r="AV128" s="17">
        <v>1</v>
      </c>
      <c r="AW128">
        <f t="shared" si="32"/>
        <v>0.35099999999999998</v>
      </c>
      <c r="AX128" s="17">
        <v>0.64900000000000002</v>
      </c>
      <c r="AY128" s="17" t="s">
        <v>13</v>
      </c>
      <c r="AZ128">
        <v>0</v>
      </c>
      <c r="BA128">
        <v>1</v>
      </c>
      <c r="BB128">
        <v>0</v>
      </c>
      <c r="BC128">
        <v>0</v>
      </c>
      <c r="BD128">
        <v>0</v>
      </c>
      <c r="BE128">
        <v>0</v>
      </c>
      <c r="BF128" s="17">
        <v>0</v>
      </c>
      <c r="BG128">
        <v>0</v>
      </c>
      <c r="BH128">
        <v>1</v>
      </c>
      <c r="BI128" s="17">
        <v>0</v>
      </c>
      <c r="BJ128">
        <v>1466</v>
      </c>
      <c r="BK128">
        <v>97</v>
      </c>
      <c r="BL128" s="24">
        <v>35.417000000000002</v>
      </c>
      <c r="BM128">
        <v>0</v>
      </c>
      <c r="BN128">
        <v>0</v>
      </c>
      <c r="BO128">
        <v>0</v>
      </c>
      <c r="BP128">
        <v>0</v>
      </c>
      <c r="BQ128">
        <v>0</v>
      </c>
      <c r="BR128">
        <v>0</v>
      </c>
      <c r="BS128">
        <v>0</v>
      </c>
      <c r="BT128" s="17">
        <v>1</v>
      </c>
      <c r="BU128">
        <v>0</v>
      </c>
      <c r="BV128">
        <v>1</v>
      </c>
      <c r="BW128">
        <v>0</v>
      </c>
      <c r="BX128" s="17">
        <v>0</v>
      </c>
      <c r="BY128">
        <v>0</v>
      </c>
      <c r="BZ128">
        <v>0</v>
      </c>
      <c r="CA128">
        <v>0</v>
      </c>
      <c r="CB128">
        <v>0</v>
      </c>
      <c r="CC128" s="17">
        <v>1</v>
      </c>
      <c r="CD128">
        <v>1</v>
      </c>
      <c r="CE128">
        <v>1</v>
      </c>
      <c r="CF128">
        <v>1</v>
      </c>
      <c r="CG128">
        <v>1</v>
      </c>
      <c r="CH128">
        <v>0</v>
      </c>
      <c r="CI128">
        <v>0</v>
      </c>
      <c r="CJ128">
        <v>1</v>
      </c>
      <c r="CK128">
        <v>1</v>
      </c>
      <c r="CL128">
        <v>0</v>
      </c>
      <c r="CM128">
        <v>0</v>
      </c>
      <c r="CN128">
        <v>1</v>
      </c>
      <c r="CO128" s="17">
        <v>1</v>
      </c>
      <c r="CP128">
        <v>1.7999999999999999E-2</v>
      </c>
      <c r="CQ128">
        <v>23</v>
      </c>
      <c r="CR128">
        <v>1</v>
      </c>
      <c r="CS128">
        <v>0</v>
      </c>
      <c r="CT128">
        <v>24</v>
      </c>
      <c r="CZ128" s="33" t="s">
        <v>85</v>
      </c>
    </row>
    <row r="129" spans="1:104" x14ac:dyDescent="0.25">
      <c r="A129">
        <v>128</v>
      </c>
      <c r="B129">
        <v>12</v>
      </c>
      <c r="C129" s="24" t="s">
        <v>139</v>
      </c>
      <c r="D129" s="12">
        <v>-6.4</v>
      </c>
      <c r="E129" s="13">
        <v>6.5</v>
      </c>
      <c r="F129" s="7">
        <f t="shared" si="30"/>
        <v>-0.98461538461538467</v>
      </c>
      <c r="G129" s="7">
        <f t="shared" si="16"/>
        <v>-12.9</v>
      </c>
      <c r="H129" s="15">
        <f t="shared" si="17"/>
        <v>9.9999999999999645E-2</v>
      </c>
      <c r="I129" s="11">
        <f t="shared" si="18"/>
        <v>-2.5221939773177167E-2</v>
      </c>
      <c r="J129" s="32">
        <f t="shared" si="19"/>
        <v>2.5616032582133057E-2</v>
      </c>
      <c r="K129" s="32">
        <f t="shared" si="20"/>
        <v>39.038051532519155</v>
      </c>
      <c r="L129" s="8">
        <v>1</v>
      </c>
      <c r="M129" s="9">
        <v>0</v>
      </c>
      <c r="N129" s="8">
        <v>0</v>
      </c>
      <c r="O129" s="9">
        <v>0</v>
      </c>
      <c r="P129" s="9">
        <v>1</v>
      </c>
      <c r="Q129" s="9">
        <v>0</v>
      </c>
      <c r="R129" s="9">
        <v>0</v>
      </c>
      <c r="S129" s="8">
        <v>1531</v>
      </c>
      <c r="T129" s="9">
        <v>7</v>
      </c>
      <c r="U129" s="9">
        <f t="shared" si="21"/>
        <v>1523</v>
      </c>
      <c r="V129" s="9">
        <f t="shared" si="22"/>
        <v>15</v>
      </c>
      <c r="W129" s="7">
        <v>10.83</v>
      </c>
      <c r="X129" s="7">
        <v>7.7789999999999999</v>
      </c>
      <c r="Y129" s="9">
        <v>1</v>
      </c>
      <c r="Z129" s="9">
        <v>0</v>
      </c>
      <c r="AA129" s="9">
        <v>0</v>
      </c>
      <c r="AB129" s="9">
        <v>0</v>
      </c>
      <c r="AC129" s="9">
        <v>1</v>
      </c>
      <c r="AD129" s="29">
        <v>0</v>
      </c>
      <c r="AE129" s="9">
        <v>0</v>
      </c>
      <c r="AF129" s="9">
        <v>1</v>
      </c>
      <c r="AG129" s="29">
        <v>0</v>
      </c>
      <c r="AH129" s="9">
        <v>1</v>
      </c>
      <c r="AI129" s="29">
        <v>0</v>
      </c>
      <c r="AJ129" s="20">
        <v>2008</v>
      </c>
      <c r="AK129" s="32" t="s">
        <v>98</v>
      </c>
      <c r="AL129" s="32" t="s">
        <v>98</v>
      </c>
      <c r="AM129" s="32" t="s">
        <v>98</v>
      </c>
      <c r="AN129" s="42" t="s">
        <v>98</v>
      </c>
      <c r="AO129" s="41" t="s">
        <v>98</v>
      </c>
      <c r="AP129" s="17" t="s">
        <v>98</v>
      </c>
      <c r="AQ129">
        <v>0</v>
      </c>
      <c r="AR129" s="39">
        <v>1</v>
      </c>
      <c r="AS129" t="s">
        <v>98</v>
      </c>
      <c r="AT129" s="39" t="s">
        <v>98</v>
      </c>
      <c r="AU129">
        <v>0</v>
      </c>
      <c r="AV129" s="17">
        <v>1</v>
      </c>
      <c r="AW129">
        <f t="shared" si="32"/>
        <v>0.27</v>
      </c>
      <c r="AX129" s="17">
        <v>0.73</v>
      </c>
      <c r="AY129" s="17" t="s">
        <v>13</v>
      </c>
      <c r="AZ129">
        <v>0</v>
      </c>
      <c r="BA129">
        <v>1</v>
      </c>
      <c r="BB129">
        <v>0</v>
      </c>
      <c r="BC129">
        <v>0</v>
      </c>
      <c r="BD129">
        <v>0</v>
      </c>
      <c r="BE129">
        <v>0</v>
      </c>
      <c r="BF129" s="17">
        <v>0</v>
      </c>
      <c r="BG129">
        <v>0</v>
      </c>
      <c r="BH129">
        <v>1</v>
      </c>
      <c r="BI129" s="17">
        <v>0</v>
      </c>
      <c r="BJ129">
        <v>1466</v>
      </c>
      <c r="BK129">
        <v>97</v>
      </c>
      <c r="BL129" s="24">
        <v>34.741</v>
      </c>
      <c r="BM129">
        <v>0</v>
      </c>
      <c r="BN129">
        <v>0</v>
      </c>
      <c r="BO129">
        <v>0</v>
      </c>
      <c r="BP129">
        <v>0</v>
      </c>
      <c r="BQ129">
        <v>0</v>
      </c>
      <c r="BR129">
        <v>0</v>
      </c>
      <c r="BS129">
        <v>0</v>
      </c>
      <c r="BT129" s="17">
        <v>1</v>
      </c>
      <c r="BU129">
        <v>0</v>
      </c>
      <c r="BV129">
        <v>1</v>
      </c>
      <c r="BW129">
        <v>0</v>
      </c>
      <c r="BX129" s="17">
        <v>0</v>
      </c>
      <c r="BY129">
        <v>0</v>
      </c>
      <c r="BZ129">
        <v>0</v>
      </c>
      <c r="CA129">
        <v>0</v>
      </c>
      <c r="CB129">
        <v>0</v>
      </c>
      <c r="CC129" s="17">
        <v>1</v>
      </c>
      <c r="CD129">
        <v>1</v>
      </c>
      <c r="CE129">
        <v>1</v>
      </c>
      <c r="CF129">
        <v>1</v>
      </c>
      <c r="CG129">
        <v>1</v>
      </c>
      <c r="CH129">
        <v>0</v>
      </c>
      <c r="CI129">
        <v>0</v>
      </c>
      <c r="CJ129">
        <v>1</v>
      </c>
      <c r="CK129">
        <v>1</v>
      </c>
      <c r="CL129">
        <v>0</v>
      </c>
      <c r="CM129">
        <v>0</v>
      </c>
      <c r="CN129">
        <v>1</v>
      </c>
      <c r="CO129" s="17">
        <v>1</v>
      </c>
      <c r="CP129">
        <v>1.7999999999999999E-2</v>
      </c>
      <c r="CQ129">
        <v>23</v>
      </c>
      <c r="CR129">
        <v>1</v>
      </c>
      <c r="CS129">
        <v>0</v>
      </c>
      <c r="CT129">
        <v>24</v>
      </c>
      <c r="CZ129" s="33" t="s">
        <v>85</v>
      </c>
    </row>
    <row r="130" spans="1:104" x14ac:dyDescent="0.25">
      <c r="A130">
        <v>129</v>
      </c>
      <c r="B130">
        <v>12</v>
      </c>
      <c r="C130" s="24" t="s">
        <v>139</v>
      </c>
      <c r="D130" s="12">
        <v>6.9</v>
      </c>
      <c r="E130" s="13">
        <v>0.4</v>
      </c>
      <c r="F130" s="7">
        <f t="shared" si="30"/>
        <v>17.25</v>
      </c>
      <c r="G130" s="7">
        <f t="shared" ref="G130:G193" si="33">D130-E130</f>
        <v>6.5</v>
      </c>
      <c r="H130" s="15">
        <f t="shared" ref="H130:H193" si="34">D130+E130</f>
        <v>7.3000000000000007</v>
      </c>
      <c r="I130" s="11">
        <f t="shared" ref="I130:I193" si="35">IFERROR(F130/SQRT(F130^2+U130), "X")</f>
        <v>0.24681767895018253</v>
      </c>
      <c r="J130" s="32">
        <f t="shared" ref="J130:J193" si="36">IFERROR(SQRT((1-I130^2)/U130), "X")</f>
        <v>1.4308271243488843E-2</v>
      </c>
      <c r="K130" s="32">
        <f t="shared" ref="K130:K193" si="37">IFERROR(1/J130, "X")</f>
        <v>69.889645155773977</v>
      </c>
      <c r="L130" s="8">
        <v>1</v>
      </c>
      <c r="M130" s="9">
        <v>0</v>
      </c>
      <c r="N130" s="8">
        <v>0</v>
      </c>
      <c r="O130" s="9">
        <v>0</v>
      </c>
      <c r="P130" s="9">
        <v>1</v>
      </c>
      <c r="Q130" s="9">
        <v>0</v>
      </c>
      <c r="R130" s="9">
        <v>0</v>
      </c>
      <c r="S130" s="8">
        <v>4596</v>
      </c>
      <c r="T130" s="9">
        <v>8</v>
      </c>
      <c r="U130" s="9">
        <f t="shared" ref="U130:U193" si="38">S130-T130-1</f>
        <v>4587</v>
      </c>
      <c r="V130" s="9">
        <f t="shared" ref="V130:V193" si="39">COUNTIF(B:B,B130)</f>
        <v>15</v>
      </c>
      <c r="W130" s="7">
        <v>10.68</v>
      </c>
      <c r="X130" s="7">
        <v>7.8520000000000003</v>
      </c>
      <c r="Y130" s="9">
        <v>1</v>
      </c>
      <c r="Z130" s="9">
        <v>0</v>
      </c>
      <c r="AA130" s="9">
        <v>0</v>
      </c>
      <c r="AB130" s="9">
        <v>0</v>
      </c>
      <c r="AC130" s="9">
        <v>1</v>
      </c>
      <c r="AD130" s="29">
        <v>0</v>
      </c>
      <c r="AE130" s="9">
        <v>0</v>
      </c>
      <c r="AF130" s="9">
        <v>1</v>
      </c>
      <c r="AG130" s="29">
        <v>0</v>
      </c>
      <c r="AH130" s="9">
        <v>1</v>
      </c>
      <c r="AI130" s="29">
        <v>0</v>
      </c>
      <c r="AJ130" s="20">
        <v>2008</v>
      </c>
      <c r="AK130" s="32" t="s">
        <v>98</v>
      </c>
      <c r="AL130" s="32" t="s">
        <v>98</v>
      </c>
      <c r="AM130" s="32" t="s">
        <v>98</v>
      </c>
      <c r="AN130" s="42" t="s">
        <v>98</v>
      </c>
      <c r="AO130" s="41" t="s">
        <v>98</v>
      </c>
      <c r="AP130" s="17" t="s">
        <v>98</v>
      </c>
      <c r="AQ130">
        <f>1-AR130</f>
        <v>0.66700000000000004</v>
      </c>
      <c r="AR130" s="39">
        <v>0.33300000000000002</v>
      </c>
      <c r="AS130" t="s">
        <v>98</v>
      </c>
      <c r="AT130" s="39" t="s">
        <v>98</v>
      </c>
      <c r="AU130">
        <v>0</v>
      </c>
      <c r="AV130" s="17">
        <v>1</v>
      </c>
      <c r="AW130">
        <f t="shared" si="32"/>
        <v>0.32399999999999995</v>
      </c>
      <c r="AX130" s="17">
        <v>0.67600000000000005</v>
      </c>
      <c r="AY130" s="17" t="s">
        <v>13</v>
      </c>
      <c r="AZ130">
        <v>0</v>
      </c>
      <c r="BA130">
        <v>1</v>
      </c>
      <c r="BB130">
        <v>0</v>
      </c>
      <c r="BC130">
        <v>0</v>
      </c>
      <c r="BD130">
        <v>0</v>
      </c>
      <c r="BE130">
        <v>0</v>
      </c>
      <c r="BF130" s="17">
        <v>0</v>
      </c>
      <c r="BG130">
        <v>0</v>
      </c>
      <c r="BH130">
        <v>1</v>
      </c>
      <c r="BI130" s="17">
        <v>0</v>
      </c>
      <c r="BJ130">
        <v>1466</v>
      </c>
      <c r="BK130">
        <v>97</v>
      </c>
      <c r="BL130" s="24">
        <v>35.192</v>
      </c>
      <c r="BM130">
        <v>0</v>
      </c>
      <c r="BN130">
        <v>0</v>
      </c>
      <c r="BO130">
        <v>0</v>
      </c>
      <c r="BP130">
        <v>0</v>
      </c>
      <c r="BQ130">
        <v>0</v>
      </c>
      <c r="BR130">
        <v>0</v>
      </c>
      <c r="BS130">
        <v>0</v>
      </c>
      <c r="BT130" s="17">
        <v>1</v>
      </c>
      <c r="BU130">
        <v>0</v>
      </c>
      <c r="BV130">
        <v>1</v>
      </c>
      <c r="BW130">
        <v>0</v>
      </c>
      <c r="BX130" s="17">
        <v>0</v>
      </c>
      <c r="BY130">
        <v>1</v>
      </c>
      <c r="BZ130">
        <v>0</v>
      </c>
      <c r="CA130">
        <v>0</v>
      </c>
      <c r="CB130">
        <v>0</v>
      </c>
      <c r="CC130" s="17">
        <v>0</v>
      </c>
      <c r="CD130">
        <v>1</v>
      </c>
      <c r="CE130">
        <v>1</v>
      </c>
      <c r="CF130">
        <v>1</v>
      </c>
      <c r="CG130">
        <v>1</v>
      </c>
      <c r="CH130">
        <v>0</v>
      </c>
      <c r="CI130">
        <v>0</v>
      </c>
      <c r="CJ130">
        <v>1</v>
      </c>
      <c r="CK130">
        <v>1</v>
      </c>
      <c r="CL130">
        <v>0</v>
      </c>
      <c r="CM130">
        <v>0</v>
      </c>
      <c r="CN130">
        <v>1</v>
      </c>
      <c r="CO130" s="17">
        <v>0</v>
      </c>
      <c r="CP130">
        <v>1.7999999999999999E-2</v>
      </c>
      <c r="CQ130">
        <v>23</v>
      </c>
      <c r="CR130">
        <v>1</v>
      </c>
      <c r="CS130">
        <v>0</v>
      </c>
      <c r="CT130">
        <v>24</v>
      </c>
      <c r="CZ130" s="33" t="s">
        <v>85</v>
      </c>
    </row>
    <row r="131" spans="1:104" x14ac:dyDescent="0.25">
      <c r="A131">
        <v>130</v>
      </c>
      <c r="B131">
        <v>12</v>
      </c>
      <c r="C131" s="24" t="s">
        <v>139</v>
      </c>
      <c r="D131" s="12">
        <v>6.6</v>
      </c>
      <c r="E131" s="13">
        <v>0.5</v>
      </c>
      <c r="F131" s="7">
        <f t="shared" si="30"/>
        <v>13.2</v>
      </c>
      <c r="G131" s="7">
        <f t="shared" si="33"/>
        <v>6.1</v>
      </c>
      <c r="H131" s="15">
        <f t="shared" si="34"/>
        <v>7.1</v>
      </c>
      <c r="I131" s="11">
        <f t="shared" si="35"/>
        <v>0.23221449381289103</v>
      </c>
      <c r="J131" s="32">
        <f t="shared" si="36"/>
        <v>1.7592007107037198E-2</v>
      </c>
      <c r="K131" s="32">
        <f t="shared" si="37"/>
        <v>56.843997044542888</v>
      </c>
      <c r="L131" s="8">
        <v>1</v>
      </c>
      <c r="M131" s="9">
        <v>0</v>
      </c>
      <c r="N131" s="8">
        <v>0</v>
      </c>
      <c r="O131" s="9">
        <v>0</v>
      </c>
      <c r="P131" s="9">
        <v>1</v>
      </c>
      <c r="Q131" s="9">
        <v>0</v>
      </c>
      <c r="R131" s="9">
        <v>0</v>
      </c>
      <c r="S131" s="8">
        <v>3065</v>
      </c>
      <c r="T131" s="9">
        <v>7</v>
      </c>
      <c r="U131" s="9">
        <f t="shared" si="38"/>
        <v>3057</v>
      </c>
      <c r="V131" s="9">
        <f t="shared" si="39"/>
        <v>15</v>
      </c>
      <c r="W131" s="7">
        <v>10.61</v>
      </c>
      <c r="X131" s="7">
        <v>7.89</v>
      </c>
      <c r="Y131" s="9">
        <v>1</v>
      </c>
      <c r="Z131" s="9">
        <v>0</v>
      </c>
      <c r="AA131" s="9">
        <v>0</v>
      </c>
      <c r="AB131" s="9">
        <v>0</v>
      </c>
      <c r="AC131" s="9">
        <v>1</v>
      </c>
      <c r="AD131" s="29">
        <v>0</v>
      </c>
      <c r="AE131" s="9">
        <v>0</v>
      </c>
      <c r="AF131" s="9">
        <v>1</v>
      </c>
      <c r="AG131" s="29">
        <v>0</v>
      </c>
      <c r="AH131" s="9">
        <v>1</v>
      </c>
      <c r="AI131" s="29">
        <v>0</v>
      </c>
      <c r="AJ131" s="20">
        <v>2008</v>
      </c>
      <c r="AK131" s="32" t="s">
        <v>98</v>
      </c>
      <c r="AL131" s="32" t="s">
        <v>98</v>
      </c>
      <c r="AM131" s="32" t="s">
        <v>98</v>
      </c>
      <c r="AN131" s="42" t="s">
        <v>98</v>
      </c>
      <c r="AO131" s="41" t="s">
        <v>98</v>
      </c>
      <c r="AP131" s="17" t="s">
        <v>98</v>
      </c>
      <c r="AQ131">
        <v>1</v>
      </c>
      <c r="AR131" s="39">
        <v>0</v>
      </c>
      <c r="AS131" t="s">
        <v>98</v>
      </c>
      <c r="AT131" s="39" t="s">
        <v>98</v>
      </c>
      <c r="AU131">
        <v>0</v>
      </c>
      <c r="AV131" s="17">
        <v>1</v>
      </c>
      <c r="AW131">
        <f t="shared" si="32"/>
        <v>0.35099999999999998</v>
      </c>
      <c r="AX131" s="17">
        <v>0.64900000000000002</v>
      </c>
      <c r="AY131" s="17" t="s">
        <v>13</v>
      </c>
      <c r="AZ131">
        <v>0</v>
      </c>
      <c r="BA131">
        <v>1</v>
      </c>
      <c r="BB131">
        <v>0</v>
      </c>
      <c r="BC131">
        <v>0</v>
      </c>
      <c r="BD131">
        <v>0</v>
      </c>
      <c r="BE131">
        <v>0</v>
      </c>
      <c r="BF131" s="17">
        <v>0</v>
      </c>
      <c r="BG131">
        <v>0</v>
      </c>
      <c r="BH131">
        <v>1</v>
      </c>
      <c r="BI131" s="17">
        <v>0</v>
      </c>
      <c r="BJ131">
        <v>1466</v>
      </c>
      <c r="BK131">
        <v>97</v>
      </c>
      <c r="BL131" s="24">
        <v>35.417000000000002</v>
      </c>
      <c r="BM131">
        <v>0</v>
      </c>
      <c r="BN131">
        <v>0</v>
      </c>
      <c r="BO131">
        <v>0</v>
      </c>
      <c r="BP131">
        <v>0</v>
      </c>
      <c r="BQ131">
        <v>0</v>
      </c>
      <c r="BR131">
        <v>0</v>
      </c>
      <c r="BS131">
        <v>0</v>
      </c>
      <c r="BT131" s="17">
        <v>1</v>
      </c>
      <c r="BU131">
        <v>0</v>
      </c>
      <c r="BV131">
        <v>1</v>
      </c>
      <c r="BW131">
        <v>0</v>
      </c>
      <c r="BX131" s="17">
        <v>0</v>
      </c>
      <c r="BY131">
        <v>1</v>
      </c>
      <c r="BZ131">
        <v>0</v>
      </c>
      <c r="CA131">
        <v>0</v>
      </c>
      <c r="CB131">
        <v>0</v>
      </c>
      <c r="CC131" s="17">
        <v>0</v>
      </c>
      <c r="CD131">
        <v>1</v>
      </c>
      <c r="CE131">
        <v>1</v>
      </c>
      <c r="CF131">
        <v>1</v>
      </c>
      <c r="CG131">
        <v>1</v>
      </c>
      <c r="CH131">
        <v>0</v>
      </c>
      <c r="CI131">
        <v>0</v>
      </c>
      <c r="CJ131">
        <v>1</v>
      </c>
      <c r="CK131">
        <v>1</v>
      </c>
      <c r="CL131">
        <v>0</v>
      </c>
      <c r="CM131">
        <v>0</v>
      </c>
      <c r="CN131">
        <v>1</v>
      </c>
      <c r="CO131" s="17">
        <v>0</v>
      </c>
      <c r="CP131">
        <v>1.7999999999999999E-2</v>
      </c>
      <c r="CQ131">
        <v>23</v>
      </c>
      <c r="CR131">
        <v>1</v>
      </c>
      <c r="CS131">
        <v>0</v>
      </c>
      <c r="CT131">
        <v>24</v>
      </c>
      <c r="CZ131" s="33" t="s">
        <v>85</v>
      </c>
    </row>
    <row r="132" spans="1:104" x14ac:dyDescent="0.25">
      <c r="A132">
        <v>131</v>
      </c>
      <c r="B132">
        <v>12</v>
      </c>
      <c r="C132" s="24" t="s">
        <v>139</v>
      </c>
      <c r="D132" s="12">
        <v>7.4</v>
      </c>
      <c r="E132" s="13">
        <v>0.5</v>
      </c>
      <c r="F132" s="7">
        <f t="shared" si="30"/>
        <v>14.8</v>
      </c>
      <c r="G132" s="7">
        <f t="shared" si="33"/>
        <v>6.9</v>
      </c>
      <c r="H132" s="15">
        <f t="shared" si="34"/>
        <v>7.9</v>
      </c>
      <c r="I132" s="11">
        <f t="shared" si="35"/>
        <v>0.35459503793303371</v>
      </c>
      <c r="J132" s="32">
        <f t="shared" si="36"/>
        <v>2.3959124184664435E-2</v>
      </c>
      <c r="K132" s="32">
        <f t="shared" si="37"/>
        <v>41.737752694652841</v>
      </c>
      <c r="L132" s="8">
        <v>1</v>
      </c>
      <c r="M132" s="9">
        <v>0</v>
      </c>
      <c r="N132" s="8">
        <v>0</v>
      </c>
      <c r="O132" s="9">
        <v>0</v>
      </c>
      <c r="P132" s="9">
        <v>1</v>
      </c>
      <c r="Q132" s="9">
        <v>0</v>
      </c>
      <c r="R132" s="9">
        <v>0</v>
      </c>
      <c r="S132" s="8">
        <v>1531</v>
      </c>
      <c r="T132" s="9">
        <v>7</v>
      </c>
      <c r="U132" s="9">
        <f t="shared" si="38"/>
        <v>1523</v>
      </c>
      <c r="V132" s="9">
        <f t="shared" si="39"/>
        <v>15</v>
      </c>
      <c r="W132" s="7">
        <v>10.83</v>
      </c>
      <c r="X132" s="7">
        <v>7.7789999999999999</v>
      </c>
      <c r="Y132" s="9">
        <v>1</v>
      </c>
      <c r="Z132" s="9">
        <v>0</v>
      </c>
      <c r="AA132" s="9">
        <v>0</v>
      </c>
      <c r="AB132" s="9">
        <v>0</v>
      </c>
      <c r="AC132" s="9">
        <v>1</v>
      </c>
      <c r="AD132" s="29">
        <v>0</v>
      </c>
      <c r="AE132" s="9">
        <v>0</v>
      </c>
      <c r="AF132" s="9">
        <v>1</v>
      </c>
      <c r="AG132" s="29">
        <v>0</v>
      </c>
      <c r="AH132" s="9">
        <v>1</v>
      </c>
      <c r="AI132" s="29">
        <v>0</v>
      </c>
      <c r="AJ132" s="20">
        <v>2008</v>
      </c>
      <c r="AK132" s="32" t="s">
        <v>98</v>
      </c>
      <c r="AL132" s="32" t="s">
        <v>98</v>
      </c>
      <c r="AM132" s="32" t="s">
        <v>98</v>
      </c>
      <c r="AN132" s="42" t="s">
        <v>98</v>
      </c>
      <c r="AO132" s="41" t="s">
        <v>98</v>
      </c>
      <c r="AP132" s="17" t="s">
        <v>98</v>
      </c>
      <c r="AQ132">
        <v>0</v>
      </c>
      <c r="AR132" s="39">
        <v>1</v>
      </c>
      <c r="AS132" t="s">
        <v>98</v>
      </c>
      <c r="AT132" s="39" t="s">
        <v>98</v>
      </c>
      <c r="AU132">
        <v>0</v>
      </c>
      <c r="AV132" s="17">
        <v>1</v>
      </c>
      <c r="AW132">
        <f t="shared" si="32"/>
        <v>0.27</v>
      </c>
      <c r="AX132" s="17">
        <v>0.73</v>
      </c>
      <c r="AY132" s="17" t="s">
        <v>13</v>
      </c>
      <c r="AZ132">
        <v>0</v>
      </c>
      <c r="BA132">
        <v>1</v>
      </c>
      <c r="BB132">
        <v>0</v>
      </c>
      <c r="BC132">
        <v>0</v>
      </c>
      <c r="BD132">
        <v>0</v>
      </c>
      <c r="BE132">
        <v>0</v>
      </c>
      <c r="BF132" s="17">
        <v>0</v>
      </c>
      <c r="BG132">
        <v>0</v>
      </c>
      <c r="BH132">
        <v>1</v>
      </c>
      <c r="BI132" s="17">
        <v>0</v>
      </c>
      <c r="BJ132">
        <v>1466</v>
      </c>
      <c r="BK132">
        <v>97</v>
      </c>
      <c r="BL132" s="24">
        <v>34.741</v>
      </c>
      <c r="BM132">
        <v>0</v>
      </c>
      <c r="BN132">
        <v>0</v>
      </c>
      <c r="BO132">
        <v>0</v>
      </c>
      <c r="BP132">
        <v>0</v>
      </c>
      <c r="BQ132">
        <v>0</v>
      </c>
      <c r="BR132">
        <v>0</v>
      </c>
      <c r="BS132">
        <v>0</v>
      </c>
      <c r="BT132" s="17">
        <v>1</v>
      </c>
      <c r="BU132">
        <v>0</v>
      </c>
      <c r="BV132">
        <v>1</v>
      </c>
      <c r="BW132">
        <v>0</v>
      </c>
      <c r="BX132" s="17">
        <v>0</v>
      </c>
      <c r="BY132">
        <v>1</v>
      </c>
      <c r="BZ132">
        <v>0</v>
      </c>
      <c r="CA132">
        <v>0</v>
      </c>
      <c r="CB132">
        <v>0</v>
      </c>
      <c r="CC132" s="17">
        <v>0</v>
      </c>
      <c r="CD132">
        <v>1</v>
      </c>
      <c r="CE132">
        <v>1</v>
      </c>
      <c r="CF132">
        <v>1</v>
      </c>
      <c r="CG132">
        <v>1</v>
      </c>
      <c r="CH132">
        <v>0</v>
      </c>
      <c r="CI132">
        <v>0</v>
      </c>
      <c r="CJ132">
        <v>1</v>
      </c>
      <c r="CK132">
        <v>1</v>
      </c>
      <c r="CL132">
        <v>0</v>
      </c>
      <c r="CM132">
        <v>0</v>
      </c>
      <c r="CN132">
        <v>1</v>
      </c>
      <c r="CO132" s="17">
        <v>0</v>
      </c>
      <c r="CP132">
        <v>1.7999999999999999E-2</v>
      </c>
      <c r="CQ132">
        <v>23</v>
      </c>
      <c r="CR132">
        <v>1</v>
      </c>
      <c r="CS132">
        <v>0</v>
      </c>
      <c r="CT132">
        <v>24</v>
      </c>
      <c r="CZ132" s="33" t="s">
        <v>85</v>
      </c>
    </row>
    <row r="133" spans="1:104" x14ac:dyDescent="0.25">
      <c r="A133">
        <v>132</v>
      </c>
      <c r="B133">
        <v>12</v>
      </c>
      <c r="C133" s="24" t="s">
        <v>139</v>
      </c>
      <c r="D133" s="12">
        <v>6.2</v>
      </c>
      <c r="E133" s="13">
        <v>0.6</v>
      </c>
      <c r="F133" s="7">
        <f t="shared" si="30"/>
        <v>10.333333333333334</v>
      </c>
      <c r="G133" s="7">
        <f t="shared" si="33"/>
        <v>5.6000000000000005</v>
      </c>
      <c r="H133" s="15">
        <f t="shared" si="34"/>
        <v>6.8</v>
      </c>
      <c r="I133" s="11">
        <f t="shared" si="35"/>
        <v>0.15082702916904969</v>
      </c>
      <c r="J133" s="32">
        <f t="shared" si="36"/>
        <v>1.4596164113133841E-2</v>
      </c>
      <c r="K133" s="32">
        <f t="shared" si="37"/>
        <v>68.511150755025113</v>
      </c>
      <c r="L133" s="8">
        <v>1</v>
      </c>
      <c r="M133" s="9">
        <v>0</v>
      </c>
      <c r="N133" s="8">
        <v>0</v>
      </c>
      <c r="O133" s="9">
        <v>0</v>
      </c>
      <c r="P133" s="9">
        <v>1</v>
      </c>
      <c r="Q133" s="9">
        <v>0</v>
      </c>
      <c r="R133" s="9">
        <v>0</v>
      </c>
      <c r="S133" s="8">
        <v>4596</v>
      </c>
      <c r="T133" s="9">
        <v>8</v>
      </c>
      <c r="U133" s="9">
        <f t="shared" si="38"/>
        <v>4587</v>
      </c>
      <c r="V133" s="9">
        <f t="shared" si="39"/>
        <v>15</v>
      </c>
      <c r="W133" s="7">
        <v>10.68</v>
      </c>
      <c r="X133" s="7">
        <v>7.8520000000000003</v>
      </c>
      <c r="Y133" s="9">
        <v>1</v>
      </c>
      <c r="Z133" s="9">
        <v>0</v>
      </c>
      <c r="AA133" s="9">
        <v>0</v>
      </c>
      <c r="AB133" s="9">
        <v>0</v>
      </c>
      <c r="AC133" s="9">
        <v>1</v>
      </c>
      <c r="AD133" s="29">
        <v>0</v>
      </c>
      <c r="AE133" s="9">
        <v>0</v>
      </c>
      <c r="AF133" s="9">
        <v>1</v>
      </c>
      <c r="AG133" s="29">
        <v>0</v>
      </c>
      <c r="AH133" s="9">
        <v>1</v>
      </c>
      <c r="AI133" s="29">
        <v>0</v>
      </c>
      <c r="AJ133" s="20">
        <v>2008</v>
      </c>
      <c r="AK133" s="32" t="s">
        <v>98</v>
      </c>
      <c r="AL133" s="32" t="s">
        <v>98</v>
      </c>
      <c r="AM133" s="32" t="s">
        <v>98</v>
      </c>
      <c r="AN133" s="42" t="s">
        <v>98</v>
      </c>
      <c r="AO133" s="41" t="s">
        <v>98</v>
      </c>
      <c r="AP133" s="17" t="s">
        <v>98</v>
      </c>
      <c r="AQ133">
        <f>1-AR133</f>
        <v>0.66700000000000004</v>
      </c>
      <c r="AR133" s="39">
        <v>0.33300000000000002</v>
      </c>
      <c r="AS133" t="s">
        <v>98</v>
      </c>
      <c r="AT133" s="39" t="s">
        <v>98</v>
      </c>
      <c r="AU133">
        <v>0</v>
      </c>
      <c r="AV133" s="17">
        <v>1</v>
      </c>
      <c r="AW133">
        <f t="shared" si="32"/>
        <v>0.32399999999999995</v>
      </c>
      <c r="AX133" s="17">
        <v>0.67600000000000005</v>
      </c>
      <c r="AY133" s="17" t="s">
        <v>13</v>
      </c>
      <c r="AZ133">
        <v>0</v>
      </c>
      <c r="BA133">
        <v>1</v>
      </c>
      <c r="BB133">
        <v>0</v>
      </c>
      <c r="BC133">
        <v>0</v>
      </c>
      <c r="BD133">
        <v>0</v>
      </c>
      <c r="BE133">
        <v>0</v>
      </c>
      <c r="BF133" s="17">
        <v>0</v>
      </c>
      <c r="BG133">
        <v>0</v>
      </c>
      <c r="BH133">
        <v>1</v>
      </c>
      <c r="BI133" s="17">
        <v>0</v>
      </c>
      <c r="BJ133">
        <v>1466</v>
      </c>
      <c r="BK133">
        <v>97</v>
      </c>
      <c r="BL133" s="24">
        <v>35.192</v>
      </c>
      <c r="BM133">
        <v>0</v>
      </c>
      <c r="BN133">
        <v>0</v>
      </c>
      <c r="BO133">
        <v>0</v>
      </c>
      <c r="BP133">
        <v>0</v>
      </c>
      <c r="BQ133">
        <v>0</v>
      </c>
      <c r="BR133">
        <v>0</v>
      </c>
      <c r="BS133">
        <v>0</v>
      </c>
      <c r="BT133" s="17">
        <v>1</v>
      </c>
      <c r="BU133">
        <v>0</v>
      </c>
      <c r="BV133">
        <v>1</v>
      </c>
      <c r="BW133">
        <v>0</v>
      </c>
      <c r="BX133" s="17">
        <v>0</v>
      </c>
      <c r="BY133">
        <v>0</v>
      </c>
      <c r="BZ133">
        <v>0</v>
      </c>
      <c r="CA133">
        <v>0</v>
      </c>
      <c r="CB133">
        <v>0</v>
      </c>
      <c r="CC133" s="17">
        <v>1</v>
      </c>
      <c r="CD133">
        <v>1</v>
      </c>
      <c r="CE133">
        <v>1</v>
      </c>
      <c r="CF133">
        <v>1</v>
      </c>
      <c r="CG133">
        <v>1</v>
      </c>
      <c r="CH133">
        <v>0</v>
      </c>
      <c r="CI133">
        <v>0</v>
      </c>
      <c r="CJ133">
        <v>1</v>
      </c>
      <c r="CK133">
        <v>1</v>
      </c>
      <c r="CL133">
        <v>0</v>
      </c>
      <c r="CM133">
        <v>0</v>
      </c>
      <c r="CN133">
        <v>1</v>
      </c>
      <c r="CO133" s="17">
        <v>0</v>
      </c>
      <c r="CP133">
        <v>1.7999999999999999E-2</v>
      </c>
      <c r="CQ133">
        <v>23</v>
      </c>
      <c r="CR133">
        <v>1</v>
      </c>
      <c r="CS133">
        <v>0</v>
      </c>
      <c r="CT133">
        <v>24</v>
      </c>
      <c r="CZ133" s="33" t="s">
        <v>85</v>
      </c>
    </row>
    <row r="134" spans="1:104" x14ac:dyDescent="0.25">
      <c r="A134">
        <v>133</v>
      </c>
      <c r="B134">
        <v>12</v>
      </c>
      <c r="C134" s="24" t="s">
        <v>139</v>
      </c>
      <c r="D134" s="12">
        <v>6</v>
      </c>
      <c r="E134" s="13">
        <v>0.7</v>
      </c>
      <c r="F134" s="7">
        <f t="shared" si="30"/>
        <v>8.5714285714285712</v>
      </c>
      <c r="G134" s="7">
        <f t="shared" si="33"/>
        <v>5.3</v>
      </c>
      <c r="H134" s="15">
        <f t="shared" si="34"/>
        <v>6.7</v>
      </c>
      <c r="I134" s="11">
        <f t="shared" si="35"/>
        <v>0.15319637175030965</v>
      </c>
      <c r="J134" s="32">
        <f t="shared" si="36"/>
        <v>1.7872910037536129E-2</v>
      </c>
      <c r="K134" s="32">
        <f t="shared" si="37"/>
        <v>55.950597742607734</v>
      </c>
      <c r="L134" s="8">
        <v>1</v>
      </c>
      <c r="M134" s="9">
        <v>0</v>
      </c>
      <c r="N134" s="8">
        <v>0</v>
      </c>
      <c r="O134" s="9">
        <v>0</v>
      </c>
      <c r="P134" s="9">
        <v>1</v>
      </c>
      <c r="Q134" s="9">
        <v>0</v>
      </c>
      <c r="R134" s="9">
        <v>0</v>
      </c>
      <c r="S134" s="8">
        <v>3065</v>
      </c>
      <c r="T134" s="9">
        <v>7</v>
      </c>
      <c r="U134" s="9">
        <f t="shared" si="38"/>
        <v>3057</v>
      </c>
      <c r="V134" s="9">
        <f t="shared" si="39"/>
        <v>15</v>
      </c>
      <c r="W134" s="7">
        <v>10.61</v>
      </c>
      <c r="X134" s="7">
        <v>7.89</v>
      </c>
      <c r="Y134" s="9">
        <v>1</v>
      </c>
      <c r="Z134" s="9">
        <v>0</v>
      </c>
      <c r="AA134" s="9">
        <v>0</v>
      </c>
      <c r="AB134" s="9">
        <v>0</v>
      </c>
      <c r="AC134" s="9">
        <v>1</v>
      </c>
      <c r="AD134" s="29">
        <v>0</v>
      </c>
      <c r="AE134" s="9">
        <v>0</v>
      </c>
      <c r="AF134" s="9">
        <v>1</v>
      </c>
      <c r="AG134" s="29">
        <v>0</v>
      </c>
      <c r="AH134" s="9">
        <v>1</v>
      </c>
      <c r="AI134" s="29">
        <v>0</v>
      </c>
      <c r="AJ134" s="20">
        <v>2008</v>
      </c>
      <c r="AK134" s="32" t="s">
        <v>98</v>
      </c>
      <c r="AL134" s="32" t="s">
        <v>98</v>
      </c>
      <c r="AM134" s="32" t="s">
        <v>98</v>
      </c>
      <c r="AN134" s="42" t="s">
        <v>98</v>
      </c>
      <c r="AO134" s="41" t="s">
        <v>98</v>
      </c>
      <c r="AP134" s="17" t="s">
        <v>98</v>
      </c>
      <c r="AQ134">
        <v>1</v>
      </c>
      <c r="AR134" s="39">
        <v>0</v>
      </c>
      <c r="AS134" t="s">
        <v>98</v>
      </c>
      <c r="AT134" s="39" t="s">
        <v>98</v>
      </c>
      <c r="AU134">
        <v>0</v>
      </c>
      <c r="AV134" s="17">
        <v>1</v>
      </c>
      <c r="AW134">
        <f t="shared" si="32"/>
        <v>0.35099999999999998</v>
      </c>
      <c r="AX134" s="17">
        <v>0.64900000000000002</v>
      </c>
      <c r="AY134" s="17" t="s">
        <v>13</v>
      </c>
      <c r="AZ134">
        <v>0</v>
      </c>
      <c r="BA134">
        <v>1</v>
      </c>
      <c r="BB134">
        <v>0</v>
      </c>
      <c r="BC134">
        <v>0</v>
      </c>
      <c r="BD134">
        <v>0</v>
      </c>
      <c r="BE134">
        <v>0</v>
      </c>
      <c r="BF134" s="17">
        <v>0</v>
      </c>
      <c r="BG134">
        <v>0</v>
      </c>
      <c r="BH134">
        <v>1</v>
      </c>
      <c r="BI134" s="17">
        <v>0</v>
      </c>
      <c r="BJ134">
        <v>1466</v>
      </c>
      <c r="BK134">
        <v>97</v>
      </c>
      <c r="BL134" s="24">
        <v>35.417000000000002</v>
      </c>
      <c r="BM134">
        <v>0</v>
      </c>
      <c r="BN134">
        <v>0</v>
      </c>
      <c r="BO134">
        <v>0</v>
      </c>
      <c r="BP134">
        <v>0</v>
      </c>
      <c r="BQ134">
        <v>0</v>
      </c>
      <c r="BR134">
        <v>0</v>
      </c>
      <c r="BS134">
        <v>0</v>
      </c>
      <c r="BT134" s="17">
        <v>1</v>
      </c>
      <c r="BU134">
        <v>0</v>
      </c>
      <c r="BV134">
        <v>1</v>
      </c>
      <c r="BW134">
        <v>0</v>
      </c>
      <c r="BX134" s="17">
        <v>0</v>
      </c>
      <c r="BY134">
        <v>0</v>
      </c>
      <c r="BZ134">
        <v>0</v>
      </c>
      <c r="CA134">
        <v>0</v>
      </c>
      <c r="CB134">
        <v>0</v>
      </c>
      <c r="CC134" s="17">
        <v>1</v>
      </c>
      <c r="CD134">
        <v>1</v>
      </c>
      <c r="CE134">
        <v>1</v>
      </c>
      <c r="CF134">
        <v>1</v>
      </c>
      <c r="CG134">
        <v>1</v>
      </c>
      <c r="CH134">
        <v>0</v>
      </c>
      <c r="CI134">
        <v>0</v>
      </c>
      <c r="CJ134">
        <v>1</v>
      </c>
      <c r="CK134">
        <v>1</v>
      </c>
      <c r="CL134">
        <v>0</v>
      </c>
      <c r="CM134">
        <v>0</v>
      </c>
      <c r="CN134">
        <v>1</v>
      </c>
      <c r="CO134" s="17">
        <v>0</v>
      </c>
      <c r="CP134">
        <v>1.7999999999999999E-2</v>
      </c>
      <c r="CQ134">
        <v>23</v>
      </c>
      <c r="CR134">
        <v>1</v>
      </c>
      <c r="CS134">
        <v>0</v>
      </c>
      <c r="CT134">
        <v>24</v>
      </c>
      <c r="CZ134" s="33" t="s">
        <v>85</v>
      </c>
    </row>
    <row r="135" spans="1:104" s="50" customFormat="1" x14ac:dyDescent="0.25">
      <c r="A135" s="50">
        <v>134</v>
      </c>
      <c r="B135" s="50">
        <v>12</v>
      </c>
      <c r="C135" s="51" t="s">
        <v>139</v>
      </c>
      <c r="D135" s="52">
        <v>6.6</v>
      </c>
      <c r="E135" s="53">
        <v>0.8</v>
      </c>
      <c r="F135" s="54">
        <f t="shared" si="30"/>
        <v>8.2499999999999982</v>
      </c>
      <c r="G135" s="54">
        <f t="shared" si="33"/>
        <v>5.8</v>
      </c>
      <c r="H135" s="55">
        <f t="shared" si="34"/>
        <v>7.3999999999999995</v>
      </c>
      <c r="I135" s="56">
        <f t="shared" si="35"/>
        <v>0.20682847442746988</v>
      </c>
      <c r="J135" s="57">
        <f t="shared" si="36"/>
        <v>2.5070118112420596E-2</v>
      </c>
      <c r="K135" s="57">
        <f t="shared" si="37"/>
        <v>39.888124799243194</v>
      </c>
      <c r="L135" s="58">
        <v>1</v>
      </c>
      <c r="M135" s="59">
        <v>0</v>
      </c>
      <c r="N135" s="58">
        <v>0</v>
      </c>
      <c r="O135" s="59">
        <v>0</v>
      </c>
      <c r="P135" s="59">
        <v>1</v>
      </c>
      <c r="Q135" s="59">
        <v>0</v>
      </c>
      <c r="R135" s="59">
        <v>0</v>
      </c>
      <c r="S135" s="58">
        <v>1531</v>
      </c>
      <c r="T135" s="59">
        <v>7</v>
      </c>
      <c r="U135" s="59">
        <f t="shared" si="38"/>
        <v>1523</v>
      </c>
      <c r="V135" s="59">
        <f t="shared" si="39"/>
        <v>15</v>
      </c>
      <c r="W135" s="54">
        <v>10.83</v>
      </c>
      <c r="X135" s="54">
        <v>7.7789999999999999</v>
      </c>
      <c r="Y135" s="59">
        <v>1</v>
      </c>
      <c r="Z135" s="59">
        <v>0</v>
      </c>
      <c r="AA135" s="59">
        <v>0</v>
      </c>
      <c r="AB135" s="59">
        <v>0</v>
      </c>
      <c r="AC135" s="59">
        <v>1</v>
      </c>
      <c r="AD135" s="60">
        <v>0</v>
      </c>
      <c r="AE135" s="59">
        <v>0</v>
      </c>
      <c r="AF135" s="59">
        <v>1</v>
      </c>
      <c r="AG135" s="60">
        <v>0</v>
      </c>
      <c r="AH135" s="59">
        <v>1</v>
      </c>
      <c r="AI135" s="60">
        <v>0</v>
      </c>
      <c r="AJ135" s="61">
        <v>2008</v>
      </c>
      <c r="AK135" s="57" t="s">
        <v>98</v>
      </c>
      <c r="AL135" s="57" t="s">
        <v>98</v>
      </c>
      <c r="AM135" s="57" t="s">
        <v>98</v>
      </c>
      <c r="AN135" s="62" t="s">
        <v>98</v>
      </c>
      <c r="AO135" s="63" t="s">
        <v>98</v>
      </c>
      <c r="AP135" s="64" t="s">
        <v>98</v>
      </c>
      <c r="AQ135" s="50">
        <v>0</v>
      </c>
      <c r="AR135" s="65">
        <v>1</v>
      </c>
      <c r="AS135" s="50" t="s">
        <v>98</v>
      </c>
      <c r="AT135" s="65" t="s">
        <v>98</v>
      </c>
      <c r="AU135">
        <v>0</v>
      </c>
      <c r="AV135" s="64">
        <v>1</v>
      </c>
      <c r="AW135" s="50">
        <f t="shared" si="32"/>
        <v>0.27</v>
      </c>
      <c r="AX135" s="64">
        <v>0.73</v>
      </c>
      <c r="AY135" s="64" t="s">
        <v>13</v>
      </c>
      <c r="AZ135">
        <v>0</v>
      </c>
      <c r="BA135">
        <v>1</v>
      </c>
      <c r="BB135">
        <v>0</v>
      </c>
      <c r="BC135">
        <v>0</v>
      </c>
      <c r="BD135">
        <v>0</v>
      </c>
      <c r="BE135">
        <v>0</v>
      </c>
      <c r="BF135" s="64">
        <v>0</v>
      </c>
      <c r="BG135">
        <v>0</v>
      </c>
      <c r="BH135">
        <v>1</v>
      </c>
      <c r="BI135" s="64">
        <v>0</v>
      </c>
      <c r="BJ135">
        <v>1466</v>
      </c>
      <c r="BK135">
        <v>97</v>
      </c>
      <c r="BL135" s="51">
        <v>34.741</v>
      </c>
      <c r="BM135" s="50">
        <v>0</v>
      </c>
      <c r="BN135" s="50">
        <v>0</v>
      </c>
      <c r="BO135" s="50">
        <v>0</v>
      </c>
      <c r="BP135" s="50">
        <v>0</v>
      </c>
      <c r="BQ135" s="50">
        <v>0</v>
      </c>
      <c r="BR135" s="50">
        <v>0</v>
      </c>
      <c r="BS135" s="50">
        <v>0</v>
      </c>
      <c r="BT135" s="64">
        <v>1</v>
      </c>
      <c r="BU135" s="50">
        <v>0</v>
      </c>
      <c r="BV135" s="50">
        <v>1</v>
      </c>
      <c r="BW135" s="50">
        <v>0</v>
      </c>
      <c r="BX135" s="64">
        <v>0</v>
      </c>
      <c r="BY135" s="50">
        <v>0</v>
      </c>
      <c r="BZ135" s="50">
        <v>0</v>
      </c>
      <c r="CA135" s="50">
        <v>0</v>
      </c>
      <c r="CB135" s="50">
        <v>0</v>
      </c>
      <c r="CC135" s="64">
        <v>1</v>
      </c>
      <c r="CD135" s="50">
        <v>1</v>
      </c>
      <c r="CE135" s="50">
        <v>1</v>
      </c>
      <c r="CF135" s="50">
        <v>1</v>
      </c>
      <c r="CG135" s="50">
        <v>1</v>
      </c>
      <c r="CH135" s="50">
        <v>0</v>
      </c>
      <c r="CI135" s="50">
        <v>0</v>
      </c>
      <c r="CJ135" s="50">
        <v>1</v>
      </c>
      <c r="CK135">
        <v>1</v>
      </c>
      <c r="CL135" s="50">
        <v>0</v>
      </c>
      <c r="CM135" s="50">
        <v>0</v>
      </c>
      <c r="CN135" s="50">
        <v>1</v>
      </c>
      <c r="CO135" s="64">
        <v>0</v>
      </c>
      <c r="CP135">
        <v>1.7999999999999999E-2</v>
      </c>
      <c r="CQ135">
        <v>23</v>
      </c>
      <c r="CR135">
        <v>1</v>
      </c>
      <c r="CS135">
        <v>0</v>
      </c>
      <c r="CT135">
        <v>24</v>
      </c>
      <c r="CU135" s="66"/>
      <c r="CZ135" s="33" t="s">
        <v>85</v>
      </c>
    </row>
    <row r="136" spans="1:104" x14ac:dyDescent="0.25">
      <c r="A136">
        <v>135</v>
      </c>
      <c r="B136">
        <v>13</v>
      </c>
      <c r="C136" s="24" t="s">
        <v>140</v>
      </c>
      <c r="D136" s="12">
        <v>5.51</v>
      </c>
      <c r="E136" s="13">
        <v>0.253</v>
      </c>
      <c r="F136" s="7">
        <f t="shared" si="30"/>
        <v>21.778656126482211</v>
      </c>
      <c r="G136" s="7">
        <f t="shared" si="33"/>
        <v>5.2569999999999997</v>
      </c>
      <c r="H136" s="15">
        <f t="shared" si="34"/>
        <v>5.7629999999999999</v>
      </c>
      <c r="I136" s="11">
        <f t="shared" si="35"/>
        <v>0.295080178546265</v>
      </c>
      <c r="J136" s="32">
        <f t="shared" si="36"/>
        <v>1.354905357027315E-2</v>
      </c>
      <c r="K136" s="32">
        <f t="shared" si="37"/>
        <v>73.805893143268449</v>
      </c>
      <c r="L136" s="8">
        <v>1</v>
      </c>
      <c r="M136" s="9">
        <v>0</v>
      </c>
      <c r="N136" s="8">
        <v>0</v>
      </c>
      <c r="O136" s="9">
        <v>0</v>
      </c>
      <c r="P136" s="9">
        <v>1</v>
      </c>
      <c r="Q136" s="9">
        <v>0</v>
      </c>
      <c r="R136" s="9">
        <v>0</v>
      </c>
      <c r="S136" s="8">
        <v>4979</v>
      </c>
      <c r="T136" s="9">
        <v>5</v>
      </c>
      <c r="U136" s="9">
        <f t="shared" si="38"/>
        <v>4973</v>
      </c>
      <c r="V136" s="9">
        <f t="shared" si="39"/>
        <v>7</v>
      </c>
      <c r="W136" s="7">
        <v>5.87</v>
      </c>
      <c r="X136" s="7">
        <v>29.5</v>
      </c>
      <c r="Y136" s="9">
        <v>1</v>
      </c>
      <c r="Z136" s="9">
        <v>0</v>
      </c>
      <c r="AA136" s="9">
        <v>0</v>
      </c>
      <c r="AB136" s="9">
        <v>0</v>
      </c>
      <c r="AC136" s="9">
        <v>0</v>
      </c>
      <c r="AD136" s="29">
        <v>1</v>
      </c>
      <c r="AE136" s="9">
        <v>1</v>
      </c>
      <c r="AF136" s="9">
        <v>0</v>
      </c>
      <c r="AG136" s="29">
        <v>0</v>
      </c>
      <c r="AH136" s="9">
        <v>1</v>
      </c>
      <c r="AI136" s="29">
        <v>0</v>
      </c>
      <c r="AJ136" s="20">
        <v>2013</v>
      </c>
      <c r="AK136" s="32" t="s">
        <v>98</v>
      </c>
      <c r="AL136" s="32" t="s">
        <v>98</v>
      </c>
      <c r="AM136" s="32" t="s">
        <v>98</v>
      </c>
      <c r="AN136" s="42" t="s">
        <v>98</v>
      </c>
      <c r="AO136" s="41" t="s">
        <v>98</v>
      </c>
      <c r="AP136" s="17" t="s">
        <v>98</v>
      </c>
      <c r="AQ136">
        <v>0.85</v>
      </c>
      <c r="AR136" s="39">
        <v>0.15</v>
      </c>
      <c r="AS136" t="s">
        <v>98</v>
      </c>
      <c r="AT136" s="39" t="s">
        <v>98</v>
      </c>
      <c r="AU136">
        <v>0</v>
      </c>
      <c r="AV136" s="17">
        <v>1</v>
      </c>
      <c r="AW136">
        <v>0.68</v>
      </c>
      <c r="AX136" s="17">
        <v>0.32</v>
      </c>
      <c r="AY136" s="17" t="s">
        <v>19</v>
      </c>
      <c r="AZ136">
        <v>0</v>
      </c>
      <c r="BA136">
        <v>0</v>
      </c>
      <c r="BB136">
        <v>0</v>
      </c>
      <c r="BC136">
        <v>0</v>
      </c>
      <c r="BD136">
        <v>0</v>
      </c>
      <c r="BE136">
        <v>0</v>
      </c>
      <c r="BF136" s="17">
        <v>1</v>
      </c>
      <c r="BG136">
        <v>0</v>
      </c>
      <c r="BH136">
        <v>1</v>
      </c>
      <c r="BI136" s="17">
        <v>0</v>
      </c>
      <c r="BJ136">
        <v>2172</v>
      </c>
      <c r="BK136">
        <v>70</v>
      </c>
      <c r="BL136" s="24">
        <v>43</v>
      </c>
      <c r="BM136">
        <v>1</v>
      </c>
      <c r="BN136">
        <v>0</v>
      </c>
      <c r="BO136">
        <v>0</v>
      </c>
      <c r="BP136">
        <v>0</v>
      </c>
      <c r="BQ136">
        <v>0</v>
      </c>
      <c r="BR136">
        <v>0</v>
      </c>
      <c r="BS136">
        <v>0</v>
      </c>
      <c r="BT136" s="17">
        <v>0</v>
      </c>
      <c r="BU136">
        <v>0</v>
      </c>
      <c r="BV136">
        <v>0</v>
      </c>
      <c r="BW136">
        <v>1</v>
      </c>
      <c r="BX136" s="17">
        <v>0</v>
      </c>
      <c r="BY136">
        <v>0</v>
      </c>
      <c r="BZ136">
        <v>0</v>
      </c>
      <c r="CA136">
        <v>0</v>
      </c>
      <c r="CB136">
        <v>0</v>
      </c>
      <c r="CC136" s="17">
        <v>0</v>
      </c>
      <c r="CD136">
        <v>0</v>
      </c>
      <c r="CE136">
        <v>0</v>
      </c>
      <c r="CF136">
        <v>0</v>
      </c>
      <c r="CG136">
        <v>1</v>
      </c>
      <c r="CH136">
        <v>0</v>
      </c>
      <c r="CI136">
        <v>0</v>
      </c>
      <c r="CJ136">
        <v>1</v>
      </c>
      <c r="CK136">
        <v>0</v>
      </c>
      <c r="CL136">
        <v>0</v>
      </c>
      <c r="CM136">
        <v>1</v>
      </c>
      <c r="CN136">
        <v>1</v>
      </c>
      <c r="CO136" s="17">
        <v>0</v>
      </c>
      <c r="CP136">
        <v>0.21149999999999999</v>
      </c>
      <c r="CQ136">
        <v>3</v>
      </c>
      <c r="CR136">
        <v>1</v>
      </c>
      <c r="CS136">
        <v>0</v>
      </c>
      <c r="CT136">
        <v>23</v>
      </c>
      <c r="CZ136" s="33" t="s">
        <v>85</v>
      </c>
    </row>
    <row r="137" spans="1:104" x14ac:dyDescent="0.25">
      <c r="A137">
        <v>136</v>
      </c>
      <c r="B137">
        <v>13</v>
      </c>
      <c r="C137" s="24" t="s">
        <v>140</v>
      </c>
      <c r="D137" s="12">
        <v>4.8840854459892276</v>
      </c>
      <c r="E137" s="13">
        <f t="shared" ref="E137:E142" si="40">D137/F137</f>
        <v>1.1482677169217248</v>
      </c>
      <c r="F137" s="7">
        <v>4.2534379169715582</v>
      </c>
      <c r="G137" s="7">
        <f t="shared" si="33"/>
        <v>3.7358177290675028</v>
      </c>
      <c r="H137" s="15">
        <f t="shared" si="34"/>
        <v>6.0323531629109528</v>
      </c>
      <c r="I137" s="11">
        <f t="shared" si="35"/>
        <v>6.0224455523967213E-2</v>
      </c>
      <c r="J137" s="32">
        <f t="shared" si="36"/>
        <v>1.4159006596444444E-2</v>
      </c>
      <c r="K137" s="32">
        <f t="shared" si="37"/>
        <v>70.626423766983493</v>
      </c>
      <c r="L137" s="8">
        <v>1</v>
      </c>
      <c r="M137" s="9">
        <v>0</v>
      </c>
      <c r="N137" s="8">
        <v>0</v>
      </c>
      <c r="O137" s="9">
        <v>0</v>
      </c>
      <c r="P137" s="9">
        <v>1</v>
      </c>
      <c r="Q137" s="9">
        <v>0</v>
      </c>
      <c r="R137" s="9">
        <v>0</v>
      </c>
      <c r="S137" s="8">
        <v>4979</v>
      </c>
      <c r="T137" s="9">
        <v>8</v>
      </c>
      <c r="U137" s="9">
        <f t="shared" si="38"/>
        <v>4970</v>
      </c>
      <c r="V137" s="9">
        <f t="shared" si="39"/>
        <v>7</v>
      </c>
      <c r="W137" s="7">
        <v>5.87</v>
      </c>
      <c r="X137" s="7">
        <v>29.5</v>
      </c>
      <c r="Y137" s="9">
        <v>1</v>
      </c>
      <c r="Z137" s="9">
        <v>0</v>
      </c>
      <c r="AA137" s="9">
        <v>0</v>
      </c>
      <c r="AB137" s="9">
        <v>0</v>
      </c>
      <c r="AC137" s="9">
        <v>0</v>
      </c>
      <c r="AD137" s="29">
        <v>1</v>
      </c>
      <c r="AE137" s="9">
        <v>1</v>
      </c>
      <c r="AF137" s="9">
        <v>0</v>
      </c>
      <c r="AG137" s="29">
        <v>0</v>
      </c>
      <c r="AH137" s="9">
        <v>1</v>
      </c>
      <c r="AI137" s="29">
        <v>0</v>
      </c>
      <c r="AJ137" s="20">
        <v>2013</v>
      </c>
      <c r="AK137" s="32" t="s">
        <v>98</v>
      </c>
      <c r="AL137" s="32" t="s">
        <v>98</v>
      </c>
      <c r="AM137" s="32" t="s">
        <v>98</v>
      </c>
      <c r="AN137" s="42" t="s">
        <v>98</v>
      </c>
      <c r="AO137" s="41" t="s">
        <v>98</v>
      </c>
      <c r="AP137" s="17" t="s">
        <v>98</v>
      </c>
      <c r="AQ137">
        <v>0.85</v>
      </c>
      <c r="AR137" s="39">
        <v>0.15</v>
      </c>
      <c r="AS137" t="s">
        <v>98</v>
      </c>
      <c r="AT137" s="39" t="s">
        <v>98</v>
      </c>
      <c r="AU137">
        <v>0</v>
      </c>
      <c r="AV137" s="17">
        <v>1</v>
      </c>
      <c r="AW137">
        <v>0.68</v>
      </c>
      <c r="AX137" s="17">
        <v>0.32</v>
      </c>
      <c r="AY137" s="17" t="s">
        <v>19</v>
      </c>
      <c r="AZ137">
        <v>0</v>
      </c>
      <c r="BA137">
        <v>0</v>
      </c>
      <c r="BB137">
        <v>0</v>
      </c>
      <c r="BC137">
        <v>0</v>
      </c>
      <c r="BD137">
        <v>0</v>
      </c>
      <c r="BE137">
        <v>0</v>
      </c>
      <c r="BF137" s="17">
        <v>1</v>
      </c>
      <c r="BG137">
        <v>0</v>
      </c>
      <c r="BH137">
        <v>1</v>
      </c>
      <c r="BI137" s="17">
        <v>0</v>
      </c>
      <c r="BJ137">
        <v>2172</v>
      </c>
      <c r="BK137">
        <v>70</v>
      </c>
      <c r="BL137" s="24">
        <v>43</v>
      </c>
      <c r="BM137">
        <v>1</v>
      </c>
      <c r="BN137">
        <v>0</v>
      </c>
      <c r="BO137">
        <v>0</v>
      </c>
      <c r="BP137">
        <v>0</v>
      </c>
      <c r="BQ137">
        <v>0</v>
      </c>
      <c r="BR137">
        <v>0</v>
      </c>
      <c r="BS137">
        <v>0</v>
      </c>
      <c r="BT137" s="17">
        <v>0</v>
      </c>
      <c r="BU137">
        <v>0</v>
      </c>
      <c r="BV137">
        <v>0</v>
      </c>
      <c r="BW137">
        <v>1</v>
      </c>
      <c r="BX137" s="17">
        <v>0</v>
      </c>
      <c r="BY137">
        <v>0</v>
      </c>
      <c r="BZ137">
        <v>0</v>
      </c>
      <c r="CA137">
        <v>0</v>
      </c>
      <c r="CB137">
        <v>0</v>
      </c>
      <c r="CC137" s="17">
        <v>0</v>
      </c>
      <c r="CD137">
        <v>0</v>
      </c>
      <c r="CE137">
        <v>0</v>
      </c>
      <c r="CF137">
        <v>0</v>
      </c>
      <c r="CG137">
        <v>1</v>
      </c>
      <c r="CH137">
        <v>0</v>
      </c>
      <c r="CI137">
        <v>0</v>
      </c>
      <c r="CJ137">
        <v>1</v>
      </c>
      <c r="CK137">
        <v>0</v>
      </c>
      <c r="CL137">
        <v>0</v>
      </c>
      <c r="CM137">
        <v>1</v>
      </c>
      <c r="CN137">
        <v>1</v>
      </c>
      <c r="CO137" s="17">
        <v>0</v>
      </c>
      <c r="CP137">
        <v>0.21149999999999999</v>
      </c>
      <c r="CQ137">
        <v>3</v>
      </c>
      <c r="CR137">
        <v>1</v>
      </c>
      <c r="CS137">
        <v>0</v>
      </c>
      <c r="CT137">
        <v>23</v>
      </c>
      <c r="CZ137" s="33" t="s">
        <v>85</v>
      </c>
    </row>
    <row r="138" spans="1:104" x14ac:dyDescent="0.25">
      <c r="A138">
        <v>137</v>
      </c>
      <c r="B138">
        <v>13</v>
      </c>
      <c r="C138" s="24" t="s">
        <v>140</v>
      </c>
      <c r="D138" s="12">
        <v>5.5730247103205288</v>
      </c>
      <c r="E138" s="13">
        <f t="shared" si="40"/>
        <v>0.89784986733651528</v>
      </c>
      <c r="F138" s="7">
        <v>6.2070786142153009</v>
      </c>
      <c r="G138" s="7">
        <f t="shared" si="33"/>
        <v>4.6751748429840134</v>
      </c>
      <c r="H138" s="15">
        <f t="shared" si="34"/>
        <v>6.4708745776570442</v>
      </c>
      <c r="I138" s="11">
        <f t="shared" si="35"/>
        <v>8.7706584814015456E-2</v>
      </c>
      <c r="J138" s="32">
        <f t="shared" si="36"/>
        <v>1.4130090863220576E-2</v>
      </c>
      <c r="K138" s="32">
        <f t="shared" si="37"/>
        <v>70.770953257131197</v>
      </c>
      <c r="L138" s="8">
        <v>1</v>
      </c>
      <c r="M138" s="9">
        <v>0</v>
      </c>
      <c r="N138" s="8">
        <v>0</v>
      </c>
      <c r="O138" s="9">
        <v>0</v>
      </c>
      <c r="P138" s="9">
        <v>1</v>
      </c>
      <c r="Q138" s="9">
        <v>0</v>
      </c>
      <c r="R138" s="9">
        <v>0</v>
      </c>
      <c r="S138" s="8">
        <v>4979</v>
      </c>
      <c r="T138" s="9">
        <v>8</v>
      </c>
      <c r="U138" s="9">
        <f t="shared" si="38"/>
        <v>4970</v>
      </c>
      <c r="V138" s="9">
        <f t="shared" si="39"/>
        <v>7</v>
      </c>
      <c r="W138" s="7">
        <v>5.87</v>
      </c>
      <c r="X138" s="7">
        <v>29.5</v>
      </c>
      <c r="Y138" s="9">
        <v>1</v>
      </c>
      <c r="Z138" s="9">
        <v>0</v>
      </c>
      <c r="AA138" s="9">
        <v>0</v>
      </c>
      <c r="AB138" s="9">
        <v>0</v>
      </c>
      <c r="AC138" s="9">
        <v>0</v>
      </c>
      <c r="AD138" s="29">
        <v>1</v>
      </c>
      <c r="AE138" s="9">
        <v>1</v>
      </c>
      <c r="AF138" s="9">
        <v>0</v>
      </c>
      <c r="AG138" s="29">
        <v>0</v>
      </c>
      <c r="AH138" s="9">
        <v>1</v>
      </c>
      <c r="AI138" s="29">
        <v>0</v>
      </c>
      <c r="AJ138" s="20">
        <v>2013</v>
      </c>
      <c r="AK138" s="32" t="s">
        <v>98</v>
      </c>
      <c r="AL138" s="32" t="s">
        <v>98</v>
      </c>
      <c r="AM138" s="32" t="s">
        <v>98</v>
      </c>
      <c r="AN138" s="42" t="s">
        <v>98</v>
      </c>
      <c r="AO138" s="41" t="s">
        <v>98</v>
      </c>
      <c r="AP138" s="17" t="s">
        <v>98</v>
      </c>
      <c r="AQ138">
        <v>0.85</v>
      </c>
      <c r="AR138" s="39">
        <v>0.15</v>
      </c>
      <c r="AS138" t="s">
        <v>98</v>
      </c>
      <c r="AT138" s="39" t="s">
        <v>98</v>
      </c>
      <c r="AU138">
        <v>0</v>
      </c>
      <c r="AV138" s="17">
        <v>1</v>
      </c>
      <c r="AW138">
        <v>0.68</v>
      </c>
      <c r="AX138" s="17">
        <v>0.32</v>
      </c>
      <c r="AY138" s="17" t="s">
        <v>19</v>
      </c>
      <c r="AZ138">
        <v>0</v>
      </c>
      <c r="BA138">
        <v>0</v>
      </c>
      <c r="BB138">
        <v>0</v>
      </c>
      <c r="BC138">
        <v>0</v>
      </c>
      <c r="BD138">
        <v>0</v>
      </c>
      <c r="BE138">
        <v>0</v>
      </c>
      <c r="BF138" s="17">
        <v>1</v>
      </c>
      <c r="BG138">
        <v>0</v>
      </c>
      <c r="BH138">
        <v>1</v>
      </c>
      <c r="BI138" s="17">
        <v>0</v>
      </c>
      <c r="BJ138">
        <v>2172</v>
      </c>
      <c r="BK138">
        <v>70</v>
      </c>
      <c r="BL138" s="24">
        <v>43</v>
      </c>
      <c r="BM138">
        <v>1</v>
      </c>
      <c r="BN138">
        <v>0</v>
      </c>
      <c r="BO138">
        <v>0</v>
      </c>
      <c r="BP138">
        <v>0</v>
      </c>
      <c r="BQ138">
        <v>0</v>
      </c>
      <c r="BR138">
        <v>0</v>
      </c>
      <c r="BS138">
        <v>0</v>
      </c>
      <c r="BT138" s="17">
        <v>0</v>
      </c>
      <c r="BU138">
        <v>0</v>
      </c>
      <c r="BV138">
        <v>0</v>
      </c>
      <c r="BW138">
        <v>1</v>
      </c>
      <c r="BX138" s="17">
        <v>0</v>
      </c>
      <c r="BY138">
        <v>0</v>
      </c>
      <c r="BZ138">
        <v>0</v>
      </c>
      <c r="CA138">
        <v>0</v>
      </c>
      <c r="CB138">
        <v>0</v>
      </c>
      <c r="CC138" s="17">
        <v>0</v>
      </c>
      <c r="CD138">
        <v>0</v>
      </c>
      <c r="CE138">
        <v>0</v>
      </c>
      <c r="CF138">
        <v>0</v>
      </c>
      <c r="CG138">
        <v>1</v>
      </c>
      <c r="CH138">
        <v>0</v>
      </c>
      <c r="CI138">
        <v>0</v>
      </c>
      <c r="CJ138">
        <v>1</v>
      </c>
      <c r="CK138">
        <v>0</v>
      </c>
      <c r="CL138">
        <v>0</v>
      </c>
      <c r="CM138">
        <v>1</v>
      </c>
      <c r="CN138">
        <v>1</v>
      </c>
      <c r="CO138" s="17">
        <v>0</v>
      </c>
      <c r="CP138">
        <v>0.21149999999999999</v>
      </c>
      <c r="CQ138">
        <v>3</v>
      </c>
      <c r="CR138">
        <v>1</v>
      </c>
      <c r="CS138">
        <v>0</v>
      </c>
      <c r="CT138">
        <v>23</v>
      </c>
      <c r="CZ138" s="33" t="s">
        <v>85</v>
      </c>
    </row>
    <row r="139" spans="1:104" x14ac:dyDescent="0.25">
      <c r="A139">
        <v>138</v>
      </c>
      <c r="B139">
        <v>13</v>
      </c>
      <c r="C139" s="24" t="s">
        <v>140</v>
      </c>
      <c r="D139" s="12">
        <v>10.70510715693943</v>
      </c>
      <c r="E139" s="13">
        <f t="shared" si="40"/>
        <v>1.3975793543583506</v>
      </c>
      <c r="F139" s="7">
        <v>7.6597490679549312</v>
      </c>
      <c r="G139" s="7">
        <f t="shared" si="33"/>
        <v>9.3075278025810793</v>
      </c>
      <c r="H139" s="15">
        <f t="shared" si="34"/>
        <v>12.102686511297781</v>
      </c>
      <c r="I139" s="11">
        <f t="shared" si="35"/>
        <v>0.10801595217731309</v>
      </c>
      <c r="J139" s="32">
        <f t="shared" si="36"/>
        <v>1.4101761195964629E-2</v>
      </c>
      <c r="K139" s="32">
        <f t="shared" si="37"/>
        <v>70.913128232958641</v>
      </c>
      <c r="L139" s="8">
        <v>1</v>
      </c>
      <c r="M139" s="9">
        <v>0</v>
      </c>
      <c r="N139" s="8">
        <v>0</v>
      </c>
      <c r="O139" s="9">
        <v>0</v>
      </c>
      <c r="P139" s="9">
        <v>1</v>
      </c>
      <c r="Q139" s="9">
        <v>0</v>
      </c>
      <c r="R139" s="9">
        <v>0</v>
      </c>
      <c r="S139" s="8">
        <v>4979</v>
      </c>
      <c r="T139" s="9">
        <v>8</v>
      </c>
      <c r="U139" s="9">
        <f t="shared" si="38"/>
        <v>4970</v>
      </c>
      <c r="V139" s="9">
        <f t="shared" si="39"/>
        <v>7</v>
      </c>
      <c r="W139" s="7">
        <v>5.87</v>
      </c>
      <c r="X139" s="7">
        <v>29.5</v>
      </c>
      <c r="Y139" s="9">
        <v>1</v>
      </c>
      <c r="Z139" s="9">
        <v>0</v>
      </c>
      <c r="AA139" s="9">
        <v>0</v>
      </c>
      <c r="AB139" s="9">
        <v>0</v>
      </c>
      <c r="AC139" s="9">
        <v>0</v>
      </c>
      <c r="AD139" s="29">
        <v>1</v>
      </c>
      <c r="AE139" s="9">
        <v>1</v>
      </c>
      <c r="AF139" s="9">
        <v>0</v>
      </c>
      <c r="AG139" s="29">
        <v>0</v>
      </c>
      <c r="AH139" s="9">
        <v>1</v>
      </c>
      <c r="AI139" s="29">
        <v>0</v>
      </c>
      <c r="AJ139" s="20">
        <v>2013</v>
      </c>
      <c r="AK139" s="32" t="s">
        <v>98</v>
      </c>
      <c r="AL139" s="32" t="s">
        <v>98</v>
      </c>
      <c r="AM139" s="32" t="s">
        <v>98</v>
      </c>
      <c r="AN139" s="42" t="s">
        <v>98</v>
      </c>
      <c r="AO139" s="41" t="s">
        <v>98</v>
      </c>
      <c r="AP139" s="17" t="s">
        <v>98</v>
      </c>
      <c r="AQ139">
        <v>0.85</v>
      </c>
      <c r="AR139" s="39">
        <v>0.15</v>
      </c>
      <c r="AS139" t="s">
        <v>98</v>
      </c>
      <c r="AT139" s="39" t="s">
        <v>98</v>
      </c>
      <c r="AU139">
        <v>0</v>
      </c>
      <c r="AV139" s="17">
        <v>1</v>
      </c>
      <c r="AW139">
        <v>0.68</v>
      </c>
      <c r="AX139" s="17">
        <v>0.32</v>
      </c>
      <c r="AY139" s="17" t="s">
        <v>19</v>
      </c>
      <c r="AZ139">
        <v>0</v>
      </c>
      <c r="BA139">
        <v>0</v>
      </c>
      <c r="BB139">
        <v>0</v>
      </c>
      <c r="BC139">
        <v>0</v>
      </c>
      <c r="BD139">
        <v>0</v>
      </c>
      <c r="BE139">
        <v>0</v>
      </c>
      <c r="BF139" s="17">
        <v>1</v>
      </c>
      <c r="BG139">
        <v>0</v>
      </c>
      <c r="BH139">
        <v>1</v>
      </c>
      <c r="BI139" s="17">
        <v>0</v>
      </c>
      <c r="BJ139">
        <v>2172</v>
      </c>
      <c r="BK139">
        <v>70</v>
      </c>
      <c r="BL139" s="24">
        <v>43</v>
      </c>
      <c r="BM139">
        <v>1</v>
      </c>
      <c r="BN139">
        <v>0</v>
      </c>
      <c r="BO139">
        <v>0</v>
      </c>
      <c r="BP139">
        <v>0</v>
      </c>
      <c r="BQ139">
        <v>0</v>
      </c>
      <c r="BR139">
        <v>0</v>
      </c>
      <c r="BS139">
        <v>0</v>
      </c>
      <c r="BT139" s="17">
        <v>0</v>
      </c>
      <c r="BU139">
        <v>0</v>
      </c>
      <c r="BV139">
        <v>0</v>
      </c>
      <c r="BW139">
        <v>1</v>
      </c>
      <c r="BX139" s="17">
        <v>0</v>
      </c>
      <c r="BY139">
        <v>0</v>
      </c>
      <c r="BZ139">
        <v>0</v>
      </c>
      <c r="CA139">
        <v>0</v>
      </c>
      <c r="CB139">
        <v>0</v>
      </c>
      <c r="CC139" s="17">
        <v>0</v>
      </c>
      <c r="CD139">
        <v>0</v>
      </c>
      <c r="CE139">
        <v>0</v>
      </c>
      <c r="CF139">
        <v>0</v>
      </c>
      <c r="CG139">
        <v>1</v>
      </c>
      <c r="CH139">
        <v>0</v>
      </c>
      <c r="CI139">
        <v>0</v>
      </c>
      <c r="CJ139">
        <v>1</v>
      </c>
      <c r="CK139">
        <v>0</v>
      </c>
      <c r="CL139">
        <v>0</v>
      </c>
      <c r="CM139">
        <v>1</v>
      </c>
      <c r="CN139">
        <v>1</v>
      </c>
      <c r="CO139" s="17">
        <v>0</v>
      </c>
      <c r="CP139">
        <v>0.21149999999999999</v>
      </c>
      <c r="CQ139">
        <v>3</v>
      </c>
      <c r="CR139">
        <v>1</v>
      </c>
      <c r="CS139">
        <v>0</v>
      </c>
      <c r="CT139">
        <v>23</v>
      </c>
      <c r="CZ139" s="33" t="s">
        <v>85</v>
      </c>
    </row>
    <row r="140" spans="1:104" x14ac:dyDescent="0.25">
      <c r="A140">
        <v>139</v>
      </c>
      <c r="B140">
        <v>13</v>
      </c>
      <c r="C140" s="24" t="s">
        <v>140</v>
      </c>
      <c r="D140" s="12">
        <v>8.6486779067039983</v>
      </c>
      <c r="E140" s="13">
        <f t="shared" si="40"/>
        <v>0.98694243098033674</v>
      </c>
      <c r="F140" s="7">
        <v>8.7631027253668758</v>
      </c>
      <c r="G140" s="7">
        <f t="shared" si="33"/>
        <v>7.6617354757236615</v>
      </c>
      <c r="H140" s="15">
        <f t="shared" si="34"/>
        <v>9.635620337684335</v>
      </c>
      <c r="I140" s="11">
        <f t="shared" si="35"/>
        <v>0.12343877343338963</v>
      </c>
      <c r="J140" s="32">
        <f t="shared" si="36"/>
        <v>1.408619495878633E-2</v>
      </c>
      <c r="K140" s="32">
        <f t="shared" si="37"/>
        <v>70.99149223234663</v>
      </c>
      <c r="L140" s="8">
        <v>1</v>
      </c>
      <c r="M140" s="9">
        <v>0</v>
      </c>
      <c r="N140" s="8">
        <v>0</v>
      </c>
      <c r="O140" s="9">
        <v>0</v>
      </c>
      <c r="P140" s="9">
        <v>1</v>
      </c>
      <c r="Q140" s="9">
        <v>0</v>
      </c>
      <c r="R140" s="9">
        <v>0</v>
      </c>
      <c r="S140" s="8">
        <v>4979</v>
      </c>
      <c r="T140" s="9">
        <v>15</v>
      </c>
      <c r="U140" s="9">
        <f t="shared" si="38"/>
        <v>4963</v>
      </c>
      <c r="V140" s="9">
        <f t="shared" si="39"/>
        <v>7</v>
      </c>
      <c r="W140" s="7">
        <v>5.87</v>
      </c>
      <c r="X140" s="7">
        <v>29.5</v>
      </c>
      <c r="Y140" s="9">
        <v>1</v>
      </c>
      <c r="Z140" s="9">
        <v>0</v>
      </c>
      <c r="AA140" s="9">
        <v>0</v>
      </c>
      <c r="AB140" s="9">
        <v>0</v>
      </c>
      <c r="AC140" s="9">
        <v>0</v>
      </c>
      <c r="AD140" s="29">
        <v>1</v>
      </c>
      <c r="AE140" s="9">
        <v>1</v>
      </c>
      <c r="AF140" s="9">
        <v>0</v>
      </c>
      <c r="AG140" s="29">
        <v>0</v>
      </c>
      <c r="AH140" s="9">
        <v>1</v>
      </c>
      <c r="AI140" s="29">
        <v>0</v>
      </c>
      <c r="AJ140" s="20">
        <v>2013</v>
      </c>
      <c r="AK140" s="32" t="s">
        <v>98</v>
      </c>
      <c r="AL140" s="32" t="s">
        <v>98</v>
      </c>
      <c r="AM140" s="32" t="s">
        <v>98</v>
      </c>
      <c r="AN140" s="42" t="s">
        <v>98</v>
      </c>
      <c r="AO140" s="41" t="s">
        <v>98</v>
      </c>
      <c r="AP140" s="17" t="s">
        <v>98</v>
      </c>
      <c r="AQ140">
        <v>0.85</v>
      </c>
      <c r="AR140" s="39">
        <v>0.15</v>
      </c>
      <c r="AS140" t="s">
        <v>98</v>
      </c>
      <c r="AT140" s="39" t="s">
        <v>98</v>
      </c>
      <c r="AU140">
        <v>0</v>
      </c>
      <c r="AV140" s="17">
        <v>1</v>
      </c>
      <c r="AW140">
        <v>0.68</v>
      </c>
      <c r="AX140" s="17">
        <v>0.32</v>
      </c>
      <c r="AY140" s="17" t="s">
        <v>19</v>
      </c>
      <c r="AZ140">
        <v>0</v>
      </c>
      <c r="BA140">
        <v>0</v>
      </c>
      <c r="BB140">
        <v>0</v>
      </c>
      <c r="BC140">
        <v>0</v>
      </c>
      <c r="BD140">
        <v>0</v>
      </c>
      <c r="BE140">
        <v>0</v>
      </c>
      <c r="BF140" s="17">
        <v>1</v>
      </c>
      <c r="BG140">
        <v>0</v>
      </c>
      <c r="BH140">
        <v>1</v>
      </c>
      <c r="BI140" s="17">
        <v>0</v>
      </c>
      <c r="BJ140">
        <v>2172</v>
      </c>
      <c r="BK140">
        <v>70</v>
      </c>
      <c r="BL140" s="24">
        <v>43</v>
      </c>
      <c r="BM140">
        <v>1</v>
      </c>
      <c r="BN140">
        <v>0</v>
      </c>
      <c r="BO140">
        <v>0</v>
      </c>
      <c r="BP140">
        <v>0</v>
      </c>
      <c r="BQ140">
        <v>0</v>
      </c>
      <c r="BR140">
        <v>0</v>
      </c>
      <c r="BS140">
        <v>0</v>
      </c>
      <c r="BT140" s="17">
        <v>0</v>
      </c>
      <c r="BU140">
        <v>0</v>
      </c>
      <c r="BV140">
        <v>0</v>
      </c>
      <c r="BW140">
        <v>1</v>
      </c>
      <c r="BX140" s="17">
        <v>0</v>
      </c>
      <c r="BY140">
        <v>0</v>
      </c>
      <c r="BZ140">
        <v>0</v>
      </c>
      <c r="CA140">
        <v>0</v>
      </c>
      <c r="CB140">
        <v>0</v>
      </c>
      <c r="CC140" s="17">
        <v>0</v>
      </c>
      <c r="CD140">
        <v>0</v>
      </c>
      <c r="CE140">
        <v>0</v>
      </c>
      <c r="CF140">
        <v>0</v>
      </c>
      <c r="CG140">
        <v>1</v>
      </c>
      <c r="CH140">
        <v>0</v>
      </c>
      <c r="CI140">
        <v>0</v>
      </c>
      <c r="CJ140">
        <v>1</v>
      </c>
      <c r="CK140">
        <v>0</v>
      </c>
      <c r="CL140">
        <v>0</v>
      </c>
      <c r="CM140">
        <v>1</v>
      </c>
      <c r="CN140">
        <v>1</v>
      </c>
      <c r="CO140" s="17">
        <v>0</v>
      </c>
      <c r="CP140">
        <v>0.21149999999999999</v>
      </c>
      <c r="CQ140">
        <v>3</v>
      </c>
      <c r="CR140">
        <v>1</v>
      </c>
      <c r="CS140">
        <v>0</v>
      </c>
      <c r="CT140">
        <v>23</v>
      </c>
      <c r="CZ140" s="33" t="s">
        <v>85</v>
      </c>
    </row>
    <row r="141" spans="1:104" x14ac:dyDescent="0.25">
      <c r="A141">
        <v>140</v>
      </c>
      <c r="B141">
        <v>13</v>
      </c>
      <c r="C141" s="24" t="s">
        <v>140</v>
      </c>
      <c r="D141" s="12">
        <v>6.2610778657974198</v>
      </c>
      <c r="E141" s="13">
        <f t="shared" si="40"/>
        <v>0.41588918524664004</v>
      </c>
      <c r="F141" s="7">
        <v>15.05467823618528</v>
      </c>
      <c r="G141" s="7">
        <f t="shared" si="33"/>
        <v>5.8451886805507796</v>
      </c>
      <c r="H141" s="15">
        <f t="shared" si="34"/>
        <v>6.67696705104406</v>
      </c>
      <c r="I141" s="11">
        <f t="shared" si="35"/>
        <v>0.20897903623751837</v>
      </c>
      <c r="J141" s="32">
        <f t="shared" si="36"/>
        <v>1.3881335287207825E-2</v>
      </c>
      <c r="K141" s="32">
        <f t="shared" si="37"/>
        <v>72.03917917907637</v>
      </c>
      <c r="L141" s="8">
        <v>1</v>
      </c>
      <c r="M141" s="9">
        <v>0</v>
      </c>
      <c r="N141" s="8">
        <v>0</v>
      </c>
      <c r="O141" s="9">
        <v>0</v>
      </c>
      <c r="P141" s="9">
        <v>1</v>
      </c>
      <c r="Q141" s="9">
        <v>0</v>
      </c>
      <c r="R141" s="9">
        <v>0</v>
      </c>
      <c r="S141" s="8">
        <v>4979</v>
      </c>
      <c r="T141" s="9">
        <v>15</v>
      </c>
      <c r="U141" s="9">
        <f t="shared" si="38"/>
        <v>4963</v>
      </c>
      <c r="V141" s="9">
        <f t="shared" si="39"/>
        <v>7</v>
      </c>
      <c r="W141" s="7">
        <v>5.87</v>
      </c>
      <c r="X141" s="7">
        <v>29.5</v>
      </c>
      <c r="Y141" s="9">
        <v>1</v>
      </c>
      <c r="Z141" s="9">
        <v>0</v>
      </c>
      <c r="AA141" s="9">
        <v>0</v>
      </c>
      <c r="AB141" s="9">
        <v>0</v>
      </c>
      <c r="AC141" s="9">
        <v>0</v>
      </c>
      <c r="AD141" s="29">
        <v>1</v>
      </c>
      <c r="AE141" s="9">
        <v>1</v>
      </c>
      <c r="AF141" s="9">
        <v>0</v>
      </c>
      <c r="AG141" s="29">
        <v>0</v>
      </c>
      <c r="AH141" s="9">
        <v>1</v>
      </c>
      <c r="AI141" s="29">
        <v>0</v>
      </c>
      <c r="AJ141" s="20">
        <v>2013</v>
      </c>
      <c r="AK141" s="32" t="s">
        <v>98</v>
      </c>
      <c r="AL141" s="32" t="s">
        <v>98</v>
      </c>
      <c r="AM141" s="32" t="s">
        <v>98</v>
      </c>
      <c r="AN141" s="42" t="s">
        <v>98</v>
      </c>
      <c r="AO141" s="41" t="s">
        <v>98</v>
      </c>
      <c r="AP141" s="17" t="s">
        <v>98</v>
      </c>
      <c r="AQ141">
        <v>0.85</v>
      </c>
      <c r="AR141" s="39">
        <v>0.15</v>
      </c>
      <c r="AS141" t="s">
        <v>98</v>
      </c>
      <c r="AT141" s="39" t="s">
        <v>98</v>
      </c>
      <c r="AU141">
        <v>0</v>
      </c>
      <c r="AV141" s="17">
        <v>1</v>
      </c>
      <c r="AW141">
        <v>0.68</v>
      </c>
      <c r="AX141" s="17">
        <v>0.32</v>
      </c>
      <c r="AY141" s="17" t="s">
        <v>19</v>
      </c>
      <c r="AZ141">
        <v>0</v>
      </c>
      <c r="BA141">
        <v>0</v>
      </c>
      <c r="BB141">
        <v>0</v>
      </c>
      <c r="BC141">
        <v>0</v>
      </c>
      <c r="BD141">
        <v>0</v>
      </c>
      <c r="BE141">
        <v>0</v>
      </c>
      <c r="BF141" s="17">
        <v>1</v>
      </c>
      <c r="BG141">
        <v>0</v>
      </c>
      <c r="BH141">
        <v>1</v>
      </c>
      <c r="BI141" s="17">
        <v>0</v>
      </c>
      <c r="BJ141">
        <v>2172</v>
      </c>
      <c r="BK141">
        <v>70</v>
      </c>
      <c r="BL141" s="24">
        <v>43</v>
      </c>
      <c r="BM141">
        <v>1</v>
      </c>
      <c r="BN141">
        <v>0</v>
      </c>
      <c r="BO141">
        <v>0</v>
      </c>
      <c r="BP141">
        <v>0</v>
      </c>
      <c r="BQ141">
        <v>0</v>
      </c>
      <c r="BR141">
        <v>0</v>
      </c>
      <c r="BS141">
        <v>0</v>
      </c>
      <c r="BT141" s="17">
        <v>0</v>
      </c>
      <c r="BU141">
        <v>0</v>
      </c>
      <c r="BV141">
        <v>0</v>
      </c>
      <c r="BW141">
        <v>1</v>
      </c>
      <c r="BX141" s="17">
        <v>0</v>
      </c>
      <c r="BY141">
        <v>0</v>
      </c>
      <c r="BZ141">
        <v>0</v>
      </c>
      <c r="CA141">
        <v>0</v>
      </c>
      <c r="CB141">
        <v>0</v>
      </c>
      <c r="CC141" s="17">
        <v>0</v>
      </c>
      <c r="CD141">
        <v>0</v>
      </c>
      <c r="CE141">
        <v>0</v>
      </c>
      <c r="CF141">
        <v>0</v>
      </c>
      <c r="CG141">
        <v>1</v>
      </c>
      <c r="CH141">
        <v>0</v>
      </c>
      <c r="CI141">
        <v>0</v>
      </c>
      <c r="CJ141">
        <v>1</v>
      </c>
      <c r="CK141">
        <v>0</v>
      </c>
      <c r="CL141">
        <v>0</v>
      </c>
      <c r="CM141">
        <v>1</v>
      </c>
      <c r="CN141">
        <v>1</v>
      </c>
      <c r="CO141" s="17">
        <v>0</v>
      </c>
      <c r="CP141">
        <v>0.21149999999999999</v>
      </c>
      <c r="CQ141">
        <v>3</v>
      </c>
      <c r="CR141">
        <v>1</v>
      </c>
      <c r="CS141">
        <v>0</v>
      </c>
      <c r="CT141">
        <v>23</v>
      </c>
      <c r="CZ141" s="33" t="s">
        <v>85</v>
      </c>
    </row>
    <row r="142" spans="1:104" s="50" customFormat="1" x14ac:dyDescent="0.25">
      <c r="A142" s="50">
        <v>141</v>
      </c>
      <c r="B142" s="50">
        <v>13</v>
      </c>
      <c r="C142" s="51" t="s">
        <v>140</v>
      </c>
      <c r="D142" s="52">
        <v>10.7324983570344</v>
      </c>
      <c r="E142" s="53">
        <f t="shared" si="40"/>
        <v>0.51814326001821898</v>
      </c>
      <c r="F142" s="54">
        <v>20.713380227424022</v>
      </c>
      <c r="G142" s="54">
        <f t="shared" si="33"/>
        <v>10.214355097016181</v>
      </c>
      <c r="H142" s="55">
        <f t="shared" si="34"/>
        <v>11.250641617052619</v>
      </c>
      <c r="I142" s="56">
        <f t="shared" si="35"/>
        <v>0.28208127557332185</v>
      </c>
      <c r="J142" s="57">
        <f t="shared" si="36"/>
        <v>1.3618312051253372E-2</v>
      </c>
      <c r="K142" s="57">
        <f t="shared" si="37"/>
        <v>73.430539426357484</v>
      </c>
      <c r="L142" s="58">
        <v>1</v>
      </c>
      <c r="M142" s="59">
        <v>0</v>
      </c>
      <c r="N142" s="58">
        <v>0</v>
      </c>
      <c r="O142" s="59">
        <v>0</v>
      </c>
      <c r="P142" s="59">
        <v>1</v>
      </c>
      <c r="Q142" s="59">
        <v>0</v>
      </c>
      <c r="R142" s="59">
        <v>0</v>
      </c>
      <c r="S142" s="58">
        <v>4979</v>
      </c>
      <c r="T142" s="59">
        <v>15</v>
      </c>
      <c r="U142" s="59">
        <f t="shared" si="38"/>
        <v>4963</v>
      </c>
      <c r="V142" s="59">
        <f t="shared" si="39"/>
        <v>7</v>
      </c>
      <c r="W142" s="54">
        <v>5.87</v>
      </c>
      <c r="X142" s="54">
        <v>29.5</v>
      </c>
      <c r="Y142" s="59">
        <v>1</v>
      </c>
      <c r="Z142" s="59">
        <v>0</v>
      </c>
      <c r="AA142" s="59">
        <v>0</v>
      </c>
      <c r="AB142" s="59">
        <v>0</v>
      </c>
      <c r="AC142" s="59">
        <v>0</v>
      </c>
      <c r="AD142" s="60">
        <v>1</v>
      </c>
      <c r="AE142" s="59">
        <v>1</v>
      </c>
      <c r="AF142" s="59">
        <v>0</v>
      </c>
      <c r="AG142" s="60">
        <v>0</v>
      </c>
      <c r="AH142" s="59">
        <v>1</v>
      </c>
      <c r="AI142" s="60">
        <v>0</v>
      </c>
      <c r="AJ142" s="61">
        <v>2013</v>
      </c>
      <c r="AK142" s="57" t="s">
        <v>98</v>
      </c>
      <c r="AL142" s="57" t="s">
        <v>98</v>
      </c>
      <c r="AM142" s="57" t="s">
        <v>98</v>
      </c>
      <c r="AN142" s="62" t="s">
        <v>98</v>
      </c>
      <c r="AO142" s="63" t="s">
        <v>98</v>
      </c>
      <c r="AP142" s="64" t="s">
        <v>98</v>
      </c>
      <c r="AQ142" s="50">
        <v>0.85</v>
      </c>
      <c r="AR142" s="65">
        <v>0.15</v>
      </c>
      <c r="AS142" s="50" t="s">
        <v>98</v>
      </c>
      <c r="AT142" s="65" t="s">
        <v>98</v>
      </c>
      <c r="AU142">
        <v>0</v>
      </c>
      <c r="AV142" s="64">
        <v>1</v>
      </c>
      <c r="AW142" s="50">
        <v>0.68</v>
      </c>
      <c r="AX142" s="64">
        <v>0.32</v>
      </c>
      <c r="AY142" s="64" t="s">
        <v>19</v>
      </c>
      <c r="AZ142">
        <v>0</v>
      </c>
      <c r="BA142">
        <v>0</v>
      </c>
      <c r="BB142">
        <v>0</v>
      </c>
      <c r="BC142">
        <v>0</v>
      </c>
      <c r="BD142">
        <v>0</v>
      </c>
      <c r="BE142">
        <v>0</v>
      </c>
      <c r="BF142" s="64">
        <v>1</v>
      </c>
      <c r="BG142">
        <v>0</v>
      </c>
      <c r="BH142">
        <v>1</v>
      </c>
      <c r="BI142" s="64">
        <v>0</v>
      </c>
      <c r="BJ142">
        <v>2172</v>
      </c>
      <c r="BK142">
        <v>70</v>
      </c>
      <c r="BL142" s="51">
        <v>43</v>
      </c>
      <c r="BM142" s="50">
        <v>1</v>
      </c>
      <c r="BN142" s="50">
        <v>0</v>
      </c>
      <c r="BO142" s="50">
        <v>0</v>
      </c>
      <c r="BP142" s="50">
        <v>0</v>
      </c>
      <c r="BQ142" s="50">
        <v>0</v>
      </c>
      <c r="BR142" s="50">
        <v>0</v>
      </c>
      <c r="BS142" s="50">
        <v>0</v>
      </c>
      <c r="BT142" s="64">
        <v>0</v>
      </c>
      <c r="BU142" s="50">
        <v>0</v>
      </c>
      <c r="BV142" s="50">
        <v>0</v>
      </c>
      <c r="BW142" s="50">
        <v>1</v>
      </c>
      <c r="BX142" s="64">
        <v>0</v>
      </c>
      <c r="BY142" s="50">
        <v>0</v>
      </c>
      <c r="BZ142" s="50">
        <v>0</v>
      </c>
      <c r="CA142" s="50">
        <v>0</v>
      </c>
      <c r="CB142" s="50">
        <v>0</v>
      </c>
      <c r="CC142" s="64">
        <v>0</v>
      </c>
      <c r="CD142" s="50">
        <v>0</v>
      </c>
      <c r="CE142" s="50">
        <v>0</v>
      </c>
      <c r="CF142" s="50">
        <v>0</v>
      </c>
      <c r="CG142" s="50">
        <v>1</v>
      </c>
      <c r="CH142" s="50">
        <v>0</v>
      </c>
      <c r="CI142" s="50">
        <v>0</v>
      </c>
      <c r="CJ142" s="50">
        <v>1</v>
      </c>
      <c r="CK142">
        <v>0</v>
      </c>
      <c r="CL142" s="50">
        <v>0</v>
      </c>
      <c r="CM142" s="50">
        <v>1</v>
      </c>
      <c r="CN142" s="50">
        <v>1</v>
      </c>
      <c r="CO142" s="64">
        <v>0</v>
      </c>
      <c r="CP142">
        <v>0.21149999999999999</v>
      </c>
      <c r="CQ142">
        <v>3</v>
      </c>
      <c r="CR142">
        <v>1</v>
      </c>
      <c r="CS142">
        <v>0</v>
      </c>
      <c r="CT142">
        <v>23</v>
      </c>
      <c r="CU142" s="66"/>
      <c r="CZ142" s="33" t="s">
        <v>85</v>
      </c>
    </row>
    <row r="143" spans="1:104" x14ac:dyDescent="0.25">
      <c r="A143">
        <v>142</v>
      </c>
      <c r="B143">
        <v>14</v>
      </c>
      <c r="C143" s="24" t="s">
        <v>141</v>
      </c>
      <c r="D143" s="12">
        <v>7.7</v>
      </c>
      <c r="E143" s="13">
        <v>0.3</v>
      </c>
      <c r="F143" s="7">
        <v>21.713380227424</v>
      </c>
      <c r="G143" s="7">
        <f t="shared" si="33"/>
        <v>7.4</v>
      </c>
      <c r="H143" s="15">
        <f t="shared" si="34"/>
        <v>8</v>
      </c>
      <c r="I143" s="11">
        <f t="shared" si="35"/>
        <v>0.12746257641128633</v>
      </c>
      <c r="J143" s="32">
        <f t="shared" si="36"/>
        <v>5.8702318605511773E-3</v>
      </c>
      <c r="K143" s="32">
        <f t="shared" si="37"/>
        <v>170.35102254140034</v>
      </c>
      <c r="L143" s="8">
        <v>1</v>
      </c>
      <c r="M143" s="9">
        <v>0</v>
      </c>
      <c r="N143" s="8">
        <v>0</v>
      </c>
      <c r="O143" s="9">
        <v>0</v>
      </c>
      <c r="P143" s="9">
        <v>0</v>
      </c>
      <c r="Q143" s="9">
        <v>1</v>
      </c>
      <c r="R143" s="9">
        <v>0</v>
      </c>
      <c r="S143" s="8">
        <v>28552</v>
      </c>
      <c r="T143" s="9">
        <v>3</v>
      </c>
      <c r="U143" s="9">
        <f t="shared" si="38"/>
        <v>28548</v>
      </c>
      <c r="V143" s="9">
        <f t="shared" si="39"/>
        <v>12</v>
      </c>
      <c r="W143" s="7">
        <v>12.4</v>
      </c>
      <c r="X143" s="7">
        <f t="shared" ref="X143:X154" si="41">BL143-W143-6</f>
        <v>26.1</v>
      </c>
      <c r="Y143" s="9">
        <v>1</v>
      </c>
      <c r="Z143" s="9">
        <v>0</v>
      </c>
      <c r="AA143" s="9">
        <v>1</v>
      </c>
      <c r="AB143" s="9">
        <v>0</v>
      </c>
      <c r="AC143" s="9">
        <v>0</v>
      </c>
      <c r="AD143" s="29">
        <v>0</v>
      </c>
      <c r="AE143" s="9">
        <v>0</v>
      </c>
      <c r="AF143" s="9">
        <v>1</v>
      </c>
      <c r="AG143" s="29">
        <v>0</v>
      </c>
      <c r="AH143" s="9">
        <v>0</v>
      </c>
      <c r="AI143" s="29">
        <v>1</v>
      </c>
      <c r="AJ143" s="20">
        <v>2007</v>
      </c>
      <c r="AK143" s="32">
        <v>0</v>
      </c>
      <c r="AL143" s="32">
        <v>0</v>
      </c>
      <c r="AM143" s="32">
        <v>0</v>
      </c>
      <c r="AN143" s="42">
        <v>1</v>
      </c>
      <c r="AO143" s="41">
        <v>1</v>
      </c>
      <c r="AP143" s="17">
        <v>0</v>
      </c>
      <c r="AQ143">
        <v>1</v>
      </c>
      <c r="AR143" s="39">
        <v>0</v>
      </c>
      <c r="AS143" t="s">
        <v>98</v>
      </c>
      <c r="AT143" s="39" t="s">
        <v>98</v>
      </c>
      <c r="AU143">
        <v>0</v>
      </c>
      <c r="AV143" s="17">
        <v>1</v>
      </c>
      <c r="AW143" t="s">
        <v>98</v>
      </c>
      <c r="AX143" s="17" t="s">
        <v>98</v>
      </c>
      <c r="AY143" s="17" t="s">
        <v>2</v>
      </c>
      <c r="AZ143">
        <v>1</v>
      </c>
      <c r="BA143">
        <v>0</v>
      </c>
      <c r="BB143">
        <v>0</v>
      </c>
      <c r="BC143">
        <v>0</v>
      </c>
      <c r="BD143">
        <v>0</v>
      </c>
      <c r="BE143">
        <v>0</v>
      </c>
      <c r="BF143" s="17">
        <v>0</v>
      </c>
      <c r="BG143">
        <v>1</v>
      </c>
      <c r="BH143">
        <v>0</v>
      </c>
      <c r="BI143" s="17">
        <v>0</v>
      </c>
      <c r="BJ143">
        <v>29297</v>
      </c>
      <c r="BK143">
        <v>23130</v>
      </c>
      <c r="BL143" s="24">
        <v>44.5</v>
      </c>
      <c r="BM143">
        <v>1</v>
      </c>
      <c r="BN143">
        <v>0</v>
      </c>
      <c r="BO143">
        <v>0</v>
      </c>
      <c r="BP143">
        <v>0</v>
      </c>
      <c r="BQ143">
        <v>0</v>
      </c>
      <c r="BR143">
        <v>0</v>
      </c>
      <c r="BS143">
        <v>0</v>
      </c>
      <c r="BT143" s="17">
        <v>0</v>
      </c>
      <c r="BU143">
        <v>0</v>
      </c>
      <c r="BV143">
        <v>0</v>
      </c>
      <c r="BW143">
        <v>0</v>
      </c>
      <c r="BX143" s="17">
        <v>1</v>
      </c>
      <c r="BY143">
        <v>0</v>
      </c>
      <c r="BZ143">
        <v>0</v>
      </c>
      <c r="CA143">
        <v>0</v>
      </c>
      <c r="CB143">
        <v>0</v>
      </c>
      <c r="CC143" s="17">
        <v>0</v>
      </c>
      <c r="CD143">
        <v>0</v>
      </c>
      <c r="CE143">
        <v>0</v>
      </c>
      <c r="CF143">
        <v>1</v>
      </c>
      <c r="CG143">
        <v>1</v>
      </c>
      <c r="CH143">
        <v>0</v>
      </c>
      <c r="CI143">
        <v>0</v>
      </c>
      <c r="CJ143">
        <v>0</v>
      </c>
      <c r="CK143">
        <v>0</v>
      </c>
      <c r="CL143">
        <v>0</v>
      </c>
      <c r="CM143">
        <v>0</v>
      </c>
      <c r="CN143">
        <v>0</v>
      </c>
      <c r="CO143" s="17">
        <v>0</v>
      </c>
      <c r="CP143">
        <v>0.21149999999999999</v>
      </c>
      <c r="CQ143">
        <v>5</v>
      </c>
      <c r="CR143">
        <v>0</v>
      </c>
      <c r="CS143">
        <v>1</v>
      </c>
      <c r="CT143">
        <v>23</v>
      </c>
      <c r="CZ143" s="33" t="s">
        <v>85</v>
      </c>
    </row>
    <row r="144" spans="1:104" x14ac:dyDescent="0.25">
      <c r="A144">
        <v>143</v>
      </c>
      <c r="B144">
        <v>14</v>
      </c>
      <c r="C144" s="24" t="s">
        <v>141</v>
      </c>
      <c r="D144" s="12">
        <v>8</v>
      </c>
      <c r="E144" s="13">
        <v>0.5</v>
      </c>
      <c r="F144" s="7">
        <v>22.713380227424</v>
      </c>
      <c r="G144" s="7">
        <f t="shared" si="33"/>
        <v>7.5</v>
      </c>
      <c r="H144" s="15">
        <f t="shared" si="34"/>
        <v>8.5</v>
      </c>
      <c r="I144" s="11">
        <f t="shared" si="35"/>
        <v>0.13316215592883443</v>
      </c>
      <c r="J144" s="32">
        <f t="shared" si="36"/>
        <v>5.8627185648068023E-3</v>
      </c>
      <c r="K144" s="32">
        <f t="shared" si="37"/>
        <v>170.56933382456396</v>
      </c>
      <c r="L144" s="8">
        <v>1</v>
      </c>
      <c r="M144" s="9">
        <v>0</v>
      </c>
      <c r="N144" s="8">
        <v>0</v>
      </c>
      <c r="O144" s="9">
        <v>0</v>
      </c>
      <c r="P144" s="9">
        <v>0</v>
      </c>
      <c r="Q144" s="9">
        <v>1</v>
      </c>
      <c r="R144" s="9">
        <v>0</v>
      </c>
      <c r="S144" s="8">
        <v>28582</v>
      </c>
      <c r="T144" s="9">
        <v>3</v>
      </c>
      <c r="U144" s="9">
        <f t="shared" si="38"/>
        <v>28578</v>
      </c>
      <c r="V144" s="9">
        <f t="shared" si="39"/>
        <v>12</v>
      </c>
      <c r="W144" s="7">
        <v>12.4</v>
      </c>
      <c r="X144" s="7">
        <f t="shared" si="41"/>
        <v>26.1</v>
      </c>
      <c r="Y144" s="9">
        <v>1</v>
      </c>
      <c r="Z144" s="9">
        <v>0</v>
      </c>
      <c r="AA144" s="9">
        <v>0</v>
      </c>
      <c r="AB144" s="9">
        <v>1</v>
      </c>
      <c r="AC144" s="9">
        <v>0</v>
      </c>
      <c r="AD144" s="29">
        <v>0</v>
      </c>
      <c r="AE144" s="9">
        <v>0</v>
      </c>
      <c r="AF144" s="9">
        <v>1</v>
      </c>
      <c r="AG144" s="29">
        <v>0</v>
      </c>
      <c r="AH144" s="9">
        <v>0</v>
      </c>
      <c r="AI144" s="29">
        <v>1</v>
      </c>
      <c r="AJ144" s="20">
        <v>2007</v>
      </c>
      <c r="AK144" s="32">
        <v>0</v>
      </c>
      <c r="AL144" s="32">
        <v>0</v>
      </c>
      <c r="AM144" s="32">
        <v>0</v>
      </c>
      <c r="AN144" s="42">
        <v>1</v>
      </c>
      <c r="AO144" s="41">
        <v>1</v>
      </c>
      <c r="AP144" s="17">
        <v>0</v>
      </c>
      <c r="AQ144">
        <v>1</v>
      </c>
      <c r="AR144" s="39">
        <v>0</v>
      </c>
      <c r="AS144" t="s">
        <v>98</v>
      </c>
      <c r="AT144" s="39" t="s">
        <v>98</v>
      </c>
      <c r="AU144">
        <v>0</v>
      </c>
      <c r="AV144" s="17">
        <v>1</v>
      </c>
      <c r="AW144" t="s">
        <v>98</v>
      </c>
      <c r="AX144" s="17" t="s">
        <v>98</v>
      </c>
      <c r="AY144" s="17" t="s">
        <v>2</v>
      </c>
      <c r="AZ144">
        <v>1</v>
      </c>
      <c r="BA144">
        <v>0</v>
      </c>
      <c r="BB144">
        <v>0</v>
      </c>
      <c r="BC144">
        <v>0</v>
      </c>
      <c r="BD144">
        <v>0</v>
      </c>
      <c r="BE144">
        <v>0</v>
      </c>
      <c r="BF144" s="17">
        <v>0</v>
      </c>
      <c r="BG144">
        <v>1</v>
      </c>
      <c r="BH144">
        <v>0</v>
      </c>
      <c r="BI144" s="17">
        <v>0</v>
      </c>
      <c r="BJ144">
        <v>29297</v>
      </c>
      <c r="BK144">
        <v>23130</v>
      </c>
      <c r="BL144" s="24">
        <v>44.5</v>
      </c>
      <c r="BM144">
        <v>1</v>
      </c>
      <c r="BN144">
        <v>0</v>
      </c>
      <c r="BO144">
        <v>0</v>
      </c>
      <c r="BP144">
        <v>0</v>
      </c>
      <c r="BQ144">
        <v>0</v>
      </c>
      <c r="BR144">
        <v>0</v>
      </c>
      <c r="BS144">
        <v>0</v>
      </c>
      <c r="BT144" s="17">
        <v>0</v>
      </c>
      <c r="BU144">
        <v>0</v>
      </c>
      <c r="BV144">
        <v>0</v>
      </c>
      <c r="BW144">
        <v>0</v>
      </c>
      <c r="BX144" s="17">
        <v>1</v>
      </c>
      <c r="BY144">
        <v>0</v>
      </c>
      <c r="BZ144">
        <v>0</v>
      </c>
      <c r="CA144">
        <v>0</v>
      </c>
      <c r="CB144">
        <v>0</v>
      </c>
      <c r="CC144" s="17">
        <v>0</v>
      </c>
      <c r="CD144">
        <v>0</v>
      </c>
      <c r="CE144">
        <v>0</v>
      </c>
      <c r="CF144">
        <v>1</v>
      </c>
      <c r="CG144">
        <v>1</v>
      </c>
      <c r="CH144">
        <v>0</v>
      </c>
      <c r="CI144">
        <v>0</v>
      </c>
      <c r="CJ144">
        <v>0</v>
      </c>
      <c r="CK144">
        <v>0</v>
      </c>
      <c r="CL144">
        <v>0</v>
      </c>
      <c r="CM144">
        <v>0</v>
      </c>
      <c r="CN144">
        <v>0</v>
      </c>
      <c r="CO144" s="17">
        <v>0</v>
      </c>
      <c r="CP144">
        <v>0.21149999999999999</v>
      </c>
      <c r="CQ144">
        <v>5</v>
      </c>
      <c r="CR144">
        <v>0</v>
      </c>
      <c r="CS144">
        <v>1</v>
      </c>
      <c r="CT144">
        <v>23</v>
      </c>
      <c r="CZ144" s="33" t="s">
        <v>85</v>
      </c>
    </row>
    <row r="145" spans="1:104" x14ac:dyDescent="0.25">
      <c r="A145">
        <v>144</v>
      </c>
      <c r="B145">
        <v>14</v>
      </c>
      <c r="C145" s="24" t="s">
        <v>141</v>
      </c>
      <c r="D145" s="12">
        <v>9.3000000000000007</v>
      </c>
      <c r="E145" s="13">
        <v>0.5</v>
      </c>
      <c r="F145" s="7">
        <v>23.713380227424</v>
      </c>
      <c r="G145" s="7">
        <f t="shared" si="33"/>
        <v>8.8000000000000007</v>
      </c>
      <c r="H145" s="15">
        <f t="shared" si="34"/>
        <v>9.8000000000000007</v>
      </c>
      <c r="I145" s="11">
        <f t="shared" si="35"/>
        <v>0.13735334900738005</v>
      </c>
      <c r="J145" s="32">
        <f t="shared" si="36"/>
        <v>5.7922298588428973E-3</v>
      </c>
      <c r="K145" s="32">
        <f t="shared" si="37"/>
        <v>172.64508218252377</v>
      </c>
      <c r="L145" s="8">
        <v>1</v>
      </c>
      <c r="M145" s="9">
        <v>0</v>
      </c>
      <c r="N145" s="8">
        <v>0</v>
      </c>
      <c r="O145" s="9">
        <v>0</v>
      </c>
      <c r="P145" s="9">
        <v>0</v>
      </c>
      <c r="Q145" s="9">
        <v>1</v>
      </c>
      <c r="R145" s="9">
        <v>0</v>
      </c>
      <c r="S145" s="8">
        <v>29248</v>
      </c>
      <c r="T145" s="9">
        <v>3</v>
      </c>
      <c r="U145" s="9">
        <f t="shared" si="38"/>
        <v>29244</v>
      </c>
      <c r="V145" s="9">
        <f t="shared" si="39"/>
        <v>12</v>
      </c>
      <c r="W145" s="7">
        <v>12.4</v>
      </c>
      <c r="X145" s="7">
        <f t="shared" si="41"/>
        <v>26.1</v>
      </c>
      <c r="Y145" s="9">
        <v>1</v>
      </c>
      <c r="Z145" s="9">
        <v>0</v>
      </c>
      <c r="AA145" s="9">
        <v>0</v>
      </c>
      <c r="AB145" s="9">
        <v>0</v>
      </c>
      <c r="AC145" s="9">
        <v>1</v>
      </c>
      <c r="AD145" s="29">
        <v>0</v>
      </c>
      <c r="AE145" s="9">
        <v>0</v>
      </c>
      <c r="AF145" s="9">
        <v>1</v>
      </c>
      <c r="AG145" s="29">
        <v>0</v>
      </c>
      <c r="AH145" s="9">
        <v>0</v>
      </c>
      <c r="AI145" s="29">
        <v>1</v>
      </c>
      <c r="AJ145" s="20">
        <v>2007</v>
      </c>
      <c r="AK145" s="32">
        <v>0</v>
      </c>
      <c r="AL145" s="32">
        <v>0</v>
      </c>
      <c r="AM145" s="32">
        <v>0</v>
      </c>
      <c r="AN145" s="42">
        <v>1</v>
      </c>
      <c r="AO145" s="41">
        <v>1</v>
      </c>
      <c r="AP145" s="17">
        <v>0</v>
      </c>
      <c r="AQ145">
        <v>1</v>
      </c>
      <c r="AR145" s="39">
        <v>0</v>
      </c>
      <c r="AS145" t="s">
        <v>98</v>
      </c>
      <c r="AT145" s="39" t="s">
        <v>98</v>
      </c>
      <c r="AU145">
        <v>0</v>
      </c>
      <c r="AV145" s="17">
        <v>1</v>
      </c>
      <c r="AW145" t="s">
        <v>98</v>
      </c>
      <c r="AX145" s="17" t="s">
        <v>98</v>
      </c>
      <c r="AY145" s="17" t="s">
        <v>2</v>
      </c>
      <c r="AZ145">
        <v>1</v>
      </c>
      <c r="BA145">
        <v>0</v>
      </c>
      <c r="BB145">
        <v>0</v>
      </c>
      <c r="BC145">
        <v>0</v>
      </c>
      <c r="BD145">
        <v>0</v>
      </c>
      <c r="BE145">
        <v>0</v>
      </c>
      <c r="BF145" s="17">
        <v>0</v>
      </c>
      <c r="BG145">
        <v>1</v>
      </c>
      <c r="BH145">
        <v>0</v>
      </c>
      <c r="BI145" s="17">
        <v>0</v>
      </c>
      <c r="BJ145">
        <v>29297</v>
      </c>
      <c r="BK145">
        <v>23130</v>
      </c>
      <c r="BL145" s="24">
        <v>44.5</v>
      </c>
      <c r="BM145">
        <v>1</v>
      </c>
      <c r="BN145">
        <v>0</v>
      </c>
      <c r="BO145">
        <v>0</v>
      </c>
      <c r="BP145">
        <v>0</v>
      </c>
      <c r="BQ145">
        <v>0</v>
      </c>
      <c r="BR145">
        <v>0</v>
      </c>
      <c r="BS145">
        <v>0</v>
      </c>
      <c r="BT145" s="17">
        <v>0</v>
      </c>
      <c r="BU145">
        <v>0</v>
      </c>
      <c r="BV145">
        <v>0</v>
      </c>
      <c r="BW145">
        <v>0</v>
      </c>
      <c r="BX145" s="17">
        <v>1</v>
      </c>
      <c r="BY145">
        <v>0</v>
      </c>
      <c r="BZ145">
        <v>0</v>
      </c>
      <c r="CA145">
        <v>0</v>
      </c>
      <c r="CB145">
        <v>0</v>
      </c>
      <c r="CC145" s="17">
        <v>0</v>
      </c>
      <c r="CD145">
        <v>0</v>
      </c>
      <c r="CE145">
        <v>0</v>
      </c>
      <c r="CF145">
        <v>1</v>
      </c>
      <c r="CG145">
        <v>1</v>
      </c>
      <c r="CH145">
        <v>0</v>
      </c>
      <c r="CI145">
        <v>0</v>
      </c>
      <c r="CJ145">
        <v>0</v>
      </c>
      <c r="CK145">
        <v>0</v>
      </c>
      <c r="CL145">
        <v>0</v>
      </c>
      <c r="CM145">
        <v>0</v>
      </c>
      <c r="CN145">
        <v>0</v>
      </c>
      <c r="CO145" s="17">
        <v>0</v>
      </c>
      <c r="CP145">
        <v>0.21149999999999999</v>
      </c>
      <c r="CQ145">
        <v>5</v>
      </c>
      <c r="CR145">
        <v>0</v>
      </c>
      <c r="CS145">
        <v>1</v>
      </c>
      <c r="CT145">
        <v>23</v>
      </c>
      <c r="CZ145" s="33" t="s">
        <v>85</v>
      </c>
    </row>
    <row r="146" spans="1:104" x14ac:dyDescent="0.25">
      <c r="A146">
        <v>145</v>
      </c>
      <c r="B146">
        <v>14</v>
      </c>
      <c r="C146" s="24" t="s">
        <v>141</v>
      </c>
      <c r="D146" s="12">
        <v>7</v>
      </c>
      <c r="E146" s="13">
        <v>0.2</v>
      </c>
      <c r="F146" s="7">
        <v>24.713380227424</v>
      </c>
      <c r="G146" s="7">
        <f t="shared" si="33"/>
        <v>6.8</v>
      </c>
      <c r="H146" s="15">
        <f t="shared" si="34"/>
        <v>7.2</v>
      </c>
      <c r="I146" s="11">
        <f t="shared" si="35"/>
        <v>0.14675871989868494</v>
      </c>
      <c r="J146" s="32">
        <f t="shared" si="36"/>
        <v>5.9384316733746279E-3</v>
      </c>
      <c r="K146" s="32">
        <f t="shared" si="37"/>
        <v>168.39462925599864</v>
      </c>
      <c r="L146" s="8">
        <v>1</v>
      </c>
      <c r="M146" s="9">
        <v>0</v>
      </c>
      <c r="N146" s="8">
        <v>0</v>
      </c>
      <c r="O146" s="9">
        <v>0</v>
      </c>
      <c r="P146" s="9">
        <v>0</v>
      </c>
      <c r="Q146" s="9">
        <v>1</v>
      </c>
      <c r="R146" s="9">
        <v>0</v>
      </c>
      <c r="S146" s="8">
        <v>27750</v>
      </c>
      <c r="T146" s="9">
        <v>3</v>
      </c>
      <c r="U146" s="9">
        <f t="shared" si="38"/>
        <v>27746</v>
      </c>
      <c r="V146" s="9">
        <f t="shared" si="39"/>
        <v>12</v>
      </c>
      <c r="W146" s="7">
        <v>12.6</v>
      </c>
      <c r="X146" s="7">
        <f t="shared" si="41"/>
        <v>25.9</v>
      </c>
      <c r="Y146" s="9">
        <v>1</v>
      </c>
      <c r="Z146" s="9">
        <v>0</v>
      </c>
      <c r="AA146" s="9">
        <v>1</v>
      </c>
      <c r="AB146" s="9">
        <v>0</v>
      </c>
      <c r="AC146" s="9">
        <v>0</v>
      </c>
      <c r="AD146" s="29">
        <v>0</v>
      </c>
      <c r="AE146" s="9">
        <v>0</v>
      </c>
      <c r="AF146" s="9">
        <v>1</v>
      </c>
      <c r="AG146" s="29">
        <v>0</v>
      </c>
      <c r="AH146" s="9">
        <v>0</v>
      </c>
      <c r="AI146" s="29">
        <v>1</v>
      </c>
      <c r="AJ146" s="20">
        <v>2007</v>
      </c>
      <c r="AK146" s="32">
        <v>0</v>
      </c>
      <c r="AL146" s="32">
        <v>0</v>
      </c>
      <c r="AM146" s="32">
        <v>0</v>
      </c>
      <c r="AN146" s="42">
        <v>1</v>
      </c>
      <c r="AO146" s="41">
        <v>1</v>
      </c>
      <c r="AP146" s="17">
        <v>0</v>
      </c>
      <c r="AQ146">
        <v>0</v>
      </c>
      <c r="AR146" s="39">
        <v>1</v>
      </c>
      <c r="AS146" t="s">
        <v>98</v>
      </c>
      <c r="AT146" s="39" t="s">
        <v>98</v>
      </c>
      <c r="AU146">
        <v>0</v>
      </c>
      <c r="AV146" s="17">
        <v>1</v>
      </c>
      <c r="AW146" t="s">
        <v>98</v>
      </c>
      <c r="AX146" s="17" t="s">
        <v>98</v>
      </c>
      <c r="AY146" s="17" t="s">
        <v>2</v>
      </c>
      <c r="AZ146">
        <v>1</v>
      </c>
      <c r="BA146">
        <v>0</v>
      </c>
      <c r="BB146">
        <v>0</v>
      </c>
      <c r="BC146">
        <v>0</v>
      </c>
      <c r="BD146">
        <v>0</v>
      </c>
      <c r="BE146">
        <v>0</v>
      </c>
      <c r="BF146" s="17">
        <v>0</v>
      </c>
      <c r="BG146">
        <v>1</v>
      </c>
      <c r="BH146">
        <v>0</v>
      </c>
      <c r="BI146" s="17">
        <v>0</v>
      </c>
      <c r="BJ146">
        <v>29297</v>
      </c>
      <c r="BK146">
        <v>23130</v>
      </c>
      <c r="BL146" s="24">
        <v>44.5</v>
      </c>
      <c r="BM146">
        <v>1</v>
      </c>
      <c r="BN146">
        <v>0</v>
      </c>
      <c r="BO146">
        <v>0</v>
      </c>
      <c r="BP146">
        <v>0</v>
      </c>
      <c r="BQ146">
        <v>0</v>
      </c>
      <c r="BR146">
        <v>0</v>
      </c>
      <c r="BS146">
        <v>0</v>
      </c>
      <c r="BT146" s="17">
        <v>0</v>
      </c>
      <c r="BU146">
        <v>0</v>
      </c>
      <c r="BV146">
        <v>0</v>
      </c>
      <c r="BW146">
        <v>0</v>
      </c>
      <c r="BX146" s="17">
        <v>1</v>
      </c>
      <c r="BY146">
        <v>0</v>
      </c>
      <c r="BZ146">
        <v>0</v>
      </c>
      <c r="CA146">
        <v>0</v>
      </c>
      <c r="CB146">
        <v>0</v>
      </c>
      <c r="CC146" s="17">
        <v>0</v>
      </c>
      <c r="CD146">
        <v>0</v>
      </c>
      <c r="CE146">
        <v>0</v>
      </c>
      <c r="CF146">
        <v>1</v>
      </c>
      <c r="CG146">
        <v>1</v>
      </c>
      <c r="CH146">
        <v>0</v>
      </c>
      <c r="CI146">
        <v>0</v>
      </c>
      <c r="CJ146">
        <v>0</v>
      </c>
      <c r="CK146">
        <v>0</v>
      </c>
      <c r="CL146">
        <v>0</v>
      </c>
      <c r="CM146">
        <v>0</v>
      </c>
      <c r="CN146">
        <v>0</v>
      </c>
      <c r="CO146" s="17">
        <v>0</v>
      </c>
      <c r="CP146">
        <v>0.21149999999999999</v>
      </c>
      <c r="CQ146">
        <v>5</v>
      </c>
      <c r="CR146">
        <v>0</v>
      </c>
      <c r="CS146">
        <v>1</v>
      </c>
      <c r="CT146">
        <v>23</v>
      </c>
      <c r="CZ146" s="33" t="s">
        <v>85</v>
      </c>
    </row>
    <row r="147" spans="1:104" x14ac:dyDescent="0.25">
      <c r="A147">
        <v>146</v>
      </c>
      <c r="B147">
        <v>14</v>
      </c>
      <c r="C147" s="24" t="s">
        <v>141</v>
      </c>
      <c r="D147" s="12">
        <v>10.7</v>
      </c>
      <c r="E147" s="13">
        <v>0.4</v>
      </c>
      <c r="F147" s="7">
        <v>25.713380227424</v>
      </c>
      <c r="G147" s="7">
        <f t="shared" si="33"/>
        <v>10.299999999999999</v>
      </c>
      <c r="H147" s="15">
        <f t="shared" si="34"/>
        <v>11.1</v>
      </c>
      <c r="I147" s="11">
        <f t="shared" si="35"/>
        <v>0.15248911135300705</v>
      </c>
      <c r="J147" s="32">
        <f t="shared" si="36"/>
        <v>5.9303409355092639E-3</v>
      </c>
      <c r="K147" s="32">
        <f t="shared" si="37"/>
        <v>168.62436930266063</v>
      </c>
      <c r="L147" s="8">
        <v>1</v>
      </c>
      <c r="M147" s="9">
        <v>0</v>
      </c>
      <c r="N147" s="8">
        <v>0</v>
      </c>
      <c r="O147" s="9">
        <v>0</v>
      </c>
      <c r="P147" s="9">
        <v>0</v>
      </c>
      <c r="Q147" s="9">
        <v>1</v>
      </c>
      <c r="R147" s="9">
        <v>0</v>
      </c>
      <c r="S147" s="8">
        <v>27777</v>
      </c>
      <c r="T147" s="9">
        <v>3</v>
      </c>
      <c r="U147" s="9">
        <f t="shared" si="38"/>
        <v>27773</v>
      </c>
      <c r="V147" s="9">
        <f t="shared" si="39"/>
        <v>12</v>
      </c>
      <c r="W147" s="7">
        <v>12.6</v>
      </c>
      <c r="X147" s="7">
        <f t="shared" si="41"/>
        <v>25.9</v>
      </c>
      <c r="Y147" s="9">
        <v>1</v>
      </c>
      <c r="Z147" s="9">
        <v>0</v>
      </c>
      <c r="AA147" s="9">
        <v>0</v>
      </c>
      <c r="AB147" s="9">
        <v>1</v>
      </c>
      <c r="AC147" s="9">
        <v>0</v>
      </c>
      <c r="AD147" s="29">
        <v>0</v>
      </c>
      <c r="AE147" s="9">
        <v>0</v>
      </c>
      <c r="AF147" s="9">
        <v>1</v>
      </c>
      <c r="AG147" s="29">
        <v>0</v>
      </c>
      <c r="AH147" s="9">
        <v>0</v>
      </c>
      <c r="AI147" s="29">
        <v>1</v>
      </c>
      <c r="AJ147" s="20">
        <v>2007</v>
      </c>
      <c r="AK147" s="32">
        <v>0</v>
      </c>
      <c r="AL147" s="32">
        <v>0</v>
      </c>
      <c r="AM147" s="32">
        <v>0</v>
      </c>
      <c r="AN147" s="42">
        <v>1</v>
      </c>
      <c r="AO147" s="41">
        <v>1</v>
      </c>
      <c r="AP147" s="17">
        <v>0</v>
      </c>
      <c r="AQ147">
        <v>0</v>
      </c>
      <c r="AR147" s="39">
        <v>1</v>
      </c>
      <c r="AS147" t="s">
        <v>98</v>
      </c>
      <c r="AT147" s="39" t="s">
        <v>98</v>
      </c>
      <c r="AU147">
        <v>0</v>
      </c>
      <c r="AV147" s="17">
        <v>1</v>
      </c>
      <c r="AW147" t="s">
        <v>98</v>
      </c>
      <c r="AX147" s="17" t="s">
        <v>98</v>
      </c>
      <c r="AY147" s="17" t="s">
        <v>2</v>
      </c>
      <c r="AZ147">
        <v>1</v>
      </c>
      <c r="BA147">
        <v>0</v>
      </c>
      <c r="BB147">
        <v>0</v>
      </c>
      <c r="BC147">
        <v>0</v>
      </c>
      <c r="BD147">
        <v>0</v>
      </c>
      <c r="BE147">
        <v>0</v>
      </c>
      <c r="BF147" s="17">
        <v>0</v>
      </c>
      <c r="BG147">
        <v>1</v>
      </c>
      <c r="BH147">
        <v>0</v>
      </c>
      <c r="BI147" s="17">
        <v>0</v>
      </c>
      <c r="BJ147">
        <v>29297</v>
      </c>
      <c r="BK147">
        <v>23130</v>
      </c>
      <c r="BL147" s="24">
        <v>44.5</v>
      </c>
      <c r="BM147">
        <v>1</v>
      </c>
      <c r="BN147">
        <v>0</v>
      </c>
      <c r="BO147">
        <v>0</v>
      </c>
      <c r="BP147">
        <v>0</v>
      </c>
      <c r="BQ147">
        <v>0</v>
      </c>
      <c r="BR147">
        <v>0</v>
      </c>
      <c r="BS147">
        <v>0</v>
      </c>
      <c r="BT147" s="17">
        <v>0</v>
      </c>
      <c r="BU147">
        <v>0</v>
      </c>
      <c r="BV147">
        <v>0</v>
      </c>
      <c r="BW147">
        <v>0</v>
      </c>
      <c r="BX147" s="17">
        <v>1</v>
      </c>
      <c r="BY147">
        <v>0</v>
      </c>
      <c r="BZ147">
        <v>0</v>
      </c>
      <c r="CA147">
        <v>0</v>
      </c>
      <c r="CB147">
        <v>0</v>
      </c>
      <c r="CC147" s="17">
        <v>0</v>
      </c>
      <c r="CD147">
        <v>0</v>
      </c>
      <c r="CE147">
        <v>0</v>
      </c>
      <c r="CF147">
        <v>1</v>
      </c>
      <c r="CG147">
        <v>1</v>
      </c>
      <c r="CH147">
        <v>0</v>
      </c>
      <c r="CI147">
        <v>0</v>
      </c>
      <c r="CJ147">
        <v>0</v>
      </c>
      <c r="CK147">
        <v>0</v>
      </c>
      <c r="CL147">
        <v>0</v>
      </c>
      <c r="CM147">
        <v>0</v>
      </c>
      <c r="CN147">
        <v>0</v>
      </c>
      <c r="CO147" s="17">
        <v>0</v>
      </c>
      <c r="CP147">
        <v>0.21149999999999999</v>
      </c>
      <c r="CQ147">
        <v>5</v>
      </c>
      <c r="CR147">
        <v>0</v>
      </c>
      <c r="CS147">
        <v>1</v>
      </c>
      <c r="CT147">
        <v>23</v>
      </c>
      <c r="CZ147" s="33" t="s">
        <v>85</v>
      </c>
    </row>
    <row r="148" spans="1:104" x14ac:dyDescent="0.25">
      <c r="A148">
        <v>147</v>
      </c>
      <c r="B148">
        <v>14</v>
      </c>
      <c r="C148" s="24" t="s">
        <v>141</v>
      </c>
      <c r="D148" s="12">
        <v>11.2</v>
      </c>
      <c r="E148" s="13">
        <v>0.5</v>
      </c>
      <c r="F148" s="7">
        <v>26.713380227424</v>
      </c>
      <c r="G148" s="7">
        <f t="shared" si="33"/>
        <v>10.7</v>
      </c>
      <c r="H148" s="15">
        <f t="shared" si="34"/>
        <v>11.7</v>
      </c>
      <c r="I148" s="11">
        <f t="shared" si="35"/>
        <v>0.15809334365207181</v>
      </c>
      <c r="J148" s="32">
        <f t="shared" si="36"/>
        <v>5.9181332465658137E-3</v>
      </c>
      <c r="K148" s="32">
        <f t="shared" si="37"/>
        <v>168.97220091830172</v>
      </c>
      <c r="L148" s="8">
        <v>1</v>
      </c>
      <c r="M148" s="9">
        <v>0</v>
      </c>
      <c r="N148" s="8">
        <v>0</v>
      </c>
      <c r="O148" s="9">
        <v>0</v>
      </c>
      <c r="P148" s="9">
        <v>0</v>
      </c>
      <c r="Q148" s="9">
        <v>1</v>
      </c>
      <c r="R148" s="9">
        <v>0</v>
      </c>
      <c r="S148" s="8">
        <v>27842</v>
      </c>
      <c r="T148" s="9">
        <v>3</v>
      </c>
      <c r="U148" s="9">
        <f t="shared" si="38"/>
        <v>27838</v>
      </c>
      <c r="V148" s="9">
        <f t="shared" si="39"/>
        <v>12</v>
      </c>
      <c r="W148" s="7">
        <v>12.6</v>
      </c>
      <c r="X148" s="7">
        <f t="shared" si="41"/>
        <v>25.9</v>
      </c>
      <c r="Y148" s="9">
        <v>1</v>
      </c>
      <c r="Z148" s="9">
        <v>0</v>
      </c>
      <c r="AA148" s="9">
        <v>0</v>
      </c>
      <c r="AB148" s="9">
        <v>0</v>
      </c>
      <c r="AC148" s="9">
        <v>1</v>
      </c>
      <c r="AD148" s="29">
        <v>0</v>
      </c>
      <c r="AE148" s="9">
        <v>0</v>
      </c>
      <c r="AF148" s="9">
        <v>1</v>
      </c>
      <c r="AG148" s="29">
        <v>0</v>
      </c>
      <c r="AH148" s="9">
        <v>0</v>
      </c>
      <c r="AI148" s="29">
        <v>1</v>
      </c>
      <c r="AJ148" s="20">
        <v>2007</v>
      </c>
      <c r="AK148" s="32">
        <v>0</v>
      </c>
      <c r="AL148" s="32">
        <v>0</v>
      </c>
      <c r="AM148" s="32">
        <v>0</v>
      </c>
      <c r="AN148" s="42">
        <v>1</v>
      </c>
      <c r="AO148" s="41">
        <v>1</v>
      </c>
      <c r="AP148" s="17">
        <v>0</v>
      </c>
      <c r="AQ148">
        <v>0</v>
      </c>
      <c r="AR148" s="39">
        <v>1</v>
      </c>
      <c r="AS148" t="s">
        <v>98</v>
      </c>
      <c r="AT148" s="39" t="s">
        <v>98</v>
      </c>
      <c r="AU148">
        <v>0</v>
      </c>
      <c r="AV148" s="17">
        <v>1</v>
      </c>
      <c r="AW148" t="s">
        <v>98</v>
      </c>
      <c r="AX148" s="17" t="s">
        <v>98</v>
      </c>
      <c r="AY148" s="17" t="s">
        <v>2</v>
      </c>
      <c r="AZ148">
        <v>1</v>
      </c>
      <c r="BA148">
        <v>0</v>
      </c>
      <c r="BB148">
        <v>0</v>
      </c>
      <c r="BC148">
        <v>0</v>
      </c>
      <c r="BD148">
        <v>0</v>
      </c>
      <c r="BE148">
        <v>0</v>
      </c>
      <c r="BF148" s="17">
        <v>0</v>
      </c>
      <c r="BG148">
        <v>1</v>
      </c>
      <c r="BH148">
        <v>0</v>
      </c>
      <c r="BI148" s="17">
        <v>0</v>
      </c>
      <c r="BJ148">
        <v>29297</v>
      </c>
      <c r="BK148">
        <v>23130</v>
      </c>
      <c r="BL148" s="24">
        <v>44.5</v>
      </c>
      <c r="BM148">
        <v>1</v>
      </c>
      <c r="BN148">
        <v>0</v>
      </c>
      <c r="BO148">
        <v>0</v>
      </c>
      <c r="BP148">
        <v>0</v>
      </c>
      <c r="BQ148">
        <v>0</v>
      </c>
      <c r="BR148">
        <v>0</v>
      </c>
      <c r="BS148">
        <v>0</v>
      </c>
      <c r="BT148" s="17">
        <v>0</v>
      </c>
      <c r="BU148">
        <v>0</v>
      </c>
      <c r="BV148">
        <v>0</v>
      </c>
      <c r="BW148">
        <v>0</v>
      </c>
      <c r="BX148" s="17">
        <v>1</v>
      </c>
      <c r="BY148">
        <v>0</v>
      </c>
      <c r="BZ148">
        <v>0</v>
      </c>
      <c r="CA148">
        <v>0</v>
      </c>
      <c r="CB148">
        <v>0</v>
      </c>
      <c r="CC148" s="17">
        <v>0</v>
      </c>
      <c r="CD148">
        <v>0</v>
      </c>
      <c r="CE148">
        <v>0</v>
      </c>
      <c r="CF148">
        <v>1</v>
      </c>
      <c r="CG148">
        <v>1</v>
      </c>
      <c r="CH148">
        <v>0</v>
      </c>
      <c r="CI148">
        <v>0</v>
      </c>
      <c r="CJ148">
        <v>0</v>
      </c>
      <c r="CK148">
        <v>0</v>
      </c>
      <c r="CL148">
        <v>0</v>
      </c>
      <c r="CM148">
        <v>0</v>
      </c>
      <c r="CN148">
        <v>0</v>
      </c>
      <c r="CO148" s="17">
        <v>0</v>
      </c>
      <c r="CP148">
        <v>0.21149999999999999</v>
      </c>
      <c r="CQ148">
        <v>5</v>
      </c>
      <c r="CR148">
        <v>0</v>
      </c>
      <c r="CS148">
        <v>1</v>
      </c>
      <c r="CT148">
        <v>23</v>
      </c>
      <c r="CZ148" s="33" t="s">
        <v>85</v>
      </c>
    </row>
    <row r="149" spans="1:104" x14ac:dyDescent="0.25">
      <c r="A149">
        <v>148</v>
      </c>
      <c r="B149">
        <v>14</v>
      </c>
      <c r="C149" s="24" t="s">
        <v>141</v>
      </c>
      <c r="D149" s="12">
        <v>8.4</v>
      </c>
      <c r="E149" s="13">
        <v>0.5</v>
      </c>
      <c r="F149" s="7">
        <v>27.713380227424</v>
      </c>
      <c r="G149" s="7">
        <f t="shared" si="33"/>
        <v>7.9</v>
      </c>
      <c r="H149" s="15">
        <f t="shared" si="34"/>
        <v>8.9</v>
      </c>
      <c r="I149" s="11">
        <f t="shared" si="35"/>
        <v>0.15628859800169251</v>
      </c>
      <c r="J149" s="32">
        <f t="shared" si="36"/>
        <v>5.6394635630566577E-3</v>
      </c>
      <c r="K149" s="32">
        <f t="shared" si="37"/>
        <v>177.32183013839492</v>
      </c>
      <c r="L149" s="8">
        <v>1</v>
      </c>
      <c r="M149" s="9">
        <v>0</v>
      </c>
      <c r="N149" s="8">
        <v>0</v>
      </c>
      <c r="O149" s="9">
        <v>0</v>
      </c>
      <c r="P149" s="9">
        <v>0</v>
      </c>
      <c r="Q149" s="9">
        <v>1</v>
      </c>
      <c r="R149" s="9">
        <v>0</v>
      </c>
      <c r="S149" s="8">
        <v>30679</v>
      </c>
      <c r="T149" s="9">
        <v>3</v>
      </c>
      <c r="U149" s="9">
        <f t="shared" si="38"/>
        <v>30675</v>
      </c>
      <c r="V149" s="9">
        <f t="shared" si="39"/>
        <v>12</v>
      </c>
      <c r="W149" s="7">
        <v>12.4</v>
      </c>
      <c r="X149" s="7">
        <f t="shared" si="41"/>
        <v>26.1</v>
      </c>
      <c r="Y149" s="9">
        <v>1</v>
      </c>
      <c r="Z149" s="9">
        <v>0</v>
      </c>
      <c r="AA149" s="9">
        <v>1</v>
      </c>
      <c r="AB149" s="9">
        <v>0</v>
      </c>
      <c r="AC149" s="9">
        <v>0</v>
      </c>
      <c r="AD149" s="29">
        <v>0</v>
      </c>
      <c r="AE149" s="9">
        <v>0</v>
      </c>
      <c r="AF149" s="9">
        <v>1</v>
      </c>
      <c r="AG149" s="29">
        <v>0</v>
      </c>
      <c r="AH149" s="9">
        <v>0</v>
      </c>
      <c r="AI149" s="29">
        <v>1</v>
      </c>
      <c r="AJ149" s="20">
        <v>2007</v>
      </c>
      <c r="AK149" s="32">
        <v>0</v>
      </c>
      <c r="AL149" s="32">
        <v>0</v>
      </c>
      <c r="AM149" s="32">
        <v>0</v>
      </c>
      <c r="AN149" s="42">
        <v>1</v>
      </c>
      <c r="AO149" s="41">
        <v>1</v>
      </c>
      <c r="AP149" s="17">
        <v>0</v>
      </c>
      <c r="AQ149">
        <v>1</v>
      </c>
      <c r="AR149" s="39">
        <v>0</v>
      </c>
      <c r="AS149" t="s">
        <v>98</v>
      </c>
      <c r="AT149" s="39" t="s">
        <v>98</v>
      </c>
      <c r="AU149">
        <v>0</v>
      </c>
      <c r="AV149" s="17">
        <v>1</v>
      </c>
      <c r="AW149" t="s">
        <v>98</v>
      </c>
      <c r="AX149" s="17" t="s">
        <v>98</v>
      </c>
      <c r="AY149" s="17" t="s">
        <v>2</v>
      </c>
      <c r="AZ149">
        <v>1</v>
      </c>
      <c r="BA149">
        <v>0</v>
      </c>
      <c r="BB149">
        <v>0</v>
      </c>
      <c r="BC149">
        <v>0</v>
      </c>
      <c r="BD149">
        <v>0</v>
      </c>
      <c r="BE149">
        <v>0</v>
      </c>
      <c r="BF149" s="17">
        <v>0</v>
      </c>
      <c r="BG149">
        <v>1</v>
      </c>
      <c r="BH149">
        <v>0</v>
      </c>
      <c r="BI149" s="17">
        <v>0</v>
      </c>
      <c r="BJ149">
        <v>29297</v>
      </c>
      <c r="BK149">
        <v>23130</v>
      </c>
      <c r="BL149" s="24">
        <v>44.5</v>
      </c>
      <c r="BM149">
        <v>1</v>
      </c>
      <c r="BN149">
        <v>0</v>
      </c>
      <c r="BO149">
        <v>0</v>
      </c>
      <c r="BP149">
        <v>0</v>
      </c>
      <c r="BQ149">
        <v>0</v>
      </c>
      <c r="BR149">
        <v>0</v>
      </c>
      <c r="BS149">
        <v>0</v>
      </c>
      <c r="BT149" s="17">
        <v>0</v>
      </c>
      <c r="BU149">
        <v>0</v>
      </c>
      <c r="BV149">
        <v>0</v>
      </c>
      <c r="BW149">
        <v>0</v>
      </c>
      <c r="BX149" s="17">
        <v>1</v>
      </c>
      <c r="BY149">
        <v>0</v>
      </c>
      <c r="BZ149">
        <v>0</v>
      </c>
      <c r="CA149">
        <v>0</v>
      </c>
      <c r="CB149">
        <v>0</v>
      </c>
      <c r="CC149" s="17">
        <v>0</v>
      </c>
      <c r="CD149">
        <v>0</v>
      </c>
      <c r="CE149">
        <v>0</v>
      </c>
      <c r="CF149">
        <v>1</v>
      </c>
      <c r="CG149">
        <v>1</v>
      </c>
      <c r="CH149">
        <v>0</v>
      </c>
      <c r="CI149">
        <v>0</v>
      </c>
      <c r="CJ149">
        <v>0</v>
      </c>
      <c r="CK149">
        <v>0</v>
      </c>
      <c r="CL149">
        <v>0</v>
      </c>
      <c r="CM149">
        <v>0</v>
      </c>
      <c r="CN149">
        <v>0</v>
      </c>
      <c r="CO149" s="17">
        <v>0</v>
      </c>
      <c r="CP149">
        <v>0.21149999999999999</v>
      </c>
      <c r="CQ149">
        <v>5</v>
      </c>
      <c r="CR149">
        <v>0</v>
      </c>
      <c r="CS149">
        <v>1</v>
      </c>
      <c r="CT149">
        <v>23</v>
      </c>
      <c r="CZ149" s="33" t="s">
        <v>85</v>
      </c>
    </row>
    <row r="150" spans="1:104" x14ac:dyDescent="0.25">
      <c r="A150">
        <v>149</v>
      </c>
      <c r="B150">
        <v>14</v>
      </c>
      <c r="C150" s="24" t="s">
        <v>141</v>
      </c>
      <c r="D150" s="12">
        <v>8.6999999999999993</v>
      </c>
      <c r="E150" s="13">
        <v>0.6</v>
      </c>
      <c r="F150" s="7">
        <v>28.713380227424</v>
      </c>
      <c r="G150" s="7">
        <f t="shared" si="33"/>
        <v>8.1</v>
      </c>
      <c r="H150" s="15">
        <f t="shared" si="34"/>
        <v>9.2999999999999989</v>
      </c>
      <c r="I150" s="11">
        <f t="shared" si="35"/>
        <v>0.16170597526401623</v>
      </c>
      <c r="J150" s="32">
        <f t="shared" si="36"/>
        <v>5.6317289703694193E-3</v>
      </c>
      <c r="K150" s="32">
        <f t="shared" si="37"/>
        <v>177.56536318799516</v>
      </c>
      <c r="L150" s="8">
        <v>1</v>
      </c>
      <c r="M150" s="9">
        <v>0</v>
      </c>
      <c r="N150" s="8">
        <v>0</v>
      </c>
      <c r="O150" s="9">
        <v>0</v>
      </c>
      <c r="P150" s="9">
        <v>0</v>
      </c>
      <c r="Q150" s="9">
        <v>1</v>
      </c>
      <c r="R150" s="9">
        <v>0</v>
      </c>
      <c r="S150" s="8">
        <v>30709</v>
      </c>
      <c r="T150" s="9">
        <v>3</v>
      </c>
      <c r="U150" s="9">
        <f t="shared" si="38"/>
        <v>30705</v>
      </c>
      <c r="V150" s="9">
        <f t="shared" si="39"/>
        <v>12</v>
      </c>
      <c r="W150" s="7">
        <v>12.4</v>
      </c>
      <c r="X150" s="7">
        <f t="shared" si="41"/>
        <v>26.1</v>
      </c>
      <c r="Y150" s="9">
        <v>1</v>
      </c>
      <c r="Z150" s="9">
        <v>0</v>
      </c>
      <c r="AA150" s="9">
        <v>0</v>
      </c>
      <c r="AB150" s="9">
        <v>1</v>
      </c>
      <c r="AC150" s="9">
        <v>0</v>
      </c>
      <c r="AD150" s="29">
        <v>0</v>
      </c>
      <c r="AE150" s="9">
        <v>0</v>
      </c>
      <c r="AF150" s="9">
        <v>1</v>
      </c>
      <c r="AG150" s="29">
        <v>0</v>
      </c>
      <c r="AH150" s="9">
        <v>0</v>
      </c>
      <c r="AI150" s="29">
        <v>1</v>
      </c>
      <c r="AJ150" s="20">
        <v>2007</v>
      </c>
      <c r="AK150" s="32">
        <v>0</v>
      </c>
      <c r="AL150" s="32">
        <v>0</v>
      </c>
      <c r="AM150" s="32">
        <v>0</v>
      </c>
      <c r="AN150" s="42">
        <v>1</v>
      </c>
      <c r="AO150" s="41">
        <v>1</v>
      </c>
      <c r="AP150" s="17">
        <v>0</v>
      </c>
      <c r="AQ150">
        <v>1</v>
      </c>
      <c r="AR150" s="39">
        <v>0</v>
      </c>
      <c r="AS150" t="s">
        <v>98</v>
      </c>
      <c r="AT150" s="39" t="s">
        <v>98</v>
      </c>
      <c r="AU150">
        <v>0</v>
      </c>
      <c r="AV150" s="17">
        <v>1</v>
      </c>
      <c r="AW150" t="s">
        <v>98</v>
      </c>
      <c r="AX150" s="17" t="s">
        <v>98</v>
      </c>
      <c r="AY150" s="17" t="s">
        <v>2</v>
      </c>
      <c r="AZ150">
        <v>1</v>
      </c>
      <c r="BA150">
        <v>0</v>
      </c>
      <c r="BB150">
        <v>0</v>
      </c>
      <c r="BC150">
        <v>0</v>
      </c>
      <c r="BD150">
        <v>0</v>
      </c>
      <c r="BE150">
        <v>0</v>
      </c>
      <c r="BF150" s="17">
        <v>0</v>
      </c>
      <c r="BG150">
        <v>1</v>
      </c>
      <c r="BH150">
        <v>0</v>
      </c>
      <c r="BI150" s="17">
        <v>0</v>
      </c>
      <c r="BJ150">
        <v>29297</v>
      </c>
      <c r="BK150">
        <v>23130</v>
      </c>
      <c r="BL150" s="24">
        <v>44.5</v>
      </c>
      <c r="BM150">
        <v>1</v>
      </c>
      <c r="BN150">
        <v>0</v>
      </c>
      <c r="BO150">
        <v>0</v>
      </c>
      <c r="BP150">
        <v>0</v>
      </c>
      <c r="BQ150">
        <v>0</v>
      </c>
      <c r="BR150">
        <v>0</v>
      </c>
      <c r="BS150">
        <v>0</v>
      </c>
      <c r="BT150" s="17">
        <v>0</v>
      </c>
      <c r="BU150">
        <v>0</v>
      </c>
      <c r="BV150">
        <v>0</v>
      </c>
      <c r="BW150">
        <v>0</v>
      </c>
      <c r="BX150" s="17">
        <v>1</v>
      </c>
      <c r="BY150">
        <v>0</v>
      </c>
      <c r="BZ150">
        <v>0</v>
      </c>
      <c r="CA150">
        <v>0</v>
      </c>
      <c r="CB150">
        <v>0</v>
      </c>
      <c r="CC150" s="17">
        <v>0</v>
      </c>
      <c r="CD150">
        <v>0</v>
      </c>
      <c r="CE150">
        <v>0</v>
      </c>
      <c r="CF150">
        <v>1</v>
      </c>
      <c r="CG150">
        <v>1</v>
      </c>
      <c r="CH150">
        <v>0</v>
      </c>
      <c r="CI150">
        <v>0</v>
      </c>
      <c r="CJ150">
        <v>0</v>
      </c>
      <c r="CK150">
        <v>0</v>
      </c>
      <c r="CL150">
        <v>0</v>
      </c>
      <c r="CM150">
        <v>0</v>
      </c>
      <c r="CN150">
        <v>0</v>
      </c>
      <c r="CO150" s="17">
        <v>0</v>
      </c>
      <c r="CP150">
        <v>0.21149999999999999</v>
      </c>
      <c r="CQ150">
        <v>5</v>
      </c>
      <c r="CR150">
        <v>0</v>
      </c>
      <c r="CS150">
        <v>1</v>
      </c>
      <c r="CT150">
        <v>23</v>
      </c>
      <c r="CZ150" s="33" t="s">
        <v>85</v>
      </c>
    </row>
    <row r="151" spans="1:104" x14ac:dyDescent="0.25">
      <c r="A151">
        <v>150</v>
      </c>
      <c r="B151">
        <v>14</v>
      </c>
      <c r="C151" s="24" t="s">
        <v>141</v>
      </c>
      <c r="D151" s="12">
        <v>9.8000000000000007</v>
      </c>
      <c r="E151" s="13">
        <v>0.6</v>
      </c>
      <c r="F151" s="7">
        <v>29.713380227424</v>
      </c>
      <c r="G151" s="7">
        <f t="shared" si="33"/>
        <v>9.2000000000000011</v>
      </c>
      <c r="H151" s="15">
        <f t="shared" si="34"/>
        <v>10.4</v>
      </c>
      <c r="I151" s="11">
        <f t="shared" si="35"/>
        <v>0.16541448611109594</v>
      </c>
      <c r="J151" s="32">
        <f t="shared" si="36"/>
        <v>5.5670033111354465E-3</v>
      </c>
      <c r="K151" s="32">
        <f t="shared" si="37"/>
        <v>179.62985543761783</v>
      </c>
      <c r="L151" s="8">
        <v>1</v>
      </c>
      <c r="M151" s="9">
        <v>0</v>
      </c>
      <c r="N151" s="8">
        <v>0</v>
      </c>
      <c r="O151" s="9">
        <v>0</v>
      </c>
      <c r="P151" s="9">
        <v>0</v>
      </c>
      <c r="Q151" s="9">
        <v>1</v>
      </c>
      <c r="R151" s="9">
        <v>0</v>
      </c>
      <c r="S151" s="8">
        <v>31388</v>
      </c>
      <c r="T151" s="9">
        <v>3</v>
      </c>
      <c r="U151" s="9">
        <f t="shared" si="38"/>
        <v>31384</v>
      </c>
      <c r="V151" s="9">
        <f t="shared" si="39"/>
        <v>12</v>
      </c>
      <c r="W151" s="7">
        <v>12.4</v>
      </c>
      <c r="X151" s="7">
        <f t="shared" si="41"/>
        <v>26.1</v>
      </c>
      <c r="Y151" s="9">
        <v>1</v>
      </c>
      <c r="Z151" s="9">
        <v>0</v>
      </c>
      <c r="AA151" s="9">
        <v>0</v>
      </c>
      <c r="AB151" s="9">
        <v>0</v>
      </c>
      <c r="AC151" s="9">
        <v>1</v>
      </c>
      <c r="AD151" s="29">
        <v>0</v>
      </c>
      <c r="AE151" s="9">
        <v>0</v>
      </c>
      <c r="AF151" s="9">
        <v>1</v>
      </c>
      <c r="AG151" s="29">
        <v>0</v>
      </c>
      <c r="AH151" s="9">
        <v>0</v>
      </c>
      <c r="AI151" s="29">
        <v>1</v>
      </c>
      <c r="AJ151" s="20">
        <v>2007</v>
      </c>
      <c r="AK151" s="32">
        <v>0</v>
      </c>
      <c r="AL151" s="32">
        <v>0</v>
      </c>
      <c r="AM151" s="32">
        <v>0</v>
      </c>
      <c r="AN151" s="42">
        <v>1</v>
      </c>
      <c r="AO151" s="41">
        <v>1</v>
      </c>
      <c r="AP151" s="17">
        <v>0</v>
      </c>
      <c r="AQ151">
        <v>1</v>
      </c>
      <c r="AR151" s="39">
        <v>0</v>
      </c>
      <c r="AS151" t="s">
        <v>98</v>
      </c>
      <c r="AT151" s="39" t="s">
        <v>98</v>
      </c>
      <c r="AU151">
        <v>0</v>
      </c>
      <c r="AV151" s="17">
        <v>1</v>
      </c>
      <c r="AW151" t="s">
        <v>98</v>
      </c>
      <c r="AX151" s="17" t="s">
        <v>98</v>
      </c>
      <c r="AY151" s="17" t="s">
        <v>2</v>
      </c>
      <c r="AZ151">
        <v>1</v>
      </c>
      <c r="BA151">
        <v>0</v>
      </c>
      <c r="BB151">
        <v>0</v>
      </c>
      <c r="BC151">
        <v>0</v>
      </c>
      <c r="BD151">
        <v>0</v>
      </c>
      <c r="BE151">
        <v>0</v>
      </c>
      <c r="BF151" s="17">
        <v>0</v>
      </c>
      <c r="BG151">
        <v>1</v>
      </c>
      <c r="BH151">
        <v>0</v>
      </c>
      <c r="BI151" s="17">
        <v>0</v>
      </c>
      <c r="BJ151">
        <v>29297</v>
      </c>
      <c r="BK151">
        <v>23130</v>
      </c>
      <c r="BL151" s="24">
        <v>44.5</v>
      </c>
      <c r="BM151">
        <v>1</v>
      </c>
      <c r="BN151">
        <v>0</v>
      </c>
      <c r="BO151">
        <v>0</v>
      </c>
      <c r="BP151">
        <v>0</v>
      </c>
      <c r="BQ151">
        <v>0</v>
      </c>
      <c r="BR151">
        <v>0</v>
      </c>
      <c r="BS151">
        <v>0</v>
      </c>
      <c r="BT151" s="17">
        <v>0</v>
      </c>
      <c r="BU151">
        <v>0</v>
      </c>
      <c r="BV151">
        <v>0</v>
      </c>
      <c r="BW151">
        <v>0</v>
      </c>
      <c r="BX151" s="17">
        <v>1</v>
      </c>
      <c r="BY151">
        <v>0</v>
      </c>
      <c r="BZ151">
        <v>0</v>
      </c>
      <c r="CA151">
        <v>0</v>
      </c>
      <c r="CB151">
        <v>0</v>
      </c>
      <c r="CC151" s="17">
        <v>0</v>
      </c>
      <c r="CD151">
        <v>0</v>
      </c>
      <c r="CE151">
        <v>0</v>
      </c>
      <c r="CF151">
        <v>1</v>
      </c>
      <c r="CG151">
        <v>1</v>
      </c>
      <c r="CH151">
        <v>0</v>
      </c>
      <c r="CI151">
        <v>0</v>
      </c>
      <c r="CJ151">
        <v>0</v>
      </c>
      <c r="CK151">
        <v>0</v>
      </c>
      <c r="CL151">
        <v>0</v>
      </c>
      <c r="CM151">
        <v>0</v>
      </c>
      <c r="CN151">
        <v>0</v>
      </c>
      <c r="CO151" s="17">
        <v>0</v>
      </c>
      <c r="CP151">
        <v>0.21149999999999999</v>
      </c>
      <c r="CQ151">
        <v>5</v>
      </c>
      <c r="CR151">
        <v>0</v>
      </c>
      <c r="CS151">
        <v>1</v>
      </c>
      <c r="CT151">
        <v>23</v>
      </c>
      <c r="CZ151" s="33" t="s">
        <v>85</v>
      </c>
    </row>
    <row r="152" spans="1:104" x14ac:dyDescent="0.25">
      <c r="A152">
        <v>151</v>
      </c>
      <c r="B152">
        <v>14</v>
      </c>
      <c r="C152" s="24" t="s">
        <v>141</v>
      </c>
      <c r="D152" s="12">
        <v>7.5</v>
      </c>
      <c r="E152" s="13">
        <v>0.3</v>
      </c>
      <c r="F152" s="7">
        <v>30.713380227424</v>
      </c>
      <c r="G152" s="7">
        <f t="shared" si="33"/>
        <v>7.2</v>
      </c>
      <c r="H152" s="15">
        <f t="shared" si="34"/>
        <v>7.8</v>
      </c>
      <c r="I152" s="11">
        <f t="shared" si="35"/>
        <v>0.17506737478084128</v>
      </c>
      <c r="J152" s="32">
        <f t="shared" si="36"/>
        <v>5.7000360586987268E-3</v>
      </c>
      <c r="K152" s="32">
        <f t="shared" si="37"/>
        <v>175.43748665833741</v>
      </c>
      <c r="L152" s="8">
        <v>1</v>
      </c>
      <c r="M152" s="9">
        <v>0</v>
      </c>
      <c r="N152" s="8">
        <v>0</v>
      </c>
      <c r="O152" s="9">
        <v>0</v>
      </c>
      <c r="P152" s="9">
        <v>0</v>
      </c>
      <c r="Q152" s="9">
        <v>1</v>
      </c>
      <c r="R152" s="9">
        <v>0</v>
      </c>
      <c r="S152" s="8">
        <v>29839</v>
      </c>
      <c r="T152" s="9">
        <v>3</v>
      </c>
      <c r="U152" s="9">
        <f t="shared" si="38"/>
        <v>29835</v>
      </c>
      <c r="V152" s="9">
        <f t="shared" si="39"/>
        <v>12</v>
      </c>
      <c r="W152" s="7">
        <v>12.6</v>
      </c>
      <c r="X152" s="7">
        <f t="shared" si="41"/>
        <v>25.9</v>
      </c>
      <c r="Y152" s="9">
        <v>1</v>
      </c>
      <c r="Z152" s="9">
        <v>0</v>
      </c>
      <c r="AA152" s="9">
        <v>1</v>
      </c>
      <c r="AB152" s="9">
        <v>0</v>
      </c>
      <c r="AC152" s="9">
        <v>0</v>
      </c>
      <c r="AD152" s="29">
        <v>0</v>
      </c>
      <c r="AE152" s="9">
        <v>0</v>
      </c>
      <c r="AF152" s="9">
        <v>1</v>
      </c>
      <c r="AG152" s="29">
        <v>0</v>
      </c>
      <c r="AH152" s="9">
        <v>0</v>
      </c>
      <c r="AI152" s="29">
        <v>1</v>
      </c>
      <c r="AJ152" s="20">
        <v>2007</v>
      </c>
      <c r="AK152" s="32">
        <v>0</v>
      </c>
      <c r="AL152" s="32">
        <v>0</v>
      </c>
      <c r="AM152" s="32">
        <v>0</v>
      </c>
      <c r="AN152" s="42">
        <v>1</v>
      </c>
      <c r="AO152" s="41">
        <v>1</v>
      </c>
      <c r="AP152" s="17">
        <v>0</v>
      </c>
      <c r="AQ152">
        <v>0</v>
      </c>
      <c r="AR152" s="39">
        <v>1</v>
      </c>
      <c r="AS152" t="s">
        <v>98</v>
      </c>
      <c r="AT152" s="39" t="s">
        <v>98</v>
      </c>
      <c r="AU152">
        <v>0</v>
      </c>
      <c r="AV152" s="17">
        <v>1</v>
      </c>
      <c r="AW152" t="s">
        <v>98</v>
      </c>
      <c r="AX152" s="17" t="s">
        <v>98</v>
      </c>
      <c r="AY152" s="17" t="s">
        <v>2</v>
      </c>
      <c r="AZ152">
        <v>1</v>
      </c>
      <c r="BA152">
        <v>0</v>
      </c>
      <c r="BB152">
        <v>0</v>
      </c>
      <c r="BC152">
        <v>0</v>
      </c>
      <c r="BD152">
        <v>0</v>
      </c>
      <c r="BE152">
        <v>0</v>
      </c>
      <c r="BF152" s="17">
        <v>0</v>
      </c>
      <c r="BG152">
        <v>1</v>
      </c>
      <c r="BH152">
        <v>0</v>
      </c>
      <c r="BI152" s="17">
        <v>0</v>
      </c>
      <c r="BJ152">
        <v>29297</v>
      </c>
      <c r="BK152">
        <v>23130</v>
      </c>
      <c r="BL152" s="24">
        <v>44.5</v>
      </c>
      <c r="BM152">
        <v>1</v>
      </c>
      <c r="BN152">
        <v>0</v>
      </c>
      <c r="BO152">
        <v>0</v>
      </c>
      <c r="BP152">
        <v>0</v>
      </c>
      <c r="BQ152">
        <v>0</v>
      </c>
      <c r="BR152">
        <v>0</v>
      </c>
      <c r="BS152">
        <v>0</v>
      </c>
      <c r="BT152" s="17">
        <v>0</v>
      </c>
      <c r="BU152">
        <v>0</v>
      </c>
      <c r="BV152">
        <v>0</v>
      </c>
      <c r="BW152">
        <v>0</v>
      </c>
      <c r="BX152" s="17">
        <v>1</v>
      </c>
      <c r="BY152">
        <v>0</v>
      </c>
      <c r="BZ152">
        <v>0</v>
      </c>
      <c r="CA152">
        <v>0</v>
      </c>
      <c r="CB152">
        <v>0</v>
      </c>
      <c r="CC152" s="17">
        <v>0</v>
      </c>
      <c r="CD152">
        <v>0</v>
      </c>
      <c r="CE152">
        <v>0</v>
      </c>
      <c r="CF152">
        <v>1</v>
      </c>
      <c r="CG152">
        <v>1</v>
      </c>
      <c r="CH152">
        <v>0</v>
      </c>
      <c r="CI152">
        <v>0</v>
      </c>
      <c r="CJ152">
        <v>0</v>
      </c>
      <c r="CK152">
        <v>0</v>
      </c>
      <c r="CL152">
        <v>0</v>
      </c>
      <c r="CM152">
        <v>0</v>
      </c>
      <c r="CN152">
        <v>0</v>
      </c>
      <c r="CO152" s="17">
        <v>0</v>
      </c>
      <c r="CP152">
        <v>0.21149999999999999</v>
      </c>
      <c r="CQ152">
        <v>5</v>
      </c>
      <c r="CR152">
        <v>0</v>
      </c>
      <c r="CS152">
        <v>1</v>
      </c>
      <c r="CT152">
        <v>23</v>
      </c>
      <c r="CZ152" s="33" t="s">
        <v>85</v>
      </c>
    </row>
    <row r="153" spans="1:104" x14ac:dyDescent="0.25">
      <c r="A153">
        <v>152</v>
      </c>
      <c r="B153">
        <v>14</v>
      </c>
      <c r="C153" s="24" t="s">
        <v>141</v>
      </c>
      <c r="D153" s="12">
        <v>10.6</v>
      </c>
      <c r="E153" s="13">
        <v>0.5</v>
      </c>
      <c r="F153" s="7">
        <v>31.713380227424</v>
      </c>
      <c r="G153" s="7">
        <f t="shared" si="33"/>
        <v>10.1</v>
      </c>
      <c r="H153" s="15">
        <f t="shared" si="34"/>
        <v>11.1</v>
      </c>
      <c r="I153" s="11">
        <f t="shared" si="35"/>
        <v>0.18049659984710903</v>
      </c>
      <c r="J153" s="32">
        <f t="shared" si="36"/>
        <v>5.6914967295421072E-3</v>
      </c>
      <c r="K153" s="32">
        <f t="shared" si="37"/>
        <v>175.7007071284836</v>
      </c>
      <c r="L153" s="8">
        <v>1</v>
      </c>
      <c r="M153" s="9">
        <v>0</v>
      </c>
      <c r="N153" s="8">
        <v>0</v>
      </c>
      <c r="O153" s="9">
        <v>0</v>
      </c>
      <c r="P153" s="9">
        <v>0</v>
      </c>
      <c r="Q153" s="9">
        <v>1</v>
      </c>
      <c r="R153" s="9">
        <v>0</v>
      </c>
      <c r="S153" s="8">
        <v>29869</v>
      </c>
      <c r="T153" s="9">
        <v>3</v>
      </c>
      <c r="U153" s="9">
        <f t="shared" si="38"/>
        <v>29865</v>
      </c>
      <c r="V153" s="9">
        <f t="shared" si="39"/>
        <v>12</v>
      </c>
      <c r="W153" s="7">
        <v>12.6</v>
      </c>
      <c r="X153" s="7">
        <f t="shared" si="41"/>
        <v>25.9</v>
      </c>
      <c r="Y153" s="9">
        <v>1</v>
      </c>
      <c r="Z153" s="9">
        <v>0</v>
      </c>
      <c r="AA153" s="9">
        <v>0</v>
      </c>
      <c r="AB153" s="9">
        <v>1</v>
      </c>
      <c r="AC153" s="9">
        <v>0</v>
      </c>
      <c r="AD153" s="29">
        <v>0</v>
      </c>
      <c r="AE153" s="9">
        <v>0</v>
      </c>
      <c r="AF153" s="9">
        <v>1</v>
      </c>
      <c r="AG153" s="29">
        <v>0</v>
      </c>
      <c r="AH153" s="9">
        <v>0</v>
      </c>
      <c r="AI153" s="29">
        <v>1</v>
      </c>
      <c r="AJ153" s="20">
        <v>2007</v>
      </c>
      <c r="AK153" s="32">
        <v>0</v>
      </c>
      <c r="AL153" s="32">
        <v>0</v>
      </c>
      <c r="AM153" s="32">
        <v>0</v>
      </c>
      <c r="AN153" s="42">
        <v>1</v>
      </c>
      <c r="AO153" s="41">
        <v>1</v>
      </c>
      <c r="AP153" s="17">
        <v>0</v>
      </c>
      <c r="AQ153">
        <v>0</v>
      </c>
      <c r="AR153" s="39">
        <v>1</v>
      </c>
      <c r="AS153" t="s">
        <v>98</v>
      </c>
      <c r="AT153" s="39" t="s">
        <v>98</v>
      </c>
      <c r="AU153">
        <v>0</v>
      </c>
      <c r="AV153" s="17">
        <v>1</v>
      </c>
      <c r="AW153" t="s">
        <v>98</v>
      </c>
      <c r="AX153" s="17" t="s">
        <v>98</v>
      </c>
      <c r="AY153" s="17" t="s">
        <v>2</v>
      </c>
      <c r="AZ153">
        <v>1</v>
      </c>
      <c r="BA153">
        <v>0</v>
      </c>
      <c r="BB153">
        <v>0</v>
      </c>
      <c r="BC153">
        <v>0</v>
      </c>
      <c r="BD153">
        <v>0</v>
      </c>
      <c r="BE153">
        <v>0</v>
      </c>
      <c r="BF153" s="17">
        <v>0</v>
      </c>
      <c r="BG153">
        <v>1</v>
      </c>
      <c r="BH153">
        <v>0</v>
      </c>
      <c r="BI153" s="17">
        <v>0</v>
      </c>
      <c r="BJ153">
        <v>29297</v>
      </c>
      <c r="BK153">
        <v>23130</v>
      </c>
      <c r="BL153" s="24">
        <v>44.5</v>
      </c>
      <c r="BM153">
        <v>1</v>
      </c>
      <c r="BN153">
        <v>0</v>
      </c>
      <c r="BO153">
        <v>0</v>
      </c>
      <c r="BP153">
        <v>0</v>
      </c>
      <c r="BQ153">
        <v>0</v>
      </c>
      <c r="BR153">
        <v>0</v>
      </c>
      <c r="BS153">
        <v>0</v>
      </c>
      <c r="BT153" s="17">
        <v>0</v>
      </c>
      <c r="BU153">
        <v>0</v>
      </c>
      <c r="BV153">
        <v>0</v>
      </c>
      <c r="BW153">
        <v>0</v>
      </c>
      <c r="BX153" s="17">
        <v>1</v>
      </c>
      <c r="BY153">
        <v>0</v>
      </c>
      <c r="BZ153">
        <v>0</v>
      </c>
      <c r="CA153">
        <v>0</v>
      </c>
      <c r="CB153">
        <v>0</v>
      </c>
      <c r="CC153" s="17">
        <v>0</v>
      </c>
      <c r="CD153">
        <v>0</v>
      </c>
      <c r="CE153">
        <v>0</v>
      </c>
      <c r="CF153">
        <v>1</v>
      </c>
      <c r="CG153">
        <v>1</v>
      </c>
      <c r="CH153">
        <v>0</v>
      </c>
      <c r="CI153">
        <v>0</v>
      </c>
      <c r="CJ153">
        <v>0</v>
      </c>
      <c r="CK153">
        <v>0</v>
      </c>
      <c r="CL153">
        <v>0</v>
      </c>
      <c r="CM153">
        <v>0</v>
      </c>
      <c r="CN153">
        <v>0</v>
      </c>
      <c r="CO153" s="17">
        <v>0</v>
      </c>
      <c r="CP153">
        <v>0.21149999999999999</v>
      </c>
      <c r="CQ153">
        <v>5</v>
      </c>
      <c r="CR153">
        <v>0</v>
      </c>
      <c r="CS153">
        <v>1</v>
      </c>
      <c r="CT153">
        <v>23</v>
      </c>
      <c r="CZ153" s="33" t="s">
        <v>85</v>
      </c>
    </row>
    <row r="154" spans="1:104" s="50" customFormat="1" x14ac:dyDescent="0.25">
      <c r="A154" s="50">
        <v>153</v>
      </c>
      <c r="B154" s="50">
        <v>14</v>
      </c>
      <c r="C154" s="51" t="s">
        <v>141</v>
      </c>
      <c r="D154" s="52">
        <v>11.1</v>
      </c>
      <c r="E154" s="53">
        <v>0.6</v>
      </c>
      <c r="F154" s="54">
        <v>32.713380227423997</v>
      </c>
      <c r="G154" s="54">
        <f t="shared" si="33"/>
        <v>10.5</v>
      </c>
      <c r="H154" s="55">
        <f t="shared" si="34"/>
        <v>11.7</v>
      </c>
      <c r="I154" s="56">
        <f t="shared" si="35"/>
        <v>0.18598810220012707</v>
      </c>
      <c r="J154" s="57">
        <f t="shared" si="36"/>
        <v>5.6853831951065434E-3</v>
      </c>
      <c r="K154" s="57">
        <f t="shared" si="37"/>
        <v>175.88963939329687</v>
      </c>
      <c r="L154" s="58">
        <v>1</v>
      </c>
      <c r="M154" s="59">
        <v>0</v>
      </c>
      <c r="N154" s="58">
        <v>0</v>
      </c>
      <c r="O154" s="59">
        <v>0</v>
      </c>
      <c r="P154" s="59">
        <v>0</v>
      </c>
      <c r="Q154" s="59">
        <v>1</v>
      </c>
      <c r="R154" s="59">
        <v>0</v>
      </c>
      <c r="S154" s="58">
        <v>29871</v>
      </c>
      <c r="T154" s="59">
        <v>3</v>
      </c>
      <c r="U154" s="59">
        <f t="shared" si="38"/>
        <v>29867</v>
      </c>
      <c r="V154" s="59">
        <f t="shared" si="39"/>
        <v>12</v>
      </c>
      <c r="W154" s="54">
        <v>12.6</v>
      </c>
      <c r="X154" s="54">
        <f t="shared" si="41"/>
        <v>25.9</v>
      </c>
      <c r="Y154" s="59">
        <v>1</v>
      </c>
      <c r="Z154" s="59">
        <v>0</v>
      </c>
      <c r="AA154" s="59">
        <v>0</v>
      </c>
      <c r="AB154" s="59">
        <v>0</v>
      </c>
      <c r="AC154" s="59">
        <v>1</v>
      </c>
      <c r="AD154" s="60">
        <v>0</v>
      </c>
      <c r="AE154" s="59">
        <v>0</v>
      </c>
      <c r="AF154" s="59">
        <v>1</v>
      </c>
      <c r="AG154" s="60">
        <v>0</v>
      </c>
      <c r="AH154" s="59">
        <v>0</v>
      </c>
      <c r="AI154" s="60">
        <v>1</v>
      </c>
      <c r="AJ154" s="61">
        <v>2007</v>
      </c>
      <c r="AK154" s="57">
        <v>0</v>
      </c>
      <c r="AL154" s="57">
        <v>0</v>
      </c>
      <c r="AM154" s="57">
        <v>0</v>
      </c>
      <c r="AN154" s="62">
        <v>1</v>
      </c>
      <c r="AO154" s="63">
        <v>1</v>
      </c>
      <c r="AP154" s="64">
        <v>0</v>
      </c>
      <c r="AQ154" s="50">
        <v>0</v>
      </c>
      <c r="AR154" s="65">
        <v>1</v>
      </c>
      <c r="AS154" s="50" t="s">
        <v>98</v>
      </c>
      <c r="AT154" s="65" t="s">
        <v>98</v>
      </c>
      <c r="AU154">
        <v>0</v>
      </c>
      <c r="AV154" s="64">
        <v>1</v>
      </c>
      <c r="AW154" s="50" t="s">
        <v>98</v>
      </c>
      <c r="AX154" s="64" t="s">
        <v>98</v>
      </c>
      <c r="AY154" s="64" t="s">
        <v>2</v>
      </c>
      <c r="AZ154">
        <v>1</v>
      </c>
      <c r="BA154">
        <v>0</v>
      </c>
      <c r="BB154">
        <v>0</v>
      </c>
      <c r="BC154">
        <v>0</v>
      </c>
      <c r="BD154">
        <v>0</v>
      </c>
      <c r="BE154">
        <v>0</v>
      </c>
      <c r="BF154" s="64">
        <v>0</v>
      </c>
      <c r="BG154">
        <v>1</v>
      </c>
      <c r="BH154">
        <v>0</v>
      </c>
      <c r="BI154" s="64">
        <v>0</v>
      </c>
      <c r="BJ154">
        <v>29297</v>
      </c>
      <c r="BK154">
        <v>23130</v>
      </c>
      <c r="BL154" s="51">
        <v>44.5</v>
      </c>
      <c r="BM154" s="50">
        <v>1</v>
      </c>
      <c r="BN154" s="50">
        <v>0</v>
      </c>
      <c r="BO154" s="50">
        <v>0</v>
      </c>
      <c r="BP154" s="50">
        <v>0</v>
      </c>
      <c r="BQ154" s="50">
        <v>0</v>
      </c>
      <c r="BR154" s="50">
        <v>0</v>
      </c>
      <c r="BS154" s="50">
        <v>0</v>
      </c>
      <c r="BT154" s="64">
        <v>0</v>
      </c>
      <c r="BU154" s="50">
        <v>0</v>
      </c>
      <c r="BV154" s="50">
        <v>0</v>
      </c>
      <c r="BW154" s="50">
        <v>0</v>
      </c>
      <c r="BX154" s="64">
        <v>1</v>
      </c>
      <c r="BY154" s="50">
        <v>0</v>
      </c>
      <c r="BZ154" s="50">
        <v>0</v>
      </c>
      <c r="CA154" s="50">
        <v>0</v>
      </c>
      <c r="CB154" s="50">
        <v>0</v>
      </c>
      <c r="CC154" s="64">
        <v>0</v>
      </c>
      <c r="CD154" s="50">
        <v>0</v>
      </c>
      <c r="CE154" s="50">
        <v>0</v>
      </c>
      <c r="CF154" s="50">
        <v>1</v>
      </c>
      <c r="CG154" s="50">
        <v>1</v>
      </c>
      <c r="CH154" s="50">
        <v>0</v>
      </c>
      <c r="CI154" s="50">
        <v>0</v>
      </c>
      <c r="CJ154" s="50">
        <v>0</v>
      </c>
      <c r="CK154">
        <v>0</v>
      </c>
      <c r="CL154" s="50">
        <v>0</v>
      </c>
      <c r="CM154" s="50">
        <v>0</v>
      </c>
      <c r="CN154" s="50">
        <v>0</v>
      </c>
      <c r="CO154" s="64">
        <v>0</v>
      </c>
      <c r="CP154">
        <v>0.21149999999999999</v>
      </c>
      <c r="CQ154">
        <v>5</v>
      </c>
      <c r="CR154">
        <v>0</v>
      </c>
      <c r="CS154">
        <v>1</v>
      </c>
      <c r="CT154">
        <v>23</v>
      </c>
      <c r="CU154" s="66"/>
      <c r="CZ154" s="33" t="s">
        <v>85</v>
      </c>
    </row>
    <row r="155" spans="1:104" x14ac:dyDescent="0.25">
      <c r="A155">
        <v>154</v>
      </c>
      <c r="B155">
        <v>15</v>
      </c>
      <c r="C155" s="24" t="s">
        <v>166</v>
      </c>
      <c r="D155" s="12">
        <v>8.5</v>
      </c>
      <c r="E155" s="13">
        <v>0.1</v>
      </c>
      <c r="F155" s="7">
        <f>D155/E155</f>
        <v>85</v>
      </c>
      <c r="G155" s="7">
        <f t="shared" si="33"/>
        <v>8.4</v>
      </c>
      <c r="H155" s="15">
        <f t="shared" si="34"/>
        <v>8.6</v>
      </c>
      <c r="I155" s="11">
        <f t="shared" si="35"/>
        <v>0.36517364407708086</v>
      </c>
      <c r="J155" s="32">
        <f t="shared" si="36"/>
        <v>4.2961605185538919E-3</v>
      </c>
      <c r="K155" s="32">
        <f t="shared" si="37"/>
        <v>232.76597689524988</v>
      </c>
      <c r="L155" s="8">
        <v>1</v>
      </c>
      <c r="M155" s="9">
        <v>0</v>
      </c>
      <c r="N155" s="8">
        <v>0</v>
      </c>
      <c r="O155" s="9">
        <v>1</v>
      </c>
      <c r="P155" s="9">
        <v>0</v>
      </c>
      <c r="Q155" s="9">
        <v>0</v>
      </c>
      <c r="R155" s="9">
        <v>0</v>
      </c>
      <c r="S155" s="8">
        <v>46965</v>
      </c>
      <c r="T155" s="9">
        <v>9</v>
      </c>
      <c r="U155" s="9">
        <f t="shared" si="38"/>
        <v>46955</v>
      </c>
      <c r="V155" s="9">
        <f t="shared" si="39"/>
        <v>20</v>
      </c>
      <c r="W155" s="7">
        <v>6.134999999999998</v>
      </c>
      <c r="X155" s="7">
        <v>25.552</v>
      </c>
      <c r="Y155" s="9">
        <v>0</v>
      </c>
      <c r="Z155" s="9">
        <v>1</v>
      </c>
      <c r="AA155" s="9">
        <v>1</v>
      </c>
      <c r="AB155" s="9">
        <v>0</v>
      </c>
      <c r="AC155" s="9">
        <v>0</v>
      </c>
      <c r="AD155" s="29">
        <v>0</v>
      </c>
      <c r="AE155" s="9">
        <v>0</v>
      </c>
      <c r="AF155" s="9">
        <v>1</v>
      </c>
      <c r="AG155" s="29">
        <v>0</v>
      </c>
      <c r="AH155" s="9">
        <v>1</v>
      </c>
      <c r="AI155" s="29">
        <v>0</v>
      </c>
      <c r="AJ155" s="20">
        <v>2005</v>
      </c>
      <c r="AK155" s="32">
        <v>0.39100000000000001</v>
      </c>
      <c r="AL155" s="32">
        <v>0.14299999999999999</v>
      </c>
      <c r="AM155" s="32">
        <v>0.314</v>
      </c>
      <c r="AN155" s="42">
        <f t="shared" ref="AN155:AN174" si="42">1-SUM(AK155:AM155)</f>
        <v>0.15199999999999991</v>
      </c>
      <c r="AO155" s="41" t="s">
        <v>98</v>
      </c>
      <c r="AP155" s="17" t="s">
        <v>98</v>
      </c>
      <c r="AQ155">
        <v>0.27300000000000002</v>
      </c>
      <c r="AR155" s="39">
        <f t="shared" ref="AR155:AR218" si="43">1-AQ155</f>
        <v>0.72699999999999998</v>
      </c>
      <c r="AS155" t="s">
        <v>98</v>
      </c>
      <c r="AT155" s="39" t="s">
        <v>98</v>
      </c>
      <c r="AU155">
        <v>0</v>
      </c>
      <c r="AV155" s="17">
        <v>1</v>
      </c>
      <c r="AW155">
        <v>0.32100000000000001</v>
      </c>
      <c r="AX155" s="17">
        <f t="shared" ref="AX155:AX174" si="44">1-AW155</f>
        <v>0.67900000000000005</v>
      </c>
      <c r="AY155" s="17" t="s">
        <v>12</v>
      </c>
      <c r="AZ155">
        <v>0</v>
      </c>
      <c r="BA155" s="39">
        <v>0</v>
      </c>
      <c r="BB155">
        <v>0</v>
      </c>
      <c r="BC155">
        <v>0</v>
      </c>
      <c r="BD155" s="17">
        <v>0</v>
      </c>
      <c r="BE155">
        <v>1</v>
      </c>
      <c r="BF155" s="39">
        <v>0</v>
      </c>
      <c r="BG155">
        <v>0</v>
      </c>
      <c r="BH155" s="17">
        <v>1</v>
      </c>
      <c r="BI155" s="17">
        <v>0</v>
      </c>
      <c r="BJ155">
        <v>584</v>
      </c>
      <c r="BK155" s="39">
        <v>495</v>
      </c>
      <c r="BL155" s="24">
        <v>35.944000000000003</v>
      </c>
      <c r="BM155">
        <v>1</v>
      </c>
      <c r="BN155">
        <v>0</v>
      </c>
      <c r="BO155">
        <v>0</v>
      </c>
      <c r="BP155">
        <v>0</v>
      </c>
      <c r="BQ155">
        <v>0</v>
      </c>
      <c r="BR155">
        <v>0</v>
      </c>
      <c r="BS155">
        <v>0</v>
      </c>
      <c r="BT155" s="17">
        <v>0</v>
      </c>
      <c r="BU155">
        <v>0</v>
      </c>
      <c r="BV155">
        <v>0</v>
      </c>
      <c r="BW155">
        <v>1</v>
      </c>
      <c r="BX155" s="17">
        <v>0</v>
      </c>
      <c r="BY155">
        <v>0</v>
      </c>
      <c r="BZ155">
        <v>0</v>
      </c>
      <c r="CA155">
        <v>0</v>
      </c>
      <c r="CB155">
        <v>0</v>
      </c>
      <c r="CC155" s="17">
        <v>0</v>
      </c>
      <c r="CD155">
        <v>0</v>
      </c>
      <c r="CE155">
        <v>0</v>
      </c>
      <c r="CF155">
        <v>1</v>
      </c>
      <c r="CG155">
        <v>1</v>
      </c>
      <c r="CH155">
        <v>0</v>
      </c>
      <c r="CI155">
        <v>0</v>
      </c>
      <c r="CJ155">
        <v>1</v>
      </c>
      <c r="CK155">
        <v>1</v>
      </c>
      <c r="CL155">
        <v>0</v>
      </c>
      <c r="CM155">
        <v>0</v>
      </c>
      <c r="CN155">
        <v>1</v>
      </c>
      <c r="CO155" s="17">
        <v>1</v>
      </c>
      <c r="CP155">
        <v>0</v>
      </c>
      <c r="CQ155">
        <v>106</v>
      </c>
      <c r="CR155">
        <v>0</v>
      </c>
      <c r="CS155">
        <v>1</v>
      </c>
      <c r="CT155">
        <v>21</v>
      </c>
      <c r="CZ155" s="33" t="s">
        <v>85</v>
      </c>
    </row>
    <row r="156" spans="1:104" x14ac:dyDescent="0.25">
      <c r="A156">
        <v>155</v>
      </c>
      <c r="B156">
        <v>15</v>
      </c>
      <c r="C156" s="24" t="s">
        <v>166</v>
      </c>
      <c r="D156" s="12">
        <v>7.7</v>
      </c>
      <c r="E156" s="13">
        <v>0.1</v>
      </c>
      <c r="F156" s="7">
        <f>D156/E156</f>
        <v>77</v>
      </c>
      <c r="G156" s="7">
        <f t="shared" si="33"/>
        <v>7.6000000000000005</v>
      </c>
      <c r="H156" s="15">
        <f t="shared" si="34"/>
        <v>7.8</v>
      </c>
      <c r="I156" s="11">
        <f t="shared" si="35"/>
        <v>0.33484591258365215</v>
      </c>
      <c r="J156" s="32">
        <f t="shared" si="36"/>
        <v>4.3486482153721057E-3</v>
      </c>
      <c r="K156" s="32">
        <f t="shared" si="37"/>
        <v>229.95651762887698</v>
      </c>
      <c r="L156" s="8">
        <v>1</v>
      </c>
      <c r="M156" s="9">
        <v>0</v>
      </c>
      <c r="N156" s="8">
        <v>0</v>
      </c>
      <c r="O156" s="9">
        <v>1</v>
      </c>
      <c r="P156" s="9">
        <v>0</v>
      </c>
      <c r="Q156" s="9">
        <v>0</v>
      </c>
      <c r="R156" s="9">
        <v>0</v>
      </c>
      <c r="S156" s="8">
        <v>46965</v>
      </c>
      <c r="T156" s="9">
        <v>13</v>
      </c>
      <c r="U156" s="9">
        <f t="shared" si="38"/>
        <v>46951</v>
      </c>
      <c r="V156" s="9">
        <f t="shared" si="39"/>
        <v>20</v>
      </c>
      <c r="W156" s="7">
        <v>6.134999999999998</v>
      </c>
      <c r="X156" s="7">
        <v>25.552</v>
      </c>
      <c r="Y156" s="9">
        <v>0</v>
      </c>
      <c r="Z156" s="9">
        <v>1</v>
      </c>
      <c r="AA156" s="9">
        <v>1</v>
      </c>
      <c r="AB156" s="9">
        <v>0</v>
      </c>
      <c r="AC156" s="9">
        <v>0</v>
      </c>
      <c r="AD156" s="29">
        <v>0</v>
      </c>
      <c r="AE156" s="9">
        <v>0</v>
      </c>
      <c r="AF156" s="9">
        <v>1</v>
      </c>
      <c r="AG156" s="29">
        <v>0</v>
      </c>
      <c r="AH156" s="9">
        <v>1</v>
      </c>
      <c r="AI156" s="29">
        <v>0</v>
      </c>
      <c r="AJ156" s="20">
        <v>2005</v>
      </c>
      <c r="AK156" s="32">
        <v>0.39100000000000001</v>
      </c>
      <c r="AL156" s="32">
        <v>0.14299999999999999</v>
      </c>
      <c r="AM156" s="32">
        <v>0.314</v>
      </c>
      <c r="AN156" s="42">
        <f t="shared" si="42"/>
        <v>0.15199999999999991</v>
      </c>
      <c r="AO156" s="41" t="s">
        <v>98</v>
      </c>
      <c r="AP156" s="17" t="s">
        <v>98</v>
      </c>
      <c r="AQ156">
        <v>0.27300000000000002</v>
      </c>
      <c r="AR156" s="39">
        <f t="shared" si="43"/>
        <v>0.72699999999999998</v>
      </c>
      <c r="AS156" t="s">
        <v>98</v>
      </c>
      <c r="AT156" s="39" t="s">
        <v>98</v>
      </c>
      <c r="AU156">
        <v>0</v>
      </c>
      <c r="AV156" s="17">
        <v>1</v>
      </c>
      <c r="AW156">
        <v>0.32100000000000001</v>
      </c>
      <c r="AX156" s="17">
        <f t="shared" si="44"/>
        <v>0.67900000000000005</v>
      </c>
      <c r="AY156" s="17" t="s">
        <v>12</v>
      </c>
      <c r="AZ156">
        <v>0</v>
      </c>
      <c r="BA156" s="39">
        <v>0</v>
      </c>
      <c r="BB156">
        <v>0</v>
      </c>
      <c r="BC156">
        <v>0</v>
      </c>
      <c r="BD156" s="17">
        <v>0</v>
      </c>
      <c r="BE156">
        <v>1</v>
      </c>
      <c r="BF156" s="39">
        <v>0</v>
      </c>
      <c r="BG156">
        <v>0</v>
      </c>
      <c r="BH156" s="17">
        <v>1</v>
      </c>
      <c r="BI156" s="17">
        <v>0</v>
      </c>
      <c r="BJ156">
        <v>584</v>
      </c>
      <c r="BK156" s="39">
        <v>495</v>
      </c>
      <c r="BL156" s="24">
        <v>35.944000000000003</v>
      </c>
      <c r="BM156">
        <v>1</v>
      </c>
      <c r="BN156">
        <v>0</v>
      </c>
      <c r="BO156">
        <v>0</v>
      </c>
      <c r="BP156">
        <v>0</v>
      </c>
      <c r="BQ156">
        <v>0</v>
      </c>
      <c r="BR156">
        <v>0</v>
      </c>
      <c r="BS156">
        <v>0</v>
      </c>
      <c r="BT156" s="17">
        <v>0</v>
      </c>
      <c r="BU156">
        <v>0</v>
      </c>
      <c r="BV156">
        <v>0</v>
      </c>
      <c r="BW156">
        <v>1</v>
      </c>
      <c r="BX156" s="17">
        <v>0</v>
      </c>
      <c r="BY156">
        <v>0</v>
      </c>
      <c r="BZ156">
        <v>0</v>
      </c>
      <c r="CA156">
        <v>0</v>
      </c>
      <c r="CB156">
        <v>0</v>
      </c>
      <c r="CC156" s="17">
        <v>0</v>
      </c>
      <c r="CD156">
        <v>0</v>
      </c>
      <c r="CE156">
        <v>0</v>
      </c>
      <c r="CF156">
        <v>1</v>
      </c>
      <c r="CG156">
        <v>1</v>
      </c>
      <c r="CH156">
        <v>0</v>
      </c>
      <c r="CI156">
        <v>0</v>
      </c>
      <c r="CJ156">
        <v>1</v>
      </c>
      <c r="CK156">
        <v>1</v>
      </c>
      <c r="CL156">
        <v>0</v>
      </c>
      <c r="CM156">
        <v>0</v>
      </c>
      <c r="CN156">
        <v>1</v>
      </c>
      <c r="CO156" s="17">
        <v>1</v>
      </c>
      <c r="CP156">
        <v>0</v>
      </c>
      <c r="CQ156">
        <v>106</v>
      </c>
      <c r="CR156">
        <v>0</v>
      </c>
      <c r="CS156">
        <v>1</v>
      </c>
      <c r="CT156">
        <v>21</v>
      </c>
      <c r="CZ156" s="33" t="s">
        <v>85</v>
      </c>
    </row>
    <row r="157" spans="1:104" x14ac:dyDescent="0.25">
      <c r="A157">
        <v>156</v>
      </c>
      <c r="B157">
        <v>15</v>
      </c>
      <c r="C157" s="24" t="s">
        <v>166</v>
      </c>
      <c r="D157" s="12">
        <v>6.8</v>
      </c>
      <c r="E157" s="13">
        <v>0.1</v>
      </c>
      <c r="F157" s="7">
        <f>D157/E157</f>
        <v>68</v>
      </c>
      <c r="G157" s="7">
        <f t="shared" si="33"/>
        <v>6.7</v>
      </c>
      <c r="H157" s="15">
        <f t="shared" si="34"/>
        <v>6.8999999999999995</v>
      </c>
      <c r="I157" s="11">
        <f t="shared" si="35"/>
        <v>0.29942585227104296</v>
      </c>
      <c r="J157" s="32">
        <f t="shared" si="36"/>
        <v>4.4033213569271024E-3</v>
      </c>
      <c r="K157" s="32">
        <f t="shared" si="37"/>
        <v>227.10129898351525</v>
      </c>
      <c r="L157" s="8">
        <v>1</v>
      </c>
      <c r="M157" s="9">
        <v>0</v>
      </c>
      <c r="N157" s="8">
        <v>0</v>
      </c>
      <c r="O157" s="9">
        <v>1</v>
      </c>
      <c r="P157" s="9">
        <v>0</v>
      </c>
      <c r="Q157" s="9">
        <v>0</v>
      </c>
      <c r="R157" s="9">
        <v>0</v>
      </c>
      <c r="S157" s="8">
        <v>46965</v>
      </c>
      <c r="T157" s="9">
        <v>13</v>
      </c>
      <c r="U157" s="9">
        <f t="shared" si="38"/>
        <v>46951</v>
      </c>
      <c r="V157" s="9">
        <f t="shared" si="39"/>
        <v>20</v>
      </c>
      <c r="W157" s="7">
        <v>6.134999999999998</v>
      </c>
      <c r="X157" s="7">
        <v>25.552</v>
      </c>
      <c r="Y157" s="9">
        <v>0</v>
      </c>
      <c r="Z157" s="9">
        <v>1</v>
      </c>
      <c r="AA157" s="9">
        <v>1</v>
      </c>
      <c r="AB157" s="9">
        <v>0</v>
      </c>
      <c r="AC157" s="9">
        <v>0</v>
      </c>
      <c r="AD157" s="29">
        <v>0</v>
      </c>
      <c r="AE157" s="9">
        <v>0</v>
      </c>
      <c r="AF157" s="9">
        <v>1</v>
      </c>
      <c r="AG157" s="29">
        <v>0</v>
      </c>
      <c r="AH157" s="9">
        <v>1</v>
      </c>
      <c r="AI157" s="29">
        <v>0</v>
      </c>
      <c r="AJ157" s="20">
        <v>2005</v>
      </c>
      <c r="AK157" s="32">
        <v>0.39100000000000001</v>
      </c>
      <c r="AL157" s="32">
        <v>0.14299999999999999</v>
      </c>
      <c r="AM157" s="32">
        <v>0.314</v>
      </c>
      <c r="AN157" s="42">
        <f t="shared" si="42"/>
        <v>0.15199999999999991</v>
      </c>
      <c r="AO157" s="41" t="s">
        <v>98</v>
      </c>
      <c r="AP157" s="17" t="s">
        <v>98</v>
      </c>
      <c r="AQ157">
        <v>0.27300000000000002</v>
      </c>
      <c r="AR157" s="39">
        <f t="shared" si="43"/>
        <v>0.72699999999999998</v>
      </c>
      <c r="AS157" t="s">
        <v>98</v>
      </c>
      <c r="AT157" s="39" t="s">
        <v>98</v>
      </c>
      <c r="AU157">
        <v>0</v>
      </c>
      <c r="AV157" s="17">
        <v>1</v>
      </c>
      <c r="AW157">
        <v>0.32100000000000001</v>
      </c>
      <c r="AX157" s="17">
        <f t="shared" si="44"/>
        <v>0.67900000000000005</v>
      </c>
      <c r="AY157" s="17" t="s">
        <v>12</v>
      </c>
      <c r="AZ157">
        <v>0</v>
      </c>
      <c r="BA157" s="39">
        <v>0</v>
      </c>
      <c r="BB157">
        <v>0</v>
      </c>
      <c r="BC157">
        <v>0</v>
      </c>
      <c r="BD157" s="17">
        <v>0</v>
      </c>
      <c r="BE157">
        <v>1</v>
      </c>
      <c r="BF157" s="39">
        <v>0</v>
      </c>
      <c r="BG157">
        <v>0</v>
      </c>
      <c r="BH157" s="17">
        <v>1</v>
      </c>
      <c r="BI157" s="17">
        <v>0</v>
      </c>
      <c r="BJ157">
        <v>584</v>
      </c>
      <c r="BK157" s="39">
        <v>495</v>
      </c>
      <c r="BL157" s="24">
        <v>35.944000000000003</v>
      </c>
      <c r="BM157">
        <v>1</v>
      </c>
      <c r="BN157">
        <v>0</v>
      </c>
      <c r="BO157">
        <v>0</v>
      </c>
      <c r="BP157">
        <v>0</v>
      </c>
      <c r="BQ157">
        <v>0</v>
      </c>
      <c r="BR157">
        <v>0</v>
      </c>
      <c r="BS157">
        <v>0</v>
      </c>
      <c r="BT157" s="17">
        <v>0</v>
      </c>
      <c r="BU157">
        <v>0</v>
      </c>
      <c r="BV157">
        <v>0</v>
      </c>
      <c r="BW157">
        <v>1</v>
      </c>
      <c r="BX157" s="17">
        <v>0</v>
      </c>
      <c r="BY157">
        <v>0</v>
      </c>
      <c r="BZ157">
        <v>0</v>
      </c>
      <c r="CA157">
        <v>0</v>
      </c>
      <c r="CB157">
        <v>0</v>
      </c>
      <c r="CC157" s="17">
        <v>0</v>
      </c>
      <c r="CD157">
        <v>0</v>
      </c>
      <c r="CE157">
        <v>0</v>
      </c>
      <c r="CF157">
        <v>1</v>
      </c>
      <c r="CG157">
        <v>1</v>
      </c>
      <c r="CH157">
        <v>0</v>
      </c>
      <c r="CI157">
        <v>0</v>
      </c>
      <c r="CJ157">
        <v>1</v>
      </c>
      <c r="CK157">
        <v>1</v>
      </c>
      <c r="CL157">
        <v>0</v>
      </c>
      <c r="CM157">
        <v>0</v>
      </c>
      <c r="CN157">
        <v>1</v>
      </c>
      <c r="CO157" s="17">
        <v>1</v>
      </c>
      <c r="CP157">
        <v>0</v>
      </c>
      <c r="CQ157">
        <v>106</v>
      </c>
      <c r="CR157">
        <v>0</v>
      </c>
      <c r="CS157">
        <v>1</v>
      </c>
      <c r="CT157">
        <v>21</v>
      </c>
      <c r="CZ157" s="33" t="s">
        <v>85</v>
      </c>
    </row>
    <row r="158" spans="1:104" x14ac:dyDescent="0.25">
      <c r="A158">
        <v>157</v>
      </c>
      <c r="B158">
        <v>15</v>
      </c>
      <c r="C158" s="24" t="s">
        <v>166</v>
      </c>
      <c r="D158" s="12">
        <v>8.5</v>
      </c>
      <c r="E158" s="13">
        <v>0.1</v>
      </c>
      <c r="F158" s="7">
        <f>D158/E158</f>
        <v>85</v>
      </c>
      <c r="G158" s="7">
        <f t="shared" si="33"/>
        <v>8.4</v>
      </c>
      <c r="H158" s="15">
        <f t="shared" si="34"/>
        <v>8.6</v>
      </c>
      <c r="I158" s="11">
        <f t="shared" si="35"/>
        <v>0.36519386578122887</v>
      </c>
      <c r="J158" s="32">
        <f t="shared" si="36"/>
        <v>4.2963984209556331E-3</v>
      </c>
      <c r="K158" s="32">
        <f t="shared" si="37"/>
        <v>232.75308805685052</v>
      </c>
      <c r="L158" s="8">
        <v>1</v>
      </c>
      <c r="M158" s="9">
        <v>0</v>
      </c>
      <c r="N158" s="8">
        <v>0</v>
      </c>
      <c r="O158" s="9">
        <v>1</v>
      </c>
      <c r="P158" s="9">
        <v>0</v>
      </c>
      <c r="Q158" s="9">
        <v>0</v>
      </c>
      <c r="R158" s="9">
        <v>0</v>
      </c>
      <c r="S158" s="8">
        <v>46965</v>
      </c>
      <c r="T158" s="9">
        <v>15</v>
      </c>
      <c r="U158" s="9">
        <f t="shared" si="38"/>
        <v>46949</v>
      </c>
      <c r="V158" s="9">
        <f t="shared" si="39"/>
        <v>20</v>
      </c>
      <c r="W158" s="7">
        <v>6.134999999999998</v>
      </c>
      <c r="X158" s="7">
        <v>25.552</v>
      </c>
      <c r="Y158" s="9">
        <v>0</v>
      </c>
      <c r="Z158" s="9">
        <v>1</v>
      </c>
      <c r="AA158" s="9">
        <v>1</v>
      </c>
      <c r="AB158" s="9">
        <v>0</v>
      </c>
      <c r="AC158" s="9">
        <v>0</v>
      </c>
      <c r="AD158" s="29">
        <v>0</v>
      </c>
      <c r="AE158" s="9">
        <v>0</v>
      </c>
      <c r="AF158" s="9">
        <v>1</v>
      </c>
      <c r="AG158" s="29">
        <v>0</v>
      </c>
      <c r="AH158" s="9">
        <v>1</v>
      </c>
      <c r="AI158" s="29">
        <v>0</v>
      </c>
      <c r="AJ158" s="20">
        <v>2005</v>
      </c>
      <c r="AK158" s="32">
        <v>0.39100000000000001</v>
      </c>
      <c r="AL158" s="32">
        <v>0.14299999999999999</v>
      </c>
      <c r="AM158" s="32">
        <v>0.314</v>
      </c>
      <c r="AN158" s="42">
        <f t="shared" si="42"/>
        <v>0.15199999999999991</v>
      </c>
      <c r="AO158" s="41" t="s">
        <v>98</v>
      </c>
      <c r="AP158" s="17" t="s">
        <v>98</v>
      </c>
      <c r="AQ158">
        <v>0.27300000000000002</v>
      </c>
      <c r="AR158" s="39">
        <f t="shared" si="43"/>
        <v>0.72699999999999998</v>
      </c>
      <c r="AS158" t="s">
        <v>98</v>
      </c>
      <c r="AT158" s="39" t="s">
        <v>98</v>
      </c>
      <c r="AU158">
        <v>0</v>
      </c>
      <c r="AV158" s="17">
        <v>1</v>
      </c>
      <c r="AW158">
        <v>0.32100000000000001</v>
      </c>
      <c r="AX158" s="17">
        <f t="shared" si="44"/>
        <v>0.67900000000000005</v>
      </c>
      <c r="AY158" s="17" t="s">
        <v>12</v>
      </c>
      <c r="AZ158">
        <v>0</v>
      </c>
      <c r="BA158" s="39">
        <v>0</v>
      </c>
      <c r="BB158">
        <v>0</v>
      </c>
      <c r="BC158">
        <v>0</v>
      </c>
      <c r="BD158" s="17">
        <v>0</v>
      </c>
      <c r="BE158">
        <v>1</v>
      </c>
      <c r="BF158" s="39">
        <v>0</v>
      </c>
      <c r="BG158">
        <v>0</v>
      </c>
      <c r="BH158" s="17">
        <v>1</v>
      </c>
      <c r="BI158" s="17">
        <v>0</v>
      </c>
      <c r="BJ158">
        <v>584</v>
      </c>
      <c r="BK158" s="39">
        <v>495</v>
      </c>
      <c r="BL158" s="24">
        <v>35.944000000000003</v>
      </c>
      <c r="BM158">
        <v>1</v>
      </c>
      <c r="BN158">
        <v>0</v>
      </c>
      <c r="BO158">
        <v>0</v>
      </c>
      <c r="BP158">
        <v>0</v>
      </c>
      <c r="BQ158">
        <v>0</v>
      </c>
      <c r="BR158">
        <v>0</v>
      </c>
      <c r="BS158">
        <v>0</v>
      </c>
      <c r="BT158" s="17">
        <v>0</v>
      </c>
      <c r="BU158">
        <v>0</v>
      </c>
      <c r="BV158">
        <v>0</v>
      </c>
      <c r="BW158">
        <v>1</v>
      </c>
      <c r="BX158" s="17">
        <v>0</v>
      </c>
      <c r="BY158">
        <v>0</v>
      </c>
      <c r="BZ158">
        <v>0</v>
      </c>
      <c r="CA158">
        <v>0</v>
      </c>
      <c r="CB158">
        <v>0</v>
      </c>
      <c r="CC158" s="17">
        <v>0</v>
      </c>
      <c r="CD158">
        <v>1</v>
      </c>
      <c r="CE158">
        <v>0</v>
      </c>
      <c r="CF158">
        <v>1</v>
      </c>
      <c r="CG158">
        <v>1</v>
      </c>
      <c r="CH158">
        <v>0</v>
      </c>
      <c r="CI158">
        <v>0</v>
      </c>
      <c r="CJ158">
        <v>1</v>
      </c>
      <c r="CK158">
        <v>1</v>
      </c>
      <c r="CL158">
        <v>0</v>
      </c>
      <c r="CM158">
        <v>0</v>
      </c>
      <c r="CN158">
        <v>1</v>
      </c>
      <c r="CO158" s="17">
        <v>1</v>
      </c>
      <c r="CP158">
        <v>0</v>
      </c>
      <c r="CQ158">
        <v>106</v>
      </c>
      <c r="CR158">
        <v>0</v>
      </c>
      <c r="CS158">
        <v>1</v>
      </c>
      <c r="CT158">
        <v>21</v>
      </c>
      <c r="CZ158" s="33" t="s">
        <v>85</v>
      </c>
    </row>
    <row r="159" spans="1:104" x14ac:dyDescent="0.25">
      <c r="A159">
        <v>158</v>
      </c>
      <c r="B159">
        <v>15</v>
      </c>
      <c r="C159" s="24" t="s">
        <v>166</v>
      </c>
      <c r="D159" s="12">
        <v>7.7</v>
      </c>
      <c r="E159" s="13">
        <v>0.1</v>
      </c>
      <c r="F159" s="7">
        <f>D159/E159</f>
        <v>77</v>
      </c>
      <c r="G159" s="7">
        <f t="shared" si="33"/>
        <v>7.6000000000000005</v>
      </c>
      <c r="H159" s="15">
        <f t="shared" si="34"/>
        <v>7.8</v>
      </c>
      <c r="I159" s="11">
        <f t="shared" si="35"/>
        <v>0.23671027339789866</v>
      </c>
      <c r="J159" s="32">
        <f t="shared" si="36"/>
        <v>3.0741593947779043E-3</v>
      </c>
      <c r="K159" s="32">
        <f t="shared" si="37"/>
        <v>325.292176358424</v>
      </c>
      <c r="L159" s="8">
        <v>1</v>
      </c>
      <c r="M159" s="9">
        <v>0</v>
      </c>
      <c r="N159" s="8">
        <v>0</v>
      </c>
      <c r="O159" s="9">
        <v>1</v>
      </c>
      <c r="P159" s="9">
        <v>0</v>
      </c>
      <c r="Q159" s="9">
        <v>0</v>
      </c>
      <c r="R159" s="9">
        <v>0</v>
      </c>
      <c r="S159" s="8">
        <v>99900</v>
      </c>
      <c r="T159" s="9">
        <v>13</v>
      </c>
      <c r="U159" s="9">
        <f t="shared" si="38"/>
        <v>99886</v>
      </c>
      <c r="V159" s="9">
        <f t="shared" si="39"/>
        <v>20</v>
      </c>
      <c r="W159" s="7">
        <v>7.0349999999999993</v>
      </c>
      <c r="X159" s="7">
        <v>25.552</v>
      </c>
      <c r="Y159" s="9">
        <v>0</v>
      </c>
      <c r="Z159" s="9">
        <v>1</v>
      </c>
      <c r="AA159" s="9">
        <v>1</v>
      </c>
      <c r="AB159" s="9">
        <v>0</v>
      </c>
      <c r="AC159" s="9">
        <v>0</v>
      </c>
      <c r="AD159" s="29">
        <v>0</v>
      </c>
      <c r="AE159" s="9">
        <v>0</v>
      </c>
      <c r="AF159" s="9">
        <v>1</v>
      </c>
      <c r="AG159" s="29">
        <v>0</v>
      </c>
      <c r="AH159" s="9">
        <v>1</v>
      </c>
      <c r="AI159" s="29">
        <v>0</v>
      </c>
      <c r="AJ159" s="20">
        <v>2005</v>
      </c>
      <c r="AK159" s="32">
        <v>0.39100000000000001</v>
      </c>
      <c r="AL159" s="32">
        <v>0.14299999999999999</v>
      </c>
      <c r="AM159" s="32">
        <v>0.314</v>
      </c>
      <c r="AN159" s="42">
        <f t="shared" si="42"/>
        <v>0.15199999999999991</v>
      </c>
      <c r="AO159" s="41" t="s">
        <v>98</v>
      </c>
      <c r="AP159" s="17" t="s">
        <v>98</v>
      </c>
      <c r="AQ159">
        <v>0.27300000000000002</v>
      </c>
      <c r="AR159" s="39">
        <f t="shared" si="43"/>
        <v>0.72699999999999998</v>
      </c>
      <c r="AS159" t="s">
        <v>98</v>
      </c>
      <c r="AT159" s="39" t="s">
        <v>98</v>
      </c>
      <c r="AU159">
        <v>0</v>
      </c>
      <c r="AV159" s="17">
        <v>1</v>
      </c>
      <c r="AW159">
        <v>0.32100000000000001</v>
      </c>
      <c r="AX159" s="17">
        <f t="shared" si="44"/>
        <v>0.67900000000000005</v>
      </c>
      <c r="AY159" s="17" t="s">
        <v>12</v>
      </c>
      <c r="AZ159">
        <v>0</v>
      </c>
      <c r="BA159" s="39">
        <v>0</v>
      </c>
      <c r="BB159">
        <v>0</v>
      </c>
      <c r="BC159">
        <v>0</v>
      </c>
      <c r="BD159" s="17">
        <v>0</v>
      </c>
      <c r="BE159">
        <v>1</v>
      </c>
      <c r="BF159" s="39">
        <v>0</v>
      </c>
      <c r="BG159">
        <v>0</v>
      </c>
      <c r="BH159" s="17">
        <v>1</v>
      </c>
      <c r="BI159" s="17">
        <v>0</v>
      </c>
      <c r="BJ159">
        <v>584</v>
      </c>
      <c r="BK159" s="39">
        <v>495</v>
      </c>
      <c r="BL159" s="24">
        <v>35.944000000000003</v>
      </c>
      <c r="BM159">
        <v>1</v>
      </c>
      <c r="BN159">
        <v>0</v>
      </c>
      <c r="BO159">
        <v>0</v>
      </c>
      <c r="BP159">
        <v>0</v>
      </c>
      <c r="BQ159">
        <v>0</v>
      </c>
      <c r="BR159">
        <v>0</v>
      </c>
      <c r="BS159">
        <v>0</v>
      </c>
      <c r="BT159" s="17">
        <v>0</v>
      </c>
      <c r="BU159">
        <v>0</v>
      </c>
      <c r="BV159">
        <v>0</v>
      </c>
      <c r="BW159">
        <v>1</v>
      </c>
      <c r="BX159" s="17">
        <v>0</v>
      </c>
      <c r="BY159">
        <v>0</v>
      </c>
      <c r="BZ159">
        <v>0</v>
      </c>
      <c r="CA159">
        <v>0</v>
      </c>
      <c r="CB159">
        <v>0</v>
      </c>
      <c r="CC159" s="17">
        <v>0</v>
      </c>
      <c r="CD159">
        <v>0</v>
      </c>
      <c r="CE159">
        <v>0</v>
      </c>
      <c r="CF159">
        <v>1</v>
      </c>
      <c r="CG159">
        <v>1</v>
      </c>
      <c r="CH159">
        <v>0</v>
      </c>
      <c r="CI159">
        <v>0</v>
      </c>
      <c r="CJ159">
        <v>1</v>
      </c>
      <c r="CK159">
        <v>1</v>
      </c>
      <c r="CL159">
        <v>0</v>
      </c>
      <c r="CM159">
        <v>0</v>
      </c>
      <c r="CN159">
        <v>1</v>
      </c>
      <c r="CO159" s="17">
        <v>1</v>
      </c>
      <c r="CP159">
        <v>0</v>
      </c>
      <c r="CQ159">
        <v>106</v>
      </c>
      <c r="CR159">
        <v>0</v>
      </c>
      <c r="CS159">
        <v>1</v>
      </c>
      <c r="CT159">
        <v>21</v>
      </c>
      <c r="CZ159" s="33" t="s">
        <v>85</v>
      </c>
    </row>
    <row r="160" spans="1:104" x14ac:dyDescent="0.25">
      <c r="A160">
        <v>159</v>
      </c>
      <c r="B160">
        <v>15</v>
      </c>
      <c r="C160" s="24" t="s">
        <v>166</v>
      </c>
      <c r="D160" s="12">
        <v>5.1923910316380004</v>
      </c>
      <c r="E160" s="13">
        <v>0.28494828832159752</v>
      </c>
      <c r="F160" s="7">
        <v>18.222222222222221</v>
      </c>
      <c r="G160" s="7">
        <f t="shared" si="33"/>
        <v>4.9074427433164027</v>
      </c>
      <c r="H160" s="15">
        <f t="shared" si="34"/>
        <v>5.4773393199595981</v>
      </c>
      <c r="I160" s="11">
        <f t="shared" si="35"/>
        <v>5.7562153466299733E-2</v>
      </c>
      <c r="J160" s="32">
        <f t="shared" si="36"/>
        <v>3.1588986658335223E-3</v>
      </c>
      <c r="K160" s="32">
        <f t="shared" si="37"/>
        <v>316.56602689283648</v>
      </c>
      <c r="L160" s="8">
        <v>1</v>
      </c>
      <c r="M160" s="9">
        <v>0</v>
      </c>
      <c r="N160" s="8">
        <v>0</v>
      </c>
      <c r="O160" s="9">
        <v>1</v>
      </c>
      <c r="P160" s="9">
        <v>0</v>
      </c>
      <c r="Q160" s="9">
        <v>0</v>
      </c>
      <c r="R160" s="9">
        <v>0</v>
      </c>
      <c r="S160" s="8">
        <v>99900</v>
      </c>
      <c r="T160" s="9">
        <v>17</v>
      </c>
      <c r="U160" s="9">
        <f t="shared" si="38"/>
        <v>99882</v>
      </c>
      <c r="V160" s="9">
        <f t="shared" si="39"/>
        <v>20</v>
      </c>
      <c r="W160" s="7">
        <v>3</v>
      </c>
      <c r="X160" s="7">
        <v>22.343</v>
      </c>
      <c r="Y160" s="9">
        <v>0</v>
      </c>
      <c r="Z160" s="9">
        <v>1</v>
      </c>
      <c r="AA160" s="9">
        <v>1</v>
      </c>
      <c r="AB160" s="9">
        <v>0</v>
      </c>
      <c r="AC160" s="9">
        <v>0</v>
      </c>
      <c r="AD160" s="29">
        <v>0</v>
      </c>
      <c r="AE160" s="9">
        <v>0</v>
      </c>
      <c r="AF160" s="9">
        <v>1</v>
      </c>
      <c r="AG160" s="29">
        <v>0</v>
      </c>
      <c r="AH160" s="9">
        <v>1</v>
      </c>
      <c r="AI160" s="29">
        <v>0</v>
      </c>
      <c r="AJ160" s="20">
        <v>2005</v>
      </c>
      <c r="AK160" s="32">
        <v>0.32600000000000001</v>
      </c>
      <c r="AL160" s="32">
        <v>0.127</v>
      </c>
      <c r="AM160" s="32">
        <v>0.36099999999999999</v>
      </c>
      <c r="AN160" s="42">
        <f t="shared" si="42"/>
        <v>0.18599999999999994</v>
      </c>
      <c r="AO160" s="41" t="s">
        <v>98</v>
      </c>
      <c r="AP160" s="17" t="s">
        <v>98</v>
      </c>
      <c r="AQ160">
        <v>0.504</v>
      </c>
      <c r="AR160" s="39">
        <f t="shared" si="43"/>
        <v>0.496</v>
      </c>
      <c r="AS160" t="s">
        <v>98</v>
      </c>
      <c r="AT160" s="39" t="s">
        <v>98</v>
      </c>
      <c r="AU160">
        <v>0</v>
      </c>
      <c r="AV160" s="17">
        <v>1</v>
      </c>
      <c r="AW160">
        <v>0.32100000000000001</v>
      </c>
      <c r="AX160" s="17">
        <f t="shared" si="44"/>
        <v>0.67900000000000005</v>
      </c>
      <c r="AY160" s="17" t="s">
        <v>12</v>
      </c>
      <c r="AZ160">
        <v>0</v>
      </c>
      <c r="BA160" s="39">
        <v>0</v>
      </c>
      <c r="BB160">
        <v>0</v>
      </c>
      <c r="BC160">
        <v>0</v>
      </c>
      <c r="BD160" s="17">
        <v>0</v>
      </c>
      <c r="BE160">
        <v>1</v>
      </c>
      <c r="BF160" s="39">
        <v>0</v>
      </c>
      <c r="BG160">
        <v>0</v>
      </c>
      <c r="BH160" s="17">
        <v>1</v>
      </c>
      <c r="BI160" s="17">
        <v>0</v>
      </c>
      <c r="BJ160">
        <v>584</v>
      </c>
      <c r="BK160" s="39">
        <v>495</v>
      </c>
      <c r="BL160" s="24">
        <v>35.944000000000003</v>
      </c>
      <c r="BM160">
        <v>0</v>
      </c>
      <c r="BN160">
        <v>0</v>
      </c>
      <c r="BO160">
        <v>0</v>
      </c>
      <c r="BP160">
        <v>0</v>
      </c>
      <c r="BQ160">
        <v>0</v>
      </c>
      <c r="BR160">
        <v>1</v>
      </c>
      <c r="BS160">
        <v>0</v>
      </c>
      <c r="BT160" s="17">
        <v>0</v>
      </c>
      <c r="BU160">
        <v>0</v>
      </c>
      <c r="BV160">
        <v>0</v>
      </c>
      <c r="BW160">
        <v>1</v>
      </c>
      <c r="BX160" s="17">
        <v>0</v>
      </c>
      <c r="BY160">
        <v>0</v>
      </c>
      <c r="BZ160">
        <v>0</v>
      </c>
      <c r="CA160">
        <v>0</v>
      </c>
      <c r="CB160">
        <v>0</v>
      </c>
      <c r="CC160" s="17">
        <v>0</v>
      </c>
      <c r="CD160">
        <v>0</v>
      </c>
      <c r="CE160">
        <v>0</v>
      </c>
      <c r="CF160">
        <v>1</v>
      </c>
      <c r="CG160">
        <v>1</v>
      </c>
      <c r="CH160">
        <v>0</v>
      </c>
      <c r="CI160">
        <v>0</v>
      </c>
      <c r="CJ160">
        <v>1</v>
      </c>
      <c r="CK160">
        <v>1</v>
      </c>
      <c r="CL160">
        <v>0</v>
      </c>
      <c r="CM160">
        <v>0</v>
      </c>
      <c r="CN160">
        <v>1</v>
      </c>
      <c r="CO160" s="17">
        <v>1</v>
      </c>
      <c r="CP160">
        <v>0</v>
      </c>
      <c r="CQ160">
        <v>106</v>
      </c>
      <c r="CR160">
        <v>0</v>
      </c>
      <c r="CS160">
        <v>1</v>
      </c>
      <c r="CT160">
        <v>21</v>
      </c>
      <c r="CZ160" s="33" t="s">
        <v>85</v>
      </c>
    </row>
    <row r="161" spans="1:104" x14ac:dyDescent="0.25">
      <c r="A161">
        <v>160</v>
      </c>
      <c r="B161">
        <v>15</v>
      </c>
      <c r="C161" s="24" t="s">
        <v>166</v>
      </c>
      <c r="D161" s="12">
        <v>5.8212247015734242</v>
      </c>
      <c r="E161" s="13">
        <v>0.15011754244745221</v>
      </c>
      <c r="F161" s="7">
        <v>38.777777777777779</v>
      </c>
      <c r="G161" s="7">
        <f t="shared" si="33"/>
        <v>5.6711071591259721</v>
      </c>
      <c r="H161" s="15">
        <f t="shared" si="34"/>
        <v>5.9713422440208763</v>
      </c>
      <c r="I161" s="11">
        <f t="shared" si="35"/>
        <v>0.12178520489602178</v>
      </c>
      <c r="J161" s="32">
        <f t="shared" si="36"/>
        <v>3.1405926764017074E-3</v>
      </c>
      <c r="K161" s="32">
        <f t="shared" si="37"/>
        <v>318.41123731643444</v>
      </c>
      <c r="L161" s="8">
        <v>1</v>
      </c>
      <c r="M161" s="9">
        <v>0</v>
      </c>
      <c r="N161" s="8">
        <v>0</v>
      </c>
      <c r="O161" s="9">
        <v>1</v>
      </c>
      <c r="P161" s="9">
        <v>0</v>
      </c>
      <c r="Q161" s="9">
        <v>0</v>
      </c>
      <c r="R161" s="9">
        <v>0</v>
      </c>
      <c r="S161" s="8">
        <v>99900</v>
      </c>
      <c r="T161" s="9">
        <v>17</v>
      </c>
      <c r="U161" s="9">
        <f t="shared" si="38"/>
        <v>99882</v>
      </c>
      <c r="V161" s="9">
        <f t="shared" si="39"/>
        <v>20</v>
      </c>
      <c r="W161" s="7">
        <v>6</v>
      </c>
      <c r="X161" s="7">
        <v>22.343</v>
      </c>
      <c r="Y161" s="9">
        <v>0</v>
      </c>
      <c r="Z161" s="9">
        <v>1</v>
      </c>
      <c r="AA161" s="9">
        <v>1</v>
      </c>
      <c r="AB161" s="9">
        <v>0</v>
      </c>
      <c r="AC161" s="9">
        <v>0</v>
      </c>
      <c r="AD161" s="29">
        <v>0</v>
      </c>
      <c r="AE161" s="9">
        <v>0</v>
      </c>
      <c r="AF161" s="9">
        <v>1</v>
      </c>
      <c r="AG161" s="29">
        <v>0</v>
      </c>
      <c r="AH161" s="9">
        <v>1</v>
      </c>
      <c r="AI161" s="29">
        <v>0</v>
      </c>
      <c r="AJ161" s="20">
        <v>2005</v>
      </c>
      <c r="AK161" s="32">
        <v>0.32600000000000001</v>
      </c>
      <c r="AL161" s="32">
        <v>0.127</v>
      </c>
      <c r="AM161" s="32">
        <v>0.36099999999999999</v>
      </c>
      <c r="AN161" s="42">
        <f t="shared" si="42"/>
        <v>0.18599999999999994</v>
      </c>
      <c r="AO161" s="41" t="s">
        <v>98</v>
      </c>
      <c r="AP161" s="17" t="s">
        <v>98</v>
      </c>
      <c r="AQ161">
        <v>0.504</v>
      </c>
      <c r="AR161" s="39">
        <f t="shared" si="43"/>
        <v>0.496</v>
      </c>
      <c r="AS161" t="s">
        <v>98</v>
      </c>
      <c r="AT161" s="39" t="s">
        <v>98</v>
      </c>
      <c r="AU161">
        <v>0</v>
      </c>
      <c r="AV161" s="17">
        <v>1</v>
      </c>
      <c r="AW161">
        <v>0.32100000000000001</v>
      </c>
      <c r="AX161" s="17">
        <f t="shared" si="44"/>
        <v>0.67900000000000005</v>
      </c>
      <c r="AY161" s="17" t="s">
        <v>12</v>
      </c>
      <c r="AZ161">
        <v>0</v>
      </c>
      <c r="BA161" s="39">
        <v>0</v>
      </c>
      <c r="BB161">
        <v>0</v>
      </c>
      <c r="BC161">
        <v>0</v>
      </c>
      <c r="BD161" s="17">
        <v>0</v>
      </c>
      <c r="BE161">
        <v>1</v>
      </c>
      <c r="BF161" s="39">
        <v>0</v>
      </c>
      <c r="BG161">
        <v>0</v>
      </c>
      <c r="BH161" s="17">
        <v>1</v>
      </c>
      <c r="BI161" s="17">
        <v>0</v>
      </c>
      <c r="BJ161">
        <v>584</v>
      </c>
      <c r="BK161" s="39">
        <v>495</v>
      </c>
      <c r="BL161" s="24">
        <v>33.494</v>
      </c>
      <c r="BM161">
        <v>0</v>
      </c>
      <c r="BN161">
        <v>0</v>
      </c>
      <c r="BO161">
        <v>0</v>
      </c>
      <c r="BP161">
        <v>0</v>
      </c>
      <c r="BQ161">
        <v>0</v>
      </c>
      <c r="BR161">
        <v>1</v>
      </c>
      <c r="BS161">
        <v>0</v>
      </c>
      <c r="BT161" s="17">
        <v>0</v>
      </c>
      <c r="BU161">
        <v>0</v>
      </c>
      <c r="BV161">
        <v>0</v>
      </c>
      <c r="BW161">
        <v>1</v>
      </c>
      <c r="BX161" s="17">
        <v>0</v>
      </c>
      <c r="BY161">
        <v>0</v>
      </c>
      <c r="BZ161">
        <v>0</v>
      </c>
      <c r="CA161">
        <v>0</v>
      </c>
      <c r="CB161">
        <v>0</v>
      </c>
      <c r="CC161" s="17">
        <v>0</v>
      </c>
      <c r="CD161">
        <v>0</v>
      </c>
      <c r="CE161">
        <v>0</v>
      </c>
      <c r="CF161">
        <v>1</v>
      </c>
      <c r="CG161">
        <v>1</v>
      </c>
      <c r="CH161">
        <v>0</v>
      </c>
      <c r="CI161">
        <v>0</v>
      </c>
      <c r="CJ161">
        <v>1</v>
      </c>
      <c r="CK161">
        <v>1</v>
      </c>
      <c r="CL161">
        <v>0</v>
      </c>
      <c r="CM161">
        <v>0</v>
      </c>
      <c r="CN161">
        <v>1</v>
      </c>
      <c r="CO161" s="17">
        <v>1</v>
      </c>
      <c r="CP161">
        <v>0</v>
      </c>
      <c r="CQ161">
        <v>106</v>
      </c>
      <c r="CR161">
        <v>0</v>
      </c>
      <c r="CS161">
        <v>1</v>
      </c>
      <c r="CT161">
        <v>21</v>
      </c>
      <c r="CZ161" s="33" t="s">
        <v>85</v>
      </c>
    </row>
    <row r="162" spans="1:104" x14ac:dyDescent="0.25">
      <c r="A162">
        <v>161</v>
      </c>
      <c r="B162">
        <v>15</v>
      </c>
      <c r="C162" s="24" t="s">
        <v>166</v>
      </c>
      <c r="D162" s="12">
        <v>10.770032048383911</v>
      </c>
      <c r="E162" s="13">
        <v>0.18697972306222069</v>
      </c>
      <c r="F162" s="7">
        <v>57.599999999999987</v>
      </c>
      <c r="G162" s="7">
        <f t="shared" si="33"/>
        <v>10.58305232532169</v>
      </c>
      <c r="H162" s="15">
        <f t="shared" si="34"/>
        <v>10.957011771446131</v>
      </c>
      <c r="I162" s="11">
        <f t="shared" si="35"/>
        <v>0.17930117672289236</v>
      </c>
      <c r="J162" s="32">
        <f t="shared" si="36"/>
        <v>3.1128676514391041E-3</v>
      </c>
      <c r="K162" s="32">
        <f t="shared" si="37"/>
        <v>321.24719454027922</v>
      </c>
      <c r="L162" s="8">
        <v>1</v>
      </c>
      <c r="M162" s="9">
        <v>0</v>
      </c>
      <c r="N162" s="8">
        <v>0</v>
      </c>
      <c r="O162" s="9">
        <v>1</v>
      </c>
      <c r="P162" s="9">
        <v>0</v>
      </c>
      <c r="Q162" s="9">
        <v>0</v>
      </c>
      <c r="R162" s="9">
        <v>0</v>
      </c>
      <c r="S162" s="8">
        <v>99900</v>
      </c>
      <c r="T162" s="9">
        <v>17</v>
      </c>
      <c r="U162" s="9">
        <f t="shared" si="38"/>
        <v>99882</v>
      </c>
      <c r="V162" s="9">
        <f t="shared" si="39"/>
        <v>20</v>
      </c>
      <c r="W162" s="7">
        <v>8</v>
      </c>
      <c r="X162" s="7">
        <v>22.343</v>
      </c>
      <c r="Y162" s="9">
        <v>0</v>
      </c>
      <c r="Z162" s="9">
        <v>1</v>
      </c>
      <c r="AA162" s="9">
        <v>1</v>
      </c>
      <c r="AB162" s="9">
        <v>0</v>
      </c>
      <c r="AC162" s="9">
        <v>0</v>
      </c>
      <c r="AD162" s="29">
        <v>0</v>
      </c>
      <c r="AE162" s="9">
        <v>0</v>
      </c>
      <c r="AF162" s="9">
        <v>1</v>
      </c>
      <c r="AG162" s="29">
        <v>0</v>
      </c>
      <c r="AH162" s="9">
        <v>1</v>
      </c>
      <c r="AI162" s="29">
        <v>0</v>
      </c>
      <c r="AJ162" s="20">
        <v>2005</v>
      </c>
      <c r="AK162" s="32">
        <v>0.32600000000000001</v>
      </c>
      <c r="AL162" s="32">
        <v>0.127</v>
      </c>
      <c r="AM162" s="32">
        <v>0.36099999999999999</v>
      </c>
      <c r="AN162" s="42">
        <f t="shared" si="42"/>
        <v>0.18599999999999994</v>
      </c>
      <c r="AO162" s="41" t="s">
        <v>98</v>
      </c>
      <c r="AP162" s="17" t="s">
        <v>98</v>
      </c>
      <c r="AQ162">
        <v>0.504</v>
      </c>
      <c r="AR162" s="39">
        <f t="shared" si="43"/>
        <v>0.496</v>
      </c>
      <c r="AS162" t="s">
        <v>98</v>
      </c>
      <c r="AT162" s="39" t="s">
        <v>98</v>
      </c>
      <c r="AU162">
        <v>0</v>
      </c>
      <c r="AV162" s="17">
        <v>1</v>
      </c>
      <c r="AW162">
        <v>0.32100000000000001</v>
      </c>
      <c r="AX162" s="17">
        <f t="shared" si="44"/>
        <v>0.67900000000000005</v>
      </c>
      <c r="AY162" s="17" t="s">
        <v>12</v>
      </c>
      <c r="AZ162">
        <v>0</v>
      </c>
      <c r="BA162" s="39">
        <v>0</v>
      </c>
      <c r="BB162">
        <v>0</v>
      </c>
      <c r="BC162">
        <v>0</v>
      </c>
      <c r="BD162" s="17">
        <v>0</v>
      </c>
      <c r="BE162">
        <v>1</v>
      </c>
      <c r="BF162" s="39">
        <v>0</v>
      </c>
      <c r="BG162">
        <v>0</v>
      </c>
      <c r="BH162" s="17">
        <v>1</v>
      </c>
      <c r="BI162" s="17">
        <v>0</v>
      </c>
      <c r="BJ162">
        <v>584</v>
      </c>
      <c r="BK162" s="39">
        <v>495</v>
      </c>
      <c r="BL162" s="24">
        <v>33.494</v>
      </c>
      <c r="BM162">
        <v>0</v>
      </c>
      <c r="BN162">
        <v>0</v>
      </c>
      <c r="BO162">
        <v>0</v>
      </c>
      <c r="BP162">
        <v>0</v>
      </c>
      <c r="BQ162">
        <v>0</v>
      </c>
      <c r="BR162">
        <v>1</v>
      </c>
      <c r="BS162">
        <v>0</v>
      </c>
      <c r="BT162" s="17">
        <v>0</v>
      </c>
      <c r="BU162">
        <v>0</v>
      </c>
      <c r="BV162">
        <v>0</v>
      </c>
      <c r="BW162">
        <v>1</v>
      </c>
      <c r="BX162" s="17">
        <v>0</v>
      </c>
      <c r="BY162">
        <v>0</v>
      </c>
      <c r="BZ162">
        <v>0</v>
      </c>
      <c r="CA162">
        <v>0</v>
      </c>
      <c r="CB162">
        <v>0</v>
      </c>
      <c r="CC162" s="17">
        <v>0</v>
      </c>
      <c r="CD162">
        <v>0</v>
      </c>
      <c r="CE162">
        <v>0</v>
      </c>
      <c r="CF162">
        <v>1</v>
      </c>
      <c r="CG162">
        <v>1</v>
      </c>
      <c r="CH162">
        <v>0</v>
      </c>
      <c r="CI162">
        <v>0</v>
      </c>
      <c r="CJ162">
        <v>1</v>
      </c>
      <c r="CK162">
        <v>1</v>
      </c>
      <c r="CL162">
        <v>0</v>
      </c>
      <c r="CM162">
        <v>0</v>
      </c>
      <c r="CN162">
        <v>1</v>
      </c>
      <c r="CO162" s="17">
        <v>1</v>
      </c>
      <c r="CP162">
        <v>0</v>
      </c>
      <c r="CQ162">
        <v>106</v>
      </c>
      <c r="CR162">
        <v>0</v>
      </c>
      <c r="CS162">
        <v>1</v>
      </c>
      <c r="CT162">
        <v>21</v>
      </c>
      <c r="CZ162" s="33" t="s">
        <v>85</v>
      </c>
    </row>
    <row r="163" spans="1:104" x14ac:dyDescent="0.25">
      <c r="A163">
        <v>162</v>
      </c>
      <c r="B163">
        <v>15</v>
      </c>
      <c r="C163" s="24" t="s">
        <v>166</v>
      </c>
      <c r="D163" s="12">
        <v>11.53474794878948</v>
      </c>
      <c r="E163" s="13">
        <v>0.18286795528568689</v>
      </c>
      <c r="F163" s="7">
        <v>63.076923076923073</v>
      </c>
      <c r="G163" s="7">
        <f t="shared" si="33"/>
        <v>11.351879993503793</v>
      </c>
      <c r="H163" s="15">
        <f t="shared" si="34"/>
        <v>11.717615904075167</v>
      </c>
      <c r="I163" s="11">
        <f t="shared" si="35"/>
        <v>0.19572435976928337</v>
      </c>
      <c r="J163" s="32">
        <f t="shared" si="36"/>
        <v>3.1029471670740048E-3</v>
      </c>
      <c r="K163" s="32">
        <f t="shared" si="37"/>
        <v>322.27425932713282</v>
      </c>
      <c r="L163" s="8">
        <v>1</v>
      </c>
      <c r="M163" s="9">
        <v>0</v>
      </c>
      <c r="N163" s="8">
        <v>0</v>
      </c>
      <c r="O163" s="9">
        <v>1</v>
      </c>
      <c r="P163" s="9">
        <v>0</v>
      </c>
      <c r="Q163" s="9">
        <v>0</v>
      </c>
      <c r="R163" s="9">
        <v>0</v>
      </c>
      <c r="S163" s="8">
        <v>99900</v>
      </c>
      <c r="T163" s="9">
        <v>17</v>
      </c>
      <c r="U163" s="9">
        <f t="shared" si="38"/>
        <v>99882</v>
      </c>
      <c r="V163" s="9">
        <f t="shared" si="39"/>
        <v>20</v>
      </c>
      <c r="W163" s="7">
        <v>10</v>
      </c>
      <c r="X163" s="7">
        <v>22.343</v>
      </c>
      <c r="Y163" s="9">
        <v>0</v>
      </c>
      <c r="Z163" s="9">
        <v>1</v>
      </c>
      <c r="AA163" s="9">
        <v>1</v>
      </c>
      <c r="AB163" s="9">
        <v>0</v>
      </c>
      <c r="AC163" s="9">
        <v>0</v>
      </c>
      <c r="AD163" s="29">
        <v>0</v>
      </c>
      <c r="AE163" s="9">
        <v>0</v>
      </c>
      <c r="AF163" s="9">
        <v>1</v>
      </c>
      <c r="AG163" s="29">
        <v>0</v>
      </c>
      <c r="AH163" s="9">
        <v>1</v>
      </c>
      <c r="AI163" s="29">
        <v>0</v>
      </c>
      <c r="AJ163" s="20">
        <v>2005</v>
      </c>
      <c r="AK163" s="32">
        <v>0.32600000000000001</v>
      </c>
      <c r="AL163" s="32">
        <v>0.127</v>
      </c>
      <c r="AM163" s="32">
        <v>0.36099999999999999</v>
      </c>
      <c r="AN163" s="42">
        <f t="shared" si="42"/>
        <v>0.18599999999999994</v>
      </c>
      <c r="AO163" s="41" t="s">
        <v>98</v>
      </c>
      <c r="AP163" s="17" t="s">
        <v>98</v>
      </c>
      <c r="AQ163">
        <v>0.504</v>
      </c>
      <c r="AR163" s="39">
        <f t="shared" si="43"/>
        <v>0.496</v>
      </c>
      <c r="AS163" t="s">
        <v>98</v>
      </c>
      <c r="AT163" s="39" t="s">
        <v>98</v>
      </c>
      <c r="AU163">
        <v>0</v>
      </c>
      <c r="AV163" s="17">
        <v>1</v>
      </c>
      <c r="AW163">
        <v>0.32100000000000001</v>
      </c>
      <c r="AX163" s="17">
        <f t="shared" si="44"/>
        <v>0.67900000000000005</v>
      </c>
      <c r="AY163" s="17" t="s">
        <v>12</v>
      </c>
      <c r="AZ163">
        <v>0</v>
      </c>
      <c r="BA163" s="39">
        <v>0</v>
      </c>
      <c r="BB163">
        <v>0</v>
      </c>
      <c r="BC163">
        <v>0</v>
      </c>
      <c r="BD163" s="17">
        <v>0</v>
      </c>
      <c r="BE163">
        <v>1</v>
      </c>
      <c r="BF163" s="39">
        <v>0</v>
      </c>
      <c r="BG163">
        <v>0</v>
      </c>
      <c r="BH163" s="17">
        <v>1</v>
      </c>
      <c r="BI163" s="17">
        <v>0</v>
      </c>
      <c r="BJ163">
        <v>584</v>
      </c>
      <c r="BK163" s="39">
        <v>495</v>
      </c>
      <c r="BL163" s="24">
        <v>33.494</v>
      </c>
      <c r="BM163">
        <v>0</v>
      </c>
      <c r="BN163">
        <v>0</v>
      </c>
      <c r="BO163">
        <v>0</v>
      </c>
      <c r="BP163">
        <v>0</v>
      </c>
      <c r="BQ163">
        <v>0</v>
      </c>
      <c r="BR163">
        <v>1</v>
      </c>
      <c r="BS163">
        <v>0</v>
      </c>
      <c r="BT163" s="17">
        <v>0</v>
      </c>
      <c r="BU163">
        <v>0</v>
      </c>
      <c r="BV163">
        <v>0</v>
      </c>
      <c r="BW163">
        <v>1</v>
      </c>
      <c r="BX163" s="17">
        <v>0</v>
      </c>
      <c r="BY163">
        <v>0</v>
      </c>
      <c r="BZ163">
        <v>0</v>
      </c>
      <c r="CA163">
        <v>0</v>
      </c>
      <c r="CB163">
        <v>0</v>
      </c>
      <c r="CC163" s="17">
        <v>0</v>
      </c>
      <c r="CD163">
        <v>0</v>
      </c>
      <c r="CE163">
        <v>0</v>
      </c>
      <c r="CF163">
        <v>1</v>
      </c>
      <c r="CG163">
        <v>1</v>
      </c>
      <c r="CH163">
        <v>0</v>
      </c>
      <c r="CI163">
        <v>0</v>
      </c>
      <c r="CJ163">
        <v>1</v>
      </c>
      <c r="CK163">
        <v>1</v>
      </c>
      <c r="CL163">
        <v>0</v>
      </c>
      <c r="CM163">
        <v>0</v>
      </c>
      <c r="CN163">
        <v>1</v>
      </c>
      <c r="CO163" s="17">
        <v>1</v>
      </c>
      <c r="CP163">
        <v>0</v>
      </c>
      <c r="CQ163">
        <v>106</v>
      </c>
      <c r="CR163">
        <v>0</v>
      </c>
      <c r="CS163">
        <v>1</v>
      </c>
      <c r="CT163">
        <v>21</v>
      </c>
      <c r="CZ163" s="33" t="s">
        <v>85</v>
      </c>
    </row>
    <row r="164" spans="1:104" x14ac:dyDescent="0.25">
      <c r="A164">
        <v>163</v>
      </c>
      <c r="B164">
        <v>15</v>
      </c>
      <c r="C164" s="24" t="s">
        <v>166</v>
      </c>
      <c r="D164" s="12">
        <v>13.85762466127971</v>
      </c>
      <c r="E164" s="13">
        <v>0.1390039510776514</v>
      </c>
      <c r="F164" s="7">
        <v>99.692307692307693</v>
      </c>
      <c r="G164" s="7">
        <f t="shared" si="33"/>
        <v>13.718620710202059</v>
      </c>
      <c r="H164" s="15">
        <f t="shared" si="34"/>
        <v>13.996628612357361</v>
      </c>
      <c r="I164" s="11">
        <f t="shared" si="35"/>
        <v>0.30082908983803991</v>
      </c>
      <c r="J164" s="32">
        <f t="shared" si="36"/>
        <v>3.0175757468321905E-3</v>
      </c>
      <c r="K164" s="32">
        <f t="shared" si="37"/>
        <v>331.39184693202355</v>
      </c>
      <c r="L164" s="8">
        <v>1</v>
      </c>
      <c r="M164" s="9">
        <v>0</v>
      </c>
      <c r="N164" s="8">
        <v>0</v>
      </c>
      <c r="O164" s="9">
        <v>1</v>
      </c>
      <c r="P164" s="9">
        <v>0</v>
      </c>
      <c r="Q164" s="9">
        <v>0</v>
      </c>
      <c r="R164" s="9">
        <v>0</v>
      </c>
      <c r="S164" s="8">
        <v>99900</v>
      </c>
      <c r="T164" s="9">
        <v>17</v>
      </c>
      <c r="U164" s="9">
        <f t="shared" si="38"/>
        <v>99882</v>
      </c>
      <c r="V164" s="9">
        <f t="shared" si="39"/>
        <v>20</v>
      </c>
      <c r="W164" s="7">
        <v>13</v>
      </c>
      <c r="X164" s="7">
        <v>22.343</v>
      </c>
      <c r="Y164" s="9">
        <v>0</v>
      </c>
      <c r="Z164" s="9">
        <v>1</v>
      </c>
      <c r="AA164" s="9">
        <v>1</v>
      </c>
      <c r="AB164" s="9">
        <v>0</v>
      </c>
      <c r="AC164" s="9">
        <v>0</v>
      </c>
      <c r="AD164" s="29">
        <v>0</v>
      </c>
      <c r="AE164" s="9">
        <v>0</v>
      </c>
      <c r="AF164" s="9">
        <v>1</v>
      </c>
      <c r="AG164" s="29">
        <v>0</v>
      </c>
      <c r="AH164" s="9">
        <v>1</v>
      </c>
      <c r="AI164" s="29">
        <v>0</v>
      </c>
      <c r="AJ164" s="20">
        <v>2005</v>
      </c>
      <c r="AK164" s="32">
        <v>0.32600000000000001</v>
      </c>
      <c r="AL164" s="32">
        <v>0.127</v>
      </c>
      <c r="AM164" s="32">
        <v>0.36099999999999999</v>
      </c>
      <c r="AN164" s="42">
        <f t="shared" si="42"/>
        <v>0.18599999999999994</v>
      </c>
      <c r="AO164" s="41" t="s">
        <v>98</v>
      </c>
      <c r="AP164" s="17" t="s">
        <v>98</v>
      </c>
      <c r="AQ164">
        <v>0.504</v>
      </c>
      <c r="AR164" s="39">
        <f t="shared" si="43"/>
        <v>0.496</v>
      </c>
      <c r="AS164" t="s">
        <v>98</v>
      </c>
      <c r="AT164" s="39" t="s">
        <v>98</v>
      </c>
      <c r="AU164">
        <v>0</v>
      </c>
      <c r="AV164" s="17">
        <v>1</v>
      </c>
      <c r="AW164">
        <v>0.32100000000000001</v>
      </c>
      <c r="AX164" s="17">
        <f t="shared" si="44"/>
        <v>0.67900000000000005</v>
      </c>
      <c r="AY164" s="17" t="s">
        <v>12</v>
      </c>
      <c r="AZ164">
        <v>0</v>
      </c>
      <c r="BA164" s="39">
        <v>0</v>
      </c>
      <c r="BB164">
        <v>0</v>
      </c>
      <c r="BC164">
        <v>0</v>
      </c>
      <c r="BD164" s="17">
        <v>0</v>
      </c>
      <c r="BE164">
        <v>1</v>
      </c>
      <c r="BF164" s="39">
        <v>0</v>
      </c>
      <c r="BG164">
        <v>0</v>
      </c>
      <c r="BH164" s="17">
        <v>1</v>
      </c>
      <c r="BI164" s="17">
        <v>0</v>
      </c>
      <c r="BJ164">
        <v>584</v>
      </c>
      <c r="BK164" s="39">
        <v>495</v>
      </c>
      <c r="BL164" s="24">
        <v>33.494</v>
      </c>
      <c r="BM164">
        <v>0</v>
      </c>
      <c r="BN164">
        <v>0</v>
      </c>
      <c r="BO164">
        <v>0</v>
      </c>
      <c r="BP164">
        <v>0</v>
      </c>
      <c r="BQ164">
        <v>0</v>
      </c>
      <c r="BR164">
        <v>1</v>
      </c>
      <c r="BS164">
        <v>0</v>
      </c>
      <c r="BT164" s="17">
        <v>0</v>
      </c>
      <c r="BU164">
        <v>0</v>
      </c>
      <c r="BV164">
        <v>0</v>
      </c>
      <c r="BW164">
        <v>1</v>
      </c>
      <c r="BX164" s="17">
        <v>0</v>
      </c>
      <c r="BY164">
        <v>0</v>
      </c>
      <c r="BZ164">
        <v>0</v>
      </c>
      <c r="CA164">
        <v>0</v>
      </c>
      <c r="CB164">
        <v>0</v>
      </c>
      <c r="CC164" s="17">
        <v>0</v>
      </c>
      <c r="CD164">
        <v>0</v>
      </c>
      <c r="CE164">
        <v>0</v>
      </c>
      <c r="CF164">
        <v>1</v>
      </c>
      <c r="CG164">
        <v>1</v>
      </c>
      <c r="CH164">
        <v>0</v>
      </c>
      <c r="CI164">
        <v>0</v>
      </c>
      <c r="CJ164">
        <v>1</v>
      </c>
      <c r="CK164">
        <v>1</v>
      </c>
      <c r="CL164">
        <v>0</v>
      </c>
      <c r="CM164">
        <v>0</v>
      </c>
      <c r="CN164">
        <v>1</v>
      </c>
      <c r="CO164" s="17">
        <v>1</v>
      </c>
      <c r="CP164">
        <v>0</v>
      </c>
      <c r="CQ164">
        <v>106</v>
      </c>
      <c r="CR164">
        <v>0</v>
      </c>
      <c r="CS164">
        <v>1</v>
      </c>
      <c r="CT164">
        <v>21</v>
      </c>
      <c r="CZ164" s="33" t="s">
        <v>85</v>
      </c>
    </row>
    <row r="165" spans="1:104" x14ac:dyDescent="0.25">
      <c r="A165">
        <v>164</v>
      </c>
      <c r="B165">
        <v>15</v>
      </c>
      <c r="C165" s="24" t="s">
        <v>166</v>
      </c>
      <c r="D165" s="12">
        <v>4.4338386024890264</v>
      </c>
      <c r="E165" s="13">
        <v>0.31898119442367101</v>
      </c>
      <c r="F165" s="7">
        <v>13.9</v>
      </c>
      <c r="G165" s="7">
        <f t="shared" si="33"/>
        <v>4.1148574080653555</v>
      </c>
      <c r="H165" s="15">
        <f t="shared" si="34"/>
        <v>4.7528197969126973</v>
      </c>
      <c r="I165" s="11">
        <f t="shared" si="35"/>
        <v>5.7463430514540191E-2</v>
      </c>
      <c r="J165" s="32">
        <f t="shared" si="36"/>
        <v>4.1340597492474955E-3</v>
      </c>
      <c r="K165" s="32">
        <f t="shared" si="37"/>
        <v>241.89297220051682</v>
      </c>
      <c r="L165" s="8">
        <v>1</v>
      </c>
      <c r="M165" s="9">
        <v>0</v>
      </c>
      <c r="N165" s="8">
        <v>0</v>
      </c>
      <c r="O165" s="9">
        <v>1</v>
      </c>
      <c r="P165" s="9">
        <v>0</v>
      </c>
      <c r="Q165" s="9">
        <v>0</v>
      </c>
      <c r="R165" s="9">
        <v>0</v>
      </c>
      <c r="S165" s="8">
        <v>58336</v>
      </c>
      <c r="T165" s="9">
        <v>16</v>
      </c>
      <c r="U165" s="9">
        <f t="shared" si="38"/>
        <v>58319</v>
      </c>
      <c r="V165" s="9">
        <f t="shared" si="39"/>
        <v>20</v>
      </c>
      <c r="W165" s="7">
        <v>3</v>
      </c>
      <c r="X165" s="7">
        <v>22.343</v>
      </c>
      <c r="Y165" s="9">
        <v>0</v>
      </c>
      <c r="Z165" s="9">
        <v>1</v>
      </c>
      <c r="AA165" s="9">
        <v>1</v>
      </c>
      <c r="AB165" s="9">
        <v>0</v>
      </c>
      <c r="AC165" s="9">
        <v>0</v>
      </c>
      <c r="AD165" s="29">
        <v>0</v>
      </c>
      <c r="AE165" s="9">
        <v>0</v>
      </c>
      <c r="AF165" s="9">
        <v>1</v>
      </c>
      <c r="AG165" s="29">
        <v>0</v>
      </c>
      <c r="AH165" s="9">
        <v>1</v>
      </c>
      <c r="AI165" s="29">
        <v>0</v>
      </c>
      <c r="AJ165" s="20">
        <v>2005</v>
      </c>
      <c r="AK165" s="32">
        <v>0.32600000000000001</v>
      </c>
      <c r="AL165" s="32">
        <v>0.127</v>
      </c>
      <c r="AM165" s="32">
        <v>0.36099999999999999</v>
      </c>
      <c r="AN165" s="42">
        <f t="shared" si="42"/>
        <v>0.18599999999999994</v>
      </c>
      <c r="AO165" s="41" t="s">
        <v>98</v>
      </c>
      <c r="AP165" s="17" t="s">
        <v>98</v>
      </c>
      <c r="AQ165">
        <v>0.504</v>
      </c>
      <c r="AR165" s="39">
        <f t="shared" si="43"/>
        <v>0.496</v>
      </c>
      <c r="AS165" t="s">
        <v>98</v>
      </c>
      <c r="AT165" s="39" t="s">
        <v>98</v>
      </c>
      <c r="AU165">
        <v>0</v>
      </c>
      <c r="AV165" s="17">
        <v>1</v>
      </c>
      <c r="AW165">
        <v>0.32100000000000001</v>
      </c>
      <c r="AX165" s="17">
        <f t="shared" si="44"/>
        <v>0.67900000000000005</v>
      </c>
      <c r="AY165" s="17" t="s">
        <v>12</v>
      </c>
      <c r="AZ165">
        <v>0</v>
      </c>
      <c r="BA165" s="39">
        <v>0</v>
      </c>
      <c r="BB165">
        <v>0</v>
      </c>
      <c r="BC165">
        <v>0</v>
      </c>
      <c r="BD165" s="17">
        <v>0</v>
      </c>
      <c r="BE165">
        <v>1</v>
      </c>
      <c r="BF165" s="39">
        <v>0</v>
      </c>
      <c r="BG165">
        <v>0</v>
      </c>
      <c r="BH165" s="17">
        <v>1</v>
      </c>
      <c r="BI165" s="17">
        <v>0</v>
      </c>
      <c r="BJ165">
        <v>584</v>
      </c>
      <c r="BK165" s="39">
        <v>495</v>
      </c>
      <c r="BL165" s="24">
        <v>33.494</v>
      </c>
      <c r="BM165">
        <v>0</v>
      </c>
      <c r="BN165">
        <v>0</v>
      </c>
      <c r="BO165">
        <v>0</v>
      </c>
      <c r="BP165">
        <v>0</v>
      </c>
      <c r="BQ165">
        <v>0</v>
      </c>
      <c r="BR165">
        <v>1</v>
      </c>
      <c r="BS165">
        <v>0</v>
      </c>
      <c r="BT165" s="17">
        <v>0</v>
      </c>
      <c r="BU165">
        <v>0</v>
      </c>
      <c r="BV165">
        <v>0</v>
      </c>
      <c r="BW165">
        <v>1</v>
      </c>
      <c r="BX165" s="17">
        <v>0</v>
      </c>
      <c r="BY165">
        <v>0</v>
      </c>
      <c r="BZ165">
        <v>0</v>
      </c>
      <c r="CA165">
        <v>0</v>
      </c>
      <c r="CB165">
        <v>0</v>
      </c>
      <c r="CC165" s="17">
        <v>0</v>
      </c>
      <c r="CD165">
        <v>0</v>
      </c>
      <c r="CE165">
        <v>0</v>
      </c>
      <c r="CF165">
        <v>1</v>
      </c>
      <c r="CG165">
        <v>1</v>
      </c>
      <c r="CH165">
        <v>0</v>
      </c>
      <c r="CI165">
        <v>0</v>
      </c>
      <c r="CJ165">
        <v>1</v>
      </c>
      <c r="CK165">
        <v>1</v>
      </c>
      <c r="CL165">
        <v>0</v>
      </c>
      <c r="CM165">
        <v>0</v>
      </c>
      <c r="CN165">
        <v>0</v>
      </c>
      <c r="CO165" s="17">
        <v>1</v>
      </c>
      <c r="CP165">
        <v>0</v>
      </c>
      <c r="CQ165">
        <v>106</v>
      </c>
      <c r="CR165">
        <v>0</v>
      </c>
      <c r="CS165">
        <v>1</v>
      </c>
      <c r="CT165">
        <v>21</v>
      </c>
      <c r="CZ165" s="33" t="s">
        <v>85</v>
      </c>
    </row>
    <row r="166" spans="1:104" x14ac:dyDescent="0.25">
      <c r="A166">
        <v>165</v>
      </c>
      <c r="B166">
        <v>15</v>
      </c>
      <c r="C166" s="24" t="s">
        <v>166</v>
      </c>
      <c r="D166" s="12">
        <v>5.4927707062356168</v>
      </c>
      <c r="E166" s="13">
        <v>0.1930366701871942</v>
      </c>
      <c r="F166" s="7">
        <v>28.45454545454545</v>
      </c>
      <c r="G166" s="7">
        <f t="shared" si="33"/>
        <v>5.2997340360484229</v>
      </c>
      <c r="H166" s="15">
        <f t="shared" si="34"/>
        <v>5.6858073764228108</v>
      </c>
      <c r="I166" s="11">
        <f t="shared" si="35"/>
        <v>0.11701798882572796</v>
      </c>
      <c r="J166" s="32">
        <f t="shared" si="36"/>
        <v>4.1124532814153601E-3</v>
      </c>
      <c r="K166" s="32">
        <f t="shared" si="37"/>
        <v>243.16385660090359</v>
      </c>
      <c r="L166" s="8">
        <v>1</v>
      </c>
      <c r="M166" s="9">
        <v>0</v>
      </c>
      <c r="N166" s="8">
        <v>0</v>
      </c>
      <c r="O166" s="9">
        <v>1</v>
      </c>
      <c r="P166" s="9">
        <v>0</v>
      </c>
      <c r="Q166" s="9">
        <v>0</v>
      </c>
      <c r="R166" s="9">
        <v>0</v>
      </c>
      <c r="S166" s="8">
        <v>58336</v>
      </c>
      <c r="T166" s="9">
        <v>16</v>
      </c>
      <c r="U166" s="9">
        <f t="shared" si="38"/>
        <v>58319</v>
      </c>
      <c r="V166" s="9">
        <f t="shared" si="39"/>
        <v>20</v>
      </c>
      <c r="W166" s="7">
        <v>6</v>
      </c>
      <c r="X166" s="7">
        <v>22.343</v>
      </c>
      <c r="Y166" s="9">
        <v>0</v>
      </c>
      <c r="Z166" s="9">
        <v>1</v>
      </c>
      <c r="AA166" s="9">
        <v>1</v>
      </c>
      <c r="AB166" s="9">
        <v>0</v>
      </c>
      <c r="AC166" s="9">
        <v>0</v>
      </c>
      <c r="AD166" s="29">
        <v>0</v>
      </c>
      <c r="AE166" s="9">
        <v>0</v>
      </c>
      <c r="AF166" s="9">
        <v>1</v>
      </c>
      <c r="AG166" s="29">
        <v>0</v>
      </c>
      <c r="AH166" s="9">
        <v>1</v>
      </c>
      <c r="AI166" s="29">
        <v>0</v>
      </c>
      <c r="AJ166" s="20">
        <v>2005</v>
      </c>
      <c r="AK166" s="32">
        <v>0.32600000000000001</v>
      </c>
      <c r="AL166" s="32">
        <v>0.127</v>
      </c>
      <c r="AM166" s="32">
        <v>0.36099999999999999</v>
      </c>
      <c r="AN166" s="42">
        <f t="shared" si="42"/>
        <v>0.18599999999999994</v>
      </c>
      <c r="AO166" s="41" t="s">
        <v>98</v>
      </c>
      <c r="AP166" s="17" t="s">
        <v>98</v>
      </c>
      <c r="AQ166">
        <v>0.504</v>
      </c>
      <c r="AR166" s="39">
        <f t="shared" si="43"/>
        <v>0.496</v>
      </c>
      <c r="AS166" t="s">
        <v>98</v>
      </c>
      <c r="AT166" s="39" t="s">
        <v>98</v>
      </c>
      <c r="AU166">
        <v>0</v>
      </c>
      <c r="AV166" s="17">
        <v>1</v>
      </c>
      <c r="AW166">
        <v>0.32100000000000001</v>
      </c>
      <c r="AX166" s="17">
        <f t="shared" si="44"/>
        <v>0.67900000000000005</v>
      </c>
      <c r="AY166" s="17" t="s">
        <v>12</v>
      </c>
      <c r="AZ166">
        <v>0</v>
      </c>
      <c r="BA166" s="39">
        <v>0</v>
      </c>
      <c r="BB166">
        <v>0</v>
      </c>
      <c r="BC166">
        <v>0</v>
      </c>
      <c r="BD166" s="17">
        <v>0</v>
      </c>
      <c r="BE166">
        <v>1</v>
      </c>
      <c r="BF166" s="39">
        <v>0</v>
      </c>
      <c r="BG166">
        <v>0</v>
      </c>
      <c r="BH166" s="17">
        <v>1</v>
      </c>
      <c r="BI166" s="17">
        <v>0</v>
      </c>
      <c r="BJ166">
        <v>584</v>
      </c>
      <c r="BK166" s="39">
        <v>495</v>
      </c>
      <c r="BL166" s="24">
        <v>33.494</v>
      </c>
      <c r="BM166">
        <v>0</v>
      </c>
      <c r="BN166">
        <v>0</v>
      </c>
      <c r="BO166">
        <v>0</v>
      </c>
      <c r="BP166">
        <v>0</v>
      </c>
      <c r="BQ166">
        <v>0</v>
      </c>
      <c r="BR166">
        <v>1</v>
      </c>
      <c r="BS166">
        <v>0</v>
      </c>
      <c r="BT166" s="17">
        <v>0</v>
      </c>
      <c r="BU166">
        <v>0</v>
      </c>
      <c r="BV166">
        <v>0</v>
      </c>
      <c r="BW166">
        <v>1</v>
      </c>
      <c r="BX166" s="17">
        <v>0</v>
      </c>
      <c r="BY166">
        <v>0</v>
      </c>
      <c r="BZ166">
        <v>0</v>
      </c>
      <c r="CA166">
        <v>0</v>
      </c>
      <c r="CB166">
        <v>0</v>
      </c>
      <c r="CC166" s="17">
        <v>0</v>
      </c>
      <c r="CD166">
        <v>0</v>
      </c>
      <c r="CE166">
        <v>0</v>
      </c>
      <c r="CF166">
        <v>1</v>
      </c>
      <c r="CG166">
        <v>1</v>
      </c>
      <c r="CH166">
        <v>0</v>
      </c>
      <c r="CI166">
        <v>0</v>
      </c>
      <c r="CJ166">
        <v>1</v>
      </c>
      <c r="CK166">
        <v>1</v>
      </c>
      <c r="CL166">
        <v>0</v>
      </c>
      <c r="CM166">
        <v>0</v>
      </c>
      <c r="CN166">
        <v>0</v>
      </c>
      <c r="CO166" s="17">
        <v>1</v>
      </c>
      <c r="CP166">
        <v>0</v>
      </c>
      <c r="CQ166">
        <v>106</v>
      </c>
      <c r="CR166">
        <v>0</v>
      </c>
      <c r="CS166">
        <v>1</v>
      </c>
      <c r="CT166">
        <v>21</v>
      </c>
      <c r="CZ166" s="33" t="s">
        <v>85</v>
      </c>
    </row>
    <row r="167" spans="1:104" x14ac:dyDescent="0.25">
      <c r="A167">
        <v>166</v>
      </c>
      <c r="B167">
        <v>15</v>
      </c>
      <c r="C167" s="24" t="s">
        <v>166</v>
      </c>
      <c r="D167" s="12">
        <v>9.8180313063387601</v>
      </c>
      <c r="E167" s="13">
        <v>0.22700650419280369</v>
      </c>
      <c r="F167" s="7">
        <v>43.25</v>
      </c>
      <c r="G167" s="7">
        <f t="shared" si="33"/>
        <v>9.5910248021459559</v>
      </c>
      <c r="H167" s="15">
        <f t="shared" si="34"/>
        <v>10.045037810531564</v>
      </c>
      <c r="I167" s="11">
        <f t="shared" si="35"/>
        <v>0.17628912351109532</v>
      </c>
      <c r="J167" s="32">
        <f t="shared" si="36"/>
        <v>4.0760490985224359E-3</v>
      </c>
      <c r="K167" s="32">
        <f t="shared" si="37"/>
        <v>245.33561196858474</v>
      </c>
      <c r="L167" s="8">
        <v>1</v>
      </c>
      <c r="M167" s="9">
        <v>0</v>
      </c>
      <c r="N167" s="8">
        <v>0</v>
      </c>
      <c r="O167" s="9">
        <v>1</v>
      </c>
      <c r="P167" s="9">
        <v>0</v>
      </c>
      <c r="Q167" s="9">
        <v>0</v>
      </c>
      <c r="R167" s="9">
        <v>0</v>
      </c>
      <c r="S167" s="8">
        <v>58336</v>
      </c>
      <c r="T167" s="9">
        <v>16</v>
      </c>
      <c r="U167" s="9">
        <f t="shared" si="38"/>
        <v>58319</v>
      </c>
      <c r="V167" s="9">
        <f t="shared" si="39"/>
        <v>20</v>
      </c>
      <c r="W167" s="7">
        <v>8</v>
      </c>
      <c r="X167" s="7">
        <v>22.343</v>
      </c>
      <c r="Y167" s="9">
        <v>0</v>
      </c>
      <c r="Z167" s="9">
        <v>1</v>
      </c>
      <c r="AA167" s="9">
        <v>1</v>
      </c>
      <c r="AB167" s="9">
        <v>0</v>
      </c>
      <c r="AC167" s="9">
        <v>0</v>
      </c>
      <c r="AD167" s="29">
        <v>0</v>
      </c>
      <c r="AE167" s="9">
        <v>0</v>
      </c>
      <c r="AF167" s="9">
        <v>1</v>
      </c>
      <c r="AG167" s="29">
        <v>0</v>
      </c>
      <c r="AH167" s="9">
        <v>1</v>
      </c>
      <c r="AI167" s="29">
        <v>0</v>
      </c>
      <c r="AJ167" s="20">
        <v>2005</v>
      </c>
      <c r="AK167" s="32">
        <v>0.32600000000000001</v>
      </c>
      <c r="AL167" s="32">
        <v>0.127</v>
      </c>
      <c r="AM167" s="32">
        <v>0.36099999999999999</v>
      </c>
      <c r="AN167" s="42">
        <f t="shared" si="42"/>
        <v>0.18599999999999994</v>
      </c>
      <c r="AO167" s="41" t="s">
        <v>98</v>
      </c>
      <c r="AP167" s="17" t="s">
        <v>98</v>
      </c>
      <c r="AQ167">
        <v>0.504</v>
      </c>
      <c r="AR167" s="39">
        <f t="shared" si="43"/>
        <v>0.496</v>
      </c>
      <c r="AS167" t="s">
        <v>98</v>
      </c>
      <c r="AT167" s="39" t="s">
        <v>98</v>
      </c>
      <c r="AU167">
        <v>0</v>
      </c>
      <c r="AV167" s="17">
        <v>1</v>
      </c>
      <c r="AW167">
        <v>0.32100000000000001</v>
      </c>
      <c r="AX167" s="17">
        <f t="shared" si="44"/>
        <v>0.67900000000000005</v>
      </c>
      <c r="AY167" s="17" t="s">
        <v>12</v>
      </c>
      <c r="AZ167">
        <v>0</v>
      </c>
      <c r="BA167" s="39">
        <v>0</v>
      </c>
      <c r="BB167">
        <v>0</v>
      </c>
      <c r="BC167">
        <v>0</v>
      </c>
      <c r="BD167" s="17">
        <v>0</v>
      </c>
      <c r="BE167">
        <v>1</v>
      </c>
      <c r="BF167" s="39">
        <v>0</v>
      </c>
      <c r="BG167">
        <v>0</v>
      </c>
      <c r="BH167" s="17">
        <v>1</v>
      </c>
      <c r="BI167" s="17">
        <v>0</v>
      </c>
      <c r="BJ167">
        <v>584</v>
      </c>
      <c r="BK167" s="39">
        <v>495</v>
      </c>
      <c r="BL167" s="24">
        <v>33.494</v>
      </c>
      <c r="BM167">
        <v>0</v>
      </c>
      <c r="BN167">
        <v>0</v>
      </c>
      <c r="BO167">
        <v>0</v>
      </c>
      <c r="BP167">
        <v>0</v>
      </c>
      <c r="BQ167">
        <v>0</v>
      </c>
      <c r="BR167">
        <v>1</v>
      </c>
      <c r="BS167">
        <v>0</v>
      </c>
      <c r="BT167" s="17">
        <v>0</v>
      </c>
      <c r="BU167">
        <v>0</v>
      </c>
      <c r="BV167">
        <v>0</v>
      </c>
      <c r="BW167">
        <v>1</v>
      </c>
      <c r="BX167" s="17">
        <v>0</v>
      </c>
      <c r="BY167">
        <v>0</v>
      </c>
      <c r="BZ167">
        <v>0</v>
      </c>
      <c r="CA167">
        <v>0</v>
      </c>
      <c r="CB167">
        <v>0</v>
      </c>
      <c r="CC167" s="17">
        <v>0</v>
      </c>
      <c r="CD167">
        <v>0</v>
      </c>
      <c r="CE167">
        <v>0</v>
      </c>
      <c r="CF167">
        <v>1</v>
      </c>
      <c r="CG167">
        <v>1</v>
      </c>
      <c r="CH167">
        <v>0</v>
      </c>
      <c r="CI167">
        <v>0</v>
      </c>
      <c r="CJ167">
        <v>1</v>
      </c>
      <c r="CK167">
        <v>1</v>
      </c>
      <c r="CL167">
        <v>0</v>
      </c>
      <c r="CM167">
        <v>0</v>
      </c>
      <c r="CN167">
        <v>0</v>
      </c>
      <c r="CO167" s="17">
        <v>1</v>
      </c>
      <c r="CP167">
        <v>0</v>
      </c>
      <c r="CQ167">
        <v>106</v>
      </c>
      <c r="CR167">
        <v>0</v>
      </c>
      <c r="CS167">
        <v>1</v>
      </c>
      <c r="CT167">
        <v>21</v>
      </c>
      <c r="CZ167" s="33" t="s">
        <v>85</v>
      </c>
    </row>
    <row r="168" spans="1:104" x14ac:dyDescent="0.25">
      <c r="A168">
        <v>167</v>
      </c>
      <c r="B168">
        <v>15</v>
      </c>
      <c r="C168" s="24" t="s">
        <v>166</v>
      </c>
      <c r="D168" s="12">
        <v>9.1787525116494351</v>
      </c>
      <c r="E168" s="13">
        <v>0.2194638434571595</v>
      </c>
      <c r="F168" s="7">
        <v>41.823529411764703</v>
      </c>
      <c r="G168" s="7">
        <f t="shared" si="33"/>
        <v>8.9592886681922757</v>
      </c>
      <c r="H168" s="15">
        <f t="shared" si="34"/>
        <v>9.3982163551065945</v>
      </c>
      <c r="I168" s="11">
        <f t="shared" si="35"/>
        <v>0.17064687625203045</v>
      </c>
      <c r="J168" s="32">
        <f t="shared" si="36"/>
        <v>4.080164411089336E-3</v>
      </c>
      <c r="K168" s="32">
        <f t="shared" si="37"/>
        <v>245.08816293827155</v>
      </c>
      <c r="L168" s="8">
        <v>1</v>
      </c>
      <c r="M168" s="9">
        <v>0</v>
      </c>
      <c r="N168" s="8">
        <v>0</v>
      </c>
      <c r="O168" s="9">
        <v>1</v>
      </c>
      <c r="P168" s="9">
        <v>0</v>
      </c>
      <c r="Q168" s="9">
        <v>0</v>
      </c>
      <c r="R168" s="9">
        <v>0</v>
      </c>
      <c r="S168" s="8">
        <v>58336</v>
      </c>
      <c r="T168" s="9">
        <v>16</v>
      </c>
      <c r="U168" s="9">
        <f t="shared" si="38"/>
        <v>58319</v>
      </c>
      <c r="V168" s="9">
        <f t="shared" si="39"/>
        <v>20</v>
      </c>
      <c r="W168" s="7">
        <v>10</v>
      </c>
      <c r="X168" s="7">
        <v>22.343</v>
      </c>
      <c r="Y168" s="9">
        <v>0</v>
      </c>
      <c r="Z168" s="9">
        <v>1</v>
      </c>
      <c r="AA168" s="9">
        <v>1</v>
      </c>
      <c r="AB168" s="9">
        <v>0</v>
      </c>
      <c r="AC168" s="9">
        <v>0</v>
      </c>
      <c r="AD168" s="29">
        <v>0</v>
      </c>
      <c r="AE168" s="9">
        <v>0</v>
      </c>
      <c r="AF168" s="9">
        <v>1</v>
      </c>
      <c r="AG168" s="29">
        <v>0</v>
      </c>
      <c r="AH168" s="9">
        <v>1</v>
      </c>
      <c r="AI168" s="29">
        <v>0</v>
      </c>
      <c r="AJ168" s="20">
        <v>2005</v>
      </c>
      <c r="AK168" s="32">
        <v>0.32600000000000001</v>
      </c>
      <c r="AL168" s="32">
        <v>0.127</v>
      </c>
      <c r="AM168" s="32">
        <v>0.36099999999999999</v>
      </c>
      <c r="AN168" s="42">
        <f t="shared" si="42"/>
        <v>0.18599999999999994</v>
      </c>
      <c r="AO168" s="41" t="s">
        <v>98</v>
      </c>
      <c r="AP168" s="17" t="s">
        <v>98</v>
      </c>
      <c r="AQ168">
        <v>0.504</v>
      </c>
      <c r="AR168" s="39">
        <f t="shared" si="43"/>
        <v>0.496</v>
      </c>
      <c r="AS168" t="s">
        <v>98</v>
      </c>
      <c r="AT168" s="39" t="s">
        <v>98</v>
      </c>
      <c r="AU168">
        <v>0</v>
      </c>
      <c r="AV168" s="17">
        <v>1</v>
      </c>
      <c r="AW168">
        <v>0.32100000000000001</v>
      </c>
      <c r="AX168" s="17">
        <f t="shared" si="44"/>
        <v>0.67900000000000005</v>
      </c>
      <c r="AY168" s="17" t="s">
        <v>12</v>
      </c>
      <c r="AZ168">
        <v>0</v>
      </c>
      <c r="BA168" s="39">
        <v>0</v>
      </c>
      <c r="BB168">
        <v>0</v>
      </c>
      <c r="BC168">
        <v>0</v>
      </c>
      <c r="BD168" s="17">
        <v>0</v>
      </c>
      <c r="BE168">
        <v>1</v>
      </c>
      <c r="BF168" s="39">
        <v>0</v>
      </c>
      <c r="BG168">
        <v>0</v>
      </c>
      <c r="BH168" s="17">
        <v>1</v>
      </c>
      <c r="BI168" s="17">
        <v>0</v>
      </c>
      <c r="BJ168">
        <v>584</v>
      </c>
      <c r="BK168" s="39">
        <v>495</v>
      </c>
      <c r="BL168" s="24">
        <v>33.494</v>
      </c>
      <c r="BM168">
        <v>0</v>
      </c>
      <c r="BN168">
        <v>0</v>
      </c>
      <c r="BO168">
        <v>0</v>
      </c>
      <c r="BP168">
        <v>0</v>
      </c>
      <c r="BQ168">
        <v>0</v>
      </c>
      <c r="BR168">
        <v>1</v>
      </c>
      <c r="BS168">
        <v>0</v>
      </c>
      <c r="BT168" s="17">
        <v>0</v>
      </c>
      <c r="BU168">
        <v>0</v>
      </c>
      <c r="BV168">
        <v>0</v>
      </c>
      <c r="BW168">
        <v>1</v>
      </c>
      <c r="BX168" s="17">
        <v>0</v>
      </c>
      <c r="BY168">
        <v>0</v>
      </c>
      <c r="BZ168">
        <v>0</v>
      </c>
      <c r="CA168">
        <v>0</v>
      </c>
      <c r="CB168">
        <v>0</v>
      </c>
      <c r="CC168" s="17">
        <v>0</v>
      </c>
      <c r="CD168">
        <v>0</v>
      </c>
      <c r="CE168">
        <v>0</v>
      </c>
      <c r="CF168">
        <v>1</v>
      </c>
      <c r="CG168">
        <v>1</v>
      </c>
      <c r="CH168">
        <v>0</v>
      </c>
      <c r="CI168">
        <v>0</v>
      </c>
      <c r="CJ168">
        <v>1</v>
      </c>
      <c r="CK168">
        <v>1</v>
      </c>
      <c r="CL168">
        <v>0</v>
      </c>
      <c r="CM168">
        <v>0</v>
      </c>
      <c r="CN168">
        <v>0</v>
      </c>
      <c r="CO168" s="17">
        <v>1</v>
      </c>
      <c r="CP168">
        <v>0</v>
      </c>
      <c r="CQ168">
        <v>106</v>
      </c>
      <c r="CR168">
        <v>0</v>
      </c>
      <c r="CS168">
        <v>1</v>
      </c>
      <c r="CT168">
        <v>21</v>
      </c>
      <c r="CZ168" s="33" t="s">
        <v>85</v>
      </c>
    </row>
    <row r="169" spans="1:104" x14ac:dyDescent="0.25">
      <c r="A169">
        <v>168</v>
      </c>
      <c r="B169">
        <v>15</v>
      </c>
      <c r="C169" s="24" t="s">
        <v>166</v>
      </c>
      <c r="D169" s="12">
        <v>14.29307988242752</v>
      </c>
      <c r="E169" s="13">
        <v>0.22555524731405549</v>
      </c>
      <c r="F169" s="7">
        <v>63.368421052631582</v>
      </c>
      <c r="G169" s="7">
        <f t="shared" si="33"/>
        <v>14.067524635113465</v>
      </c>
      <c r="H169" s="15">
        <f t="shared" si="34"/>
        <v>14.518635129741575</v>
      </c>
      <c r="I169" s="11">
        <f t="shared" si="35"/>
        <v>0.25380983573220656</v>
      </c>
      <c r="J169" s="32">
        <f t="shared" si="36"/>
        <v>4.0053047167042562E-3</v>
      </c>
      <c r="K169" s="32">
        <f t="shared" si="37"/>
        <v>249.66889431145322</v>
      </c>
      <c r="L169" s="8">
        <v>1</v>
      </c>
      <c r="M169" s="9">
        <v>0</v>
      </c>
      <c r="N169" s="8">
        <v>0</v>
      </c>
      <c r="O169" s="9">
        <v>1</v>
      </c>
      <c r="P169" s="9">
        <v>0</v>
      </c>
      <c r="Q169" s="9">
        <v>0</v>
      </c>
      <c r="R169" s="9">
        <v>0</v>
      </c>
      <c r="S169" s="8">
        <v>58336</v>
      </c>
      <c r="T169" s="9">
        <v>16</v>
      </c>
      <c r="U169" s="9">
        <f t="shared" si="38"/>
        <v>58319</v>
      </c>
      <c r="V169" s="9">
        <f t="shared" si="39"/>
        <v>20</v>
      </c>
      <c r="W169" s="7">
        <v>13</v>
      </c>
      <c r="X169" s="7">
        <v>22.343</v>
      </c>
      <c r="Y169" s="9">
        <v>0</v>
      </c>
      <c r="Z169" s="9">
        <v>1</v>
      </c>
      <c r="AA169" s="9">
        <v>1</v>
      </c>
      <c r="AB169" s="9">
        <v>0</v>
      </c>
      <c r="AC169" s="9">
        <v>0</v>
      </c>
      <c r="AD169" s="29">
        <v>0</v>
      </c>
      <c r="AE169" s="9">
        <v>0</v>
      </c>
      <c r="AF169" s="9">
        <v>1</v>
      </c>
      <c r="AG169" s="29">
        <v>0</v>
      </c>
      <c r="AH169" s="9">
        <v>1</v>
      </c>
      <c r="AI169" s="29">
        <v>0</v>
      </c>
      <c r="AJ169" s="20">
        <v>2005</v>
      </c>
      <c r="AK169" s="32">
        <v>0.32600000000000001</v>
      </c>
      <c r="AL169" s="32">
        <v>0.127</v>
      </c>
      <c r="AM169" s="32">
        <v>0.36099999999999999</v>
      </c>
      <c r="AN169" s="42">
        <f t="shared" si="42"/>
        <v>0.18599999999999994</v>
      </c>
      <c r="AO169" s="41" t="s">
        <v>98</v>
      </c>
      <c r="AP169" s="17" t="s">
        <v>98</v>
      </c>
      <c r="AQ169">
        <v>0.504</v>
      </c>
      <c r="AR169" s="39">
        <f t="shared" si="43"/>
        <v>0.496</v>
      </c>
      <c r="AS169" t="s">
        <v>98</v>
      </c>
      <c r="AT169" s="39" t="s">
        <v>98</v>
      </c>
      <c r="AU169">
        <v>0</v>
      </c>
      <c r="AV169" s="17">
        <v>1</v>
      </c>
      <c r="AW169">
        <v>0.32100000000000001</v>
      </c>
      <c r="AX169" s="17">
        <f t="shared" si="44"/>
        <v>0.67900000000000005</v>
      </c>
      <c r="AY169" s="17" t="s">
        <v>12</v>
      </c>
      <c r="AZ169">
        <v>0</v>
      </c>
      <c r="BA169" s="39">
        <v>0</v>
      </c>
      <c r="BB169">
        <v>0</v>
      </c>
      <c r="BC169">
        <v>0</v>
      </c>
      <c r="BD169" s="17">
        <v>0</v>
      </c>
      <c r="BE169">
        <v>1</v>
      </c>
      <c r="BF169" s="39">
        <v>0</v>
      </c>
      <c r="BG169">
        <v>0</v>
      </c>
      <c r="BH169" s="17">
        <v>1</v>
      </c>
      <c r="BI169" s="17">
        <v>0</v>
      </c>
      <c r="BJ169">
        <v>584</v>
      </c>
      <c r="BK169" s="39">
        <v>495</v>
      </c>
      <c r="BL169" s="24">
        <v>33.494</v>
      </c>
      <c r="BM169">
        <v>0</v>
      </c>
      <c r="BN169">
        <v>0</v>
      </c>
      <c r="BO169">
        <v>0</v>
      </c>
      <c r="BP169">
        <v>0</v>
      </c>
      <c r="BQ169">
        <v>0</v>
      </c>
      <c r="BR169">
        <v>1</v>
      </c>
      <c r="BS169">
        <v>0</v>
      </c>
      <c r="BT169" s="17">
        <v>0</v>
      </c>
      <c r="BU169">
        <v>0</v>
      </c>
      <c r="BV169">
        <v>0</v>
      </c>
      <c r="BW169">
        <v>1</v>
      </c>
      <c r="BX169" s="17">
        <v>0</v>
      </c>
      <c r="BY169">
        <v>0</v>
      </c>
      <c r="BZ169">
        <v>0</v>
      </c>
      <c r="CA169">
        <v>0</v>
      </c>
      <c r="CB169">
        <v>0</v>
      </c>
      <c r="CC169" s="17">
        <v>0</v>
      </c>
      <c r="CD169">
        <v>0</v>
      </c>
      <c r="CE169">
        <v>0</v>
      </c>
      <c r="CF169">
        <v>1</v>
      </c>
      <c r="CG169">
        <v>1</v>
      </c>
      <c r="CH169">
        <v>0</v>
      </c>
      <c r="CI169">
        <v>0</v>
      </c>
      <c r="CJ169">
        <v>1</v>
      </c>
      <c r="CK169">
        <v>1</v>
      </c>
      <c r="CL169">
        <v>0</v>
      </c>
      <c r="CM169">
        <v>0</v>
      </c>
      <c r="CN169">
        <v>0</v>
      </c>
      <c r="CO169" s="17">
        <v>1</v>
      </c>
      <c r="CP169">
        <v>0</v>
      </c>
      <c r="CQ169">
        <v>106</v>
      </c>
      <c r="CR169">
        <v>0</v>
      </c>
      <c r="CS169">
        <v>1</v>
      </c>
      <c r="CT169">
        <v>21</v>
      </c>
      <c r="CZ169" s="33" t="s">
        <v>85</v>
      </c>
    </row>
    <row r="170" spans="1:104" x14ac:dyDescent="0.25">
      <c r="A170">
        <v>169</v>
      </c>
      <c r="B170">
        <v>15</v>
      </c>
      <c r="C170" s="24" t="s">
        <v>166</v>
      </c>
      <c r="D170" s="12">
        <v>6.206787502577904</v>
      </c>
      <c r="E170" s="13">
        <v>0.62694823258362664</v>
      </c>
      <c r="F170" s="7">
        <v>9.9</v>
      </c>
      <c r="G170" s="7">
        <f t="shared" si="33"/>
        <v>5.5798392699942774</v>
      </c>
      <c r="H170" s="15">
        <f t="shared" si="34"/>
        <v>6.8337357351615307</v>
      </c>
      <c r="I170" s="11">
        <f t="shared" si="35"/>
        <v>4.8512505975795248E-2</v>
      </c>
      <c r="J170" s="32">
        <f t="shared" si="36"/>
        <v>4.9002531288682072E-3</v>
      </c>
      <c r="K170" s="32">
        <f t="shared" si="37"/>
        <v>204.0710905542478</v>
      </c>
      <c r="L170" s="8">
        <v>1</v>
      </c>
      <c r="M170" s="9">
        <v>0</v>
      </c>
      <c r="N170" s="8">
        <v>0</v>
      </c>
      <c r="O170" s="9">
        <v>1</v>
      </c>
      <c r="P170" s="9">
        <v>0</v>
      </c>
      <c r="Q170" s="9">
        <v>0</v>
      </c>
      <c r="R170" s="9">
        <v>0</v>
      </c>
      <c r="S170" s="8">
        <v>41564</v>
      </c>
      <c r="T170" s="9">
        <v>16</v>
      </c>
      <c r="U170" s="9">
        <f t="shared" si="38"/>
        <v>41547</v>
      </c>
      <c r="V170" s="9">
        <f t="shared" si="39"/>
        <v>20</v>
      </c>
      <c r="W170" s="7">
        <v>3</v>
      </c>
      <c r="X170" s="7">
        <v>22.343</v>
      </c>
      <c r="Y170" s="9">
        <v>0</v>
      </c>
      <c r="Z170" s="9">
        <v>1</v>
      </c>
      <c r="AA170" s="9">
        <v>1</v>
      </c>
      <c r="AB170" s="9">
        <v>0</v>
      </c>
      <c r="AC170" s="9">
        <v>0</v>
      </c>
      <c r="AD170" s="29">
        <v>0</v>
      </c>
      <c r="AE170" s="9">
        <v>0</v>
      </c>
      <c r="AF170" s="9">
        <v>1</v>
      </c>
      <c r="AG170" s="29">
        <v>0</v>
      </c>
      <c r="AH170" s="9">
        <v>1</v>
      </c>
      <c r="AI170" s="29">
        <v>0</v>
      </c>
      <c r="AJ170" s="20">
        <v>2005</v>
      </c>
      <c r="AK170" s="32">
        <v>0.32600000000000001</v>
      </c>
      <c r="AL170" s="32">
        <v>0.127</v>
      </c>
      <c r="AM170" s="32">
        <v>0.36099999999999999</v>
      </c>
      <c r="AN170" s="42">
        <f t="shared" si="42"/>
        <v>0.18599999999999994</v>
      </c>
      <c r="AO170" s="41" t="s">
        <v>98</v>
      </c>
      <c r="AP170" s="17" t="s">
        <v>98</v>
      </c>
      <c r="AQ170">
        <v>0.504</v>
      </c>
      <c r="AR170" s="39">
        <f t="shared" si="43"/>
        <v>0.496</v>
      </c>
      <c r="AS170" t="s">
        <v>98</v>
      </c>
      <c r="AT170" s="39" t="s">
        <v>98</v>
      </c>
      <c r="AU170">
        <v>0</v>
      </c>
      <c r="AV170" s="17">
        <v>1</v>
      </c>
      <c r="AW170">
        <v>0.32100000000000001</v>
      </c>
      <c r="AX170" s="17">
        <f t="shared" si="44"/>
        <v>0.67900000000000005</v>
      </c>
      <c r="AY170" s="17" t="s">
        <v>12</v>
      </c>
      <c r="AZ170">
        <v>0</v>
      </c>
      <c r="BA170" s="39">
        <v>0</v>
      </c>
      <c r="BB170">
        <v>0</v>
      </c>
      <c r="BC170">
        <v>0</v>
      </c>
      <c r="BD170" s="17">
        <v>0</v>
      </c>
      <c r="BE170">
        <v>1</v>
      </c>
      <c r="BF170" s="39">
        <v>0</v>
      </c>
      <c r="BG170">
        <v>0</v>
      </c>
      <c r="BH170" s="17">
        <v>1</v>
      </c>
      <c r="BI170" s="17">
        <v>0</v>
      </c>
      <c r="BJ170">
        <v>584</v>
      </c>
      <c r="BK170" s="39">
        <v>495</v>
      </c>
      <c r="BL170" s="24">
        <v>33.494</v>
      </c>
      <c r="BM170">
        <v>0</v>
      </c>
      <c r="BN170">
        <v>0</v>
      </c>
      <c r="BO170">
        <v>0</v>
      </c>
      <c r="BP170">
        <v>0</v>
      </c>
      <c r="BQ170">
        <v>0</v>
      </c>
      <c r="BR170">
        <v>1</v>
      </c>
      <c r="BS170">
        <v>0</v>
      </c>
      <c r="BT170" s="17">
        <v>0</v>
      </c>
      <c r="BU170">
        <v>0</v>
      </c>
      <c r="BV170">
        <v>0</v>
      </c>
      <c r="BW170">
        <v>1</v>
      </c>
      <c r="BX170" s="17">
        <v>0</v>
      </c>
      <c r="BY170">
        <v>0</v>
      </c>
      <c r="BZ170">
        <v>0</v>
      </c>
      <c r="CA170">
        <v>0</v>
      </c>
      <c r="CB170">
        <v>0</v>
      </c>
      <c r="CC170" s="17">
        <v>0</v>
      </c>
      <c r="CD170">
        <v>0</v>
      </c>
      <c r="CE170">
        <v>0</v>
      </c>
      <c r="CF170">
        <v>1</v>
      </c>
      <c r="CG170">
        <v>1</v>
      </c>
      <c r="CH170">
        <v>0</v>
      </c>
      <c r="CI170">
        <v>0</v>
      </c>
      <c r="CJ170">
        <v>1</v>
      </c>
      <c r="CK170">
        <v>1</v>
      </c>
      <c r="CL170">
        <v>0</v>
      </c>
      <c r="CM170">
        <v>0</v>
      </c>
      <c r="CN170">
        <v>0</v>
      </c>
      <c r="CO170" s="17">
        <v>1</v>
      </c>
      <c r="CP170">
        <v>0</v>
      </c>
      <c r="CQ170">
        <v>106</v>
      </c>
      <c r="CR170">
        <v>0</v>
      </c>
      <c r="CS170">
        <v>1</v>
      </c>
      <c r="CT170">
        <v>21</v>
      </c>
      <c r="CZ170" s="33" t="s">
        <v>85</v>
      </c>
    </row>
    <row r="171" spans="1:104" x14ac:dyDescent="0.25">
      <c r="A171">
        <v>170</v>
      </c>
      <c r="B171">
        <v>15</v>
      </c>
      <c r="C171" s="24" t="s">
        <v>166</v>
      </c>
      <c r="D171" s="12">
        <v>5.8509832027769706</v>
      </c>
      <c r="E171" s="13">
        <v>0.28950177305406888</v>
      </c>
      <c r="F171" s="7">
        <v>20.21052631578948</v>
      </c>
      <c r="G171" s="7">
        <f t="shared" si="33"/>
        <v>5.5614814297229014</v>
      </c>
      <c r="H171" s="15">
        <f t="shared" si="34"/>
        <v>6.1404849758310398</v>
      </c>
      <c r="I171" s="11">
        <f t="shared" si="35"/>
        <v>9.8669596470575952E-2</v>
      </c>
      <c r="J171" s="32">
        <f t="shared" si="36"/>
        <v>4.8820894087003713E-3</v>
      </c>
      <c r="K171" s="32">
        <f t="shared" si="37"/>
        <v>204.83033313931122</v>
      </c>
      <c r="L171" s="8">
        <v>1</v>
      </c>
      <c r="M171" s="9">
        <v>0</v>
      </c>
      <c r="N171" s="8">
        <v>0</v>
      </c>
      <c r="O171" s="9">
        <v>1</v>
      </c>
      <c r="P171" s="9">
        <v>0</v>
      </c>
      <c r="Q171" s="9">
        <v>0</v>
      </c>
      <c r="R171" s="9">
        <v>0</v>
      </c>
      <c r="S171" s="8">
        <v>41564</v>
      </c>
      <c r="T171" s="9">
        <v>16</v>
      </c>
      <c r="U171" s="9">
        <f t="shared" si="38"/>
        <v>41547</v>
      </c>
      <c r="V171" s="9">
        <f t="shared" si="39"/>
        <v>20</v>
      </c>
      <c r="W171" s="7">
        <v>6</v>
      </c>
      <c r="X171" s="7">
        <v>22.343</v>
      </c>
      <c r="Y171" s="9">
        <v>0</v>
      </c>
      <c r="Z171" s="9">
        <v>1</v>
      </c>
      <c r="AA171" s="9">
        <v>1</v>
      </c>
      <c r="AB171" s="9">
        <v>0</v>
      </c>
      <c r="AC171" s="9">
        <v>0</v>
      </c>
      <c r="AD171" s="29">
        <v>0</v>
      </c>
      <c r="AE171" s="9">
        <v>0</v>
      </c>
      <c r="AF171" s="9">
        <v>1</v>
      </c>
      <c r="AG171" s="29">
        <v>0</v>
      </c>
      <c r="AH171" s="9">
        <v>1</v>
      </c>
      <c r="AI171" s="29">
        <v>0</v>
      </c>
      <c r="AJ171" s="20">
        <v>2005</v>
      </c>
      <c r="AK171" s="32">
        <v>0.32600000000000001</v>
      </c>
      <c r="AL171" s="32">
        <v>0.127</v>
      </c>
      <c r="AM171" s="32">
        <v>0.36099999999999999</v>
      </c>
      <c r="AN171" s="42">
        <f t="shared" si="42"/>
        <v>0.18599999999999994</v>
      </c>
      <c r="AO171" s="41" t="s">
        <v>98</v>
      </c>
      <c r="AP171" s="17" t="s">
        <v>98</v>
      </c>
      <c r="AQ171">
        <v>0.504</v>
      </c>
      <c r="AR171" s="39">
        <f t="shared" si="43"/>
        <v>0.496</v>
      </c>
      <c r="AS171" t="s">
        <v>98</v>
      </c>
      <c r="AT171" s="39" t="s">
        <v>98</v>
      </c>
      <c r="AU171">
        <v>0</v>
      </c>
      <c r="AV171" s="17">
        <v>1</v>
      </c>
      <c r="AW171">
        <v>0.32100000000000001</v>
      </c>
      <c r="AX171" s="17">
        <f t="shared" si="44"/>
        <v>0.67900000000000005</v>
      </c>
      <c r="AY171" s="17" t="s">
        <v>12</v>
      </c>
      <c r="AZ171">
        <v>0</v>
      </c>
      <c r="BA171" s="39">
        <v>0</v>
      </c>
      <c r="BB171">
        <v>0</v>
      </c>
      <c r="BC171">
        <v>0</v>
      </c>
      <c r="BD171" s="17">
        <v>0</v>
      </c>
      <c r="BE171">
        <v>1</v>
      </c>
      <c r="BF171" s="39">
        <v>0</v>
      </c>
      <c r="BG171">
        <v>0</v>
      </c>
      <c r="BH171" s="17">
        <v>1</v>
      </c>
      <c r="BI171" s="17">
        <v>0</v>
      </c>
      <c r="BJ171">
        <v>584</v>
      </c>
      <c r="BK171" s="39">
        <v>495</v>
      </c>
      <c r="BL171" s="24">
        <v>33.494</v>
      </c>
      <c r="BM171">
        <v>0</v>
      </c>
      <c r="BN171">
        <v>0</v>
      </c>
      <c r="BO171">
        <v>0</v>
      </c>
      <c r="BP171">
        <v>0</v>
      </c>
      <c r="BQ171">
        <v>0</v>
      </c>
      <c r="BR171">
        <v>1</v>
      </c>
      <c r="BS171">
        <v>0</v>
      </c>
      <c r="BT171" s="17">
        <v>0</v>
      </c>
      <c r="BU171">
        <v>0</v>
      </c>
      <c r="BV171">
        <v>0</v>
      </c>
      <c r="BW171">
        <v>1</v>
      </c>
      <c r="BX171" s="17">
        <v>0</v>
      </c>
      <c r="BY171">
        <v>0</v>
      </c>
      <c r="BZ171">
        <v>0</v>
      </c>
      <c r="CA171">
        <v>0</v>
      </c>
      <c r="CB171">
        <v>0</v>
      </c>
      <c r="CC171" s="17">
        <v>0</v>
      </c>
      <c r="CD171">
        <v>0</v>
      </c>
      <c r="CE171">
        <v>0</v>
      </c>
      <c r="CF171">
        <v>1</v>
      </c>
      <c r="CG171">
        <v>1</v>
      </c>
      <c r="CH171">
        <v>0</v>
      </c>
      <c r="CI171">
        <v>0</v>
      </c>
      <c r="CJ171">
        <v>1</v>
      </c>
      <c r="CK171">
        <v>1</v>
      </c>
      <c r="CL171">
        <v>0</v>
      </c>
      <c r="CM171">
        <v>0</v>
      </c>
      <c r="CN171">
        <v>0</v>
      </c>
      <c r="CO171" s="17">
        <v>1</v>
      </c>
      <c r="CP171">
        <v>0</v>
      </c>
      <c r="CQ171">
        <v>106</v>
      </c>
      <c r="CR171">
        <v>0</v>
      </c>
      <c r="CS171">
        <v>1</v>
      </c>
      <c r="CT171">
        <v>21</v>
      </c>
      <c r="CZ171" s="33" t="s">
        <v>85</v>
      </c>
    </row>
    <row r="172" spans="1:104" x14ac:dyDescent="0.25">
      <c r="A172">
        <v>171</v>
      </c>
      <c r="B172">
        <v>15</v>
      </c>
      <c r="C172" s="24" t="s">
        <v>166</v>
      </c>
      <c r="D172" s="12">
        <v>12.02678251204039</v>
      </c>
      <c r="E172" s="13">
        <v>0.35760386186035592</v>
      </c>
      <c r="F172" s="7">
        <v>33.631578947368418</v>
      </c>
      <c r="G172" s="7">
        <f t="shared" si="33"/>
        <v>11.669178650180033</v>
      </c>
      <c r="H172" s="15">
        <f t="shared" si="34"/>
        <v>12.384386373900746</v>
      </c>
      <c r="I172" s="11">
        <f t="shared" si="35"/>
        <v>0.16279640298126366</v>
      </c>
      <c r="J172" s="32">
        <f t="shared" si="36"/>
        <v>4.8405816222910954E-3</v>
      </c>
      <c r="K172" s="32">
        <f t="shared" si="37"/>
        <v>206.5867447405401</v>
      </c>
      <c r="L172" s="8">
        <v>1</v>
      </c>
      <c r="M172" s="9">
        <v>0</v>
      </c>
      <c r="N172" s="8">
        <v>0</v>
      </c>
      <c r="O172" s="9">
        <v>1</v>
      </c>
      <c r="P172" s="9">
        <v>0</v>
      </c>
      <c r="Q172" s="9">
        <v>0</v>
      </c>
      <c r="R172" s="9">
        <v>0</v>
      </c>
      <c r="S172" s="8">
        <v>41564</v>
      </c>
      <c r="T172" s="9">
        <v>16</v>
      </c>
      <c r="U172" s="9">
        <f t="shared" si="38"/>
        <v>41547</v>
      </c>
      <c r="V172" s="9">
        <f t="shared" si="39"/>
        <v>20</v>
      </c>
      <c r="W172" s="7">
        <v>8</v>
      </c>
      <c r="X172" s="7">
        <v>22.343</v>
      </c>
      <c r="Y172" s="9">
        <v>0</v>
      </c>
      <c r="Z172" s="9">
        <v>1</v>
      </c>
      <c r="AA172" s="9">
        <v>1</v>
      </c>
      <c r="AB172" s="9">
        <v>0</v>
      </c>
      <c r="AC172" s="9">
        <v>0</v>
      </c>
      <c r="AD172" s="29">
        <v>0</v>
      </c>
      <c r="AE172" s="9">
        <v>0</v>
      </c>
      <c r="AF172" s="9">
        <v>1</v>
      </c>
      <c r="AG172" s="29">
        <v>0</v>
      </c>
      <c r="AH172" s="9">
        <v>1</v>
      </c>
      <c r="AI172" s="29">
        <v>0</v>
      </c>
      <c r="AJ172" s="20">
        <v>2005</v>
      </c>
      <c r="AK172" s="32">
        <v>0.32600000000000001</v>
      </c>
      <c r="AL172" s="32">
        <v>0.127</v>
      </c>
      <c r="AM172" s="32">
        <v>0.36099999999999999</v>
      </c>
      <c r="AN172" s="42">
        <f t="shared" si="42"/>
        <v>0.18599999999999994</v>
      </c>
      <c r="AO172" s="41" t="s">
        <v>98</v>
      </c>
      <c r="AP172" s="17" t="s">
        <v>98</v>
      </c>
      <c r="AQ172">
        <v>0.504</v>
      </c>
      <c r="AR172" s="39">
        <f t="shared" si="43"/>
        <v>0.496</v>
      </c>
      <c r="AS172" t="s">
        <v>98</v>
      </c>
      <c r="AT172" s="39" t="s">
        <v>98</v>
      </c>
      <c r="AU172">
        <v>0</v>
      </c>
      <c r="AV172" s="17">
        <v>1</v>
      </c>
      <c r="AW172">
        <v>0.32100000000000001</v>
      </c>
      <c r="AX172" s="17">
        <f t="shared" si="44"/>
        <v>0.67900000000000005</v>
      </c>
      <c r="AY172" s="17" t="s">
        <v>12</v>
      </c>
      <c r="AZ172">
        <v>0</v>
      </c>
      <c r="BA172" s="39">
        <v>0</v>
      </c>
      <c r="BB172">
        <v>0</v>
      </c>
      <c r="BC172">
        <v>0</v>
      </c>
      <c r="BD172" s="17">
        <v>0</v>
      </c>
      <c r="BE172">
        <v>1</v>
      </c>
      <c r="BF172" s="39">
        <v>0</v>
      </c>
      <c r="BG172">
        <v>0</v>
      </c>
      <c r="BH172" s="17">
        <v>1</v>
      </c>
      <c r="BI172" s="17">
        <v>0</v>
      </c>
      <c r="BJ172">
        <v>584</v>
      </c>
      <c r="BK172" s="39">
        <v>495</v>
      </c>
      <c r="BL172" s="24">
        <v>33.494</v>
      </c>
      <c r="BM172">
        <v>0</v>
      </c>
      <c r="BN172">
        <v>0</v>
      </c>
      <c r="BO172">
        <v>0</v>
      </c>
      <c r="BP172">
        <v>0</v>
      </c>
      <c r="BQ172">
        <v>0</v>
      </c>
      <c r="BR172">
        <v>1</v>
      </c>
      <c r="BS172">
        <v>0</v>
      </c>
      <c r="BT172" s="17">
        <v>0</v>
      </c>
      <c r="BU172">
        <v>0</v>
      </c>
      <c r="BV172">
        <v>0</v>
      </c>
      <c r="BW172">
        <v>1</v>
      </c>
      <c r="BX172" s="17">
        <v>0</v>
      </c>
      <c r="BY172">
        <v>0</v>
      </c>
      <c r="BZ172">
        <v>0</v>
      </c>
      <c r="CA172">
        <v>0</v>
      </c>
      <c r="CB172">
        <v>0</v>
      </c>
      <c r="CC172" s="17">
        <v>0</v>
      </c>
      <c r="CD172">
        <v>0</v>
      </c>
      <c r="CE172">
        <v>0</v>
      </c>
      <c r="CF172">
        <v>1</v>
      </c>
      <c r="CG172">
        <v>1</v>
      </c>
      <c r="CH172">
        <v>0</v>
      </c>
      <c r="CI172">
        <v>0</v>
      </c>
      <c r="CJ172">
        <v>1</v>
      </c>
      <c r="CK172">
        <v>1</v>
      </c>
      <c r="CL172">
        <v>0</v>
      </c>
      <c r="CM172">
        <v>0</v>
      </c>
      <c r="CN172">
        <v>0</v>
      </c>
      <c r="CO172" s="17">
        <v>1</v>
      </c>
      <c r="CP172">
        <v>0</v>
      </c>
      <c r="CQ172">
        <v>106</v>
      </c>
      <c r="CR172">
        <v>0</v>
      </c>
      <c r="CS172">
        <v>1</v>
      </c>
      <c r="CT172">
        <v>21</v>
      </c>
      <c r="CZ172" s="33" t="s">
        <v>85</v>
      </c>
    </row>
    <row r="173" spans="1:104" x14ac:dyDescent="0.25">
      <c r="A173">
        <v>172</v>
      </c>
      <c r="B173">
        <v>15</v>
      </c>
      <c r="C173" s="24" t="s">
        <v>166</v>
      </c>
      <c r="D173" s="12">
        <v>13.71015785759864</v>
      </c>
      <c r="E173" s="13">
        <v>0.33834080549867879</v>
      </c>
      <c r="F173" s="7">
        <v>40.521739130434788</v>
      </c>
      <c r="G173" s="7">
        <f t="shared" si="33"/>
        <v>13.371817052099962</v>
      </c>
      <c r="H173" s="15">
        <f t="shared" si="34"/>
        <v>14.048498663097318</v>
      </c>
      <c r="I173" s="11">
        <f t="shared" si="35"/>
        <v>0.19498510876513081</v>
      </c>
      <c r="J173" s="32">
        <f t="shared" si="36"/>
        <v>4.8118642721008669E-3</v>
      </c>
      <c r="K173" s="32">
        <f t="shared" si="37"/>
        <v>207.81966062467481</v>
      </c>
      <c r="L173" s="8">
        <v>1</v>
      </c>
      <c r="M173" s="9">
        <v>0</v>
      </c>
      <c r="N173" s="8">
        <v>0</v>
      </c>
      <c r="O173" s="9">
        <v>1</v>
      </c>
      <c r="P173" s="9">
        <v>0</v>
      </c>
      <c r="Q173" s="9">
        <v>0</v>
      </c>
      <c r="R173" s="9">
        <v>0</v>
      </c>
      <c r="S173" s="8">
        <v>41564</v>
      </c>
      <c r="T173" s="9">
        <v>16</v>
      </c>
      <c r="U173" s="9">
        <f t="shared" si="38"/>
        <v>41547</v>
      </c>
      <c r="V173" s="9">
        <f t="shared" si="39"/>
        <v>20</v>
      </c>
      <c r="W173" s="7">
        <v>10</v>
      </c>
      <c r="X173" s="7">
        <v>22.343</v>
      </c>
      <c r="Y173" s="9">
        <v>0</v>
      </c>
      <c r="Z173" s="9">
        <v>1</v>
      </c>
      <c r="AA173" s="9">
        <v>1</v>
      </c>
      <c r="AB173" s="9">
        <v>0</v>
      </c>
      <c r="AC173" s="9">
        <v>0</v>
      </c>
      <c r="AD173" s="29">
        <v>0</v>
      </c>
      <c r="AE173" s="9">
        <v>0</v>
      </c>
      <c r="AF173" s="9">
        <v>1</v>
      </c>
      <c r="AG173" s="29">
        <v>0</v>
      </c>
      <c r="AH173" s="9">
        <v>1</v>
      </c>
      <c r="AI173" s="29">
        <v>0</v>
      </c>
      <c r="AJ173" s="20">
        <v>2005</v>
      </c>
      <c r="AK173" s="32">
        <v>0.32600000000000001</v>
      </c>
      <c r="AL173" s="32">
        <v>0.127</v>
      </c>
      <c r="AM173" s="32">
        <v>0.36099999999999999</v>
      </c>
      <c r="AN173" s="42">
        <f t="shared" si="42"/>
        <v>0.18599999999999994</v>
      </c>
      <c r="AO173" s="41" t="s">
        <v>98</v>
      </c>
      <c r="AP173" s="17" t="s">
        <v>98</v>
      </c>
      <c r="AQ173">
        <v>0.504</v>
      </c>
      <c r="AR173" s="39">
        <f t="shared" si="43"/>
        <v>0.496</v>
      </c>
      <c r="AS173" t="s">
        <v>98</v>
      </c>
      <c r="AT173" s="39" t="s">
        <v>98</v>
      </c>
      <c r="AU173">
        <v>0</v>
      </c>
      <c r="AV173" s="17">
        <v>1</v>
      </c>
      <c r="AW173">
        <v>0.32100000000000001</v>
      </c>
      <c r="AX173" s="17">
        <f t="shared" si="44"/>
        <v>0.67900000000000005</v>
      </c>
      <c r="AY173" s="17" t="s">
        <v>12</v>
      </c>
      <c r="AZ173">
        <v>0</v>
      </c>
      <c r="BA173" s="39">
        <v>0</v>
      </c>
      <c r="BB173">
        <v>0</v>
      </c>
      <c r="BC173">
        <v>0</v>
      </c>
      <c r="BD173" s="17">
        <v>0</v>
      </c>
      <c r="BE173">
        <v>1</v>
      </c>
      <c r="BF173" s="39">
        <v>0</v>
      </c>
      <c r="BG173">
        <v>0</v>
      </c>
      <c r="BH173" s="17">
        <v>1</v>
      </c>
      <c r="BI173" s="17">
        <v>0</v>
      </c>
      <c r="BJ173">
        <v>584</v>
      </c>
      <c r="BK173" s="39">
        <v>495</v>
      </c>
      <c r="BL173" s="24">
        <v>33.494</v>
      </c>
      <c r="BM173">
        <v>0</v>
      </c>
      <c r="BN173">
        <v>0</v>
      </c>
      <c r="BO173">
        <v>0</v>
      </c>
      <c r="BP173">
        <v>0</v>
      </c>
      <c r="BQ173">
        <v>0</v>
      </c>
      <c r="BR173">
        <v>1</v>
      </c>
      <c r="BS173">
        <v>0</v>
      </c>
      <c r="BT173" s="17">
        <v>0</v>
      </c>
      <c r="BU173">
        <v>0</v>
      </c>
      <c r="BV173">
        <v>0</v>
      </c>
      <c r="BW173">
        <v>1</v>
      </c>
      <c r="BX173" s="17">
        <v>0</v>
      </c>
      <c r="BY173">
        <v>0</v>
      </c>
      <c r="BZ173">
        <v>0</v>
      </c>
      <c r="CA173">
        <v>0</v>
      </c>
      <c r="CB173">
        <v>0</v>
      </c>
      <c r="CC173" s="17">
        <v>0</v>
      </c>
      <c r="CD173">
        <v>0</v>
      </c>
      <c r="CE173">
        <v>0</v>
      </c>
      <c r="CF173">
        <v>1</v>
      </c>
      <c r="CG173">
        <v>1</v>
      </c>
      <c r="CH173">
        <v>0</v>
      </c>
      <c r="CI173">
        <v>0</v>
      </c>
      <c r="CJ173">
        <v>1</v>
      </c>
      <c r="CK173">
        <v>1</v>
      </c>
      <c r="CL173">
        <v>0</v>
      </c>
      <c r="CM173">
        <v>0</v>
      </c>
      <c r="CN173">
        <v>0</v>
      </c>
      <c r="CO173" s="17">
        <v>1</v>
      </c>
      <c r="CP173">
        <v>0</v>
      </c>
      <c r="CQ173">
        <v>106</v>
      </c>
      <c r="CR173">
        <v>0</v>
      </c>
      <c r="CS173">
        <v>1</v>
      </c>
      <c r="CT173">
        <v>21</v>
      </c>
      <c r="CZ173" s="33" t="s">
        <v>85</v>
      </c>
    </row>
    <row r="174" spans="1:104" s="50" customFormat="1" x14ac:dyDescent="0.25">
      <c r="A174" s="50">
        <v>173</v>
      </c>
      <c r="B174" s="50">
        <v>15</v>
      </c>
      <c r="C174" s="51" t="s">
        <v>166</v>
      </c>
      <c r="D174" s="52">
        <v>13.28910230943492</v>
      </c>
      <c r="E174" s="53">
        <v>0.21093813189579241</v>
      </c>
      <c r="F174" s="54">
        <v>63</v>
      </c>
      <c r="G174" s="54">
        <f t="shared" si="33"/>
        <v>13.078164177539128</v>
      </c>
      <c r="H174" s="55">
        <f t="shared" si="34"/>
        <v>13.500040441330713</v>
      </c>
      <c r="I174" s="56">
        <f t="shared" si="35"/>
        <v>0.29529663976656012</v>
      </c>
      <c r="J174" s="57">
        <f t="shared" si="36"/>
        <v>4.6872482502628588E-3</v>
      </c>
      <c r="K174" s="57">
        <f t="shared" si="37"/>
        <v>213.34479135896427</v>
      </c>
      <c r="L174" s="58">
        <v>1</v>
      </c>
      <c r="M174" s="59">
        <v>0</v>
      </c>
      <c r="N174" s="58">
        <v>0</v>
      </c>
      <c r="O174" s="59">
        <v>1</v>
      </c>
      <c r="P174" s="59">
        <v>0</v>
      </c>
      <c r="Q174" s="59">
        <v>0</v>
      </c>
      <c r="R174" s="59">
        <v>0</v>
      </c>
      <c r="S174" s="58">
        <v>41564</v>
      </c>
      <c r="T174" s="59">
        <v>16</v>
      </c>
      <c r="U174" s="59">
        <f t="shared" si="38"/>
        <v>41547</v>
      </c>
      <c r="V174" s="59">
        <f t="shared" si="39"/>
        <v>20</v>
      </c>
      <c r="W174" s="54">
        <v>13</v>
      </c>
      <c r="X174" s="54">
        <v>22.343</v>
      </c>
      <c r="Y174" s="59">
        <v>0</v>
      </c>
      <c r="Z174" s="59">
        <v>1</v>
      </c>
      <c r="AA174" s="59">
        <v>1</v>
      </c>
      <c r="AB174" s="59">
        <v>0</v>
      </c>
      <c r="AC174" s="59">
        <v>0</v>
      </c>
      <c r="AD174" s="60">
        <v>0</v>
      </c>
      <c r="AE174" s="59">
        <v>0</v>
      </c>
      <c r="AF174" s="59">
        <v>1</v>
      </c>
      <c r="AG174" s="60">
        <v>0</v>
      </c>
      <c r="AH174" s="59">
        <v>1</v>
      </c>
      <c r="AI174" s="60">
        <v>0</v>
      </c>
      <c r="AJ174" s="61">
        <v>2005</v>
      </c>
      <c r="AK174" s="57">
        <v>0.32600000000000001</v>
      </c>
      <c r="AL174" s="57">
        <v>0.127</v>
      </c>
      <c r="AM174" s="57">
        <v>0.36099999999999999</v>
      </c>
      <c r="AN174" s="62">
        <f t="shared" si="42"/>
        <v>0.18599999999999994</v>
      </c>
      <c r="AO174" s="63" t="s">
        <v>98</v>
      </c>
      <c r="AP174" s="64" t="s">
        <v>98</v>
      </c>
      <c r="AQ174" s="50">
        <v>0.504</v>
      </c>
      <c r="AR174" s="65">
        <f t="shared" si="43"/>
        <v>0.496</v>
      </c>
      <c r="AS174" s="50" t="s">
        <v>98</v>
      </c>
      <c r="AT174" s="65" t="s">
        <v>98</v>
      </c>
      <c r="AU174">
        <v>0</v>
      </c>
      <c r="AV174" s="64">
        <v>1</v>
      </c>
      <c r="AW174" s="50">
        <v>0.32100000000000001</v>
      </c>
      <c r="AX174" s="64">
        <f t="shared" si="44"/>
        <v>0.67900000000000005</v>
      </c>
      <c r="AY174" s="64" t="s">
        <v>12</v>
      </c>
      <c r="AZ174">
        <v>0</v>
      </c>
      <c r="BA174">
        <v>0</v>
      </c>
      <c r="BB174">
        <v>0</v>
      </c>
      <c r="BC174">
        <v>0</v>
      </c>
      <c r="BD174">
        <v>0</v>
      </c>
      <c r="BE174">
        <v>1</v>
      </c>
      <c r="BF174" s="64">
        <v>0</v>
      </c>
      <c r="BG174">
        <v>0</v>
      </c>
      <c r="BH174">
        <v>1</v>
      </c>
      <c r="BI174" s="64">
        <v>0</v>
      </c>
      <c r="BJ174">
        <v>584</v>
      </c>
      <c r="BK174">
        <v>495</v>
      </c>
      <c r="BL174" s="51">
        <v>33.494</v>
      </c>
      <c r="BM174" s="50">
        <v>0</v>
      </c>
      <c r="BN174" s="50">
        <v>0</v>
      </c>
      <c r="BO174" s="50">
        <v>0</v>
      </c>
      <c r="BP174" s="50">
        <v>0</v>
      </c>
      <c r="BQ174" s="50">
        <v>0</v>
      </c>
      <c r="BR174" s="50">
        <v>1</v>
      </c>
      <c r="BS174" s="50">
        <v>0</v>
      </c>
      <c r="BT174" s="64">
        <v>0</v>
      </c>
      <c r="BU174" s="50">
        <v>0</v>
      </c>
      <c r="BV174" s="50">
        <v>0</v>
      </c>
      <c r="BW174" s="50">
        <v>1</v>
      </c>
      <c r="BX174" s="64">
        <v>0</v>
      </c>
      <c r="BY174" s="50">
        <v>0</v>
      </c>
      <c r="BZ174" s="50">
        <v>0</v>
      </c>
      <c r="CA174" s="50">
        <v>0</v>
      </c>
      <c r="CB174" s="50">
        <v>0</v>
      </c>
      <c r="CC174" s="64">
        <v>0</v>
      </c>
      <c r="CD174" s="50">
        <v>0</v>
      </c>
      <c r="CE174" s="50">
        <v>0</v>
      </c>
      <c r="CF174" s="50">
        <v>1</v>
      </c>
      <c r="CG174" s="50">
        <v>1</v>
      </c>
      <c r="CH174" s="50">
        <v>0</v>
      </c>
      <c r="CI174" s="50">
        <v>0</v>
      </c>
      <c r="CJ174" s="50">
        <v>1</v>
      </c>
      <c r="CK174">
        <v>1</v>
      </c>
      <c r="CL174" s="50">
        <v>0</v>
      </c>
      <c r="CM174" s="50">
        <v>0</v>
      </c>
      <c r="CN174" s="50">
        <v>0</v>
      </c>
      <c r="CO174" s="64">
        <v>1</v>
      </c>
      <c r="CP174">
        <v>0</v>
      </c>
      <c r="CQ174">
        <v>106</v>
      </c>
      <c r="CR174">
        <v>0</v>
      </c>
      <c r="CS174">
        <v>1</v>
      </c>
      <c r="CT174">
        <v>21</v>
      </c>
      <c r="CU174" s="66"/>
      <c r="CZ174" s="33" t="s">
        <v>85</v>
      </c>
    </row>
    <row r="175" spans="1:104" x14ac:dyDescent="0.25">
      <c r="A175">
        <v>174</v>
      </c>
      <c r="B175">
        <v>16</v>
      </c>
      <c r="C175" s="24" t="s">
        <v>192</v>
      </c>
      <c r="D175" s="12">
        <v>3.2706237490793382</v>
      </c>
      <c r="E175" s="13">
        <v>0.79384071579595572</v>
      </c>
      <c r="F175" s="7">
        <v>4.12</v>
      </c>
      <c r="G175" s="7">
        <f t="shared" si="33"/>
        <v>2.4767830332833825</v>
      </c>
      <c r="H175" s="15">
        <f t="shared" si="34"/>
        <v>4.0644644648752939</v>
      </c>
      <c r="I175" s="11">
        <f t="shared" si="35"/>
        <v>7.3536563247082132E-2</v>
      </c>
      <c r="J175" s="32">
        <f t="shared" si="36"/>
        <v>1.7848680399777217E-2</v>
      </c>
      <c r="K175" s="32">
        <f t="shared" si="37"/>
        <v>56.026550848682447</v>
      </c>
      <c r="L175" s="8">
        <v>0</v>
      </c>
      <c r="M175" s="9">
        <v>1</v>
      </c>
      <c r="N175" s="8">
        <v>0</v>
      </c>
      <c r="O175" s="9">
        <v>0</v>
      </c>
      <c r="P175" s="9">
        <v>1</v>
      </c>
      <c r="Q175" s="9">
        <v>0</v>
      </c>
      <c r="R175" s="9">
        <v>0</v>
      </c>
      <c r="S175" s="8">
        <v>3132</v>
      </c>
      <c r="T175" s="9">
        <v>9</v>
      </c>
      <c r="U175" s="9">
        <f t="shared" si="38"/>
        <v>3122</v>
      </c>
      <c r="V175" s="9">
        <f t="shared" si="39"/>
        <v>48</v>
      </c>
      <c r="W175" s="7">
        <v>9.8249999999999993</v>
      </c>
      <c r="X175" s="7">
        <f t="shared" ref="X175:X222" si="45">BL175-W175-6</f>
        <v>24.175000000000001</v>
      </c>
      <c r="Y175" s="9">
        <v>0</v>
      </c>
      <c r="Z175" s="9">
        <v>1</v>
      </c>
      <c r="AA175" s="9">
        <v>0</v>
      </c>
      <c r="AB175" s="9">
        <v>0</v>
      </c>
      <c r="AC175" s="9">
        <v>1</v>
      </c>
      <c r="AD175" s="29">
        <v>0</v>
      </c>
      <c r="AE175" s="9">
        <v>0</v>
      </c>
      <c r="AF175" s="9">
        <v>1</v>
      </c>
      <c r="AG175" s="29">
        <v>0</v>
      </c>
      <c r="AH175" s="9">
        <v>0</v>
      </c>
      <c r="AI175" s="29">
        <v>1</v>
      </c>
      <c r="AJ175" s="20">
        <v>1992</v>
      </c>
      <c r="AK175" s="32">
        <f t="shared" ref="AK175:AK214" si="46">(1-AL175-AM175)/2</f>
        <v>0.26250000000000001</v>
      </c>
      <c r="AL175" s="32">
        <v>0.25</v>
      </c>
      <c r="AM175" s="32">
        <v>0.22500000000000001</v>
      </c>
      <c r="AN175" s="42">
        <f t="shared" ref="AN175:AN214" si="47">(1-AL175-AM175)/2</f>
        <v>0.26250000000000001</v>
      </c>
      <c r="AO175" s="41">
        <v>0.67</v>
      </c>
      <c r="AP175" s="17">
        <v>0.33</v>
      </c>
      <c r="AQ175">
        <v>0</v>
      </c>
      <c r="AR175" s="39">
        <f t="shared" si="43"/>
        <v>1</v>
      </c>
      <c r="AS175">
        <v>0.38</v>
      </c>
      <c r="AT175" s="39">
        <v>0.62</v>
      </c>
      <c r="AU175">
        <v>0</v>
      </c>
      <c r="AV175" s="17">
        <v>1</v>
      </c>
      <c r="AW175">
        <f t="shared" ref="AW175:AW222" si="48">1-AX175</f>
        <v>0.44099999999999995</v>
      </c>
      <c r="AX175" s="17">
        <v>0.55900000000000005</v>
      </c>
      <c r="AY175" s="17" t="s">
        <v>10</v>
      </c>
      <c r="AZ175">
        <v>0</v>
      </c>
      <c r="BA175">
        <v>0</v>
      </c>
      <c r="BB175">
        <v>0</v>
      </c>
      <c r="BC175">
        <v>0</v>
      </c>
      <c r="BD175">
        <v>0</v>
      </c>
      <c r="BE175">
        <v>0</v>
      </c>
      <c r="BF175" s="17">
        <v>1</v>
      </c>
      <c r="BG175">
        <v>0</v>
      </c>
      <c r="BH175">
        <v>0</v>
      </c>
      <c r="BI175" s="17">
        <v>1</v>
      </c>
      <c r="BJ175" t="s">
        <v>98</v>
      </c>
      <c r="BK175">
        <v>28</v>
      </c>
      <c r="BL175" s="24">
        <v>40</v>
      </c>
      <c r="BM175">
        <v>1</v>
      </c>
      <c r="BN175">
        <v>0</v>
      </c>
      <c r="BO175">
        <v>0</v>
      </c>
      <c r="BP175">
        <v>0</v>
      </c>
      <c r="BQ175">
        <v>0</v>
      </c>
      <c r="BR175">
        <v>0</v>
      </c>
      <c r="BS175">
        <v>0</v>
      </c>
      <c r="BT175" s="17">
        <v>0</v>
      </c>
      <c r="BU175">
        <v>0</v>
      </c>
      <c r="BV175">
        <v>0</v>
      </c>
      <c r="BW175">
        <v>1</v>
      </c>
      <c r="BX175" s="17">
        <v>0</v>
      </c>
      <c r="BY175">
        <v>0</v>
      </c>
      <c r="BZ175">
        <v>0</v>
      </c>
      <c r="CA175">
        <v>0</v>
      </c>
      <c r="CB175">
        <v>0</v>
      </c>
      <c r="CC175" s="17">
        <v>0</v>
      </c>
      <c r="CD175">
        <v>0</v>
      </c>
      <c r="CE175">
        <v>0</v>
      </c>
      <c r="CF175">
        <v>1</v>
      </c>
      <c r="CG175">
        <v>1</v>
      </c>
      <c r="CH175">
        <v>0</v>
      </c>
      <c r="CI175">
        <v>0</v>
      </c>
      <c r="CJ175">
        <v>0</v>
      </c>
      <c r="CK175">
        <v>0</v>
      </c>
      <c r="CL175">
        <v>0</v>
      </c>
      <c r="CM175">
        <v>0</v>
      </c>
      <c r="CN175">
        <v>1</v>
      </c>
      <c r="CO175" s="17">
        <v>0</v>
      </c>
      <c r="CP175">
        <v>0</v>
      </c>
      <c r="CQ175">
        <v>30</v>
      </c>
      <c r="CR175">
        <v>0</v>
      </c>
      <c r="CS175">
        <v>1</v>
      </c>
      <c r="CT175">
        <v>17</v>
      </c>
      <c r="CZ175" s="33" t="s">
        <v>85</v>
      </c>
    </row>
    <row r="176" spans="1:104" x14ac:dyDescent="0.25">
      <c r="A176">
        <v>175</v>
      </c>
      <c r="B176">
        <v>16</v>
      </c>
      <c r="C176" s="24" t="s">
        <v>192</v>
      </c>
      <c r="D176" s="12">
        <v>3.6008025644540531</v>
      </c>
      <c r="E176" s="13">
        <v>0.54066104571382179</v>
      </c>
      <c r="F176" s="7">
        <v>6.66</v>
      </c>
      <c r="G176" s="7">
        <f t="shared" si="33"/>
        <v>3.0601415187402314</v>
      </c>
      <c r="H176" s="15">
        <f t="shared" si="34"/>
        <v>4.1414636101678752</v>
      </c>
      <c r="I176" s="11">
        <f t="shared" si="35"/>
        <v>0.11835711912237923</v>
      </c>
      <c r="J176" s="32">
        <f t="shared" si="36"/>
        <v>1.7771339207564449E-2</v>
      </c>
      <c r="K176" s="32">
        <f t="shared" si="37"/>
        <v>56.270379419371253</v>
      </c>
      <c r="L176" s="8">
        <v>0</v>
      </c>
      <c r="M176" s="9">
        <v>1</v>
      </c>
      <c r="N176" s="8">
        <v>0</v>
      </c>
      <c r="O176" s="9">
        <v>0</v>
      </c>
      <c r="P176" s="9">
        <v>1</v>
      </c>
      <c r="Q176" s="9">
        <v>0</v>
      </c>
      <c r="R176" s="9">
        <v>0</v>
      </c>
      <c r="S176" s="8">
        <v>3132</v>
      </c>
      <c r="T176" s="9">
        <v>9</v>
      </c>
      <c r="U176" s="9">
        <f t="shared" si="38"/>
        <v>3122</v>
      </c>
      <c r="V176" s="9">
        <f t="shared" si="39"/>
        <v>48</v>
      </c>
      <c r="W176" s="7">
        <v>9.8249999999999993</v>
      </c>
      <c r="X176" s="7">
        <f t="shared" si="45"/>
        <v>24.175000000000001</v>
      </c>
      <c r="Y176" s="9">
        <v>0</v>
      </c>
      <c r="Z176" s="9">
        <v>1</v>
      </c>
      <c r="AA176" s="9">
        <v>0</v>
      </c>
      <c r="AB176" s="9">
        <v>0</v>
      </c>
      <c r="AC176" s="9">
        <v>1</v>
      </c>
      <c r="AD176" s="29">
        <v>0</v>
      </c>
      <c r="AE176" s="9">
        <v>0</v>
      </c>
      <c r="AF176" s="9">
        <v>1</v>
      </c>
      <c r="AG176" s="29">
        <v>0</v>
      </c>
      <c r="AH176" s="9">
        <v>0</v>
      </c>
      <c r="AI176" s="29">
        <v>1</v>
      </c>
      <c r="AJ176" s="20">
        <v>1992</v>
      </c>
      <c r="AK176" s="32">
        <f t="shared" si="46"/>
        <v>0.26250000000000001</v>
      </c>
      <c r="AL176" s="32">
        <v>0.25</v>
      </c>
      <c r="AM176" s="32">
        <v>0.22500000000000001</v>
      </c>
      <c r="AN176" s="42">
        <f t="shared" si="47"/>
        <v>0.26250000000000001</v>
      </c>
      <c r="AO176" s="41">
        <v>0.67</v>
      </c>
      <c r="AP176" s="17">
        <v>0.33</v>
      </c>
      <c r="AQ176">
        <v>0</v>
      </c>
      <c r="AR176" s="39">
        <f t="shared" si="43"/>
        <v>1</v>
      </c>
      <c r="AS176">
        <v>0.38</v>
      </c>
      <c r="AT176" s="39">
        <v>0.62</v>
      </c>
      <c r="AU176">
        <v>0</v>
      </c>
      <c r="AV176" s="17">
        <v>1</v>
      </c>
      <c r="AW176">
        <f t="shared" si="48"/>
        <v>0.44099999999999995</v>
      </c>
      <c r="AX176" s="17">
        <v>0.55900000000000005</v>
      </c>
      <c r="AY176" s="17" t="s">
        <v>10</v>
      </c>
      <c r="AZ176">
        <v>0</v>
      </c>
      <c r="BA176">
        <v>0</v>
      </c>
      <c r="BB176">
        <v>0</v>
      </c>
      <c r="BC176">
        <v>0</v>
      </c>
      <c r="BD176">
        <v>0</v>
      </c>
      <c r="BE176">
        <v>0</v>
      </c>
      <c r="BF176" s="17">
        <v>1</v>
      </c>
      <c r="BG176">
        <v>0</v>
      </c>
      <c r="BH176">
        <v>0</v>
      </c>
      <c r="BI176" s="17">
        <v>1</v>
      </c>
      <c r="BJ176" t="s">
        <v>98</v>
      </c>
      <c r="BK176">
        <v>28</v>
      </c>
      <c r="BL176" s="24">
        <v>40</v>
      </c>
      <c r="BM176">
        <v>1</v>
      </c>
      <c r="BN176">
        <v>0</v>
      </c>
      <c r="BO176">
        <v>0</v>
      </c>
      <c r="BP176">
        <v>0</v>
      </c>
      <c r="BQ176">
        <v>0</v>
      </c>
      <c r="BR176">
        <v>0</v>
      </c>
      <c r="BS176">
        <v>0</v>
      </c>
      <c r="BT176" s="17">
        <v>0</v>
      </c>
      <c r="BU176">
        <v>0</v>
      </c>
      <c r="BV176">
        <v>0</v>
      </c>
      <c r="BW176">
        <v>1</v>
      </c>
      <c r="BX176" s="17">
        <v>0</v>
      </c>
      <c r="BY176">
        <v>0</v>
      </c>
      <c r="BZ176">
        <v>0</v>
      </c>
      <c r="CA176">
        <v>0</v>
      </c>
      <c r="CB176">
        <v>0</v>
      </c>
      <c r="CC176" s="17">
        <v>0</v>
      </c>
      <c r="CD176">
        <v>0</v>
      </c>
      <c r="CE176">
        <v>0</v>
      </c>
      <c r="CF176">
        <v>1</v>
      </c>
      <c r="CG176">
        <v>1</v>
      </c>
      <c r="CH176">
        <v>0</v>
      </c>
      <c r="CI176">
        <v>0</v>
      </c>
      <c r="CJ176">
        <v>0</v>
      </c>
      <c r="CK176">
        <v>0</v>
      </c>
      <c r="CL176">
        <v>0</v>
      </c>
      <c r="CM176">
        <v>0</v>
      </c>
      <c r="CN176">
        <v>1</v>
      </c>
      <c r="CO176" s="17">
        <v>0</v>
      </c>
      <c r="CP176">
        <v>0</v>
      </c>
      <c r="CQ176">
        <v>30</v>
      </c>
      <c r="CR176">
        <v>0</v>
      </c>
      <c r="CS176">
        <v>1</v>
      </c>
      <c r="CT176">
        <v>17</v>
      </c>
      <c r="CZ176" s="33" t="s">
        <v>85</v>
      </c>
    </row>
    <row r="177" spans="1:104" x14ac:dyDescent="0.25">
      <c r="A177">
        <v>176</v>
      </c>
      <c r="B177">
        <v>16</v>
      </c>
      <c r="C177" s="24" t="s">
        <v>192</v>
      </c>
      <c r="D177" s="12">
        <v>6.4052053179784352</v>
      </c>
      <c r="E177" s="13">
        <v>1.0622231041423611</v>
      </c>
      <c r="F177" s="7">
        <v>6.03</v>
      </c>
      <c r="G177" s="7">
        <f t="shared" si="33"/>
        <v>5.3429822138360743</v>
      </c>
      <c r="H177" s="15">
        <f t="shared" si="34"/>
        <v>7.467428422120796</v>
      </c>
      <c r="I177" s="11">
        <f t="shared" si="35"/>
        <v>0.10729671724387244</v>
      </c>
      <c r="J177" s="32">
        <f t="shared" si="36"/>
        <v>1.7793817121703553E-2</v>
      </c>
      <c r="K177" s="32">
        <f t="shared" si="37"/>
        <v>56.199296258939043</v>
      </c>
      <c r="L177" s="8">
        <v>0</v>
      </c>
      <c r="M177" s="9">
        <v>1</v>
      </c>
      <c r="N177" s="8">
        <v>0</v>
      </c>
      <c r="O177" s="9">
        <v>0</v>
      </c>
      <c r="P177" s="9">
        <v>1</v>
      </c>
      <c r="Q177" s="9">
        <v>0</v>
      </c>
      <c r="R177" s="9">
        <v>0</v>
      </c>
      <c r="S177" s="8">
        <v>3132</v>
      </c>
      <c r="T177" s="9">
        <v>9</v>
      </c>
      <c r="U177" s="9">
        <f t="shared" si="38"/>
        <v>3122</v>
      </c>
      <c r="V177" s="9">
        <f t="shared" si="39"/>
        <v>48</v>
      </c>
      <c r="W177" s="7">
        <v>9.8249999999999993</v>
      </c>
      <c r="X177" s="7">
        <f t="shared" si="45"/>
        <v>24.175000000000001</v>
      </c>
      <c r="Y177" s="9">
        <v>0</v>
      </c>
      <c r="Z177" s="9">
        <v>1</v>
      </c>
      <c r="AA177" s="9">
        <v>0</v>
      </c>
      <c r="AB177" s="9">
        <v>0</v>
      </c>
      <c r="AC177" s="9">
        <v>1</v>
      </c>
      <c r="AD177" s="29">
        <v>0</v>
      </c>
      <c r="AE177" s="9">
        <v>0</v>
      </c>
      <c r="AF177" s="9">
        <v>1</v>
      </c>
      <c r="AG177" s="29">
        <v>0</v>
      </c>
      <c r="AH177" s="9">
        <v>0</v>
      </c>
      <c r="AI177" s="29">
        <v>1</v>
      </c>
      <c r="AJ177" s="20">
        <v>1992</v>
      </c>
      <c r="AK177" s="32">
        <f t="shared" si="46"/>
        <v>0.26250000000000001</v>
      </c>
      <c r="AL177" s="32">
        <v>0.25</v>
      </c>
      <c r="AM177" s="32">
        <v>0.22500000000000001</v>
      </c>
      <c r="AN177" s="42">
        <f t="shared" si="47"/>
        <v>0.26250000000000001</v>
      </c>
      <c r="AO177" s="41">
        <v>0.67</v>
      </c>
      <c r="AP177" s="17">
        <v>0.33</v>
      </c>
      <c r="AQ177">
        <v>0</v>
      </c>
      <c r="AR177" s="39">
        <f t="shared" si="43"/>
        <v>1</v>
      </c>
      <c r="AS177">
        <v>0.38</v>
      </c>
      <c r="AT177" s="39">
        <v>0.62</v>
      </c>
      <c r="AU177">
        <v>0</v>
      </c>
      <c r="AV177" s="17">
        <v>1</v>
      </c>
      <c r="AW177">
        <f t="shared" si="48"/>
        <v>0.44099999999999995</v>
      </c>
      <c r="AX177" s="17">
        <v>0.55900000000000005</v>
      </c>
      <c r="AY177" s="17" t="s">
        <v>10</v>
      </c>
      <c r="AZ177">
        <v>0</v>
      </c>
      <c r="BA177">
        <v>0</v>
      </c>
      <c r="BB177">
        <v>0</v>
      </c>
      <c r="BC177">
        <v>0</v>
      </c>
      <c r="BD177">
        <v>0</v>
      </c>
      <c r="BE177">
        <v>0</v>
      </c>
      <c r="BF177" s="17">
        <v>1</v>
      </c>
      <c r="BG177">
        <v>0</v>
      </c>
      <c r="BH177">
        <v>0</v>
      </c>
      <c r="BI177" s="17">
        <v>1</v>
      </c>
      <c r="BJ177" t="s">
        <v>98</v>
      </c>
      <c r="BK177">
        <v>28</v>
      </c>
      <c r="BL177" s="24">
        <v>40</v>
      </c>
      <c r="BM177">
        <v>1</v>
      </c>
      <c r="BN177">
        <v>0</v>
      </c>
      <c r="BO177">
        <v>0</v>
      </c>
      <c r="BP177">
        <v>0</v>
      </c>
      <c r="BQ177">
        <v>0</v>
      </c>
      <c r="BR177">
        <v>0</v>
      </c>
      <c r="BS177">
        <v>0</v>
      </c>
      <c r="BT177" s="17">
        <v>0</v>
      </c>
      <c r="BU177">
        <v>0</v>
      </c>
      <c r="BV177">
        <v>0</v>
      </c>
      <c r="BW177">
        <v>1</v>
      </c>
      <c r="BX177" s="17">
        <v>0</v>
      </c>
      <c r="BY177">
        <v>0</v>
      </c>
      <c r="BZ177">
        <v>0</v>
      </c>
      <c r="CA177">
        <v>0</v>
      </c>
      <c r="CB177">
        <v>0</v>
      </c>
      <c r="CC177" s="17">
        <v>0</v>
      </c>
      <c r="CD177">
        <v>0</v>
      </c>
      <c r="CE177">
        <v>0</v>
      </c>
      <c r="CF177">
        <v>1</v>
      </c>
      <c r="CG177">
        <v>1</v>
      </c>
      <c r="CH177">
        <v>0</v>
      </c>
      <c r="CI177">
        <v>0</v>
      </c>
      <c r="CJ177">
        <v>0</v>
      </c>
      <c r="CK177">
        <v>0</v>
      </c>
      <c r="CL177">
        <v>0</v>
      </c>
      <c r="CM177">
        <v>0</v>
      </c>
      <c r="CN177">
        <v>1</v>
      </c>
      <c r="CO177" s="17">
        <v>0</v>
      </c>
      <c r="CP177">
        <v>0</v>
      </c>
      <c r="CQ177">
        <v>30</v>
      </c>
      <c r="CR177">
        <v>0</v>
      </c>
      <c r="CS177">
        <v>1</v>
      </c>
      <c r="CT177">
        <v>17</v>
      </c>
      <c r="CZ177" s="33" t="s">
        <v>85</v>
      </c>
    </row>
    <row r="178" spans="1:104" x14ac:dyDescent="0.25">
      <c r="A178">
        <v>177</v>
      </c>
      <c r="B178">
        <v>16</v>
      </c>
      <c r="C178" s="24" t="s">
        <v>192</v>
      </c>
      <c r="D178" s="12">
        <v>9.0746131060373223</v>
      </c>
      <c r="E178" s="13">
        <v>2.6847967769341188</v>
      </c>
      <c r="F178" s="7">
        <v>3.38</v>
      </c>
      <c r="G178" s="7">
        <f t="shared" si="33"/>
        <v>6.3898163291032031</v>
      </c>
      <c r="H178" s="15">
        <f t="shared" si="34"/>
        <v>11.759409882971442</v>
      </c>
      <c r="I178" s="11">
        <f t="shared" si="35"/>
        <v>6.0381943826493679E-2</v>
      </c>
      <c r="J178" s="32">
        <f t="shared" si="36"/>
        <v>1.7864480422039548E-2</v>
      </c>
      <c r="K178" s="32">
        <f t="shared" si="37"/>
        <v>55.976998847741029</v>
      </c>
      <c r="L178" s="8">
        <v>0</v>
      </c>
      <c r="M178" s="9">
        <v>1</v>
      </c>
      <c r="N178" s="8">
        <v>0</v>
      </c>
      <c r="O178" s="9">
        <v>0</v>
      </c>
      <c r="P178" s="9">
        <v>1</v>
      </c>
      <c r="Q178" s="9">
        <v>0</v>
      </c>
      <c r="R178" s="9">
        <v>0</v>
      </c>
      <c r="S178" s="8">
        <v>3132</v>
      </c>
      <c r="T178" s="9">
        <v>9</v>
      </c>
      <c r="U178" s="9">
        <f t="shared" si="38"/>
        <v>3122</v>
      </c>
      <c r="V178" s="9">
        <f t="shared" si="39"/>
        <v>48</v>
      </c>
      <c r="W178" s="7">
        <v>9.8249999999999993</v>
      </c>
      <c r="X178" s="7">
        <f t="shared" si="45"/>
        <v>24.175000000000001</v>
      </c>
      <c r="Y178" s="9">
        <v>0</v>
      </c>
      <c r="Z178" s="9">
        <v>1</v>
      </c>
      <c r="AA178" s="9">
        <v>0</v>
      </c>
      <c r="AB178" s="9">
        <v>0</v>
      </c>
      <c r="AC178" s="9">
        <v>1</v>
      </c>
      <c r="AD178" s="29">
        <v>0</v>
      </c>
      <c r="AE178" s="9">
        <v>0</v>
      </c>
      <c r="AF178" s="9">
        <v>1</v>
      </c>
      <c r="AG178" s="29">
        <v>0</v>
      </c>
      <c r="AH178" s="9">
        <v>0</v>
      </c>
      <c r="AI178" s="29">
        <v>1</v>
      </c>
      <c r="AJ178" s="20">
        <v>1992</v>
      </c>
      <c r="AK178" s="32">
        <f t="shared" si="46"/>
        <v>0.26250000000000001</v>
      </c>
      <c r="AL178" s="32">
        <v>0.25</v>
      </c>
      <c r="AM178" s="32">
        <v>0.22500000000000001</v>
      </c>
      <c r="AN178" s="42">
        <f t="shared" si="47"/>
        <v>0.26250000000000001</v>
      </c>
      <c r="AO178" s="41">
        <v>0.67</v>
      </c>
      <c r="AP178" s="17">
        <v>0.33</v>
      </c>
      <c r="AQ178">
        <v>0</v>
      </c>
      <c r="AR178" s="39">
        <f t="shared" si="43"/>
        <v>1</v>
      </c>
      <c r="AS178">
        <v>0.38</v>
      </c>
      <c r="AT178" s="39">
        <v>0.62</v>
      </c>
      <c r="AU178">
        <v>0</v>
      </c>
      <c r="AV178" s="17">
        <v>1</v>
      </c>
      <c r="AW178">
        <f t="shared" si="48"/>
        <v>0.44099999999999995</v>
      </c>
      <c r="AX178" s="17">
        <v>0.55900000000000005</v>
      </c>
      <c r="AY178" s="17" t="s">
        <v>10</v>
      </c>
      <c r="AZ178">
        <v>0</v>
      </c>
      <c r="BA178">
        <v>0</v>
      </c>
      <c r="BB178">
        <v>0</v>
      </c>
      <c r="BC178">
        <v>0</v>
      </c>
      <c r="BD178">
        <v>0</v>
      </c>
      <c r="BE178">
        <v>0</v>
      </c>
      <c r="BF178" s="17">
        <v>1</v>
      </c>
      <c r="BG178">
        <v>0</v>
      </c>
      <c r="BH178">
        <v>0</v>
      </c>
      <c r="BI178" s="17">
        <v>1</v>
      </c>
      <c r="BJ178" t="s">
        <v>98</v>
      </c>
      <c r="BK178">
        <v>28</v>
      </c>
      <c r="BL178" s="24">
        <v>40</v>
      </c>
      <c r="BM178">
        <v>1</v>
      </c>
      <c r="BN178">
        <v>0</v>
      </c>
      <c r="BO178">
        <v>0</v>
      </c>
      <c r="BP178">
        <v>0</v>
      </c>
      <c r="BQ178">
        <v>0</v>
      </c>
      <c r="BR178">
        <v>0</v>
      </c>
      <c r="BS178">
        <v>0</v>
      </c>
      <c r="BT178" s="17">
        <v>0</v>
      </c>
      <c r="BU178">
        <v>0</v>
      </c>
      <c r="BV178">
        <v>0</v>
      </c>
      <c r="BW178">
        <v>1</v>
      </c>
      <c r="BX178" s="17">
        <v>0</v>
      </c>
      <c r="BY178">
        <v>0</v>
      </c>
      <c r="BZ178">
        <v>0</v>
      </c>
      <c r="CA178">
        <v>0</v>
      </c>
      <c r="CB178">
        <v>0</v>
      </c>
      <c r="CC178" s="17">
        <v>0</v>
      </c>
      <c r="CD178">
        <v>0</v>
      </c>
      <c r="CE178">
        <v>0</v>
      </c>
      <c r="CF178">
        <v>1</v>
      </c>
      <c r="CG178">
        <v>1</v>
      </c>
      <c r="CH178">
        <v>0</v>
      </c>
      <c r="CI178">
        <v>0</v>
      </c>
      <c r="CJ178">
        <v>0</v>
      </c>
      <c r="CK178">
        <v>0</v>
      </c>
      <c r="CL178">
        <v>0</v>
      </c>
      <c r="CM178">
        <v>0</v>
      </c>
      <c r="CN178">
        <v>1</v>
      </c>
      <c r="CO178" s="17">
        <v>0</v>
      </c>
      <c r="CP178">
        <v>0</v>
      </c>
      <c r="CQ178">
        <v>30</v>
      </c>
      <c r="CR178">
        <v>0</v>
      </c>
      <c r="CS178">
        <v>1</v>
      </c>
      <c r="CT178">
        <v>17</v>
      </c>
      <c r="CZ178" s="33" t="s">
        <v>85</v>
      </c>
    </row>
    <row r="179" spans="1:104" x14ac:dyDescent="0.25">
      <c r="A179">
        <v>178</v>
      </c>
      <c r="B179">
        <v>16</v>
      </c>
      <c r="C179" s="24" t="s">
        <v>192</v>
      </c>
      <c r="D179" s="12">
        <v>0.39605768733643743</v>
      </c>
      <c r="E179" s="13">
        <v>0.8251201819509113</v>
      </c>
      <c r="F179" s="7">
        <v>0.48</v>
      </c>
      <c r="G179" s="7">
        <f t="shared" si="33"/>
        <v>-0.42906249461447388</v>
      </c>
      <c r="H179" s="15">
        <f t="shared" si="34"/>
        <v>1.2211778692873487</v>
      </c>
      <c r="I179" s="11">
        <f t="shared" si="35"/>
        <v>8.3440660789958192E-3</v>
      </c>
      <c r="J179" s="32">
        <f t="shared" si="36"/>
        <v>1.7383470997907959E-2</v>
      </c>
      <c r="K179" s="32">
        <f t="shared" si="37"/>
        <v>57.525910683795345</v>
      </c>
      <c r="L179" s="8">
        <v>0</v>
      </c>
      <c r="M179" s="9">
        <v>1</v>
      </c>
      <c r="N179" s="8">
        <v>0</v>
      </c>
      <c r="O179" s="9">
        <v>0</v>
      </c>
      <c r="P179" s="9">
        <v>1</v>
      </c>
      <c r="Q179" s="9">
        <v>0</v>
      </c>
      <c r="R179" s="9">
        <v>0</v>
      </c>
      <c r="S179" s="8">
        <v>3319</v>
      </c>
      <c r="T179" s="9">
        <v>9</v>
      </c>
      <c r="U179" s="9">
        <f t="shared" si="38"/>
        <v>3309</v>
      </c>
      <c r="V179" s="9">
        <f t="shared" si="39"/>
        <v>48</v>
      </c>
      <c r="W179" s="7">
        <v>10.52</v>
      </c>
      <c r="X179" s="7">
        <f t="shared" si="45"/>
        <v>23.48</v>
      </c>
      <c r="Y179" s="9">
        <v>0</v>
      </c>
      <c r="Z179" s="9">
        <v>1</v>
      </c>
      <c r="AA179" s="9">
        <v>0</v>
      </c>
      <c r="AB179" s="9">
        <v>0</v>
      </c>
      <c r="AC179" s="9">
        <v>1</v>
      </c>
      <c r="AD179" s="29">
        <v>0</v>
      </c>
      <c r="AE179" s="9">
        <v>0</v>
      </c>
      <c r="AF179" s="9">
        <v>1</v>
      </c>
      <c r="AG179" s="29">
        <v>0</v>
      </c>
      <c r="AH179" s="9">
        <v>0</v>
      </c>
      <c r="AI179" s="29">
        <v>1</v>
      </c>
      <c r="AJ179" s="20">
        <v>1992</v>
      </c>
      <c r="AK179" s="32">
        <f t="shared" si="46"/>
        <v>0.17</v>
      </c>
      <c r="AL179" s="32">
        <v>0.2</v>
      </c>
      <c r="AM179" s="32">
        <v>0.46</v>
      </c>
      <c r="AN179" s="42">
        <f t="shared" si="47"/>
        <v>0.17</v>
      </c>
      <c r="AO179" s="41">
        <v>0.67</v>
      </c>
      <c r="AP179" s="17">
        <v>0.33</v>
      </c>
      <c r="AQ179">
        <v>1</v>
      </c>
      <c r="AR179" s="39">
        <f t="shared" si="43"/>
        <v>0</v>
      </c>
      <c r="AS179">
        <v>0.31</v>
      </c>
      <c r="AT179" s="39">
        <v>0.69</v>
      </c>
      <c r="AU179">
        <v>0</v>
      </c>
      <c r="AV179" s="17">
        <v>1</v>
      </c>
      <c r="AW179">
        <f t="shared" si="48"/>
        <v>0.56800000000000006</v>
      </c>
      <c r="AX179" s="17">
        <v>0.432</v>
      </c>
      <c r="AY179" s="17" t="s">
        <v>10</v>
      </c>
      <c r="AZ179">
        <v>0</v>
      </c>
      <c r="BA179">
        <v>0</v>
      </c>
      <c r="BB179">
        <v>0</v>
      </c>
      <c r="BC179">
        <v>0</v>
      </c>
      <c r="BD179">
        <v>0</v>
      </c>
      <c r="BE179">
        <v>0</v>
      </c>
      <c r="BF179" s="17">
        <v>1</v>
      </c>
      <c r="BG179">
        <v>0</v>
      </c>
      <c r="BH179">
        <v>0</v>
      </c>
      <c r="BI179" s="17">
        <v>1</v>
      </c>
      <c r="BJ179" t="s">
        <v>98</v>
      </c>
      <c r="BK179">
        <v>28</v>
      </c>
      <c r="BL179" s="24">
        <v>40</v>
      </c>
      <c r="BM179">
        <v>1</v>
      </c>
      <c r="BN179">
        <v>0</v>
      </c>
      <c r="BO179">
        <v>0</v>
      </c>
      <c r="BP179">
        <v>0</v>
      </c>
      <c r="BQ179">
        <v>0</v>
      </c>
      <c r="BR179">
        <v>0</v>
      </c>
      <c r="BS179">
        <v>0</v>
      </c>
      <c r="BT179" s="17">
        <v>0</v>
      </c>
      <c r="BU179">
        <v>0</v>
      </c>
      <c r="BV179">
        <v>0</v>
      </c>
      <c r="BW179">
        <v>1</v>
      </c>
      <c r="BX179" s="17">
        <v>0</v>
      </c>
      <c r="BY179">
        <v>0</v>
      </c>
      <c r="BZ179">
        <v>0</v>
      </c>
      <c r="CA179">
        <v>0</v>
      </c>
      <c r="CB179">
        <v>0</v>
      </c>
      <c r="CC179" s="17">
        <v>0</v>
      </c>
      <c r="CD179">
        <v>0</v>
      </c>
      <c r="CE179">
        <v>0</v>
      </c>
      <c r="CF179">
        <v>1</v>
      </c>
      <c r="CG179">
        <v>1</v>
      </c>
      <c r="CH179">
        <v>0</v>
      </c>
      <c r="CI179">
        <v>0</v>
      </c>
      <c r="CJ179">
        <v>0</v>
      </c>
      <c r="CK179">
        <v>0</v>
      </c>
      <c r="CL179">
        <v>0</v>
      </c>
      <c r="CM179">
        <v>0</v>
      </c>
      <c r="CN179">
        <v>1</v>
      </c>
      <c r="CO179" s="17">
        <v>0</v>
      </c>
      <c r="CP179">
        <v>0</v>
      </c>
      <c r="CQ179">
        <v>30</v>
      </c>
      <c r="CR179">
        <v>0</v>
      </c>
      <c r="CS179">
        <v>1</v>
      </c>
      <c r="CT179">
        <v>17</v>
      </c>
      <c r="CZ179" s="33" t="s">
        <v>85</v>
      </c>
    </row>
    <row r="180" spans="1:104" x14ac:dyDescent="0.25">
      <c r="A180">
        <v>179</v>
      </c>
      <c r="B180">
        <v>16</v>
      </c>
      <c r="C180" s="24" t="s">
        <v>192</v>
      </c>
      <c r="D180" s="12">
        <v>3.9809133284585352</v>
      </c>
      <c r="E180" s="13">
        <v>0.99274646594975946</v>
      </c>
      <c r="F180" s="7">
        <v>4.01</v>
      </c>
      <c r="G180" s="7">
        <f t="shared" si="33"/>
        <v>2.9881668625087756</v>
      </c>
      <c r="H180" s="15">
        <f t="shared" si="34"/>
        <v>4.9736597944082943</v>
      </c>
      <c r="I180" s="11">
        <f t="shared" si="35"/>
        <v>6.9541381927090723E-2</v>
      </c>
      <c r="J180" s="32">
        <f t="shared" si="36"/>
        <v>1.7341990505508911E-2</v>
      </c>
      <c r="K180" s="32">
        <f t="shared" si="37"/>
        <v>57.663507524256623</v>
      </c>
      <c r="L180" s="8">
        <v>0</v>
      </c>
      <c r="M180" s="9">
        <v>1</v>
      </c>
      <c r="N180" s="8">
        <v>0</v>
      </c>
      <c r="O180" s="9">
        <v>0</v>
      </c>
      <c r="P180" s="9">
        <v>1</v>
      </c>
      <c r="Q180" s="9">
        <v>0</v>
      </c>
      <c r="R180" s="9">
        <v>0</v>
      </c>
      <c r="S180" s="8">
        <v>3319</v>
      </c>
      <c r="T180" s="9">
        <v>9</v>
      </c>
      <c r="U180" s="9">
        <f t="shared" si="38"/>
        <v>3309</v>
      </c>
      <c r="V180" s="9">
        <f t="shared" si="39"/>
        <v>48</v>
      </c>
      <c r="W180" s="7">
        <v>10.52</v>
      </c>
      <c r="X180" s="7">
        <f t="shared" si="45"/>
        <v>23.48</v>
      </c>
      <c r="Y180" s="9">
        <v>0</v>
      </c>
      <c r="Z180" s="9">
        <v>1</v>
      </c>
      <c r="AA180" s="9">
        <v>0</v>
      </c>
      <c r="AB180" s="9">
        <v>0</v>
      </c>
      <c r="AC180" s="9">
        <v>1</v>
      </c>
      <c r="AD180" s="29">
        <v>0</v>
      </c>
      <c r="AE180" s="9">
        <v>0</v>
      </c>
      <c r="AF180" s="9">
        <v>1</v>
      </c>
      <c r="AG180" s="29">
        <v>0</v>
      </c>
      <c r="AH180" s="9">
        <v>0</v>
      </c>
      <c r="AI180" s="29">
        <v>1</v>
      </c>
      <c r="AJ180" s="20">
        <v>1992</v>
      </c>
      <c r="AK180" s="32">
        <f t="shared" si="46"/>
        <v>0.17</v>
      </c>
      <c r="AL180" s="32">
        <v>0.2</v>
      </c>
      <c r="AM180" s="32">
        <v>0.46</v>
      </c>
      <c r="AN180" s="42">
        <f t="shared" si="47"/>
        <v>0.17</v>
      </c>
      <c r="AO180" s="41">
        <v>0.67</v>
      </c>
      <c r="AP180" s="17">
        <v>0.33</v>
      </c>
      <c r="AQ180">
        <v>1</v>
      </c>
      <c r="AR180" s="39">
        <f t="shared" si="43"/>
        <v>0</v>
      </c>
      <c r="AS180">
        <v>0.31</v>
      </c>
      <c r="AT180" s="39">
        <v>0.69</v>
      </c>
      <c r="AU180">
        <v>0</v>
      </c>
      <c r="AV180" s="17">
        <v>1</v>
      </c>
      <c r="AW180">
        <f t="shared" si="48"/>
        <v>0.56800000000000006</v>
      </c>
      <c r="AX180" s="17">
        <v>0.432</v>
      </c>
      <c r="AY180" s="17" t="s">
        <v>10</v>
      </c>
      <c r="AZ180">
        <v>0</v>
      </c>
      <c r="BA180">
        <v>0</v>
      </c>
      <c r="BB180">
        <v>0</v>
      </c>
      <c r="BC180">
        <v>0</v>
      </c>
      <c r="BD180">
        <v>0</v>
      </c>
      <c r="BE180">
        <v>0</v>
      </c>
      <c r="BF180" s="17">
        <v>1</v>
      </c>
      <c r="BG180">
        <v>0</v>
      </c>
      <c r="BH180">
        <v>0</v>
      </c>
      <c r="BI180" s="17">
        <v>1</v>
      </c>
      <c r="BJ180" t="s">
        <v>98</v>
      </c>
      <c r="BK180">
        <v>28</v>
      </c>
      <c r="BL180" s="24">
        <v>40</v>
      </c>
      <c r="BM180">
        <v>1</v>
      </c>
      <c r="BN180">
        <v>0</v>
      </c>
      <c r="BO180">
        <v>0</v>
      </c>
      <c r="BP180">
        <v>0</v>
      </c>
      <c r="BQ180">
        <v>0</v>
      </c>
      <c r="BR180">
        <v>0</v>
      </c>
      <c r="BS180">
        <v>0</v>
      </c>
      <c r="BT180" s="17">
        <v>0</v>
      </c>
      <c r="BU180">
        <v>0</v>
      </c>
      <c r="BV180">
        <v>0</v>
      </c>
      <c r="BW180">
        <v>1</v>
      </c>
      <c r="BX180" s="17">
        <v>0</v>
      </c>
      <c r="BY180">
        <v>0</v>
      </c>
      <c r="BZ180">
        <v>0</v>
      </c>
      <c r="CA180">
        <v>0</v>
      </c>
      <c r="CB180">
        <v>0</v>
      </c>
      <c r="CC180" s="17">
        <v>0</v>
      </c>
      <c r="CD180">
        <v>0</v>
      </c>
      <c r="CE180">
        <v>0</v>
      </c>
      <c r="CF180">
        <v>1</v>
      </c>
      <c r="CG180">
        <v>1</v>
      </c>
      <c r="CH180">
        <v>0</v>
      </c>
      <c r="CI180">
        <v>0</v>
      </c>
      <c r="CJ180">
        <v>0</v>
      </c>
      <c r="CK180">
        <v>0</v>
      </c>
      <c r="CL180">
        <v>0</v>
      </c>
      <c r="CM180">
        <v>0</v>
      </c>
      <c r="CN180">
        <v>1</v>
      </c>
      <c r="CO180" s="17">
        <v>0</v>
      </c>
      <c r="CP180">
        <v>0</v>
      </c>
      <c r="CQ180">
        <v>30</v>
      </c>
      <c r="CR180">
        <v>0</v>
      </c>
      <c r="CS180">
        <v>1</v>
      </c>
      <c r="CT180">
        <v>17</v>
      </c>
      <c r="CZ180" s="33" t="s">
        <v>85</v>
      </c>
    </row>
    <row r="181" spans="1:104" x14ac:dyDescent="0.25">
      <c r="A181">
        <v>180</v>
      </c>
      <c r="B181">
        <v>16</v>
      </c>
      <c r="C181" s="24" t="s">
        <v>192</v>
      </c>
      <c r="D181" s="12">
        <v>6.498652656427617</v>
      </c>
      <c r="E181" s="13">
        <v>0.97577367213627886</v>
      </c>
      <c r="F181" s="7">
        <v>6.66</v>
      </c>
      <c r="G181" s="7">
        <f t="shared" si="33"/>
        <v>5.5228789842913386</v>
      </c>
      <c r="H181" s="15">
        <f t="shared" si="34"/>
        <v>7.4744263285638954</v>
      </c>
      <c r="I181" s="11">
        <f t="shared" si="35"/>
        <v>0.1150096877331656</v>
      </c>
      <c r="J181" s="32">
        <f t="shared" si="36"/>
        <v>1.7268721881856693E-2</v>
      </c>
      <c r="K181" s="32">
        <f t="shared" si="37"/>
        <v>57.908165227366688</v>
      </c>
      <c r="L181" s="8">
        <v>0</v>
      </c>
      <c r="M181" s="9">
        <v>1</v>
      </c>
      <c r="N181" s="8">
        <v>0</v>
      </c>
      <c r="O181" s="9">
        <v>0</v>
      </c>
      <c r="P181" s="9">
        <v>1</v>
      </c>
      <c r="Q181" s="9">
        <v>0</v>
      </c>
      <c r="R181" s="9">
        <v>0</v>
      </c>
      <c r="S181" s="8">
        <v>3319</v>
      </c>
      <c r="T181" s="9">
        <v>9</v>
      </c>
      <c r="U181" s="9">
        <f t="shared" si="38"/>
        <v>3309</v>
      </c>
      <c r="V181" s="9">
        <f t="shared" si="39"/>
        <v>48</v>
      </c>
      <c r="W181" s="7">
        <v>10.52</v>
      </c>
      <c r="X181" s="7">
        <f t="shared" si="45"/>
        <v>23.48</v>
      </c>
      <c r="Y181" s="9">
        <v>0</v>
      </c>
      <c r="Z181" s="9">
        <v>1</v>
      </c>
      <c r="AA181" s="9">
        <v>0</v>
      </c>
      <c r="AB181" s="9">
        <v>0</v>
      </c>
      <c r="AC181" s="9">
        <v>1</v>
      </c>
      <c r="AD181" s="29">
        <v>0</v>
      </c>
      <c r="AE181" s="9">
        <v>0</v>
      </c>
      <c r="AF181" s="9">
        <v>1</v>
      </c>
      <c r="AG181" s="29">
        <v>0</v>
      </c>
      <c r="AH181" s="9">
        <v>0</v>
      </c>
      <c r="AI181" s="29">
        <v>1</v>
      </c>
      <c r="AJ181" s="20">
        <v>1992</v>
      </c>
      <c r="AK181" s="32">
        <f t="shared" si="46"/>
        <v>0.17</v>
      </c>
      <c r="AL181" s="32">
        <v>0.2</v>
      </c>
      <c r="AM181" s="32">
        <v>0.46</v>
      </c>
      <c r="AN181" s="42">
        <f t="shared" si="47"/>
        <v>0.17</v>
      </c>
      <c r="AO181" s="41">
        <v>0.67</v>
      </c>
      <c r="AP181" s="17">
        <v>0.33</v>
      </c>
      <c r="AQ181">
        <v>1</v>
      </c>
      <c r="AR181" s="39">
        <f t="shared" si="43"/>
        <v>0</v>
      </c>
      <c r="AS181">
        <v>0.31</v>
      </c>
      <c r="AT181" s="39">
        <v>0.69</v>
      </c>
      <c r="AU181">
        <v>0</v>
      </c>
      <c r="AV181" s="17">
        <v>1</v>
      </c>
      <c r="AW181">
        <f t="shared" si="48"/>
        <v>0.56800000000000006</v>
      </c>
      <c r="AX181" s="17">
        <v>0.432</v>
      </c>
      <c r="AY181" s="17" t="s">
        <v>10</v>
      </c>
      <c r="AZ181">
        <v>0</v>
      </c>
      <c r="BA181">
        <v>0</v>
      </c>
      <c r="BB181">
        <v>0</v>
      </c>
      <c r="BC181">
        <v>0</v>
      </c>
      <c r="BD181">
        <v>0</v>
      </c>
      <c r="BE181">
        <v>0</v>
      </c>
      <c r="BF181" s="17">
        <v>1</v>
      </c>
      <c r="BG181">
        <v>0</v>
      </c>
      <c r="BH181">
        <v>0</v>
      </c>
      <c r="BI181" s="17">
        <v>1</v>
      </c>
      <c r="BJ181" t="s">
        <v>98</v>
      </c>
      <c r="BK181">
        <v>28</v>
      </c>
      <c r="BL181" s="24">
        <v>40</v>
      </c>
      <c r="BM181">
        <v>1</v>
      </c>
      <c r="BN181">
        <v>0</v>
      </c>
      <c r="BO181">
        <v>0</v>
      </c>
      <c r="BP181">
        <v>0</v>
      </c>
      <c r="BQ181">
        <v>0</v>
      </c>
      <c r="BR181">
        <v>0</v>
      </c>
      <c r="BS181">
        <v>0</v>
      </c>
      <c r="BT181" s="17">
        <v>0</v>
      </c>
      <c r="BU181">
        <v>0</v>
      </c>
      <c r="BV181">
        <v>0</v>
      </c>
      <c r="BW181">
        <v>1</v>
      </c>
      <c r="BX181" s="17">
        <v>0</v>
      </c>
      <c r="BY181">
        <v>0</v>
      </c>
      <c r="BZ181">
        <v>0</v>
      </c>
      <c r="CA181">
        <v>0</v>
      </c>
      <c r="CB181">
        <v>0</v>
      </c>
      <c r="CC181" s="17">
        <v>0</v>
      </c>
      <c r="CD181">
        <v>0</v>
      </c>
      <c r="CE181">
        <v>0</v>
      </c>
      <c r="CF181">
        <v>1</v>
      </c>
      <c r="CG181">
        <v>1</v>
      </c>
      <c r="CH181">
        <v>0</v>
      </c>
      <c r="CI181">
        <v>0</v>
      </c>
      <c r="CJ181">
        <v>0</v>
      </c>
      <c r="CK181">
        <v>0</v>
      </c>
      <c r="CL181">
        <v>0</v>
      </c>
      <c r="CM181">
        <v>0</v>
      </c>
      <c r="CN181">
        <v>1</v>
      </c>
      <c r="CO181" s="17">
        <v>0</v>
      </c>
      <c r="CP181">
        <v>0</v>
      </c>
      <c r="CQ181">
        <v>30</v>
      </c>
      <c r="CR181">
        <v>0</v>
      </c>
      <c r="CS181">
        <v>1</v>
      </c>
      <c r="CT181">
        <v>17</v>
      </c>
      <c r="CZ181" s="33" t="s">
        <v>85</v>
      </c>
    </row>
    <row r="182" spans="1:104" x14ac:dyDescent="0.25">
      <c r="A182">
        <v>181</v>
      </c>
      <c r="B182">
        <v>16</v>
      </c>
      <c r="C182" s="24" t="s">
        <v>192</v>
      </c>
      <c r="D182" s="12">
        <v>10.23099809516752</v>
      </c>
      <c r="E182" s="13">
        <v>1.7252947883924989</v>
      </c>
      <c r="F182" s="7">
        <v>5.93</v>
      </c>
      <c r="G182" s="7">
        <f t="shared" si="33"/>
        <v>8.5057033067750201</v>
      </c>
      <c r="H182" s="15">
        <f t="shared" si="34"/>
        <v>11.956292883560019</v>
      </c>
      <c r="I182" s="11">
        <f t="shared" si="35"/>
        <v>0.10254414096067127</v>
      </c>
      <c r="J182" s="32">
        <f t="shared" si="36"/>
        <v>1.7292435237887233E-2</v>
      </c>
      <c r="K182" s="32">
        <f t="shared" si="37"/>
        <v>57.828754958065623</v>
      </c>
      <c r="L182" s="8">
        <v>0</v>
      </c>
      <c r="M182" s="9">
        <v>1</v>
      </c>
      <c r="N182" s="8">
        <v>0</v>
      </c>
      <c r="O182" s="9">
        <v>0</v>
      </c>
      <c r="P182" s="9">
        <v>1</v>
      </c>
      <c r="Q182" s="9">
        <v>0</v>
      </c>
      <c r="R182" s="9">
        <v>0</v>
      </c>
      <c r="S182" s="8">
        <v>3319</v>
      </c>
      <c r="T182" s="9">
        <v>9</v>
      </c>
      <c r="U182" s="9">
        <f t="shared" si="38"/>
        <v>3309</v>
      </c>
      <c r="V182" s="9">
        <f t="shared" si="39"/>
        <v>48</v>
      </c>
      <c r="W182" s="7">
        <v>10.52</v>
      </c>
      <c r="X182" s="7">
        <f t="shared" si="45"/>
        <v>23.48</v>
      </c>
      <c r="Y182" s="9">
        <v>0</v>
      </c>
      <c r="Z182" s="9">
        <v>1</v>
      </c>
      <c r="AA182" s="9">
        <v>0</v>
      </c>
      <c r="AB182" s="9">
        <v>0</v>
      </c>
      <c r="AC182" s="9">
        <v>1</v>
      </c>
      <c r="AD182" s="29">
        <v>0</v>
      </c>
      <c r="AE182" s="9">
        <v>0</v>
      </c>
      <c r="AF182" s="9">
        <v>1</v>
      </c>
      <c r="AG182" s="29">
        <v>0</v>
      </c>
      <c r="AH182" s="9">
        <v>0</v>
      </c>
      <c r="AI182" s="29">
        <v>1</v>
      </c>
      <c r="AJ182" s="20">
        <v>1992</v>
      </c>
      <c r="AK182" s="32">
        <f t="shared" si="46"/>
        <v>0.17</v>
      </c>
      <c r="AL182" s="32">
        <v>0.2</v>
      </c>
      <c r="AM182" s="32">
        <v>0.46</v>
      </c>
      <c r="AN182" s="42">
        <f t="shared" si="47"/>
        <v>0.17</v>
      </c>
      <c r="AO182" s="41">
        <v>0.67</v>
      </c>
      <c r="AP182" s="17">
        <v>0.33</v>
      </c>
      <c r="AQ182">
        <v>1</v>
      </c>
      <c r="AR182" s="39">
        <f t="shared" si="43"/>
        <v>0</v>
      </c>
      <c r="AS182">
        <v>0.31</v>
      </c>
      <c r="AT182" s="39">
        <v>0.69</v>
      </c>
      <c r="AU182">
        <v>0</v>
      </c>
      <c r="AV182" s="17">
        <v>1</v>
      </c>
      <c r="AW182">
        <f t="shared" si="48"/>
        <v>0.56800000000000006</v>
      </c>
      <c r="AX182" s="17">
        <v>0.432</v>
      </c>
      <c r="AY182" s="17" t="s">
        <v>10</v>
      </c>
      <c r="AZ182">
        <v>0</v>
      </c>
      <c r="BA182">
        <v>0</v>
      </c>
      <c r="BB182">
        <v>0</v>
      </c>
      <c r="BC182">
        <v>0</v>
      </c>
      <c r="BD182">
        <v>0</v>
      </c>
      <c r="BE182">
        <v>0</v>
      </c>
      <c r="BF182" s="17">
        <v>1</v>
      </c>
      <c r="BG182">
        <v>0</v>
      </c>
      <c r="BH182">
        <v>0</v>
      </c>
      <c r="BI182" s="17">
        <v>1</v>
      </c>
      <c r="BJ182" t="s">
        <v>98</v>
      </c>
      <c r="BK182">
        <v>28</v>
      </c>
      <c r="BL182" s="24">
        <v>40</v>
      </c>
      <c r="BM182">
        <v>1</v>
      </c>
      <c r="BN182">
        <v>0</v>
      </c>
      <c r="BO182">
        <v>0</v>
      </c>
      <c r="BP182">
        <v>0</v>
      </c>
      <c r="BQ182">
        <v>0</v>
      </c>
      <c r="BR182">
        <v>0</v>
      </c>
      <c r="BS182">
        <v>0</v>
      </c>
      <c r="BT182" s="17">
        <v>0</v>
      </c>
      <c r="BU182">
        <v>0</v>
      </c>
      <c r="BV182">
        <v>0</v>
      </c>
      <c r="BW182">
        <v>1</v>
      </c>
      <c r="BX182" s="17">
        <v>0</v>
      </c>
      <c r="BY182">
        <v>0</v>
      </c>
      <c r="BZ182">
        <v>0</v>
      </c>
      <c r="CA182">
        <v>0</v>
      </c>
      <c r="CB182">
        <v>0</v>
      </c>
      <c r="CC182" s="17">
        <v>0</v>
      </c>
      <c r="CD182">
        <v>0</v>
      </c>
      <c r="CE182">
        <v>0</v>
      </c>
      <c r="CF182">
        <v>1</v>
      </c>
      <c r="CG182">
        <v>1</v>
      </c>
      <c r="CH182">
        <v>0</v>
      </c>
      <c r="CI182">
        <v>0</v>
      </c>
      <c r="CJ182">
        <v>0</v>
      </c>
      <c r="CK182">
        <v>0</v>
      </c>
      <c r="CL182">
        <v>0</v>
      </c>
      <c r="CM182">
        <v>0</v>
      </c>
      <c r="CN182">
        <v>1</v>
      </c>
      <c r="CO182" s="17">
        <v>0</v>
      </c>
      <c r="CP182">
        <v>0</v>
      </c>
      <c r="CQ182">
        <v>30</v>
      </c>
      <c r="CR182">
        <v>0</v>
      </c>
      <c r="CS182">
        <v>1</v>
      </c>
      <c r="CT182">
        <v>17</v>
      </c>
      <c r="CZ182" s="33" t="s">
        <v>85</v>
      </c>
    </row>
    <row r="183" spans="1:104" x14ac:dyDescent="0.25">
      <c r="A183">
        <v>182</v>
      </c>
      <c r="B183">
        <v>16</v>
      </c>
      <c r="C183" s="24" t="s">
        <v>192</v>
      </c>
      <c r="D183" s="12">
        <v>4.4697507923277202</v>
      </c>
      <c r="E183" s="13">
        <v>1.0228262682672129</v>
      </c>
      <c r="F183" s="7">
        <v>4.37</v>
      </c>
      <c r="G183" s="7">
        <f t="shared" si="33"/>
        <v>3.4469245240605071</v>
      </c>
      <c r="H183" s="15">
        <f t="shared" si="34"/>
        <v>5.4925770605949333</v>
      </c>
      <c r="I183" s="11">
        <f t="shared" si="35"/>
        <v>9.2496418034845096E-2</v>
      </c>
      <c r="J183" s="32">
        <f t="shared" si="36"/>
        <v>2.1166228383259746E-2</v>
      </c>
      <c r="K183" s="32">
        <f t="shared" si="37"/>
        <v>47.245072758966096</v>
      </c>
      <c r="L183" s="8">
        <v>0</v>
      </c>
      <c r="M183" s="9">
        <v>1</v>
      </c>
      <c r="N183" s="8">
        <v>0</v>
      </c>
      <c r="O183" s="9">
        <v>0</v>
      </c>
      <c r="P183" s="9">
        <v>1</v>
      </c>
      <c r="Q183" s="9">
        <v>0</v>
      </c>
      <c r="R183" s="9">
        <v>0</v>
      </c>
      <c r="S183" s="8">
        <v>2223</v>
      </c>
      <c r="T183" s="9">
        <v>9</v>
      </c>
      <c r="U183" s="9">
        <f t="shared" si="38"/>
        <v>2213</v>
      </c>
      <c r="V183" s="9">
        <f t="shared" si="39"/>
        <v>48</v>
      </c>
      <c r="W183" s="7">
        <v>9.8450000000000006</v>
      </c>
      <c r="X183" s="7">
        <f t="shared" si="45"/>
        <v>24.155000000000001</v>
      </c>
      <c r="Y183" s="9">
        <v>0</v>
      </c>
      <c r="Z183" s="9">
        <v>1</v>
      </c>
      <c r="AA183" s="9">
        <v>0</v>
      </c>
      <c r="AB183" s="9">
        <v>0</v>
      </c>
      <c r="AC183" s="9">
        <v>1</v>
      </c>
      <c r="AD183" s="29">
        <v>0</v>
      </c>
      <c r="AE183" s="9">
        <v>0</v>
      </c>
      <c r="AF183" s="9">
        <v>1</v>
      </c>
      <c r="AG183" s="29">
        <v>0</v>
      </c>
      <c r="AH183" s="9">
        <v>0</v>
      </c>
      <c r="AI183" s="29">
        <v>1</v>
      </c>
      <c r="AJ183" s="20">
        <v>1999</v>
      </c>
      <c r="AK183" s="32">
        <f t="shared" si="46"/>
        <v>0.19249999999999998</v>
      </c>
      <c r="AL183" s="32">
        <v>0.28999999999999998</v>
      </c>
      <c r="AM183" s="32">
        <v>0.32500000000000001</v>
      </c>
      <c r="AN183" s="42">
        <f t="shared" si="47"/>
        <v>0.19249999999999998</v>
      </c>
      <c r="AO183" s="41">
        <v>0.67</v>
      </c>
      <c r="AP183" s="17">
        <v>0.33</v>
      </c>
      <c r="AQ183">
        <v>0</v>
      </c>
      <c r="AR183" s="39">
        <f t="shared" si="43"/>
        <v>1</v>
      </c>
      <c r="AS183">
        <v>0.38</v>
      </c>
      <c r="AT183" s="39">
        <v>0.62</v>
      </c>
      <c r="AU183">
        <v>0</v>
      </c>
      <c r="AV183" s="17">
        <v>1</v>
      </c>
      <c r="AW183">
        <f t="shared" si="48"/>
        <v>0.48099999999999998</v>
      </c>
      <c r="AX183" s="17">
        <v>0.51900000000000002</v>
      </c>
      <c r="AY183" s="17" t="s">
        <v>10</v>
      </c>
      <c r="AZ183">
        <v>0</v>
      </c>
      <c r="BA183">
        <v>0</v>
      </c>
      <c r="BB183">
        <v>0</v>
      </c>
      <c r="BC183">
        <v>0</v>
      </c>
      <c r="BD183">
        <v>0</v>
      </c>
      <c r="BE183">
        <v>0</v>
      </c>
      <c r="BF183" s="17">
        <v>1</v>
      </c>
      <c r="BG183">
        <v>0</v>
      </c>
      <c r="BH183">
        <v>0</v>
      </c>
      <c r="BI183" s="17">
        <v>1</v>
      </c>
      <c r="BJ183" t="s">
        <v>98</v>
      </c>
      <c r="BK183">
        <v>22</v>
      </c>
      <c r="BL183" s="24">
        <v>40</v>
      </c>
      <c r="BM183">
        <v>1</v>
      </c>
      <c r="BN183">
        <v>0</v>
      </c>
      <c r="BO183">
        <v>0</v>
      </c>
      <c r="BP183">
        <v>0</v>
      </c>
      <c r="BQ183">
        <v>0</v>
      </c>
      <c r="BR183">
        <v>0</v>
      </c>
      <c r="BS183">
        <v>0</v>
      </c>
      <c r="BT183" s="17">
        <v>0</v>
      </c>
      <c r="BU183">
        <v>0</v>
      </c>
      <c r="BV183">
        <v>0</v>
      </c>
      <c r="BW183">
        <v>1</v>
      </c>
      <c r="BX183" s="17">
        <v>0</v>
      </c>
      <c r="BY183">
        <v>0</v>
      </c>
      <c r="BZ183">
        <v>0</v>
      </c>
      <c r="CA183">
        <v>0</v>
      </c>
      <c r="CB183">
        <v>0</v>
      </c>
      <c r="CC183" s="17">
        <v>0</v>
      </c>
      <c r="CD183">
        <v>0</v>
      </c>
      <c r="CE183">
        <v>0</v>
      </c>
      <c r="CF183">
        <v>1</v>
      </c>
      <c r="CG183">
        <v>1</v>
      </c>
      <c r="CH183">
        <v>0</v>
      </c>
      <c r="CI183">
        <v>0</v>
      </c>
      <c r="CJ183">
        <v>0</v>
      </c>
      <c r="CK183">
        <v>0</v>
      </c>
      <c r="CL183">
        <v>0</v>
      </c>
      <c r="CM183">
        <v>0</v>
      </c>
      <c r="CN183">
        <v>1</v>
      </c>
      <c r="CO183" s="17">
        <v>0</v>
      </c>
      <c r="CP183">
        <v>0</v>
      </c>
      <c r="CQ183">
        <v>30</v>
      </c>
      <c r="CR183">
        <v>0</v>
      </c>
      <c r="CS183">
        <v>1</v>
      </c>
      <c r="CT183">
        <v>17</v>
      </c>
      <c r="CZ183" s="33" t="s">
        <v>85</v>
      </c>
    </row>
    <row r="184" spans="1:104" x14ac:dyDescent="0.25">
      <c r="A184">
        <v>183</v>
      </c>
      <c r="B184">
        <v>16</v>
      </c>
      <c r="C184" s="24" t="s">
        <v>192</v>
      </c>
      <c r="D184" s="12">
        <v>3.802557760590775</v>
      </c>
      <c r="E184" s="13">
        <v>0.56924517374113393</v>
      </c>
      <c r="F184" s="7">
        <v>6.68</v>
      </c>
      <c r="G184" s="7">
        <f t="shared" si="33"/>
        <v>3.2333125868496411</v>
      </c>
      <c r="H184" s="15">
        <f t="shared" si="34"/>
        <v>4.3718029343319085</v>
      </c>
      <c r="I184" s="11">
        <f t="shared" si="35"/>
        <v>0.14058882775051673</v>
      </c>
      <c r="J184" s="32">
        <f t="shared" si="36"/>
        <v>2.1046231699179154E-2</v>
      </c>
      <c r="K184" s="32">
        <f t="shared" si="37"/>
        <v>47.514444119656922</v>
      </c>
      <c r="L184" s="8">
        <v>0</v>
      </c>
      <c r="M184" s="9">
        <v>1</v>
      </c>
      <c r="N184" s="8">
        <v>0</v>
      </c>
      <c r="O184" s="9">
        <v>0</v>
      </c>
      <c r="P184" s="9">
        <v>1</v>
      </c>
      <c r="Q184" s="9">
        <v>0</v>
      </c>
      <c r="R184" s="9">
        <v>0</v>
      </c>
      <c r="S184" s="8">
        <v>2223</v>
      </c>
      <c r="T184" s="9">
        <v>9</v>
      </c>
      <c r="U184" s="9">
        <f t="shared" si="38"/>
        <v>2213</v>
      </c>
      <c r="V184" s="9">
        <f t="shared" si="39"/>
        <v>48</v>
      </c>
      <c r="W184" s="7">
        <v>9.8450000000000006</v>
      </c>
      <c r="X184" s="7">
        <f t="shared" si="45"/>
        <v>24.155000000000001</v>
      </c>
      <c r="Y184" s="9">
        <v>0</v>
      </c>
      <c r="Z184" s="9">
        <v>1</v>
      </c>
      <c r="AA184" s="9">
        <v>0</v>
      </c>
      <c r="AB184" s="9">
        <v>0</v>
      </c>
      <c r="AC184" s="9">
        <v>1</v>
      </c>
      <c r="AD184" s="29">
        <v>0</v>
      </c>
      <c r="AE184" s="9">
        <v>0</v>
      </c>
      <c r="AF184" s="9">
        <v>1</v>
      </c>
      <c r="AG184" s="29">
        <v>0</v>
      </c>
      <c r="AH184" s="9">
        <v>0</v>
      </c>
      <c r="AI184" s="29">
        <v>1</v>
      </c>
      <c r="AJ184" s="20">
        <v>1999</v>
      </c>
      <c r="AK184" s="32">
        <f t="shared" si="46"/>
        <v>0.19249999999999998</v>
      </c>
      <c r="AL184" s="32">
        <v>0.28999999999999998</v>
      </c>
      <c r="AM184" s="32">
        <v>0.32500000000000001</v>
      </c>
      <c r="AN184" s="42">
        <f t="shared" si="47"/>
        <v>0.19249999999999998</v>
      </c>
      <c r="AO184" s="41">
        <v>0.67</v>
      </c>
      <c r="AP184" s="17">
        <v>0.33</v>
      </c>
      <c r="AQ184">
        <v>0</v>
      </c>
      <c r="AR184" s="39">
        <f t="shared" si="43"/>
        <v>1</v>
      </c>
      <c r="AS184">
        <v>0.38</v>
      </c>
      <c r="AT184" s="39">
        <v>0.62</v>
      </c>
      <c r="AU184">
        <v>0</v>
      </c>
      <c r="AV184" s="17">
        <v>1</v>
      </c>
      <c r="AW184">
        <f t="shared" si="48"/>
        <v>0.48099999999999998</v>
      </c>
      <c r="AX184" s="17">
        <v>0.51900000000000002</v>
      </c>
      <c r="AY184" s="17" t="s">
        <v>10</v>
      </c>
      <c r="AZ184">
        <v>0</v>
      </c>
      <c r="BA184">
        <v>0</v>
      </c>
      <c r="BB184">
        <v>0</v>
      </c>
      <c r="BC184">
        <v>0</v>
      </c>
      <c r="BD184">
        <v>0</v>
      </c>
      <c r="BE184">
        <v>0</v>
      </c>
      <c r="BF184" s="17">
        <v>1</v>
      </c>
      <c r="BG184">
        <v>0</v>
      </c>
      <c r="BH184">
        <v>0</v>
      </c>
      <c r="BI184" s="17">
        <v>1</v>
      </c>
      <c r="BJ184" t="s">
        <v>98</v>
      </c>
      <c r="BK184">
        <v>22</v>
      </c>
      <c r="BL184" s="24">
        <v>40</v>
      </c>
      <c r="BM184">
        <v>1</v>
      </c>
      <c r="BN184">
        <v>0</v>
      </c>
      <c r="BO184">
        <v>0</v>
      </c>
      <c r="BP184">
        <v>0</v>
      </c>
      <c r="BQ184">
        <v>0</v>
      </c>
      <c r="BR184">
        <v>0</v>
      </c>
      <c r="BS184">
        <v>0</v>
      </c>
      <c r="BT184" s="17">
        <v>0</v>
      </c>
      <c r="BU184">
        <v>0</v>
      </c>
      <c r="BV184">
        <v>0</v>
      </c>
      <c r="BW184">
        <v>1</v>
      </c>
      <c r="BX184" s="17">
        <v>0</v>
      </c>
      <c r="BY184">
        <v>0</v>
      </c>
      <c r="BZ184">
        <v>0</v>
      </c>
      <c r="CA184">
        <v>0</v>
      </c>
      <c r="CB184">
        <v>0</v>
      </c>
      <c r="CC184" s="17">
        <v>0</v>
      </c>
      <c r="CD184">
        <v>0</v>
      </c>
      <c r="CE184">
        <v>0</v>
      </c>
      <c r="CF184">
        <v>1</v>
      </c>
      <c r="CG184">
        <v>1</v>
      </c>
      <c r="CH184">
        <v>0</v>
      </c>
      <c r="CI184">
        <v>0</v>
      </c>
      <c r="CJ184">
        <v>0</v>
      </c>
      <c r="CK184">
        <v>0</v>
      </c>
      <c r="CL184">
        <v>0</v>
      </c>
      <c r="CM184">
        <v>0</v>
      </c>
      <c r="CN184">
        <v>1</v>
      </c>
      <c r="CO184" s="17">
        <v>0</v>
      </c>
      <c r="CP184">
        <v>0</v>
      </c>
      <c r="CQ184">
        <v>30</v>
      </c>
      <c r="CR184">
        <v>0</v>
      </c>
      <c r="CS184">
        <v>1</v>
      </c>
      <c r="CT184">
        <v>17</v>
      </c>
      <c r="CZ184" s="33" t="s">
        <v>85</v>
      </c>
    </row>
    <row r="185" spans="1:104" x14ac:dyDescent="0.25">
      <c r="A185">
        <v>184</v>
      </c>
      <c r="B185">
        <v>16</v>
      </c>
      <c r="C185" s="24" t="s">
        <v>192</v>
      </c>
      <c r="D185" s="12">
        <v>10.047633068422289</v>
      </c>
      <c r="E185" s="13">
        <v>1.8503928302803481</v>
      </c>
      <c r="F185" s="7">
        <v>5.43</v>
      </c>
      <c r="G185" s="7">
        <f t="shared" si="33"/>
        <v>8.1972402381419407</v>
      </c>
      <c r="H185" s="15">
        <f t="shared" si="34"/>
        <v>11.898025898702638</v>
      </c>
      <c r="I185" s="11">
        <f t="shared" si="35"/>
        <v>0.11466610641194247</v>
      </c>
      <c r="J185" s="32">
        <f t="shared" si="36"/>
        <v>2.1117146668866014E-2</v>
      </c>
      <c r="K185" s="32">
        <f t="shared" si="37"/>
        <v>47.354882536017342</v>
      </c>
      <c r="L185" s="8">
        <v>0</v>
      </c>
      <c r="M185" s="9">
        <v>1</v>
      </c>
      <c r="N185" s="8">
        <v>0</v>
      </c>
      <c r="O185" s="9">
        <v>0</v>
      </c>
      <c r="P185" s="9">
        <v>1</v>
      </c>
      <c r="Q185" s="9">
        <v>0</v>
      </c>
      <c r="R185" s="9">
        <v>0</v>
      </c>
      <c r="S185" s="8">
        <v>2223</v>
      </c>
      <c r="T185" s="9">
        <v>9</v>
      </c>
      <c r="U185" s="9">
        <f t="shared" si="38"/>
        <v>2213</v>
      </c>
      <c r="V185" s="9">
        <f t="shared" si="39"/>
        <v>48</v>
      </c>
      <c r="W185" s="7">
        <v>9.8450000000000006</v>
      </c>
      <c r="X185" s="7">
        <f t="shared" si="45"/>
        <v>24.155000000000001</v>
      </c>
      <c r="Y185" s="9">
        <v>0</v>
      </c>
      <c r="Z185" s="9">
        <v>1</v>
      </c>
      <c r="AA185" s="9">
        <v>0</v>
      </c>
      <c r="AB185" s="9">
        <v>0</v>
      </c>
      <c r="AC185" s="9">
        <v>1</v>
      </c>
      <c r="AD185" s="29">
        <v>0</v>
      </c>
      <c r="AE185" s="9">
        <v>0</v>
      </c>
      <c r="AF185" s="9">
        <v>1</v>
      </c>
      <c r="AG185" s="29">
        <v>0</v>
      </c>
      <c r="AH185" s="9">
        <v>0</v>
      </c>
      <c r="AI185" s="29">
        <v>1</v>
      </c>
      <c r="AJ185" s="20">
        <v>1999</v>
      </c>
      <c r="AK185" s="32">
        <f t="shared" si="46"/>
        <v>0.19249999999999998</v>
      </c>
      <c r="AL185" s="32">
        <v>0.28999999999999998</v>
      </c>
      <c r="AM185" s="32">
        <v>0.32500000000000001</v>
      </c>
      <c r="AN185" s="42">
        <f t="shared" si="47"/>
        <v>0.19249999999999998</v>
      </c>
      <c r="AO185" s="41">
        <v>0.67</v>
      </c>
      <c r="AP185" s="17">
        <v>0.33</v>
      </c>
      <c r="AQ185">
        <v>0</v>
      </c>
      <c r="AR185" s="39">
        <f t="shared" si="43"/>
        <v>1</v>
      </c>
      <c r="AS185">
        <v>0.38</v>
      </c>
      <c r="AT185" s="39">
        <v>0.62</v>
      </c>
      <c r="AU185">
        <v>0</v>
      </c>
      <c r="AV185" s="17">
        <v>1</v>
      </c>
      <c r="AW185">
        <f t="shared" si="48"/>
        <v>0.48099999999999998</v>
      </c>
      <c r="AX185" s="17">
        <v>0.51900000000000002</v>
      </c>
      <c r="AY185" s="17" t="s">
        <v>10</v>
      </c>
      <c r="AZ185">
        <v>0</v>
      </c>
      <c r="BA185">
        <v>0</v>
      </c>
      <c r="BB185">
        <v>0</v>
      </c>
      <c r="BC185">
        <v>0</v>
      </c>
      <c r="BD185">
        <v>0</v>
      </c>
      <c r="BE185">
        <v>0</v>
      </c>
      <c r="BF185" s="17">
        <v>1</v>
      </c>
      <c r="BG185">
        <v>0</v>
      </c>
      <c r="BH185">
        <v>0</v>
      </c>
      <c r="BI185" s="17">
        <v>1</v>
      </c>
      <c r="BJ185" t="s">
        <v>98</v>
      </c>
      <c r="BK185">
        <v>22</v>
      </c>
      <c r="BL185" s="24">
        <v>40</v>
      </c>
      <c r="BM185">
        <v>1</v>
      </c>
      <c r="BN185">
        <v>0</v>
      </c>
      <c r="BO185">
        <v>0</v>
      </c>
      <c r="BP185">
        <v>0</v>
      </c>
      <c r="BQ185">
        <v>0</v>
      </c>
      <c r="BR185">
        <v>0</v>
      </c>
      <c r="BS185">
        <v>0</v>
      </c>
      <c r="BT185" s="17">
        <v>0</v>
      </c>
      <c r="BU185">
        <v>0</v>
      </c>
      <c r="BV185">
        <v>0</v>
      </c>
      <c r="BW185">
        <v>1</v>
      </c>
      <c r="BX185" s="17">
        <v>0</v>
      </c>
      <c r="BY185">
        <v>0</v>
      </c>
      <c r="BZ185">
        <v>0</v>
      </c>
      <c r="CA185">
        <v>0</v>
      </c>
      <c r="CB185">
        <v>0</v>
      </c>
      <c r="CC185" s="17">
        <v>0</v>
      </c>
      <c r="CD185">
        <v>0</v>
      </c>
      <c r="CE185">
        <v>0</v>
      </c>
      <c r="CF185">
        <v>1</v>
      </c>
      <c r="CG185">
        <v>1</v>
      </c>
      <c r="CH185">
        <v>0</v>
      </c>
      <c r="CI185">
        <v>0</v>
      </c>
      <c r="CJ185">
        <v>0</v>
      </c>
      <c r="CK185">
        <v>0</v>
      </c>
      <c r="CL185">
        <v>0</v>
      </c>
      <c r="CM185">
        <v>0</v>
      </c>
      <c r="CN185">
        <v>1</v>
      </c>
      <c r="CO185" s="17">
        <v>0</v>
      </c>
      <c r="CP185">
        <v>0</v>
      </c>
      <c r="CQ185">
        <v>30</v>
      </c>
      <c r="CR185">
        <v>0</v>
      </c>
      <c r="CS185">
        <v>1</v>
      </c>
      <c r="CT185">
        <v>17</v>
      </c>
      <c r="CZ185" s="33" t="s">
        <v>85</v>
      </c>
    </row>
    <row r="186" spans="1:104" x14ac:dyDescent="0.25">
      <c r="A186">
        <v>185</v>
      </c>
      <c r="B186">
        <v>16</v>
      </c>
      <c r="C186" s="24" t="s">
        <v>192</v>
      </c>
      <c r="D186" s="12">
        <v>13.171657196739091</v>
      </c>
      <c r="E186" s="13">
        <v>3.795866627302332</v>
      </c>
      <c r="F186" s="7">
        <v>3.47</v>
      </c>
      <c r="G186" s="7">
        <f t="shared" si="33"/>
        <v>9.3757905694367594</v>
      </c>
      <c r="H186" s="15">
        <f t="shared" si="34"/>
        <v>16.967523824041422</v>
      </c>
      <c r="I186" s="11">
        <f t="shared" si="35"/>
        <v>7.3563176755564355E-2</v>
      </c>
      <c r="J186" s="32">
        <f t="shared" si="36"/>
        <v>2.1199762753764943E-2</v>
      </c>
      <c r="K186" s="32">
        <f t="shared" si="37"/>
        <v>47.17033919742363</v>
      </c>
      <c r="L186" s="8">
        <v>0</v>
      </c>
      <c r="M186" s="9">
        <v>1</v>
      </c>
      <c r="N186" s="8">
        <v>0</v>
      </c>
      <c r="O186" s="9">
        <v>0</v>
      </c>
      <c r="P186" s="9">
        <v>1</v>
      </c>
      <c r="Q186" s="9">
        <v>0</v>
      </c>
      <c r="R186" s="9">
        <v>0</v>
      </c>
      <c r="S186" s="8">
        <v>2223</v>
      </c>
      <c r="T186" s="9">
        <v>9</v>
      </c>
      <c r="U186" s="9">
        <f t="shared" si="38"/>
        <v>2213</v>
      </c>
      <c r="V186" s="9">
        <f t="shared" si="39"/>
        <v>48</v>
      </c>
      <c r="W186" s="7">
        <v>9.8450000000000006</v>
      </c>
      <c r="X186" s="7">
        <f t="shared" si="45"/>
        <v>24.155000000000001</v>
      </c>
      <c r="Y186" s="9">
        <v>0</v>
      </c>
      <c r="Z186" s="9">
        <v>1</v>
      </c>
      <c r="AA186" s="9">
        <v>0</v>
      </c>
      <c r="AB186" s="9">
        <v>0</v>
      </c>
      <c r="AC186" s="9">
        <v>1</v>
      </c>
      <c r="AD186" s="29">
        <v>0</v>
      </c>
      <c r="AE186" s="9">
        <v>0</v>
      </c>
      <c r="AF186" s="9">
        <v>1</v>
      </c>
      <c r="AG186" s="29">
        <v>0</v>
      </c>
      <c r="AH186" s="9">
        <v>0</v>
      </c>
      <c r="AI186" s="29">
        <v>1</v>
      </c>
      <c r="AJ186" s="20">
        <v>1999</v>
      </c>
      <c r="AK186" s="32">
        <f t="shared" si="46"/>
        <v>0.19249999999999998</v>
      </c>
      <c r="AL186" s="32">
        <v>0.28999999999999998</v>
      </c>
      <c r="AM186" s="32">
        <v>0.32500000000000001</v>
      </c>
      <c r="AN186" s="42">
        <f t="shared" si="47"/>
        <v>0.19249999999999998</v>
      </c>
      <c r="AO186" s="41">
        <v>0.67</v>
      </c>
      <c r="AP186" s="17">
        <v>0.33</v>
      </c>
      <c r="AQ186">
        <v>0</v>
      </c>
      <c r="AR186" s="39">
        <f t="shared" si="43"/>
        <v>1</v>
      </c>
      <c r="AS186">
        <v>0.38</v>
      </c>
      <c r="AT186" s="39">
        <v>0.62</v>
      </c>
      <c r="AU186">
        <v>0</v>
      </c>
      <c r="AV186" s="17">
        <v>1</v>
      </c>
      <c r="AW186">
        <f t="shared" si="48"/>
        <v>0.48099999999999998</v>
      </c>
      <c r="AX186" s="17">
        <v>0.51900000000000002</v>
      </c>
      <c r="AY186" s="17" t="s">
        <v>10</v>
      </c>
      <c r="AZ186">
        <v>0</v>
      </c>
      <c r="BA186">
        <v>0</v>
      </c>
      <c r="BB186">
        <v>0</v>
      </c>
      <c r="BC186">
        <v>0</v>
      </c>
      <c r="BD186">
        <v>0</v>
      </c>
      <c r="BE186">
        <v>0</v>
      </c>
      <c r="BF186" s="17">
        <v>1</v>
      </c>
      <c r="BG186">
        <v>0</v>
      </c>
      <c r="BH186">
        <v>0</v>
      </c>
      <c r="BI186" s="17">
        <v>1</v>
      </c>
      <c r="BJ186" t="s">
        <v>98</v>
      </c>
      <c r="BK186">
        <v>22</v>
      </c>
      <c r="BL186" s="24">
        <v>40</v>
      </c>
      <c r="BM186">
        <v>1</v>
      </c>
      <c r="BN186">
        <v>0</v>
      </c>
      <c r="BO186">
        <v>0</v>
      </c>
      <c r="BP186">
        <v>0</v>
      </c>
      <c r="BQ186">
        <v>0</v>
      </c>
      <c r="BR186">
        <v>0</v>
      </c>
      <c r="BS186">
        <v>0</v>
      </c>
      <c r="BT186" s="17">
        <v>0</v>
      </c>
      <c r="BU186">
        <v>0</v>
      </c>
      <c r="BV186">
        <v>0</v>
      </c>
      <c r="BW186">
        <v>1</v>
      </c>
      <c r="BX186" s="17">
        <v>0</v>
      </c>
      <c r="BY186">
        <v>0</v>
      </c>
      <c r="BZ186">
        <v>0</v>
      </c>
      <c r="CA186">
        <v>0</v>
      </c>
      <c r="CB186">
        <v>0</v>
      </c>
      <c r="CC186" s="17">
        <v>0</v>
      </c>
      <c r="CD186">
        <v>0</v>
      </c>
      <c r="CE186">
        <v>0</v>
      </c>
      <c r="CF186">
        <v>1</v>
      </c>
      <c r="CG186">
        <v>1</v>
      </c>
      <c r="CH186">
        <v>0</v>
      </c>
      <c r="CI186">
        <v>0</v>
      </c>
      <c r="CJ186">
        <v>0</v>
      </c>
      <c r="CK186">
        <v>0</v>
      </c>
      <c r="CL186">
        <v>0</v>
      </c>
      <c r="CM186">
        <v>0</v>
      </c>
      <c r="CN186">
        <v>1</v>
      </c>
      <c r="CO186" s="17">
        <v>0</v>
      </c>
      <c r="CP186">
        <v>0</v>
      </c>
      <c r="CQ186">
        <v>30</v>
      </c>
      <c r="CR186">
        <v>0</v>
      </c>
      <c r="CS186">
        <v>1</v>
      </c>
      <c r="CT186">
        <v>17</v>
      </c>
      <c r="CZ186" s="33" t="s">
        <v>85</v>
      </c>
    </row>
    <row r="187" spans="1:104" x14ac:dyDescent="0.25">
      <c r="A187">
        <v>186</v>
      </c>
      <c r="B187">
        <v>16</v>
      </c>
      <c r="C187" s="24" t="s">
        <v>192</v>
      </c>
      <c r="D187" s="12">
        <v>1.2596589090453361</v>
      </c>
      <c r="E187" s="13">
        <v>1.384240559390479</v>
      </c>
      <c r="F187" s="7">
        <v>0.91</v>
      </c>
      <c r="G187" s="7">
        <f t="shared" si="33"/>
        <v>-0.1245816503451429</v>
      </c>
      <c r="H187" s="15">
        <f t="shared" si="34"/>
        <v>2.6438994684358148</v>
      </c>
      <c r="I187" s="11">
        <f t="shared" si="35"/>
        <v>2.1987937949940178E-2</v>
      </c>
      <c r="J187" s="32">
        <f t="shared" si="36"/>
        <v>2.4162569175758434E-2</v>
      </c>
      <c r="K187" s="32">
        <f t="shared" si="37"/>
        <v>41.386327452432887</v>
      </c>
      <c r="L187" s="8">
        <v>0</v>
      </c>
      <c r="M187" s="9">
        <v>1</v>
      </c>
      <c r="N187" s="8">
        <v>0</v>
      </c>
      <c r="O187" s="9">
        <v>0</v>
      </c>
      <c r="P187" s="9">
        <v>1</v>
      </c>
      <c r="Q187" s="9">
        <v>0</v>
      </c>
      <c r="R187" s="9">
        <v>0</v>
      </c>
      <c r="S187" s="8">
        <v>1722</v>
      </c>
      <c r="T187" s="9">
        <v>9</v>
      </c>
      <c r="U187" s="9">
        <f t="shared" si="38"/>
        <v>1712</v>
      </c>
      <c r="V187" s="9">
        <f t="shared" si="39"/>
        <v>48</v>
      </c>
      <c r="W187" s="7">
        <v>10.525</v>
      </c>
      <c r="X187" s="7">
        <f t="shared" si="45"/>
        <v>23.475000000000001</v>
      </c>
      <c r="Y187" s="9">
        <v>0</v>
      </c>
      <c r="Z187" s="9">
        <v>1</v>
      </c>
      <c r="AA187" s="9">
        <v>0</v>
      </c>
      <c r="AB187" s="9">
        <v>0</v>
      </c>
      <c r="AC187" s="9">
        <v>1</v>
      </c>
      <c r="AD187" s="29">
        <v>0</v>
      </c>
      <c r="AE187" s="9">
        <v>0</v>
      </c>
      <c r="AF187" s="9">
        <v>1</v>
      </c>
      <c r="AG187" s="29">
        <v>0</v>
      </c>
      <c r="AH187" s="9">
        <v>0</v>
      </c>
      <c r="AI187" s="29">
        <v>1</v>
      </c>
      <c r="AJ187" s="20">
        <v>1999</v>
      </c>
      <c r="AK187" s="32">
        <f t="shared" si="46"/>
        <v>0.12</v>
      </c>
      <c r="AL187" s="32">
        <v>0.23</v>
      </c>
      <c r="AM187" s="32">
        <v>0.53</v>
      </c>
      <c r="AN187" s="42">
        <f t="shared" si="47"/>
        <v>0.12</v>
      </c>
      <c r="AO187" s="41">
        <v>0.67</v>
      </c>
      <c r="AP187" s="17">
        <v>0.33</v>
      </c>
      <c r="AQ187">
        <v>1</v>
      </c>
      <c r="AR187" s="39">
        <f t="shared" si="43"/>
        <v>0</v>
      </c>
      <c r="AS187">
        <v>0.31</v>
      </c>
      <c r="AT187" s="39">
        <v>0.69</v>
      </c>
      <c r="AU187">
        <v>0</v>
      </c>
      <c r="AV187" s="17">
        <v>1</v>
      </c>
      <c r="AW187">
        <f t="shared" si="48"/>
        <v>0.41400000000000003</v>
      </c>
      <c r="AX187" s="17">
        <v>0.58599999999999997</v>
      </c>
      <c r="AY187" s="17" t="s">
        <v>10</v>
      </c>
      <c r="AZ187">
        <v>0</v>
      </c>
      <c r="BA187">
        <v>0</v>
      </c>
      <c r="BB187">
        <v>0</v>
      </c>
      <c r="BC187">
        <v>0</v>
      </c>
      <c r="BD187">
        <v>0</v>
      </c>
      <c r="BE187">
        <v>0</v>
      </c>
      <c r="BF187" s="17">
        <v>1</v>
      </c>
      <c r="BG187">
        <v>0</v>
      </c>
      <c r="BH187">
        <v>0</v>
      </c>
      <c r="BI187" s="17">
        <v>1</v>
      </c>
      <c r="BJ187" t="s">
        <v>98</v>
      </c>
      <c r="BK187">
        <v>22</v>
      </c>
      <c r="BL187" s="24">
        <v>40</v>
      </c>
      <c r="BM187">
        <v>1</v>
      </c>
      <c r="BN187">
        <v>0</v>
      </c>
      <c r="BO187">
        <v>0</v>
      </c>
      <c r="BP187">
        <v>0</v>
      </c>
      <c r="BQ187">
        <v>0</v>
      </c>
      <c r="BR187">
        <v>0</v>
      </c>
      <c r="BS187">
        <v>0</v>
      </c>
      <c r="BT187" s="17">
        <v>0</v>
      </c>
      <c r="BU187">
        <v>0</v>
      </c>
      <c r="BV187">
        <v>0</v>
      </c>
      <c r="BW187">
        <v>1</v>
      </c>
      <c r="BX187" s="17">
        <v>0</v>
      </c>
      <c r="BY187">
        <v>0</v>
      </c>
      <c r="BZ187">
        <v>0</v>
      </c>
      <c r="CA187">
        <v>0</v>
      </c>
      <c r="CB187">
        <v>0</v>
      </c>
      <c r="CC187" s="17">
        <v>0</v>
      </c>
      <c r="CD187">
        <v>0</v>
      </c>
      <c r="CE187">
        <v>0</v>
      </c>
      <c r="CF187">
        <v>1</v>
      </c>
      <c r="CG187">
        <v>1</v>
      </c>
      <c r="CH187">
        <v>0</v>
      </c>
      <c r="CI187">
        <v>0</v>
      </c>
      <c r="CJ187">
        <v>0</v>
      </c>
      <c r="CK187">
        <v>0</v>
      </c>
      <c r="CL187">
        <v>0</v>
      </c>
      <c r="CM187">
        <v>0</v>
      </c>
      <c r="CN187">
        <v>1</v>
      </c>
      <c r="CO187" s="17">
        <v>0</v>
      </c>
      <c r="CP187">
        <v>0</v>
      </c>
      <c r="CQ187">
        <v>30</v>
      </c>
      <c r="CR187">
        <v>0</v>
      </c>
      <c r="CS187">
        <v>1</v>
      </c>
      <c r="CT187">
        <v>17</v>
      </c>
      <c r="CZ187" s="33" t="s">
        <v>85</v>
      </c>
    </row>
    <row r="188" spans="1:104" x14ac:dyDescent="0.25">
      <c r="A188">
        <v>187</v>
      </c>
      <c r="B188">
        <v>16</v>
      </c>
      <c r="C188" s="24" t="s">
        <v>192</v>
      </c>
      <c r="D188" s="12">
        <v>5.1614617659882178</v>
      </c>
      <c r="E188" s="13">
        <v>1.3371662606187089</v>
      </c>
      <c r="F188" s="7">
        <v>3.86</v>
      </c>
      <c r="G188" s="7">
        <f t="shared" si="33"/>
        <v>3.8242955053695091</v>
      </c>
      <c r="H188" s="15">
        <f t="shared" si="34"/>
        <v>6.4986280266069265</v>
      </c>
      <c r="I188" s="11">
        <f t="shared" si="35"/>
        <v>9.2886748403319508E-2</v>
      </c>
      <c r="J188" s="32">
        <f t="shared" si="36"/>
        <v>2.4063924456818524E-2</v>
      </c>
      <c r="K188" s="32">
        <f t="shared" si="37"/>
        <v>41.555981518910123</v>
      </c>
      <c r="L188" s="8">
        <v>0</v>
      </c>
      <c r="M188" s="9">
        <v>1</v>
      </c>
      <c r="N188" s="8">
        <v>0</v>
      </c>
      <c r="O188" s="9">
        <v>0</v>
      </c>
      <c r="P188" s="9">
        <v>1</v>
      </c>
      <c r="Q188" s="9">
        <v>0</v>
      </c>
      <c r="R188" s="9">
        <v>0</v>
      </c>
      <c r="S188" s="8">
        <v>1722</v>
      </c>
      <c r="T188" s="9">
        <v>9</v>
      </c>
      <c r="U188" s="9">
        <f t="shared" si="38"/>
        <v>1712</v>
      </c>
      <c r="V188" s="9">
        <f t="shared" si="39"/>
        <v>48</v>
      </c>
      <c r="W188" s="7">
        <v>10.525</v>
      </c>
      <c r="X188" s="7">
        <f t="shared" si="45"/>
        <v>23.475000000000001</v>
      </c>
      <c r="Y188" s="9">
        <v>0</v>
      </c>
      <c r="Z188" s="9">
        <v>1</v>
      </c>
      <c r="AA188" s="9">
        <v>0</v>
      </c>
      <c r="AB188" s="9">
        <v>0</v>
      </c>
      <c r="AC188" s="9">
        <v>1</v>
      </c>
      <c r="AD188" s="29">
        <v>0</v>
      </c>
      <c r="AE188" s="9">
        <v>0</v>
      </c>
      <c r="AF188" s="9">
        <v>1</v>
      </c>
      <c r="AG188" s="29">
        <v>0</v>
      </c>
      <c r="AH188" s="9">
        <v>0</v>
      </c>
      <c r="AI188" s="29">
        <v>1</v>
      </c>
      <c r="AJ188" s="20">
        <v>1999</v>
      </c>
      <c r="AK188" s="32">
        <f t="shared" si="46"/>
        <v>0.12</v>
      </c>
      <c r="AL188" s="32">
        <v>0.23</v>
      </c>
      <c r="AM188" s="32">
        <v>0.53</v>
      </c>
      <c r="AN188" s="42">
        <f t="shared" si="47"/>
        <v>0.12</v>
      </c>
      <c r="AO188" s="41">
        <v>0.67</v>
      </c>
      <c r="AP188" s="17">
        <v>0.33</v>
      </c>
      <c r="AQ188">
        <v>1</v>
      </c>
      <c r="AR188" s="39">
        <f t="shared" si="43"/>
        <v>0</v>
      </c>
      <c r="AS188">
        <v>0.31</v>
      </c>
      <c r="AT188" s="39">
        <v>0.69</v>
      </c>
      <c r="AU188">
        <v>0</v>
      </c>
      <c r="AV188" s="17">
        <v>1</v>
      </c>
      <c r="AW188">
        <f t="shared" si="48"/>
        <v>0.41400000000000003</v>
      </c>
      <c r="AX188" s="17">
        <v>0.58599999999999997</v>
      </c>
      <c r="AY188" s="17" t="s">
        <v>10</v>
      </c>
      <c r="AZ188">
        <v>0</v>
      </c>
      <c r="BA188">
        <v>0</v>
      </c>
      <c r="BB188">
        <v>0</v>
      </c>
      <c r="BC188">
        <v>0</v>
      </c>
      <c r="BD188">
        <v>0</v>
      </c>
      <c r="BE188">
        <v>0</v>
      </c>
      <c r="BF188" s="17">
        <v>1</v>
      </c>
      <c r="BG188">
        <v>0</v>
      </c>
      <c r="BH188">
        <v>0</v>
      </c>
      <c r="BI188" s="17">
        <v>1</v>
      </c>
      <c r="BJ188" t="s">
        <v>98</v>
      </c>
      <c r="BK188">
        <v>22</v>
      </c>
      <c r="BL188" s="24">
        <v>40</v>
      </c>
      <c r="BM188">
        <v>1</v>
      </c>
      <c r="BN188">
        <v>0</v>
      </c>
      <c r="BO188">
        <v>0</v>
      </c>
      <c r="BP188">
        <v>0</v>
      </c>
      <c r="BQ188">
        <v>0</v>
      </c>
      <c r="BR188">
        <v>0</v>
      </c>
      <c r="BS188">
        <v>0</v>
      </c>
      <c r="BT188" s="17">
        <v>0</v>
      </c>
      <c r="BU188">
        <v>0</v>
      </c>
      <c r="BV188">
        <v>0</v>
      </c>
      <c r="BW188">
        <v>1</v>
      </c>
      <c r="BX188" s="17">
        <v>0</v>
      </c>
      <c r="BY188">
        <v>0</v>
      </c>
      <c r="BZ188">
        <v>0</v>
      </c>
      <c r="CA188">
        <v>0</v>
      </c>
      <c r="CB188">
        <v>0</v>
      </c>
      <c r="CC188" s="17">
        <v>0</v>
      </c>
      <c r="CD188">
        <v>0</v>
      </c>
      <c r="CE188">
        <v>0</v>
      </c>
      <c r="CF188">
        <v>1</v>
      </c>
      <c r="CG188">
        <v>1</v>
      </c>
      <c r="CH188">
        <v>0</v>
      </c>
      <c r="CI188">
        <v>0</v>
      </c>
      <c r="CJ188">
        <v>0</v>
      </c>
      <c r="CK188">
        <v>0</v>
      </c>
      <c r="CL188">
        <v>0</v>
      </c>
      <c r="CM188">
        <v>0</v>
      </c>
      <c r="CN188">
        <v>1</v>
      </c>
      <c r="CO188" s="17">
        <v>0</v>
      </c>
      <c r="CP188">
        <v>0</v>
      </c>
      <c r="CQ188">
        <v>30</v>
      </c>
      <c r="CR188">
        <v>0</v>
      </c>
      <c r="CS188">
        <v>1</v>
      </c>
      <c r="CT188">
        <v>17</v>
      </c>
      <c r="CZ188" s="33" t="s">
        <v>85</v>
      </c>
    </row>
    <row r="189" spans="1:104" x14ac:dyDescent="0.25">
      <c r="A189">
        <v>188</v>
      </c>
      <c r="B189">
        <v>16</v>
      </c>
      <c r="C189" s="24" t="s">
        <v>192</v>
      </c>
      <c r="D189" s="12">
        <v>5.1430632213731453</v>
      </c>
      <c r="E189" s="13">
        <v>1.201650285367557</v>
      </c>
      <c r="F189" s="7">
        <v>4.28</v>
      </c>
      <c r="G189" s="7">
        <f t="shared" si="33"/>
        <v>3.9414129360055883</v>
      </c>
      <c r="H189" s="15">
        <f t="shared" si="34"/>
        <v>6.3447135067407023</v>
      </c>
      <c r="I189" s="11">
        <f t="shared" si="35"/>
        <v>0.10289179789375939</v>
      </c>
      <c r="J189" s="32">
        <f t="shared" si="36"/>
        <v>2.4040139694803595E-2</v>
      </c>
      <c r="K189" s="32">
        <f t="shared" si="37"/>
        <v>41.59709605248905</v>
      </c>
      <c r="L189" s="8">
        <v>0</v>
      </c>
      <c r="M189" s="9">
        <v>1</v>
      </c>
      <c r="N189" s="8">
        <v>0</v>
      </c>
      <c r="O189" s="9">
        <v>0</v>
      </c>
      <c r="P189" s="9">
        <v>1</v>
      </c>
      <c r="Q189" s="9">
        <v>0</v>
      </c>
      <c r="R189" s="9">
        <v>0</v>
      </c>
      <c r="S189" s="8">
        <v>1722</v>
      </c>
      <c r="T189" s="9">
        <v>9</v>
      </c>
      <c r="U189" s="9">
        <f t="shared" si="38"/>
        <v>1712</v>
      </c>
      <c r="V189" s="9">
        <f t="shared" si="39"/>
        <v>48</v>
      </c>
      <c r="W189" s="7">
        <v>10.525</v>
      </c>
      <c r="X189" s="7">
        <f t="shared" si="45"/>
        <v>23.475000000000001</v>
      </c>
      <c r="Y189" s="9">
        <v>0</v>
      </c>
      <c r="Z189" s="9">
        <v>1</v>
      </c>
      <c r="AA189" s="9">
        <v>0</v>
      </c>
      <c r="AB189" s="9">
        <v>0</v>
      </c>
      <c r="AC189" s="9">
        <v>1</v>
      </c>
      <c r="AD189" s="29">
        <v>0</v>
      </c>
      <c r="AE189" s="9">
        <v>0</v>
      </c>
      <c r="AF189" s="9">
        <v>1</v>
      </c>
      <c r="AG189" s="29">
        <v>0</v>
      </c>
      <c r="AH189" s="9">
        <v>0</v>
      </c>
      <c r="AI189" s="29">
        <v>1</v>
      </c>
      <c r="AJ189" s="20">
        <v>1999</v>
      </c>
      <c r="AK189" s="32">
        <f t="shared" si="46"/>
        <v>0.12</v>
      </c>
      <c r="AL189" s="32">
        <v>0.23</v>
      </c>
      <c r="AM189" s="32">
        <v>0.53</v>
      </c>
      <c r="AN189" s="42">
        <f t="shared" si="47"/>
        <v>0.12</v>
      </c>
      <c r="AO189" s="41">
        <v>0.67</v>
      </c>
      <c r="AP189" s="17">
        <v>0.33</v>
      </c>
      <c r="AQ189">
        <v>1</v>
      </c>
      <c r="AR189" s="39">
        <f t="shared" si="43"/>
        <v>0</v>
      </c>
      <c r="AS189">
        <v>0.31</v>
      </c>
      <c r="AT189" s="39">
        <v>0.69</v>
      </c>
      <c r="AU189">
        <v>0</v>
      </c>
      <c r="AV189" s="17">
        <v>1</v>
      </c>
      <c r="AW189">
        <f t="shared" si="48"/>
        <v>0.41400000000000003</v>
      </c>
      <c r="AX189" s="17">
        <v>0.58599999999999997</v>
      </c>
      <c r="AY189" s="17" t="s">
        <v>10</v>
      </c>
      <c r="AZ189">
        <v>0</v>
      </c>
      <c r="BA189">
        <v>0</v>
      </c>
      <c r="BB189">
        <v>0</v>
      </c>
      <c r="BC189">
        <v>0</v>
      </c>
      <c r="BD189">
        <v>0</v>
      </c>
      <c r="BE189">
        <v>0</v>
      </c>
      <c r="BF189" s="17">
        <v>1</v>
      </c>
      <c r="BG189">
        <v>0</v>
      </c>
      <c r="BH189">
        <v>0</v>
      </c>
      <c r="BI189" s="17">
        <v>1</v>
      </c>
      <c r="BJ189" t="s">
        <v>98</v>
      </c>
      <c r="BK189">
        <v>22</v>
      </c>
      <c r="BL189" s="24">
        <v>40</v>
      </c>
      <c r="BM189">
        <v>1</v>
      </c>
      <c r="BN189">
        <v>0</v>
      </c>
      <c r="BO189">
        <v>0</v>
      </c>
      <c r="BP189">
        <v>0</v>
      </c>
      <c r="BQ189">
        <v>0</v>
      </c>
      <c r="BR189">
        <v>0</v>
      </c>
      <c r="BS189">
        <v>0</v>
      </c>
      <c r="BT189" s="17">
        <v>0</v>
      </c>
      <c r="BU189">
        <v>0</v>
      </c>
      <c r="BV189">
        <v>0</v>
      </c>
      <c r="BW189">
        <v>1</v>
      </c>
      <c r="BX189" s="17">
        <v>0</v>
      </c>
      <c r="BY189">
        <v>0</v>
      </c>
      <c r="BZ189">
        <v>0</v>
      </c>
      <c r="CA189">
        <v>0</v>
      </c>
      <c r="CB189">
        <v>0</v>
      </c>
      <c r="CC189" s="17">
        <v>0</v>
      </c>
      <c r="CD189">
        <v>0</v>
      </c>
      <c r="CE189">
        <v>0</v>
      </c>
      <c r="CF189">
        <v>1</v>
      </c>
      <c r="CG189">
        <v>1</v>
      </c>
      <c r="CH189">
        <v>0</v>
      </c>
      <c r="CI189">
        <v>0</v>
      </c>
      <c r="CJ189">
        <v>0</v>
      </c>
      <c r="CK189">
        <v>0</v>
      </c>
      <c r="CL189">
        <v>0</v>
      </c>
      <c r="CM189">
        <v>0</v>
      </c>
      <c r="CN189">
        <v>1</v>
      </c>
      <c r="CO189" s="17">
        <v>0</v>
      </c>
      <c r="CP189">
        <v>0</v>
      </c>
      <c r="CQ189">
        <v>30</v>
      </c>
      <c r="CR189">
        <v>0</v>
      </c>
      <c r="CS189">
        <v>1</v>
      </c>
      <c r="CT189">
        <v>17</v>
      </c>
      <c r="CZ189" s="33" t="s">
        <v>85</v>
      </c>
    </row>
    <row r="190" spans="1:104" x14ac:dyDescent="0.25">
      <c r="A190">
        <v>189</v>
      </c>
      <c r="B190">
        <v>16</v>
      </c>
      <c r="C190" s="24" t="s">
        <v>192</v>
      </c>
      <c r="D190" s="12">
        <v>13.44826715670064</v>
      </c>
      <c r="E190" s="13">
        <v>2.8921004638065901</v>
      </c>
      <c r="F190" s="7">
        <v>4.6500000000000004</v>
      </c>
      <c r="G190" s="7">
        <f t="shared" si="33"/>
        <v>10.556166692894049</v>
      </c>
      <c r="H190" s="15">
        <f t="shared" si="34"/>
        <v>16.34036762050723</v>
      </c>
      <c r="I190" s="11">
        <f t="shared" si="35"/>
        <v>0.11168007204614576</v>
      </c>
      <c r="J190" s="32">
        <f t="shared" si="36"/>
        <v>2.4017219794870051E-2</v>
      </c>
      <c r="K190" s="32">
        <f t="shared" si="37"/>
        <v>41.636792623832115</v>
      </c>
      <c r="L190" s="8">
        <v>0</v>
      </c>
      <c r="M190" s="9">
        <v>1</v>
      </c>
      <c r="N190" s="8">
        <v>0</v>
      </c>
      <c r="O190" s="9">
        <v>0</v>
      </c>
      <c r="P190" s="9">
        <v>1</v>
      </c>
      <c r="Q190" s="9">
        <v>0</v>
      </c>
      <c r="R190" s="9">
        <v>0</v>
      </c>
      <c r="S190" s="8">
        <v>1722</v>
      </c>
      <c r="T190" s="9">
        <v>9</v>
      </c>
      <c r="U190" s="9">
        <f t="shared" si="38"/>
        <v>1712</v>
      </c>
      <c r="V190" s="9">
        <f t="shared" si="39"/>
        <v>48</v>
      </c>
      <c r="W190" s="7">
        <v>10.53</v>
      </c>
      <c r="X190" s="7">
        <f t="shared" si="45"/>
        <v>23.47</v>
      </c>
      <c r="Y190" s="9">
        <v>0</v>
      </c>
      <c r="Z190" s="9">
        <v>1</v>
      </c>
      <c r="AA190" s="9">
        <v>0</v>
      </c>
      <c r="AB190" s="9">
        <v>0</v>
      </c>
      <c r="AC190" s="9">
        <v>1</v>
      </c>
      <c r="AD190" s="29">
        <v>0</v>
      </c>
      <c r="AE190" s="9">
        <v>0</v>
      </c>
      <c r="AF190" s="9">
        <v>1</v>
      </c>
      <c r="AG190" s="29">
        <v>0</v>
      </c>
      <c r="AH190" s="9">
        <v>0</v>
      </c>
      <c r="AI190" s="29">
        <v>1</v>
      </c>
      <c r="AJ190" s="20">
        <v>1999</v>
      </c>
      <c r="AK190" s="32">
        <f t="shared" si="46"/>
        <v>0.12</v>
      </c>
      <c r="AL190" s="32">
        <v>0.23</v>
      </c>
      <c r="AM190" s="32">
        <v>0.53</v>
      </c>
      <c r="AN190" s="42">
        <f t="shared" si="47"/>
        <v>0.12</v>
      </c>
      <c r="AO190" s="41">
        <v>0.67</v>
      </c>
      <c r="AP190" s="17">
        <v>0.33</v>
      </c>
      <c r="AQ190">
        <v>1</v>
      </c>
      <c r="AR190" s="39">
        <f t="shared" si="43"/>
        <v>0</v>
      </c>
      <c r="AS190">
        <v>0.31</v>
      </c>
      <c r="AT190" s="39">
        <v>0.69</v>
      </c>
      <c r="AU190">
        <v>0</v>
      </c>
      <c r="AV190" s="17">
        <v>1</v>
      </c>
      <c r="AW190">
        <f t="shared" si="48"/>
        <v>0.41400000000000003</v>
      </c>
      <c r="AX190" s="17">
        <v>0.58599999999999997</v>
      </c>
      <c r="AY190" s="17" t="s">
        <v>10</v>
      </c>
      <c r="AZ190">
        <v>0</v>
      </c>
      <c r="BA190">
        <v>0</v>
      </c>
      <c r="BB190">
        <v>0</v>
      </c>
      <c r="BC190">
        <v>0</v>
      </c>
      <c r="BD190">
        <v>0</v>
      </c>
      <c r="BE190">
        <v>0</v>
      </c>
      <c r="BF190" s="17">
        <v>1</v>
      </c>
      <c r="BG190">
        <v>0</v>
      </c>
      <c r="BH190">
        <v>0</v>
      </c>
      <c r="BI190" s="17">
        <v>1</v>
      </c>
      <c r="BJ190" t="s">
        <v>98</v>
      </c>
      <c r="BK190">
        <v>22</v>
      </c>
      <c r="BL190" s="24">
        <v>40</v>
      </c>
      <c r="BM190">
        <v>1</v>
      </c>
      <c r="BN190">
        <v>0</v>
      </c>
      <c r="BO190">
        <v>0</v>
      </c>
      <c r="BP190">
        <v>0</v>
      </c>
      <c r="BQ190">
        <v>0</v>
      </c>
      <c r="BR190">
        <v>0</v>
      </c>
      <c r="BS190">
        <v>0</v>
      </c>
      <c r="BT190" s="17">
        <v>0</v>
      </c>
      <c r="BU190">
        <v>0</v>
      </c>
      <c r="BV190">
        <v>0</v>
      </c>
      <c r="BW190">
        <v>1</v>
      </c>
      <c r="BX190" s="17">
        <v>0</v>
      </c>
      <c r="BY190">
        <v>0</v>
      </c>
      <c r="BZ190">
        <v>0</v>
      </c>
      <c r="CA190">
        <v>0</v>
      </c>
      <c r="CB190">
        <v>0</v>
      </c>
      <c r="CC190" s="17">
        <v>0</v>
      </c>
      <c r="CD190">
        <v>0</v>
      </c>
      <c r="CE190">
        <v>0</v>
      </c>
      <c r="CF190">
        <v>1</v>
      </c>
      <c r="CG190">
        <v>1</v>
      </c>
      <c r="CH190">
        <v>0</v>
      </c>
      <c r="CI190">
        <v>0</v>
      </c>
      <c r="CJ190">
        <v>0</v>
      </c>
      <c r="CK190">
        <v>0</v>
      </c>
      <c r="CL190">
        <v>0</v>
      </c>
      <c r="CM190">
        <v>0</v>
      </c>
      <c r="CN190">
        <v>1</v>
      </c>
      <c r="CO190" s="17">
        <v>0</v>
      </c>
      <c r="CP190">
        <v>0</v>
      </c>
      <c r="CQ190">
        <v>30</v>
      </c>
      <c r="CR190">
        <v>0</v>
      </c>
      <c r="CS190">
        <v>1</v>
      </c>
      <c r="CT190">
        <v>17</v>
      </c>
      <c r="CZ190" s="33" t="s">
        <v>85</v>
      </c>
    </row>
    <row r="191" spans="1:104" x14ac:dyDescent="0.25">
      <c r="A191">
        <v>190</v>
      </c>
      <c r="B191">
        <v>16</v>
      </c>
      <c r="C191" s="24" t="s">
        <v>192</v>
      </c>
      <c r="D191" s="12">
        <v>2.98486577125241</v>
      </c>
      <c r="E191" s="13">
        <v>0.81331492404697814</v>
      </c>
      <c r="F191" s="7">
        <v>3.67</v>
      </c>
      <c r="G191" s="7">
        <f t="shared" si="33"/>
        <v>2.1715508472054319</v>
      </c>
      <c r="H191" s="15">
        <f t="shared" si="34"/>
        <v>3.7981806952993882</v>
      </c>
      <c r="I191" s="11">
        <f t="shared" si="35"/>
        <v>6.5656535286206769E-2</v>
      </c>
      <c r="J191" s="32">
        <f t="shared" si="36"/>
        <v>1.7890064110683043E-2</v>
      </c>
      <c r="K191" s="32">
        <f t="shared" si="37"/>
        <v>55.896948932835322</v>
      </c>
      <c r="L191" s="8">
        <v>0</v>
      </c>
      <c r="M191" s="9">
        <v>1</v>
      </c>
      <c r="N191" s="8">
        <v>0</v>
      </c>
      <c r="O191" s="9">
        <v>0</v>
      </c>
      <c r="P191" s="9">
        <v>1</v>
      </c>
      <c r="Q191" s="9">
        <v>0</v>
      </c>
      <c r="R191" s="9">
        <v>0</v>
      </c>
      <c r="S191" s="8">
        <v>3124</v>
      </c>
      <c r="T191" s="9">
        <v>12</v>
      </c>
      <c r="U191" s="9">
        <f t="shared" si="38"/>
        <v>3111</v>
      </c>
      <c r="V191" s="9">
        <f t="shared" si="39"/>
        <v>48</v>
      </c>
      <c r="W191" s="7">
        <v>9.8249999999999993</v>
      </c>
      <c r="X191" s="7">
        <f t="shared" si="45"/>
        <v>24.175000000000001</v>
      </c>
      <c r="Y191" s="9">
        <v>0</v>
      </c>
      <c r="Z191" s="9">
        <v>1</v>
      </c>
      <c r="AA191" s="9">
        <v>0</v>
      </c>
      <c r="AB191" s="9">
        <v>0</v>
      </c>
      <c r="AC191" s="9">
        <v>1</v>
      </c>
      <c r="AD191" s="29">
        <v>0</v>
      </c>
      <c r="AE191" s="9">
        <v>0</v>
      </c>
      <c r="AF191" s="9">
        <v>1</v>
      </c>
      <c r="AG191" s="29">
        <v>0</v>
      </c>
      <c r="AH191" s="9">
        <v>0</v>
      </c>
      <c r="AI191" s="29">
        <v>1</v>
      </c>
      <c r="AJ191" s="20">
        <v>1992</v>
      </c>
      <c r="AK191" s="32">
        <f t="shared" si="46"/>
        <v>0.26250000000000001</v>
      </c>
      <c r="AL191" s="32">
        <v>0.25</v>
      </c>
      <c r="AM191" s="32">
        <v>0.22500000000000001</v>
      </c>
      <c r="AN191" s="42">
        <f t="shared" si="47"/>
        <v>0.26250000000000001</v>
      </c>
      <c r="AO191" s="41">
        <v>0.67</v>
      </c>
      <c r="AP191" s="17">
        <v>0.33</v>
      </c>
      <c r="AQ191">
        <v>0</v>
      </c>
      <c r="AR191" s="39">
        <f t="shared" si="43"/>
        <v>1</v>
      </c>
      <c r="AS191">
        <v>0.38</v>
      </c>
      <c r="AT191" s="39">
        <v>0.62</v>
      </c>
      <c r="AU191">
        <v>0</v>
      </c>
      <c r="AV191" s="17">
        <v>1</v>
      </c>
      <c r="AW191">
        <f t="shared" si="48"/>
        <v>0.44099999999999995</v>
      </c>
      <c r="AX191" s="17">
        <v>0.55900000000000005</v>
      </c>
      <c r="AY191" s="17" t="s">
        <v>10</v>
      </c>
      <c r="AZ191">
        <v>0</v>
      </c>
      <c r="BA191">
        <v>0</v>
      </c>
      <c r="BB191">
        <v>0</v>
      </c>
      <c r="BC191">
        <v>0</v>
      </c>
      <c r="BD191">
        <v>0</v>
      </c>
      <c r="BE191">
        <v>0</v>
      </c>
      <c r="BF191" s="17">
        <v>1</v>
      </c>
      <c r="BG191">
        <v>0</v>
      </c>
      <c r="BH191">
        <v>0</v>
      </c>
      <c r="BI191" s="17">
        <v>1</v>
      </c>
      <c r="BJ191" t="s">
        <v>98</v>
      </c>
      <c r="BK191">
        <v>28</v>
      </c>
      <c r="BL191" s="24">
        <v>40</v>
      </c>
      <c r="BM191">
        <v>1</v>
      </c>
      <c r="BN191">
        <v>0</v>
      </c>
      <c r="BO191">
        <v>0</v>
      </c>
      <c r="BP191">
        <v>0</v>
      </c>
      <c r="BQ191">
        <v>0</v>
      </c>
      <c r="BR191">
        <v>0</v>
      </c>
      <c r="BS191">
        <v>0</v>
      </c>
      <c r="BT191" s="17">
        <v>0</v>
      </c>
      <c r="BU191">
        <v>0</v>
      </c>
      <c r="BV191">
        <v>1</v>
      </c>
      <c r="BW191">
        <v>0</v>
      </c>
      <c r="BX191" s="17">
        <v>0</v>
      </c>
      <c r="BY191">
        <v>1</v>
      </c>
      <c r="BZ191">
        <v>0</v>
      </c>
      <c r="CA191">
        <v>0</v>
      </c>
      <c r="CB191">
        <v>0</v>
      </c>
      <c r="CC191" s="17">
        <v>0</v>
      </c>
      <c r="CD191">
        <v>0</v>
      </c>
      <c r="CE191">
        <v>0</v>
      </c>
      <c r="CF191">
        <v>1</v>
      </c>
      <c r="CG191">
        <v>1</v>
      </c>
      <c r="CH191">
        <v>0</v>
      </c>
      <c r="CI191">
        <v>0</v>
      </c>
      <c r="CJ191">
        <v>0</v>
      </c>
      <c r="CK191">
        <v>0</v>
      </c>
      <c r="CL191">
        <v>0</v>
      </c>
      <c r="CM191">
        <v>0</v>
      </c>
      <c r="CN191">
        <v>1</v>
      </c>
      <c r="CO191" s="17">
        <v>0</v>
      </c>
      <c r="CP191">
        <v>0</v>
      </c>
      <c r="CQ191">
        <v>30</v>
      </c>
      <c r="CR191">
        <v>0</v>
      </c>
      <c r="CS191">
        <v>1</v>
      </c>
      <c r="CT191">
        <v>17</v>
      </c>
      <c r="CZ191" s="33" t="s">
        <v>85</v>
      </c>
    </row>
    <row r="192" spans="1:104" x14ac:dyDescent="0.25">
      <c r="A192">
        <v>191</v>
      </c>
      <c r="B192">
        <v>16</v>
      </c>
      <c r="C192" s="24" t="s">
        <v>192</v>
      </c>
      <c r="D192" s="12">
        <v>3.4882050689460491</v>
      </c>
      <c r="E192" s="13">
        <v>0.58526930687014245</v>
      </c>
      <c r="F192" s="7">
        <v>5.9599999999999991</v>
      </c>
      <c r="G192" s="7">
        <f t="shared" si="33"/>
        <v>2.9029357620759066</v>
      </c>
      <c r="H192" s="15">
        <f t="shared" si="34"/>
        <v>4.0734743758161915</v>
      </c>
      <c r="I192" s="11">
        <f t="shared" si="35"/>
        <v>0.10625048008086851</v>
      </c>
      <c r="J192" s="32">
        <f t="shared" si="36"/>
        <v>1.7827261758534989E-2</v>
      </c>
      <c r="K192" s="32">
        <f t="shared" si="37"/>
        <v>56.093864192084325</v>
      </c>
      <c r="L192" s="8">
        <v>0</v>
      </c>
      <c r="M192" s="9">
        <v>1</v>
      </c>
      <c r="N192" s="8">
        <v>0</v>
      </c>
      <c r="O192" s="9">
        <v>0</v>
      </c>
      <c r="P192" s="9">
        <v>1</v>
      </c>
      <c r="Q192" s="9">
        <v>0</v>
      </c>
      <c r="R192" s="9">
        <v>0</v>
      </c>
      <c r="S192" s="8">
        <v>3124</v>
      </c>
      <c r="T192" s="9">
        <v>12</v>
      </c>
      <c r="U192" s="9">
        <f t="shared" si="38"/>
        <v>3111</v>
      </c>
      <c r="V192" s="9">
        <f t="shared" si="39"/>
        <v>48</v>
      </c>
      <c r="W192" s="7">
        <v>9.8249999999999993</v>
      </c>
      <c r="X192" s="7">
        <f t="shared" si="45"/>
        <v>24.175000000000001</v>
      </c>
      <c r="Y192" s="9">
        <v>0</v>
      </c>
      <c r="Z192" s="9">
        <v>1</v>
      </c>
      <c r="AA192" s="9">
        <v>0</v>
      </c>
      <c r="AB192" s="9">
        <v>0</v>
      </c>
      <c r="AC192" s="9">
        <v>1</v>
      </c>
      <c r="AD192" s="29">
        <v>0</v>
      </c>
      <c r="AE192" s="9">
        <v>0</v>
      </c>
      <c r="AF192" s="9">
        <v>1</v>
      </c>
      <c r="AG192" s="29">
        <v>0</v>
      </c>
      <c r="AH192" s="9">
        <v>0</v>
      </c>
      <c r="AI192" s="29">
        <v>1</v>
      </c>
      <c r="AJ192" s="20">
        <v>1992</v>
      </c>
      <c r="AK192" s="32">
        <f t="shared" si="46"/>
        <v>0.26250000000000001</v>
      </c>
      <c r="AL192" s="32">
        <v>0.25</v>
      </c>
      <c r="AM192" s="32">
        <v>0.22500000000000001</v>
      </c>
      <c r="AN192" s="42">
        <f t="shared" si="47"/>
        <v>0.26250000000000001</v>
      </c>
      <c r="AO192" s="41">
        <v>0.67</v>
      </c>
      <c r="AP192" s="17">
        <v>0.33</v>
      </c>
      <c r="AQ192">
        <v>0</v>
      </c>
      <c r="AR192" s="39">
        <f t="shared" si="43"/>
        <v>1</v>
      </c>
      <c r="AS192">
        <v>0.38</v>
      </c>
      <c r="AT192" s="39">
        <v>0.62</v>
      </c>
      <c r="AU192">
        <v>0</v>
      </c>
      <c r="AV192" s="17">
        <v>1</v>
      </c>
      <c r="AW192">
        <f t="shared" si="48"/>
        <v>0.44099999999999995</v>
      </c>
      <c r="AX192" s="17">
        <v>0.55900000000000005</v>
      </c>
      <c r="AY192" s="17" t="s">
        <v>10</v>
      </c>
      <c r="AZ192">
        <v>0</v>
      </c>
      <c r="BA192">
        <v>0</v>
      </c>
      <c r="BB192">
        <v>0</v>
      </c>
      <c r="BC192">
        <v>0</v>
      </c>
      <c r="BD192">
        <v>0</v>
      </c>
      <c r="BE192">
        <v>0</v>
      </c>
      <c r="BF192" s="17">
        <v>1</v>
      </c>
      <c r="BG192">
        <v>0</v>
      </c>
      <c r="BH192">
        <v>0</v>
      </c>
      <c r="BI192" s="17">
        <v>1</v>
      </c>
      <c r="BJ192" t="s">
        <v>98</v>
      </c>
      <c r="BK192">
        <v>28</v>
      </c>
      <c r="BL192" s="24">
        <v>40</v>
      </c>
      <c r="BM192">
        <v>1</v>
      </c>
      <c r="BN192">
        <v>0</v>
      </c>
      <c r="BO192">
        <v>0</v>
      </c>
      <c r="BP192">
        <v>0</v>
      </c>
      <c r="BQ192">
        <v>0</v>
      </c>
      <c r="BR192">
        <v>0</v>
      </c>
      <c r="BS192">
        <v>0</v>
      </c>
      <c r="BT192" s="17">
        <v>0</v>
      </c>
      <c r="BU192">
        <v>0</v>
      </c>
      <c r="BV192">
        <v>1</v>
      </c>
      <c r="BW192">
        <v>0</v>
      </c>
      <c r="BX192" s="17">
        <v>0</v>
      </c>
      <c r="BY192">
        <v>1</v>
      </c>
      <c r="BZ192">
        <v>0</v>
      </c>
      <c r="CA192">
        <v>0</v>
      </c>
      <c r="CB192">
        <v>0</v>
      </c>
      <c r="CC192" s="17">
        <v>0</v>
      </c>
      <c r="CD192">
        <v>0</v>
      </c>
      <c r="CE192">
        <v>0</v>
      </c>
      <c r="CF192">
        <v>1</v>
      </c>
      <c r="CG192">
        <v>1</v>
      </c>
      <c r="CH192">
        <v>0</v>
      </c>
      <c r="CI192">
        <v>0</v>
      </c>
      <c r="CJ192">
        <v>0</v>
      </c>
      <c r="CK192">
        <v>0</v>
      </c>
      <c r="CL192">
        <v>0</v>
      </c>
      <c r="CM192">
        <v>0</v>
      </c>
      <c r="CN192">
        <v>1</v>
      </c>
      <c r="CO192" s="17">
        <v>0</v>
      </c>
      <c r="CP192">
        <v>0</v>
      </c>
      <c r="CQ192">
        <v>30</v>
      </c>
      <c r="CR192">
        <v>0</v>
      </c>
      <c r="CS192">
        <v>1</v>
      </c>
      <c r="CT192">
        <v>17</v>
      </c>
      <c r="CZ192" s="33" t="s">
        <v>85</v>
      </c>
    </row>
    <row r="193" spans="1:104" x14ac:dyDescent="0.25">
      <c r="A193">
        <v>192</v>
      </c>
      <c r="B193">
        <v>16</v>
      </c>
      <c r="C193" s="24" t="s">
        <v>192</v>
      </c>
      <c r="D193" s="12">
        <v>6.185875879493441</v>
      </c>
      <c r="E193" s="13">
        <v>1.1165840937713789</v>
      </c>
      <c r="F193" s="7">
        <v>5.5400000000000009</v>
      </c>
      <c r="G193" s="7">
        <f t="shared" si="33"/>
        <v>5.0692917857220623</v>
      </c>
      <c r="H193" s="15">
        <f t="shared" si="34"/>
        <v>7.3024599732648197</v>
      </c>
      <c r="I193" s="11">
        <f t="shared" si="35"/>
        <v>9.8838919550565119E-2</v>
      </c>
      <c r="J193" s="32">
        <f t="shared" si="36"/>
        <v>1.7840960207683235E-2</v>
      </c>
      <c r="K193" s="32">
        <f t="shared" si="37"/>
        <v>56.050794820412669</v>
      </c>
      <c r="L193" s="8">
        <v>0</v>
      </c>
      <c r="M193" s="9">
        <v>1</v>
      </c>
      <c r="N193" s="8">
        <v>0</v>
      </c>
      <c r="O193" s="9">
        <v>0</v>
      </c>
      <c r="P193" s="9">
        <v>1</v>
      </c>
      <c r="Q193" s="9">
        <v>0</v>
      </c>
      <c r="R193" s="9">
        <v>0</v>
      </c>
      <c r="S193" s="8">
        <v>3124</v>
      </c>
      <c r="T193" s="9">
        <v>12</v>
      </c>
      <c r="U193" s="9">
        <f t="shared" si="38"/>
        <v>3111</v>
      </c>
      <c r="V193" s="9">
        <f t="shared" si="39"/>
        <v>48</v>
      </c>
      <c r="W193" s="7">
        <v>9.8249999999999993</v>
      </c>
      <c r="X193" s="7">
        <f t="shared" si="45"/>
        <v>24.175000000000001</v>
      </c>
      <c r="Y193" s="9">
        <v>0</v>
      </c>
      <c r="Z193" s="9">
        <v>1</v>
      </c>
      <c r="AA193" s="9">
        <v>0</v>
      </c>
      <c r="AB193" s="9">
        <v>0</v>
      </c>
      <c r="AC193" s="9">
        <v>1</v>
      </c>
      <c r="AD193" s="29">
        <v>0</v>
      </c>
      <c r="AE193" s="9">
        <v>0</v>
      </c>
      <c r="AF193" s="9">
        <v>1</v>
      </c>
      <c r="AG193" s="29">
        <v>0</v>
      </c>
      <c r="AH193" s="9">
        <v>0</v>
      </c>
      <c r="AI193" s="29">
        <v>1</v>
      </c>
      <c r="AJ193" s="20">
        <v>1992</v>
      </c>
      <c r="AK193" s="32">
        <f t="shared" si="46"/>
        <v>0.26250000000000001</v>
      </c>
      <c r="AL193" s="32">
        <v>0.25</v>
      </c>
      <c r="AM193" s="32">
        <v>0.22500000000000001</v>
      </c>
      <c r="AN193" s="42">
        <f t="shared" si="47"/>
        <v>0.26250000000000001</v>
      </c>
      <c r="AO193" s="41">
        <v>0.67</v>
      </c>
      <c r="AP193" s="17">
        <v>0.33</v>
      </c>
      <c r="AQ193">
        <v>0</v>
      </c>
      <c r="AR193" s="39">
        <f t="shared" si="43"/>
        <v>1</v>
      </c>
      <c r="AS193">
        <v>0.38</v>
      </c>
      <c r="AT193" s="39">
        <v>0.62</v>
      </c>
      <c r="AU193">
        <v>0</v>
      </c>
      <c r="AV193" s="17">
        <v>1</v>
      </c>
      <c r="AW193">
        <f t="shared" si="48"/>
        <v>0.44099999999999995</v>
      </c>
      <c r="AX193" s="17">
        <v>0.55900000000000005</v>
      </c>
      <c r="AY193" s="17" t="s">
        <v>10</v>
      </c>
      <c r="AZ193">
        <v>0</v>
      </c>
      <c r="BA193">
        <v>0</v>
      </c>
      <c r="BB193">
        <v>0</v>
      </c>
      <c r="BC193">
        <v>0</v>
      </c>
      <c r="BD193">
        <v>0</v>
      </c>
      <c r="BE193">
        <v>0</v>
      </c>
      <c r="BF193" s="17">
        <v>1</v>
      </c>
      <c r="BG193">
        <v>0</v>
      </c>
      <c r="BH193">
        <v>0</v>
      </c>
      <c r="BI193" s="17">
        <v>1</v>
      </c>
      <c r="BJ193" t="s">
        <v>98</v>
      </c>
      <c r="BK193">
        <v>28</v>
      </c>
      <c r="BL193" s="24">
        <v>40</v>
      </c>
      <c r="BM193">
        <v>1</v>
      </c>
      <c r="BN193">
        <v>0</v>
      </c>
      <c r="BO193">
        <v>0</v>
      </c>
      <c r="BP193">
        <v>0</v>
      </c>
      <c r="BQ193">
        <v>0</v>
      </c>
      <c r="BR193">
        <v>0</v>
      </c>
      <c r="BS193">
        <v>0</v>
      </c>
      <c r="BT193" s="17">
        <v>0</v>
      </c>
      <c r="BU193">
        <v>0</v>
      </c>
      <c r="BV193">
        <v>1</v>
      </c>
      <c r="BW193">
        <v>0</v>
      </c>
      <c r="BX193" s="17">
        <v>0</v>
      </c>
      <c r="BY193">
        <v>1</v>
      </c>
      <c r="BZ193">
        <v>0</v>
      </c>
      <c r="CA193">
        <v>0</v>
      </c>
      <c r="CB193">
        <v>0</v>
      </c>
      <c r="CC193" s="17">
        <v>0</v>
      </c>
      <c r="CD193">
        <v>0</v>
      </c>
      <c r="CE193">
        <v>0</v>
      </c>
      <c r="CF193">
        <v>1</v>
      </c>
      <c r="CG193">
        <v>1</v>
      </c>
      <c r="CH193">
        <v>0</v>
      </c>
      <c r="CI193">
        <v>0</v>
      </c>
      <c r="CJ193">
        <v>0</v>
      </c>
      <c r="CK193">
        <v>0</v>
      </c>
      <c r="CL193">
        <v>0</v>
      </c>
      <c r="CM193">
        <v>0</v>
      </c>
      <c r="CN193">
        <v>1</v>
      </c>
      <c r="CO193" s="17">
        <v>0</v>
      </c>
      <c r="CP193">
        <v>0</v>
      </c>
      <c r="CQ193">
        <v>30</v>
      </c>
      <c r="CR193">
        <v>0</v>
      </c>
      <c r="CS193">
        <v>1</v>
      </c>
      <c r="CT193">
        <v>17</v>
      </c>
      <c r="CZ193" s="33" t="s">
        <v>85</v>
      </c>
    </row>
    <row r="194" spans="1:104" x14ac:dyDescent="0.25">
      <c r="A194">
        <v>193</v>
      </c>
      <c r="B194">
        <v>16</v>
      </c>
      <c r="C194" s="24" t="s">
        <v>192</v>
      </c>
      <c r="D194" s="12">
        <v>8.9989155533993994</v>
      </c>
      <c r="E194" s="13">
        <v>2.7604035439875458</v>
      </c>
      <c r="F194" s="7">
        <v>3.26</v>
      </c>
      <c r="G194" s="7">
        <f t="shared" ref="G194:G257" si="49">D194-E194</f>
        <v>6.2385120094118536</v>
      </c>
      <c r="H194" s="15">
        <f t="shared" ref="H194:H257" si="50">D194+E194</f>
        <v>11.759319097386946</v>
      </c>
      <c r="I194" s="11">
        <f t="shared" ref="I194:I257" si="51">IFERROR(F194/SQRT(F194^2+U194), "X")</f>
        <v>5.834814507735156E-2</v>
      </c>
      <c r="J194" s="32">
        <f t="shared" ref="J194:J257" si="52">IFERROR(SQRT((1-I194^2)/U194), "X")</f>
        <v>1.7898204011457534E-2</v>
      </c>
      <c r="K194" s="32">
        <f t="shared" ref="K194:K257" si="53">IFERROR(1/J194, "X")</f>
        <v>55.871527632596546</v>
      </c>
      <c r="L194" s="8">
        <v>0</v>
      </c>
      <c r="M194" s="9">
        <v>1</v>
      </c>
      <c r="N194" s="8">
        <v>0</v>
      </c>
      <c r="O194" s="9">
        <v>0</v>
      </c>
      <c r="P194" s="9">
        <v>1</v>
      </c>
      <c r="Q194" s="9">
        <v>0</v>
      </c>
      <c r="R194" s="9">
        <v>0</v>
      </c>
      <c r="S194" s="8">
        <v>3124</v>
      </c>
      <c r="T194" s="9">
        <v>12</v>
      </c>
      <c r="U194" s="9">
        <f t="shared" ref="U194:U257" si="54">S194-T194-1</f>
        <v>3111</v>
      </c>
      <c r="V194" s="9">
        <f t="shared" ref="V194:V257" si="55">COUNTIF(B:B,B194)</f>
        <v>48</v>
      </c>
      <c r="W194" s="7">
        <v>9.8249999999999993</v>
      </c>
      <c r="X194" s="7">
        <f t="shared" si="45"/>
        <v>24.175000000000001</v>
      </c>
      <c r="Y194" s="9">
        <v>0</v>
      </c>
      <c r="Z194" s="9">
        <v>1</v>
      </c>
      <c r="AA194" s="9">
        <v>0</v>
      </c>
      <c r="AB194" s="9">
        <v>0</v>
      </c>
      <c r="AC194" s="9">
        <v>1</v>
      </c>
      <c r="AD194" s="29">
        <v>0</v>
      </c>
      <c r="AE194" s="9">
        <v>0</v>
      </c>
      <c r="AF194" s="9">
        <v>1</v>
      </c>
      <c r="AG194" s="29">
        <v>0</v>
      </c>
      <c r="AH194" s="9">
        <v>0</v>
      </c>
      <c r="AI194" s="29">
        <v>1</v>
      </c>
      <c r="AJ194" s="20">
        <v>1992</v>
      </c>
      <c r="AK194" s="32">
        <f t="shared" si="46"/>
        <v>0.26250000000000001</v>
      </c>
      <c r="AL194" s="32">
        <v>0.25</v>
      </c>
      <c r="AM194" s="32">
        <v>0.22500000000000001</v>
      </c>
      <c r="AN194" s="42">
        <f t="shared" si="47"/>
        <v>0.26250000000000001</v>
      </c>
      <c r="AO194" s="41">
        <v>0.67</v>
      </c>
      <c r="AP194" s="17">
        <v>0.33</v>
      </c>
      <c r="AQ194">
        <v>0</v>
      </c>
      <c r="AR194" s="39">
        <f t="shared" si="43"/>
        <v>1</v>
      </c>
      <c r="AS194">
        <v>0.38</v>
      </c>
      <c r="AT194" s="39">
        <v>0.62</v>
      </c>
      <c r="AU194">
        <v>0</v>
      </c>
      <c r="AV194" s="17">
        <v>1</v>
      </c>
      <c r="AW194">
        <f t="shared" si="48"/>
        <v>0.44099999999999995</v>
      </c>
      <c r="AX194" s="17">
        <v>0.55900000000000005</v>
      </c>
      <c r="AY194" s="17" t="s">
        <v>10</v>
      </c>
      <c r="AZ194">
        <v>0</v>
      </c>
      <c r="BA194">
        <v>0</v>
      </c>
      <c r="BB194">
        <v>0</v>
      </c>
      <c r="BC194">
        <v>0</v>
      </c>
      <c r="BD194">
        <v>0</v>
      </c>
      <c r="BE194">
        <v>0</v>
      </c>
      <c r="BF194" s="17">
        <v>1</v>
      </c>
      <c r="BG194">
        <v>0</v>
      </c>
      <c r="BH194">
        <v>0</v>
      </c>
      <c r="BI194" s="17">
        <v>1</v>
      </c>
      <c r="BJ194" t="s">
        <v>98</v>
      </c>
      <c r="BK194">
        <v>28</v>
      </c>
      <c r="BL194" s="24">
        <v>40</v>
      </c>
      <c r="BM194">
        <v>1</v>
      </c>
      <c r="BN194">
        <v>0</v>
      </c>
      <c r="BO194">
        <v>0</v>
      </c>
      <c r="BP194">
        <v>0</v>
      </c>
      <c r="BQ194">
        <v>0</v>
      </c>
      <c r="BR194">
        <v>0</v>
      </c>
      <c r="BS194">
        <v>0</v>
      </c>
      <c r="BT194" s="17">
        <v>0</v>
      </c>
      <c r="BU194">
        <v>0</v>
      </c>
      <c r="BV194">
        <v>1</v>
      </c>
      <c r="BW194">
        <v>0</v>
      </c>
      <c r="BX194" s="17">
        <v>0</v>
      </c>
      <c r="BY194">
        <v>1</v>
      </c>
      <c r="BZ194">
        <v>0</v>
      </c>
      <c r="CA194">
        <v>0</v>
      </c>
      <c r="CB194">
        <v>0</v>
      </c>
      <c r="CC194" s="17">
        <v>0</v>
      </c>
      <c r="CD194">
        <v>0</v>
      </c>
      <c r="CE194">
        <v>0</v>
      </c>
      <c r="CF194">
        <v>1</v>
      </c>
      <c r="CG194">
        <v>1</v>
      </c>
      <c r="CH194">
        <v>0</v>
      </c>
      <c r="CI194">
        <v>0</v>
      </c>
      <c r="CJ194">
        <v>0</v>
      </c>
      <c r="CK194">
        <v>0</v>
      </c>
      <c r="CL194">
        <v>0</v>
      </c>
      <c r="CM194">
        <v>0</v>
      </c>
      <c r="CN194">
        <v>1</v>
      </c>
      <c r="CO194" s="17">
        <v>0</v>
      </c>
      <c r="CP194">
        <v>0</v>
      </c>
      <c r="CQ194">
        <v>30</v>
      </c>
      <c r="CR194">
        <v>0</v>
      </c>
      <c r="CS194">
        <v>1</v>
      </c>
      <c r="CT194">
        <v>17</v>
      </c>
      <c r="CZ194" s="33" t="s">
        <v>85</v>
      </c>
    </row>
    <row r="195" spans="1:104" x14ac:dyDescent="0.25">
      <c r="A195">
        <v>194</v>
      </c>
      <c r="B195">
        <v>16</v>
      </c>
      <c r="C195" s="24" t="s">
        <v>192</v>
      </c>
      <c r="D195" s="12">
        <v>3.113947038055342</v>
      </c>
      <c r="E195" s="13">
        <v>0.8025636696018924</v>
      </c>
      <c r="F195" s="7">
        <v>3.88</v>
      </c>
      <c r="G195" s="7">
        <f t="shared" si="49"/>
        <v>2.3113833684534497</v>
      </c>
      <c r="H195" s="15">
        <f t="shared" si="50"/>
        <v>3.9165107076572343</v>
      </c>
      <c r="I195" s="11">
        <f t="shared" si="51"/>
        <v>6.9307217002947966E-2</v>
      </c>
      <c r="J195" s="32">
        <f t="shared" si="52"/>
        <v>1.7862684794574219E-2</v>
      </c>
      <c r="K195" s="32">
        <f t="shared" si="53"/>
        <v>55.982625876248427</v>
      </c>
      <c r="L195" s="8">
        <v>0</v>
      </c>
      <c r="M195" s="9">
        <v>1</v>
      </c>
      <c r="N195" s="8">
        <v>0</v>
      </c>
      <c r="O195" s="9">
        <v>0</v>
      </c>
      <c r="P195" s="9">
        <v>1</v>
      </c>
      <c r="Q195" s="9">
        <v>0</v>
      </c>
      <c r="R195" s="9">
        <v>0</v>
      </c>
      <c r="S195" s="8">
        <v>3132</v>
      </c>
      <c r="T195" s="9">
        <v>12</v>
      </c>
      <c r="U195" s="9">
        <f t="shared" si="54"/>
        <v>3119</v>
      </c>
      <c r="V195" s="9">
        <f t="shared" si="55"/>
        <v>48</v>
      </c>
      <c r="W195" s="7">
        <v>9.8249999999999993</v>
      </c>
      <c r="X195" s="7">
        <f t="shared" si="45"/>
        <v>24.175000000000001</v>
      </c>
      <c r="Y195" s="9">
        <v>0</v>
      </c>
      <c r="Z195" s="9">
        <v>1</v>
      </c>
      <c r="AA195" s="9">
        <v>0</v>
      </c>
      <c r="AB195" s="9">
        <v>0</v>
      </c>
      <c r="AC195" s="9">
        <v>1</v>
      </c>
      <c r="AD195" s="29">
        <v>0</v>
      </c>
      <c r="AE195" s="9">
        <v>0</v>
      </c>
      <c r="AF195" s="9">
        <v>1</v>
      </c>
      <c r="AG195" s="29">
        <v>0</v>
      </c>
      <c r="AH195" s="9">
        <v>0</v>
      </c>
      <c r="AI195" s="29">
        <v>1</v>
      </c>
      <c r="AJ195" s="20">
        <v>1992</v>
      </c>
      <c r="AK195" s="32">
        <f t="shared" si="46"/>
        <v>0.26250000000000001</v>
      </c>
      <c r="AL195" s="32">
        <v>0.25</v>
      </c>
      <c r="AM195" s="32">
        <v>0.22500000000000001</v>
      </c>
      <c r="AN195" s="42">
        <f t="shared" si="47"/>
        <v>0.26250000000000001</v>
      </c>
      <c r="AO195" s="41">
        <v>0.67</v>
      </c>
      <c r="AP195" s="17">
        <v>0.33</v>
      </c>
      <c r="AQ195">
        <v>0</v>
      </c>
      <c r="AR195" s="39">
        <f t="shared" si="43"/>
        <v>1</v>
      </c>
      <c r="AS195">
        <v>0.38</v>
      </c>
      <c r="AT195" s="39">
        <v>0.62</v>
      </c>
      <c r="AU195">
        <v>0</v>
      </c>
      <c r="AV195" s="17">
        <v>1</v>
      </c>
      <c r="AW195">
        <f t="shared" si="48"/>
        <v>0.44099999999999995</v>
      </c>
      <c r="AX195" s="17">
        <v>0.55900000000000005</v>
      </c>
      <c r="AY195" s="17" t="s">
        <v>10</v>
      </c>
      <c r="AZ195">
        <v>0</v>
      </c>
      <c r="BA195">
        <v>0</v>
      </c>
      <c r="BB195">
        <v>0</v>
      </c>
      <c r="BC195">
        <v>0</v>
      </c>
      <c r="BD195">
        <v>0</v>
      </c>
      <c r="BE195">
        <v>0</v>
      </c>
      <c r="BF195" s="17">
        <v>1</v>
      </c>
      <c r="BG195">
        <v>0</v>
      </c>
      <c r="BH195">
        <v>0</v>
      </c>
      <c r="BI195" s="17">
        <v>1</v>
      </c>
      <c r="BJ195" t="s">
        <v>98</v>
      </c>
      <c r="BK195">
        <v>28</v>
      </c>
      <c r="BL195" s="24">
        <v>40</v>
      </c>
      <c r="BM195">
        <v>1</v>
      </c>
      <c r="BN195">
        <v>0</v>
      </c>
      <c r="BO195">
        <v>0</v>
      </c>
      <c r="BP195">
        <v>0</v>
      </c>
      <c r="BQ195">
        <v>0</v>
      </c>
      <c r="BR195">
        <v>0</v>
      </c>
      <c r="BS195">
        <v>0</v>
      </c>
      <c r="BT195" s="17">
        <v>0</v>
      </c>
      <c r="BU195">
        <v>0</v>
      </c>
      <c r="BV195">
        <v>1</v>
      </c>
      <c r="BW195">
        <v>0</v>
      </c>
      <c r="BX195" s="17">
        <v>0</v>
      </c>
      <c r="BY195">
        <v>1</v>
      </c>
      <c r="BZ195">
        <v>0</v>
      </c>
      <c r="CA195">
        <v>0</v>
      </c>
      <c r="CB195">
        <v>0</v>
      </c>
      <c r="CC195" s="17">
        <v>0</v>
      </c>
      <c r="CD195">
        <v>0</v>
      </c>
      <c r="CE195">
        <v>0</v>
      </c>
      <c r="CF195">
        <v>1</v>
      </c>
      <c r="CG195">
        <v>1</v>
      </c>
      <c r="CH195">
        <v>0</v>
      </c>
      <c r="CI195">
        <v>0</v>
      </c>
      <c r="CJ195">
        <v>0</v>
      </c>
      <c r="CK195">
        <v>0</v>
      </c>
      <c r="CL195">
        <v>0</v>
      </c>
      <c r="CM195">
        <v>0</v>
      </c>
      <c r="CN195">
        <v>1</v>
      </c>
      <c r="CO195" s="17">
        <v>0</v>
      </c>
      <c r="CP195">
        <v>0</v>
      </c>
      <c r="CQ195">
        <v>30</v>
      </c>
      <c r="CR195">
        <v>0</v>
      </c>
      <c r="CS195">
        <v>1</v>
      </c>
      <c r="CT195">
        <v>17</v>
      </c>
      <c r="CZ195" s="33" t="s">
        <v>85</v>
      </c>
    </row>
    <row r="196" spans="1:104" x14ac:dyDescent="0.25">
      <c r="A196">
        <v>195</v>
      </c>
      <c r="B196">
        <v>16</v>
      </c>
      <c r="C196" s="24" t="s">
        <v>192</v>
      </c>
      <c r="D196" s="12">
        <v>3.4204697615358488</v>
      </c>
      <c r="E196" s="13">
        <v>0.5516886712154595</v>
      </c>
      <c r="F196" s="7">
        <v>6.2</v>
      </c>
      <c r="G196" s="7">
        <f t="shared" si="49"/>
        <v>2.8687810903203892</v>
      </c>
      <c r="H196" s="15">
        <f t="shared" si="50"/>
        <v>3.9721584327513084</v>
      </c>
      <c r="I196" s="11">
        <f t="shared" si="51"/>
        <v>0.11033775320857062</v>
      </c>
      <c r="J196" s="32">
        <f t="shared" si="52"/>
        <v>1.7796411807833971E-2</v>
      </c>
      <c r="K196" s="32">
        <f t="shared" si="53"/>
        <v>56.191102498527286</v>
      </c>
      <c r="L196" s="8">
        <v>0</v>
      </c>
      <c r="M196" s="9">
        <v>1</v>
      </c>
      <c r="N196" s="8">
        <v>0</v>
      </c>
      <c r="O196" s="9">
        <v>0</v>
      </c>
      <c r="P196" s="9">
        <v>1</v>
      </c>
      <c r="Q196" s="9">
        <v>0</v>
      </c>
      <c r="R196" s="9">
        <v>0</v>
      </c>
      <c r="S196" s="8">
        <v>3132</v>
      </c>
      <c r="T196" s="9">
        <v>12</v>
      </c>
      <c r="U196" s="9">
        <f t="shared" si="54"/>
        <v>3119</v>
      </c>
      <c r="V196" s="9">
        <f t="shared" si="55"/>
        <v>48</v>
      </c>
      <c r="W196" s="7">
        <v>9.8249999999999993</v>
      </c>
      <c r="X196" s="7">
        <f t="shared" si="45"/>
        <v>24.175000000000001</v>
      </c>
      <c r="Y196" s="9">
        <v>0</v>
      </c>
      <c r="Z196" s="9">
        <v>1</v>
      </c>
      <c r="AA196" s="9">
        <v>0</v>
      </c>
      <c r="AB196" s="9">
        <v>0</v>
      </c>
      <c r="AC196" s="9">
        <v>1</v>
      </c>
      <c r="AD196" s="29">
        <v>0</v>
      </c>
      <c r="AE196" s="9">
        <v>0</v>
      </c>
      <c r="AF196" s="9">
        <v>1</v>
      </c>
      <c r="AG196" s="29">
        <v>0</v>
      </c>
      <c r="AH196" s="9">
        <v>0</v>
      </c>
      <c r="AI196" s="29">
        <v>1</v>
      </c>
      <c r="AJ196" s="20">
        <v>1992</v>
      </c>
      <c r="AK196" s="32">
        <f t="shared" si="46"/>
        <v>0.26250000000000001</v>
      </c>
      <c r="AL196" s="32">
        <v>0.25</v>
      </c>
      <c r="AM196" s="32">
        <v>0.22500000000000001</v>
      </c>
      <c r="AN196" s="42">
        <f t="shared" si="47"/>
        <v>0.26250000000000001</v>
      </c>
      <c r="AO196" s="41">
        <v>0.67</v>
      </c>
      <c r="AP196" s="17">
        <v>0.33</v>
      </c>
      <c r="AQ196">
        <v>0</v>
      </c>
      <c r="AR196" s="39">
        <f t="shared" si="43"/>
        <v>1</v>
      </c>
      <c r="AS196">
        <v>0.38</v>
      </c>
      <c r="AT196" s="39">
        <v>0.62</v>
      </c>
      <c r="AU196">
        <v>0</v>
      </c>
      <c r="AV196" s="17">
        <v>1</v>
      </c>
      <c r="AW196">
        <f t="shared" si="48"/>
        <v>0.44099999999999995</v>
      </c>
      <c r="AX196" s="17">
        <v>0.55900000000000005</v>
      </c>
      <c r="AY196" s="17" t="s">
        <v>10</v>
      </c>
      <c r="AZ196">
        <v>0</v>
      </c>
      <c r="BA196">
        <v>0</v>
      </c>
      <c r="BB196">
        <v>0</v>
      </c>
      <c r="BC196">
        <v>0</v>
      </c>
      <c r="BD196">
        <v>0</v>
      </c>
      <c r="BE196">
        <v>0</v>
      </c>
      <c r="BF196" s="17">
        <v>1</v>
      </c>
      <c r="BG196">
        <v>0</v>
      </c>
      <c r="BH196">
        <v>0</v>
      </c>
      <c r="BI196" s="17">
        <v>1</v>
      </c>
      <c r="BJ196" t="s">
        <v>98</v>
      </c>
      <c r="BK196">
        <v>28</v>
      </c>
      <c r="BL196" s="24">
        <v>40</v>
      </c>
      <c r="BM196">
        <v>1</v>
      </c>
      <c r="BN196">
        <v>0</v>
      </c>
      <c r="BO196">
        <v>0</v>
      </c>
      <c r="BP196">
        <v>0</v>
      </c>
      <c r="BQ196">
        <v>0</v>
      </c>
      <c r="BR196">
        <v>0</v>
      </c>
      <c r="BS196">
        <v>0</v>
      </c>
      <c r="BT196" s="17">
        <v>0</v>
      </c>
      <c r="BU196">
        <v>0</v>
      </c>
      <c r="BV196">
        <v>1</v>
      </c>
      <c r="BW196">
        <v>0</v>
      </c>
      <c r="BX196" s="17">
        <v>0</v>
      </c>
      <c r="BY196">
        <v>1</v>
      </c>
      <c r="BZ196">
        <v>0</v>
      </c>
      <c r="CA196">
        <v>0</v>
      </c>
      <c r="CB196">
        <v>0</v>
      </c>
      <c r="CC196" s="17">
        <v>0</v>
      </c>
      <c r="CD196">
        <v>0</v>
      </c>
      <c r="CE196">
        <v>0</v>
      </c>
      <c r="CF196">
        <v>1</v>
      </c>
      <c r="CG196">
        <v>1</v>
      </c>
      <c r="CH196">
        <v>0</v>
      </c>
      <c r="CI196">
        <v>0</v>
      </c>
      <c r="CJ196">
        <v>0</v>
      </c>
      <c r="CK196">
        <v>0</v>
      </c>
      <c r="CL196">
        <v>0</v>
      </c>
      <c r="CM196">
        <v>0</v>
      </c>
      <c r="CN196">
        <v>1</v>
      </c>
      <c r="CO196" s="17">
        <v>0</v>
      </c>
      <c r="CP196">
        <v>0</v>
      </c>
      <c r="CQ196">
        <v>30</v>
      </c>
      <c r="CR196">
        <v>0</v>
      </c>
      <c r="CS196">
        <v>1</v>
      </c>
      <c r="CT196">
        <v>17</v>
      </c>
      <c r="CZ196" s="33" t="s">
        <v>85</v>
      </c>
    </row>
    <row r="197" spans="1:104" x14ac:dyDescent="0.25">
      <c r="A197">
        <v>196</v>
      </c>
      <c r="B197">
        <v>16</v>
      </c>
      <c r="C197" s="24" t="s">
        <v>192</v>
      </c>
      <c r="D197" s="12">
        <v>6.1386401508842336</v>
      </c>
      <c r="E197" s="13">
        <v>1.090344609393292</v>
      </c>
      <c r="F197" s="7">
        <v>5.63</v>
      </c>
      <c r="G197" s="7">
        <f t="shared" si="49"/>
        <v>5.0482955414909414</v>
      </c>
      <c r="H197" s="15">
        <f t="shared" si="50"/>
        <v>7.2289847602775259</v>
      </c>
      <c r="I197" s="11">
        <f t="shared" si="51"/>
        <v>0.10030095821492577</v>
      </c>
      <c r="J197" s="32">
        <f t="shared" si="52"/>
        <v>1.7815445508867808E-2</v>
      </c>
      <c r="K197" s="32">
        <f t="shared" si="53"/>
        <v>56.131068936908733</v>
      </c>
      <c r="L197" s="8">
        <v>0</v>
      </c>
      <c r="M197" s="9">
        <v>1</v>
      </c>
      <c r="N197" s="8">
        <v>0</v>
      </c>
      <c r="O197" s="9">
        <v>0</v>
      </c>
      <c r="P197" s="9">
        <v>1</v>
      </c>
      <c r="Q197" s="9">
        <v>0</v>
      </c>
      <c r="R197" s="9">
        <v>0</v>
      </c>
      <c r="S197" s="8">
        <v>3132</v>
      </c>
      <c r="T197" s="9">
        <v>12</v>
      </c>
      <c r="U197" s="9">
        <f t="shared" si="54"/>
        <v>3119</v>
      </c>
      <c r="V197" s="9">
        <f t="shared" si="55"/>
        <v>48</v>
      </c>
      <c r="W197" s="7">
        <v>9.8249999999999993</v>
      </c>
      <c r="X197" s="7">
        <f t="shared" si="45"/>
        <v>24.175000000000001</v>
      </c>
      <c r="Y197" s="9">
        <v>0</v>
      </c>
      <c r="Z197" s="9">
        <v>1</v>
      </c>
      <c r="AA197" s="9">
        <v>0</v>
      </c>
      <c r="AB197" s="9">
        <v>0</v>
      </c>
      <c r="AC197" s="9">
        <v>1</v>
      </c>
      <c r="AD197" s="29">
        <v>0</v>
      </c>
      <c r="AE197" s="9">
        <v>0</v>
      </c>
      <c r="AF197" s="9">
        <v>1</v>
      </c>
      <c r="AG197" s="29">
        <v>0</v>
      </c>
      <c r="AH197" s="9">
        <v>0</v>
      </c>
      <c r="AI197" s="29">
        <v>1</v>
      </c>
      <c r="AJ197" s="20">
        <v>1992</v>
      </c>
      <c r="AK197" s="32">
        <f t="shared" si="46"/>
        <v>0.26250000000000001</v>
      </c>
      <c r="AL197" s="32">
        <v>0.25</v>
      </c>
      <c r="AM197" s="32">
        <v>0.22500000000000001</v>
      </c>
      <c r="AN197" s="42">
        <f t="shared" si="47"/>
        <v>0.26250000000000001</v>
      </c>
      <c r="AO197" s="41">
        <v>0.67</v>
      </c>
      <c r="AP197" s="17">
        <v>0.33</v>
      </c>
      <c r="AQ197">
        <v>0</v>
      </c>
      <c r="AR197" s="39">
        <f t="shared" si="43"/>
        <v>1</v>
      </c>
      <c r="AS197">
        <v>0.38</v>
      </c>
      <c r="AT197" s="39">
        <v>0.62</v>
      </c>
      <c r="AU197">
        <v>0</v>
      </c>
      <c r="AV197" s="17">
        <v>1</v>
      </c>
      <c r="AW197">
        <f t="shared" si="48"/>
        <v>0.44099999999999995</v>
      </c>
      <c r="AX197" s="17">
        <v>0.55900000000000005</v>
      </c>
      <c r="AY197" s="17" t="s">
        <v>10</v>
      </c>
      <c r="AZ197">
        <v>0</v>
      </c>
      <c r="BA197">
        <v>0</v>
      </c>
      <c r="BB197">
        <v>0</v>
      </c>
      <c r="BC197">
        <v>0</v>
      </c>
      <c r="BD197">
        <v>0</v>
      </c>
      <c r="BE197">
        <v>0</v>
      </c>
      <c r="BF197" s="17">
        <v>1</v>
      </c>
      <c r="BG197">
        <v>0</v>
      </c>
      <c r="BH197">
        <v>0</v>
      </c>
      <c r="BI197" s="17">
        <v>1</v>
      </c>
      <c r="BJ197" t="s">
        <v>98</v>
      </c>
      <c r="BK197">
        <v>28</v>
      </c>
      <c r="BL197" s="24">
        <v>40</v>
      </c>
      <c r="BM197">
        <v>1</v>
      </c>
      <c r="BN197">
        <v>0</v>
      </c>
      <c r="BO197">
        <v>0</v>
      </c>
      <c r="BP197">
        <v>0</v>
      </c>
      <c r="BQ197">
        <v>0</v>
      </c>
      <c r="BR197">
        <v>0</v>
      </c>
      <c r="BS197">
        <v>0</v>
      </c>
      <c r="BT197" s="17">
        <v>0</v>
      </c>
      <c r="BU197">
        <v>0</v>
      </c>
      <c r="BV197">
        <v>1</v>
      </c>
      <c r="BW197">
        <v>0</v>
      </c>
      <c r="BX197" s="17">
        <v>0</v>
      </c>
      <c r="BY197">
        <v>1</v>
      </c>
      <c r="BZ197">
        <v>0</v>
      </c>
      <c r="CA197">
        <v>0</v>
      </c>
      <c r="CB197">
        <v>0</v>
      </c>
      <c r="CC197" s="17">
        <v>0</v>
      </c>
      <c r="CD197">
        <v>0</v>
      </c>
      <c r="CE197">
        <v>0</v>
      </c>
      <c r="CF197">
        <v>1</v>
      </c>
      <c r="CG197">
        <v>1</v>
      </c>
      <c r="CH197">
        <v>0</v>
      </c>
      <c r="CI197">
        <v>0</v>
      </c>
      <c r="CJ197">
        <v>0</v>
      </c>
      <c r="CK197">
        <v>0</v>
      </c>
      <c r="CL197">
        <v>0</v>
      </c>
      <c r="CM197">
        <v>0</v>
      </c>
      <c r="CN197">
        <v>1</v>
      </c>
      <c r="CO197" s="17">
        <v>0</v>
      </c>
      <c r="CP197">
        <v>0</v>
      </c>
      <c r="CQ197">
        <v>30</v>
      </c>
      <c r="CR197">
        <v>0</v>
      </c>
      <c r="CS197">
        <v>1</v>
      </c>
      <c r="CT197">
        <v>17</v>
      </c>
      <c r="CZ197" s="33" t="s">
        <v>85</v>
      </c>
    </row>
    <row r="198" spans="1:104" x14ac:dyDescent="0.25">
      <c r="A198">
        <v>197</v>
      </c>
      <c r="B198">
        <v>16</v>
      </c>
      <c r="C198" s="24" t="s">
        <v>192</v>
      </c>
      <c r="D198" s="12">
        <v>9.1285224080682958</v>
      </c>
      <c r="E198" s="13">
        <v>2.7578617547034132</v>
      </c>
      <c r="F198" s="7">
        <v>3.31</v>
      </c>
      <c r="G198" s="7">
        <f t="shared" si="49"/>
        <v>6.3706606533648831</v>
      </c>
      <c r="H198" s="15">
        <f t="shared" si="50"/>
        <v>11.886384162771709</v>
      </c>
      <c r="I198" s="11">
        <f t="shared" si="51"/>
        <v>5.9164182853938298E-2</v>
      </c>
      <c r="J198" s="32">
        <f t="shared" si="52"/>
        <v>1.7874375484573501E-2</v>
      </c>
      <c r="K198" s="32">
        <f t="shared" si="53"/>
        <v>55.946010581631292</v>
      </c>
      <c r="L198" s="8">
        <v>0</v>
      </c>
      <c r="M198" s="9">
        <v>1</v>
      </c>
      <c r="N198" s="8">
        <v>0</v>
      </c>
      <c r="O198" s="9">
        <v>0</v>
      </c>
      <c r="P198" s="9">
        <v>1</v>
      </c>
      <c r="Q198" s="9">
        <v>0</v>
      </c>
      <c r="R198" s="9">
        <v>0</v>
      </c>
      <c r="S198" s="8">
        <v>3132</v>
      </c>
      <c r="T198" s="9">
        <v>12</v>
      </c>
      <c r="U198" s="9">
        <f t="shared" si="54"/>
        <v>3119</v>
      </c>
      <c r="V198" s="9">
        <f t="shared" si="55"/>
        <v>48</v>
      </c>
      <c r="W198" s="7">
        <v>9.8249999999999993</v>
      </c>
      <c r="X198" s="7">
        <f t="shared" si="45"/>
        <v>24.175000000000001</v>
      </c>
      <c r="Y198" s="9">
        <v>0</v>
      </c>
      <c r="Z198" s="9">
        <v>1</v>
      </c>
      <c r="AA198" s="9">
        <v>0</v>
      </c>
      <c r="AB198" s="9">
        <v>0</v>
      </c>
      <c r="AC198" s="9">
        <v>1</v>
      </c>
      <c r="AD198" s="29">
        <v>0</v>
      </c>
      <c r="AE198" s="9">
        <v>0</v>
      </c>
      <c r="AF198" s="9">
        <v>1</v>
      </c>
      <c r="AG198" s="29">
        <v>0</v>
      </c>
      <c r="AH198" s="9">
        <v>0</v>
      </c>
      <c r="AI198" s="29">
        <v>1</v>
      </c>
      <c r="AJ198" s="20">
        <v>1992</v>
      </c>
      <c r="AK198" s="32">
        <f t="shared" si="46"/>
        <v>0.26250000000000001</v>
      </c>
      <c r="AL198" s="32">
        <v>0.25</v>
      </c>
      <c r="AM198" s="32">
        <v>0.22500000000000001</v>
      </c>
      <c r="AN198" s="42">
        <f t="shared" si="47"/>
        <v>0.26250000000000001</v>
      </c>
      <c r="AO198" s="41">
        <v>0.67</v>
      </c>
      <c r="AP198" s="17">
        <v>0.33</v>
      </c>
      <c r="AQ198">
        <v>0</v>
      </c>
      <c r="AR198" s="39">
        <f t="shared" si="43"/>
        <v>1</v>
      </c>
      <c r="AS198">
        <v>0.38</v>
      </c>
      <c r="AT198" s="39">
        <v>0.62</v>
      </c>
      <c r="AU198">
        <v>0</v>
      </c>
      <c r="AV198" s="17">
        <v>1</v>
      </c>
      <c r="AW198">
        <f t="shared" si="48"/>
        <v>0.44099999999999995</v>
      </c>
      <c r="AX198" s="17">
        <v>0.55900000000000005</v>
      </c>
      <c r="AY198" s="17" t="s">
        <v>10</v>
      </c>
      <c r="AZ198">
        <v>0</v>
      </c>
      <c r="BA198">
        <v>0</v>
      </c>
      <c r="BB198">
        <v>0</v>
      </c>
      <c r="BC198">
        <v>0</v>
      </c>
      <c r="BD198">
        <v>0</v>
      </c>
      <c r="BE198">
        <v>0</v>
      </c>
      <c r="BF198" s="17">
        <v>1</v>
      </c>
      <c r="BG198">
        <v>0</v>
      </c>
      <c r="BH198">
        <v>0</v>
      </c>
      <c r="BI198" s="17">
        <v>1</v>
      </c>
      <c r="BJ198" t="s">
        <v>98</v>
      </c>
      <c r="BK198">
        <v>28</v>
      </c>
      <c r="BL198" s="24">
        <v>40</v>
      </c>
      <c r="BM198">
        <v>1</v>
      </c>
      <c r="BN198">
        <v>0</v>
      </c>
      <c r="BO198">
        <v>0</v>
      </c>
      <c r="BP198">
        <v>0</v>
      </c>
      <c r="BQ198">
        <v>0</v>
      </c>
      <c r="BR198">
        <v>0</v>
      </c>
      <c r="BS198">
        <v>0</v>
      </c>
      <c r="BT198" s="17">
        <v>0</v>
      </c>
      <c r="BU198">
        <v>0</v>
      </c>
      <c r="BV198">
        <v>1</v>
      </c>
      <c r="BW198">
        <v>0</v>
      </c>
      <c r="BX198" s="17">
        <v>0</v>
      </c>
      <c r="BY198">
        <v>1</v>
      </c>
      <c r="BZ198">
        <v>0</v>
      </c>
      <c r="CA198">
        <v>0</v>
      </c>
      <c r="CB198">
        <v>0</v>
      </c>
      <c r="CC198" s="17">
        <v>0</v>
      </c>
      <c r="CD198">
        <v>0</v>
      </c>
      <c r="CE198">
        <v>0</v>
      </c>
      <c r="CF198">
        <v>1</v>
      </c>
      <c r="CG198">
        <v>1</v>
      </c>
      <c r="CH198">
        <v>0</v>
      </c>
      <c r="CI198">
        <v>0</v>
      </c>
      <c r="CJ198">
        <v>0</v>
      </c>
      <c r="CK198">
        <v>0</v>
      </c>
      <c r="CL198">
        <v>0</v>
      </c>
      <c r="CM198">
        <v>0</v>
      </c>
      <c r="CN198">
        <v>1</v>
      </c>
      <c r="CO198" s="17">
        <v>0</v>
      </c>
      <c r="CP198">
        <v>0</v>
      </c>
      <c r="CQ198">
        <v>30</v>
      </c>
      <c r="CR198">
        <v>0</v>
      </c>
      <c r="CS198">
        <v>1</v>
      </c>
      <c r="CT198">
        <v>17</v>
      </c>
      <c r="CZ198" s="33" t="s">
        <v>85</v>
      </c>
    </row>
    <row r="199" spans="1:104" x14ac:dyDescent="0.25">
      <c r="A199">
        <v>198</v>
      </c>
      <c r="B199">
        <v>16</v>
      </c>
      <c r="C199" s="24" t="s">
        <v>192</v>
      </c>
      <c r="D199" s="12">
        <v>0.28134699097197569</v>
      </c>
      <c r="E199" s="13">
        <v>0.82749114991757544</v>
      </c>
      <c r="F199" s="7">
        <v>0.34</v>
      </c>
      <c r="G199" s="7">
        <f t="shared" si="49"/>
        <v>-0.54614415894559976</v>
      </c>
      <c r="H199" s="15">
        <f t="shared" si="50"/>
        <v>1.1088381408895511</v>
      </c>
      <c r="I199" s="11">
        <f t="shared" si="51"/>
        <v>5.9239242863641309E-3</v>
      </c>
      <c r="J199" s="32">
        <f t="shared" si="52"/>
        <v>1.7423306724600386E-2</v>
      </c>
      <c r="K199" s="32">
        <f t="shared" si="53"/>
        <v>57.394386485091026</v>
      </c>
      <c r="L199" s="8">
        <v>0</v>
      </c>
      <c r="M199" s="9">
        <v>1</v>
      </c>
      <c r="N199" s="8">
        <v>0</v>
      </c>
      <c r="O199" s="9">
        <v>0</v>
      </c>
      <c r="P199" s="9">
        <v>1</v>
      </c>
      <c r="Q199" s="9">
        <v>0</v>
      </c>
      <c r="R199" s="9">
        <v>0</v>
      </c>
      <c r="S199" s="8">
        <v>3307</v>
      </c>
      <c r="T199" s="9">
        <v>12</v>
      </c>
      <c r="U199" s="9">
        <f t="shared" si="54"/>
        <v>3294</v>
      </c>
      <c r="V199" s="9">
        <f t="shared" si="55"/>
        <v>48</v>
      </c>
      <c r="W199" s="7">
        <v>10.52</v>
      </c>
      <c r="X199" s="7">
        <f t="shared" si="45"/>
        <v>23.48</v>
      </c>
      <c r="Y199" s="9">
        <v>0</v>
      </c>
      <c r="Z199" s="9">
        <v>1</v>
      </c>
      <c r="AA199" s="9">
        <v>0</v>
      </c>
      <c r="AB199" s="9">
        <v>0</v>
      </c>
      <c r="AC199" s="9">
        <v>1</v>
      </c>
      <c r="AD199" s="29">
        <v>0</v>
      </c>
      <c r="AE199" s="9">
        <v>0</v>
      </c>
      <c r="AF199" s="9">
        <v>1</v>
      </c>
      <c r="AG199" s="29">
        <v>0</v>
      </c>
      <c r="AH199" s="9">
        <v>0</v>
      </c>
      <c r="AI199" s="29">
        <v>1</v>
      </c>
      <c r="AJ199" s="20">
        <v>1992</v>
      </c>
      <c r="AK199" s="32">
        <f t="shared" si="46"/>
        <v>0.17</v>
      </c>
      <c r="AL199" s="32">
        <v>0.2</v>
      </c>
      <c r="AM199" s="32">
        <v>0.46</v>
      </c>
      <c r="AN199" s="42">
        <f t="shared" si="47"/>
        <v>0.17</v>
      </c>
      <c r="AO199" s="41">
        <v>0.67</v>
      </c>
      <c r="AP199" s="17">
        <v>0.33</v>
      </c>
      <c r="AQ199">
        <v>1</v>
      </c>
      <c r="AR199" s="39">
        <f t="shared" si="43"/>
        <v>0</v>
      </c>
      <c r="AS199">
        <v>0.31</v>
      </c>
      <c r="AT199" s="39">
        <v>0.69</v>
      </c>
      <c r="AU199">
        <v>0</v>
      </c>
      <c r="AV199" s="17">
        <v>1</v>
      </c>
      <c r="AW199">
        <f t="shared" si="48"/>
        <v>0.56800000000000006</v>
      </c>
      <c r="AX199" s="17">
        <v>0.432</v>
      </c>
      <c r="AY199" s="17" t="s">
        <v>10</v>
      </c>
      <c r="AZ199">
        <v>0</v>
      </c>
      <c r="BA199">
        <v>0</v>
      </c>
      <c r="BB199">
        <v>0</v>
      </c>
      <c r="BC199">
        <v>0</v>
      </c>
      <c r="BD199">
        <v>0</v>
      </c>
      <c r="BE199">
        <v>0</v>
      </c>
      <c r="BF199" s="17">
        <v>1</v>
      </c>
      <c r="BG199">
        <v>0</v>
      </c>
      <c r="BH199">
        <v>0</v>
      </c>
      <c r="BI199" s="17">
        <v>1</v>
      </c>
      <c r="BJ199" t="s">
        <v>98</v>
      </c>
      <c r="BK199">
        <v>28</v>
      </c>
      <c r="BL199" s="24">
        <v>40</v>
      </c>
      <c r="BM199">
        <v>1</v>
      </c>
      <c r="BN199">
        <v>0</v>
      </c>
      <c r="BO199">
        <v>0</v>
      </c>
      <c r="BP199">
        <v>0</v>
      </c>
      <c r="BQ199">
        <v>0</v>
      </c>
      <c r="BR199">
        <v>0</v>
      </c>
      <c r="BS199">
        <v>0</v>
      </c>
      <c r="BT199" s="17">
        <v>0</v>
      </c>
      <c r="BU199">
        <v>0</v>
      </c>
      <c r="BV199">
        <v>1</v>
      </c>
      <c r="BW199">
        <v>0</v>
      </c>
      <c r="BX199" s="17">
        <v>0</v>
      </c>
      <c r="BY199">
        <v>1</v>
      </c>
      <c r="BZ199">
        <v>0</v>
      </c>
      <c r="CA199">
        <v>0</v>
      </c>
      <c r="CB199">
        <v>0</v>
      </c>
      <c r="CC199" s="17">
        <v>0</v>
      </c>
      <c r="CD199">
        <v>0</v>
      </c>
      <c r="CE199">
        <v>0</v>
      </c>
      <c r="CF199">
        <v>1</v>
      </c>
      <c r="CG199">
        <v>1</v>
      </c>
      <c r="CH199">
        <v>0</v>
      </c>
      <c r="CI199">
        <v>0</v>
      </c>
      <c r="CJ199">
        <v>0</v>
      </c>
      <c r="CK199">
        <v>0</v>
      </c>
      <c r="CL199">
        <v>0</v>
      </c>
      <c r="CM199">
        <v>0</v>
      </c>
      <c r="CN199">
        <v>1</v>
      </c>
      <c r="CO199" s="17">
        <v>0</v>
      </c>
      <c r="CP199">
        <v>0</v>
      </c>
      <c r="CQ199">
        <v>30</v>
      </c>
      <c r="CR199">
        <v>0</v>
      </c>
      <c r="CS199">
        <v>1</v>
      </c>
      <c r="CT199">
        <v>17</v>
      </c>
      <c r="CZ199" s="33" t="s">
        <v>85</v>
      </c>
    </row>
    <row r="200" spans="1:104" x14ac:dyDescent="0.25">
      <c r="A200">
        <v>199</v>
      </c>
      <c r="B200">
        <v>16</v>
      </c>
      <c r="C200" s="24" t="s">
        <v>192</v>
      </c>
      <c r="D200" s="12">
        <v>4.0253591233167851</v>
      </c>
      <c r="E200" s="13">
        <v>1.045547824238126</v>
      </c>
      <c r="F200" s="7">
        <v>3.85</v>
      </c>
      <c r="G200" s="7">
        <f t="shared" si="49"/>
        <v>2.9798112990786594</v>
      </c>
      <c r="H200" s="15">
        <f t="shared" si="50"/>
        <v>5.0709069475549109</v>
      </c>
      <c r="I200" s="11">
        <f t="shared" si="51"/>
        <v>6.6930488438157312E-2</v>
      </c>
      <c r="J200" s="32">
        <f t="shared" si="52"/>
        <v>1.7384542451469431E-2</v>
      </c>
      <c r="K200" s="32">
        <f t="shared" si="53"/>
        <v>57.522365215627225</v>
      </c>
      <c r="L200" s="8">
        <v>0</v>
      </c>
      <c r="M200" s="9">
        <v>1</v>
      </c>
      <c r="N200" s="8">
        <v>0</v>
      </c>
      <c r="O200" s="9">
        <v>0</v>
      </c>
      <c r="P200" s="9">
        <v>1</v>
      </c>
      <c r="Q200" s="9">
        <v>0</v>
      </c>
      <c r="R200" s="9">
        <v>0</v>
      </c>
      <c r="S200" s="8">
        <v>3307</v>
      </c>
      <c r="T200" s="9">
        <v>12</v>
      </c>
      <c r="U200" s="9">
        <f t="shared" si="54"/>
        <v>3294</v>
      </c>
      <c r="V200" s="9">
        <f t="shared" si="55"/>
        <v>48</v>
      </c>
      <c r="W200" s="7">
        <v>10.52</v>
      </c>
      <c r="X200" s="7">
        <f t="shared" si="45"/>
        <v>23.48</v>
      </c>
      <c r="Y200" s="9">
        <v>0</v>
      </c>
      <c r="Z200" s="9">
        <v>1</v>
      </c>
      <c r="AA200" s="9">
        <v>0</v>
      </c>
      <c r="AB200" s="9">
        <v>0</v>
      </c>
      <c r="AC200" s="9">
        <v>1</v>
      </c>
      <c r="AD200" s="29">
        <v>0</v>
      </c>
      <c r="AE200" s="9">
        <v>0</v>
      </c>
      <c r="AF200" s="9">
        <v>1</v>
      </c>
      <c r="AG200" s="29">
        <v>0</v>
      </c>
      <c r="AH200" s="9">
        <v>0</v>
      </c>
      <c r="AI200" s="29">
        <v>1</v>
      </c>
      <c r="AJ200" s="20">
        <v>1992</v>
      </c>
      <c r="AK200" s="32">
        <f t="shared" si="46"/>
        <v>0.17</v>
      </c>
      <c r="AL200" s="32">
        <v>0.2</v>
      </c>
      <c r="AM200" s="32">
        <v>0.46</v>
      </c>
      <c r="AN200" s="42">
        <f t="shared" si="47"/>
        <v>0.17</v>
      </c>
      <c r="AO200" s="41">
        <v>0.67</v>
      </c>
      <c r="AP200" s="17">
        <v>0.33</v>
      </c>
      <c r="AQ200">
        <v>1</v>
      </c>
      <c r="AR200" s="39">
        <f t="shared" si="43"/>
        <v>0</v>
      </c>
      <c r="AS200">
        <v>0.31</v>
      </c>
      <c r="AT200" s="39">
        <v>0.69</v>
      </c>
      <c r="AU200">
        <v>0</v>
      </c>
      <c r="AV200" s="17">
        <v>1</v>
      </c>
      <c r="AW200">
        <f t="shared" si="48"/>
        <v>0.56800000000000006</v>
      </c>
      <c r="AX200" s="17">
        <v>0.432</v>
      </c>
      <c r="AY200" s="17" t="s">
        <v>10</v>
      </c>
      <c r="AZ200">
        <v>0</v>
      </c>
      <c r="BA200">
        <v>0</v>
      </c>
      <c r="BB200">
        <v>0</v>
      </c>
      <c r="BC200">
        <v>0</v>
      </c>
      <c r="BD200">
        <v>0</v>
      </c>
      <c r="BE200">
        <v>0</v>
      </c>
      <c r="BF200" s="17">
        <v>1</v>
      </c>
      <c r="BG200">
        <v>0</v>
      </c>
      <c r="BH200">
        <v>0</v>
      </c>
      <c r="BI200" s="17">
        <v>1</v>
      </c>
      <c r="BJ200" t="s">
        <v>98</v>
      </c>
      <c r="BK200">
        <v>28</v>
      </c>
      <c r="BL200" s="24">
        <v>40</v>
      </c>
      <c r="BM200">
        <v>1</v>
      </c>
      <c r="BN200">
        <v>0</v>
      </c>
      <c r="BO200">
        <v>0</v>
      </c>
      <c r="BP200">
        <v>0</v>
      </c>
      <c r="BQ200">
        <v>0</v>
      </c>
      <c r="BR200">
        <v>0</v>
      </c>
      <c r="BS200">
        <v>0</v>
      </c>
      <c r="BT200" s="17">
        <v>0</v>
      </c>
      <c r="BU200">
        <v>0</v>
      </c>
      <c r="BV200">
        <v>1</v>
      </c>
      <c r="BW200">
        <v>0</v>
      </c>
      <c r="BX200" s="17">
        <v>0</v>
      </c>
      <c r="BY200">
        <v>1</v>
      </c>
      <c r="BZ200">
        <v>0</v>
      </c>
      <c r="CA200">
        <v>0</v>
      </c>
      <c r="CB200">
        <v>0</v>
      </c>
      <c r="CC200" s="17">
        <v>0</v>
      </c>
      <c r="CD200">
        <v>0</v>
      </c>
      <c r="CE200">
        <v>0</v>
      </c>
      <c r="CF200">
        <v>1</v>
      </c>
      <c r="CG200">
        <v>1</v>
      </c>
      <c r="CH200">
        <v>0</v>
      </c>
      <c r="CI200">
        <v>0</v>
      </c>
      <c r="CJ200">
        <v>0</v>
      </c>
      <c r="CK200">
        <v>0</v>
      </c>
      <c r="CL200">
        <v>0</v>
      </c>
      <c r="CM200">
        <v>0</v>
      </c>
      <c r="CN200">
        <v>1</v>
      </c>
      <c r="CO200" s="17">
        <v>0</v>
      </c>
      <c r="CP200">
        <v>0</v>
      </c>
      <c r="CQ200">
        <v>30</v>
      </c>
      <c r="CR200">
        <v>0</v>
      </c>
      <c r="CS200">
        <v>1</v>
      </c>
      <c r="CT200">
        <v>17</v>
      </c>
      <c r="CZ200" s="33" t="s">
        <v>85</v>
      </c>
    </row>
    <row r="201" spans="1:104" x14ac:dyDescent="0.25">
      <c r="A201">
        <v>200</v>
      </c>
      <c r="B201">
        <v>16</v>
      </c>
      <c r="C201" s="24" t="s">
        <v>192</v>
      </c>
      <c r="D201" s="12">
        <v>6.5762756635474151</v>
      </c>
      <c r="E201" s="13">
        <v>1.0086312367404009</v>
      </c>
      <c r="F201" s="7">
        <v>6.52</v>
      </c>
      <c r="G201" s="7">
        <f t="shared" si="49"/>
        <v>5.5676444268070142</v>
      </c>
      <c r="H201" s="15">
        <f t="shared" si="50"/>
        <v>7.584906900287816</v>
      </c>
      <c r="I201" s="11">
        <f t="shared" si="51"/>
        <v>0.1128759333102024</v>
      </c>
      <c r="J201" s="32">
        <f t="shared" si="52"/>
        <v>1.7312259710153745E-2</v>
      </c>
      <c r="K201" s="32">
        <f t="shared" si="53"/>
        <v>57.762534570428954</v>
      </c>
      <c r="L201" s="8">
        <v>0</v>
      </c>
      <c r="M201" s="9">
        <v>1</v>
      </c>
      <c r="N201" s="8">
        <v>0</v>
      </c>
      <c r="O201" s="9">
        <v>0</v>
      </c>
      <c r="P201" s="9">
        <v>1</v>
      </c>
      <c r="Q201" s="9">
        <v>0</v>
      </c>
      <c r="R201" s="9">
        <v>0</v>
      </c>
      <c r="S201" s="8">
        <v>3307</v>
      </c>
      <c r="T201" s="9">
        <v>12</v>
      </c>
      <c r="U201" s="9">
        <f t="shared" si="54"/>
        <v>3294</v>
      </c>
      <c r="V201" s="9">
        <f t="shared" si="55"/>
        <v>48</v>
      </c>
      <c r="W201" s="7">
        <v>10.52</v>
      </c>
      <c r="X201" s="7">
        <f t="shared" si="45"/>
        <v>23.48</v>
      </c>
      <c r="Y201" s="9">
        <v>0</v>
      </c>
      <c r="Z201" s="9">
        <v>1</v>
      </c>
      <c r="AA201" s="9">
        <v>0</v>
      </c>
      <c r="AB201" s="9">
        <v>0</v>
      </c>
      <c r="AC201" s="9">
        <v>1</v>
      </c>
      <c r="AD201" s="29">
        <v>0</v>
      </c>
      <c r="AE201" s="9">
        <v>0</v>
      </c>
      <c r="AF201" s="9">
        <v>1</v>
      </c>
      <c r="AG201" s="29">
        <v>0</v>
      </c>
      <c r="AH201" s="9">
        <v>0</v>
      </c>
      <c r="AI201" s="29">
        <v>1</v>
      </c>
      <c r="AJ201" s="20">
        <v>1992</v>
      </c>
      <c r="AK201" s="32">
        <f t="shared" si="46"/>
        <v>0.17</v>
      </c>
      <c r="AL201" s="32">
        <v>0.2</v>
      </c>
      <c r="AM201" s="32">
        <v>0.46</v>
      </c>
      <c r="AN201" s="42">
        <f t="shared" si="47"/>
        <v>0.17</v>
      </c>
      <c r="AO201" s="41">
        <v>0.67</v>
      </c>
      <c r="AP201" s="17">
        <v>0.33</v>
      </c>
      <c r="AQ201">
        <v>1</v>
      </c>
      <c r="AR201" s="39">
        <f t="shared" si="43"/>
        <v>0</v>
      </c>
      <c r="AS201">
        <v>0.31</v>
      </c>
      <c r="AT201" s="39">
        <v>0.69</v>
      </c>
      <c r="AU201">
        <v>0</v>
      </c>
      <c r="AV201" s="17">
        <v>1</v>
      </c>
      <c r="AW201">
        <f t="shared" si="48"/>
        <v>0.56800000000000006</v>
      </c>
      <c r="AX201" s="17">
        <v>0.432</v>
      </c>
      <c r="AY201" s="17" t="s">
        <v>10</v>
      </c>
      <c r="AZ201">
        <v>0</v>
      </c>
      <c r="BA201">
        <v>0</v>
      </c>
      <c r="BB201">
        <v>0</v>
      </c>
      <c r="BC201">
        <v>0</v>
      </c>
      <c r="BD201">
        <v>0</v>
      </c>
      <c r="BE201">
        <v>0</v>
      </c>
      <c r="BF201" s="17">
        <v>1</v>
      </c>
      <c r="BG201">
        <v>0</v>
      </c>
      <c r="BH201">
        <v>0</v>
      </c>
      <c r="BI201" s="17">
        <v>1</v>
      </c>
      <c r="BJ201" t="s">
        <v>98</v>
      </c>
      <c r="BK201">
        <v>28</v>
      </c>
      <c r="BL201" s="24">
        <v>40</v>
      </c>
      <c r="BM201">
        <v>1</v>
      </c>
      <c r="BN201">
        <v>0</v>
      </c>
      <c r="BO201">
        <v>0</v>
      </c>
      <c r="BP201">
        <v>0</v>
      </c>
      <c r="BQ201">
        <v>0</v>
      </c>
      <c r="BR201">
        <v>0</v>
      </c>
      <c r="BS201">
        <v>0</v>
      </c>
      <c r="BT201" s="17">
        <v>0</v>
      </c>
      <c r="BU201">
        <v>0</v>
      </c>
      <c r="BV201">
        <v>1</v>
      </c>
      <c r="BW201">
        <v>0</v>
      </c>
      <c r="BX201" s="17">
        <v>0</v>
      </c>
      <c r="BY201">
        <v>1</v>
      </c>
      <c r="BZ201">
        <v>0</v>
      </c>
      <c r="CA201">
        <v>0</v>
      </c>
      <c r="CB201">
        <v>0</v>
      </c>
      <c r="CC201" s="17">
        <v>0</v>
      </c>
      <c r="CD201">
        <v>0</v>
      </c>
      <c r="CE201">
        <v>0</v>
      </c>
      <c r="CF201">
        <v>1</v>
      </c>
      <c r="CG201">
        <v>1</v>
      </c>
      <c r="CH201">
        <v>0</v>
      </c>
      <c r="CI201">
        <v>0</v>
      </c>
      <c r="CJ201">
        <v>0</v>
      </c>
      <c r="CK201">
        <v>0</v>
      </c>
      <c r="CL201">
        <v>0</v>
      </c>
      <c r="CM201">
        <v>0</v>
      </c>
      <c r="CN201">
        <v>1</v>
      </c>
      <c r="CO201" s="17">
        <v>0</v>
      </c>
      <c r="CP201">
        <v>0</v>
      </c>
      <c r="CQ201">
        <v>30</v>
      </c>
      <c r="CR201">
        <v>0</v>
      </c>
      <c r="CS201">
        <v>1</v>
      </c>
      <c r="CT201">
        <v>17</v>
      </c>
      <c r="CZ201" s="33" t="s">
        <v>85</v>
      </c>
    </row>
    <row r="202" spans="1:104" x14ac:dyDescent="0.25">
      <c r="A202">
        <v>201</v>
      </c>
      <c r="B202">
        <v>16</v>
      </c>
      <c r="C202" s="24" t="s">
        <v>192</v>
      </c>
      <c r="D202" s="12">
        <v>10.33316815186538</v>
      </c>
      <c r="E202" s="13">
        <v>1.736666916279896</v>
      </c>
      <c r="F202" s="7">
        <v>5.95</v>
      </c>
      <c r="G202" s="7">
        <f t="shared" si="49"/>
        <v>8.5965012355854835</v>
      </c>
      <c r="H202" s="15">
        <f t="shared" si="50"/>
        <v>12.069835068145276</v>
      </c>
      <c r="I202" s="11">
        <f t="shared" si="51"/>
        <v>0.10311784184327458</v>
      </c>
      <c r="J202" s="32">
        <f t="shared" si="52"/>
        <v>1.7330729721558753E-2</v>
      </c>
      <c r="K202" s="32">
        <f t="shared" si="53"/>
        <v>57.700974861782015</v>
      </c>
      <c r="L202" s="8">
        <v>0</v>
      </c>
      <c r="M202" s="9">
        <v>1</v>
      </c>
      <c r="N202" s="8">
        <v>0</v>
      </c>
      <c r="O202" s="9">
        <v>0</v>
      </c>
      <c r="P202" s="9">
        <v>1</v>
      </c>
      <c r="Q202" s="9">
        <v>0</v>
      </c>
      <c r="R202" s="9">
        <v>0</v>
      </c>
      <c r="S202" s="8">
        <v>3307</v>
      </c>
      <c r="T202" s="9">
        <v>12</v>
      </c>
      <c r="U202" s="9">
        <f t="shared" si="54"/>
        <v>3294</v>
      </c>
      <c r="V202" s="9">
        <f t="shared" si="55"/>
        <v>48</v>
      </c>
      <c r="W202" s="7">
        <v>10.52</v>
      </c>
      <c r="X202" s="7">
        <f t="shared" si="45"/>
        <v>23.48</v>
      </c>
      <c r="Y202" s="9">
        <v>0</v>
      </c>
      <c r="Z202" s="9">
        <v>1</v>
      </c>
      <c r="AA202" s="9">
        <v>0</v>
      </c>
      <c r="AB202" s="9">
        <v>0</v>
      </c>
      <c r="AC202" s="9">
        <v>1</v>
      </c>
      <c r="AD202" s="29">
        <v>0</v>
      </c>
      <c r="AE202" s="9">
        <v>0</v>
      </c>
      <c r="AF202" s="9">
        <v>1</v>
      </c>
      <c r="AG202" s="29">
        <v>0</v>
      </c>
      <c r="AH202" s="9">
        <v>0</v>
      </c>
      <c r="AI202" s="29">
        <v>1</v>
      </c>
      <c r="AJ202" s="20">
        <v>1992</v>
      </c>
      <c r="AK202" s="32">
        <f t="shared" si="46"/>
        <v>0.17</v>
      </c>
      <c r="AL202" s="32">
        <v>0.2</v>
      </c>
      <c r="AM202" s="32">
        <v>0.46</v>
      </c>
      <c r="AN202" s="42">
        <f t="shared" si="47"/>
        <v>0.17</v>
      </c>
      <c r="AO202" s="41">
        <v>0.67</v>
      </c>
      <c r="AP202" s="17">
        <v>0.33</v>
      </c>
      <c r="AQ202">
        <v>1</v>
      </c>
      <c r="AR202" s="39">
        <f t="shared" si="43"/>
        <v>0</v>
      </c>
      <c r="AS202">
        <v>0.31</v>
      </c>
      <c r="AT202" s="39">
        <v>0.69</v>
      </c>
      <c r="AU202">
        <v>0</v>
      </c>
      <c r="AV202" s="17">
        <v>1</v>
      </c>
      <c r="AW202">
        <f t="shared" si="48"/>
        <v>0.56800000000000006</v>
      </c>
      <c r="AX202" s="17">
        <v>0.432</v>
      </c>
      <c r="AY202" s="17" t="s">
        <v>10</v>
      </c>
      <c r="AZ202">
        <v>0</v>
      </c>
      <c r="BA202">
        <v>0</v>
      </c>
      <c r="BB202">
        <v>0</v>
      </c>
      <c r="BC202">
        <v>0</v>
      </c>
      <c r="BD202">
        <v>0</v>
      </c>
      <c r="BE202">
        <v>0</v>
      </c>
      <c r="BF202" s="17">
        <v>1</v>
      </c>
      <c r="BG202">
        <v>0</v>
      </c>
      <c r="BH202">
        <v>0</v>
      </c>
      <c r="BI202" s="17">
        <v>1</v>
      </c>
      <c r="BJ202" t="s">
        <v>98</v>
      </c>
      <c r="BK202">
        <v>28</v>
      </c>
      <c r="BL202" s="24">
        <v>40</v>
      </c>
      <c r="BM202">
        <v>1</v>
      </c>
      <c r="BN202">
        <v>0</v>
      </c>
      <c r="BO202">
        <v>0</v>
      </c>
      <c r="BP202">
        <v>0</v>
      </c>
      <c r="BQ202">
        <v>0</v>
      </c>
      <c r="BR202">
        <v>0</v>
      </c>
      <c r="BS202">
        <v>0</v>
      </c>
      <c r="BT202" s="17">
        <v>0</v>
      </c>
      <c r="BU202">
        <v>0</v>
      </c>
      <c r="BV202">
        <v>1</v>
      </c>
      <c r="BW202">
        <v>0</v>
      </c>
      <c r="BX202" s="17">
        <v>0</v>
      </c>
      <c r="BY202">
        <v>1</v>
      </c>
      <c r="BZ202">
        <v>0</v>
      </c>
      <c r="CA202">
        <v>0</v>
      </c>
      <c r="CB202">
        <v>0</v>
      </c>
      <c r="CC202" s="17">
        <v>0</v>
      </c>
      <c r="CD202">
        <v>0</v>
      </c>
      <c r="CE202">
        <v>0</v>
      </c>
      <c r="CF202">
        <v>1</v>
      </c>
      <c r="CG202">
        <v>1</v>
      </c>
      <c r="CH202">
        <v>0</v>
      </c>
      <c r="CI202">
        <v>0</v>
      </c>
      <c r="CJ202">
        <v>0</v>
      </c>
      <c r="CK202">
        <v>0</v>
      </c>
      <c r="CL202">
        <v>0</v>
      </c>
      <c r="CM202">
        <v>0</v>
      </c>
      <c r="CN202">
        <v>1</v>
      </c>
      <c r="CO202" s="17">
        <v>0</v>
      </c>
      <c r="CP202">
        <v>0</v>
      </c>
      <c r="CQ202">
        <v>30</v>
      </c>
      <c r="CR202">
        <v>0</v>
      </c>
      <c r="CS202">
        <v>1</v>
      </c>
      <c r="CT202">
        <v>17</v>
      </c>
      <c r="CZ202" s="33" t="s">
        <v>85</v>
      </c>
    </row>
    <row r="203" spans="1:104" x14ac:dyDescent="0.25">
      <c r="A203">
        <v>202</v>
      </c>
      <c r="B203">
        <v>16</v>
      </c>
      <c r="C203" s="24" t="s">
        <v>192</v>
      </c>
      <c r="D203" s="12">
        <v>0.37971053021661483</v>
      </c>
      <c r="E203" s="13">
        <v>0.84380117825914402</v>
      </c>
      <c r="F203" s="7">
        <v>0.45</v>
      </c>
      <c r="G203" s="7">
        <f t="shared" si="49"/>
        <v>-0.4640906480425292</v>
      </c>
      <c r="H203" s="15">
        <f t="shared" si="50"/>
        <v>1.2235117084757587</v>
      </c>
      <c r="I203" s="11">
        <f t="shared" si="51"/>
        <v>7.8296962571316932E-3</v>
      </c>
      <c r="J203" s="32">
        <f t="shared" si="52"/>
        <v>1.7399325015848205E-2</v>
      </c>
      <c r="K203" s="32">
        <f t="shared" si="53"/>
        <v>57.473493890662326</v>
      </c>
      <c r="L203" s="8">
        <v>0</v>
      </c>
      <c r="M203" s="9">
        <v>1</v>
      </c>
      <c r="N203" s="8">
        <v>0</v>
      </c>
      <c r="O203" s="9">
        <v>0</v>
      </c>
      <c r="P203" s="9">
        <v>1</v>
      </c>
      <c r="Q203" s="9">
        <v>0</v>
      </c>
      <c r="R203" s="9">
        <v>0</v>
      </c>
      <c r="S203" s="8">
        <v>3316</v>
      </c>
      <c r="T203" s="9">
        <v>12</v>
      </c>
      <c r="U203" s="9">
        <f t="shared" si="54"/>
        <v>3303</v>
      </c>
      <c r="V203" s="9">
        <f t="shared" si="55"/>
        <v>48</v>
      </c>
      <c r="W203" s="7">
        <v>10.52</v>
      </c>
      <c r="X203" s="7">
        <f t="shared" si="45"/>
        <v>23.48</v>
      </c>
      <c r="Y203" s="9">
        <v>0</v>
      </c>
      <c r="Z203" s="9">
        <v>1</v>
      </c>
      <c r="AA203" s="9">
        <v>0</v>
      </c>
      <c r="AB203" s="9">
        <v>0</v>
      </c>
      <c r="AC203" s="9">
        <v>1</v>
      </c>
      <c r="AD203" s="29">
        <v>0</v>
      </c>
      <c r="AE203" s="9">
        <v>0</v>
      </c>
      <c r="AF203" s="9">
        <v>1</v>
      </c>
      <c r="AG203" s="29">
        <v>0</v>
      </c>
      <c r="AH203" s="9">
        <v>0</v>
      </c>
      <c r="AI203" s="29">
        <v>1</v>
      </c>
      <c r="AJ203" s="20">
        <v>1992</v>
      </c>
      <c r="AK203" s="32">
        <f t="shared" si="46"/>
        <v>0.17</v>
      </c>
      <c r="AL203" s="32">
        <v>0.2</v>
      </c>
      <c r="AM203" s="32">
        <v>0.46</v>
      </c>
      <c r="AN203" s="42">
        <f t="shared" si="47"/>
        <v>0.17</v>
      </c>
      <c r="AO203" s="41">
        <v>0.67</v>
      </c>
      <c r="AP203" s="17">
        <v>0.33</v>
      </c>
      <c r="AQ203">
        <v>1</v>
      </c>
      <c r="AR203" s="39">
        <f t="shared" si="43"/>
        <v>0</v>
      </c>
      <c r="AS203">
        <v>0.31</v>
      </c>
      <c r="AT203" s="39">
        <v>0.69</v>
      </c>
      <c r="AU203">
        <v>0</v>
      </c>
      <c r="AV203" s="17">
        <v>1</v>
      </c>
      <c r="AW203">
        <f t="shared" si="48"/>
        <v>0.56800000000000006</v>
      </c>
      <c r="AX203" s="17">
        <v>0.432</v>
      </c>
      <c r="AY203" s="17" t="s">
        <v>10</v>
      </c>
      <c r="AZ203">
        <v>0</v>
      </c>
      <c r="BA203">
        <v>0</v>
      </c>
      <c r="BB203">
        <v>0</v>
      </c>
      <c r="BC203">
        <v>0</v>
      </c>
      <c r="BD203">
        <v>0</v>
      </c>
      <c r="BE203">
        <v>0</v>
      </c>
      <c r="BF203" s="17">
        <v>1</v>
      </c>
      <c r="BG203">
        <v>0</v>
      </c>
      <c r="BH203">
        <v>0</v>
      </c>
      <c r="BI203" s="17">
        <v>1</v>
      </c>
      <c r="BJ203" t="s">
        <v>98</v>
      </c>
      <c r="BK203">
        <v>28</v>
      </c>
      <c r="BL203" s="24">
        <v>40</v>
      </c>
      <c r="BM203">
        <v>1</v>
      </c>
      <c r="BN203">
        <v>0</v>
      </c>
      <c r="BO203">
        <v>0</v>
      </c>
      <c r="BP203">
        <v>0</v>
      </c>
      <c r="BQ203">
        <v>0</v>
      </c>
      <c r="BR203">
        <v>0</v>
      </c>
      <c r="BS203">
        <v>0</v>
      </c>
      <c r="BT203" s="17">
        <v>0</v>
      </c>
      <c r="BU203">
        <v>0</v>
      </c>
      <c r="BV203">
        <v>1</v>
      </c>
      <c r="BW203">
        <v>0</v>
      </c>
      <c r="BX203" s="17">
        <v>0</v>
      </c>
      <c r="BY203">
        <v>1</v>
      </c>
      <c r="BZ203">
        <v>0</v>
      </c>
      <c r="CA203">
        <v>0</v>
      </c>
      <c r="CB203">
        <v>0</v>
      </c>
      <c r="CC203" s="17">
        <v>0</v>
      </c>
      <c r="CD203">
        <v>0</v>
      </c>
      <c r="CE203">
        <v>0</v>
      </c>
      <c r="CF203">
        <v>1</v>
      </c>
      <c r="CG203">
        <v>1</v>
      </c>
      <c r="CH203">
        <v>0</v>
      </c>
      <c r="CI203">
        <v>0</v>
      </c>
      <c r="CJ203">
        <v>0</v>
      </c>
      <c r="CK203">
        <v>0</v>
      </c>
      <c r="CL203">
        <v>0</v>
      </c>
      <c r="CM203">
        <v>0</v>
      </c>
      <c r="CN203">
        <v>1</v>
      </c>
      <c r="CO203" s="17">
        <v>0</v>
      </c>
      <c r="CP203">
        <v>0</v>
      </c>
      <c r="CQ203">
        <v>30</v>
      </c>
      <c r="CR203">
        <v>0</v>
      </c>
      <c r="CS203">
        <v>1</v>
      </c>
      <c r="CT203">
        <v>17</v>
      </c>
      <c r="CZ203" s="33" t="s">
        <v>85</v>
      </c>
    </row>
    <row r="204" spans="1:104" x14ac:dyDescent="0.25">
      <c r="A204">
        <v>203</v>
      </c>
      <c r="B204">
        <v>16</v>
      </c>
      <c r="C204" s="24" t="s">
        <v>192</v>
      </c>
      <c r="D204" s="12">
        <v>4.0031433486121593</v>
      </c>
      <c r="E204" s="13">
        <v>1.00078583715304</v>
      </c>
      <c r="F204" s="7">
        <v>4</v>
      </c>
      <c r="G204" s="7">
        <f t="shared" si="49"/>
        <v>3.0023575114591194</v>
      </c>
      <c r="H204" s="15">
        <f t="shared" si="50"/>
        <v>5.0039291857651991</v>
      </c>
      <c r="I204" s="11">
        <f t="shared" si="51"/>
        <v>6.9431470784376378E-2</v>
      </c>
      <c r="J204" s="32">
        <f t="shared" si="52"/>
        <v>1.7357867696094095E-2</v>
      </c>
      <c r="K204" s="32">
        <f t="shared" si="53"/>
        <v>57.610762883336307</v>
      </c>
      <c r="L204" s="8">
        <v>0</v>
      </c>
      <c r="M204" s="9">
        <v>1</v>
      </c>
      <c r="N204" s="8">
        <v>0</v>
      </c>
      <c r="O204" s="9">
        <v>0</v>
      </c>
      <c r="P204" s="9">
        <v>1</v>
      </c>
      <c r="Q204" s="9">
        <v>0</v>
      </c>
      <c r="R204" s="9">
        <v>0</v>
      </c>
      <c r="S204" s="8">
        <v>3316</v>
      </c>
      <c r="T204" s="9">
        <v>12</v>
      </c>
      <c r="U204" s="9">
        <f t="shared" si="54"/>
        <v>3303</v>
      </c>
      <c r="V204" s="9">
        <f t="shared" si="55"/>
        <v>48</v>
      </c>
      <c r="W204" s="7">
        <v>10.52</v>
      </c>
      <c r="X204" s="7">
        <f t="shared" si="45"/>
        <v>23.48</v>
      </c>
      <c r="Y204" s="9">
        <v>0</v>
      </c>
      <c r="Z204" s="9">
        <v>1</v>
      </c>
      <c r="AA204" s="9">
        <v>0</v>
      </c>
      <c r="AB204" s="9">
        <v>0</v>
      </c>
      <c r="AC204" s="9">
        <v>1</v>
      </c>
      <c r="AD204" s="29">
        <v>0</v>
      </c>
      <c r="AE204" s="9">
        <v>0</v>
      </c>
      <c r="AF204" s="9">
        <v>1</v>
      </c>
      <c r="AG204" s="29">
        <v>0</v>
      </c>
      <c r="AH204" s="9">
        <v>0</v>
      </c>
      <c r="AI204" s="29">
        <v>1</v>
      </c>
      <c r="AJ204" s="20">
        <v>1992</v>
      </c>
      <c r="AK204" s="32">
        <f t="shared" si="46"/>
        <v>0.17</v>
      </c>
      <c r="AL204" s="32">
        <v>0.2</v>
      </c>
      <c r="AM204" s="32">
        <v>0.46</v>
      </c>
      <c r="AN204" s="42">
        <f t="shared" si="47"/>
        <v>0.17</v>
      </c>
      <c r="AO204" s="41">
        <v>0.67</v>
      </c>
      <c r="AP204" s="17">
        <v>0.33</v>
      </c>
      <c r="AQ204">
        <v>1</v>
      </c>
      <c r="AR204" s="39">
        <f t="shared" si="43"/>
        <v>0</v>
      </c>
      <c r="AS204">
        <v>0.31</v>
      </c>
      <c r="AT204" s="39">
        <v>0.69</v>
      </c>
      <c r="AU204">
        <v>0</v>
      </c>
      <c r="AV204" s="17">
        <v>1</v>
      </c>
      <c r="AW204">
        <f t="shared" si="48"/>
        <v>0.56800000000000006</v>
      </c>
      <c r="AX204" s="17">
        <v>0.432</v>
      </c>
      <c r="AY204" s="17" t="s">
        <v>10</v>
      </c>
      <c r="AZ204">
        <v>0</v>
      </c>
      <c r="BA204">
        <v>0</v>
      </c>
      <c r="BB204">
        <v>0</v>
      </c>
      <c r="BC204">
        <v>0</v>
      </c>
      <c r="BD204">
        <v>0</v>
      </c>
      <c r="BE204">
        <v>0</v>
      </c>
      <c r="BF204" s="17">
        <v>1</v>
      </c>
      <c r="BG204">
        <v>0</v>
      </c>
      <c r="BH204">
        <v>0</v>
      </c>
      <c r="BI204" s="17">
        <v>1</v>
      </c>
      <c r="BJ204" t="s">
        <v>98</v>
      </c>
      <c r="BK204">
        <v>28</v>
      </c>
      <c r="BL204" s="24">
        <v>40</v>
      </c>
      <c r="BM204">
        <v>1</v>
      </c>
      <c r="BN204">
        <v>0</v>
      </c>
      <c r="BO204">
        <v>0</v>
      </c>
      <c r="BP204">
        <v>0</v>
      </c>
      <c r="BQ204">
        <v>0</v>
      </c>
      <c r="BR204">
        <v>0</v>
      </c>
      <c r="BS204">
        <v>0</v>
      </c>
      <c r="BT204" s="17">
        <v>0</v>
      </c>
      <c r="BU204">
        <v>0</v>
      </c>
      <c r="BV204">
        <v>1</v>
      </c>
      <c r="BW204">
        <v>0</v>
      </c>
      <c r="BX204" s="17">
        <v>0</v>
      </c>
      <c r="BY204">
        <v>1</v>
      </c>
      <c r="BZ204">
        <v>0</v>
      </c>
      <c r="CA204">
        <v>0</v>
      </c>
      <c r="CB204">
        <v>0</v>
      </c>
      <c r="CC204" s="17">
        <v>0</v>
      </c>
      <c r="CD204">
        <v>0</v>
      </c>
      <c r="CE204">
        <v>0</v>
      </c>
      <c r="CF204">
        <v>1</v>
      </c>
      <c r="CG204">
        <v>1</v>
      </c>
      <c r="CH204">
        <v>0</v>
      </c>
      <c r="CI204">
        <v>0</v>
      </c>
      <c r="CJ204">
        <v>0</v>
      </c>
      <c r="CK204">
        <v>0</v>
      </c>
      <c r="CL204">
        <v>0</v>
      </c>
      <c r="CM204">
        <v>0</v>
      </c>
      <c r="CN204">
        <v>1</v>
      </c>
      <c r="CO204" s="17">
        <v>0</v>
      </c>
      <c r="CP204">
        <v>0</v>
      </c>
      <c r="CQ204">
        <v>30</v>
      </c>
      <c r="CR204">
        <v>0</v>
      </c>
      <c r="CS204">
        <v>1</v>
      </c>
      <c r="CT204">
        <v>17</v>
      </c>
      <c r="CZ204" s="33" t="s">
        <v>85</v>
      </c>
    </row>
    <row r="205" spans="1:104" x14ac:dyDescent="0.25">
      <c r="A205">
        <v>204</v>
      </c>
      <c r="B205">
        <v>16</v>
      </c>
      <c r="C205" s="24" t="s">
        <v>192</v>
      </c>
      <c r="D205" s="12">
        <v>6.4363909051986079</v>
      </c>
      <c r="E205" s="13">
        <v>0.9796637603042021</v>
      </c>
      <c r="F205" s="7">
        <v>6.57</v>
      </c>
      <c r="G205" s="7">
        <f t="shared" si="49"/>
        <v>5.4567271448944057</v>
      </c>
      <c r="H205" s="15">
        <f t="shared" si="50"/>
        <v>7.4160546655028101</v>
      </c>
      <c r="I205" s="11">
        <f t="shared" si="51"/>
        <v>0.11357734174803634</v>
      </c>
      <c r="J205" s="32">
        <f t="shared" si="52"/>
        <v>1.7287266628316034E-2</v>
      </c>
      <c r="K205" s="32">
        <f t="shared" si="53"/>
        <v>57.846044808612454</v>
      </c>
      <c r="L205" s="8">
        <v>0</v>
      </c>
      <c r="M205" s="9">
        <v>1</v>
      </c>
      <c r="N205" s="8">
        <v>0</v>
      </c>
      <c r="O205" s="9">
        <v>0</v>
      </c>
      <c r="P205" s="9">
        <v>1</v>
      </c>
      <c r="Q205" s="9">
        <v>0</v>
      </c>
      <c r="R205" s="9">
        <v>0</v>
      </c>
      <c r="S205" s="8">
        <v>3316</v>
      </c>
      <c r="T205" s="9">
        <v>12</v>
      </c>
      <c r="U205" s="9">
        <f t="shared" si="54"/>
        <v>3303</v>
      </c>
      <c r="V205" s="9">
        <f t="shared" si="55"/>
        <v>48</v>
      </c>
      <c r="W205" s="7">
        <v>10.52</v>
      </c>
      <c r="X205" s="7">
        <f t="shared" si="45"/>
        <v>23.48</v>
      </c>
      <c r="Y205" s="9">
        <v>0</v>
      </c>
      <c r="Z205" s="9">
        <v>1</v>
      </c>
      <c r="AA205" s="9">
        <v>0</v>
      </c>
      <c r="AB205" s="9">
        <v>0</v>
      </c>
      <c r="AC205" s="9">
        <v>1</v>
      </c>
      <c r="AD205" s="29">
        <v>0</v>
      </c>
      <c r="AE205" s="9">
        <v>0</v>
      </c>
      <c r="AF205" s="9">
        <v>1</v>
      </c>
      <c r="AG205" s="29">
        <v>0</v>
      </c>
      <c r="AH205" s="9">
        <v>0</v>
      </c>
      <c r="AI205" s="29">
        <v>1</v>
      </c>
      <c r="AJ205" s="20">
        <v>1992</v>
      </c>
      <c r="AK205" s="32">
        <f t="shared" si="46"/>
        <v>0.17</v>
      </c>
      <c r="AL205" s="32">
        <v>0.2</v>
      </c>
      <c r="AM205" s="32">
        <v>0.46</v>
      </c>
      <c r="AN205" s="42">
        <f t="shared" si="47"/>
        <v>0.17</v>
      </c>
      <c r="AO205" s="41">
        <v>0.67</v>
      </c>
      <c r="AP205" s="17">
        <v>0.33</v>
      </c>
      <c r="AQ205">
        <v>1</v>
      </c>
      <c r="AR205" s="39">
        <f t="shared" si="43"/>
        <v>0</v>
      </c>
      <c r="AS205">
        <v>0.31</v>
      </c>
      <c r="AT205" s="39">
        <v>0.69</v>
      </c>
      <c r="AU205">
        <v>0</v>
      </c>
      <c r="AV205" s="17">
        <v>1</v>
      </c>
      <c r="AW205">
        <f t="shared" si="48"/>
        <v>0.56800000000000006</v>
      </c>
      <c r="AX205" s="17">
        <v>0.432</v>
      </c>
      <c r="AY205" s="17" t="s">
        <v>10</v>
      </c>
      <c r="AZ205">
        <v>0</v>
      </c>
      <c r="BA205">
        <v>0</v>
      </c>
      <c r="BB205">
        <v>0</v>
      </c>
      <c r="BC205">
        <v>0</v>
      </c>
      <c r="BD205">
        <v>0</v>
      </c>
      <c r="BE205">
        <v>0</v>
      </c>
      <c r="BF205" s="17">
        <v>1</v>
      </c>
      <c r="BG205">
        <v>0</v>
      </c>
      <c r="BH205">
        <v>0</v>
      </c>
      <c r="BI205" s="17">
        <v>1</v>
      </c>
      <c r="BJ205" t="s">
        <v>98</v>
      </c>
      <c r="BK205">
        <v>28</v>
      </c>
      <c r="BL205" s="24">
        <v>40</v>
      </c>
      <c r="BM205">
        <v>1</v>
      </c>
      <c r="BN205">
        <v>0</v>
      </c>
      <c r="BO205">
        <v>0</v>
      </c>
      <c r="BP205">
        <v>0</v>
      </c>
      <c r="BQ205">
        <v>0</v>
      </c>
      <c r="BR205">
        <v>0</v>
      </c>
      <c r="BS205">
        <v>0</v>
      </c>
      <c r="BT205" s="17">
        <v>0</v>
      </c>
      <c r="BU205">
        <v>0</v>
      </c>
      <c r="BV205">
        <v>1</v>
      </c>
      <c r="BW205">
        <v>0</v>
      </c>
      <c r="BX205" s="17">
        <v>0</v>
      </c>
      <c r="BY205">
        <v>1</v>
      </c>
      <c r="BZ205">
        <v>0</v>
      </c>
      <c r="CA205">
        <v>0</v>
      </c>
      <c r="CB205">
        <v>0</v>
      </c>
      <c r="CC205" s="17">
        <v>0</v>
      </c>
      <c r="CD205">
        <v>0</v>
      </c>
      <c r="CE205">
        <v>0</v>
      </c>
      <c r="CF205">
        <v>1</v>
      </c>
      <c r="CG205">
        <v>1</v>
      </c>
      <c r="CH205">
        <v>0</v>
      </c>
      <c r="CI205">
        <v>0</v>
      </c>
      <c r="CJ205">
        <v>0</v>
      </c>
      <c r="CK205">
        <v>0</v>
      </c>
      <c r="CL205">
        <v>0</v>
      </c>
      <c r="CM205">
        <v>0</v>
      </c>
      <c r="CN205">
        <v>1</v>
      </c>
      <c r="CO205" s="17">
        <v>0</v>
      </c>
      <c r="CP205">
        <v>0</v>
      </c>
      <c r="CQ205">
        <v>30</v>
      </c>
      <c r="CR205">
        <v>0</v>
      </c>
      <c r="CS205">
        <v>1</v>
      </c>
      <c r="CT205">
        <v>17</v>
      </c>
      <c r="CZ205" s="33" t="s">
        <v>85</v>
      </c>
    </row>
    <row r="206" spans="1:104" x14ac:dyDescent="0.25">
      <c r="A206">
        <v>205</v>
      </c>
      <c r="B206">
        <v>16</v>
      </c>
      <c r="C206" s="24" t="s">
        <v>192</v>
      </c>
      <c r="D206" s="12">
        <v>10.087159746540729</v>
      </c>
      <c r="E206" s="13">
        <v>1.7331889598867229</v>
      </c>
      <c r="F206" s="7">
        <v>5.82</v>
      </c>
      <c r="G206" s="7">
        <f t="shared" si="49"/>
        <v>8.3539707866540063</v>
      </c>
      <c r="H206" s="15">
        <f t="shared" si="50"/>
        <v>11.820348706427453</v>
      </c>
      <c r="I206" s="11">
        <f t="shared" si="51"/>
        <v>0.10075188604331468</v>
      </c>
      <c r="J206" s="32">
        <f t="shared" si="52"/>
        <v>1.7311320625999084E-2</v>
      </c>
      <c r="K206" s="32">
        <f t="shared" si="53"/>
        <v>57.765668004447072</v>
      </c>
      <c r="L206" s="8">
        <v>0</v>
      </c>
      <c r="M206" s="9">
        <v>1</v>
      </c>
      <c r="N206" s="8">
        <v>0</v>
      </c>
      <c r="O206" s="9">
        <v>0</v>
      </c>
      <c r="P206" s="9">
        <v>1</v>
      </c>
      <c r="Q206" s="9">
        <v>0</v>
      </c>
      <c r="R206" s="9">
        <v>0</v>
      </c>
      <c r="S206" s="8">
        <v>3316</v>
      </c>
      <c r="T206" s="9">
        <v>12</v>
      </c>
      <c r="U206" s="9">
        <f t="shared" si="54"/>
        <v>3303</v>
      </c>
      <c r="V206" s="9">
        <f t="shared" si="55"/>
        <v>48</v>
      </c>
      <c r="W206" s="7">
        <v>10.52</v>
      </c>
      <c r="X206" s="7">
        <f t="shared" si="45"/>
        <v>23.48</v>
      </c>
      <c r="Y206" s="9">
        <v>0</v>
      </c>
      <c r="Z206" s="9">
        <v>1</v>
      </c>
      <c r="AA206" s="9">
        <v>0</v>
      </c>
      <c r="AB206" s="9">
        <v>0</v>
      </c>
      <c r="AC206" s="9">
        <v>1</v>
      </c>
      <c r="AD206" s="29">
        <v>0</v>
      </c>
      <c r="AE206" s="9">
        <v>0</v>
      </c>
      <c r="AF206" s="9">
        <v>1</v>
      </c>
      <c r="AG206" s="29">
        <v>0</v>
      </c>
      <c r="AH206" s="9">
        <v>0</v>
      </c>
      <c r="AI206" s="29">
        <v>1</v>
      </c>
      <c r="AJ206" s="20">
        <v>1992</v>
      </c>
      <c r="AK206" s="32">
        <f t="shared" si="46"/>
        <v>0.17</v>
      </c>
      <c r="AL206" s="32">
        <v>0.2</v>
      </c>
      <c r="AM206" s="32">
        <v>0.46</v>
      </c>
      <c r="AN206" s="42">
        <f t="shared" si="47"/>
        <v>0.17</v>
      </c>
      <c r="AO206" s="41">
        <v>0.67</v>
      </c>
      <c r="AP206" s="17">
        <v>0.33</v>
      </c>
      <c r="AQ206">
        <v>1</v>
      </c>
      <c r="AR206" s="39">
        <f t="shared" si="43"/>
        <v>0</v>
      </c>
      <c r="AS206">
        <v>0.31</v>
      </c>
      <c r="AT206" s="39">
        <v>0.69</v>
      </c>
      <c r="AU206">
        <v>0</v>
      </c>
      <c r="AV206" s="17">
        <v>1</v>
      </c>
      <c r="AW206">
        <f t="shared" si="48"/>
        <v>0.56800000000000006</v>
      </c>
      <c r="AX206" s="17">
        <v>0.432</v>
      </c>
      <c r="AY206" s="17" t="s">
        <v>10</v>
      </c>
      <c r="AZ206">
        <v>0</v>
      </c>
      <c r="BA206">
        <v>0</v>
      </c>
      <c r="BB206">
        <v>0</v>
      </c>
      <c r="BC206">
        <v>0</v>
      </c>
      <c r="BD206">
        <v>0</v>
      </c>
      <c r="BE206">
        <v>0</v>
      </c>
      <c r="BF206" s="17">
        <v>1</v>
      </c>
      <c r="BG206">
        <v>0</v>
      </c>
      <c r="BH206">
        <v>0</v>
      </c>
      <c r="BI206" s="17">
        <v>1</v>
      </c>
      <c r="BJ206" t="s">
        <v>98</v>
      </c>
      <c r="BK206">
        <v>28</v>
      </c>
      <c r="BL206" s="24">
        <v>40</v>
      </c>
      <c r="BM206">
        <v>1</v>
      </c>
      <c r="BN206">
        <v>0</v>
      </c>
      <c r="BO206">
        <v>0</v>
      </c>
      <c r="BP206">
        <v>0</v>
      </c>
      <c r="BQ206">
        <v>0</v>
      </c>
      <c r="BR206">
        <v>0</v>
      </c>
      <c r="BS206">
        <v>0</v>
      </c>
      <c r="BT206" s="17">
        <v>0</v>
      </c>
      <c r="BU206">
        <v>0</v>
      </c>
      <c r="BV206">
        <v>1</v>
      </c>
      <c r="BW206">
        <v>0</v>
      </c>
      <c r="BX206" s="17">
        <v>0</v>
      </c>
      <c r="BY206">
        <v>1</v>
      </c>
      <c r="BZ206">
        <v>0</v>
      </c>
      <c r="CA206">
        <v>0</v>
      </c>
      <c r="CB206">
        <v>0</v>
      </c>
      <c r="CC206" s="17">
        <v>0</v>
      </c>
      <c r="CD206">
        <v>0</v>
      </c>
      <c r="CE206">
        <v>0</v>
      </c>
      <c r="CF206">
        <v>1</v>
      </c>
      <c r="CG206">
        <v>1</v>
      </c>
      <c r="CH206">
        <v>0</v>
      </c>
      <c r="CI206">
        <v>0</v>
      </c>
      <c r="CJ206">
        <v>0</v>
      </c>
      <c r="CK206">
        <v>0</v>
      </c>
      <c r="CL206">
        <v>0</v>
      </c>
      <c r="CM206">
        <v>0</v>
      </c>
      <c r="CN206">
        <v>1</v>
      </c>
      <c r="CO206" s="17">
        <v>0</v>
      </c>
      <c r="CP206">
        <v>0</v>
      </c>
      <c r="CQ206">
        <v>30</v>
      </c>
      <c r="CR206">
        <v>0</v>
      </c>
      <c r="CS206">
        <v>1</v>
      </c>
      <c r="CT206">
        <v>17</v>
      </c>
      <c r="CZ206" s="33" t="s">
        <v>85</v>
      </c>
    </row>
    <row r="207" spans="1:104" x14ac:dyDescent="0.25">
      <c r="A207">
        <v>206</v>
      </c>
      <c r="B207">
        <v>16</v>
      </c>
      <c r="C207" s="24" t="s">
        <v>192</v>
      </c>
      <c r="D207" s="12">
        <v>4.4563529397077639</v>
      </c>
      <c r="E207" s="13">
        <v>1.051026636723529</v>
      </c>
      <c r="F207" s="7">
        <v>4.24</v>
      </c>
      <c r="G207" s="7">
        <f t="shared" si="49"/>
        <v>3.4053263029842347</v>
      </c>
      <c r="H207" s="15">
        <f t="shared" si="50"/>
        <v>5.5073795764312932</v>
      </c>
      <c r="I207" s="11">
        <f t="shared" si="51"/>
        <v>9.0111297961682588E-2</v>
      </c>
      <c r="J207" s="32">
        <f t="shared" si="52"/>
        <v>2.1252664613604384E-2</v>
      </c>
      <c r="K207" s="32">
        <f t="shared" si="53"/>
        <v>47.05292339483276</v>
      </c>
      <c r="L207" s="8">
        <v>0</v>
      </c>
      <c r="M207" s="9">
        <v>1</v>
      </c>
      <c r="N207" s="8">
        <v>0</v>
      </c>
      <c r="O207" s="9">
        <v>0</v>
      </c>
      <c r="P207" s="9">
        <v>1</v>
      </c>
      <c r="Q207" s="9">
        <v>0</v>
      </c>
      <c r="R207" s="9">
        <v>0</v>
      </c>
      <c r="S207" s="8">
        <v>2209</v>
      </c>
      <c r="T207" s="9">
        <v>12</v>
      </c>
      <c r="U207" s="9">
        <f t="shared" si="54"/>
        <v>2196</v>
      </c>
      <c r="V207" s="9">
        <f t="shared" si="55"/>
        <v>48</v>
      </c>
      <c r="W207" s="7">
        <v>9.8450000000000006</v>
      </c>
      <c r="X207" s="7">
        <f t="shared" si="45"/>
        <v>24.155000000000001</v>
      </c>
      <c r="Y207" s="9">
        <v>0</v>
      </c>
      <c r="Z207" s="9">
        <v>1</v>
      </c>
      <c r="AA207" s="9">
        <v>0</v>
      </c>
      <c r="AB207" s="9">
        <v>0</v>
      </c>
      <c r="AC207" s="9">
        <v>1</v>
      </c>
      <c r="AD207" s="29">
        <v>0</v>
      </c>
      <c r="AE207" s="9">
        <v>0</v>
      </c>
      <c r="AF207" s="9">
        <v>1</v>
      </c>
      <c r="AG207" s="29">
        <v>0</v>
      </c>
      <c r="AH207" s="9">
        <v>0</v>
      </c>
      <c r="AI207" s="29">
        <v>1</v>
      </c>
      <c r="AJ207" s="20">
        <v>1999</v>
      </c>
      <c r="AK207" s="32">
        <f t="shared" si="46"/>
        <v>0.19249999999999998</v>
      </c>
      <c r="AL207" s="32">
        <v>0.28999999999999998</v>
      </c>
      <c r="AM207" s="32">
        <v>0.32500000000000001</v>
      </c>
      <c r="AN207" s="42">
        <f t="shared" si="47"/>
        <v>0.19249999999999998</v>
      </c>
      <c r="AO207" s="41">
        <v>0.67</v>
      </c>
      <c r="AP207" s="17">
        <v>0.33</v>
      </c>
      <c r="AQ207">
        <v>0</v>
      </c>
      <c r="AR207" s="39">
        <f t="shared" si="43"/>
        <v>1</v>
      </c>
      <c r="AS207">
        <v>0.38</v>
      </c>
      <c r="AT207" s="39">
        <v>0.62</v>
      </c>
      <c r="AU207">
        <v>0</v>
      </c>
      <c r="AV207" s="17">
        <v>1</v>
      </c>
      <c r="AW207">
        <f t="shared" si="48"/>
        <v>0.48099999999999998</v>
      </c>
      <c r="AX207" s="17">
        <v>0.51900000000000002</v>
      </c>
      <c r="AY207" s="17" t="s">
        <v>10</v>
      </c>
      <c r="AZ207">
        <v>0</v>
      </c>
      <c r="BA207">
        <v>0</v>
      </c>
      <c r="BB207">
        <v>0</v>
      </c>
      <c r="BC207">
        <v>0</v>
      </c>
      <c r="BD207">
        <v>0</v>
      </c>
      <c r="BE207">
        <v>0</v>
      </c>
      <c r="BF207" s="17">
        <v>1</v>
      </c>
      <c r="BG207">
        <v>0</v>
      </c>
      <c r="BH207">
        <v>0</v>
      </c>
      <c r="BI207" s="17">
        <v>1</v>
      </c>
      <c r="BJ207" t="s">
        <v>98</v>
      </c>
      <c r="BK207">
        <v>22</v>
      </c>
      <c r="BL207" s="24">
        <v>40</v>
      </c>
      <c r="BM207">
        <v>1</v>
      </c>
      <c r="BN207">
        <v>0</v>
      </c>
      <c r="BO207">
        <v>0</v>
      </c>
      <c r="BP207">
        <v>0</v>
      </c>
      <c r="BQ207">
        <v>0</v>
      </c>
      <c r="BR207">
        <v>0</v>
      </c>
      <c r="BS207">
        <v>0</v>
      </c>
      <c r="BT207" s="17">
        <v>0</v>
      </c>
      <c r="BU207">
        <v>0</v>
      </c>
      <c r="BV207">
        <v>1</v>
      </c>
      <c r="BW207">
        <v>0</v>
      </c>
      <c r="BX207" s="17">
        <v>0</v>
      </c>
      <c r="BY207">
        <v>1</v>
      </c>
      <c r="BZ207">
        <v>0</v>
      </c>
      <c r="CA207">
        <v>0</v>
      </c>
      <c r="CB207">
        <v>0</v>
      </c>
      <c r="CC207" s="17">
        <v>0</v>
      </c>
      <c r="CD207">
        <v>0</v>
      </c>
      <c r="CE207">
        <v>0</v>
      </c>
      <c r="CF207">
        <v>1</v>
      </c>
      <c r="CG207">
        <v>1</v>
      </c>
      <c r="CH207">
        <v>0</v>
      </c>
      <c r="CI207">
        <v>0</v>
      </c>
      <c r="CJ207">
        <v>0</v>
      </c>
      <c r="CK207">
        <v>0</v>
      </c>
      <c r="CL207">
        <v>0</v>
      </c>
      <c r="CM207">
        <v>0</v>
      </c>
      <c r="CN207">
        <v>1</v>
      </c>
      <c r="CO207" s="17">
        <v>0</v>
      </c>
      <c r="CP207">
        <v>0</v>
      </c>
      <c r="CQ207">
        <v>30</v>
      </c>
      <c r="CR207">
        <v>0</v>
      </c>
      <c r="CS207">
        <v>1</v>
      </c>
      <c r="CT207">
        <v>17</v>
      </c>
      <c r="CZ207" s="33" t="s">
        <v>85</v>
      </c>
    </row>
    <row r="208" spans="1:104" x14ac:dyDescent="0.25">
      <c r="A208">
        <v>207</v>
      </c>
      <c r="B208">
        <v>16</v>
      </c>
      <c r="C208" s="24" t="s">
        <v>192</v>
      </c>
      <c r="D208" s="12">
        <v>3.9141375817288488</v>
      </c>
      <c r="E208" s="13">
        <v>0.60684303592695332</v>
      </c>
      <c r="F208" s="7">
        <v>6.45</v>
      </c>
      <c r="G208" s="7">
        <f t="shared" si="49"/>
        <v>3.3072945458018954</v>
      </c>
      <c r="H208" s="15">
        <f t="shared" si="50"/>
        <v>4.5209806176558018</v>
      </c>
      <c r="I208" s="11">
        <f t="shared" si="51"/>
        <v>0.13635411386705673</v>
      </c>
      <c r="J208" s="32">
        <f t="shared" si="52"/>
        <v>2.1140172692566933E-2</v>
      </c>
      <c r="K208" s="32">
        <f t="shared" si="53"/>
        <v>47.303303267319507</v>
      </c>
      <c r="L208" s="8">
        <v>0</v>
      </c>
      <c r="M208" s="9">
        <v>1</v>
      </c>
      <c r="N208" s="8">
        <v>0</v>
      </c>
      <c r="O208" s="9">
        <v>0</v>
      </c>
      <c r="P208" s="9">
        <v>1</v>
      </c>
      <c r="Q208" s="9">
        <v>0</v>
      </c>
      <c r="R208" s="9">
        <v>0</v>
      </c>
      <c r="S208" s="8">
        <v>2209</v>
      </c>
      <c r="T208" s="9">
        <v>12</v>
      </c>
      <c r="U208" s="9">
        <f t="shared" si="54"/>
        <v>2196</v>
      </c>
      <c r="V208" s="9">
        <f t="shared" si="55"/>
        <v>48</v>
      </c>
      <c r="W208" s="7">
        <v>9.8450000000000006</v>
      </c>
      <c r="X208" s="7">
        <f t="shared" si="45"/>
        <v>24.155000000000001</v>
      </c>
      <c r="Y208" s="9">
        <v>0</v>
      </c>
      <c r="Z208" s="9">
        <v>1</v>
      </c>
      <c r="AA208" s="9">
        <v>0</v>
      </c>
      <c r="AB208" s="9">
        <v>0</v>
      </c>
      <c r="AC208" s="9">
        <v>1</v>
      </c>
      <c r="AD208" s="29">
        <v>0</v>
      </c>
      <c r="AE208" s="9">
        <v>0</v>
      </c>
      <c r="AF208" s="9">
        <v>1</v>
      </c>
      <c r="AG208" s="29">
        <v>0</v>
      </c>
      <c r="AH208" s="9">
        <v>0</v>
      </c>
      <c r="AI208" s="29">
        <v>1</v>
      </c>
      <c r="AJ208" s="20">
        <v>1999</v>
      </c>
      <c r="AK208" s="32">
        <f t="shared" si="46"/>
        <v>0.19249999999999998</v>
      </c>
      <c r="AL208" s="32">
        <v>0.28999999999999998</v>
      </c>
      <c r="AM208" s="32">
        <v>0.32500000000000001</v>
      </c>
      <c r="AN208" s="42">
        <f t="shared" si="47"/>
        <v>0.19249999999999998</v>
      </c>
      <c r="AO208" s="41">
        <v>0.67</v>
      </c>
      <c r="AP208" s="17">
        <v>0.33</v>
      </c>
      <c r="AQ208">
        <v>0</v>
      </c>
      <c r="AR208" s="39">
        <f t="shared" si="43"/>
        <v>1</v>
      </c>
      <c r="AS208">
        <v>0.38</v>
      </c>
      <c r="AT208" s="39">
        <v>0.62</v>
      </c>
      <c r="AU208">
        <v>0</v>
      </c>
      <c r="AV208" s="17">
        <v>1</v>
      </c>
      <c r="AW208">
        <f t="shared" si="48"/>
        <v>0.48099999999999998</v>
      </c>
      <c r="AX208" s="17">
        <v>0.51900000000000002</v>
      </c>
      <c r="AY208" s="17" t="s">
        <v>10</v>
      </c>
      <c r="AZ208">
        <v>0</v>
      </c>
      <c r="BA208">
        <v>0</v>
      </c>
      <c r="BB208">
        <v>0</v>
      </c>
      <c r="BC208">
        <v>0</v>
      </c>
      <c r="BD208">
        <v>0</v>
      </c>
      <c r="BE208">
        <v>0</v>
      </c>
      <c r="BF208" s="17">
        <v>1</v>
      </c>
      <c r="BG208">
        <v>0</v>
      </c>
      <c r="BH208">
        <v>0</v>
      </c>
      <c r="BI208" s="17">
        <v>1</v>
      </c>
      <c r="BJ208" t="s">
        <v>98</v>
      </c>
      <c r="BK208">
        <v>22</v>
      </c>
      <c r="BL208" s="24">
        <v>40</v>
      </c>
      <c r="BM208">
        <v>1</v>
      </c>
      <c r="BN208">
        <v>0</v>
      </c>
      <c r="BO208">
        <v>0</v>
      </c>
      <c r="BP208">
        <v>0</v>
      </c>
      <c r="BQ208">
        <v>0</v>
      </c>
      <c r="BR208">
        <v>0</v>
      </c>
      <c r="BS208">
        <v>0</v>
      </c>
      <c r="BT208" s="17">
        <v>0</v>
      </c>
      <c r="BU208">
        <v>0</v>
      </c>
      <c r="BV208">
        <v>1</v>
      </c>
      <c r="BW208">
        <v>0</v>
      </c>
      <c r="BX208" s="17">
        <v>0</v>
      </c>
      <c r="BY208">
        <v>1</v>
      </c>
      <c r="BZ208">
        <v>0</v>
      </c>
      <c r="CA208">
        <v>0</v>
      </c>
      <c r="CB208">
        <v>0</v>
      </c>
      <c r="CC208" s="17">
        <v>0</v>
      </c>
      <c r="CD208">
        <v>0</v>
      </c>
      <c r="CE208">
        <v>0</v>
      </c>
      <c r="CF208">
        <v>1</v>
      </c>
      <c r="CG208">
        <v>1</v>
      </c>
      <c r="CH208">
        <v>0</v>
      </c>
      <c r="CI208">
        <v>0</v>
      </c>
      <c r="CJ208">
        <v>0</v>
      </c>
      <c r="CK208">
        <v>0</v>
      </c>
      <c r="CL208">
        <v>0</v>
      </c>
      <c r="CM208">
        <v>0</v>
      </c>
      <c r="CN208">
        <v>1</v>
      </c>
      <c r="CO208" s="17">
        <v>0</v>
      </c>
      <c r="CP208">
        <v>0</v>
      </c>
      <c r="CQ208">
        <v>30</v>
      </c>
      <c r="CR208">
        <v>0</v>
      </c>
      <c r="CS208">
        <v>1</v>
      </c>
      <c r="CT208">
        <v>17</v>
      </c>
      <c r="CZ208" s="33" t="s">
        <v>85</v>
      </c>
    </row>
    <row r="209" spans="1:104" x14ac:dyDescent="0.25">
      <c r="A209">
        <v>208</v>
      </c>
      <c r="B209">
        <v>16</v>
      </c>
      <c r="C209" s="24" t="s">
        <v>192</v>
      </c>
      <c r="D209" s="12">
        <v>10.07489282729563</v>
      </c>
      <c r="E209" s="13">
        <v>1.876143915697511</v>
      </c>
      <c r="F209" s="7">
        <v>5.37</v>
      </c>
      <c r="G209" s="7">
        <f t="shared" si="49"/>
        <v>8.198748911598118</v>
      </c>
      <c r="H209" s="15">
        <f t="shared" si="50"/>
        <v>11.951036742993141</v>
      </c>
      <c r="I209" s="11">
        <f t="shared" si="51"/>
        <v>0.11384794510822124</v>
      </c>
      <c r="J209" s="32">
        <f t="shared" si="52"/>
        <v>2.1200734657024437E-2</v>
      </c>
      <c r="K209" s="32">
        <f t="shared" si="53"/>
        <v>47.168176772056817</v>
      </c>
      <c r="L209" s="8">
        <v>0</v>
      </c>
      <c r="M209" s="9">
        <v>1</v>
      </c>
      <c r="N209" s="8">
        <v>0</v>
      </c>
      <c r="O209" s="9">
        <v>0</v>
      </c>
      <c r="P209" s="9">
        <v>1</v>
      </c>
      <c r="Q209" s="9">
        <v>0</v>
      </c>
      <c r="R209" s="9">
        <v>0</v>
      </c>
      <c r="S209" s="8">
        <v>2209</v>
      </c>
      <c r="T209" s="9">
        <v>12</v>
      </c>
      <c r="U209" s="9">
        <f t="shared" si="54"/>
        <v>2196</v>
      </c>
      <c r="V209" s="9">
        <f t="shared" si="55"/>
        <v>48</v>
      </c>
      <c r="W209" s="7">
        <v>9.8450000000000006</v>
      </c>
      <c r="X209" s="7">
        <f t="shared" si="45"/>
        <v>24.155000000000001</v>
      </c>
      <c r="Y209" s="9">
        <v>0</v>
      </c>
      <c r="Z209" s="9">
        <v>1</v>
      </c>
      <c r="AA209" s="9">
        <v>0</v>
      </c>
      <c r="AB209" s="9">
        <v>0</v>
      </c>
      <c r="AC209" s="9">
        <v>1</v>
      </c>
      <c r="AD209" s="29">
        <v>0</v>
      </c>
      <c r="AE209" s="9">
        <v>0</v>
      </c>
      <c r="AF209" s="9">
        <v>1</v>
      </c>
      <c r="AG209" s="29">
        <v>0</v>
      </c>
      <c r="AH209" s="9">
        <v>0</v>
      </c>
      <c r="AI209" s="29">
        <v>1</v>
      </c>
      <c r="AJ209" s="20">
        <v>1999</v>
      </c>
      <c r="AK209" s="32">
        <f t="shared" si="46"/>
        <v>0.19249999999999998</v>
      </c>
      <c r="AL209" s="32">
        <v>0.28999999999999998</v>
      </c>
      <c r="AM209" s="32">
        <v>0.32500000000000001</v>
      </c>
      <c r="AN209" s="42">
        <f t="shared" si="47"/>
        <v>0.19249999999999998</v>
      </c>
      <c r="AO209" s="41">
        <v>0.67</v>
      </c>
      <c r="AP209" s="17">
        <v>0.33</v>
      </c>
      <c r="AQ209">
        <v>0</v>
      </c>
      <c r="AR209" s="39">
        <f t="shared" si="43"/>
        <v>1</v>
      </c>
      <c r="AS209">
        <v>0.38</v>
      </c>
      <c r="AT209" s="39">
        <v>0.62</v>
      </c>
      <c r="AU209">
        <v>0</v>
      </c>
      <c r="AV209" s="17">
        <v>1</v>
      </c>
      <c r="AW209">
        <f t="shared" si="48"/>
        <v>0.48099999999999998</v>
      </c>
      <c r="AX209" s="17">
        <v>0.51900000000000002</v>
      </c>
      <c r="AY209" s="17" t="s">
        <v>10</v>
      </c>
      <c r="AZ209">
        <v>0</v>
      </c>
      <c r="BA209">
        <v>0</v>
      </c>
      <c r="BB209">
        <v>0</v>
      </c>
      <c r="BC209">
        <v>0</v>
      </c>
      <c r="BD209">
        <v>0</v>
      </c>
      <c r="BE209">
        <v>0</v>
      </c>
      <c r="BF209" s="17">
        <v>1</v>
      </c>
      <c r="BG209">
        <v>0</v>
      </c>
      <c r="BH209">
        <v>0</v>
      </c>
      <c r="BI209" s="17">
        <v>1</v>
      </c>
      <c r="BJ209" t="s">
        <v>98</v>
      </c>
      <c r="BK209">
        <v>22</v>
      </c>
      <c r="BL209" s="24">
        <v>40</v>
      </c>
      <c r="BM209">
        <v>1</v>
      </c>
      <c r="BN209">
        <v>0</v>
      </c>
      <c r="BO209">
        <v>0</v>
      </c>
      <c r="BP209">
        <v>0</v>
      </c>
      <c r="BQ209">
        <v>0</v>
      </c>
      <c r="BR209">
        <v>0</v>
      </c>
      <c r="BS209">
        <v>0</v>
      </c>
      <c r="BT209" s="17">
        <v>0</v>
      </c>
      <c r="BU209">
        <v>0</v>
      </c>
      <c r="BV209">
        <v>1</v>
      </c>
      <c r="BW209">
        <v>0</v>
      </c>
      <c r="BX209" s="17">
        <v>0</v>
      </c>
      <c r="BY209">
        <v>1</v>
      </c>
      <c r="BZ209">
        <v>0</v>
      </c>
      <c r="CA209">
        <v>0</v>
      </c>
      <c r="CB209">
        <v>0</v>
      </c>
      <c r="CC209" s="17">
        <v>0</v>
      </c>
      <c r="CD209">
        <v>0</v>
      </c>
      <c r="CE209">
        <v>0</v>
      </c>
      <c r="CF209">
        <v>1</v>
      </c>
      <c r="CG209">
        <v>1</v>
      </c>
      <c r="CH209">
        <v>0</v>
      </c>
      <c r="CI209">
        <v>0</v>
      </c>
      <c r="CJ209">
        <v>0</v>
      </c>
      <c r="CK209">
        <v>0</v>
      </c>
      <c r="CL209">
        <v>0</v>
      </c>
      <c r="CM209">
        <v>0</v>
      </c>
      <c r="CN209">
        <v>1</v>
      </c>
      <c r="CO209" s="17">
        <v>0</v>
      </c>
      <c r="CP209">
        <v>0</v>
      </c>
      <c r="CQ209">
        <v>30</v>
      </c>
      <c r="CR209">
        <v>0</v>
      </c>
      <c r="CS209">
        <v>1</v>
      </c>
      <c r="CT209">
        <v>17</v>
      </c>
      <c r="CZ209" s="33" t="s">
        <v>85</v>
      </c>
    </row>
    <row r="210" spans="1:104" x14ac:dyDescent="0.25">
      <c r="A210">
        <v>209</v>
      </c>
      <c r="B210">
        <v>16</v>
      </c>
      <c r="C210" s="24" t="s">
        <v>192</v>
      </c>
      <c r="D210" s="12">
        <v>13.216500763332849</v>
      </c>
      <c r="E210" s="13">
        <v>3.8087898453408791</v>
      </c>
      <c r="F210" s="7">
        <v>3.47</v>
      </c>
      <c r="G210" s="7">
        <f t="shared" si="49"/>
        <v>9.4077109179919702</v>
      </c>
      <c r="H210" s="15">
        <f t="shared" si="50"/>
        <v>17.025290608673728</v>
      </c>
      <c r="I210" s="11">
        <f t="shared" si="51"/>
        <v>7.3845820103091431E-2</v>
      </c>
      <c r="J210" s="32">
        <f t="shared" si="52"/>
        <v>2.1281216168037877E-2</v>
      </c>
      <c r="K210" s="32">
        <f t="shared" si="53"/>
        <v>46.989795700768909</v>
      </c>
      <c r="L210" s="8">
        <v>0</v>
      </c>
      <c r="M210" s="9">
        <v>1</v>
      </c>
      <c r="N210" s="8">
        <v>0</v>
      </c>
      <c r="O210" s="9">
        <v>0</v>
      </c>
      <c r="P210" s="9">
        <v>1</v>
      </c>
      <c r="Q210" s="9">
        <v>0</v>
      </c>
      <c r="R210" s="9">
        <v>0</v>
      </c>
      <c r="S210" s="8">
        <v>2209</v>
      </c>
      <c r="T210" s="9">
        <v>12</v>
      </c>
      <c r="U210" s="9">
        <f t="shared" si="54"/>
        <v>2196</v>
      </c>
      <c r="V210" s="9">
        <f t="shared" si="55"/>
        <v>48</v>
      </c>
      <c r="W210" s="7">
        <v>9.8450000000000006</v>
      </c>
      <c r="X210" s="7">
        <f t="shared" si="45"/>
        <v>24.155000000000001</v>
      </c>
      <c r="Y210" s="9">
        <v>0</v>
      </c>
      <c r="Z210" s="9">
        <v>1</v>
      </c>
      <c r="AA210" s="9">
        <v>0</v>
      </c>
      <c r="AB210" s="9">
        <v>0</v>
      </c>
      <c r="AC210" s="9">
        <v>1</v>
      </c>
      <c r="AD210" s="29">
        <v>0</v>
      </c>
      <c r="AE210" s="9">
        <v>0</v>
      </c>
      <c r="AF210" s="9">
        <v>1</v>
      </c>
      <c r="AG210" s="29">
        <v>0</v>
      </c>
      <c r="AH210" s="9">
        <v>0</v>
      </c>
      <c r="AI210" s="29">
        <v>1</v>
      </c>
      <c r="AJ210" s="20">
        <v>1999</v>
      </c>
      <c r="AK210" s="32">
        <f t="shared" si="46"/>
        <v>0.19249999999999998</v>
      </c>
      <c r="AL210" s="32">
        <v>0.28999999999999998</v>
      </c>
      <c r="AM210" s="32">
        <v>0.32500000000000001</v>
      </c>
      <c r="AN210" s="42">
        <f t="shared" si="47"/>
        <v>0.19249999999999998</v>
      </c>
      <c r="AO210" s="41">
        <v>0.67</v>
      </c>
      <c r="AP210" s="17">
        <v>0.33</v>
      </c>
      <c r="AQ210">
        <v>0</v>
      </c>
      <c r="AR210" s="39">
        <f t="shared" si="43"/>
        <v>1</v>
      </c>
      <c r="AS210">
        <v>0.38</v>
      </c>
      <c r="AT210" s="39">
        <v>0.62</v>
      </c>
      <c r="AU210">
        <v>0</v>
      </c>
      <c r="AV210" s="17">
        <v>1</v>
      </c>
      <c r="AW210">
        <f t="shared" si="48"/>
        <v>0.48099999999999998</v>
      </c>
      <c r="AX210" s="17">
        <v>0.51900000000000002</v>
      </c>
      <c r="AY210" s="17" t="s">
        <v>10</v>
      </c>
      <c r="AZ210">
        <v>0</v>
      </c>
      <c r="BA210">
        <v>0</v>
      </c>
      <c r="BB210">
        <v>0</v>
      </c>
      <c r="BC210">
        <v>0</v>
      </c>
      <c r="BD210">
        <v>0</v>
      </c>
      <c r="BE210">
        <v>0</v>
      </c>
      <c r="BF210" s="17">
        <v>1</v>
      </c>
      <c r="BG210">
        <v>0</v>
      </c>
      <c r="BH210">
        <v>0</v>
      </c>
      <c r="BI210" s="17">
        <v>1</v>
      </c>
      <c r="BJ210" t="s">
        <v>98</v>
      </c>
      <c r="BK210">
        <v>22</v>
      </c>
      <c r="BL210" s="24">
        <v>40</v>
      </c>
      <c r="BM210">
        <v>1</v>
      </c>
      <c r="BN210">
        <v>0</v>
      </c>
      <c r="BO210">
        <v>0</v>
      </c>
      <c r="BP210">
        <v>0</v>
      </c>
      <c r="BQ210">
        <v>0</v>
      </c>
      <c r="BR210">
        <v>0</v>
      </c>
      <c r="BS210">
        <v>0</v>
      </c>
      <c r="BT210" s="17">
        <v>0</v>
      </c>
      <c r="BU210">
        <v>0</v>
      </c>
      <c r="BV210">
        <v>1</v>
      </c>
      <c r="BW210">
        <v>0</v>
      </c>
      <c r="BX210" s="17">
        <v>0</v>
      </c>
      <c r="BY210">
        <v>1</v>
      </c>
      <c r="BZ210">
        <v>0</v>
      </c>
      <c r="CA210">
        <v>0</v>
      </c>
      <c r="CB210">
        <v>0</v>
      </c>
      <c r="CC210" s="17">
        <v>0</v>
      </c>
      <c r="CD210">
        <v>0</v>
      </c>
      <c r="CE210">
        <v>0</v>
      </c>
      <c r="CF210">
        <v>1</v>
      </c>
      <c r="CG210">
        <v>1</v>
      </c>
      <c r="CH210">
        <v>0</v>
      </c>
      <c r="CI210">
        <v>0</v>
      </c>
      <c r="CJ210">
        <v>0</v>
      </c>
      <c r="CK210">
        <v>0</v>
      </c>
      <c r="CL210">
        <v>0</v>
      </c>
      <c r="CM210">
        <v>0</v>
      </c>
      <c r="CN210">
        <v>1</v>
      </c>
      <c r="CO210" s="17">
        <v>0</v>
      </c>
      <c r="CP210">
        <v>0</v>
      </c>
      <c r="CQ210">
        <v>30</v>
      </c>
      <c r="CR210">
        <v>0</v>
      </c>
      <c r="CS210">
        <v>1</v>
      </c>
      <c r="CT210">
        <v>17</v>
      </c>
      <c r="CZ210" s="33" t="s">
        <v>85</v>
      </c>
    </row>
    <row r="211" spans="1:104" x14ac:dyDescent="0.25">
      <c r="A211">
        <v>210</v>
      </c>
      <c r="B211">
        <v>16</v>
      </c>
      <c r="C211" s="24" t="s">
        <v>192</v>
      </c>
      <c r="D211" s="12">
        <v>4.4697507923277202</v>
      </c>
      <c r="E211" s="13">
        <v>1.0322750097754549</v>
      </c>
      <c r="F211" s="7">
        <v>4.33</v>
      </c>
      <c r="G211" s="7">
        <f t="shared" si="49"/>
        <v>3.4374757825522653</v>
      </c>
      <c r="H211" s="15">
        <f t="shared" si="50"/>
        <v>5.5020258021031747</v>
      </c>
      <c r="I211" s="11">
        <f t="shared" si="51"/>
        <v>9.1800996606447416E-2</v>
      </c>
      <c r="J211" s="32">
        <f t="shared" si="52"/>
        <v>2.1201153950680698E-2</v>
      </c>
      <c r="K211" s="32">
        <f t="shared" si="53"/>
        <v>47.167243930507539</v>
      </c>
      <c r="L211" s="8">
        <v>0</v>
      </c>
      <c r="M211" s="9">
        <v>1</v>
      </c>
      <c r="N211" s="8">
        <v>0</v>
      </c>
      <c r="O211" s="9">
        <v>0</v>
      </c>
      <c r="P211" s="9">
        <v>1</v>
      </c>
      <c r="Q211" s="9">
        <v>0</v>
      </c>
      <c r="R211" s="9">
        <v>0</v>
      </c>
      <c r="S211" s="8">
        <v>2219</v>
      </c>
      <c r="T211" s="9">
        <v>12</v>
      </c>
      <c r="U211" s="9">
        <f t="shared" si="54"/>
        <v>2206</v>
      </c>
      <c r="V211" s="9">
        <f t="shared" si="55"/>
        <v>48</v>
      </c>
      <c r="W211" s="7">
        <v>9.8450000000000006</v>
      </c>
      <c r="X211" s="7">
        <f t="shared" si="45"/>
        <v>24.155000000000001</v>
      </c>
      <c r="Y211" s="9">
        <v>0</v>
      </c>
      <c r="Z211" s="9">
        <v>1</v>
      </c>
      <c r="AA211" s="9">
        <v>0</v>
      </c>
      <c r="AB211" s="9">
        <v>0</v>
      </c>
      <c r="AC211" s="9">
        <v>1</v>
      </c>
      <c r="AD211" s="29">
        <v>0</v>
      </c>
      <c r="AE211" s="9">
        <v>0</v>
      </c>
      <c r="AF211" s="9">
        <v>1</v>
      </c>
      <c r="AG211" s="29">
        <v>0</v>
      </c>
      <c r="AH211" s="9">
        <v>0</v>
      </c>
      <c r="AI211" s="29">
        <v>1</v>
      </c>
      <c r="AJ211" s="20">
        <v>1999</v>
      </c>
      <c r="AK211" s="32">
        <f t="shared" si="46"/>
        <v>0.19249999999999998</v>
      </c>
      <c r="AL211" s="32">
        <v>0.28999999999999998</v>
      </c>
      <c r="AM211" s="32">
        <v>0.32500000000000001</v>
      </c>
      <c r="AN211" s="42">
        <f t="shared" si="47"/>
        <v>0.19249999999999998</v>
      </c>
      <c r="AO211" s="41">
        <v>0.67</v>
      </c>
      <c r="AP211" s="17">
        <v>0.33</v>
      </c>
      <c r="AQ211">
        <v>0</v>
      </c>
      <c r="AR211" s="39">
        <f t="shared" si="43"/>
        <v>1</v>
      </c>
      <c r="AS211">
        <v>0.38</v>
      </c>
      <c r="AT211" s="39">
        <v>0.62</v>
      </c>
      <c r="AU211">
        <v>0</v>
      </c>
      <c r="AV211" s="17">
        <v>1</v>
      </c>
      <c r="AW211">
        <f t="shared" si="48"/>
        <v>0.48099999999999998</v>
      </c>
      <c r="AX211" s="17">
        <v>0.51900000000000002</v>
      </c>
      <c r="AY211" s="17" t="s">
        <v>10</v>
      </c>
      <c r="AZ211">
        <v>0</v>
      </c>
      <c r="BA211">
        <v>0</v>
      </c>
      <c r="BB211">
        <v>0</v>
      </c>
      <c r="BC211">
        <v>0</v>
      </c>
      <c r="BD211">
        <v>0</v>
      </c>
      <c r="BE211">
        <v>0</v>
      </c>
      <c r="BF211" s="17">
        <v>1</v>
      </c>
      <c r="BG211">
        <v>0</v>
      </c>
      <c r="BH211">
        <v>0</v>
      </c>
      <c r="BI211" s="17">
        <v>1</v>
      </c>
      <c r="BJ211" t="s">
        <v>98</v>
      </c>
      <c r="BK211">
        <v>22</v>
      </c>
      <c r="BL211" s="24">
        <v>40</v>
      </c>
      <c r="BM211">
        <v>1</v>
      </c>
      <c r="BN211">
        <v>0</v>
      </c>
      <c r="BO211">
        <v>0</v>
      </c>
      <c r="BP211">
        <v>0</v>
      </c>
      <c r="BQ211">
        <v>0</v>
      </c>
      <c r="BR211">
        <v>0</v>
      </c>
      <c r="BS211">
        <v>0</v>
      </c>
      <c r="BT211" s="17">
        <v>0</v>
      </c>
      <c r="BU211">
        <v>0</v>
      </c>
      <c r="BV211">
        <v>1</v>
      </c>
      <c r="BW211">
        <v>0</v>
      </c>
      <c r="BX211" s="17">
        <v>0</v>
      </c>
      <c r="BY211">
        <v>1</v>
      </c>
      <c r="BZ211">
        <v>0</v>
      </c>
      <c r="CA211">
        <v>0</v>
      </c>
      <c r="CB211">
        <v>0</v>
      </c>
      <c r="CC211" s="17">
        <v>0</v>
      </c>
      <c r="CD211">
        <v>0</v>
      </c>
      <c r="CE211">
        <v>0</v>
      </c>
      <c r="CF211">
        <v>1</v>
      </c>
      <c r="CG211">
        <v>1</v>
      </c>
      <c r="CH211">
        <v>0</v>
      </c>
      <c r="CI211">
        <v>0</v>
      </c>
      <c r="CJ211">
        <v>0</v>
      </c>
      <c r="CK211">
        <v>0</v>
      </c>
      <c r="CL211">
        <v>0</v>
      </c>
      <c r="CM211">
        <v>0</v>
      </c>
      <c r="CN211">
        <v>1</v>
      </c>
      <c r="CO211" s="17">
        <v>0</v>
      </c>
      <c r="CP211">
        <v>0</v>
      </c>
      <c r="CQ211">
        <v>30</v>
      </c>
      <c r="CR211">
        <v>0</v>
      </c>
      <c r="CS211">
        <v>1</v>
      </c>
      <c r="CT211">
        <v>17</v>
      </c>
      <c r="CZ211" s="33" t="s">
        <v>85</v>
      </c>
    </row>
    <row r="212" spans="1:104" x14ac:dyDescent="0.25">
      <c r="A212">
        <v>211</v>
      </c>
      <c r="B212">
        <v>16</v>
      </c>
      <c r="C212" s="24" t="s">
        <v>192</v>
      </c>
      <c r="D212" s="12">
        <v>3.8249025165422168</v>
      </c>
      <c r="E212" s="13">
        <v>0.58574311126220779</v>
      </c>
      <c r="F212" s="7">
        <v>6.53</v>
      </c>
      <c r="G212" s="7">
        <f t="shared" si="49"/>
        <v>3.239159405280009</v>
      </c>
      <c r="H212" s="15">
        <f t="shared" si="50"/>
        <v>4.4106456278044242</v>
      </c>
      <c r="I212" s="11">
        <f t="shared" si="51"/>
        <v>0.1377060840526772</v>
      </c>
      <c r="J212" s="32">
        <f t="shared" si="52"/>
        <v>2.1088221141298193E-2</v>
      </c>
      <c r="K212" s="32">
        <f t="shared" si="53"/>
        <v>47.419836566567788</v>
      </c>
      <c r="L212" s="8">
        <v>0</v>
      </c>
      <c r="M212" s="9">
        <v>1</v>
      </c>
      <c r="N212" s="8">
        <v>0</v>
      </c>
      <c r="O212" s="9">
        <v>0</v>
      </c>
      <c r="P212" s="9">
        <v>1</v>
      </c>
      <c r="Q212" s="9">
        <v>0</v>
      </c>
      <c r="R212" s="9">
        <v>0</v>
      </c>
      <c r="S212" s="8">
        <v>2219</v>
      </c>
      <c r="T212" s="9">
        <v>12</v>
      </c>
      <c r="U212" s="9">
        <f t="shared" si="54"/>
        <v>2206</v>
      </c>
      <c r="V212" s="9">
        <f t="shared" si="55"/>
        <v>48</v>
      </c>
      <c r="W212" s="7">
        <v>9.8450000000000006</v>
      </c>
      <c r="X212" s="7">
        <f t="shared" si="45"/>
        <v>24.155000000000001</v>
      </c>
      <c r="Y212" s="9">
        <v>0</v>
      </c>
      <c r="Z212" s="9">
        <v>1</v>
      </c>
      <c r="AA212" s="9">
        <v>0</v>
      </c>
      <c r="AB212" s="9">
        <v>0</v>
      </c>
      <c r="AC212" s="9">
        <v>1</v>
      </c>
      <c r="AD212" s="29">
        <v>0</v>
      </c>
      <c r="AE212" s="9">
        <v>0</v>
      </c>
      <c r="AF212" s="9">
        <v>1</v>
      </c>
      <c r="AG212" s="29">
        <v>0</v>
      </c>
      <c r="AH212" s="9">
        <v>0</v>
      </c>
      <c r="AI212" s="29">
        <v>1</v>
      </c>
      <c r="AJ212" s="20">
        <v>1999</v>
      </c>
      <c r="AK212" s="32">
        <f t="shared" si="46"/>
        <v>0.19249999999999998</v>
      </c>
      <c r="AL212" s="32">
        <v>0.28999999999999998</v>
      </c>
      <c r="AM212" s="32">
        <v>0.32500000000000001</v>
      </c>
      <c r="AN212" s="42">
        <f t="shared" si="47"/>
        <v>0.19249999999999998</v>
      </c>
      <c r="AO212" s="41">
        <v>0.67</v>
      </c>
      <c r="AP212" s="17">
        <v>0.33</v>
      </c>
      <c r="AQ212">
        <v>0</v>
      </c>
      <c r="AR212" s="39">
        <f t="shared" si="43"/>
        <v>1</v>
      </c>
      <c r="AS212">
        <v>0.38</v>
      </c>
      <c r="AT212" s="39">
        <v>0.62</v>
      </c>
      <c r="AU212">
        <v>0</v>
      </c>
      <c r="AV212" s="17">
        <v>1</v>
      </c>
      <c r="AW212">
        <f t="shared" si="48"/>
        <v>0.48099999999999998</v>
      </c>
      <c r="AX212" s="17">
        <v>0.51900000000000002</v>
      </c>
      <c r="AY212" s="17" t="s">
        <v>10</v>
      </c>
      <c r="AZ212">
        <v>0</v>
      </c>
      <c r="BA212">
        <v>0</v>
      </c>
      <c r="BB212">
        <v>0</v>
      </c>
      <c r="BC212">
        <v>0</v>
      </c>
      <c r="BD212">
        <v>0</v>
      </c>
      <c r="BE212">
        <v>0</v>
      </c>
      <c r="BF212" s="17">
        <v>1</v>
      </c>
      <c r="BG212">
        <v>0</v>
      </c>
      <c r="BH212">
        <v>0</v>
      </c>
      <c r="BI212" s="17">
        <v>1</v>
      </c>
      <c r="BJ212" t="s">
        <v>98</v>
      </c>
      <c r="BK212">
        <v>22</v>
      </c>
      <c r="BL212" s="24">
        <v>40</v>
      </c>
      <c r="BM212">
        <v>1</v>
      </c>
      <c r="BN212">
        <v>0</v>
      </c>
      <c r="BO212">
        <v>0</v>
      </c>
      <c r="BP212">
        <v>0</v>
      </c>
      <c r="BQ212">
        <v>0</v>
      </c>
      <c r="BR212">
        <v>0</v>
      </c>
      <c r="BS212">
        <v>0</v>
      </c>
      <c r="BT212" s="17">
        <v>0</v>
      </c>
      <c r="BU212">
        <v>0</v>
      </c>
      <c r="BV212">
        <v>1</v>
      </c>
      <c r="BW212">
        <v>0</v>
      </c>
      <c r="BX212" s="17">
        <v>0</v>
      </c>
      <c r="BY212">
        <v>1</v>
      </c>
      <c r="BZ212">
        <v>0</v>
      </c>
      <c r="CA212">
        <v>0</v>
      </c>
      <c r="CB212">
        <v>0</v>
      </c>
      <c r="CC212" s="17">
        <v>0</v>
      </c>
      <c r="CD212">
        <v>0</v>
      </c>
      <c r="CE212">
        <v>0</v>
      </c>
      <c r="CF212">
        <v>1</v>
      </c>
      <c r="CG212">
        <v>1</v>
      </c>
      <c r="CH212">
        <v>0</v>
      </c>
      <c r="CI212">
        <v>0</v>
      </c>
      <c r="CJ212">
        <v>0</v>
      </c>
      <c r="CK212">
        <v>0</v>
      </c>
      <c r="CL212">
        <v>0</v>
      </c>
      <c r="CM212">
        <v>0</v>
      </c>
      <c r="CN212">
        <v>1</v>
      </c>
      <c r="CO212" s="17">
        <v>0</v>
      </c>
      <c r="CP212">
        <v>0</v>
      </c>
      <c r="CQ212">
        <v>30</v>
      </c>
      <c r="CR212">
        <v>0</v>
      </c>
      <c r="CS212">
        <v>1</v>
      </c>
      <c r="CT212">
        <v>17</v>
      </c>
      <c r="CZ212" s="33" t="s">
        <v>85</v>
      </c>
    </row>
    <row r="213" spans="1:104" x14ac:dyDescent="0.25">
      <c r="A213">
        <v>212</v>
      </c>
      <c r="B213">
        <v>16</v>
      </c>
      <c r="C213" s="24" t="s">
        <v>192</v>
      </c>
      <c r="D213" s="12">
        <v>10.10212560965598</v>
      </c>
      <c r="E213" s="13">
        <v>1.8777185148059441</v>
      </c>
      <c r="F213" s="7">
        <v>5.38</v>
      </c>
      <c r="G213" s="7">
        <f t="shared" si="49"/>
        <v>8.2244070948500365</v>
      </c>
      <c r="H213" s="15">
        <f t="shared" si="50"/>
        <v>11.979844124461923</v>
      </c>
      <c r="I213" s="11">
        <f t="shared" si="51"/>
        <v>0.11380174303938229</v>
      </c>
      <c r="J213" s="32">
        <f t="shared" si="52"/>
        <v>2.1152740341892618E-2</v>
      </c>
      <c r="K213" s="32">
        <f t="shared" si="53"/>
        <v>47.275198571766992</v>
      </c>
      <c r="L213" s="8">
        <v>0</v>
      </c>
      <c r="M213" s="9">
        <v>1</v>
      </c>
      <c r="N213" s="8">
        <v>0</v>
      </c>
      <c r="O213" s="9">
        <v>0</v>
      </c>
      <c r="P213" s="9">
        <v>1</v>
      </c>
      <c r="Q213" s="9">
        <v>0</v>
      </c>
      <c r="R213" s="9">
        <v>0</v>
      </c>
      <c r="S213" s="8">
        <v>2219</v>
      </c>
      <c r="T213" s="9">
        <v>12</v>
      </c>
      <c r="U213" s="9">
        <f t="shared" si="54"/>
        <v>2206</v>
      </c>
      <c r="V213" s="9">
        <f t="shared" si="55"/>
        <v>48</v>
      </c>
      <c r="W213" s="7">
        <v>9.8450000000000006</v>
      </c>
      <c r="X213" s="7">
        <f t="shared" si="45"/>
        <v>24.155000000000001</v>
      </c>
      <c r="Y213" s="9">
        <v>0</v>
      </c>
      <c r="Z213" s="9">
        <v>1</v>
      </c>
      <c r="AA213" s="9">
        <v>0</v>
      </c>
      <c r="AB213" s="9">
        <v>0</v>
      </c>
      <c r="AC213" s="9">
        <v>1</v>
      </c>
      <c r="AD213" s="29">
        <v>0</v>
      </c>
      <c r="AE213" s="9">
        <v>0</v>
      </c>
      <c r="AF213" s="9">
        <v>1</v>
      </c>
      <c r="AG213" s="29">
        <v>0</v>
      </c>
      <c r="AH213" s="9">
        <v>0</v>
      </c>
      <c r="AI213" s="29">
        <v>1</v>
      </c>
      <c r="AJ213" s="20">
        <v>1999</v>
      </c>
      <c r="AK213" s="32">
        <f t="shared" si="46"/>
        <v>0.19249999999999998</v>
      </c>
      <c r="AL213" s="32">
        <v>0.28999999999999998</v>
      </c>
      <c r="AM213" s="32">
        <v>0.32500000000000001</v>
      </c>
      <c r="AN213" s="42">
        <f t="shared" si="47"/>
        <v>0.19249999999999998</v>
      </c>
      <c r="AO213" s="41">
        <v>0.67</v>
      </c>
      <c r="AP213" s="17">
        <v>0.33</v>
      </c>
      <c r="AQ213">
        <v>0</v>
      </c>
      <c r="AR213" s="39">
        <f t="shared" si="43"/>
        <v>1</v>
      </c>
      <c r="AS213">
        <v>0.38</v>
      </c>
      <c r="AT213" s="39">
        <v>0.62</v>
      </c>
      <c r="AU213">
        <v>0</v>
      </c>
      <c r="AV213" s="17">
        <v>1</v>
      </c>
      <c r="AW213">
        <f t="shared" si="48"/>
        <v>0.48099999999999998</v>
      </c>
      <c r="AX213" s="17">
        <v>0.51900000000000002</v>
      </c>
      <c r="AY213" s="17" t="s">
        <v>10</v>
      </c>
      <c r="AZ213">
        <v>0</v>
      </c>
      <c r="BA213">
        <v>0</v>
      </c>
      <c r="BB213">
        <v>0</v>
      </c>
      <c r="BC213">
        <v>0</v>
      </c>
      <c r="BD213">
        <v>0</v>
      </c>
      <c r="BE213">
        <v>0</v>
      </c>
      <c r="BF213" s="17">
        <v>1</v>
      </c>
      <c r="BG213">
        <v>0</v>
      </c>
      <c r="BH213">
        <v>0</v>
      </c>
      <c r="BI213" s="17">
        <v>1</v>
      </c>
      <c r="BJ213" t="s">
        <v>98</v>
      </c>
      <c r="BK213">
        <v>22</v>
      </c>
      <c r="BL213" s="24">
        <v>40</v>
      </c>
      <c r="BM213">
        <v>1</v>
      </c>
      <c r="BN213">
        <v>0</v>
      </c>
      <c r="BO213">
        <v>0</v>
      </c>
      <c r="BP213">
        <v>0</v>
      </c>
      <c r="BQ213">
        <v>0</v>
      </c>
      <c r="BR213">
        <v>0</v>
      </c>
      <c r="BS213">
        <v>0</v>
      </c>
      <c r="BT213" s="17">
        <v>0</v>
      </c>
      <c r="BU213">
        <v>0</v>
      </c>
      <c r="BV213">
        <v>1</v>
      </c>
      <c r="BW213">
        <v>0</v>
      </c>
      <c r="BX213" s="17">
        <v>0</v>
      </c>
      <c r="BY213">
        <v>1</v>
      </c>
      <c r="BZ213">
        <v>0</v>
      </c>
      <c r="CA213">
        <v>0</v>
      </c>
      <c r="CB213">
        <v>0</v>
      </c>
      <c r="CC213" s="17">
        <v>0</v>
      </c>
      <c r="CD213">
        <v>0</v>
      </c>
      <c r="CE213">
        <v>0</v>
      </c>
      <c r="CF213">
        <v>1</v>
      </c>
      <c r="CG213">
        <v>1</v>
      </c>
      <c r="CH213">
        <v>0</v>
      </c>
      <c r="CI213">
        <v>0</v>
      </c>
      <c r="CJ213">
        <v>0</v>
      </c>
      <c r="CK213">
        <v>0</v>
      </c>
      <c r="CL213">
        <v>0</v>
      </c>
      <c r="CM213">
        <v>0</v>
      </c>
      <c r="CN213">
        <v>1</v>
      </c>
      <c r="CO213" s="17">
        <v>0</v>
      </c>
      <c r="CP213">
        <v>0</v>
      </c>
      <c r="CQ213">
        <v>30</v>
      </c>
      <c r="CR213">
        <v>0</v>
      </c>
      <c r="CS213">
        <v>1</v>
      </c>
      <c r="CT213">
        <v>17</v>
      </c>
      <c r="CZ213" s="33" t="s">
        <v>85</v>
      </c>
    </row>
    <row r="214" spans="1:104" x14ac:dyDescent="0.25">
      <c r="A214">
        <v>213</v>
      </c>
      <c r="B214">
        <v>16</v>
      </c>
      <c r="C214" s="24" t="s">
        <v>192</v>
      </c>
      <c r="D214" s="12">
        <v>13.394992519395471</v>
      </c>
      <c r="E214" s="13">
        <v>3.849135781435479</v>
      </c>
      <c r="F214" s="7">
        <v>3.48</v>
      </c>
      <c r="G214" s="7">
        <f t="shared" si="49"/>
        <v>9.5458567379599923</v>
      </c>
      <c r="H214" s="15">
        <f t="shared" si="50"/>
        <v>17.244128300830951</v>
      </c>
      <c r="I214" s="11">
        <f t="shared" si="51"/>
        <v>7.3890339994261867E-2</v>
      </c>
      <c r="J214" s="32">
        <f t="shared" si="52"/>
        <v>2.1232856320190192E-2</v>
      </c>
      <c r="K214" s="32">
        <f t="shared" si="53"/>
        <v>47.096819425519598</v>
      </c>
      <c r="L214" s="8">
        <v>0</v>
      </c>
      <c r="M214" s="9">
        <v>1</v>
      </c>
      <c r="N214" s="8">
        <v>0</v>
      </c>
      <c r="O214" s="9">
        <v>0</v>
      </c>
      <c r="P214" s="9">
        <v>1</v>
      </c>
      <c r="Q214" s="9">
        <v>0</v>
      </c>
      <c r="R214" s="9">
        <v>0</v>
      </c>
      <c r="S214" s="8">
        <v>2219</v>
      </c>
      <c r="T214" s="9">
        <v>12</v>
      </c>
      <c r="U214" s="9">
        <f t="shared" si="54"/>
        <v>2206</v>
      </c>
      <c r="V214" s="9">
        <f t="shared" si="55"/>
        <v>48</v>
      </c>
      <c r="W214" s="7">
        <v>9.8450000000000006</v>
      </c>
      <c r="X214" s="7">
        <f t="shared" si="45"/>
        <v>24.155000000000001</v>
      </c>
      <c r="Y214" s="9">
        <v>0</v>
      </c>
      <c r="Z214" s="9">
        <v>1</v>
      </c>
      <c r="AA214" s="9">
        <v>0</v>
      </c>
      <c r="AB214" s="9">
        <v>0</v>
      </c>
      <c r="AC214" s="9">
        <v>1</v>
      </c>
      <c r="AD214" s="29">
        <v>0</v>
      </c>
      <c r="AE214" s="9">
        <v>0</v>
      </c>
      <c r="AF214" s="9">
        <v>1</v>
      </c>
      <c r="AG214" s="29">
        <v>0</v>
      </c>
      <c r="AH214" s="9">
        <v>0</v>
      </c>
      <c r="AI214" s="29">
        <v>1</v>
      </c>
      <c r="AJ214" s="20">
        <v>1999</v>
      </c>
      <c r="AK214" s="32">
        <f t="shared" si="46"/>
        <v>0.19249999999999998</v>
      </c>
      <c r="AL214" s="32">
        <v>0.28999999999999998</v>
      </c>
      <c r="AM214" s="32">
        <v>0.32500000000000001</v>
      </c>
      <c r="AN214" s="42">
        <f t="shared" si="47"/>
        <v>0.19249999999999998</v>
      </c>
      <c r="AO214" s="41">
        <v>0.67</v>
      </c>
      <c r="AP214" s="17">
        <v>0.33</v>
      </c>
      <c r="AQ214">
        <v>0</v>
      </c>
      <c r="AR214" s="39">
        <f t="shared" si="43"/>
        <v>1</v>
      </c>
      <c r="AS214">
        <v>0.38</v>
      </c>
      <c r="AT214" s="39">
        <v>0.62</v>
      </c>
      <c r="AU214">
        <v>0</v>
      </c>
      <c r="AV214" s="17">
        <v>1</v>
      </c>
      <c r="AW214">
        <f t="shared" si="48"/>
        <v>0.48099999999999998</v>
      </c>
      <c r="AX214" s="17">
        <v>0.51900000000000002</v>
      </c>
      <c r="AY214" s="17" t="s">
        <v>10</v>
      </c>
      <c r="AZ214">
        <v>0</v>
      </c>
      <c r="BA214">
        <v>0</v>
      </c>
      <c r="BB214">
        <v>0</v>
      </c>
      <c r="BC214">
        <v>0</v>
      </c>
      <c r="BD214">
        <v>0</v>
      </c>
      <c r="BE214">
        <v>0</v>
      </c>
      <c r="BF214" s="17">
        <v>1</v>
      </c>
      <c r="BG214">
        <v>0</v>
      </c>
      <c r="BH214">
        <v>0</v>
      </c>
      <c r="BI214" s="17">
        <v>1</v>
      </c>
      <c r="BJ214" t="s">
        <v>98</v>
      </c>
      <c r="BK214">
        <v>22</v>
      </c>
      <c r="BL214" s="24">
        <v>40</v>
      </c>
      <c r="BM214">
        <v>1</v>
      </c>
      <c r="BN214">
        <v>0</v>
      </c>
      <c r="BO214">
        <v>0</v>
      </c>
      <c r="BP214">
        <v>0</v>
      </c>
      <c r="BQ214">
        <v>0</v>
      </c>
      <c r="BR214">
        <v>0</v>
      </c>
      <c r="BS214">
        <v>0</v>
      </c>
      <c r="BT214" s="17">
        <v>0</v>
      </c>
      <c r="BU214">
        <v>0</v>
      </c>
      <c r="BV214">
        <v>1</v>
      </c>
      <c r="BW214">
        <v>0</v>
      </c>
      <c r="BX214" s="17">
        <v>0</v>
      </c>
      <c r="BY214">
        <v>1</v>
      </c>
      <c r="BZ214">
        <v>0</v>
      </c>
      <c r="CA214">
        <v>0</v>
      </c>
      <c r="CB214">
        <v>0</v>
      </c>
      <c r="CC214" s="17">
        <v>0</v>
      </c>
      <c r="CD214">
        <v>0</v>
      </c>
      <c r="CE214">
        <v>0</v>
      </c>
      <c r="CF214">
        <v>1</v>
      </c>
      <c r="CG214">
        <v>1</v>
      </c>
      <c r="CH214">
        <v>0</v>
      </c>
      <c r="CI214">
        <v>0</v>
      </c>
      <c r="CJ214">
        <v>0</v>
      </c>
      <c r="CK214">
        <v>0</v>
      </c>
      <c r="CL214">
        <v>0</v>
      </c>
      <c r="CM214">
        <v>0</v>
      </c>
      <c r="CN214">
        <v>1</v>
      </c>
      <c r="CO214" s="17">
        <v>0</v>
      </c>
      <c r="CP214">
        <v>0</v>
      </c>
      <c r="CQ214">
        <v>30</v>
      </c>
      <c r="CR214">
        <v>0</v>
      </c>
      <c r="CS214">
        <v>1</v>
      </c>
      <c r="CT214">
        <v>17</v>
      </c>
      <c r="CZ214" s="33" t="s">
        <v>85</v>
      </c>
    </row>
    <row r="215" spans="1:104" x14ac:dyDescent="0.25">
      <c r="A215">
        <v>214</v>
      </c>
      <c r="B215">
        <v>16</v>
      </c>
      <c r="C215" s="24" t="s">
        <v>192</v>
      </c>
      <c r="D215" s="12">
        <v>0.1328910494906799</v>
      </c>
      <c r="E215" s="13">
        <v>1.4765672165631101</v>
      </c>
      <c r="F215" s="7">
        <v>0.09</v>
      </c>
      <c r="G215" s="7">
        <f t="shared" si="49"/>
        <v>-1.3436761670724302</v>
      </c>
      <c r="H215" s="15">
        <f t="shared" si="50"/>
        <v>1.6094582660537899</v>
      </c>
      <c r="I215" s="11">
        <f t="shared" si="51"/>
        <v>2.1873233617308667E-3</v>
      </c>
      <c r="J215" s="32">
        <f t="shared" si="52"/>
        <v>2.4303592908120744E-2</v>
      </c>
      <c r="K215" s="32">
        <f t="shared" si="53"/>
        <v>41.146179652550977</v>
      </c>
      <c r="L215" s="8">
        <v>0</v>
      </c>
      <c r="M215" s="9">
        <v>1</v>
      </c>
      <c r="N215" s="8">
        <v>0</v>
      </c>
      <c r="O215" s="9">
        <v>0</v>
      </c>
      <c r="P215" s="9">
        <v>1</v>
      </c>
      <c r="Q215" s="9">
        <v>0</v>
      </c>
      <c r="R215" s="9">
        <v>0</v>
      </c>
      <c r="S215" s="8">
        <v>1706</v>
      </c>
      <c r="T215" s="9">
        <v>12</v>
      </c>
      <c r="U215" s="9">
        <f t="shared" si="54"/>
        <v>1693</v>
      </c>
      <c r="V215" s="9">
        <f t="shared" si="55"/>
        <v>48</v>
      </c>
      <c r="W215" s="7">
        <v>10.525</v>
      </c>
      <c r="X215" s="7">
        <f t="shared" si="45"/>
        <v>23.475000000000001</v>
      </c>
      <c r="Y215" s="9">
        <v>0</v>
      </c>
      <c r="Z215" s="9">
        <v>1</v>
      </c>
      <c r="AA215" s="9">
        <v>0</v>
      </c>
      <c r="AB215" s="9">
        <v>0</v>
      </c>
      <c r="AC215" s="9">
        <v>1</v>
      </c>
      <c r="AD215" s="29">
        <v>0</v>
      </c>
      <c r="AE215" s="9">
        <v>0</v>
      </c>
      <c r="AF215" s="9">
        <v>1</v>
      </c>
      <c r="AG215" s="29">
        <v>0</v>
      </c>
      <c r="AH215" s="9">
        <v>0</v>
      </c>
      <c r="AI215" s="29">
        <v>1</v>
      </c>
      <c r="AJ215" s="20">
        <v>1999</v>
      </c>
      <c r="AK215" s="32">
        <v>0.12</v>
      </c>
      <c r="AL215" s="32">
        <v>0.23</v>
      </c>
      <c r="AM215" s="32">
        <v>0.53</v>
      </c>
      <c r="AN215" s="42">
        <v>0.12</v>
      </c>
      <c r="AO215" s="41">
        <v>0.67</v>
      </c>
      <c r="AP215" s="17">
        <v>0.33</v>
      </c>
      <c r="AQ215">
        <v>1</v>
      </c>
      <c r="AR215" s="39">
        <f t="shared" si="43"/>
        <v>0</v>
      </c>
      <c r="AS215">
        <v>0.31</v>
      </c>
      <c r="AT215" s="39">
        <v>0.69</v>
      </c>
      <c r="AU215">
        <v>0</v>
      </c>
      <c r="AV215" s="17">
        <v>1</v>
      </c>
      <c r="AW215">
        <f t="shared" si="48"/>
        <v>0.41400000000000003</v>
      </c>
      <c r="AX215" s="17">
        <v>0.58599999999999997</v>
      </c>
      <c r="AY215" s="17" t="s">
        <v>10</v>
      </c>
      <c r="AZ215">
        <v>0</v>
      </c>
      <c r="BA215">
        <v>0</v>
      </c>
      <c r="BB215">
        <v>0</v>
      </c>
      <c r="BC215">
        <v>0</v>
      </c>
      <c r="BD215">
        <v>0</v>
      </c>
      <c r="BE215">
        <v>0</v>
      </c>
      <c r="BF215" s="17">
        <v>1</v>
      </c>
      <c r="BG215">
        <v>0</v>
      </c>
      <c r="BH215">
        <v>0</v>
      </c>
      <c r="BI215" s="17">
        <v>1</v>
      </c>
      <c r="BJ215" t="s">
        <v>98</v>
      </c>
      <c r="BK215">
        <v>22</v>
      </c>
      <c r="BL215" s="24">
        <v>40</v>
      </c>
      <c r="BM215">
        <v>1</v>
      </c>
      <c r="BN215">
        <v>0</v>
      </c>
      <c r="BO215">
        <v>0</v>
      </c>
      <c r="BP215">
        <v>0</v>
      </c>
      <c r="BQ215">
        <v>0</v>
      </c>
      <c r="BR215">
        <v>0</v>
      </c>
      <c r="BS215">
        <v>0</v>
      </c>
      <c r="BT215" s="17">
        <v>0</v>
      </c>
      <c r="BU215">
        <v>0</v>
      </c>
      <c r="BV215">
        <v>1</v>
      </c>
      <c r="BW215">
        <v>0</v>
      </c>
      <c r="BX215" s="17">
        <v>0</v>
      </c>
      <c r="BY215">
        <v>1</v>
      </c>
      <c r="BZ215">
        <v>0</v>
      </c>
      <c r="CA215">
        <v>0</v>
      </c>
      <c r="CB215">
        <v>0</v>
      </c>
      <c r="CC215" s="17">
        <v>0</v>
      </c>
      <c r="CD215">
        <v>0</v>
      </c>
      <c r="CE215">
        <v>0</v>
      </c>
      <c r="CF215">
        <v>1</v>
      </c>
      <c r="CG215">
        <v>1</v>
      </c>
      <c r="CH215">
        <v>0</v>
      </c>
      <c r="CI215">
        <v>0</v>
      </c>
      <c r="CJ215">
        <v>0</v>
      </c>
      <c r="CK215">
        <v>0</v>
      </c>
      <c r="CL215">
        <v>0</v>
      </c>
      <c r="CM215">
        <v>0</v>
      </c>
      <c r="CN215">
        <v>1</v>
      </c>
      <c r="CO215" s="17">
        <v>0</v>
      </c>
      <c r="CP215">
        <v>0</v>
      </c>
      <c r="CQ215">
        <v>30</v>
      </c>
      <c r="CR215">
        <v>0</v>
      </c>
      <c r="CS215">
        <v>1</v>
      </c>
      <c r="CT215">
        <v>17</v>
      </c>
      <c r="CZ215" s="33" t="s">
        <v>85</v>
      </c>
    </row>
    <row r="216" spans="1:104" x14ac:dyDescent="0.25">
      <c r="A216">
        <v>215</v>
      </c>
      <c r="B216">
        <v>16</v>
      </c>
      <c r="C216" s="24" t="s">
        <v>192</v>
      </c>
      <c r="D216" s="12">
        <v>4.9241971883431157</v>
      </c>
      <c r="E216" s="13">
        <v>1.7841294160663459</v>
      </c>
      <c r="F216" s="7">
        <v>2.76</v>
      </c>
      <c r="G216" s="7">
        <f t="shared" si="49"/>
        <v>3.1400677722767698</v>
      </c>
      <c r="H216" s="15">
        <f t="shared" si="50"/>
        <v>6.7083266044094616</v>
      </c>
      <c r="I216" s="11">
        <f t="shared" si="51"/>
        <v>6.692767639841693E-2</v>
      </c>
      <c r="J216" s="32">
        <f t="shared" si="52"/>
        <v>2.4249158115368458E-2</v>
      </c>
      <c r="K216" s="32">
        <f t="shared" si="53"/>
        <v>41.238545076178426</v>
      </c>
      <c r="L216" s="8">
        <v>0</v>
      </c>
      <c r="M216" s="9">
        <v>1</v>
      </c>
      <c r="N216" s="8">
        <v>0</v>
      </c>
      <c r="O216" s="9">
        <v>0</v>
      </c>
      <c r="P216" s="9">
        <v>1</v>
      </c>
      <c r="Q216" s="9">
        <v>0</v>
      </c>
      <c r="R216" s="9">
        <v>0</v>
      </c>
      <c r="S216" s="8">
        <v>1706</v>
      </c>
      <c r="T216" s="9">
        <v>12</v>
      </c>
      <c r="U216" s="9">
        <f t="shared" si="54"/>
        <v>1693</v>
      </c>
      <c r="V216" s="9">
        <f t="shared" si="55"/>
        <v>48</v>
      </c>
      <c r="W216" s="7">
        <v>10.525</v>
      </c>
      <c r="X216" s="7">
        <f t="shared" si="45"/>
        <v>23.475000000000001</v>
      </c>
      <c r="Y216" s="9">
        <v>0</v>
      </c>
      <c r="Z216" s="9">
        <v>1</v>
      </c>
      <c r="AA216" s="9">
        <v>0</v>
      </c>
      <c r="AB216" s="9">
        <v>0</v>
      </c>
      <c r="AC216" s="9">
        <v>1</v>
      </c>
      <c r="AD216" s="29">
        <v>0</v>
      </c>
      <c r="AE216" s="9">
        <v>0</v>
      </c>
      <c r="AF216" s="9">
        <v>1</v>
      </c>
      <c r="AG216" s="29">
        <v>0</v>
      </c>
      <c r="AH216" s="9">
        <v>0</v>
      </c>
      <c r="AI216" s="29">
        <v>1</v>
      </c>
      <c r="AJ216" s="20">
        <v>1999</v>
      </c>
      <c r="AK216" s="32">
        <v>0.12</v>
      </c>
      <c r="AL216" s="32">
        <v>0.23</v>
      </c>
      <c r="AM216" s="32">
        <v>0.53</v>
      </c>
      <c r="AN216" s="42">
        <v>0.12</v>
      </c>
      <c r="AO216" s="41">
        <v>0.67</v>
      </c>
      <c r="AP216" s="17">
        <v>0.33</v>
      </c>
      <c r="AQ216">
        <v>1</v>
      </c>
      <c r="AR216" s="39">
        <f t="shared" si="43"/>
        <v>0</v>
      </c>
      <c r="AS216">
        <v>0.31</v>
      </c>
      <c r="AT216" s="39">
        <v>0.69</v>
      </c>
      <c r="AU216">
        <v>0</v>
      </c>
      <c r="AV216" s="17">
        <v>1</v>
      </c>
      <c r="AW216">
        <f t="shared" si="48"/>
        <v>0.41400000000000003</v>
      </c>
      <c r="AX216" s="17">
        <v>0.58599999999999997</v>
      </c>
      <c r="AY216" s="17" t="s">
        <v>10</v>
      </c>
      <c r="AZ216">
        <v>0</v>
      </c>
      <c r="BA216">
        <v>0</v>
      </c>
      <c r="BB216">
        <v>0</v>
      </c>
      <c r="BC216">
        <v>0</v>
      </c>
      <c r="BD216">
        <v>0</v>
      </c>
      <c r="BE216">
        <v>0</v>
      </c>
      <c r="BF216" s="17">
        <v>1</v>
      </c>
      <c r="BG216">
        <v>0</v>
      </c>
      <c r="BH216">
        <v>0</v>
      </c>
      <c r="BI216" s="17">
        <v>1</v>
      </c>
      <c r="BJ216" t="s">
        <v>98</v>
      </c>
      <c r="BK216">
        <v>22</v>
      </c>
      <c r="BL216" s="24">
        <v>40</v>
      </c>
      <c r="BM216">
        <v>1</v>
      </c>
      <c r="BN216">
        <v>0</v>
      </c>
      <c r="BO216">
        <v>0</v>
      </c>
      <c r="BP216">
        <v>0</v>
      </c>
      <c r="BQ216">
        <v>0</v>
      </c>
      <c r="BR216">
        <v>0</v>
      </c>
      <c r="BS216">
        <v>0</v>
      </c>
      <c r="BT216" s="17">
        <v>0</v>
      </c>
      <c r="BU216">
        <v>0</v>
      </c>
      <c r="BV216">
        <v>1</v>
      </c>
      <c r="BW216">
        <v>0</v>
      </c>
      <c r="BX216" s="17">
        <v>0</v>
      </c>
      <c r="BY216">
        <v>1</v>
      </c>
      <c r="BZ216">
        <v>0</v>
      </c>
      <c r="CA216">
        <v>0</v>
      </c>
      <c r="CB216">
        <v>0</v>
      </c>
      <c r="CC216" s="17">
        <v>0</v>
      </c>
      <c r="CD216">
        <v>0</v>
      </c>
      <c r="CE216">
        <v>0</v>
      </c>
      <c r="CF216">
        <v>1</v>
      </c>
      <c r="CG216">
        <v>1</v>
      </c>
      <c r="CH216">
        <v>0</v>
      </c>
      <c r="CI216">
        <v>0</v>
      </c>
      <c r="CJ216">
        <v>0</v>
      </c>
      <c r="CK216">
        <v>0</v>
      </c>
      <c r="CL216">
        <v>0</v>
      </c>
      <c r="CM216">
        <v>0</v>
      </c>
      <c r="CN216">
        <v>1</v>
      </c>
      <c r="CO216" s="17">
        <v>0</v>
      </c>
      <c r="CP216">
        <v>0</v>
      </c>
      <c r="CQ216">
        <v>30</v>
      </c>
      <c r="CR216">
        <v>0</v>
      </c>
      <c r="CS216">
        <v>1</v>
      </c>
      <c r="CT216">
        <v>17</v>
      </c>
      <c r="CZ216" s="33" t="s">
        <v>85</v>
      </c>
    </row>
    <row r="217" spans="1:104" x14ac:dyDescent="0.25">
      <c r="A217">
        <v>216</v>
      </c>
      <c r="B217">
        <v>16</v>
      </c>
      <c r="C217" s="24" t="s">
        <v>192</v>
      </c>
      <c r="D217" s="12">
        <v>4.9129527005763229</v>
      </c>
      <c r="E217" s="13">
        <v>1.403700771593235</v>
      </c>
      <c r="F217" s="7">
        <v>3.5</v>
      </c>
      <c r="G217" s="7">
        <f t="shared" si="49"/>
        <v>3.5092519289830877</v>
      </c>
      <c r="H217" s="15">
        <f t="shared" si="50"/>
        <v>6.3166534721695582</v>
      </c>
      <c r="I217" s="11">
        <f t="shared" si="51"/>
        <v>8.4756695340678367E-2</v>
      </c>
      <c r="J217" s="32">
        <f t="shared" si="52"/>
        <v>2.4216198668765246E-2</v>
      </c>
      <c r="K217" s="32">
        <f t="shared" si="53"/>
        <v>41.294672779911942</v>
      </c>
      <c r="L217" s="8">
        <v>0</v>
      </c>
      <c r="M217" s="9">
        <v>1</v>
      </c>
      <c r="N217" s="8">
        <v>0</v>
      </c>
      <c r="O217" s="9">
        <v>0</v>
      </c>
      <c r="P217" s="9">
        <v>1</v>
      </c>
      <c r="Q217" s="9">
        <v>0</v>
      </c>
      <c r="R217" s="9">
        <v>0</v>
      </c>
      <c r="S217" s="8">
        <v>1706</v>
      </c>
      <c r="T217" s="9">
        <v>12</v>
      </c>
      <c r="U217" s="9">
        <f t="shared" si="54"/>
        <v>1693</v>
      </c>
      <c r="V217" s="9">
        <f t="shared" si="55"/>
        <v>48</v>
      </c>
      <c r="W217" s="7">
        <v>10.525</v>
      </c>
      <c r="X217" s="7">
        <f t="shared" si="45"/>
        <v>23.475000000000001</v>
      </c>
      <c r="Y217" s="9">
        <v>0</v>
      </c>
      <c r="Z217" s="9">
        <v>1</v>
      </c>
      <c r="AA217" s="9">
        <v>0</v>
      </c>
      <c r="AB217" s="9">
        <v>0</v>
      </c>
      <c r="AC217" s="9">
        <v>1</v>
      </c>
      <c r="AD217" s="29">
        <v>0</v>
      </c>
      <c r="AE217" s="9">
        <v>0</v>
      </c>
      <c r="AF217" s="9">
        <v>1</v>
      </c>
      <c r="AG217" s="29">
        <v>0</v>
      </c>
      <c r="AH217" s="9">
        <v>0</v>
      </c>
      <c r="AI217" s="29">
        <v>1</v>
      </c>
      <c r="AJ217" s="20">
        <v>1999</v>
      </c>
      <c r="AK217" s="32">
        <v>0.12</v>
      </c>
      <c r="AL217" s="32">
        <v>0.23</v>
      </c>
      <c r="AM217" s="32">
        <v>0.53</v>
      </c>
      <c r="AN217" s="42">
        <v>0.12</v>
      </c>
      <c r="AO217" s="41">
        <v>0.67</v>
      </c>
      <c r="AP217" s="17">
        <v>0.33</v>
      </c>
      <c r="AQ217">
        <v>1</v>
      </c>
      <c r="AR217" s="39">
        <f t="shared" si="43"/>
        <v>0</v>
      </c>
      <c r="AS217">
        <v>0.31</v>
      </c>
      <c r="AT217" s="39">
        <v>0.69</v>
      </c>
      <c r="AU217">
        <v>0</v>
      </c>
      <c r="AV217" s="17">
        <v>1</v>
      </c>
      <c r="AW217">
        <f t="shared" si="48"/>
        <v>0.41400000000000003</v>
      </c>
      <c r="AX217" s="17">
        <v>0.58599999999999997</v>
      </c>
      <c r="AY217" s="17" t="s">
        <v>10</v>
      </c>
      <c r="AZ217">
        <v>0</v>
      </c>
      <c r="BA217">
        <v>0</v>
      </c>
      <c r="BB217">
        <v>0</v>
      </c>
      <c r="BC217">
        <v>0</v>
      </c>
      <c r="BD217">
        <v>0</v>
      </c>
      <c r="BE217">
        <v>0</v>
      </c>
      <c r="BF217" s="17">
        <v>1</v>
      </c>
      <c r="BG217">
        <v>0</v>
      </c>
      <c r="BH217">
        <v>0</v>
      </c>
      <c r="BI217" s="17">
        <v>1</v>
      </c>
      <c r="BJ217" t="s">
        <v>98</v>
      </c>
      <c r="BK217">
        <v>22</v>
      </c>
      <c r="BL217" s="24">
        <v>40</v>
      </c>
      <c r="BM217">
        <v>1</v>
      </c>
      <c r="BN217">
        <v>0</v>
      </c>
      <c r="BO217">
        <v>0</v>
      </c>
      <c r="BP217">
        <v>0</v>
      </c>
      <c r="BQ217">
        <v>0</v>
      </c>
      <c r="BR217">
        <v>0</v>
      </c>
      <c r="BS217">
        <v>0</v>
      </c>
      <c r="BT217" s="17">
        <v>0</v>
      </c>
      <c r="BU217">
        <v>0</v>
      </c>
      <c r="BV217">
        <v>1</v>
      </c>
      <c r="BW217">
        <v>0</v>
      </c>
      <c r="BX217" s="17">
        <v>0</v>
      </c>
      <c r="BY217">
        <v>1</v>
      </c>
      <c r="BZ217">
        <v>0</v>
      </c>
      <c r="CA217">
        <v>0</v>
      </c>
      <c r="CB217">
        <v>0</v>
      </c>
      <c r="CC217" s="17">
        <v>0</v>
      </c>
      <c r="CD217">
        <v>0</v>
      </c>
      <c r="CE217">
        <v>0</v>
      </c>
      <c r="CF217">
        <v>1</v>
      </c>
      <c r="CG217">
        <v>1</v>
      </c>
      <c r="CH217">
        <v>0</v>
      </c>
      <c r="CI217">
        <v>0</v>
      </c>
      <c r="CJ217">
        <v>0</v>
      </c>
      <c r="CK217">
        <v>0</v>
      </c>
      <c r="CL217">
        <v>0</v>
      </c>
      <c r="CM217">
        <v>0</v>
      </c>
      <c r="CN217">
        <v>1</v>
      </c>
      <c r="CO217" s="17">
        <v>0</v>
      </c>
      <c r="CP217">
        <v>0</v>
      </c>
      <c r="CQ217">
        <v>30</v>
      </c>
      <c r="CR217">
        <v>0</v>
      </c>
      <c r="CS217">
        <v>1</v>
      </c>
      <c r="CT217">
        <v>17</v>
      </c>
      <c r="CZ217" s="33" t="s">
        <v>85</v>
      </c>
    </row>
    <row r="218" spans="1:104" x14ac:dyDescent="0.25">
      <c r="A218">
        <v>217</v>
      </c>
      <c r="B218">
        <v>16</v>
      </c>
      <c r="C218" s="24" t="s">
        <v>192</v>
      </c>
      <c r="D218" s="12">
        <v>12.98233754759994</v>
      </c>
      <c r="E218" s="13">
        <v>3.0618720631131939</v>
      </c>
      <c r="F218" s="7">
        <v>4.24</v>
      </c>
      <c r="G218" s="7">
        <f t="shared" si="49"/>
        <v>9.9204654844867459</v>
      </c>
      <c r="H218" s="15">
        <f t="shared" si="50"/>
        <v>16.044209610713132</v>
      </c>
      <c r="I218" s="11">
        <f t="shared" si="51"/>
        <v>0.10250468011579229</v>
      </c>
      <c r="J218" s="32">
        <f t="shared" si="52"/>
        <v>2.4175632102781199E-2</v>
      </c>
      <c r="K218" s="32">
        <f t="shared" si="53"/>
        <v>41.363964993699526</v>
      </c>
      <c r="L218" s="8">
        <v>0</v>
      </c>
      <c r="M218" s="9">
        <v>1</v>
      </c>
      <c r="N218" s="8">
        <v>0</v>
      </c>
      <c r="O218" s="9">
        <v>0</v>
      </c>
      <c r="P218" s="9">
        <v>1</v>
      </c>
      <c r="Q218" s="9">
        <v>0</v>
      </c>
      <c r="R218" s="9">
        <v>0</v>
      </c>
      <c r="S218" s="8">
        <v>1706</v>
      </c>
      <c r="T218" s="9">
        <v>12</v>
      </c>
      <c r="U218" s="9">
        <f t="shared" si="54"/>
        <v>1693</v>
      </c>
      <c r="V218" s="9">
        <f t="shared" si="55"/>
        <v>48</v>
      </c>
      <c r="W218" s="7">
        <v>10.525</v>
      </c>
      <c r="X218" s="7">
        <f t="shared" si="45"/>
        <v>23.475000000000001</v>
      </c>
      <c r="Y218" s="9">
        <v>0</v>
      </c>
      <c r="Z218" s="9">
        <v>1</v>
      </c>
      <c r="AA218" s="9">
        <v>0</v>
      </c>
      <c r="AB218" s="9">
        <v>0</v>
      </c>
      <c r="AC218" s="9">
        <v>1</v>
      </c>
      <c r="AD218" s="29">
        <v>0</v>
      </c>
      <c r="AE218" s="9">
        <v>0</v>
      </c>
      <c r="AF218" s="9">
        <v>1</v>
      </c>
      <c r="AG218" s="29">
        <v>0</v>
      </c>
      <c r="AH218" s="9">
        <v>0</v>
      </c>
      <c r="AI218" s="29">
        <v>1</v>
      </c>
      <c r="AJ218" s="20">
        <v>1999</v>
      </c>
      <c r="AK218" s="32">
        <v>0.12</v>
      </c>
      <c r="AL218" s="32">
        <v>0.23</v>
      </c>
      <c r="AM218" s="32">
        <v>0.53</v>
      </c>
      <c r="AN218" s="42">
        <v>0.12</v>
      </c>
      <c r="AO218" s="41">
        <v>0.67</v>
      </c>
      <c r="AP218" s="17">
        <v>0.33</v>
      </c>
      <c r="AQ218">
        <v>1</v>
      </c>
      <c r="AR218" s="39">
        <f t="shared" si="43"/>
        <v>0</v>
      </c>
      <c r="AS218">
        <v>0.31</v>
      </c>
      <c r="AT218" s="39">
        <v>0.69</v>
      </c>
      <c r="AU218">
        <v>0</v>
      </c>
      <c r="AV218" s="17">
        <v>1</v>
      </c>
      <c r="AW218">
        <f t="shared" si="48"/>
        <v>0.41400000000000003</v>
      </c>
      <c r="AX218" s="17">
        <v>0.58599999999999997</v>
      </c>
      <c r="AY218" s="17" t="s">
        <v>10</v>
      </c>
      <c r="AZ218">
        <v>0</v>
      </c>
      <c r="BA218">
        <v>0</v>
      </c>
      <c r="BB218">
        <v>0</v>
      </c>
      <c r="BC218">
        <v>0</v>
      </c>
      <c r="BD218">
        <v>0</v>
      </c>
      <c r="BE218">
        <v>0</v>
      </c>
      <c r="BF218" s="17">
        <v>1</v>
      </c>
      <c r="BG218">
        <v>0</v>
      </c>
      <c r="BH218">
        <v>0</v>
      </c>
      <c r="BI218" s="17">
        <v>1</v>
      </c>
      <c r="BJ218" t="s">
        <v>98</v>
      </c>
      <c r="BK218">
        <v>22</v>
      </c>
      <c r="BL218" s="24">
        <v>40</v>
      </c>
      <c r="BM218">
        <v>1</v>
      </c>
      <c r="BN218">
        <v>0</v>
      </c>
      <c r="BO218">
        <v>0</v>
      </c>
      <c r="BP218">
        <v>0</v>
      </c>
      <c r="BQ218">
        <v>0</v>
      </c>
      <c r="BR218">
        <v>0</v>
      </c>
      <c r="BS218">
        <v>0</v>
      </c>
      <c r="BT218" s="17">
        <v>0</v>
      </c>
      <c r="BU218">
        <v>0</v>
      </c>
      <c r="BV218">
        <v>1</v>
      </c>
      <c r="BW218">
        <v>0</v>
      </c>
      <c r="BX218" s="17">
        <v>0</v>
      </c>
      <c r="BY218">
        <v>1</v>
      </c>
      <c r="BZ218">
        <v>0</v>
      </c>
      <c r="CA218">
        <v>0</v>
      </c>
      <c r="CB218">
        <v>0</v>
      </c>
      <c r="CC218" s="17">
        <v>0</v>
      </c>
      <c r="CD218">
        <v>0</v>
      </c>
      <c r="CE218">
        <v>0</v>
      </c>
      <c r="CF218">
        <v>1</v>
      </c>
      <c r="CG218">
        <v>1</v>
      </c>
      <c r="CH218">
        <v>0</v>
      </c>
      <c r="CI218">
        <v>0</v>
      </c>
      <c r="CJ218">
        <v>0</v>
      </c>
      <c r="CK218">
        <v>0</v>
      </c>
      <c r="CL218">
        <v>0</v>
      </c>
      <c r="CM218">
        <v>0</v>
      </c>
      <c r="CN218">
        <v>1</v>
      </c>
      <c r="CO218" s="17">
        <v>0</v>
      </c>
      <c r="CP218">
        <v>0</v>
      </c>
      <c r="CQ218">
        <v>30</v>
      </c>
      <c r="CR218">
        <v>0</v>
      </c>
      <c r="CS218">
        <v>1</v>
      </c>
      <c r="CT218">
        <v>17</v>
      </c>
      <c r="CZ218" s="33" t="s">
        <v>85</v>
      </c>
    </row>
    <row r="219" spans="1:104" x14ac:dyDescent="0.25">
      <c r="A219">
        <v>218</v>
      </c>
      <c r="B219">
        <v>16</v>
      </c>
      <c r="C219" s="24" t="s">
        <v>192</v>
      </c>
      <c r="D219" s="12">
        <v>0.54258653334493534</v>
      </c>
      <c r="E219" s="13">
        <v>1.427859298276146</v>
      </c>
      <c r="F219" s="7">
        <v>0.38</v>
      </c>
      <c r="G219" s="7">
        <f t="shared" si="49"/>
        <v>-0.88527276493121065</v>
      </c>
      <c r="H219" s="15">
        <f t="shared" si="50"/>
        <v>1.9704458316210813</v>
      </c>
      <c r="I219" s="11">
        <f t="shared" si="51"/>
        <v>9.2132532004612858E-3</v>
      </c>
      <c r="J219" s="32">
        <f t="shared" si="52"/>
        <v>2.4245403159108649E-2</v>
      </c>
      <c r="K219" s="32">
        <f t="shared" si="53"/>
        <v>41.244931809859985</v>
      </c>
      <c r="L219" s="8">
        <v>0</v>
      </c>
      <c r="M219" s="9">
        <v>1</v>
      </c>
      <c r="N219" s="8">
        <v>0</v>
      </c>
      <c r="O219" s="9">
        <v>0</v>
      </c>
      <c r="P219" s="9">
        <v>1</v>
      </c>
      <c r="Q219" s="9">
        <v>0</v>
      </c>
      <c r="R219" s="9">
        <v>0</v>
      </c>
      <c r="S219" s="8">
        <v>1714</v>
      </c>
      <c r="T219" s="9">
        <v>12</v>
      </c>
      <c r="U219" s="9">
        <f t="shared" si="54"/>
        <v>1701</v>
      </c>
      <c r="V219" s="9">
        <f t="shared" si="55"/>
        <v>48</v>
      </c>
      <c r="W219" s="7">
        <v>10.525</v>
      </c>
      <c r="X219" s="7">
        <f t="shared" si="45"/>
        <v>23.475000000000001</v>
      </c>
      <c r="Y219" s="9">
        <v>0</v>
      </c>
      <c r="Z219" s="9">
        <v>1</v>
      </c>
      <c r="AA219" s="9">
        <v>0</v>
      </c>
      <c r="AB219" s="9">
        <v>0</v>
      </c>
      <c r="AC219" s="9">
        <v>1</v>
      </c>
      <c r="AD219" s="29">
        <v>0</v>
      </c>
      <c r="AE219" s="9">
        <v>0</v>
      </c>
      <c r="AF219" s="9">
        <v>1</v>
      </c>
      <c r="AG219" s="29">
        <v>0</v>
      </c>
      <c r="AH219" s="9">
        <v>0</v>
      </c>
      <c r="AI219" s="29">
        <v>1</v>
      </c>
      <c r="AJ219" s="20">
        <v>1999</v>
      </c>
      <c r="AK219" s="32">
        <v>0.12</v>
      </c>
      <c r="AL219" s="32">
        <v>0.23</v>
      </c>
      <c r="AM219" s="32">
        <v>0.53</v>
      </c>
      <c r="AN219" s="42">
        <v>0.12</v>
      </c>
      <c r="AO219" s="41">
        <v>0.67</v>
      </c>
      <c r="AP219" s="17">
        <v>0.33</v>
      </c>
      <c r="AQ219">
        <v>1</v>
      </c>
      <c r="AR219" s="39">
        <f t="shared" ref="AR219:AR223" si="56">1-AQ219</f>
        <v>0</v>
      </c>
      <c r="AS219">
        <v>0.31</v>
      </c>
      <c r="AT219" s="39">
        <v>0.69</v>
      </c>
      <c r="AU219">
        <v>0</v>
      </c>
      <c r="AV219" s="17">
        <v>1</v>
      </c>
      <c r="AW219">
        <f t="shared" si="48"/>
        <v>0.41400000000000003</v>
      </c>
      <c r="AX219" s="17">
        <v>0.58599999999999997</v>
      </c>
      <c r="AY219" s="17" t="s">
        <v>10</v>
      </c>
      <c r="AZ219">
        <v>0</v>
      </c>
      <c r="BA219">
        <v>0</v>
      </c>
      <c r="BB219">
        <v>0</v>
      </c>
      <c r="BC219">
        <v>0</v>
      </c>
      <c r="BD219">
        <v>0</v>
      </c>
      <c r="BE219">
        <v>0</v>
      </c>
      <c r="BF219" s="17">
        <v>1</v>
      </c>
      <c r="BG219">
        <v>0</v>
      </c>
      <c r="BH219">
        <v>0</v>
      </c>
      <c r="BI219" s="17">
        <v>1</v>
      </c>
      <c r="BJ219" t="s">
        <v>98</v>
      </c>
      <c r="BK219">
        <v>22</v>
      </c>
      <c r="BL219" s="24">
        <v>40</v>
      </c>
      <c r="BM219">
        <v>1</v>
      </c>
      <c r="BN219">
        <v>0</v>
      </c>
      <c r="BO219">
        <v>0</v>
      </c>
      <c r="BP219">
        <v>0</v>
      </c>
      <c r="BQ219">
        <v>0</v>
      </c>
      <c r="BR219">
        <v>0</v>
      </c>
      <c r="BS219">
        <v>0</v>
      </c>
      <c r="BT219" s="17">
        <v>0</v>
      </c>
      <c r="BU219">
        <v>0</v>
      </c>
      <c r="BV219">
        <v>1</v>
      </c>
      <c r="BW219">
        <v>0</v>
      </c>
      <c r="BX219" s="17">
        <v>0</v>
      </c>
      <c r="BY219">
        <v>1</v>
      </c>
      <c r="BZ219">
        <v>0</v>
      </c>
      <c r="CA219">
        <v>0</v>
      </c>
      <c r="CB219">
        <v>0</v>
      </c>
      <c r="CC219" s="17">
        <v>0</v>
      </c>
      <c r="CD219">
        <v>0</v>
      </c>
      <c r="CE219">
        <v>0</v>
      </c>
      <c r="CF219">
        <v>1</v>
      </c>
      <c r="CG219">
        <v>1</v>
      </c>
      <c r="CH219">
        <v>0</v>
      </c>
      <c r="CI219">
        <v>0</v>
      </c>
      <c r="CJ219">
        <v>0</v>
      </c>
      <c r="CK219">
        <v>0</v>
      </c>
      <c r="CL219">
        <v>0</v>
      </c>
      <c r="CM219">
        <v>0</v>
      </c>
      <c r="CN219">
        <v>1</v>
      </c>
      <c r="CO219" s="17">
        <v>0</v>
      </c>
      <c r="CP219">
        <v>0</v>
      </c>
      <c r="CQ219">
        <v>30</v>
      </c>
      <c r="CR219">
        <v>0</v>
      </c>
      <c r="CS219">
        <v>1</v>
      </c>
      <c r="CT219">
        <v>17</v>
      </c>
      <c r="CZ219" s="33" t="s">
        <v>85</v>
      </c>
    </row>
    <row r="220" spans="1:104" x14ac:dyDescent="0.25">
      <c r="A220">
        <v>219</v>
      </c>
      <c r="B220">
        <v>16</v>
      </c>
      <c r="C220" s="24" t="s">
        <v>192</v>
      </c>
      <c r="D220" s="12">
        <v>5.1399585521526792</v>
      </c>
      <c r="E220" s="13">
        <v>1.581525708354671</v>
      </c>
      <c r="F220" s="7">
        <v>3.25</v>
      </c>
      <c r="G220" s="7">
        <f t="shared" si="49"/>
        <v>3.5584328437980082</v>
      </c>
      <c r="H220" s="15">
        <f t="shared" si="50"/>
        <v>6.7214842605073502</v>
      </c>
      <c r="I220" s="11">
        <f t="shared" si="51"/>
        <v>7.8557378008585005E-2</v>
      </c>
      <c r="J220" s="32">
        <f t="shared" si="52"/>
        <v>2.4171500925718459E-2</v>
      </c>
      <c r="K220" s="32">
        <f t="shared" si="53"/>
        <v>41.371034553175008</v>
      </c>
      <c r="L220" s="8">
        <v>0</v>
      </c>
      <c r="M220" s="9">
        <v>1</v>
      </c>
      <c r="N220" s="8">
        <v>0</v>
      </c>
      <c r="O220" s="9">
        <v>0</v>
      </c>
      <c r="P220" s="9">
        <v>1</v>
      </c>
      <c r="Q220" s="9">
        <v>0</v>
      </c>
      <c r="R220" s="9">
        <v>0</v>
      </c>
      <c r="S220" s="8">
        <v>1714</v>
      </c>
      <c r="T220" s="9">
        <v>12</v>
      </c>
      <c r="U220" s="9">
        <f t="shared" si="54"/>
        <v>1701</v>
      </c>
      <c r="V220" s="9">
        <f t="shared" si="55"/>
        <v>48</v>
      </c>
      <c r="W220" s="7">
        <v>10.525</v>
      </c>
      <c r="X220" s="7">
        <f t="shared" si="45"/>
        <v>23.475000000000001</v>
      </c>
      <c r="Y220" s="9">
        <v>0</v>
      </c>
      <c r="Z220" s="9">
        <v>1</v>
      </c>
      <c r="AA220" s="9">
        <v>0</v>
      </c>
      <c r="AB220" s="9">
        <v>0</v>
      </c>
      <c r="AC220" s="9">
        <v>1</v>
      </c>
      <c r="AD220" s="29">
        <v>0</v>
      </c>
      <c r="AE220" s="9">
        <v>0</v>
      </c>
      <c r="AF220" s="9">
        <v>1</v>
      </c>
      <c r="AG220" s="29">
        <v>0</v>
      </c>
      <c r="AH220" s="9">
        <v>0</v>
      </c>
      <c r="AI220" s="29">
        <v>1</v>
      </c>
      <c r="AJ220" s="20">
        <v>1999</v>
      </c>
      <c r="AK220" s="32">
        <v>0.12</v>
      </c>
      <c r="AL220" s="32">
        <v>0.23</v>
      </c>
      <c r="AM220" s="32">
        <v>0.53</v>
      </c>
      <c r="AN220" s="42">
        <v>0.12</v>
      </c>
      <c r="AO220" s="41">
        <v>0.67</v>
      </c>
      <c r="AP220" s="17">
        <v>0.33</v>
      </c>
      <c r="AQ220">
        <v>1</v>
      </c>
      <c r="AR220" s="39">
        <f t="shared" si="56"/>
        <v>0</v>
      </c>
      <c r="AS220">
        <v>0.31</v>
      </c>
      <c r="AT220" s="39">
        <v>0.69</v>
      </c>
      <c r="AU220">
        <v>0</v>
      </c>
      <c r="AV220" s="17">
        <v>1</v>
      </c>
      <c r="AW220">
        <f t="shared" si="48"/>
        <v>0.41400000000000003</v>
      </c>
      <c r="AX220" s="17">
        <v>0.58599999999999997</v>
      </c>
      <c r="AY220" s="17" t="s">
        <v>10</v>
      </c>
      <c r="AZ220">
        <v>0</v>
      </c>
      <c r="BA220">
        <v>0</v>
      </c>
      <c r="BB220">
        <v>0</v>
      </c>
      <c r="BC220">
        <v>0</v>
      </c>
      <c r="BD220">
        <v>0</v>
      </c>
      <c r="BE220">
        <v>0</v>
      </c>
      <c r="BF220" s="17">
        <v>1</v>
      </c>
      <c r="BG220">
        <v>0</v>
      </c>
      <c r="BH220">
        <v>0</v>
      </c>
      <c r="BI220" s="17">
        <v>1</v>
      </c>
      <c r="BJ220" t="s">
        <v>98</v>
      </c>
      <c r="BK220">
        <v>22</v>
      </c>
      <c r="BL220" s="24">
        <v>40</v>
      </c>
      <c r="BM220">
        <v>1</v>
      </c>
      <c r="BN220">
        <v>0</v>
      </c>
      <c r="BO220">
        <v>0</v>
      </c>
      <c r="BP220">
        <v>0</v>
      </c>
      <c r="BQ220">
        <v>0</v>
      </c>
      <c r="BR220">
        <v>0</v>
      </c>
      <c r="BS220">
        <v>0</v>
      </c>
      <c r="BT220" s="17">
        <v>0</v>
      </c>
      <c r="BU220">
        <v>0</v>
      </c>
      <c r="BV220">
        <v>1</v>
      </c>
      <c r="BW220">
        <v>0</v>
      </c>
      <c r="BX220" s="17">
        <v>0</v>
      </c>
      <c r="BY220">
        <v>1</v>
      </c>
      <c r="BZ220">
        <v>0</v>
      </c>
      <c r="CA220">
        <v>0</v>
      </c>
      <c r="CB220">
        <v>0</v>
      </c>
      <c r="CC220" s="17">
        <v>0</v>
      </c>
      <c r="CD220">
        <v>0</v>
      </c>
      <c r="CE220">
        <v>0</v>
      </c>
      <c r="CF220">
        <v>1</v>
      </c>
      <c r="CG220">
        <v>1</v>
      </c>
      <c r="CH220">
        <v>0</v>
      </c>
      <c r="CI220">
        <v>0</v>
      </c>
      <c r="CJ220">
        <v>0</v>
      </c>
      <c r="CK220">
        <v>0</v>
      </c>
      <c r="CL220">
        <v>0</v>
      </c>
      <c r="CM220">
        <v>0</v>
      </c>
      <c r="CN220">
        <v>1</v>
      </c>
      <c r="CO220" s="17">
        <v>0</v>
      </c>
      <c r="CP220">
        <v>0</v>
      </c>
      <c r="CQ220">
        <v>30</v>
      </c>
      <c r="CR220">
        <v>0</v>
      </c>
      <c r="CS220">
        <v>1</v>
      </c>
      <c r="CT220">
        <v>17</v>
      </c>
      <c r="CZ220" s="33" t="s">
        <v>85</v>
      </c>
    </row>
    <row r="221" spans="1:104" x14ac:dyDescent="0.25">
      <c r="A221">
        <v>220</v>
      </c>
      <c r="B221">
        <v>16</v>
      </c>
      <c r="C221" s="24" t="s">
        <v>192</v>
      </c>
      <c r="D221" s="12">
        <v>5.1430632213731453</v>
      </c>
      <c r="E221" s="13">
        <v>1.315361437691341</v>
      </c>
      <c r="F221" s="7">
        <v>3.91</v>
      </c>
      <c r="G221" s="7">
        <f t="shared" si="49"/>
        <v>3.8277017836818041</v>
      </c>
      <c r="H221" s="15">
        <f t="shared" si="50"/>
        <v>6.4584246590644865</v>
      </c>
      <c r="I221" s="11">
        <f t="shared" si="51"/>
        <v>9.4380366995624174E-2</v>
      </c>
      <c r="J221" s="32">
        <f t="shared" si="52"/>
        <v>2.4138201277653239E-2</v>
      </c>
      <c r="K221" s="32">
        <f t="shared" si="53"/>
        <v>41.428107608241049</v>
      </c>
      <c r="L221" s="8">
        <v>0</v>
      </c>
      <c r="M221" s="9">
        <v>1</v>
      </c>
      <c r="N221" s="8">
        <v>0</v>
      </c>
      <c r="O221" s="9">
        <v>0</v>
      </c>
      <c r="P221" s="9">
        <v>1</v>
      </c>
      <c r="Q221" s="9">
        <v>0</v>
      </c>
      <c r="R221" s="9">
        <v>0</v>
      </c>
      <c r="S221" s="8">
        <v>1714</v>
      </c>
      <c r="T221" s="9">
        <v>12</v>
      </c>
      <c r="U221" s="9">
        <f t="shared" si="54"/>
        <v>1701</v>
      </c>
      <c r="V221" s="9">
        <f t="shared" si="55"/>
        <v>48</v>
      </c>
      <c r="W221" s="7">
        <v>10.525</v>
      </c>
      <c r="X221" s="7">
        <f t="shared" si="45"/>
        <v>23.475000000000001</v>
      </c>
      <c r="Y221" s="9">
        <v>0</v>
      </c>
      <c r="Z221" s="9">
        <v>1</v>
      </c>
      <c r="AA221" s="9">
        <v>0</v>
      </c>
      <c r="AB221" s="9">
        <v>0</v>
      </c>
      <c r="AC221" s="9">
        <v>1</v>
      </c>
      <c r="AD221" s="29">
        <v>0</v>
      </c>
      <c r="AE221" s="9">
        <v>0</v>
      </c>
      <c r="AF221" s="9">
        <v>1</v>
      </c>
      <c r="AG221" s="29">
        <v>0</v>
      </c>
      <c r="AH221" s="9">
        <v>0</v>
      </c>
      <c r="AI221" s="29">
        <v>1</v>
      </c>
      <c r="AJ221" s="20">
        <v>1999</v>
      </c>
      <c r="AK221" s="32">
        <v>0.12</v>
      </c>
      <c r="AL221" s="32">
        <v>0.23</v>
      </c>
      <c r="AM221" s="32">
        <v>0.53</v>
      </c>
      <c r="AN221" s="42">
        <v>0.12</v>
      </c>
      <c r="AO221" s="41">
        <v>0.67</v>
      </c>
      <c r="AP221" s="17">
        <v>0.33</v>
      </c>
      <c r="AQ221">
        <v>1</v>
      </c>
      <c r="AR221" s="39">
        <f t="shared" si="56"/>
        <v>0</v>
      </c>
      <c r="AS221">
        <v>0.31</v>
      </c>
      <c r="AT221" s="39">
        <v>0.69</v>
      </c>
      <c r="AU221">
        <v>0</v>
      </c>
      <c r="AV221" s="17">
        <v>1</v>
      </c>
      <c r="AW221">
        <f t="shared" si="48"/>
        <v>0.41400000000000003</v>
      </c>
      <c r="AX221" s="17">
        <v>0.58599999999999997</v>
      </c>
      <c r="AY221" s="17" t="s">
        <v>10</v>
      </c>
      <c r="AZ221">
        <v>0</v>
      </c>
      <c r="BA221">
        <v>0</v>
      </c>
      <c r="BB221">
        <v>0</v>
      </c>
      <c r="BC221">
        <v>0</v>
      </c>
      <c r="BD221">
        <v>0</v>
      </c>
      <c r="BE221">
        <v>0</v>
      </c>
      <c r="BF221" s="17">
        <v>1</v>
      </c>
      <c r="BG221">
        <v>0</v>
      </c>
      <c r="BH221">
        <v>0</v>
      </c>
      <c r="BI221" s="17">
        <v>1</v>
      </c>
      <c r="BJ221" t="s">
        <v>98</v>
      </c>
      <c r="BK221">
        <v>22</v>
      </c>
      <c r="BL221" s="24">
        <v>40</v>
      </c>
      <c r="BM221">
        <v>1</v>
      </c>
      <c r="BN221">
        <v>0</v>
      </c>
      <c r="BO221">
        <v>0</v>
      </c>
      <c r="BP221">
        <v>0</v>
      </c>
      <c r="BQ221">
        <v>0</v>
      </c>
      <c r="BR221">
        <v>0</v>
      </c>
      <c r="BS221">
        <v>0</v>
      </c>
      <c r="BT221" s="17">
        <v>0</v>
      </c>
      <c r="BU221">
        <v>0</v>
      </c>
      <c r="BV221">
        <v>1</v>
      </c>
      <c r="BW221">
        <v>0</v>
      </c>
      <c r="BX221" s="17">
        <v>0</v>
      </c>
      <c r="BY221">
        <v>1</v>
      </c>
      <c r="BZ221">
        <v>0</v>
      </c>
      <c r="CA221">
        <v>0</v>
      </c>
      <c r="CB221">
        <v>0</v>
      </c>
      <c r="CC221" s="17">
        <v>0</v>
      </c>
      <c r="CD221">
        <v>0</v>
      </c>
      <c r="CE221">
        <v>0</v>
      </c>
      <c r="CF221">
        <v>1</v>
      </c>
      <c r="CG221">
        <v>1</v>
      </c>
      <c r="CH221">
        <v>0</v>
      </c>
      <c r="CI221">
        <v>0</v>
      </c>
      <c r="CJ221">
        <v>0</v>
      </c>
      <c r="CK221">
        <v>0</v>
      </c>
      <c r="CL221">
        <v>0</v>
      </c>
      <c r="CM221">
        <v>0</v>
      </c>
      <c r="CN221">
        <v>1</v>
      </c>
      <c r="CO221" s="17">
        <v>0</v>
      </c>
      <c r="CP221">
        <v>0</v>
      </c>
      <c r="CQ221">
        <v>30</v>
      </c>
      <c r="CR221">
        <v>0</v>
      </c>
      <c r="CS221">
        <v>1</v>
      </c>
      <c r="CT221">
        <v>17</v>
      </c>
      <c r="CZ221" s="33" t="s">
        <v>85</v>
      </c>
    </row>
    <row r="222" spans="1:104" s="50" customFormat="1" x14ac:dyDescent="0.25">
      <c r="A222" s="50">
        <v>221</v>
      </c>
      <c r="B222" s="50">
        <v>16</v>
      </c>
      <c r="C222" s="51" t="s">
        <v>192</v>
      </c>
      <c r="D222" s="52">
        <v>13.10872656044209</v>
      </c>
      <c r="E222" s="53">
        <v>2.9590804876844441</v>
      </c>
      <c r="F222" s="54">
        <v>4.43</v>
      </c>
      <c r="G222" s="54">
        <f t="shared" si="49"/>
        <v>10.149646072757646</v>
      </c>
      <c r="H222" s="55">
        <f t="shared" si="50"/>
        <v>16.067807048126532</v>
      </c>
      <c r="I222" s="56">
        <f t="shared" si="51"/>
        <v>0.10679738638220909</v>
      </c>
      <c r="J222" s="57">
        <f t="shared" si="52"/>
        <v>2.4107762163026882E-2</v>
      </c>
      <c r="K222" s="57">
        <f t="shared" si="53"/>
        <v>41.480415860981921</v>
      </c>
      <c r="L222" s="58">
        <v>0</v>
      </c>
      <c r="M222" s="59">
        <v>1</v>
      </c>
      <c r="N222" s="58">
        <v>0</v>
      </c>
      <c r="O222" s="59">
        <v>0</v>
      </c>
      <c r="P222" s="59">
        <v>1</v>
      </c>
      <c r="Q222" s="59">
        <v>0</v>
      </c>
      <c r="R222" s="59">
        <v>0</v>
      </c>
      <c r="S222" s="58">
        <v>1714</v>
      </c>
      <c r="T222" s="59">
        <v>12</v>
      </c>
      <c r="U222" s="59">
        <f t="shared" si="54"/>
        <v>1701</v>
      </c>
      <c r="V222" s="59">
        <f t="shared" si="55"/>
        <v>48</v>
      </c>
      <c r="W222" s="54">
        <v>10.525</v>
      </c>
      <c r="X222" s="54">
        <f t="shared" si="45"/>
        <v>23.475000000000001</v>
      </c>
      <c r="Y222" s="59">
        <v>0</v>
      </c>
      <c r="Z222" s="59">
        <v>1</v>
      </c>
      <c r="AA222" s="59">
        <v>0</v>
      </c>
      <c r="AB222" s="59">
        <v>0</v>
      </c>
      <c r="AC222" s="59">
        <v>1</v>
      </c>
      <c r="AD222" s="60">
        <v>0</v>
      </c>
      <c r="AE222" s="59">
        <v>0</v>
      </c>
      <c r="AF222" s="59">
        <v>1</v>
      </c>
      <c r="AG222" s="60">
        <v>0</v>
      </c>
      <c r="AH222" s="59">
        <v>0</v>
      </c>
      <c r="AI222" s="60">
        <v>1</v>
      </c>
      <c r="AJ222" s="61">
        <v>1999</v>
      </c>
      <c r="AK222" s="57">
        <v>0.12</v>
      </c>
      <c r="AL222" s="57">
        <v>0.23</v>
      </c>
      <c r="AM222" s="57">
        <v>0.53</v>
      </c>
      <c r="AN222" s="62">
        <v>0.12</v>
      </c>
      <c r="AO222" s="63">
        <v>0.67</v>
      </c>
      <c r="AP222" s="64">
        <v>0.33</v>
      </c>
      <c r="AQ222" s="50">
        <v>1</v>
      </c>
      <c r="AR222" s="65">
        <f t="shared" si="56"/>
        <v>0</v>
      </c>
      <c r="AS222" s="50">
        <v>0.31</v>
      </c>
      <c r="AT222" s="65">
        <v>0.69</v>
      </c>
      <c r="AU222">
        <v>0</v>
      </c>
      <c r="AV222" s="64">
        <v>1</v>
      </c>
      <c r="AW222" s="50">
        <f t="shared" si="48"/>
        <v>0.41400000000000003</v>
      </c>
      <c r="AX222" s="64">
        <v>0.58599999999999997</v>
      </c>
      <c r="AY222" s="64" t="s">
        <v>10</v>
      </c>
      <c r="AZ222">
        <v>0</v>
      </c>
      <c r="BA222">
        <v>0</v>
      </c>
      <c r="BB222">
        <v>0</v>
      </c>
      <c r="BC222">
        <v>0</v>
      </c>
      <c r="BD222">
        <v>0</v>
      </c>
      <c r="BE222">
        <v>0</v>
      </c>
      <c r="BF222" s="64">
        <v>1</v>
      </c>
      <c r="BG222">
        <v>0</v>
      </c>
      <c r="BH222">
        <v>0</v>
      </c>
      <c r="BI222" s="64">
        <v>1</v>
      </c>
      <c r="BJ222" t="s">
        <v>98</v>
      </c>
      <c r="BK222">
        <v>22</v>
      </c>
      <c r="BL222" s="51">
        <v>40</v>
      </c>
      <c r="BM222" s="50">
        <v>1</v>
      </c>
      <c r="BN222" s="50">
        <v>0</v>
      </c>
      <c r="BO222" s="50">
        <v>0</v>
      </c>
      <c r="BP222" s="50">
        <v>0</v>
      </c>
      <c r="BQ222" s="50">
        <v>0</v>
      </c>
      <c r="BR222" s="50">
        <v>0</v>
      </c>
      <c r="BS222" s="50">
        <v>0</v>
      </c>
      <c r="BT222" s="64">
        <v>0</v>
      </c>
      <c r="BU222" s="50">
        <v>0</v>
      </c>
      <c r="BV222" s="50">
        <v>1</v>
      </c>
      <c r="BW222" s="50">
        <v>0</v>
      </c>
      <c r="BX222" s="64">
        <v>0</v>
      </c>
      <c r="BY222" s="50">
        <v>1</v>
      </c>
      <c r="BZ222" s="50">
        <v>0</v>
      </c>
      <c r="CA222" s="50">
        <v>0</v>
      </c>
      <c r="CB222" s="50">
        <v>0</v>
      </c>
      <c r="CC222" s="64">
        <v>0</v>
      </c>
      <c r="CD222" s="50">
        <v>0</v>
      </c>
      <c r="CE222" s="50">
        <v>0</v>
      </c>
      <c r="CF222" s="50">
        <v>1</v>
      </c>
      <c r="CG222" s="50">
        <v>1</v>
      </c>
      <c r="CH222" s="50">
        <v>0</v>
      </c>
      <c r="CI222" s="50">
        <v>0</v>
      </c>
      <c r="CJ222" s="50">
        <v>0</v>
      </c>
      <c r="CK222">
        <v>0</v>
      </c>
      <c r="CL222" s="50">
        <v>0</v>
      </c>
      <c r="CM222" s="50">
        <v>0</v>
      </c>
      <c r="CN222" s="50">
        <v>1</v>
      </c>
      <c r="CO222" s="64">
        <v>0</v>
      </c>
      <c r="CP222">
        <v>0</v>
      </c>
      <c r="CQ222">
        <v>30</v>
      </c>
      <c r="CR222">
        <v>0</v>
      </c>
      <c r="CS222">
        <v>1</v>
      </c>
      <c r="CT222">
        <v>17</v>
      </c>
      <c r="CU222" s="66"/>
      <c r="CZ222" s="33" t="s">
        <v>85</v>
      </c>
    </row>
    <row r="223" spans="1:104" x14ac:dyDescent="0.25">
      <c r="A223">
        <v>222</v>
      </c>
      <c r="B223">
        <v>17</v>
      </c>
      <c r="C223" s="24" t="s">
        <v>212</v>
      </c>
      <c r="D223" s="12">
        <v>8.8000000000000007</v>
      </c>
      <c r="E223" s="13">
        <f t="shared" ref="E223:E230" si="57">D223/F223</f>
        <v>4.1006523765144458E-2</v>
      </c>
      <c r="F223" s="7">
        <v>214.6</v>
      </c>
      <c r="G223" s="7">
        <f t="shared" si="49"/>
        <v>8.7589934762348562</v>
      </c>
      <c r="H223" s="15">
        <f t="shared" si="50"/>
        <v>8.8410065237651452</v>
      </c>
      <c r="I223" s="11">
        <f t="shared" si="51"/>
        <v>0.56729789934477026</v>
      </c>
      <c r="J223" s="32">
        <f t="shared" si="52"/>
        <v>2.6435130444770285E-3</v>
      </c>
      <c r="K223" s="32">
        <f t="shared" si="53"/>
        <v>378.28449611370542</v>
      </c>
      <c r="L223" s="8">
        <v>1</v>
      </c>
      <c r="M223" s="9">
        <v>0</v>
      </c>
      <c r="N223" s="8">
        <v>0</v>
      </c>
      <c r="O223" s="9">
        <v>0</v>
      </c>
      <c r="P223" s="9">
        <v>0</v>
      </c>
      <c r="Q223" s="9">
        <v>1</v>
      </c>
      <c r="R223" s="9">
        <v>0</v>
      </c>
      <c r="S223" s="8">
        <v>97050</v>
      </c>
      <c r="T223" s="9">
        <v>3</v>
      </c>
      <c r="U223" s="9">
        <f t="shared" si="54"/>
        <v>97046</v>
      </c>
      <c r="V223" s="9">
        <f t="shared" si="55"/>
        <v>8</v>
      </c>
      <c r="W223" s="7">
        <v>10.1</v>
      </c>
      <c r="X223" s="7">
        <v>20.7</v>
      </c>
      <c r="Y223" s="9">
        <v>1</v>
      </c>
      <c r="Z223" s="9">
        <v>0</v>
      </c>
      <c r="AA223" s="9">
        <v>0</v>
      </c>
      <c r="AB223" s="9">
        <v>0</v>
      </c>
      <c r="AC223" s="9">
        <v>0</v>
      </c>
      <c r="AD223" s="29">
        <v>1</v>
      </c>
      <c r="AE223" s="9">
        <v>0</v>
      </c>
      <c r="AF223" s="9">
        <v>1</v>
      </c>
      <c r="AG223" s="29">
        <v>0</v>
      </c>
      <c r="AH223" s="9">
        <v>1</v>
      </c>
      <c r="AI223" s="29">
        <v>0</v>
      </c>
      <c r="AJ223" s="20">
        <v>2017</v>
      </c>
      <c r="AK223" s="32">
        <v>0.11</v>
      </c>
      <c r="AL223" s="32">
        <v>0.39</v>
      </c>
      <c r="AM223" s="32">
        <v>0.34</v>
      </c>
      <c r="AN223" s="42">
        <v>0.16</v>
      </c>
      <c r="AO223" s="41" t="s">
        <v>98</v>
      </c>
      <c r="AP223" s="17" t="s">
        <v>98</v>
      </c>
      <c r="AQ223">
        <v>0.70799999999999996</v>
      </c>
      <c r="AR223" s="39">
        <f t="shared" si="56"/>
        <v>0.29200000000000004</v>
      </c>
      <c r="AS223">
        <v>0.73599999999999999</v>
      </c>
      <c r="AT223" s="39">
        <v>0.26400000000000001</v>
      </c>
      <c r="AU223">
        <v>0</v>
      </c>
      <c r="AV223" s="17">
        <v>1</v>
      </c>
      <c r="AW223" t="s">
        <v>98</v>
      </c>
      <c r="AX223" s="17" t="s">
        <v>98</v>
      </c>
      <c r="AY223" s="17" t="s">
        <v>29</v>
      </c>
      <c r="AZ223">
        <v>0</v>
      </c>
      <c r="BA223">
        <v>0</v>
      </c>
      <c r="BB223">
        <v>1</v>
      </c>
      <c r="BC223">
        <v>0</v>
      </c>
      <c r="BD223">
        <v>0</v>
      </c>
      <c r="BE223">
        <v>0</v>
      </c>
      <c r="BF223" s="17">
        <v>0</v>
      </c>
      <c r="BG223">
        <v>0</v>
      </c>
      <c r="BH223">
        <v>1</v>
      </c>
      <c r="BI223" s="17">
        <v>0</v>
      </c>
      <c r="BJ223">
        <v>6947</v>
      </c>
      <c r="BK223">
        <v>12580</v>
      </c>
      <c r="BL223" s="24">
        <v>40</v>
      </c>
      <c r="BM223">
        <v>1</v>
      </c>
      <c r="BN223">
        <v>0</v>
      </c>
      <c r="BO223">
        <v>0</v>
      </c>
      <c r="BP223">
        <v>0</v>
      </c>
      <c r="BQ223">
        <v>0</v>
      </c>
      <c r="BR223">
        <v>0</v>
      </c>
      <c r="BS223">
        <v>0</v>
      </c>
      <c r="BT223" s="17">
        <v>0</v>
      </c>
      <c r="BU223">
        <v>0</v>
      </c>
      <c r="BV223">
        <v>0</v>
      </c>
      <c r="BW223">
        <v>1</v>
      </c>
      <c r="BX223" s="17">
        <v>0</v>
      </c>
      <c r="BY223">
        <v>0</v>
      </c>
      <c r="BZ223">
        <v>0</v>
      </c>
      <c r="CA223">
        <v>0</v>
      </c>
      <c r="CB223">
        <v>0</v>
      </c>
      <c r="CC223" s="17">
        <v>0</v>
      </c>
      <c r="CD223">
        <v>0</v>
      </c>
      <c r="CE223">
        <v>0</v>
      </c>
      <c r="CF223">
        <v>1</v>
      </c>
      <c r="CG223">
        <v>1</v>
      </c>
      <c r="CH223">
        <v>0</v>
      </c>
      <c r="CI223">
        <v>0</v>
      </c>
      <c r="CJ223">
        <v>0</v>
      </c>
      <c r="CK223">
        <v>0</v>
      </c>
      <c r="CL223">
        <v>0</v>
      </c>
      <c r="CM223">
        <v>0</v>
      </c>
      <c r="CN223">
        <v>0</v>
      </c>
      <c r="CO223" s="17">
        <v>0</v>
      </c>
      <c r="CP223">
        <v>4.149</v>
      </c>
      <c r="CQ223">
        <v>14</v>
      </c>
      <c r="CR223">
        <v>1</v>
      </c>
      <c r="CS223">
        <v>0</v>
      </c>
      <c r="CT223">
        <v>30</v>
      </c>
      <c r="CZ223" s="33" t="s">
        <v>85</v>
      </c>
    </row>
    <row r="224" spans="1:104" x14ac:dyDescent="0.25">
      <c r="A224">
        <v>223</v>
      </c>
      <c r="B224">
        <v>17</v>
      </c>
      <c r="C224" s="24" t="s">
        <v>212</v>
      </c>
      <c r="D224" s="12">
        <v>8.31</v>
      </c>
      <c r="E224" s="13">
        <f t="shared" si="57"/>
        <v>4.5559210526315792E-2</v>
      </c>
      <c r="F224" s="7">
        <v>182.4</v>
      </c>
      <c r="G224" s="7">
        <f t="shared" si="49"/>
        <v>8.2644407894736851</v>
      </c>
      <c r="H224" s="15">
        <f t="shared" si="50"/>
        <v>8.3555592105263159</v>
      </c>
      <c r="I224" s="11">
        <f t="shared" si="51"/>
        <v>0.57113962349685266</v>
      </c>
      <c r="J224" s="32">
        <f t="shared" si="52"/>
        <v>3.1312479358380075E-3</v>
      </c>
      <c r="K224" s="32">
        <f t="shared" si="53"/>
        <v>319.36148797248552</v>
      </c>
      <c r="L224" s="8">
        <v>1</v>
      </c>
      <c r="M224" s="9">
        <v>0</v>
      </c>
      <c r="N224" s="8">
        <v>0</v>
      </c>
      <c r="O224" s="9">
        <v>0</v>
      </c>
      <c r="P224" s="9">
        <v>0</v>
      </c>
      <c r="Q224" s="9">
        <v>1</v>
      </c>
      <c r="R224" s="9">
        <v>0</v>
      </c>
      <c r="S224" s="8">
        <v>68726</v>
      </c>
      <c r="T224" s="9">
        <v>3</v>
      </c>
      <c r="U224" s="9">
        <f t="shared" si="54"/>
        <v>68722</v>
      </c>
      <c r="V224" s="9">
        <f t="shared" si="55"/>
        <v>8</v>
      </c>
      <c r="W224" s="7">
        <v>10.1</v>
      </c>
      <c r="X224" s="7">
        <v>20.7</v>
      </c>
      <c r="Y224" s="9">
        <v>1</v>
      </c>
      <c r="Z224" s="9">
        <v>0</v>
      </c>
      <c r="AA224" s="9">
        <v>0</v>
      </c>
      <c r="AB224" s="9">
        <v>0</v>
      </c>
      <c r="AC224" s="9">
        <v>0</v>
      </c>
      <c r="AD224" s="29">
        <v>1</v>
      </c>
      <c r="AE224" s="9">
        <v>0</v>
      </c>
      <c r="AF224" s="9">
        <v>1</v>
      </c>
      <c r="AG224" s="29">
        <v>0</v>
      </c>
      <c r="AH224" s="9">
        <v>1</v>
      </c>
      <c r="AI224" s="29">
        <v>0</v>
      </c>
      <c r="AJ224" s="20">
        <v>2017</v>
      </c>
      <c r="AK224" s="32">
        <v>0.11</v>
      </c>
      <c r="AL224" s="32">
        <v>0.39</v>
      </c>
      <c r="AM224" s="32">
        <v>0.34</v>
      </c>
      <c r="AN224" s="42">
        <v>0.16</v>
      </c>
      <c r="AO224" s="41" t="s">
        <v>98</v>
      </c>
      <c r="AP224" s="17" t="s">
        <v>98</v>
      </c>
      <c r="AQ224">
        <v>1</v>
      </c>
      <c r="AR224" s="39">
        <v>0</v>
      </c>
      <c r="AS224">
        <v>0.73599999999999999</v>
      </c>
      <c r="AT224" s="39">
        <v>0.26400000000000001</v>
      </c>
      <c r="AU224">
        <v>0</v>
      </c>
      <c r="AV224" s="17">
        <v>1</v>
      </c>
      <c r="AW224" t="s">
        <v>98</v>
      </c>
      <c r="AX224" s="17" t="s">
        <v>98</v>
      </c>
      <c r="AY224" s="17" t="s">
        <v>29</v>
      </c>
      <c r="AZ224">
        <v>0</v>
      </c>
      <c r="BA224">
        <v>0</v>
      </c>
      <c r="BB224">
        <v>1</v>
      </c>
      <c r="BC224">
        <v>0</v>
      </c>
      <c r="BD224">
        <v>0</v>
      </c>
      <c r="BE224">
        <v>0</v>
      </c>
      <c r="BF224" s="17">
        <v>0</v>
      </c>
      <c r="BG224">
        <v>0</v>
      </c>
      <c r="BH224">
        <v>1</v>
      </c>
      <c r="BI224" s="17">
        <v>0</v>
      </c>
      <c r="BJ224">
        <v>6947</v>
      </c>
      <c r="BK224">
        <v>12580</v>
      </c>
      <c r="BL224" s="24">
        <v>40</v>
      </c>
      <c r="BM224">
        <v>1</v>
      </c>
      <c r="BN224">
        <v>0</v>
      </c>
      <c r="BO224">
        <v>0</v>
      </c>
      <c r="BP224">
        <v>0</v>
      </c>
      <c r="BQ224">
        <v>0</v>
      </c>
      <c r="BR224">
        <v>0</v>
      </c>
      <c r="BS224">
        <v>0</v>
      </c>
      <c r="BT224" s="17">
        <v>0</v>
      </c>
      <c r="BU224">
        <v>0</v>
      </c>
      <c r="BV224">
        <v>0</v>
      </c>
      <c r="BW224">
        <v>1</v>
      </c>
      <c r="BX224" s="17">
        <v>0</v>
      </c>
      <c r="BY224">
        <v>0</v>
      </c>
      <c r="BZ224">
        <v>0</v>
      </c>
      <c r="CA224">
        <v>0</v>
      </c>
      <c r="CB224">
        <v>0</v>
      </c>
      <c r="CC224" s="17">
        <v>0</v>
      </c>
      <c r="CD224">
        <v>0</v>
      </c>
      <c r="CE224">
        <v>0</v>
      </c>
      <c r="CF224">
        <v>1</v>
      </c>
      <c r="CG224">
        <v>1</v>
      </c>
      <c r="CH224">
        <v>0</v>
      </c>
      <c r="CI224">
        <v>0</v>
      </c>
      <c r="CJ224">
        <v>0</v>
      </c>
      <c r="CK224">
        <v>0</v>
      </c>
      <c r="CL224">
        <v>0</v>
      </c>
      <c r="CM224">
        <v>0</v>
      </c>
      <c r="CN224">
        <v>0</v>
      </c>
      <c r="CO224" s="17">
        <v>0</v>
      </c>
      <c r="CP224">
        <v>4.149</v>
      </c>
      <c r="CQ224">
        <v>14</v>
      </c>
      <c r="CR224">
        <v>1</v>
      </c>
      <c r="CS224">
        <v>0</v>
      </c>
      <c r="CT224">
        <v>30</v>
      </c>
      <c r="CZ224" s="33" t="s">
        <v>85</v>
      </c>
    </row>
    <row r="225" spans="1:104" x14ac:dyDescent="0.25">
      <c r="A225">
        <v>224</v>
      </c>
      <c r="B225">
        <v>17</v>
      </c>
      <c r="C225" s="24" t="s">
        <v>212</v>
      </c>
      <c r="D225" s="12">
        <v>10.3</v>
      </c>
      <c r="E225" s="13">
        <f t="shared" si="57"/>
        <v>8.45648604269294E-2</v>
      </c>
      <c r="F225" s="7">
        <v>121.8</v>
      </c>
      <c r="G225" s="7">
        <f t="shared" si="49"/>
        <v>10.215435139573071</v>
      </c>
      <c r="H225" s="15">
        <f t="shared" si="50"/>
        <v>10.384564860426931</v>
      </c>
      <c r="I225" s="11">
        <f t="shared" si="51"/>
        <v>0.58631434535014559</v>
      </c>
      <c r="J225" s="32">
        <f t="shared" si="52"/>
        <v>4.8137466777516055E-3</v>
      </c>
      <c r="K225" s="32">
        <f t="shared" si="53"/>
        <v>207.73839317757324</v>
      </c>
      <c r="L225" s="8">
        <v>1</v>
      </c>
      <c r="M225" s="9">
        <v>0</v>
      </c>
      <c r="N225" s="8">
        <v>0</v>
      </c>
      <c r="O225" s="9">
        <v>0</v>
      </c>
      <c r="P225" s="9">
        <v>0</v>
      </c>
      <c r="Q225" s="9">
        <v>1</v>
      </c>
      <c r="R225" s="9">
        <v>0</v>
      </c>
      <c r="S225" s="8">
        <v>28324</v>
      </c>
      <c r="T225" s="9">
        <v>3</v>
      </c>
      <c r="U225" s="9">
        <f t="shared" si="54"/>
        <v>28320</v>
      </c>
      <c r="V225" s="9">
        <f t="shared" si="55"/>
        <v>8</v>
      </c>
      <c r="W225" s="7">
        <v>10.1</v>
      </c>
      <c r="X225" s="7">
        <v>20.7</v>
      </c>
      <c r="Y225" s="9">
        <v>1</v>
      </c>
      <c r="Z225" s="9">
        <v>0</v>
      </c>
      <c r="AA225" s="9">
        <v>0</v>
      </c>
      <c r="AB225" s="9">
        <v>0</v>
      </c>
      <c r="AC225" s="9">
        <v>0</v>
      </c>
      <c r="AD225" s="29">
        <v>1</v>
      </c>
      <c r="AE225" s="9">
        <v>0</v>
      </c>
      <c r="AF225" s="9">
        <v>1</v>
      </c>
      <c r="AG225" s="29">
        <v>0</v>
      </c>
      <c r="AH225" s="9">
        <v>1</v>
      </c>
      <c r="AI225" s="29">
        <v>0</v>
      </c>
      <c r="AJ225" s="20">
        <v>2017</v>
      </c>
      <c r="AK225" s="32">
        <v>0.11</v>
      </c>
      <c r="AL225" s="32">
        <v>0.39</v>
      </c>
      <c r="AM225" s="32">
        <v>0.34</v>
      </c>
      <c r="AN225" s="42">
        <v>0.16</v>
      </c>
      <c r="AO225" s="41" t="s">
        <v>98</v>
      </c>
      <c r="AP225" s="17" t="s">
        <v>98</v>
      </c>
      <c r="AQ225">
        <v>0</v>
      </c>
      <c r="AR225" s="39">
        <v>1</v>
      </c>
      <c r="AS225">
        <v>0.73599999999999999</v>
      </c>
      <c r="AT225" s="39">
        <v>0.26400000000000001</v>
      </c>
      <c r="AU225">
        <v>0</v>
      </c>
      <c r="AV225" s="17">
        <v>1</v>
      </c>
      <c r="AW225" t="s">
        <v>98</v>
      </c>
      <c r="AX225" s="17" t="s">
        <v>98</v>
      </c>
      <c r="AY225" s="17" t="s">
        <v>29</v>
      </c>
      <c r="AZ225">
        <v>0</v>
      </c>
      <c r="BA225">
        <v>0</v>
      </c>
      <c r="BB225">
        <v>1</v>
      </c>
      <c r="BC225">
        <v>0</v>
      </c>
      <c r="BD225">
        <v>0</v>
      </c>
      <c r="BE225">
        <v>0</v>
      </c>
      <c r="BF225" s="17">
        <v>0</v>
      </c>
      <c r="BG225">
        <v>0</v>
      </c>
      <c r="BH225">
        <v>1</v>
      </c>
      <c r="BI225" s="17">
        <v>0</v>
      </c>
      <c r="BJ225">
        <v>6947</v>
      </c>
      <c r="BK225">
        <v>12580</v>
      </c>
      <c r="BL225" s="24">
        <v>40</v>
      </c>
      <c r="BM225">
        <v>1</v>
      </c>
      <c r="BN225">
        <v>0</v>
      </c>
      <c r="BO225">
        <v>0</v>
      </c>
      <c r="BP225">
        <v>0</v>
      </c>
      <c r="BQ225">
        <v>0</v>
      </c>
      <c r="BR225">
        <v>0</v>
      </c>
      <c r="BS225">
        <v>0</v>
      </c>
      <c r="BT225" s="17">
        <v>0</v>
      </c>
      <c r="BU225">
        <v>0</v>
      </c>
      <c r="BV225">
        <v>0</v>
      </c>
      <c r="BW225">
        <v>1</v>
      </c>
      <c r="BX225" s="17">
        <v>0</v>
      </c>
      <c r="BY225">
        <v>0</v>
      </c>
      <c r="BZ225">
        <v>0</v>
      </c>
      <c r="CA225">
        <v>0</v>
      </c>
      <c r="CB225">
        <v>0</v>
      </c>
      <c r="CC225" s="17">
        <v>0</v>
      </c>
      <c r="CD225">
        <v>0</v>
      </c>
      <c r="CE225">
        <v>0</v>
      </c>
      <c r="CF225">
        <v>1</v>
      </c>
      <c r="CG225">
        <v>1</v>
      </c>
      <c r="CH225">
        <v>0</v>
      </c>
      <c r="CI225">
        <v>0</v>
      </c>
      <c r="CJ225">
        <v>0</v>
      </c>
      <c r="CK225">
        <v>0</v>
      </c>
      <c r="CL225">
        <v>0</v>
      </c>
      <c r="CM225">
        <v>0</v>
      </c>
      <c r="CN225">
        <v>0</v>
      </c>
      <c r="CO225" s="17">
        <v>0</v>
      </c>
      <c r="CP225">
        <v>4.149</v>
      </c>
      <c r="CQ225">
        <v>14</v>
      </c>
      <c r="CR225">
        <v>1</v>
      </c>
      <c r="CS225">
        <v>0</v>
      </c>
      <c r="CT225">
        <v>30</v>
      </c>
      <c r="CZ225" s="33" t="s">
        <v>85</v>
      </c>
    </row>
    <row r="226" spans="1:104" x14ac:dyDescent="0.25">
      <c r="A226">
        <v>225</v>
      </c>
      <c r="B226">
        <v>17</v>
      </c>
      <c r="C226" s="24" t="s">
        <v>212</v>
      </c>
      <c r="D226" s="12">
        <v>13.4</v>
      </c>
      <c r="E226" s="13">
        <f t="shared" si="57"/>
        <v>0.30044843049327352</v>
      </c>
      <c r="F226" s="7">
        <v>44.6</v>
      </c>
      <c r="G226" s="7">
        <f t="shared" si="49"/>
        <v>13.099551569506726</v>
      </c>
      <c r="H226" s="15">
        <f t="shared" si="50"/>
        <v>13.700448430493275</v>
      </c>
      <c r="I226" s="11">
        <f t="shared" si="51"/>
        <v>0.2561815851402216</v>
      </c>
      <c r="J226" s="32">
        <f t="shared" si="52"/>
        <v>5.7439817296013806E-3</v>
      </c>
      <c r="K226" s="32">
        <f t="shared" si="53"/>
        <v>174.09526127956499</v>
      </c>
      <c r="L226" s="8">
        <v>1</v>
      </c>
      <c r="M226" s="9">
        <v>0</v>
      </c>
      <c r="N226" s="8">
        <v>0</v>
      </c>
      <c r="O226" s="9">
        <v>0</v>
      </c>
      <c r="P226" s="9">
        <v>0</v>
      </c>
      <c r="Q226" s="9">
        <v>1</v>
      </c>
      <c r="R226" s="9">
        <v>0</v>
      </c>
      <c r="S226" s="8">
        <v>28324</v>
      </c>
      <c r="T226" s="9">
        <v>3</v>
      </c>
      <c r="U226" s="9">
        <f t="shared" si="54"/>
        <v>28320</v>
      </c>
      <c r="V226" s="9">
        <f t="shared" si="55"/>
        <v>8</v>
      </c>
      <c r="W226" s="7">
        <v>10.1</v>
      </c>
      <c r="X226" s="7">
        <v>20.7</v>
      </c>
      <c r="Y226" s="9">
        <v>1</v>
      </c>
      <c r="Z226" s="9">
        <v>0</v>
      </c>
      <c r="AA226" s="9">
        <v>0</v>
      </c>
      <c r="AB226" s="9">
        <v>0</v>
      </c>
      <c r="AC226" s="9">
        <v>0</v>
      </c>
      <c r="AD226" s="29">
        <v>1</v>
      </c>
      <c r="AE226" s="9">
        <v>0</v>
      </c>
      <c r="AF226" s="9">
        <v>1</v>
      </c>
      <c r="AG226" s="29">
        <v>0</v>
      </c>
      <c r="AH226" s="9">
        <v>1</v>
      </c>
      <c r="AI226" s="29">
        <v>0</v>
      </c>
      <c r="AJ226" s="20">
        <v>2017</v>
      </c>
      <c r="AK226" s="32">
        <v>0.11</v>
      </c>
      <c r="AL226" s="32">
        <v>0.39</v>
      </c>
      <c r="AM226" s="32">
        <v>0.34</v>
      </c>
      <c r="AN226" s="42">
        <v>0.16</v>
      </c>
      <c r="AO226" s="41" t="s">
        <v>98</v>
      </c>
      <c r="AP226" s="17" t="s">
        <v>98</v>
      </c>
      <c r="AQ226">
        <v>0</v>
      </c>
      <c r="AR226" s="39">
        <v>1</v>
      </c>
      <c r="AS226">
        <v>0.73599999999999999</v>
      </c>
      <c r="AT226" s="39">
        <v>0.26400000000000001</v>
      </c>
      <c r="AU226">
        <v>0</v>
      </c>
      <c r="AV226" s="17">
        <v>1</v>
      </c>
      <c r="AW226" t="s">
        <v>98</v>
      </c>
      <c r="AX226" s="17" t="s">
        <v>98</v>
      </c>
      <c r="AY226" s="17" t="s">
        <v>29</v>
      </c>
      <c r="AZ226">
        <v>0</v>
      </c>
      <c r="BA226">
        <v>0</v>
      </c>
      <c r="BB226">
        <v>1</v>
      </c>
      <c r="BC226">
        <v>0</v>
      </c>
      <c r="BD226">
        <v>0</v>
      </c>
      <c r="BE226">
        <v>0</v>
      </c>
      <c r="BF226" s="17">
        <v>0</v>
      </c>
      <c r="BG226">
        <v>0</v>
      </c>
      <c r="BH226">
        <v>1</v>
      </c>
      <c r="BI226" s="17">
        <v>0</v>
      </c>
      <c r="BJ226">
        <v>6947</v>
      </c>
      <c r="BK226">
        <v>12580</v>
      </c>
      <c r="BL226" s="24">
        <v>40</v>
      </c>
      <c r="BM226">
        <v>0</v>
      </c>
      <c r="BN226">
        <v>0</v>
      </c>
      <c r="BO226">
        <v>0</v>
      </c>
      <c r="BP226">
        <v>0</v>
      </c>
      <c r="BQ226">
        <v>0</v>
      </c>
      <c r="BR226">
        <v>1</v>
      </c>
      <c r="BS226">
        <v>0</v>
      </c>
      <c r="BT226" s="17">
        <v>0</v>
      </c>
      <c r="BU226">
        <v>0</v>
      </c>
      <c r="BV226">
        <v>0</v>
      </c>
      <c r="BW226">
        <v>1</v>
      </c>
      <c r="BX226" s="17">
        <v>0</v>
      </c>
      <c r="BY226">
        <v>0</v>
      </c>
      <c r="BZ226">
        <v>0</v>
      </c>
      <c r="CA226">
        <v>0</v>
      </c>
      <c r="CB226">
        <v>0</v>
      </c>
      <c r="CC226" s="17">
        <v>0</v>
      </c>
      <c r="CD226">
        <v>0</v>
      </c>
      <c r="CE226">
        <v>0</v>
      </c>
      <c r="CF226">
        <v>1</v>
      </c>
      <c r="CG226">
        <v>1</v>
      </c>
      <c r="CH226">
        <v>0</v>
      </c>
      <c r="CI226">
        <v>0</v>
      </c>
      <c r="CJ226">
        <v>0</v>
      </c>
      <c r="CK226">
        <v>0</v>
      </c>
      <c r="CL226">
        <v>0</v>
      </c>
      <c r="CM226">
        <v>0</v>
      </c>
      <c r="CN226">
        <v>0</v>
      </c>
      <c r="CO226" s="17">
        <v>0</v>
      </c>
      <c r="CP226">
        <v>4.149</v>
      </c>
      <c r="CQ226">
        <v>14</v>
      </c>
      <c r="CR226">
        <v>1</v>
      </c>
      <c r="CS226">
        <v>0</v>
      </c>
      <c r="CT226">
        <v>30</v>
      </c>
      <c r="CZ226" s="33" t="s">
        <v>85</v>
      </c>
    </row>
    <row r="227" spans="1:104" x14ac:dyDescent="0.25">
      <c r="A227">
        <v>226</v>
      </c>
      <c r="B227">
        <v>17</v>
      </c>
      <c r="C227" s="24" t="s">
        <v>212</v>
      </c>
      <c r="D227" s="12">
        <v>7.9</v>
      </c>
      <c r="E227" s="13">
        <f t="shared" si="57"/>
        <v>8.856502242152467E-2</v>
      </c>
      <c r="F227" s="7">
        <v>89.2</v>
      </c>
      <c r="G227" s="7">
        <f t="shared" si="49"/>
        <v>7.8114349775784753</v>
      </c>
      <c r="H227" s="15">
        <f t="shared" si="50"/>
        <v>7.9885650224215254</v>
      </c>
      <c r="I227" s="11">
        <f t="shared" si="51"/>
        <v>0.50802802585012474</v>
      </c>
      <c r="J227" s="32">
        <f t="shared" si="52"/>
        <v>5.6953814557188873E-3</v>
      </c>
      <c r="K227" s="32">
        <f t="shared" si="53"/>
        <v>175.58086456103354</v>
      </c>
      <c r="L227" s="8">
        <v>1</v>
      </c>
      <c r="M227" s="9">
        <v>0</v>
      </c>
      <c r="N227" s="8">
        <v>0</v>
      </c>
      <c r="O227" s="9">
        <v>0</v>
      </c>
      <c r="P227" s="9">
        <v>0</v>
      </c>
      <c r="Q227" s="9">
        <v>1</v>
      </c>
      <c r="R227" s="9">
        <v>0</v>
      </c>
      <c r="S227" s="8">
        <v>22876</v>
      </c>
      <c r="T227" s="9">
        <v>3</v>
      </c>
      <c r="U227" s="9">
        <f t="shared" si="54"/>
        <v>22872</v>
      </c>
      <c r="V227" s="9">
        <f t="shared" si="55"/>
        <v>8</v>
      </c>
      <c r="W227" s="7">
        <v>10.1</v>
      </c>
      <c r="X227" s="7">
        <v>20.7</v>
      </c>
      <c r="Y227" s="9">
        <v>1</v>
      </c>
      <c r="Z227" s="9">
        <v>0</v>
      </c>
      <c r="AA227" s="9">
        <v>0</v>
      </c>
      <c r="AB227" s="9">
        <v>0</v>
      </c>
      <c r="AC227" s="9">
        <v>0</v>
      </c>
      <c r="AD227" s="29">
        <v>1</v>
      </c>
      <c r="AE227" s="9">
        <v>0</v>
      </c>
      <c r="AF227" s="9">
        <v>1</v>
      </c>
      <c r="AG227" s="29">
        <v>0</v>
      </c>
      <c r="AH227" s="9">
        <v>1</v>
      </c>
      <c r="AI227" s="29">
        <v>0</v>
      </c>
      <c r="AJ227" s="20">
        <v>2017</v>
      </c>
      <c r="AK227" s="32">
        <v>0.11</v>
      </c>
      <c r="AL227" s="32">
        <v>0.39</v>
      </c>
      <c r="AM227" s="32">
        <v>0.34</v>
      </c>
      <c r="AN227" s="42">
        <v>0.16</v>
      </c>
      <c r="AO227" s="41" t="s">
        <v>98</v>
      </c>
      <c r="AP227" s="17" t="s">
        <v>98</v>
      </c>
      <c r="AQ227">
        <v>0.70799999999999996</v>
      </c>
      <c r="AR227" s="39">
        <f>1-AQ227</f>
        <v>0.29200000000000004</v>
      </c>
      <c r="AS227">
        <v>0</v>
      </c>
      <c r="AT227" s="39">
        <v>1</v>
      </c>
      <c r="AU227">
        <v>0</v>
      </c>
      <c r="AV227" s="17">
        <v>1</v>
      </c>
      <c r="AW227" t="s">
        <v>98</v>
      </c>
      <c r="AX227" s="17" t="s">
        <v>98</v>
      </c>
      <c r="AY227" s="17" t="s">
        <v>29</v>
      </c>
      <c r="AZ227">
        <v>0</v>
      </c>
      <c r="BA227">
        <v>0</v>
      </c>
      <c r="BB227">
        <v>1</v>
      </c>
      <c r="BC227">
        <v>0</v>
      </c>
      <c r="BD227">
        <v>0</v>
      </c>
      <c r="BE227">
        <v>0</v>
      </c>
      <c r="BF227" s="17">
        <v>0</v>
      </c>
      <c r="BG227">
        <v>0</v>
      </c>
      <c r="BH227">
        <v>1</v>
      </c>
      <c r="BI227" s="17">
        <v>0</v>
      </c>
      <c r="BJ227">
        <v>6947</v>
      </c>
      <c r="BK227">
        <v>12580</v>
      </c>
      <c r="BL227" s="24">
        <v>40</v>
      </c>
      <c r="BM227">
        <v>1</v>
      </c>
      <c r="BN227">
        <v>0</v>
      </c>
      <c r="BO227">
        <v>0</v>
      </c>
      <c r="BP227">
        <v>0</v>
      </c>
      <c r="BQ227">
        <v>0</v>
      </c>
      <c r="BR227">
        <v>0</v>
      </c>
      <c r="BS227">
        <v>0</v>
      </c>
      <c r="BT227" s="17">
        <v>0</v>
      </c>
      <c r="BU227">
        <v>0</v>
      </c>
      <c r="BV227">
        <v>0</v>
      </c>
      <c r="BW227">
        <v>1</v>
      </c>
      <c r="BX227" s="17">
        <v>0</v>
      </c>
      <c r="BY227">
        <v>0</v>
      </c>
      <c r="BZ227">
        <v>0</v>
      </c>
      <c r="CA227">
        <v>0</v>
      </c>
      <c r="CB227">
        <v>0</v>
      </c>
      <c r="CC227" s="17">
        <v>0</v>
      </c>
      <c r="CD227">
        <v>0</v>
      </c>
      <c r="CE227">
        <v>0</v>
      </c>
      <c r="CF227">
        <v>1</v>
      </c>
      <c r="CG227">
        <v>1</v>
      </c>
      <c r="CH227">
        <v>0</v>
      </c>
      <c r="CI227">
        <v>0</v>
      </c>
      <c r="CJ227">
        <v>0</v>
      </c>
      <c r="CK227">
        <v>0</v>
      </c>
      <c r="CL227">
        <v>0</v>
      </c>
      <c r="CM227">
        <v>0</v>
      </c>
      <c r="CN227">
        <v>0</v>
      </c>
      <c r="CO227" s="17">
        <v>0</v>
      </c>
      <c r="CP227">
        <v>4.149</v>
      </c>
      <c r="CQ227">
        <v>14</v>
      </c>
      <c r="CR227">
        <v>1</v>
      </c>
      <c r="CS227">
        <v>0</v>
      </c>
      <c r="CT227">
        <v>30</v>
      </c>
      <c r="CZ227" s="33" t="s">
        <v>85</v>
      </c>
    </row>
    <row r="228" spans="1:104" x14ac:dyDescent="0.25">
      <c r="A228">
        <v>227</v>
      </c>
      <c r="B228">
        <v>17</v>
      </c>
      <c r="C228" s="24" t="s">
        <v>212</v>
      </c>
      <c r="D228" s="12">
        <v>6.5</v>
      </c>
      <c r="E228" s="13">
        <f t="shared" si="57"/>
        <v>5.2208835341365459E-2</v>
      </c>
      <c r="F228" s="7">
        <v>124.5</v>
      </c>
      <c r="G228" s="7">
        <f t="shared" si="49"/>
        <v>6.4477911646586348</v>
      </c>
      <c r="H228" s="15">
        <f t="shared" si="50"/>
        <v>6.5522088353413652</v>
      </c>
      <c r="I228" s="11">
        <f t="shared" si="51"/>
        <v>0.41575771597427358</v>
      </c>
      <c r="J228" s="32">
        <f t="shared" si="52"/>
        <v>3.3394194054158521E-3</v>
      </c>
      <c r="K228" s="32">
        <f t="shared" si="53"/>
        <v>299.4532517773016</v>
      </c>
      <c r="L228" s="8">
        <v>1</v>
      </c>
      <c r="M228" s="9">
        <v>0</v>
      </c>
      <c r="N228" s="8">
        <v>0</v>
      </c>
      <c r="O228" s="9">
        <v>0</v>
      </c>
      <c r="P228" s="9">
        <v>0</v>
      </c>
      <c r="Q228" s="9">
        <v>1</v>
      </c>
      <c r="R228" s="9">
        <v>0</v>
      </c>
      <c r="S228" s="8">
        <v>74176</v>
      </c>
      <c r="T228" s="9">
        <v>3</v>
      </c>
      <c r="U228" s="9">
        <f t="shared" si="54"/>
        <v>74172</v>
      </c>
      <c r="V228" s="9">
        <f t="shared" si="55"/>
        <v>8</v>
      </c>
      <c r="W228" s="7">
        <v>10.1</v>
      </c>
      <c r="X228" s="7">
        <v>20.7</v>
      </c>
      <c r="Y228" s="9">
        <v>1</v>
      </c>
      <c r="Z228" s="9">
        <v>0</v>
      </c>
      <c r="AA228" s="9">
        <v>0</v>
      </c>
      <c r="AB228" s="9">
        <v>0</v>
      </c>
      <c r="AC228" s="9">
        <v>0</v>
      </c>
      <c r="AD228" s="29">
        <v>1</v>
      </c>
      <c r="AE228" s="9">
        <v>0</v>
      </c>
      <c r="AF228" s="9">
        <v>1</v>
      </c>
      <c r="AG228" s="29">
        <v>0</v>
      </c>
      <c r="AH228" s="9">
        <v>1</v>
      </c>
      <c r="AI228" s="29">
        <v>0</v>
      </c>
      <c r="AJ228" s="20">
        <v>2017</v>
      </c>
      <c r="AK228" s="32">
        <v>0.11</v>
      </c>
      <c r="AL228" s="32">
        <v>0.39</v>
      </c>
      <c r="AM228" s="32">
        <v>0.34</v>
      </c>
      <c r="AN228" s="42">
        <v>0.16</v>
      </c>
      <c r="AO228" s="41" t="s">
        <v>98</v>
      </c>
      <c r="AP228" s="17" t="s">
        <v>98</v>
      </c>
      <c r="AQ228">
        <v>0.70799999999999996</v>
      </c>
      <c r="AR228" s="39">
        <f>1-AQ228</f>
        <v>0.29200000000000004</v>
      </c>
      <c r="AS228">
        <v>1</v>
      </c>
      <c r="AT228" s="39">
        <v>0</v>
      </c>
      <c r="AU228">
        <v>0</v>
      </c>
      <c r="AV228" s="17">
        <v>1</v>
      </c>
      <c r="AW228" t="s">
        <v>98</v>
      </c>
      <c r="AX228" s="17" t="s">
        <v>98</v>
      </c>
      <c r="AY228" s="17" t="s">
        <v>29</v>
      </c>
      <c r="AZ228">
        <v>0</v>
      </c>
      <c r="BA228">
        <v>0</v>
      </c>
      <c r="BB228">
        <v>1</v>
      </c>
      <c r="BC228">
        <v>0</v>
      </c>
      <c r="BD228">
        <v>0</v>
      </c>
      <c r="BE228">
        <v>0</v>
      </c>
      <c r="BF228" s="17">
        <v>0</v>
      </c>
      <c r="BG228">
        <v>0</v>
      </c>
      <c r="BH228">
        <v>1</v>
      </c>
      <c r="BI228" s="17">
        <v>0</v>
      </c>
      <c r="BJ228">
        <v>6947</v>
      </c>
      <c r="BK228">
        <v>12580</v>
      </c>
      <c r="BL228" s="24">
        <v>40</v>
      </c>
      <c r="BM228">
        <v>1</v>
      </c>
      <c r="BN228">
        <v>0</v>
      </c>
      <c r="BO228">
        <v>0</v>
      </c>
      <c r="BP228">
        <v>0</v>
      </c>
      <c r="BQ228">
        <v>0</v>
      </c>
      <c r="BR228">
        <v>0</v>
      </c>
      <c r="BS228">
        <v>0</v>
      </c>
      <c r="BT228" s="17">
        <v>0</v>
      </c>
      <c r="BU228">
        <v>0</v>
      </c>
      <c r="BV228">
        <v>0</v>
      </c>
      <c r="BW228">
        <v>1</v>
      </c>
      <c r="BX228" s="17">
        <v>0</v>
      </c>
      <c r="BY228">
        <v>0</v>
      </c>
      <c r="BZ228">
        <v>0</v>
      </c>
      <c r="CA228">
        <v>0</v>
      </c>
      <c r="CB228">
        <v>0</v>
      </c>
      <c r="CC228" s="17">
        <v>0</v>
      </c>
      <c r="CD228">
        <v>0</v>
      </c>
      <c r="CE228">
        <v>0</v>
      </c>
      <c r="CF228">
        <v>1</v>
      </c>
      <c r="CG228">
        <v>1</v>
      </c>
      <c r="CH228">
        <v>0</v>
      </c>
      <c r="CI228">
        <v>0</v>
      </c>
      <c r="CJ228">
        <v>0</v>
      </c>
      <c r="CK228">
        <v>0</v>
      </c>
      <c r="CL228">
        <v>0</v>
      </c>
      <c r="CM228">
        <v>0</v>
      </c>
      <c r="CN228">
        <v>0</v>
      </c>
      <c r="CO228" s="17">
        <v>0</v>
      </c>
      <c r="CP228">
        <v>4.149</v>
      </c>
      <c r="CQ228">
        <v>14</v>
      </c>
      <c r="CR228">
        <v>1</v>
      </c>
      <c r="CS228">
        <v>0</v>
      </c>
      <c r="CT228">
        <v>30</v>
      </c>
      <c r="CZ228" s="33" t="s">
        <v>85</v>
      </c>
    </row>
    <row r="229" spans="1:104" x14ac:dyDescent="0.25">
      <c r="A229">
        <v>228</v>
      </c>
      <c r="B229">
        <v>17</v>
      </c>
      <c r="C229" s="24" t="s">
        <v>212</v>
      </c>
      <c r="D229" s="12">
        <v>11.2</v>
      </c>
      <c r="E229" s="13">
        <f t="shared" si="57"/>
        <v>0.86821705426356577</v>
      </c>
      <c r="F229" s="7">
        <v>12.9</v>
      </c>
      <c r="G229" s="7">
        <f t="shared" si="49"/>
        <v>10.331782945736434</v>
      </c>
      <c r="H229" s="15">
        <f t="shared" si="50"/>
        <v>12.068217054263565</v>
      </c>
      <c r="I229" s="11">
        <f t="shared" si="51"/>
        <v>7.6431230218154844E-2</v>
      </c>
      <c r="J229" s="32">
        <f t="shared" si="52"/>
        <v>5.924901567298824E-3</v>
      </c>
      <c r="K229" s="32">
        <f t="shared" si="53"/>
        <v>168.77917525571689</v>
      </c>
      <c r="L229" s="8">
        <v>1</v>
      </c>
      <c r="M229" s="9">
        <v>0</v>
      </c>
      <c r="N229" s="8">
        <v>0</v>
      </c>
      <c r="O229" s="9">
        <v>0</v>
      </c>
      <c r="P229" s="9">
        <v>0</v>
      </c>
      <c r="Q229" s="9">
        <v>1</v>
      </c>
      <c r="R229" s="9">
        <v>0</v>
      </c>
      <c r="S229" s="8">
        <v>28324</v>
      </c>
      <c r="T229" s="9">
        <v>3</v>
      </c>
      <c r="U229" s="9">
        <f t="shared" si="54"/>
        <v>28320</v>
      </c>
      <c r="V229" s="9">
        <f t="shared" si="55"/>
        <v>8</v>
      </c>
      <c r="W229" s="7">
        <v>10.1</v>
      </c>
      <c r="X229" s="7">
        <v>20.7</v>
      </c>
      <c r="Y229" s="9">
        <v>1</v>
      </c>
      <c r="Z229" s="9">
        <v>0</v>
      </c>
      <c r="AA229" s="9">
        <v>0</v>
      </c>
      <c r="AB229" s="9">
        <v>0</v>
      </c>
      <c r="AC229" s="9">
        <v>0</v>
      </c>
      <c r="AD229" s="29">
        <v>1</v>
      </c>
      <c r="AE229" s="9">
        <v>0</v>
      </c>
      <c r="AF229" s="9">
        <v>1</v>
      </c>
      <c r="AG229" s="29">
        <v>0</v>
      </c>
      <c r="AH229" s="9">
        <v>1</v>
      </c>
      <c r="AI229" s="29">
        <v>0</v>
      </c>
      <c r="AJ229" s="20">
        <v>2017</v>
      </c>
      <c r="AK229" s="32">
        <v>0.11</v>
      </c>
      <c r="AL229" s="32">
        <v>0.39</v>
      </c>
      <c r="AM229" s="32">
        <v>0.34</v>
      </c>
      <c r="AN229" s="42">
        <v>0.16</v>
      </c>
      <c r="AO229" s="41" t="s">
        <v>98</v>
      </c>
      <c r="AP229" s="17" t="s">
        <v>98</v>
      </c>
      <c r="AQ229">
        <v>0</v>
      </c>
      <c r="AR229" s="39">
        <v>1</v>
      </c>
      <c r="AS229">
        <v>0.73599999999999999</v>
      </c>
      <c r="AT229" s="39">
        <v>0.26400000000000001</v>
      </c>
      <c r="AU229">
        <v>0</v>
      </c>
      <c r="AV229" s="17">
        <v>1</v>
      </c>
      <c r="AW229" t="s">
        <v>98</v>
      </c>
      <c r="AX229" s="17" t="s">
        <v>98</v>
      </c>
      <c r="AY229" s="17" t="s">
        <v>29</v>
      </c>
      <c r="AZ229">
        <v>0</v>
      </c>
      <c r="BA229">
        <v>0</v>
      </c>
      <c r="BB229">
        <v>1</v>
      </c>
      <c r="BC229">
        <v>0</v>
      </c>
      <c r="BD229">
        <v>0</v>
      </c>
      <c r="BE229">
        <v>0</v>
      </c>
      <c r="BF229" s="17">
        <v>0</v>
      </c>
      <c r="BG229">
        <v>0</v>
      </c>
      <c r="BH229">
        <v>1</v>
      </c>
      <c r="BI229" s="17">
        <v>0</v>
      </c>
      <c r="BJ229">
        <v>6947</v>
      </c>
      <c r="BK229">
        <v>12580</v>
      </c>
      <c r="BL229" s="24">
        <v>40</v>
      </c>
      <c r="BM229">
        <v>0</v>
      </c>
      <c r="BN229">
        <v>0</v>
      </c>
      <c r="BO229">
        <v>0</v>
      </c>
      <c r="BP229">
        <v>0</v>
      </c>
      <c r="BQ229">
        <v>0</v>
      </c>
      <c r="BR229">
        <v>0</v>
      </c>
      <c r="BS229">
        <v>0</v>
      </c>
      <c r="BT229" s="17">
        <v>1</v>
      </c>
      <c r="BU229">
        <v>0</v>
      </c>
      <c r="BV229">
        <v>1</v>
      </c>
      <c r="BW229">
        <v>0</v>
      </c>
      <c r="BX229" s="17">
        <v>0</v>
      </c>
      <c r="BY229">
        <v>0</v>
      </c>
      <c r="BZ229">
        <v>0</v>
      </c>
      <c r="CA229">
        <v>0</v>
      </c>
      <c r="CB229">
        <v>0</v>
      </c>
      <c r="CC229" s="17">
        <v>1</v>
      </c>
      <c r="CD229">
        <v>1</v>
      </c>
      <c r="CE229">
        <v>1</v>
      </c>
      <c r="CF229">
        <v>0</v>
      </c>
      <c r="CG229">
        <v>0</v>
      </c>
      <c r="CH229">
        <v>0</v>
      </c>
      <c r="CI229">
        <v>0</v>
      </c>
      <c r="CJ229">
        <v>0</v>
      </c>
      <c r="CK229">
        <v>0</v>
      </c>
      <c r="CL229">
        <v>0</v>
      </c>
      <c r="CM229">
        <v>0</v>
      </c>
      <c r="CN229">
        <v>0</v>
      </c>
      <c r="CO229" s="17">
        <v>0</v>
      </c>
      <c r="CP229">
        <v>4.149</v>
      </c>
      <c r="CQ229">
        <v>14</v>
      </c>
      <c r="CR229">
        <v>1</v>
      </c>
      <c r="CS229">
        <v>0</v>
      </c>
      <c r="CT229">
        <v>30</v>
      </c>
      <c r="CZ229" s="33" t="s">
        <v>85</v>
      </c>
    </row>
    <row r="230" spans="1:104" s="50" customFormat="1" x14ac:dyDescent="0.25">
      <c r="A230" s="50">
        <v>229</v>
      </c>
      <c r="B230" s="50">
        <v>17</v>
      </c>
      <c r="C230" s="51" t="s">
        <v>212</v>
      </c>
      <c r="D230" s="52">
        <v>18</v>
      </c>
      <c r="E230" s="53">
        <f t="shared" si="57"/>
        <v>1.0843373493975903</v>
      </c>
      <c r="F230" s="54">
        <v>16.600000000000001</v>
      </c>
      <c r="G230" s="54">
        <f t="shared" si="49"/>
        <v>16.91566265060241</v>
      </c>
      <c r="H230" s="55">
        <f t="shared" si="50"/>
        <v>19.08433734939759</v>
      </c>
      <c r="I230" s="56">
        <f t="shared" si="51"/>
        <v>6.3196237365657243E-2</v>
      </c>
      <c r="J230" s="57">
        <f t="shared" si="52"/>
        <v>3.8070022509432066E-3</v>
      </c>
      <c r="K230" s="57">
        <f t="shared" si="53"/>
        <v>262.67386622958901</v>
      </c>
      <c r="L230" s="58">
        <v>1</v>
      </c>
      <c r="M230" s="59">
        <v>0</v>
      </c>
      <c r="N230" s="58">
        <v>0</v>
      </c>
      <c r="O230" s="59">
        <v>0</v>
      </c>
      <c r="P230" s="59">
        <v>0</v>
      </c>
      <c r="Q230" s="59">
        <v>1</v>
      </c>
      <c r="R230" s="59">
        <v>0</v>
      </c>
      <c r="S230" s="58">
        <v>68726</v>
      </c>
      <c r="T230" s="59">
        <v>3</v>
      </c>
      <c r="U230" s="59">
        <f t="shared" si="54"/>
        <v>68722</v>
      </c>
      <c r="V230" s="59">
        <f t="shared" si="55"/>
        <v>8</v>
      </c>
      <c r="W230" s="54">
        <v>10.1</v>
      </c>
      <c r="X230" s="54">
        <v>20.7</v>
      </c>
      <c r="Y230" s="59">
        <v>1</v>
      </c>
      <c r="Z230" s="59">
        <v>0</v>
      </c>
      <c r="AA230" s="59">
        <v>0</v>
      </c>
      <c r="AB230" s="59">
        <v>0</v>
      </c>
      <c r="AC230" s="59">
        <v>0</v>
      </c>
      <c r="AD230" s="60">
        <v>1</v>
      </c>
      <c r="AE230" s="59">
        <v>0</v>
      </c>
      <c r="AF230" s="59">
        <v>1</v>
      </c>
      <c r="AG230" s="60">
        <v>0</v>
      </c>
      <c r="AH230" s="59">
        <v>1</v>
      </c>
      <c r="AI230" s="60">
        <v>0</v>
      </c>
      <c r="AJ230" s="61">
        <v>2017</v>
      </c>
      <c r="AK230" s="57">
        <v>0.11</v>
      </c>
      <c r="AL230" s="57">
        <v>0.39</v>
      </c>
      <c r="AM230" s="57">
        <v>0.34</v>
      </c>
      <c r="AN230" s="62">
        <v>0.16</v>
      </c>
      <c r="AO230" s="63" t="s">
        <v>98</v>
      </c>
      <c r="AP230" s="64" t="s">
        <v>98</v>
      </c>
      <c r="AQ230" s="50">
        <v>1</v>
      </c>
      <c r="AR230" s="65">
        <v>0</v>
      </c>
      <c r="AS230" s="50">
        <v>0.73599999999999999</v>
      </c>
      <c r="AT230" s="65">
        <v>0.26400000000000001</v>
      </c>
      <c r="AU230">
        <v>0</v>
      </c>
      <c r="AV230" s="64">
        <v>1</v>
      </c>
      <c r="AW230" s="50" t="s">
        <v>98</v>
      </c>
      <c r="AX230" s="64" t="s">
        <v>98</v>
      </c>
      <c r="AY230" s="64" t="s">
        <v>29</v>
      </c>
      <c r="AZ230">
        <v>0</v>
      </c>
      <c r="BA230">
        <v>0</v>
      </c>
      <c r="BB230">
        <v>1</v>
      </c>
      <c r="BC230">
        <v>0</v>
      </c>
      <c r="BD230">
        <v>0</v>
      </c>
      <c r="BE230">
        <v>0</v>
      </c>
      <c r="BF230" s="64">
        <v>0</v>
      </c>
      <c r="BG230">
        <v>0</v>
      </c>
      <c r="BH230">
        <v>1</v>
      </c>
      <c r="BI230" s="64">
        <v>0</v>
      </c>
      <c r="BJ230">
        <v>6947</v>
      </c>
      <c r="BK230">
        <v>12580</v>
      </c>
      <c r="BL230" s="51">
        <v>40</v>
      </c>
      <c r="BM230" s="50">
        <v>0</v>
      </c>
      <c r="BN230" s="50">
        <v>0</v>
      </c>
      <c r="BO230" s="50">
        <v>0</v>
      </c>
      <c r="BP230" s="50">
        <v>0</v>
      </c>
      <c r="BQ230" s="50">
        <v>0</v>
      </c>
      <c r="BR230" s="50">
        <v>0</v>
      </c>
      <c r="BS230" s="50">
        <v>0</v>
      </c>
      <c r="BT230" s="64">
        <v>1</v>
      </c>
      <c r="BU230" s="50">
        <v>0</v>
      </c>
      <c r="BV230" s="50">
        <v>1</v>
      </c>
      <c r="BW230" s="50">
        <v>0</v>
      </c>
      <c r="BX230" s="64">
        <v>0</v>
      </c>
      <c r="BY230" s="50">
        <v>0</v>
      </c>
      <c r="BZ230" s="50">
        <v>0</v>
      </c>
      <c r="CA230" s="50">
        <v>0</v>
      </c>
      <c r="CB230" s="50">
        <v>0</v>
      </c>
      <c r="CC230" s="64">
        <v>1</v>
      </c>
      <c r="CD230" s="50">
        <v>1</v>
      </c>
      <c r="CE230" s="50">
        <v>1</v>
      </c>
      <c r="CF230" s="50">
        <v>0</v>
      </c>
      <c r="CG230" s="50">
        <v>0</v>
      </c>
      <c r="CH230" s="50">
        <v>0</v>
      </c>
      <c r="CI230" s="50">
        <v>0</v>
      </c>
      <c r="CJ230" s="50">
        <v>0</v>
      </c>
      <c r="CK230">
        <v>0</v>
      </c>
      <c r="CL230" s="50">
        <v>0</v>
      </c>
      <c r="CM230" s="50">
        <v>0</v>
      </c>
      <c r="CN230" s="50">
        <v>0</v>
      </c>
      <c r="CO230" s="64">
        <v>0</v>
      </c>
      <c r="CP230">
        <v>4.149</v>
      </c>
      <c r="CQ230">
        <v>14</v>
      </c>
      <c r="CR230">
        <v>1</v>
      </c>
      <c r="CS230">
        <v>0</v>
      </c>
      <c r="CT230">
        <v>30</v>
      </c>
      <c r="CU230" s="66"/>
      <c r="CZ230" s="33" t="s">
        <v>85</v>
      </c>
    </row>
    <row r="231" spans="1:104" x14ac:dyDescent="0.25">
      <c r="A231">
        <v>230</v>
      </c>
      <c r="B231">
        <v>18</v>
      </c>
      <c r="C231" s="77" t="s">
        <v>213</v>
      </c>
      <c r="D231" s="12">
        <v>8.4182424365889972</v>
      </c>
      <c r="E231" s="13">
        <v>0.49021893707044362</v>
      </c>
      <c r="F231" s="7">
        <v>17.172413793103448</v>
      </c>
      <c r="G231" s="7">
        <f t="shared" si="49"/>
        <v>7.9280234995185532</v>
      </c>
      <c r="H231" s="15">
        <f t="shared" si="50"/>
        <v>8.9084613736594402</v>
      </c>
      <c r="I231" s="11">
        <f t="shared" si="51"/>
        <v>0.27491202321058933</v>
      </c>
      <c r="J231" s="32">
        <f t="shared" si="52"/>
        <v>1.6008933078528294E-2</v>
      </c>
      <c r="K231" s="32">
        <f t="shared" si="53"/>
        <v>62.465124633523068</v>
      </c>
      <c r="L231" s="8">
        <v>1</v>
      </c>
      <c r="M231" s="9">
        <v>0</v>
      </c>
      <c r="N231" s="8">
        <v>1</v>
      </c>
      <c r="O231" s="9">
        <v>0</v>
      </c>
      <c r="P231" s="9">
        <v>0</v>
      </c>
      <c r="Q231" s="9">
        <v>0</v>
      </c>
      <c r="R231" s="9">
        <v>0</v>
      </c>
      <c r="S231" s="8">
        <v>3614</v>
      </c>
      <c r="T231" s="9">
        <v>6</v>
      </c>
      <c r="U231" s="9">
        <f t="shared" si="54"/>
        <v>3607</v>
      </c>
      <c r="V231" s="9">
        <f t="shared" si="55"/>
        <v>48</v>
      </c>
      <c r="W231" s="7">
        <v>17</v>
      </c>
      <c r="X231" s="7">
        <f t="shared" ref="X231:X294" si="58">BL231-W231-6</f>
        <v>21.274999999999999</v>
      </c>
      <c r="Y231" s="9">
        <v>0</v>
      </c>
      <c r="Z231" s="9">
        <v>1</v>
      </c>
      <c r="AA231" s="9">
        <v>1</v>
      </c>
      <c r="AB231" s="9">
        <v>0</v>
      </c>
      <c r="AC231" s="9">
        <v>0</v>
      </c>
      <c r="AD231" s="29">
        <v>0</v>
      </c>
      <c r="AE231" s="9">
        <v>0</v>
      </c>
      <c r="AF231" s="9">
        <v>1</v>
      </c>
      <c r="AG231" s="29">
        <v>0</v>
      </c>
      <c r="AH231" s="9">
        <v>1</v>
      </c>
      <c r="AI231" s="29">
        <v>0</v>
      </c>
      <c r="AJ231" s="20">
        <v>2001</v>
      </c>
      <c r="AK231" s="32">
        <v>0.01</v>
      </c>
      <c r="AL231" s="32">
        <v>0.41725000000000001</v>
      </c>
      <c r="AM231" s="32">
        <v>0.48</v>
      </c>
      <c r="AN231" s="42">
        <v>9.2749999999999999E-2</v>
      </c>
      <c r="AO231" s="41">
        <v>1</v>
      </c>
      <c r="AP231" s="17">
        <v>0</v>
      </c>
      <c r="AQ231">
        <v>0.48</v>
      </c>
      <c r="AR231" s="39">
        <v>0.52</v>
      </c>
      <c r="AS231" t="s">
        <v>98</v>
      </c>
      <c r="AT231" s="39" t="s">
        <v>98</v>
      </c>
      <c r="AU231">
        <v>0</v>
      </c>
      <c r="AV231" s="17">
        <v>1</v>
      </c>
      <c r="AW231">
        <v>0</v>
      </c>
      <c r="AX231" s="17">
        <v>1</v>
      </c>
      <c r="AY231" s="17" t="s">
        <v>5</v>
      </c>
      <c r="AZ231">
        <v>0</v>
      </c>
      <c r="BA231">
        <v>1</v>
      </c>
      <c r="BB231">
        <v>0</v>
      </c>
      <c r="BC231">
        <v>0</v>
      </c>
      <c r="BD231">
        <v>0</v>
      </c>
      <c r="BE231">
        <v>0</v>
      </c>
      <c r="BF231" s="17">
        <v>0</v>
      </c>
      <c r="BG231">
        <v>0</v>
      </c>
      <c r="BH231">
        <v>1</v>
      </c>
      <c r="BI231" s="17">
        <v>0</v>
      </c>
      <c r="BJ231">
        <v>869</v>
      </c>
      <c r="BK231">
        <v>116</v>
      </c>
      <c r="BL231" s="24">
        <v>44.274999999999999</v>
      </c>
      <c r="BM231">
        <v>1</v>
      </c>
      <c r="BN231">
        <v>0</v>
      </c>
      <c r="BO231">
        <v>0</v>
      </c>
      <c r="BP231">
        <v>0</v>
      </c>
      <c r="BQ231">
        <v>0</v>
      </c>
      <c r="BR231">
        <v>0</v>
      </c>
      <c r="BS231">
        <v>0</v>
      </c>
      <c r="BT231" s="17">
        <v>0</v>
      </c>
      <c r="BU231">
        <v>0</v>
      </c>
      <c r="BV231">
        <v>1</v>
      </c>
      <c r="BW231">
        <v>0</v>
      </c>
      <c r="BX231" s="17">
        <v>0</v>
      </c>
      <c r="BY231">
        <v>0</v>
      </c>
      <c r="BZ231">
        <v>0</v>
      </c>
      <c r="CA231">
        <v>0</v>
      </c>
      <c r="CB231">
        <v>0</v>
      </c>
      <c r="CC231" s="17">
        <v>0</v>
      </c>
      <c r="CD231">
        <v>1</v>
      </c>
      <c r="CE231">
        <v>1</v>
      </c>
      <c r="CF231">
        <v>0</v>
      </c>
      <c r="CG231">
        <v>0</v>
      </c>
      <c r="CH231">
        <v>0</v>
      </c>
      <c r="CI231">
        <v>1</v>
      </c>
      <c r="CJ231">
        <v>1</v>
      </c>
      <c r="CK231">
        <v>0</v>
      </c>
      <c r="CL231">
        <v>0</v>
      </c>
      <c r="CM231">
        <v>0</v>
      </c>
      <c r="CN231">
        <v>0</v>
      </c>
      <c r="CO231" s="17">
        <v>1</v>
      </c>
      <c r="CP231">
        <v>0.217</v>
      </c>
      <c r="CQ231">
        <v>129</v>
      </c>
      <c r="CR231">
        <v>1</v>
      </c>
      <c r="CS231">
        <v>0</v>
      </c>
      <c r="CT231">
        <v>28</v>
      </c>
      <c r="CZ231" s="33" t="s">
        <v>85</v>
      </c>
    </row>
    <row r="232" spans="1:104" x14ac:dyDescent="0.25">
      <c r="A232">
        <v>231</v>
      </c>
      <c r="B232">
        <v>18</v>
      </c>
      <c r="C232" s="24" t="s">
        <v>213</v>
      </c>
      <c r="D232" s="12">
        <v>7.8938142421918212</v>
      </c>
      <c r="E232" s="13">
        <v>0.83255072085616866</v>
      </c>
      <c r="F232" s="7">
        <v>9.481481481481481</v>
      </c>
      <c r="G232" s="7">
        <f t="shared" si="49"/>
        <v>7.0612635213356523</v>
      </c>
      <c r="H232" s="15">
        <f t="shared" si="50"/>
        <v>8.72636496304799</v>
      </c>
      <c r="I232" s="11">
        <f t="shared" si="51"/>
        <v>0.15593996707303245</v>
      </c>
      <c r="J232" s="32">
        <f t="shared" si="52"/>
        <v>1.644679340223389E-2</v>
      </c>
      <c r="K232" s="32">
        <f t="shared" si="53"/>
        <v>60.802125711883434</v>
      </c>
      <c r="L232" s="8">
        <v>1</v>
      </c>
      <c r="M232" s="9">
        <v>0</v>
      </c>
      <c r="N232" s="8">
        <v>1</v>
      </c>
      <c r="O232" s="9">
        <v>0</v>
      </c>
      <c r="P232" s="9">
        <v>0</v>
      </c>
      <c r="Q232" s="9">
        <v>0</v>
      </c>
      <c r="R232" s="9">
        <v>0</v>
      </c>
      <c r="S232" s="8">
        <v>3614</v>
      </c>
      <c r="T232" s="9">
        <v>6</v>
      </c>
      <c r="U232" s="9">
        <f t="shared" si="54"/>
        <v>3607</v>
      </c>
      <c r="V232" s="9">
        <f t="shared" si="55"/>
        <v>48</v>
      </c>
      <c r="W232" s="7">
        <v>12</v>
      </c>
      <c r="X232" s="7">
        <f t="shared" si="58"/>
        <v>26.274999999999999</v>
      </c>
      <c r="Y232" s="9">
        <v>0</v>
      </c>
      <c r="Z232" s="9">
        <v>1</v>
      </c>
      <c r="AA232" s="9">
        <v>1</v>
      </c>
      <c r="AB232" s="9">
        <v>0</v>
      </c>
      <c r="AC232" s="9">
        <v>0</v>
      </c>
      <c r="AD232" s="29">
        <v>0</v>
      </c>
      <c r="AE232" s="9">
        <v>0</v>
      </c>
      <c r="AF232" s="9">
        <v>1</v>
      </c>
      <c r="AG232" s="29">
        <v>0</v>
      </c>
      <c r="AH232" s="9">
        <v>1</v>
      </c>
      <c r="AI232" s="29">
        <v>0</v>
      </c>
      <c r="AJ232" s="20">
        <v>2001</v>
      </c>
      <c r="AK232" s="32">
        <v>0.01</v>
      </c>
      <c r="AL232" s="32">
        <v>0.41725000000000001</v>
      </c>
      <c r="AM232" s="32">
        <v>0.48</v>
      </c>
      <c r="AN232" s="42">
        <v>9.2749999999999999E-2</v>
      </c>
      <c r="AO232" s="41">
        <v>1</v>
      </c>
      <c r="AP232" s="17">
        <v>0</v>
      </c>
      <c r="AQ232">
        <v>0.48</v>
      </c>
      <c r="AR232" s="39">
        <v>0.52</v>
      </c>
      <c r="AS232" t="s">
        <v>98</v>
      </c>
      <c r="AT232" s="39" t="s">
        <v>98</v>
      </c>
      <c r="AU232">
        <v>0</v>
      </c>
      <c r="AV232" s="17">
        <v>1</v>
      </c>
      <c r="AW232">
        <v>0</v>
      </c>
      <c r="AX232" s="17">
        <v>1</v>
      </c>
      <c r="AY232" s="17" t="s">
        <v>5</v>
      </c>
      <c r="AZ232">
        <v>0</v>
      </c>
      <c r="BA232">
        <v>1</v>
      </c>
      <c r="BB232">
        <v>0</v>
      </c>
      <c r="BC232">
        <v>0</v>
      </c>
      <c r="BD232">
        <v>0</v>
      </c>
      <c r="BE232">
        <v>0</v>
      </c>
      <c r="BF232" s="17">
        <v>0</v>
      </c>
      <c r="BG232">
        <v>0</v>
      </c>
      <c r="BH232">
        <v>1</v>
      </c>
      <c r="BI232" s="17">
        <v>0</v>
      </c>
      <c r="BJ232">
        <v>869</v>
      </c>
      <c r="BK232">
        <v>116</v>
      </c>
      <c r="BL232" s="24">
        <v>44.274999999999999</v>
      </c>
      <c r="BM232">
        <v>1</v>
      </c>
      <c r="BN232">
        <v>0</v>
      </c>
      <c r="BO232">
        <v>0</v>
      </c>
      <c r="BP232">
        <v>0</v>
      </c>
      <c r="BQ232">
        <v>0</v>
      </c>
      <c r="BR232">
        <v>0</v>
      </c>
      <c r="BS232">
        <v>0</v>
      </c>
      <c r="BT232" s="17">
        <v>0</v>
      </c>
      <c r="BU232">
        <v>0</v>
      </c>
      <c r="BV232">
        <v>1</v>
      </c>
      <c r="BW232">
        <v>0</v>
      </c>
      <c r="BX232" s="17">
        <v>0</v>
      </c>
      <c r="BY232">
        <v>0</v>
      </c>
      <c r="BZ232">
        <v>0</v>
      </c>
      <c r="CA232">
        <v>0</v>
      </c>
      <c r="CB232">
        <v>0</v>
      </c>
      <c r="CC232" s="17">
        <v>0</v>
      </c>
      <c r="CD232">
        <v>1</v>
      </c>
      <c r="CE232">
        <v>1</v>
      </c>
      <c r="CF232">
        <v>0</v>
      </c>
      <c r="CG232">
        <v>0</v>
      </c>
      <c r="CH232">
        <v>0</v>
      </c>
      <c r="CI232">
        <v>1</v>
      </c>
      <c r="CJ232">
        <v>1</v>
      </c>
      <c r="CK232">
        <v>0</v>
      </c>
      <c r="CL232">
        <v>0</v>
      </c>
      <c r="CM232">
        <v>0</v>
      </c>
      <c r="CN232">
        <v>0</v>
      </c>
      <c r="CO232" s="17">
        <v>1</v>
      </c>
      <c r="CP232">
        <v>0.217</v>
      </c>
      <c r="CQ232">
        <v>129</v>
      </c>
      <c r="CR232">
        <v>1</v>
      </c>
      <c r="CS232">
        <v>0</v>
      </c>
      <c r="CT232">
        <v>28</v>
      </c>
      <c r="CZ232" s="33" t="s">
        <v>85</v>
      </c>
    </row>
    <row r="233" spans="1:104" x14ac:dyDescent="0.25">
      <c r="A233">
        <v>232</v>
      </c>
      <c r="B233">
        <v>18</v>
      </c>
      <c r="C233" s="24" t="s">
        <v>213</v>
      </c>
      <c r="D233" s="12">
        <v>7.8365153390935971</v>
      </c>
      <c r="E233" s="13">
        <v>1.9128502008811139</v>
      </c>
      <c r="F233" s="7">
        <v>4.096774193548387</v>
      </c>
      <c r="G233" s="7">
        <f t="shared" si="49"/>
        <v>5.923665138212483</v>
      </c>
      <c r="H233" s="15">
        <f t="shared" si="50"/>
        <v>9.7493655399747112</v>
      </c>
      <c r="I233" s="11">
        <f t="shared" si="51"/>
        <v>6.8055135339707112E-2</v>
      </c>
      <c r="J233" s="32">
        <f t="shared" si="52"/>
        <v>1.6611883429377326E-2</v>
      </c>
      <c r="K233" s="32">
        <f t="shared" si="53"/>
        <v>60.19787005196217</v>
      </c>
      <c r="L233" s="8">
        <v>1</v>
      </c>
      <c r="M233" s="9">
        <v>0</v>
      </c>
      <c r="N233" s="8">
        <v>1</v>
      </c>
      <c r="O233" s="9">
        <v>0</v>
      </c>
      <c r="P233" s="9">
        <v>0</v>
      </c>
      <c r="Q233" s="9">
        <v>0</v>
      </c>
      <c r="R233" s="9">
        <v>0</v>
      </c>
      <c r="S233" s="8">
        <v>3614</v>
      </c>
      <c r="T233" s="9">
        <v>6</v>
      </c>
      <c r="U233" s="9">
        <f t="shared" si="54"/>
        <v>3607</v>
      </c>
      <c r="V233" s="9">
        <f t="shared" si="55"/>
        <v>48</v>
      </c>
      <c r="W233" s="7">
        <v>9</v>
      </c>
      <c r="X233" s="7">
        <f t="shared" si="58"/>
        <v>29.274999999999999</v>
      </c>
      <c r="Y233" s="9">
        <v>0</v>
      </c>
      <c r="Z233" s="9">
        <v>1</v>
      </c>
      <c r="AA233" s="9">
        <v>1</v>
      </c>
      <c r="AB233" s="9">
        <v>0</v>
      </c>
      <c r="AC233" s="9">
        <v>0</v>
      </c>
      <c r="AD233" s="29">
        <v>0</v>
      </c>
      <c r="AE233" s="9">
        <v>0</v>
      </c>
      <c r="AF233" s="9">
        <v>1</v>
      </c>
      <c r="AG233" s="29">
        <v>0</v>
      </c>
      <c r="AH233" s="9">
        <v>1</v>
      </c>
      <c r="AI233" s="29">
        <v>0</v>
      </c>
      <c r="AJ233" s="20">
        <v>2001</v>
      </c>
      <c r="AK233" s="32">
        <v>0.01</v>
      </c>
      <c r="AL233" s="32">
        <v>0.41725000000000001</v>
      </c>
      <c r="AM233" s="32">
        <v>0.48</v>
      </c>
      <c r="AN233" s="42">
        <v>9.2749999999999999E-2</v>
      </c>
      <c r="AO233" s="41">
        <v>1</v>
      </c>
      <c r="AP233" s="17">
        <v>0</v>
      </c>
      <c r="AQ233">
        <v>0.48</v>
      </c>
      <c r="AR233" s="39">
        <v>0.52</v>
      </c>
      <c r="AS233" t="s">
        <v>98</v>
      </c>
      <c r="AT233" s="39" t="s">
        <v>98</v>
      </c>
      <c r="AU233">
        <v>0</v>
      </c>
      <c r="AV233" s="17">
        <v>1</v>
      </c>
      <c r="AW233">
        <v>0</v>
      </c>
      <c r="AX233" s="17">
        <v>1</v>
      </c>
      <c r="AY233" s="17" t="s">
        <v>5</v>
      </c>
      <c r="AZ233">
        <v>0</v>
      </c>
      <c r="BA233">
        <v>1</v>
      </c>
      <c r="BB233">
        <v>0</v>
      </c>
      <c r="BC233">
        <v>0</v>
      </c>
      <c r="BD233">
        <v>0</v>
      </c>
      <c r="BE233">
        <v>0</v>
      </c>
      <c r="BF233" s="17">
        <v>0</v>
      </c>
      <c r="BG233">
        <v>0</v>
      </c>
      <c r="BH233">
        <v>1</v>
      </c>
      <c r="BI233" s="17">
        <v>0</v>
      </c>
      <c r="BJ233">
        <v>869</v>
      </c>
      <c r="BK233">
        <v>116</v>
      </c>
      <c r="BL233" s="24">
        <v>44.274999999999999</v>
      </c>
      <c r="BM233">
        <v>1</v>
      </c>
      <c r="BN233">
        <v>0</v>
      </c>
      <c r="BO233">
        <v>0</v>
      </c>
      <c r="BP233">
        <v>0</v>
      </c>
      <c r="BQ233">
        <v>0</v>
      </c>
      <c r="BR233">
        <v>0</v>
      </c>
      <c r="BS233">
        <v>0</v>
      </c>
      <c r="BT233" s="17">
        <v>0</v>
      </c>
      <c r="BU233">
        <v>0</v>
      </c>
      <c r="BV233">
        <v>1</v>
      </c>
      <c r="BW233">
        <v>0</v>
      </c>
      <c r="BX233" s="17">
        <v>0</v>
      </c>
      <c r="BY233">
        <v>0</v>
      </c>
      <c r="BZ233">
        <v>0</v>
      </c>
      <c r="CA233">
        <v>0</v>
      </c>
      <c r="CB233">
        <v>0</v>
      </c>
      <c r="CC233" s="17">
        <v>0</v>
      </c>
      <c r="CD233">
        <v>1</v>
      </c>
      <c r="CE233">
        <v>1</v>
      </c>
      <c r="CF233">
        <v>0</v>
      </c>
      <c r="CG233">
        <v>0</v>
      </c>
      <c r="CH233">
        <v>0</v>
      </c>
      <c r="CI233">
        <v>1</v>
      </c>
      <c r="CJ233">
        <v>1</v>
      </c>
      <c r="CK233">
        <v>0</v>
      </c>
      <c r="CL233">
        <v>0</v>
      </c>
      <c r="CM233">
        <v>0</v>
      </c>
      <c r="CN233">
        <v>0</v>
      </c>
      <c r="CO233" s="17">
        <v>1</v>
      </c>
      <c r="CP233">
        <v>0.217</v>
      </c>
      <c r="CQ233">
        <v>129</v>
      </c>
      <c r="CR233">
        <v>1</v>
      </c>
      <c r="CS233">
        <v>0</v>
      </c>
      <c r="CT233">
        <v>28</v>
      </c>
      <c r="CZ233" s="33" t="s">
        <v>85</v>
      </c>
    </row>
    <row r="234" spans="1:104" x14ac:dyDescent="0.25">
      <c r="A234">
        <v>233</v>
      </c>
      <c r="B234">
        <v>18</v>
      </c>
      <c r="C234" s="24" t="s">
        <v>213</v>
      </c>
      <c r="D234" s="12">
        <v>8.4037635041231731</v>
      </c>
      <c r="E234" s="13">
        <v>0.49036044591463179</v>
      </c>
      <c r="F234" s="7">
        <v>17.137931034482762</v>
      </c>
      <c r="G234" s="7">
        <f t="shared" si="49"/>
        <v>7.9134030582085408</v>
      </c>
      <c r="H234" s="15">
        <f t="shared" si="50"/>
        <v>8.8941239500378053</v>
      </c>
      <c r="I234" s="11">
        <f t="shared" si="51"/>
        <v>0.27440159564256944</v>
      </c>
      <c r="J234" s="32">
        <f t="shared" si="52"/>
        <v>1.6011360711538254E-2</v>
      </c>
      <c r="K234" s="32">
        <f t="shared" si="53"/>
        <v>62.455653708392866</v>
      </c>
      <c r="L234" s="8">
        <v>1</v>
      </c>
      <c r="M234" s="9">
        <v>0</v>
      </c>
      <c r="N234" s="8">
        <v>1</v>
      </c>
      <c r="O234" s="9">
        <v>0</v>
      </c>
      <c r="P234" s="9">
        <v>0</v>
      </c>
      <c r="Q234" s="9">
        <v>0</v>
      </c>
      <c r="R234" s="9">
        <v>0</v>
      </c>
      <c r="S234" s="8">
        <v>3614</v>
      </c>
      <c r="T234" s="9">
        <v>6</v>
      </c>
      <c r="U234" s="9">
        <f t="shared" si="54"/>
        <v>3607</v>
      </c>
      <c r="V234" s="9">
        <f t="shared" si="55"/>
        <v>48</v>
      </c>
      <c r="W234" s="7">
        <v>17</v>
      </c>
      <c r="X234" s="7">
        <f t="shared" si="58"/>
        <v>21.274999999999999</v>
      </c>
      <c r="Y234" s="9">
        <v>0</v>
      </c>
      <c r="Z234" s="9">
        <v>1</v>
      </c>
      <c r="AA234" s="9">
        <v>1</v>
      </c>
      <c r="AB234" s="9">
        <v>0</v>
      </c>
      <c r="AC234" s="9">
        <v>0</v>
      </c>
      <c r="AD234" s="29">
        <v>0</v>
      </c>
      <c r="AE234" s="9">
        <v>0</v>
      </c>
      <c r="AF234" s="9">
        <v>1</v>
      </c>
      <c r="AG234" s="29">
        <v>0</v>
      </c>
      <c r="AH234" s="9">
        <v>1</v>
      </c>
      <c r="AI234" s="29">
        <v>0</v>
      </c>
      <c r="AJ234" s="20">
        <v>2001</v>
      </c>
      <c r="AK234" s="32">
        <v>0.01</v>
      </c>
      <c r="AL234" s="32">
        <v>0.41725000000000001</v>
      </c>
      <c r="AM234" s="32">
        <v>0.48</v>
      </c>
      <c r="AN234" s="42">
        <v>9.2749999999999999E-2</v>
      </c>
      <c r="AO234" s="41">
        <v>1</v>
      </c>
      <c r="AP234" s="17">
        <v>0</v>
      </c>
      <c r="AQ234">
        <v>0.48</v>
      </c>
      <c r="AR234" s="39">
        <v>0.52</v>
      </c>
      <c r="AS234" t="s">
        <v>98</v>
      </c>
      <c r="AT234" s="39" t="s">
        <v>98</v>
      </c>
      <c r="AU234">
        <v>0</v>
      </c>
      <c r="AV234" s="17">
        <v>1</v>
      </c>
      <c r="AW234">
        <v>0</v>
      </c>
      <c r="AX234" s="17">
        <v>1</v>
      </c>
      <c r="AY234" s="17" t="s">
        <v>5</v>
      </c>
      <c r="AZ234">
        <v>0</v>
      </c>
      <c r="BA234">
        <v>1</v>
      </c>
      <c r="BB234">
        <v>0</v>
      </c>
      <c r="BC234">
        <v>0</v>
      </c>
      <c r="BD234">
        <v>0</v>
      </c>
      <c r="BE234">
        <v>0</v>
      </c>
      <c r="BF234" s="17">
        <v>0</v>
      </c>
      <c r="BG234">
        <v>0</v>
      </c>
      <c r="BH234">
        <v>1</v>
      </c>
      <c r="BI234" s="17">
        <v>0</v>
      </c>
      <c r="BJ234">
        <v>869</v>
      </c>
      <c r="BK234">
        <v>116</v>
      </c>
      <c r="BL234" s="24">
        <v>44.274999999999999</v>
      </c>
      <c r="BM234">
        <v>1</v>
      </c>
      <c r="BN234">
        <v>0</v>
      </c>
      <c r="BO234">
        <v>0</v>
      </c>
      <c r="BP234">
        <v>0</v>
      </c>
      <c r="BQ234">
        <v>0</v>
      </c>
      <c r="BR234">
        <v>0</v>
      </c>
      <c r="BS234">
        <v>0</v>
      </c>
      <c r="BT234" s="17">
        <v>0</v>
      </c>
      <c r="BU234">
        <v>0</v>
      </c>
      <c r="BV234">
        <v>1</v>
      </c>
      <c r="BW234">
        <v>0</v>
      </c>
      <c r="BX234" s="17">
        <v>0</v>
      </c>
      <c r="BY234">
        <v>0</v>
      </c>
      <c r="BZ234">
        <v>0</v>
      </c>
      <c r="CA234">
        <v>0</v>
      </c>
      <c r="CB234">
        <v>0</v>
      </c>
      <c r="CC234" s="17">
        <v>0</v>
      </c>
      <c r="CD234">
        <v>1</v>
      </c>
      <c r="CE234">
        <v>1</v>
      </c>
      <c r="CF234">
        <v>0</v>
      </c>
      <c r="CG234">
        <v>0</v>
      </c>
      <c r="CH234">
        <v>0</v>
      </c>
      <c r="CI234">
        <v>1</v>
      </c>
      <c r="CJ234">
        <v>1</v>
      </c>
      <c r="CK234">
        <v>0</v>
      </c>
      <c r="CL234">
        <v>0</v>
      </c>
      <c r="CM234">
        <v>0</v>
      </c>
      <c r="CN234">
        <v>0</v>
      </c>
      <c r="CO234" s="17">
        <v>1</v>
      </c>
      <c r="CP234">
        <v>0.217</v>
      </c>
      <c r="CQ234">
        <v>129</v>
      </c>
      <c r="CR234">
        <v>1</v>
      </c>
      <c r="CS234">
        <v>0</v>
      </c>
      <c r="CT234">
        <v>28</v>
      </c>
      <c r="CZ234" s="33" t="s">
        <v>85</v>
      </c>
    </row>
    <row r="235" spans="1:104" x14ac:dyDescent="0.25">
      <c r="A235">
        <v>234</v>
      </c>
      <c r="B235">
        <v>18</v>
      </c>
      <c r="C235" s="24" t="s">
        <v>213</v>
      </c>
      <c r="D235" s="12">
        <v>7.5779135902474204</v>
      </c>
      <c r="E235" s="13">
        <v>0.83511700790481769</v>
      </c>
      <c r="F235" s="7">
        <v>9.0740740740740744</v>
      </c>
      <c r="G235" s="7">
        <f t="shared" si="49"/>
        <v>6.7427965823426028</v>
      </c>
      <c r="H235" s="15">
        <f t="shared" si="50"/>
        <v>8.413030598152238</v>
      </c>
      <c r="I235" s="11">
        <f t="shared" si="51"/>
        <v>0.14939224351455971</v>
      </c>
      <c r="J235" s="32">
        <f t="shared" si="52"/>
        <v>1.6463634999563725E-2</v>
      </c>
      <c r="K235" s="32">
        <f t="shared" si="53"/>
        <v>60.739927727169565</v>
      </c>
      <c r="L235" s="8">
        <v>1</v>
      </c>
      <c r="M235" s="9">
        <v>0</v>
      </c>
      <c r="N235" s="8">
        <v>1</v>
      </c>
      <c r="O235" s="9">
        <v>0</v>
      </c>
      <c r="P235" s="9">
        <v>0</v>
      </c>
      <c r="Q235" s="9">
        <v>0</v>
      </c>
      <c r="R235" s="9">
        <v>0</v>
      </c>
      <c r="S235" s="8">
        <v>3614</v>
      </c>
      <c r="T235" s="9">
        <v>6</v>
      </c>
      <c r="U235" s="9">
        <f t="shared" si="54"/>
        <v>3607</v>
      </c>
      <c r="V235" s="9">
        <f t="shared" si="55"/>
        <v>48</v>
      </c>
      <c r="W235" s="7">
        <v>12</v>
      </c>
      <c r="X235" s="7">
        <f t="shared" si="58"/>
        <v>26.274999999999999</v>
      </c>
      <c r="Y235" s="9">
        <v>0</v>
      </c>
      <c r="Z235" s="9">
        <v>1</v>
      </c>
      <c r="AA235" s="9">
        <v>1</v>
      </c>
      <c r="AB235" s="9">
        <v>0</v>
      </c>
      <c r="AC235" s="9">
        <v>0</v>
      </c>
      <c r="AD235" s="29">
        <v>0</v>
      </c>
      <c r="AE235" s="9">
        <v>0</v>
      </c>
      <c r="AF235" s="9">
        <v>1</v>
      </c>
      <c r="AG235" s="29">
        <v>0</v>
      </c>
      <c r="AH235" s="9">
        <v>1</v>
      </c>
      <c r="AI235" s="29">
        <v>0</v>
      </c>
      <c r="AJ235" s="20">
        <v>2001</v>
      </c>
      <c r="AK235" s="32">
        <v>0.01</v>
      </c>
      <c r="AL235" s="32">
        <v>0.41725000000000001</v>
      </c>
      <c r="AM235" s="32">
        <v>0.48</v>
      </c>
      <c r="AN235" s="42">
        <v>9.2749999999999999E-2</v>
      </c>
      <c r="AO235" s="41">
        <v>1</v>
      </c>
      <c r="AP235" s="17">
        <v>0</v>
      </c>
      <c r="AQ235">
        <v>0.48</v>
      </c>
      <c r="AR235" s="39">
        <v>0.52</v>
      </c>
      <c r="AS235" t="s">
        <v>98</v>
      </c>
      <c r="AT235" s="39" t="s">
        <v>98</v>
      </c>
      <c r="AU235">
        <v>0</v>
      </c>
      <c r="AV235" s="17">
        <v>1</v>
      </c>
      <c r="AW235">
        <v>0</v>
      </c>
      <c r="AX235" s="17">
        <v>1</v>
      </c>
      <c r="AY235" s="17" t="s">
        <v>5</v>
      </c>
      <c r="AZ235">
        <v>0</v>
      </c>
      <c r="BA235">
        <v>1</v>
      </c>
      <c r="BB235">
        <v>0</v>
      </c>
      <c r="BC235">
        <v>0</v>
      </c>
      <c r="BD235">
        <v>0</v>
      </c>
      <c r="BE235">
        <v>0</v>
      </c>
      <c r="BF235" s="17">
        <v>0</v>
      </c>
      <c r="BG235">
        <v>0</v>
      </c>
      <c r="BH235">
        <v>1</v>
      </c>
      <c r="BI235" s="17">
        <v>0</v>
      </c>
      <c r="BJ235">
        <v>869</v>
      </c>
      <c r="BK235">
        <v>116</v>
      </c>
      <c r="BL235" s="24">
        <v>44.274999999999999</v>
      </c>
      <c r="BM235">
        <v>1</v>
      </c>
      <c r="BN235">
        <v>0</v>
      </c>
      <c r="BO235">
        <v>0</v>
      </c>
      <c r="BP235">
        <v>0</v>
      </c>
      <c r="BQ235">
        <v>0</v>
      </c>
      <c r="BR235">
        <v>0</v>
      </c>
      <c r="BS235">
        <v>0</v>
      </c>
      <c r="BT235" s="17">
        <v>0</v>
      </c>
      <c r="BU235">
        <v>0</v>
      </c>
      <c r="BV235">
        <v>1</v>
      </c>
      <c r="BW235">
        <v>0</v>
      </c>
      <c r="BX235" s="17">
        <v>0</v>
      </c>
      <c r="BY235">
        <v>0</v>
      </c>
      <c r="BZ235">
        <v>0</v>
      </c>
      <c r="CA235">
        <v>0</v>
      </c>
      <c r="CB235">
        <v>0</v>
      </c>
      <c r="CC235" s="17">
        <v>0</v>
      </c>
      <c r="CD235">
        <v>1</v>
      </c>
      <c r="CE235">
        <v>1</v>
      </c>
      <c r="CF235">
        <v>0</v>
      </c>
      <c r="CG235">
        <v>0</v>
      </c>
      <c r="CH235">
        <v>0</v>
      </c>
      <c r="CI235">
        <v>1</v>
      </c>
      <c r="CJ235">
        <v>1</v>
      </c>
      <c r="CK235">
        <v>0</v>
      </c>
      <c r="CL235">
        <v>0</v>
      </c>
      <c r="CM235">
        <v>0</v>
      </c>
      <c r="CN235">
        <v>0</v>
      </c>
      <c r="CO235" s="17">
        <v>1</v>
      </c>
      <c r="CP235">
        <v>0.217</v>
      </c>
      <c r="CQ235">
        <v>129</v>
      </c>
      <c r="CR235">
        <v>1</v>
      </c>
      <c r="CS235">
        <v>0</v>
      </c>
      <c r="CT235">
        <v>28</v>
      </c>
      <c r="CZ235" s="33" t="s">
        <v>85</v>
      </c>
    </row>
    <row r="236" spans="1:104" x14ac:dyDescent="0.25">
      <c r="A236">
        <v>235</v>
      </c>
      <c r="B236">
        <v>18</v>
      </c>
      <c r="C236" s="24" t="s">
        <v>213</v>
      </c>
      <c r="D236" s="12">
        <v>8.2932132831999397</v>
      </c>
      <c r="E236" s="13">
        <v>1.935083099413319</v>
      </c>
      <c r="F236" s="7">
        <v>4.2857142857142856</v>
      </c>
      <c r="G236" s="7">
        <f t="shared" si="49"/>
        <v>6.3581301837866206</v>
      </c>
      <c r="H236" s="15">
        <f t="shared" si="50"/>
        <v>10.228296382613259</v>
      </c>
      <c r="I236" s="11">
        <f t="shared" si="51"/>
        <v>7.1178233468594559E-2</v>
      </c>
      <c r="J236" s="32">
        <f t="shared" si="52"/>
        <v>1.6608254476005398E-2</v>
      </c>
      <c r="K236" s="32">
        <f t="shared" si="53"/>
        <v>60.21102346695973</v>
      </c>
      <c r="L236" s="8">
        <v>1</v>
      </c>
      <c r="M236" s="9">
        <v>0</v>
      </c>
      <c r="N236" s="8">
        <v>1</v>
      </c>
      <c r="O236" s="9">
        <v>0</v>
      </c>
      <c r="P236" s="9">
        <v>0</v>
      </c>
      <c r="Q236" s="9">
        <v>0</v>
      </c>
      <c r="R236" s="9">
        <v>0</v>
      </c>
      <c r="S236" s="8">
        <v>3614</v>
      </c>
      <c r="T236" s="9">
        <v>6</v>
      </c>
      <c r="U236" s="9">
        <f t="shared" si="54"/>
        <v>3607</v>
      </c>
      <c r="V236" s="9">
        <f t="shared" si="55"/>
        <v>48</v>
      </c>
      <c r="W236" s="7">
        <v>9</v>
      </c>
      <c r="X236" s="7">
        <f t="shared" si="58"/>
        <v>29.274999999999999</v>
      </c>
      <c r="Y236" s="9">
        <v>0</v>
      </c>
      <c r="Z236" s="9">
        <v>1</v>
      </c>
      <c r="AA236" s="9">
        <v>1</v>
      </c>
      <c r="AB236" s="9">
        <v>0</v>
      </c>
      <c r="AC236" s="9">
        <v>0</v>
      </c>
      <c r="AD236" s="29">
        <v>0</v>
      </c>
      <c r="AE236" s="9">
        <v>0</v>
      </c>
      <c r="AF236" s="9">
        <v>1</v>
      </c>
      <c r="AG236" s="29">
        <v>0</v>
      </c>
      <c r="AH236" s="9">
        <v>1</v>
      </c>
      <c r="AI236" s="29">
        <v>0</v>
      </c>
      <c r="AJ236" s="20">
        <v>2001</v>
      </c>
      <c r="AK236" s="32">
        <v>0.01</v>
      </c>
      <c r="AL236" s="32">
        <v>0.41725000000000001</v>
      </c>
      <c r="AM236" s="32">
        <v>0.48</v>
      </c>
      <c r="AN236" s="42">
        <v>9.2749999999999999E-2</v>
      </c>
      <c r="AO236" s="41">
        <v>1</v>
      </c>
      <c r="AP236" s="17">
        <v>0</v>
      </c>
      <c r="AQ236">
        <v>0.48</v>
      </c>
      <c r="AR236" s="39">
        <v>0.52</v>
      </c>
      <c r="AS236" t="s">
        <v>98</v>
      </c>
      <c r="AT236" s="39" t="s">
        <v>98</v>
      </c>
      <c r="AU236">
        <v>0</v>
      </c>
      <c r="AV236" s="17">
        <v>1</v>
      </c>
      <c r="AW236">
        <v>0</v>
      </c>
      <c r="AX236" s="17">
        <v>1</v>
      </c>
      <c r="AY236" s="17" t="s">
        <v>5</v>
      </c>
      <c r="AZ236">
        <v>0</v>
      </c>
      <c r="BA236">
        <v>1</v>
      </c>
      <c r="BB236">
        <v>0</v>
      </c>
      <c r="BC236">
        <v>0</v>
      </c>
      <c r="BD236">
        <v>0</v>
      </c>
      <c r="BE236">
        <v>0</v>
      </c>
      <c r="BF236" s="17">
        <v>0</v>
      </c>
      <c r="BG236">
        <v>0</v>
      </c>
      <c r="BH236">
        <v>1</v>
      </c>
      <c r="BI236" s="17">
        <v>0</v>
      </c>
      <c r="BJ236">
        <v>869</v>
      </c>
      <c r="BK236">
        <v>116</v>
      </c>
      <c r="BL236" s="24">
        <v>44.274999999999999</v>
      </c>
      <c r="BM236">
        <v>1</v>
      </c>
      <c r="BN236">
        <v>0</v>
      </c>
      <c r="BO236">
        <v>0</v>
      </c>
      <c r="BP236">
        <v>0</v>
      </c>
      <c r="BQ236">
        <v>0</v>
      </c>
      <c r="BR236">
        <v>0</v>
      </c>
      <c r="BS236">
        <v>0</v>
      </c>
      <c r="BT236" s="17">
        <v>0</v>
      </c>
      <c r="BU236">
        <v>0</v>
      </c>
      <c r="BV236">
        <v>1</v>
      </c>
      <c r="BW236">
        <v>0</v>
      </c>
      <c r="BX236" s="17">
        <v>0</v>
      </c>
      <c r="BY236">
        <v>0</v>
      </c>
      <c r="BZ236">
        <v>0</v>
      </c>
      <c r="CA236">
        <v>0</v>
      </c>
      <c r="CB236">
        <v>0</v>
      </c>
      <c r="CC236" s="17">
        <v>0</v>
      </c>
      <c r="CD236">
        <v>1</v>
      </c>
      <c r="CE236">
        <v>1</v>
      </c>
      <c r="CF236">
        <v>0</v>
      </c>
      <c r="CG236">
        <v>0</v>
      </c>
      <c r="CH236">
        <v>0</v>
      </c>
      <c r="CI236">
        <v>1</v>
      </c>
      <c r="CJ236">
        <v>1</v>
      </c>
      <c r="CK236">
        <v>0</v>
      </c>
      <c r="CL236">
        <v>0</v>
      </c>
      <c r="CM236">
        <v>0</v>
      </c>
      <c r="CN236">
        <v>0</v>
      </c>
      <c r="CO236" s="17">
        <v>1</v>
      </c>
      <c r="CP236">
        <v>0.217</v>
      </c>
      <c r="CQ236">
        <v>129</v>
      </c>
      <c r="CR236">
        <v>1</v>
      </c>
      <c r="CS236">
        <v>0</v>
      </c>
      <c r="CT236">
        <v>28</v>
      </c>
      <c r="CZ236" s="33" t="s">
        <v>85</v>
      </c>
    </row>
    <row r="237" spans="1:104" x14ac:dyDescent="0.25">
      <c r="A237">
        <v>236</v>
      </c>
      <c r="B237">
        <v>18</v>
      </c>
      <c r="C237" s="24" t="s">
        <v>213</v>
      </c>
      <c r="D237" s="12">
        <v>8.0245670900269026</v>
      </c>
      <c r="E237" s="13">
        <v>0.47704432806953989</v>
      </c>
      <c r="F237" s="7">
        <v>16.821428571428569</v>
      </c>
      <c r="G237" s="7">
        <f t="shared" si="49"/>
        <v>7.5475227619573628</v>
      </c>
      <c r="H237" s="15">
        <f t="shared" si="50"/>
        <v>8.5016114180964433</v>
      </c>
      <c r="I237" s="11">
        <f t="shared" si="51"/>
        <v>0.27001834234929567</v>
      </c>
      <c r="J237" s="32">
        <f t="shared" si="52"/>
        <v>1.6052045829682123E-2</v>
      </c>
      <c r="K237" s="32">
        <f t="shared" si="53"/>
        <v>62.297355154000513</v>
      </c>
      <c r="L237" s="8">
        <v>1</v>
      </c>
      <c r="M237" s="9">
        <v>0</v>
      </c>
      <c r="N237" s="8">
        <v>1</v>
      </c>
      <c r="O237" s="9">
        <v>0</v>
      </c>
      <c r="P237" s="9">
        <v>0</v>
      </c>
      <c r="Q237" s="9">
        <v>0</v>
      </c>
      <c r="R237" s="9">
        <v>0</v>
      </c>
      <c r="S237" s="8">
        <v>3611</v>
      </c>
      <c r="T237" s="9">
        <v>12</v>
      </c>
      <c r="U237" s="9">
        <f t="shared" si="54"/>
        <v>3598</v>
      </c>
      <c r="V237" s="9">
        <f t="shared" si="55"/>
        <v>48</v>
      </c>
      <c r="W237" s="7">
        <v>17</v>
      </c>
      <c r="X237" s="7">
        <f t="shared" si="58"/>
        <v>21.274999999999999</v>
      </c>
      <c r="Y237" s="9">
        <v>0</v>
      </c>
      <c r="Z237" s="9">
        <v>1</v>
      </c>
      <c r="AA237" s="9">
        <v>1</v>
      </c>
      <c r="AB237" s="9">
        <v>0</v>
      </c>
      <c r="AC237" s="9">
        <v>0</v>
      </c>
      <c r="AD237" s="29">
        <v>0</v>
      </c>
      <c r="AE237" s="9">
        <v>0</v>
      </c>
      <c r="AF237" s="9">
        <v>1</v>
      </c>
      <c r="AG237" s="29">
        <v>0</v>
      </c>
      <c r="AH237" s="9">
        <v>1</v>
      </c>
      <c r="AI237" s="29">
        <v>0</v>
      </c>
      <c r="AJ237" s="20">
        <v>2001</v>
      </c>
      <c r="AK237" s="32">
        <v>0.01</v>
      </c>
      <c r="AL237" s="32">
        <v>0.41725000000000001</v>
      </c>
      <c r="AM237" s="32">
        <v>0.48</v>
      </c>
      <c r="AN237" s="42">
        <v>9.2749999999999999E-2</v>
      </c>
      <c r="AO237" s="41">
        <v>1</v>
      </c>
      <c r="AP237" s="17">
        <v>0</v>
      </c>
      <c r="AQ237">
        <v>0.48</v>
      </c>
      <c r="AR237" s="39">
        <v>0.52</v>
      </c>
      <c r="AS237" t="s">
        <v>98</v>
      </c>
      <c r="AT237" s="39" t="s">
        <v>98</v>
      </c>
      <c r="AU237">
        <v>0</v>
      </c>
      <c r="AV237" s="17">
        <v>1</v>
      </c>
      <c r="AW237">
        <v>0</v>
      </c>
      <c r="AX237" s="17">
        <v>1</v>
      </c>
      <c r="AY237" s="17" t="s">
        <v>5</v>
      </c>
      <c r="AZ237">
        <v>0</v>
      </c>
      <c r="BA237">
        <v>1</v>
      </c>
      <c r="BB237">
        <v>0</v>
      </c>
      <c r="BC237">
        <v>0</v>
      </c>
      <c r="BD237">
        <v>0</v>
      </c>
      <c r="BE237">
        <v>0</v>
      </c>
      <c r="BF237" s="17">
        <v>0</v>
      </c>
      <c r="BG237">
        <v>0</v>
      </c>
      <c r="BH237">
        <v>1</v>
      </c>
      <c r="BI237" s="17">
        <v>0</v>
      </c>
      <c r="BJ237">
        <v>869</v>
      </c>
      <c r="BK237">
        <v>116</v>
      </c>
      <c r="BL237" s="24">
        <v>44.274999999999999</v>
      </c>
      <c r="BM237">
        <v>1</v>
      </c>
      <c r="BN237">
        <v>0</v>
      </c>
      <c r="BO237">
        <v>0</v>
      </c>
      <c r="BP237">
        <v>0</v>
      </c>
      <c r="BQ237">
        <v>0</v>
      </c>
      <c r="BR237">
        <v>0</v>
      </c>
      <c r="BS237">
        <v>0</v>
      </c>
      <c r="BT237" s="17">
        <v>0</v>
      </c>
      <c r="BU237">
        <v>0</v>
      </c>
      <c r="BV237">
        <v>1</v>
      </c>
      <c r="BW237">
        <v>0</v>
      </c>
      <c r="BX237" s="17">
        <v>0</v>
      </c>
      <c r="BY237">
        <v>0</v>
      </c>
      <c r="BZ237">
        <v>0</v>
      </c>
      <c r="CA237">
        <v>0</v>
      </c>
      <c r="CB237">
        <v>0</v>
      </c>
      <c r="CC237" s="17">
        <v>0</v>
      </c>
      <c r="CD237">
        <v>1</v>
      </c>
      <c r="CE237">
        <v>1</v>
      </c>
      <c r="CF237">
        <v>0</v>
      </c>
      <c r="CG237">
        <v>0</v>
      </c>
      <c r="CH237">
        <v>0</v>
      </c>
      <c r="CI237">
        <v>1</v>
      </c>
      <c r="CJ237">
        <v>1</v>
      </c>
      <c r="CK237">
        <v>0</v>
      </c>
      <c r="CL237">
        <v>0</v>
      </c>
      <c r="CM237">
        <v>0</v>
      </c>
      <c r="CN237">
        <v>0</v>
      </c>
      <c r="CO237" s="17">
        <v>1</v>
      </c>
      <c r="CP237">
        <v>0.217</v>
      </c>
      <c r="CQ237">
        <v>129</v>
      </c>
      <c r="CR237">
        <v>1</v>
      </c>
      <c r="CS237">
        <v>0</v>
      </c>
      <c r="CT237">
        <v>28</v>
      </c>
      <c r="CZ237" s="33" t="s">
        <v>85</v>
      </c>
    </row>
    <row r="238" spans="1:104" x14ac:dyDescent="0.25">
      <c r="A238">
        <v>237</v>
      </c>
      <c r="B238">
        <v>18</v>
      </c>
      <c r="C238" s="24" t="s">
        <v>213</v>
      </c>
      <c r="D238" s="12">
        <v>6.7360659488777896</v>
      </c>
      <c r="E238" s="13">
        <v>0.87319373411378753</v>
      </c>
      <c r="F238" s="7">
        <v>7.7142857142857144</v>
      </c>
      <c r="G238" s="7">
        <f t="shared" si="49"/>
        <v>5.8628722147640024</v>
      </c>
      <c r="H238" s="15">
        <f t="shared" si="50"/>
        <v>7.6092596829915768</v>
      </c>
      <c r="I238" s="11">
        <f t="shared" si="51"/>
        <v>0.12755660349884759</v>
      </c>
      <c r="J238" s="32">
        <f t="shared" si="52"/>
        <v>1.6535115268369132E-2</v>
      </c>
      <c r="K238" s="32">
        <f t="shared" si="53"/>
        <v>60.4773528197261</v>
      </c>
      <c r="L238" s="8">
        <v>1</v>
      </c>
      <c r="M238" s="9">
        <v>0</v>
      </c>
      <c r="N238" s="8">
        <v>1</v>
      </c>
      <c r="O238" s="9">
        <v>0</v>
      </c>
      <c r="P238" s="9">
        <v>0</v>
      </c>
      <c r="Q238" s="9">
        <v>0</v>
      </c>
      <c r="R238" s="9">
        <v>0</v>
      </c>
      <c r="S238" s="8">
        <v>3611</v>
      </c>
      <c r="T238" s="9">
        <v>12</v>
      </c>
      <c r="U238" s="9">
        <f t="shared" si="54"/>
        <v>3598</v>
      </c>
      <c r="V238" s="9">
        <f t="shared" si="55"/>
        <v>48</v>
      </c>
      <c r="W238" s="7">
        <v>12</v>
      </c>
      <c r="X238" s="7">
        <f t="shared" si="58"/>
        <v>26.274999999999999</v>
      </c>
      <c r="Y238" s="9">
        <v>0</v>
      </c>
      <c r="Z238" s="9">
        <v>1</v>
      </c>
      <c r="AA238" s="9">
        <v>1</v>
      </c>
      <c r="AB238" s="9">
        <v>0</v>
      </c>
      <c r="AC238" s="9">
        <v>0</v>
      </c>
      <c r="AD238" s="29">
        <v>0</v>
      </c>
      <c r="AE238" s="9">
        <v>0</v>
      </c>
      <c r="AF238" s="9">
        <v>1</v>
      </c>
      <c r="AG238" s="29">
        <v>0</v>
      </c>
      <c r="AH238" s="9">
        <v>1</v>
      </c>
      <c r="AI238" s="29">
        <v>0</v>
      </c>
      <c r="AJ238" s="20">
        <v>2001</v>
      </c>
      <c r="AK238" s="32">
        <v>0.01</v>
      </c>
      <c r="AL238" s="32">
        <v>0.41725000000000001</v>
      </c>
      <c r="AM238" s="32">
        <v>0.48</v>
      </c>
      <c r="AN238" s="42">
        <v>9.2749999999999999E-2</v>
      </c>
      <c r="AO238" s="41">
        <v>1</v>
      </c>
      <c r="AP238" s="17">
        <v>0</v>
      </c>
      <c r="AQ238">
        <v>0.48</v>
      </c>
      <c r="AR238" s="39">
        <v>0.52</v>
      </c>
      <c r="AS238" t="s">
        <v>98</v>
      </c>
      <c r="AT238" s="39" t="s">
        <v>98</v>
      </c>
      <c r="AU238">
        <v>0</v>
      </c>
      <c r="AV238" s="17">
        <v>1</v>
      </c>
      <c r="AW238">
        <v>0</v>
      </c>
      <c r="AX238" s="17">
        <v>1</v>
      </c>
      <c r="AY238" s="17" t="s">
        <v>5</v>
      </c>
      <c r="AZ238">
        <v>0</v>
      </c>
      <c r="BA238">
        <v>1</v>
      </c>
      <c r="BB238">
        <v>0</v>
      </c>
      <c r="BC238">
        <v>0</v>
      </c>
      <c r="BD238">
        <v>0</v>
      </c>
      <c r="BE238">
        <v>0</v>
      </c>
      <c r="BF238" s="17">
        <v>0</v>
      </c>
      <c r="BG238">
        <v>0</v>
      </c>
      <c r="BH238">
        <v>1</v>
      </c>
      <c r="BI238" s="17">
        <v>0</v>
      </c>
      <c r="BJ238">
        <v>869</v>
      </c>
      <c r="BK238">
        <v>116</v>
      </c>
      <c r="BL238" s="24">
        <v>44.274999999999999</v>
      </c>
      <c r="BM238">
        <v>1</v>
      </c>
      <c r="BN238">
        <v>0</v>
      </c>
      <c r="BO238">
        <v>0</v>
      </c>
      <c r="BP238">
        <v>0</v>
      </c>
      <c r="BQ238">
        <v>0</v>
      </c>
      <c r="BR238">
        <v>0</v>
      </c>
      <c r="BS238">
        <v>0</v>
      </c>
      <c r="BT238" s="17">
        <v>0</v>
      </c>
      <c r="BU238">
        <v>0</v>
      </c>
      <c r="BV238">
        <v>1</v>
      </c>
      <c r="BW238">
        <v>0</v>
      </c>
      <c r="BX238" s="17">
        <v>0</v>
      </c>
      <c r="BY238">
        <v>0</v>
      </c>
      <c r="BZ238">
        <v>0</v>
      </c>
      <c r="CA238">
        <v>0</v>
      </c>
      <c r="CB238">
        <v>0</v>
      </c>
      <c r="CC238" s="17">
        <v>0</v>
      </c>
      <c r="CD238">
        <v>1</v>
      </c>
      <c r="CE238">
        <v>1</v>
      </c>
      <c r="CF238">
        <v>0</v>
      </c>
      <c r="CG238">
        <v>0</v>
      </c>
      <c r="CH238">
        <v>0</v>
      </c>
      <c r="CI238">
        <v>1</v>
      </c>
      <c r="CJ238">
        <v>1</v>
      </c>
      <c r="CK238">
        <v>0</v>
      </c>
      <c r="CL238">
        <v>0</v>
      </c>
      <c r="CM238">
        <v>0</v>
      </c>
      <c r="CN238">
        <v>0</v>
      </c>
      <c r="CO238" s="17">
        <v>1</v>
      </c>
      <c r="CP238">
        <v>0.217</v>
      </c>
      <c r="CQ238">
        <v>129</v>
      </c>
      <c r="CR238">
        <v>1</v>
      </c>
      <c r="CS238">
        <v>0</v>
      </c>
      <c r="CT238">
        <v>28</v>
      </c>
      <c r="CZ238" s="33" t="s">
        <v>85</v>
      </c>
    </row>
    <row r="239" spans="1:104" x14ac:dyDescent="0.25">
      <c r="A239">
        <v>238</v>
      </c>
      <c r="B239">
        <v>18</v>
      </c>
      <c r="C239" s="24" t="s">
        <v>213</v>
      </c>
      <c r="D239" s="12">
        <v>7.4914361304784016</v>
      </c>
      <c r="E239" s="13">
        <v>1.950249901736113</v>
      </c>
      <c r="F239" s="7">
        <v>3.8412698412698409</v>
      </c>
      <c r="G239" s="7">
        <f t="shared" si="49"/>
        <v>5.5411862287422888</v>
      </c>
      <c r="H239" s="15">
        <f t="shared" si="50"/>
        <v>9.4416860322145144</v>
      </c>
      <c r="I239" s="11">
        <f t="shared" si="51"/>
        <v>6.3908046110112735E-2</v>
      </c>
      <c r="J239" s="32">
        <f t="shared" si="52"/>
        <v>1.6637218615442571E-2</v>
      </c>
      <c r="K239" s="32">
        <f t="shared" si="53"/>
        <v>60.106200628499629</v>
      </c>
      <c r="L239" s="8">
        <v>1</v>
      </c>
      <c r="M239" s="9">
        <v>0</v>
      </c>
      <c r="N239" s="8">
        <v>1</v>
      </c>
      <c r="O239" s="9">
        <v>0</v>
      </c>
      <c r="P239" s="9">
        <v>0</v>
      </c>
      <c r="Q239" s="9">
        <v>0</v>
      </c>
      <c r="R239" s="9">
        <v>0</v>
      </c>
      <c r="S239" s="8">
        <v>3611</v>
      </c>
      <c r="T239" s="9">
        <v>12</v>
      </c>
      <c r="U239" s="9">
        <f t="shared" si="54"/>
        <v>3598</v>
      </c>
      <c r="V239" s="9">
        <f t="shared" si="55"/>
        <v>48</v>
      </c>
      <c r="W239" s="7">
        <v>9</v>
      </c>
      <c r="X239" s="7">
        <f t="shared" si="58"/>
        <v>29.274999999999999</v>
      </c>
      <c r="Y239" s="9">
        <v>0</v>
      </c>
      <c r="Z239" s="9">
        <v>1</v>
      </c>
      <c r="AA239" s="9">
        <v>1</v>
      </c>
      <c r="AB239" s="9">
        <v>0</v>
      </c>
      <c r="AC239" s="9">
        <v>0</v>
      </c>
      <c r="AD239" s="29">
        <v>0</v>
      </c>
      <c r="AE239" s="9">
        <v>0</v>
      </c>
      <c r="AF239" s="9">
        <v>1</v>
      </c>
      <c r="AG239" s="29">
        <v>0</v>
      </c>
      <c r="AH239" s="9">
        <v>1</v>
      </c>
      <c r="AI239" s="29">
        <v>0</v>
      </c>
      <c r="AJ239" s="20">
        <v>2001</v>
      </c>
      <c r="AK239" s="32">
        <v>0.01</v>
      </c>
      <c r="AL239" s="32">
        <v>0.41725000000000001</v>
      </c>
      <c r="AM239" s="32">
        <v>0.48</v>
      </c>
      <c r="AN239" s="42">
        <v>9.2749999999999999E-2</v>
      </c>
      <c r="AO239" s="41">
        <v>1</v>
      </c>
      <c r="AP239" s="17">
        <v>0</v>
      </c>
      <c r="AQ239">
        <v>0.48</v>
      </c>
      <c r="AR239" s="39">
        <v>0.52</v>
      </c>
      <c r="AS239" t="s">
        <v>98</v>
      </c>
      <c r="AT239" s="39" t="s">
        <v>98</v>
      </c>
      <c r="AU239">
        <v>0</v>
      </c>
      <c r="AV239" s="17">
        <v>1</v>
      </c>
      <c r="AW239">
        <v>0</v>
      </c>
      <c r="AX239" s="17">
        <v>1</v>
      </c>
      <c r="AY239" s="17" t="s">
        <v>5</v>
      </c>
      <c r="AZ239">
        <v>0</v>
      </c>
      <c r="BA239">
        <v>1</v>
      </c>
      <c r="BB239">
        <v>0</v>
      </c>
      <c r="BC239">
        <v>0</v>
      </c>
      <c r="BD239">
        <v>0</v>
      </c>
      <c r="BE239">
        <v>0</v>
      </c>
      <c r="BF239" s="17">
        <v>0</v>
      </c>
      <c r="BG239">
        <v>0</v>
      </c>
      <c r="BH239">
        <v>1</v>
      </c>
      <c r="BI239" s="17">
        <v>0</v>
      </c>
      <c r="BJ239">
        <v>869</v>
      </c>
      <c r="BK239">
        <v>116</v>
      </c>
      <c r="BL239" s="24">
        <v>44.274999999999999</v>
      </c>
      <c r="BM239">
        <v>1</v>
      </c>
      <c r="BN239">
        <v>0</v>
      </c>
      <c r="BO239">
        <v>0</v>
      </c>
      <c r="BP239">
        <v>0</v>
      </c>
      <c r="BQ239">
        <v>0</v>
      </c>
      <c r="BR239">
        <v>0</v>
      </c>
      <c r="BS239">
        <v>0</v>
      </c>
      <c r="BT239" s="17">
        <v>0</v>
      </c>
      <c r="BU239">
        <v>0</v>
      </c>
      <c r="BV239">
        <v>1</v>
      </c>
      <c r="BW239">
        <v>0</v>
      </c>
      <c r="BX239" s="17">
        <v>0</v>
      </c>
      <c r="BY239">
        <v>0</v>
      </c>
      <c r="BZ239">
        <v>0</v>
      </c>
      <c r="CA239">
        <v>0</v>
      </c>
      <c r="CB239">
        <v>0</v>
      </c>
      <c r="CC239" s="17">
        <v>0</v>
      </c>
      <c r="CD239">
        <v>1</v>
      </c>
      <c r="CE239">
        <v>1</v>
      </c>
      <c r="CF239">
        <v>0</v>
      </c>
      <c r="CG239">
        <v>0</v>
      </c>
      <c r="CH239">
        <v>0</v>
      </c>
      <c r="CI239">
        <v>1</v>
      </c>
      <c r="CJ239">
        <v>1</v>
      </c>
      <c r="CK239">
        <v>0</v>
      </c>
      <c r="CL239">
        <v>0</v>
      </c>
      <c r="CM239">
        <v>0</v>
      </c>
      <c r="CN239">
        <v>0</v>
      </c>
      <c r="CO239" s="17">
        <v>1</v>
      </c>
      <c r="CP239">
        <v>0.217</v>
      </c>
      <c r="CQ239">
        <v>129</v>
      </c>
      <c r="CR239">
        <v>1</v>
      </c>
      <c r="CS239">
        <v>0</v>
      </c>
      <c r="CT239">
        <v>28</v>
      </c>
      <c r="CZ239" s="33" t="s">
        <v>85</v>
      </c>
    </row>
    <row r="240" spans="1:104" x14ac:dyDescent="0.25">
      <c r="A240">
        <v>239</v>
      </c>
      <c r="B240">
        <v>18</v>
      </c>
      <c r="C240" s="24" t="s">
        <v>213</v>
      </c>
      <c r="D240" s="12">
        <v>7.264909054577684</v>
      </c>
      <c r="E240" s="13">
        <v>0.51892207532697743</v>
      </c>
      <c r="F240" s="7">
        <v>14</v>
      </c>
      <c r="G240" s="7">
        <f t="shared" si="49"/>
        <v>6.7459869792507066</v>
      </c>
      <c r="H240" s="15">
        <f t="shared" si="50"/>
        <v>7.7838311299046614</v>
      </c>
      <c r="I240" s="11">
        <f t="shared" si="51"/>
        <v>0.22737941430131367</v>
      </c>
      <c r="J240" s="32">
        <f t="shared" si="52"/>
        <v>1.6241386735808119E-2</v>
      </c>
      <c r="K240" s="32">
        <f t="shared" si="53"/>
        <v>61.571097115448573</v>
      </c>
      <c r="L240" s="8">
        <v>1</v>
      </c>
      <c r="M240" s="9">
        <v>0</v>
      </c>
      <c r="N240" s="8">
        <v>1</v>
      </c>
      <c r="O240" s="9">
        <v>0</v>
      </c>
      <c r="P240" s="9">
        <v>0</v>
      </c>
      <c r="Q240" s="9">
        <v>0</v>
      </c>
      <c r="R240" s="9">
        <v>0</v>
      </c>
      <c r="S240" s="8">
        <v>3611</v>
      </c>
      <c r="T240" s="9">
        <v>15</v>
      </c>
      <c r="U240" s="9">
        <f t="shared" si="54"/>
        <v>3595</v>
      </c>
      <c r="V240" s="9">
        <f t="shared" si="55"/>
        <v>48</v>
      </c>
      <c r="W240" s="7">
        <v>17</v>
      </c>
      <c r="X240" s="7">
        <f t="shared" si="58"/>
        <v>21.274999999999999</v>
      </c>
      <c r="Y240" s="9">
        <v>0</v>
      </c>
      <c r="Z240" s="9">
        <v>1</v>
      </c>
      <c r="AA240" s="9">
        <v>1</v>
      </c>
      <c r="AB240" s="9">
        <v>0</v>
      </c>
      <c r="AC240" s="9">
        <v>0</v>
      </c>
      <c r="AD240" s="29">
        <v>0</v>
      </c>
      <c r="AE240" s="9">
        <v>0</v>
      </c>
      <c r="AF240" s="9">
        <v>1</v>
      </c>
      <c r="AG240" s="29">
        <v>0</v>
      </c>
      <c r="AH240" s="9">
        <v>1</v>
      </c>
      <c r="AI240" s="29">
        <v>0</v>
      </c>
      <c r="AJ240" s="20">
        <v>2001</v>
      </c>
      <c r="AK240" s="32">
        <v>0.01</v>
      </c>
      <c r="AL240" s="32">
        <v>0.41725000000000001</v>
      </c>
      <c r="AM240" s="32">
        <v>0.48</v>
      </c>
      <c r="AN240" s="42">
        <v>9.2749999999999999E-2</v>
      </c>
      <c r="AO240" s="41">
        <v>1</v>
      </c>
      <c r="AP240" s="17">
        <v>0</v>
      </c>
      <c r="AQ240">
        <v>0.48</v>
      </c>
      <c r="AR240" s="39">
        <v>0.52</v>
      </c>
      <c r="AS240" t="s">
        <v>98</v>
      </c>
      <c r="AT240" s="39" t="s">
        <v>98</v>
      </c>
      <c r="AU240">
        <v>0</v>
      </c>
      <c r="AV240" s="17">
        <v>1</v>
      </c>
      <c r="AW240">
        <v>0</v>
      </c>
      <c r="AX240" s="17">
        <v>1</v>
      </c>
      <c r="AY240" s="17" t="s">
        <v>5</v>
      </c>
      <c r="AZ240">
        <v>0</v>
      </c>
      <c r="BA240">
        <v>1</v>
      </c>
      <c r="BB240">
        <v>0</v>
      </c>
      <c r="BC240">
        <v>0</v>
      </c>
      <c r="BD240">
        <v>0</v>
      </c>
      <c r="BE240">
        <v>0</v>
      </c>
      <c r="BF240" s="17">
        <v>0</v>
      </c>
      <c r="BG240">
        <v>0</v>
      </c>
      <c r="BH240">
        <v>1</v>
      </c>
      <c r="BI240" s="17">
        <v>0</v>
      </c>
      <c r="BJ240">
        <v>869</v>
      </c>
      <c r="BK240">
        <v>116</v>
      </c>
      <c r="BL240" s="24">
        <v>44.274999999999999</v>
      </c>
      <c r="BM240">
        <v>1</v>
      </c>
      <c r="BN240">
        <v>0</v>
      </c>
      <c r="BO240">
        <v>0</v>
      </c>
      <c r="BP240">
        <v>0</v>
      </c>
      <c r="BQ240">
        <v>0</v>
      </c>
      <c r="BR240">
        <v>0</v>
      </c>
      <c r="BS240">
        <v>0</v>
      </c>
      <c r="BT240" s="17">
        <v>0</v>
      </c>
      <c r="BU240">
        <v>0</v>
      </c>
      <c r="BV240">
        <v>1</v>
      </c>
      <c r="BW240">
        <v>0</v>
      </c>
      <c r="BX240" s="17">
        <v>0</v>
      </c>
      <c r="BY240">
        <v>0</v>
      </c>
      <c r="BZ240">
        <v>0</v>
      </c>
      <c r="CA240">
        <v>0</v>
      </c>
      <c r="CB240">
        <v>0</v>
      </c>
      <c r="CC240" s="17">
        <v>0</v>
      </c>
      <c r="CD240">
        <v>1</v>
      </c>
      <c r="CE240">
        <v>1</v>
      </c>
      <c r="CF240">
        <v>0</v>
      </c>
      <c r="CG240">
        <v>0</v>
      </c>
      <c r="CH240">
        <v>0</v>
      </c>
      <c r="CI240">
        <v>1</v>
      </c>
      <c r="CJ240">
        <v>1</v>
      </c>
      <c r="CK240">
        <v>0</v>
      </c>
      <c r="CL240">
        <v>0</v>
      </c>
      <c r="CM240">
        <v>0</v>
      </c>
      <c r="CN240">
        <v>0</v>
      </c>
      <c r="CO240" s="17">
        <v>1</v>
      </c>
      <c r="CP240">
        <v>0.217</v>
      </c>
      <c r="CQ240">
        <v>129</v>
      </c>
      <c r="CR240">
        <v>1</v>
      </c>
      <c r="CS240">
        <v>0</v>
      </c>
      <c r="CT240">
        <v>28</v>
      </c>
      <c r="CZ240" s="33" t="s">
        <v>85</v>
      </c>
    </row>
    <row r="241" spans="1:104" x14ac:dyDescent="0.25">
      <c r="A241">
        <v>240</v>
      </c>
      <c r="B241">
        <v>18</v>
      </c>
      <c r="C241" s="24" t="s">
        <v>213</v>
      </c>
      <c r="D241" s="12">
        <v>6.5308601525300158</v>
      </c>
      <c r="E241" s="13">
        <v>0.90619590633191616</v>
      </c>
      <c r="F241" s="7">
        <v>7.206896551724137</v>
      </c>
      <c r="G241" s="7">
        <f t="shared" si="49"/>
        <v>5.6246642461980993</v>
      </c>
      <c r="H241" s="15">
        <f t="shared" si="50"/>
        <v>7.4370560588619323</v>
      </c>
      <c r="I241" s="11">
        <f t="shared" si="51"/>
        <v>0.11933944596542113</v>
      </c>
      <c r="J241" s="32">
        <f t="shared" si="52"/>
        <v>1.6559061880369444E-2</v>
      </c>
      <c r="K241" s="32">
        <f t="shared" si="53"/>
        <v>60.389894501541008</v>
      </c>
      <c r="L241" s="8">
        <v>1</v>
      </c>
      <c r="M241" s="9">
        <v>0</v>
      </c>
      <c r="N241" s="8">
        <v>1</v>
      </c>
      <c r="O241" s="9">
        <v>0</v>
      </c>
      <c r="P241" s="9">
        <v>0</v>
      </c>
      <c r="Q241" s="9">
        <v>0</v>
      </c>
      <c r="R241" s="9">
        <v>0</v>
      </c>
      <c r="S241" s="8">
        <v>3611</v>
      </c>
      <c r="T241" s="9">
        <v>15</v>
      </c>
      <c r="U241" s="9">
        <f t="shared" si="54"/>
        <v>3595</v>
      </c>
      <c r="V241" s="9">
        <f t="shared" si="55"/>
        <v>48</v>
      </c>
      <c r="W241" s="7">
        <v>12</v>
      </c>
      <c r="X241" s="7">
        <f t="shared" si="58"/>
        <v>26.274999999999999</v>
      </c>
      <c r="Y241" s="9">
        <v>0</v>
      </c>
      <c r="Z241" s="9">
        <v>1</v>
      </c>
      <c r="AA241" s="9">
        <v>1</v>
      </c>
      <c r="AB241" s="9">
        <v>0</v>
      </c>
      <c r="AC241" s="9">
        <v>0</v>
      </c>
      <c r="AD241" s="29">
        <v>0</v>
      </c>
      <c r="AE241" s="9">
        <v>0</v>
      </c>
      <c r="AF241" s="9">
        <v>1</v>
      </c>
      <c r="AG241" s="29">
        <v>0</v>
      </c>
      <c r="AH241" s="9">
        <v>1</v>
      </c>
      <c r="AI241" s="29">
        <v>0</v>
      </c>
      <c r="AJ241" s="20">
        <v>2001</v>
      </c>
      <c r="AK241" s="32">
        <v>0.01</v>
      </c>
      <c r="AL241" s="32">
        <v>0.41725000000000001</v>
      </c>
      <c r="AM241" s="32">
        <v>0.48</v>
      </c>
      <c r="AN241" s="42">
        <v>9.2749999999999999E-2</v>
      </c>
      <c r="AO241" s="41">
        <v>1</v>
      </c>
      <c r="AP241" s="17">
        <v>0</v>
      </c>
      <c r="AQ241">
        <v>0.48</v>
      </c>
      <c r="AR241" s="39">
        <v>0.52</v>
      </c>
      <c r="AS241" t="s">
        <v>98</v>
      </c>
      <c r="AT241" s="39" t="s">
        <v>98</v>
      </c>
      <c r="AU241">
        <v>0</v>
      </c>
      <c r="AV241" s="17">
        <v>1</v>
      </c>
      <c r="AW241">
        <v>0</v>
      </c>
      <c r="AX241" s="17">
        <v>1</v>
      </c>
      <c r="AY241" s="17" t="s">
        <v>5</v>
      </c>
      <c r="AZ241">
        <v>0</v>
      </c>
      <c r="BA241">
        <v>1</v>
      </c>
      <c r="BB241">
        <v>0</v>
      </c>
      <c r="BC241">
        <v>0</v>
      </c>
      <c r="BD241">
        <v>0</v>
      </c>
      <c r="BE241">
        <v>0</v>
      </c>
      <c r="BF241" s="17">
        <v>0</v>
      </c>
      <c r="BG241">
        <v>0</v>
      </c>
      <c r="BH241">
        <v>1</v>
      </c>
      <c r="BI241" s="17">
        <v>0</v>
      </c>
      <c r="BJ241">
        <v>869</v>
      </c>
      <c r="BK241">
        <v>116</v>
      </c>
      <c r="BL241" s="24">
        <v>44.274999999999999</v>
      </c>
      <c r="BM241">
        <v>1</v>
      </c>
      <c r="BN241">
        <v>0</v>
      </c>
      <c r="BO241">
        <v>0</v>
      </c>
      <c r="BP241">
        <v>0</v>
      </c>
      <c r="BQ241">
        <v>0</v>
      </c>
      <c r="BR241">
        <v>0</v>
      </c>
      <c r="BS241">
        <v>0</v>
      </c>
      <c r="BT241" s="17">
        <v>0</v>
      </c>
      <c r="BU241">
        <v>0</v>
      </c>
      <c r="BV241">
        <v>1</v>
      </c>
      <c r="BW241">
        <v>0</v>
      </c>
      <c r="BX241" s="17">
        <v>0</v>
      </c>
      <c r="BY241">
        <v>0</v>
      </c>
      <c r="BZ241">
        <v>0</v>
      </c>
      <c r="CA241">
        <v>0</v>
      </c>
      <c r="CB241">
        <v>0</v>
      </c>
      <c r="CC241" s="17">
        <v>0</v>
      </c>
      <c r="CD241">
        <v>1</v>
      </c>
      <c r="CE241">
        <v>1</v>
      </c>
      <c r="CF241">
        <v>0</v>
      </c>
      <c r="CG241">
        <v>0</v>
      </c>
      <c r="CH241">
        <v>0</v>
      </c>
      <c r="CI241">
        <v>1</v>
      </c>
      <c r="CJ241">
        <v>1</v>
      </c>
      <c r="CK241">
        <v>0</v>
      </c>
      <c r="CL241">
        <v>0</v>
      </c>
      <c r="CM241">
        <v>0</v>
      </c>
      <c r="CN241">
        <v>0</v>
      </c>
      <c r="CO241" s="17">
        <v>1</v>
      </c>
      <c r="CP241">
        <v>0.217</v>
      </c>
      <c r="CQ241">
        <v>129</v>
      </c>
      <c r="CR241">
        <v>1</v>
      </c>
      <c r="CS241">
        <v>0</v>
      </c>
      <c r="CT241">
        <v>28</v>
      </c>
      <c r="CZ241" s="33" t="s">
        <v>85</v>
      </c>
    </row>
    <row r="242" spans="1:104" x14ac:dyDescent="0.25">
      <c r="A242">
        <v>241</v>
      </c>
      <c r="B242">
        <v>18</v>
      </c>
      <c r="C242" s="24" t="s">
        <v>213</v>
      </c>
      <c r="D242" s="12">
        <v>7.2601466882732391</v>
      </c>
      <c r="E242" s="13">
        <v>1.98568114551063</v>
      </c>
      <c r="F242" s="7">
        <v>3.65625</v>
      </c>
      <c r="G242" s="7">
        <f t="shared" si="49"/>
        <v>5.2744655427626093</v>
      </c>
      <c r="H242" s="15">
        <f t="shared" si="50"/>
        <v>9.2458278337838689</v>
      </c>
      <c r="I242" s="11">
        <f t="shared" si="51"/>
        <v>6.0866798928885767E-2</v>
      </c>
      <c r="J242" s="32">
        <f t="shared" si="52"/>
        <v>1.6647329621575595E-2</v>
      </c>
      <c r="K242" s="32">
        <f t="shared" si="53"/>
        <v>60.069694223147991</v>
      </c>
      <c r="L242" s="8">
        <v>1</v>
      </c>
      <c r="M242" s="9">
        <v>0</v>
      </c>
      <c r="N242" s="8">
        <v>1</v>
      </c>
      <c r="O242" s="9">
        <v>0</v>
      </c>
      <c r="P242" s="9">
        <v>0</v>
      </c>
      <c r="Q242" s="9">
        <v>0</v>
      </c>
      <c r="R242" s="9">
        <v>0</v>
      </c>
      <c r="S242" s="8">
        <v>3611</v>
      </c>
      <c r="T242" s="9">
        <v>15</v>
      </c>
      <c r="U242" s="9">
        <f t="shared" si="54"/>
        <v>3595</v>
      </c>
      <c r="V242" s="9">
        <f t="shared" si="55"/>
        <v>48</v>
      </c>
      <c r="W242" s="7">
        <v>9</v>
      </c>
      <c r="X242" s="7">
        <f t="shared" si="58"/>
        <v>29.274999999999999</v>
      </c>
      <c r="Y242" s="9">
        <v>0</v>
      </c>
      <c r="Z242" s="9">
        <v>1</v>
      </c>
      <c r="AA242" s="9">
        <v>1</v>
      </c>
      <c r="AB242" s="9">
        <v>0</v>
      </c>
      <c r="AC242" s="9">
        <v>0</v>
      </c>
      <c r="AD242" s="29">
        <v>0</v>
      </c>
      <c r="AE242" s="9">
        <v>0</v>
      </c>
      <c r="AF242" s="9">
        <v>1</v>
      </c>
      <c r="AG242" s="29">
        <v>0</v>
      </c>
      <c r="AH242" s="9">
        <v>1</v>
      </c>
      <c r="AI242" s="29">
        <v>0</v>
      </c>
      <c r="AJ242" s="20">
        <v>2001</v>
      </c>
      <c r="AK242" s="32">
        <v>0.01</v>
      </c>
      <c r="AL242" s="32">
        <v>0.41725000000000001</v>
      </c>
      <c r="AM242" s="32">
        <v>0.48</v>
      </c>
      <c r="AN242" s="42">
        <v>9.2749999999999999E-2</v>
      </c>
      <c r="AO242" s="41">
        <v>1</v>
      </c>
      <c r="AP242" s="17">
        <v>0</v>
      </c>
      <c r="AQ242">
        <v>0.48</v>
      </c>
      <c r="AR242" s="39">
        <v>0.52</v>
      </c>
      <c r="AS242" t="s">
        <v>98</v>
      </c>
      <c r="AT242" s="39" t="s">
        <v>98</v>
      </c>
      <c r="AU242">
        <v>0</v>
      </c>
      <c r="AV242" s="17">
        <v>1</v>
      </c>
      <c r="AW242">
        <v>0</v>
      </c>
      <c r="AX242" s="17">
        <v>1</v>
      </c>
      <c r="AY242" s="17" t="s">
        <v>5</v>
      </c>
      <c r="AZ242">
        <v>0</v>
      </c>
      <c r="BA242">
        <v>1</v>
      </c>
      <c r="BB242">
        <v>0</v>
      </c>
      <c r="BC242">
        <v>0</v>
      </c>
      <c r="BD242">
        <v>0</v>
      </c>
      <c r="BE242">
        <v>0</v>
      </c>
      <c r="BF242" s="17">
        <v>0</v>
      </c>
      <c r="BG242">
        <v>0</v>
      </c>
      <c r="BH242">
        <v>1</v>
      </c>
      <c r="BI242" s="17">
        <v>0</v>
      </c>
      <c r="BJ242">
        <v>869</v>
      </c>
      <c r="BK242">
        <v>116</v>
      </c>
      <c r="BL242" s="24">
        <v>44.274999999999999</v>
      </c>
      <c r="BM242">
        <v>1</v>
      </c>
      <c r="BN242">
        <v>0</v>
      </c>
      <c r="BO242">
        <v>0</v>
      </c>
      <c r="BP242">
        <v>0</v>
      </c>
      <c r="BQ242">
        <v>0</v>
      </c>
      <c r="BR242">
        <v>0</v>
      </c>
      <c r="BS242">
        <v>0</v>
      </c>
      <c r="BT242" s="17">
        <v>0</v>
      </c>
      <c r="BU242">
        <v>0</v>
      </c>
      <c r="BV242">
        <v>1</v>
      </c>
      <c r="BW242">
        <v>0</v>
      </c>
      <c r="BX242" s="17">
        <v>0</v>
      </c>
      <c r="BY242">
        <v>0</v>
      </c>
      <c r="BZ242">
        <v>0</v>
      </c>
      <c r="CA242">
        <v>0</v>
      </c>
      <c r="CB242">
        <v>0</v>
      </c>
      <c r="CC242" s="17">
        <v>0</v>
      </c>
      <c r="CD242">
        <v>1</v>
      </c>
      <c r="CE242">
        <v>1</v>
      </c>
      <c r="CF242">
        <v>0</v>
      </c>
      <c r="CG242">
        <v>0</v>
      </c>
      <c r="CH242">
        <v>0</v>
      </c>
      <c r="CI242">
        <v>1</v>
      </c>
      <c r="CJ242">
        <v>1</v>
      </c>
      <c r="CK242">
        <v>0</v>
      </c>
      <c r="CL242">
        <v>0</v>
      </c>
      <c r="CM242">
        <v>0</v>
      </c>
      <c r="CN242">
        <v>0</v>
      </c>
      <c r="CO242" s="17">
        <v>1</v>
      </c>
      <c r="CP242">
        <v>0.217</v>
      </c>
      <c r="CQ242">
        <v>129</v>
      </c>
      <c r="CR242">
        <v>1</v>
      </c>
      <c r="CS242">
        <v>0</v>
      </c>
      <c r="CT242">
        <v>28</v>
      </c>
      <c r="CZ242" s="33" t="s">
        <v>85</v>
      </c>
    </row>
    <row r="243" spans="1:104" x14ac:dyDescent="0.25">
      <c r="A243">
        <v>242</v>
      </c>
      <c r="B243">
        <v>18</v>
      </c>
      <c r="C243" s="24" t="s">
        <v>213</v>
      </c>
      <c r="D243" s="12">
        <v>9.6</v>
      </c>
      <c r="E243" s="13">
        <v>0.4</v>
      </c>
      <c r="F243" s="7">
        <f t="shared" ref="F243:F254" si="59">D243/E243</f>
        <v>23.999999999999996</v>
      </c>
      <c r="G243" s="7">
        <f t="shared" si="49"/>
        <v>9.1999999999999993</v>
      </c>
      <c r="H243" s="15">
        <f t="shared" si="50"/>
        <v>10</v>
      </c>
      <c r="I243" s="11">
        <f t="shared" si="51"/>
        <v>0.37112415986742592</v>
      </c>
      <c r="J243" s="32">
        <f t="shared" si="52"/>
        <v>1.5463506661142748E-2</v>
      </c>
      <c r="K243" s="32">
        <f t="shared" si="53"/>
        <v>64.668384856898967</v>
      </c>
      <c r="L243" s="8">
        <v>1</v>
      </c>
      <c r="M243" s="9">
        <v>0</v>
      </c>
      <c r="N243" s="8">
        <v>1</v>
      </c>
      <c r="O243" s="9">
        <v>0</v>
      </c>
      <c r="P243" s="9">
        <v>0</v>
      </c>
      <c r="Q243" s="9">
        <v>0</v>
      </c>
      <c r="R243" s="9">
        <v>0</v>
      </c>
      <c r="S243" s="8">
        <v>3613</v>
      </c>
      <c r="T243" s="9">
        <v>6</v>
      </c>
      <c r="U243" s="9">
        <f t="shared" si="54"/>
        <v>3606</v>
      </c>
      <c r="V243" s="9">
        <f t="shared" si="55"/>
        <v>48</v>
      </c>
      <c r="W243" s="7">
        <v>10.967499999999999</v>
      </c>
      <c r="X243" s="7">
        <f t="shared" si="58"/>
        <v>27.307499999999997</v>
      </c>
      <c r="Y243" s="9">
        <v>1</v>
      </c>
      <c r="Z243" s="9">
        <v>0</v>
      </c>
      <c r="AA243" s="9">
        <v>1</v>
      </c>
      <c r="AB243" s="9">
        <v>0</v>
      </c>
      <c r="AC243" s="9">
        <v>0</v>
      </c>
      <c r="AD243" s="29">
        <v>0</v>
      </c>
      <c r="AE243" s="9">
        <v>0</v>
      </c>
      <c r="AF243" s="9">
        <v>1</v>
      </c>
      <c r="AG243" s="29">
        <v>0</v>
      </c>
      <c r="AH243" s="9">
        <v>1</v>
      </c>
      <c r="AI243" s="29">
        <v>0</v>
      </c>
      <c r="AJ243" s="20">
        <v>2001</v>
      </c>
      <c r="AK243" s="32">
        <v>0.01</v>
      </c>
      <c r="AL243" s="32">
        <v>0.41725000000000001</v>
      </c>
      <c r="AM243" s="32">
        <v>0.48</v>
      </c>
      <c r="AN243" s="42">
        <v>9.2749999999999999E-2</v>
      </c>
      <c r="AO243" s="41">
        <v>1</v>
      </c>
      <c r="AP243" s="17">
        <v>0</v>
      </c>
      <c r="AQ243">
        <v>0.48</v>
      </c>
      <c r="AR243" s="39">
        <v>0.52</v>
      </c>
      <c r="AS243" t="s">
        <v>98</v>
      </c>
      <c r="AT243" s="39" t="s">
        <v>98</v>
      </c>
      <c r="AU243">
        <v>0</v>
      </c>
      <c r="AV243" s="17">
        <v>1</v>
      </c>
      <c r="AW243">
        <v>0</v>
      </c>
      <c r="AX243" s="17">
        <v>1</v>
      </c>
      <c r="AY243" s="17" t="s">
        <v>5</v>
      </c>
      <c r="AZ243">
        <v>0</v>
      </c>
      <c r="BA243">
        <v>1</v>
      </c>
      <c r="BB243">
        <v>0</v>
      </c>
      <c r="BC243">
        <v>0</v>
      </c>
      <c r="BD243">
        <v>0</v>
      </c>
      <c r="BE243">
        <v>0</v>
      </c>
      <c r="BF243" s="17">
        <v>0</v>
      </c>
      <c r="BG243">
        <v>0</v>
      </c>
      <c r="BH243">
        <v>1</v>
      </c>
      <c r="BI243" s="17">
        <v>0</v>
      </c>
      <c r="BJ243">
        <v>869</v>
      </c>
      <c r="BK243">
        <v>116</v>
      </c>
      <c r="BL243" s="24">
        <v>44.274999999999999</v>
      </c>
      <c r="BM243">
        <v>1</v>
      </c>
      <c r="BN243">
        <v>0</v>
      </c>
      <c r="BO243">
        <v>0</v>
      </c>
      <c r="BP243">
        <v>0</v>
      </c>
      <c r="BQ243">
        <v>0</v>
      </c>
      <c r="BR243">
        <v>0</v>
      </c>
      <c r="BS243">
        <v>0</v>
      </c>
      <c r="BT243" s="17">
        <v>0</v>
      </c>
      <c r="BU243">
        <v>0</v>
      </c>
      <c r="BV243">
        <v>1</v>
      </c>
      <c r="BW243">
        <v>0</v>
      </c>
      <c r="BX243" s="17">
        <v>0</v>
      </c>
      <c r="BY243">
        <v>0</v>
      </c>
      <c r="BZ243">
        <v>0</v>
      </c>
      <c r="CA243">
        <v>0</v>
      </c>
      <c r="CB243">
        <v>0</v>
      </c>
      <c r="CC243" s="17">
        <v>0</v>
      </c>
      <c r="CD243">
        <v>1</v>
      </c>
      <c r="CE243">
        <v>1</v>
      </c>
      <c r="CF243">
        <v>0</v>
      </c>
      <c r="CG243">
        <v>0</v>
      </c>
      <c r="CH243">
        <v>0</v>
      </c>
      <c r="CI243">
        <v>1</v>
      </c>
      <c r="CJ243">
        <v>1</v>
      </c>
      <c r="CK243">
        <v>0</v>
      </c>
      <c r="CL243">
        <v>0</v>
      </c>
      <c r="CM243">
        <v>0</v>
      </c>
      <c r="CN243">
        <v>0</v>
      </c>
      <c r="CO243" s="17">
        <v>1</v>
      </c>
      <c r="CP243">
        <v>0.217</v>
      </c>
      <c r="CQ243">
        <v>129</v>
      </c>
      <c r="CR243">
        <v>1</v>
      </c>
      <c r="CS243">
        <v>0</v>
      </c>
      <c r="CT243">
        <v>28</v>
      </c>
      <c r="CZ243" s="33" t="s">
        <v>85</v>
      </c>
    </row>
    <row r="244" spans="1:104" x14ac:dyDescent="0.25">
      <c r="A244">
        <v>243</v>
      </c>
      <c r="B244">
        <v>18</v>
      </c>
      <c r="C244" s="24" t="s">
        <v>213</v>
      </c>
      <c r="D244" s="12">
        <v>9.6</v>
      </c>
      <c r="E244" s="13">
        <v>0.4</v>
      </c>
      <c r="F244" s="7">
        <f t="shared" si="59"/>
        <v>23.999999999999996</v>
      </c>
      <c r="G244" s="7">
        <f t="shared" si="49"/>
        <v>9.1999999999999993</v>
      </c>
      <c r="H244" s="15">
        <f t="shared" si="50"/>
        <v>10</v>
      </c>
      <c r="I244" s="11">
        <f t="shared" si="51"/>
        <v>0.37112415986742592</v>
      </c>
      <c r="J244" s="32">
        <f t="shared" si="52"/>
        <v>1.5463506661142748E-2</v>
      </c>
      <c r="K244" s="32">
        <f t="shared" si="53"/>
        <v>64.668384856898967</v>
      </c>
      <c r="L244" s="8">
        <v>1</v>
      </c>
      <c r="M244" s="9">
        <v>0</v>
      </c>
      <c r="N244" s="8">
        <v>1</v>
      </c>
      <c r="O244" s="9">
        <v>0</v>
      </c>
      <c r="P244" s="9">
        <v>0</v>
      </c>
      <c r="Q244" s="9">
        <v>0</v>
      </c>
      <c r="R244" s="9">
        <v>0</v>
      </c>
      <c r="S244" s="8">
        <v>3613</v>
      </c>
      <c r="T244" s="9">
        <v>6</v>
      </c>
      <c r="U244" s="9">
        <f t="shared" si="54"/>
        <v>3606</v>
      </c>
      <c r="V244" s="9">
        <f t="shared" si="55"/>
        <v>48</v>
      </c>
      <c r="W244" s="7">
        <v>10.967499999999999</v>
      </c>
      <c r="X244" s="7">
        <f t="shared" si="58"/>
        <v>27.307499999999997</v>
      </c>
      <c r="Y244" s="9">
        <v>1</v>
      </c>
      <c r="Z244" s="9">
        <v>0</v>
      </c>
      <c r="AA244" s="9">
        <v>1</v>
      </c>
      <c r="AB244" s="9">
        <v>0</v>
      </c>
      <c r="AC244" s="9">
        <v>0</v>
      </c>
      <c r="AD244" s="29">
        <v>0</v>
      </c>
      <c r="AE244" s="9">
        <v>0</v>
      </c>
      <c r="AF244" s="9">
        <v>1</v>
      </c>
      <c r="AG244" s="29">
        <v>0</v>
      </c>
      <c r="AH244" s="9">
        <v>1</v>
      </c>
      <c r="AI244" s="29">
        <v>0</v>
      </c>
      <c r="AJ244" s="20">
        <v>2001</v>
      </c>
      <c r="AK244" s="32">
        <v>0.01</v>
      </c>
      <c r="AL244" s="32">
        <v>0.41725000000000001</v>
      </c>
      <c r="AM244" s="32">
        <v>0.48</v>
      </c>
      <c r="AN244" s="42">
        <v>9.2749999999999999E-2</v>
      </c>
      <c r="AO244" s="41">
        <v>1</v>
      </c>
      <c r="AP244" s="17">
        <v>0</v>
      </c>
      <c r="AQ244">
        <v>0.48</v>
      </c>
      <c r="AR244" s="39">
        <v>0.52</v>
      </c>
      <c r="AS244" t="s">
        <v>98</v>
      </c>
      <c r="AT244" s="39" t="s">
        <v>98</v>
      </c>
      <c r="AU244">
        <v>0</v>
      </c>
      <c r="AV244" s="17">
        <v>1</v>
      </c>
      <c r="AW244">
        <v>0</v>
      </c>
      <c r="AX244" s="17">
        <v>1</v>
      </c>
      <c r="AY244" s="17" t="s">
        <v>5</v>
      </c>
      <c r="AZ244">
        <v>0</v>
      </c>
      <c r="BA244">
        <v>1</v>
      </c>
      <c r="BB244">
        <v>0</v>
      </c>
      <c r="BC244">
        <v>0</v>
      </c>
      <c r="BD244">
        <v>0</v>
      </c>
      <c r="BE244">
        <v>0</v>
      </c>
      <c r="BF244" s="17">
        <v>0</v>
      </c>
      <c r="BG244">
        <v>0</v>
      </c>
      <c r="BH244">
        <v>1</v>
      </c>
      <c r="BI244" s="17">
        <v>0</v>
      </c>
      <c r="BJ244">
        <v>869</v>
      </c>
      <c r="BK244">
        <v>116</v>
      </c>
      <c r="BL244" s="24">
        <v>44.274999999999999</v>
      </c>
      <c r="BM244">
        <v>1</v>
      </c>
      <c r="BN244">
        <v>0</v>
      </c>
      <c r="BO244">
        <v>0</v>
      </c>
      <c r="BP244">
        <v>0</v>
      </c>
      <c r="BQ244">
        <v>0</v>
      </c>
      <c r="BR244">
        <v>0</v>
      </c>
      <c r="BS244">
        <v>0</v>
      </c>
      <c r="BT244" s="17">
        <v>0</v>
      </c>
      <c r="BU244">
        <v>0</v>
      </c>
      <c r="BV244">
        <v>1</v>
      </c>
      <c r="BW244">
        <v>0</v>
      </c>
      <c r="BX244" s="17">
        <v>0</v>
      </c>
      <c r="BY244">
        <v>0</v>
      </c>
      <c r="BZ244">
        <v>0</v>
      </c>
      <c r="CA244">
        <v>0</v>
      </c>
      <c r="CB244">
        <v>0</v>
      </c>
      <c r="CC244" s="17">
        <v>0</v>
      </c>
      <c r="CD244">
        <v>1</v>
      </c>
      <c r="CE244">
        <v>1</v>
      </c>
      <c r="CF244">
        <v>0</v>
      </c>
      <c r="CG244">
        <v>0</v>
      </c>
      <c r="CH244">
        <v>0</v>
      </c>
      <c r="CI244">
        <v>1</v>
      </c>
      <c r="CJ244">
        <v>1</v>
      </c>
      <c r="CK244">
        <v>0</v>
      </c>
      <c r="CL244">
        <v>0</v>
      </c>
      <c r="CM244">
        <v>0</v>
      </c>
      <c r="CN244">
        <v>0</v>
      </c>
      <c r="CO244" s="17">
        <v>1</v>
      </c>
      <c r="CP244">
        <v>0.217</v>
      </c>
      <c r="CQ244">
        <v>129</v>
      </c>
      <c r="CR244">
        <v>1</v>
      </c>
      <c r="CS244">
        <v>0</v>
      </c>
      <c r="CT244">
        <v>28</v>
      </c>
      <c r="CZ244" s="33" t="s">
        <v>85</v>
      </c>
    </row>
    <row r="245" spans="1:104" x14ac:dyDescent="0.25">
      <c r="A245">
        <v>244</v>
      </c>
      <c r="B245">
        <v>18</v>
      </c>
      <c r="C245" s="24" t="s">
        <v>213</v>
      </c>
      <c r="D245" s="12">
        <v>8.9</v>
      </c>
      <c r="E245" s="13">
        <v>0.4</v>
      </c>
      <c r="F245" s="7">
        <f t="shared" si="59"/>
        <v>22.25</v>
      </c>
      <c r="G245" s="7">
        <f t="shared" si="49"/>
        <v>8.5</v>
      </c>
      <c r="H245" s="15">
        <f t="shared" si="50"/>
        <v>9.3000000000000007</v>
      </c>
      <c r="I245" s="11">
        <f t="shared" si="51"/>
        <v>0.34782347219477794</v>
      </c>
      <c r="J245" s="32">
        <f t="shared" si="52"/>
        <v>1.5632515604259684E-2</v>
      </c>
      <c r="K245" s="32">
        <f t="shared" si="53"/>
        <v>63.969230884855875</v>
      </c>
      <c r="L245" s="8">
        <v>1</v>
      </c>
      <c r="M245" s="9">
        <v>0</v>
      </c>
      <c r="N245" s="8">
        <v>1</v>
      </c>
      <c r="O245" s="9">
        <v>0</v>
      </c>
      <c r="P245" s="9">
        <v>0</v>
      </c>
      <c r="Q245" s="9">
        <v>0</v>
      </c>
      <c r="R245" s="9">
        <v>0</v>
      </c>
      <c r="S245" s="8">
        <v>3610</v>
      </c>
      <c r="T245" s="9">
        <v>12</v>
      </c>
      <c r="U245" s="9">
        <f t="shared" si="54"/>
        <v>3597</v>
      </c>
      <c r="V245" s="9">
        <f t="shared" si="55"/>
        <v>48</v>
      </c>
      <c r="W245" s="7">
        <v>10.967499999999999</v>
      </c>
      <c r="X245" s="7">
        <f t="shared" si="58"/>
        <v>27.307499999999997</v>
      </c>
      <c r="Y245" s="9">
        <v>1</v>
      </c>
      <c r="Z245" s="9">
        <v>0</v>
      </c>
      <c r="AA245" s="9">
        <v>1</v>
      </c>
      <c r="AB245" s="9">
        <v>0</v>
      </c>
      <c r="AC245" s="9">
        <v>0</v>
      </c>
      <c r="AD245" s="29">
        <v>0</v>
      </c>
      <c r="AE245" s="9">
        <v>0</v>
      </c>
      <c r="AF245" s="9">
        <v>1</v>
      </c>
      <c r="AG245" s="29">
        <v>0</v>
      </c>
      <c r="AH245" s="9">
        <v>1</v>
      </c>
      <c r="AI245" s="29">
        <v>0</v>
      </c>
      <c r="AJ245" s="20">
        <v>2001</v>
      </c>
      <c r="AK245" s="32">
        <v>0.01</v>
      </c>
      <c r="AL245" s="32">
        <v>0.41725000000000001</v>
      </c>
      <c r="AM245" s="32">
        <v>0.48</v>
      </c>
      <c r="AN245" s="42">
        <v>9.2749999999999999E-2</v>
      </c>
      <c r="AO245" s="41">
        <v>1</v>
      </c>
      <c r="AP245" s="17">
        <v>0</v>
      </c>
      <c r="AQ245">
        <v>0.48</v>
      </c>
      <c r="AR245" s="39">
        <v>0.52</v>
      </c>
      <c r="AS245" t="s">
        <v>98</v>
      </c>
      <c r="AT245" s="39" t="s">
        <v>98</v>
      </c>
      <c r="AU245">
        <v>0</v>
      </c>
      <c r="AV245" s="17">
        <v>1</v>
      </c>
      <c r="AW245">
        <v>0</v>
      </c>
      <c r="AX245" s="17">
        <v>1</v>
      </c>
      <c r="AY245" s="17" t="s">
        <v>5</v>
      </c>
      <c r="AZ245">
        <v>0</v>
      </c>
      <c r="BA245">
        <v>1</v>
      </c>
      <c r="BB245">
        <v>0</v>
      </c>
      <c r="BC245">
        <v>0</v>
      </c>
      <c r="BD245">
        <v>0</v>
      </c>
      <c r="BE245">
        <v>0</v>
      </c>
      <c r="BF245" s="17">
        <v>0</v>
      </c>
      <c r="BG245">
        <v>0</v>
      </c>
      <c r="BH245">
        <v>1</v>
      </c>
      <c r="BI245" s="17">
        <v>0</v>
      </c>
      <c r="BJ245">
        <v>869</v>
      </c>
      <c r="BK245">
        <v>116</v>
      </c>
      <c r="BL245" s="24">
        <v>44.274999999999999</v>
      </c>
      <c r="BM245">
        <v>1</v>
      </c>
      <c r="BN245">
        <v>0</v>
      </c>
      <c r="BO245">
        <v>0</v>
      </c>
      <c r="BP245">
        <v>0</v>
      </c>
      <c r="BQ245">
        <v>0</v>
      </c>
      <c r="BR245">
        <v>0</v>
      </c>
      <c r="BS245">
        <v>0</v>
      </c>
      <c r="BT245" s="17">
        <v>0</v>
      </c>
      <c r="BU245">
        <v>0</v>
      </c>
      <c r="BV245">
        <v>1</v>
      </c>
      <c r="BW245">
        <v>0</v>
      </c>
      <c r="BX245" s="17">
        <v>0</v>
      </c>
      <c r="BY245">
        <v>0</v>
      </c>
      <c r="BZ245">
        <v>0</v>
      </c>
      <c r="CA245">
        <v>0</v>
      </c>
      <c r="CB245">
        <v>0</v>
      </c>
      <c r="CC245" s="17">
        <v>0</v>
      </c>
      <c r="CD245">
        <v>1</v>
      </c>
      <c r="CE245">
        <v>1</v>
      </c>
      <c r="CF245">
        <v>0</v>
      </c>
      <c r="CG245">
        <v>0</v>
      </c>
      <c r="CH245">
        <v>0</v>
      </c>
      <c r="CI245">
        <v>1</v>
      </c>
      <c r="CJ245">
        <v>1</v>
      </c>
      <c r="CK245">
        <v>0</v>
      </c>
      <c r="CL245">
        <v>0</v>
      </c>
      <c r="CM245">
        <v>0</v>
      </c>
      <c r="CN245">
        <v>0</v>
      </c>
      <c r="CO245" s="17">
        <v>1</v>
      </c>
      <c r="CP245">
        <v>0.217</v>
      </c>
      <c r="CQ245">
        <v>129</v>
      </c>
      <c r="CR245">
        <v>1</v>
      </c>
      <c r="CS245">
        <v>0</v>
      </c>
      <c r="CT245">
        <v>28</v>
      </c>
      <c r="CZ245" s="33" t="s">
        <v>85</v>
      </c>
    </row>
    <row r="246" spans="1:104" x14ac:dyDescent="0.25">
      <c r="A246">
        <v>245</v>
      </c>
      <c r="B246">
        <v>18</v>
      </c>
      <c r="C246" s="24" t="s">
        <v>213</v>
      </c>
      <c r="D246" s="12">
        <v>8.3000000000000007</v>
      </c>
      <c r="E246" s="13">
        <v>0.4</v>
      </c>
      <c r="F246" s="7">
        <f t="shared" si="59"/>
        <v>20.75</v>
      </c>
      <c r="G246" s="7">
        <f t="shared" si="49"/>
        <v>7.9</v>
      </c>
      <c r="H246" s="15">
        <f t="shared" si="50"/>
        <v>8.7000000000000011</v>
      </c>
      <c r="I246" s="11">
        <f t="shared" si="51"/>
        <v>0.32708359535466042</v>
      </c>
      <c r="J246" s="32">
        <f t="shared" si="52"/>
        <v>1.5763064836369176E-2</v>
      </c>
      <c r="K246" s="32">
        <f t="shared" si="53"/>
        <v>63.439439625520023</v>
      </c>
      <c r="L246" s="8">
        <v>1</v>
      </c>
      <c r="M246" s="9">
        <v>0</v>
      </c>
      <c r="N246" s="8">
        <v>1</v>
      </c>
      <c r="O246" s="9">
        <v>0</v>
      </c>
      <c r="P246" s="9">
        <v>0</v>
      </c>
      <c r="Q246" s="9">
        <v>0</v>
      </c>
      <c r="R246" s="9">
        <v>0</v>
      </c>
      <c r="S246" s="8">
        <v>3610</v>
      </c>
      <c r="T246" s="9">
        <v>15</v>
      </c>
      <c r="U246" s="9">
        <f t="shared" si="54"/>
        <v>3594</v>
      </c>
      <c r="V246" s="9">
        <f t="shared" si="55"/>
        <v>48</v>
      </c>
      <c r="W246" s="7">
        <v>10.967499999999999</v>
      </c>
      <c r="X246" s="7">
        <f t="shared" si="58"/>
        <v>27.307499999999997</v>
      </c>
      <c r="Y246" s="9">
        <v>1</v>
      </c>
      <c r="Z246" s="9">
        <v>0</v>
      </c>
      <c r="AA246" s="9">
        <v>1</v>
      </c>
      <c r="AB246" s="9">
        <v>0</v>
      </c>
      <c r="AC246" s="9">
        <v>0</v>
      </c>
      <c r="AD246" s="29">
        <v>0</v>
      </c>
      <c r="AE246" s="9">
        <v>0</v>
      </c>
      <c r="AF246" s="9">
        <v>1</v>
      </c>
      <c r="AG246" s="29">
        <v>0</v>
      </c>
      <c r="AH246" s="9">
        <v>1</v>
      </c>
      <c r="AI246" s="29">
        <v>0</v>
      </c>
      <c r="AJ246" s="20">
        <v>2001</v>
      </c>
      <c r="AK246" s="32">
        <v>0.01</v>
      </c>
      <c r="AL246" s="32">
        <v>0.41725000000000001</v>
      </c>
      <c r="AM246" s="32">
        <v>0.48</v>
      </c>
      <c r="AN246" s="42">
        <v>9.2749999999999999E-2</v>
      </c>
      <c r="AO246" s="41">
        <v>1</v>
      </c>
      <c r="AP246" s="17">
        <v>0</v>
      </c>
      <c r="AQ246">
        <v>0.48</v>
      </c>
      <c r="AR246" s="39">
        <v>0.52</v>
      </c>
      <c r="AS246" t="s">
        <v>98</v>
      </c>
      <c r="AT246" s="39" t="s">
        <v>98</v>
      </c>
      <c r="AU246">
        <v>0</v>
      </c>
      <c r="AV246" s="17">
        <v>1</v>
      </c>
      <c r="AW246">
        <v>0</v>
      </c>
      <c r="AX246" s="17">
        <v>1</v>
      </c>
      <c r="AY246" s="17" t="s">
        <v>5</v>
      </c>
      <c r="AZ246">
        <v>0</v>
      </c>
      <c r="BA246">
        <v>1</v>
      </c>
      <c r="BB246">
        <v>0</v>
      </c>
      <c r="BC246">
        <v>0</v>
      </c>
      <c r="BD246">
        <v>0</v>
      </c>
      <c r="BE246">
        <v>0</v>
      </c>
      <c r="BF246" s="17">
        <v>0</v>
      </c>
      <c r="BG246">
        <v>0</v>
      </c>
      <c r="BH246">
        <v>1</v>
      </c>
      <c r="BI246" s="17">
        <v>0</v>
      </c>
      <c r="BJ246">
        <v>869</v>
      </c>
      <c r="BK246">
        <v>116</v>
      </c>
      <c r="BL246" s="24">
        <v>44.274999999999999</v>
      </c>
      <c r="BM246">
        <v>1</v>
      </c>
      <c r="BN246">
        <v>0</v>
      </c>
      <c r="BO246">
        <v>0</v>
      </c>
      <c r="BP246">
        <v>0</v>
      </c>
      <c r="BQ246">
        <v>0</v>
      </c>
      <c r="BR246">
        <v>0</v>
      </c>
      <c r="BS246">
        <v>0</v>
      </c>
      <c r="BT246" s="17">
        <v>0</v>
      </c>
      <c r="BU246">
        <v>0</v>
      </c>
      <c r="BV246">
        <v>1</v>
      </c>
      <c r="BW246">
        <v>0</v>
      </c>
      <c r="BX246" s="17">
        <v>0</v>
      </c>
      <c r="BY246">
        <v>0</v>
      </c>
      <c r="BZ246">
        <v>0</v>
      </c>
      <c r="CA246">
        <v>0</v>
      </c>
      <c r="CB246">
        <v>0</v>
      </c>
      <c r="CC246" s="17">
        <v>0</v>
      </c>
      <c r="CD246">
        <v>1</v>
      </c>
      <c r="CE246">
        <v>1</v>
      </c>
      <c r="CF246">
        <v>0</v>
      </c>
      <c r="CG246">
        <v>0</v>
      </c>
      <c r="CH246">
        <v>0</v>
      </c>
      <c r="CI246">
        <v>1</v>
      </c>
      <c r="CJ246">
        <v>1</v>
      </c>
      <c r="CK246">
        <v>0</v>
      </c>
      <c r="CL246">
        <v>0</v>
      </c>
      <c r="CM246">
        <v>0</v>
      </c>
      <c r="CN246">
        <v>0</v>
      </c>
      <c r="CO246" s="17">
        <v>1</v>
      </c>
      <c r="CP246">
        <v>0.217</v>
      </c>
      <c r="CQ246">
        <v>129</v>
      </c>
      <c r="CR246">
        <v>1</v>
      </c>
      <c r="CS246">
        <v>0</v>
      </c>
      <c r="CT246">
        <v>28</v>
      </c>
      <c r="CZ246" s="33" t="s">
        <v>85</v>
      </c>
    </row>
    <row r="247" spans="1:104" x14ac:dyDescent="0.25">
      <c r="A247">
        <v>246</v>
      </c>
      <c r="B247">
        <v>18</v>
      </c>
      <c r="C247" s="24" t="s">
        <v>213</v>
      </c>
      <c r="D247" s="12">
        <v>13.5</v>
      </c>
      <c r="E247" s="13">
        <v>0.7</v>
      </c>
      <c r="F247" s="7">
        <f t="shared" si="59"/>
        <v>19.285714285714288</v>
      </c>
      <c r="G247" s="7">
        <f t="shared" si="49"/>
        <v>12.8</v>
      </c>
      <c r="H247" s="15">
        <f t="shared" si="50"/>
        <v>14.2</v>
      </c>
      <c r="I247" s="11">
        <f t="shared" si="51"/>
        <v>0.30573988659797846</v>
      </c>
      <c r="J247" s="32">
        <f t="shared" si="52"/>
        <v>1.5853179305080366E-2</v>
      </c>
      <c r="K247" s="32">
        <f t="shared" si="53"/>
        <v>63.078829852100171</v>
      </c>
      <c r="L247" s="8">
        <v>1</v>
      </c>
      <c r="M247" s="9">
        <v>0</v>
      </c>
      <c r="N247" s="8">
        <v>1</v>
      </c>
      <c r="O247" s="9">
        <v>0</v>
      </c>
      <c r="P247" s="9">
        <v>0</v>
      </c>
      <c r="Q247" s="9">
        <v>0</v>
      </c>
      <c r="R247" s="9">
        <v>0</v>
      </c>
      <c r="S247" s="8">
        <v>3613</v>
      </c>
      <c r="T247" s="9">
        <v>5</v>
      </c>
      <c r="U247" s="9">
        <f t="shared" si="54"/>
        <v>3607</v>
      </c>
      <c r="V247" s="9">
        <f t="shared" si="55"/>
        <v>48</v>
      </c>
      <c r="W247" s="7">
        <v>17</v>
      </c>
      <c r="X247" s="7">
        <f t="shared" si="58"/>
        <v>21.274999999999999</v>
      </c>
      <c r="Y247" s="9">
        <v>1</v>
      </c>
      <c r="Z247" s="9">
        <v>0</v>
      </c>
      <c r="AA247" s="9">
        <v>1</v>
      </c>
      <c r="AB247" s="9">
        <v>0</v>
      </c>
      <c r="AC247" s="9">
        <v>0</v>
      </c>
      <c r="AD247" s="29">
        <v>0</v>
      </c>
      <c r="AE247" s="9">
        <v>0</v>
      </c>
      <c r="AF247" s="9">
        <v>1</v>
      </c>
      <c r="AG247" s="29">
        <v>0</v>
      </c>
      <c r="AH247" s="9">
        <v>1</v>
      </c>
      <c r="AI247" s="29">
        <v>0</v>
      </c>
      <c r="AJ247" s="20">
        <v>2001</v>
      </c>
      <c r="AK247" s="32">
        <v>0.01</v>
      </c>
      <c r="AL247" s="32">
        <v>0.41725000000000001</v>
      </c>
      <c r="AM247" s="32">
        <v>0.48</v>
      </c>
      <c r="AN247" s="42">
        <v>9.2749999999999999E-2</v>
      </c>
      <c r="AO247" s="41">
        <v>1</v>
      </c>
      <c r="AP247" s="17">
        <v>0</v>
      </c>
      <c r="AQ247">
        <v>0.48</v>
      </c>
      <c r="AR247" s="39">
        <v>0.52</v>
      </c>
      <c r="AS247" t="s">
        <v>98</v>
      </c>
      <c r="AT247" s="39" t="s">
        <v>98</v>
      </c>
      <c r="AU247">
        <v>0</v>
      </c>
      <c r="AV247" s="17">
        <v>1</v>
      </c>
      <c r="AW247">
        <v>0</v>
      </c>
      <c r="AX247" s="17">
        <v>1</v>
      </c>
      <c r="AY247" s="17" t="s">
        <v>5</v>
      </c>
      <c r="AZ247">
        <v>0</v>
      </c>
      <c r="BA247">
        <v>1</v>
      </c>
      <c r="BB247">
        <v>0</v>
      </c>
      <c r="BC247">
        <v>0</v>
      </c>
      <c r="BD247">
        <v>0</v>
      </c>
      <c r="BE247">
        <v>0</v>
      </c>
      <c r="BF247" s="17">
        <v>0</v>
      </c>
      <c r="BG247">
        <v>0</v>
      </c>
      <c r="BH247">
        <v>1</v>
      </c>
      <c r="BI247" s="17">
        <v>0</v>
      </c>
      <c r="BJ247">
        <v>869</v>
      </c>
      <c r="BK247">
        <v>116</v>
      </c>
      <c r="BL247" s="24">
        <v>44.274999999999999</v>
      </c>
      <c r="BM247">
        <v>1</v>
      </c>
      <c r="BN247">
        <v>0</v>
      </c>
      <c r="BO247">
        <v>0</v>
      </c>
      <c r="BP247">
        <v>0</v>
      </c>
      <c r="BQ247">
        <v>0</v>
      </c>
      <c r="BR247">
        <v>0</v>
      </c>
      <c r="BS247">
        <v>0</v>
      </c>
      <c r="BT247" s="17">
        <v>0</v>
      </c>
      <c r="BU247">
        <v>0</v>
      </c>
      <c r="BV247">
        <v>1</v>
      </c>
      <c r="BW247">
        <v>0</v>
      </c>
      <c r="BX247" s="17">
        <v>0</v>
      </c>
      <c r="BY247">
        <v>0</v>
      </c>
      <c r="BZ247">
        <v>0</v>
      </c>
      <c r="CA247">
        <v>0</v>
      </c>
      <c r="CB247">
        <v>0</v>
      </c>
      <c r="CC247" s="17">
        <v>0</v>
      </c>
      <c r="CD247">
        <v>1</v>
      </c>
      <c r="CE247">
        <v>1</v>
      </c>
      <c r="CF247">
        <v>0</v>
      </c>
      <c r="CG247">
        <v>0</v>
      </c>
      <c r="CH247">
        <v>0</v>
      </c>
      <c r="CI247">
        <v>1</v>
      </c>
      <c r="CJ247">
        <v>1</v>
      </c>
      <c r="CK247">
        <v>0</v>
      </c>
      <c r="CL247">
        <v>0</v>
      </c>
      <c r="CM247">
        <v>0</v>
      </c>
      <c r="CN247">
        <v>0</v>
      </c>
      <c r="CO247" s="17">
        <v>1</v>
      </c>
      <c r="CP247">
        <v>0.217</v>
      </c>
      <c r="CQ247">
        <v>129</v>
      </c>
      <c r="CR247">
        <v>1</v>
      </c>
      <c r="CS247">
        <v>0</v>
      </c>
      <c r="CT247">
        <v>28</v>
      </c>
      <c r="CZ247" s="33" t="s">
        <v>85</v>
      </c>
    </row>
    <row r="248" spans="1:104" x14ac:dyDescent="0.25">
      <c r="A248">
        <v>247</v>
      </c>
      <c r="B248">
        <v>18</v>
      </c>
      <c r="C248" s="24" t="s">
        <v>213</v>
      </c>
      <c r="D248" s="12">
        <v>6.3</v>
      </c>
      <c r="E248" s="13">
        <v>0.7</v>
      </c>
      <c r="F248" s="7">
        <f t="shared" si="59"/>
        <v>9</v>
      </c>
      <c r="G248" s="7">
        <f t="shared" si="49"/>
        <v>5.6</v>
      </c>
      <c r="H248" s="15">
        <f t="shared" si="50"/>
        <v>7</v>
      </c>
      <c r="I248" s="11">
        <f t="shared" si="51"/>
        <v>0.14819960743622645</v>
      </c>
      <c r="J248" s="32">
        <f t="shared" si="52"/>
        <v>1.6466623048469606E-2</v>
      </c>
      <c r="K248" s="32">
        <f t="shared" si="53"/>
        <v>60.728905802755904</v>
      </c>
      <c r="L248" s="8">
        <v>1</v>
      </c>
      <c r="M248" s="9">
        <v>0</v>
      </c>
      <c r="N248" s="8">
        <v>1</v>
      </c>
      <c r="O248" s="9">
        <v>0</v>
      </c>
      <c r="P248" s="9">
        <v>0</v>
      </c>
      <c r="Q248" s="9">
        <v>0</v>
      </c>
      <c r="R248" s="9">
        <v>0</v>
      </c>
      <c r="S248" s="8">
        <v>3613</v>
      </c>
      <c r="T248" s="9">
        <v>5</v>
      </c>
      <c r="U248" s="9">
        <f t="shared" si="54"/>
        <v>3607</v>
      </c>
      <c r="V248" s="9">
        <f t="shared" si="55"/>
        <v>48</v>
      </c>
      <c r="W248" s="7">
        <v>7</v>
      </c>
      <c r="X248" s="7">
        <f t="shared" si="58"/>
        <v>31.274999999999999</v>
      </c>
      <c r="Y248" s="9">
        <v>1</v>
      </c>
      <c r="Z248" s="9">
        <v>0</v>
      </c>
      <c r="AA248" s="9">
        <v>1</v>
      </c>
      <c r="AB248" s="9">
        <v>0</v>
      </c>
      <c r="AC248" s="9">
        <v>0</v>
      </c>
      <c r="AD248" s="29">
        <v>0</v>
      </c>
      <c r="AE248" s="9">
        <v>0</v>
      </c>
      <c r="AF248" s="9">
        <v>1</v>
      </c>
      <c r="AG248" s="29">
        <v>0</v>
      </c>
      <c r="AH248" s="9">
        <v>1</v>
      </c>
      <c r="AI248" s="29">
        <v>0</v>
      </c>
      <c r="AJ248" s="20">
        <v>2001</v>
      </c>
      <c r="AK248" s="32">
        <v>0.01</v>
      </c>
      <c r="AL248" s="32">
        <v>0.41725000000000001</v>
      </c>
      <c r="AM248" s="32">
        <v>0.48</v>
      </c>
      <c r="AN248" s="42">
        <v>9.2749999999999999E-2</v>
      </c>
      <c r="AO248" s="41">
        <v>1</v>
      </c>
      <c r="AP248" s="17">
        <v>0</v>
      </c>
      <c r="AQ248">
        <v>0.48</v>
      </c>
      <c r="AR248" s="39">
        <v>0.52</v>
      </c>
      <c r="AS248" t="s">
        <v>98</v>
      </c>
      <c r="AT248" s="39" t="s">
        <v>98</v>
      </c>
      <c r="AU248">
        <v>0</v>
      </c>
      <c r="AV248" s="17">
        <v>1</v>
      </c>
      <c r="AW248">
        <v>0</v>
      </c>
      <c r="AX248" s="17">
        <v>1</v>
      </c>
      <c r="AY248" s="17" t="s">
        <v>5</v>
      </c>
      <c r="AZ248">
        <v>0</v>
      </c>
      <c r="BA248">
        <v>1</v>
      </c>
      <c r="BB248">
        <v>0</v>
      </c>
      <c r="BC248">
        <v>0</v>
      </c>
      <c r="BD248">
        <v>0</v>
      </c>
      <c r="BE248">
        <v>0</v>
      </c>
      <c r="BF248" s="17">
        <v>0</v>
      </c>
      <c r="BG248">
        <v>0</v>
      </c>
      <c r="BH248">
        <v>1</v>
      </c>
      <c r="BI248" s="17">
        <v>0</v>
      </c>
      <c r="BJ248">
        <v>869</v>
      </c>
      <c r="BK248">
        <v>116</v>
      </c>
      <c r="BL248" s="24">
        <v>44.274999999999999</v>
      </c>
      <c r="BM248">
        <v>1</v>
      </c>
      <c r="BN248">
        <v>0</v>
      </c>
      <c r="BO248">
        <v>0</v>
      </c>
      <c r="BP248">
        <v>0</v>
      </c>
      <c r="BQ248">
        <v>0</v>
      </c>
      <c r="BR248">
        <v>0</v>
      </c>
      <c r="BS248">
        <v>0</v>
      </c>
      <c r="BT248" s="17">
        <v>0</v>
      </c>
      <c r="BU248">
        <v>0</v>
      </c>
      <c r="BV248">
        <v>1</v>
      </c>
      <c r="BW248">
        <v>0</v>
      </c>
      <c r="BX248" s="17">
        <v>0</v>
      </c>
      <c r="BY248">
        <v>0</v>
      </c>
      <c r="BZ248">
        <v>0</v>
      </c>
      <c r="CA248">
        <v>0</v>
      </c>
      <c r="CB248">
        <v>0</v>
      </c>
      <c r="CC248" s="17">
        <v>0</v>
      </c>
      <c r="CD248">
        <v>1</v>
      </c>
      <c r="CE248">
        <v>1</v>
      </c>
      <c r="CF248">
        <v>0</v>
      </c>
      <c r="CG248">
        <v>0</v>
      </c>
      <c r="CH248">
        <v>0</v>
      </c>
      <c r="CI248">
        <v>1</v>
      </c>
      <c r="CJ248">
        <v>1</v>
      </c>
      <c r="CK248">
        <v>0</v>
      </c>
      <c r="CL248">
        <v>0</v>
      </c>
      <c r="CM248">
        <v>0</v>
      </c>
      <c r="CN248">
        <v>0</v>
      </c>
      <c r="CO248" s="17">
        <v>1</v>
      </c>
      <c r="CP248">
        <v>0.217</v>
      </c>
      <c r="CQ248">
        <v>129</v>
      </c>
      <c r="CR248">
        <v>1</v>
      </c>
      <c r="CS248">
        <v>0</v>
      </c>
      <c r="CT248">
        <v>28</v>
      </c>
      <c r="CZ248" s="33" t="s">
        <v>85</v>
      </c>
    </row>
    <row r="249" spans="1:104" x14ac:dyDescent="0.25">
      <c r="A249">
        <v>248</v>
      </c>
      <c r="B249">
        <v>18</v>
      </c>
      <c r="C249" s="24" t="s">
        <v>213</v>
      </c>
      <c r="D249" s="12">
        <v>13.5</v>
      </c>
      <c r="E249" s="13">
        <v>0.7</v>
      </c>
      <c r="F249" s="7">
        <f t="shared" si="59"/>
        <v>19.285714285714288</v>
      </c>
      <c r="G249" s="7">
        <f t="shared" si="49"/>
        <v>12.8</v>
      </c>
      <c r="H249" s="15">
        <f t="shared" si="50"/>
        <v>14.2</v>
      </c>
      <c r="I249" s="11">
        <f t="shared" si="51"/>
        <v>0.30573988659797846</v>
      </c>
      <c r="J249" s="32">
        <f t="shared" si="52"/>
        <v>1.5853179305080366E-2</v>
      </c>
      <c r="K249" s="32">
        <f t="shared" si="53"/>
        <v>63.078829852100171</v>
      </c>
      <c r="L249" s="8">
        <v>1</v>
      </c>
      <c r="M249" s="9">
        <v>0</v>
      </c>
      <c r="N249" s="8">
        <v>1</v>
      </c>
      <c r="O249" s="9">
        <v>0</v>
      </c>
      <c r="P249" s="9">
        <v>0</v>
      </c>
      <c r="Q249" s="9">
        <v>0</v>
      </c>
      <c r="R249" s="9">
        <v>0</v>
      </c>
      <c r="S249" s="8">
        <v>3613</v>
      </c>
      <c r="T249" s="9">
        <v>5</v>
      </c>
      <c r="U249" s="9">
        <f t="shared" si="54"/>
        <v>3607</v>
      </c>
      <c r="V249" s="9">
        <f t="shared" si="55"/>
        <v>48</v>
      </c>
      <c r="W249" s="7">
        <v>17</v>
      </c>
      <c r="X249" s="7">
        <f t="shared" si="58"/>
        <v>21.274999999999999</v>
      </c>
      <c r="Y249" s="9">
        <v>1</v>
      </c>
      <c r="Z249" s="9">
        <v>0</v>
      </c>
      <c r="AA249" s="9">
        <v>1</v>
      </c>
      <c r="AB249" s="9">
        <v>0</v>
      </c>
      <c r="AC249" s="9">
        <v>0</v>
      </c>
      <c r="AD249" s="29">
        <v>0</v>
      </c>
      <c r="AE249" s="9">
        <v>0</v>
      </c>
      <c r="AF249" s="9">
        <v>1</v>
      </c>
      <c r="AG249" s="29">
        <v>0</v>
      </c>
      <c r="AH249" s="9">
        <v>1</v>
      </c>
      <c r="AI249" s="29">
        <v>0</v>
      </c>
      <c r="AJ249" s="20">
        <v>2001</v>
      </c>
      <c r="AK249" s="32">
        <v>0.01</v>
      </c>
      <c r="AL249" s="32">
        <v>0.41725000000000001</v>
      </c>
      <c r="AM249" s="32">
        <v>0.48</v>
      </c>
      <c r="AN249" s="42">
        <v>9.2749999999999999E-2</v>
      </c>
      <c r="AO249" s="41">
        <v>1</v>
      </c>
      <c r="AP249" s="17">
        <v>0</v>
      </c>
      <c r="AQ249">
        <v>0.48</v>
      </c>
      <c r="AR249" s="39">
        <v>0.52</v>
      </c>
      <c r="AS249" t="s">
        <v>98</v>
      </c>
      <c r="AT249" s="39" t="s">
        <v>98</v>
      </c>
      <c r="AU249">
        <v>0</v>
      </c>
      <c r="AV249" s="17">
        <v>1</v>
      </c>
      <c r="AW249">
        <v>0</v>
      </c>
      <c r="AX249" s="17">
        <v>1</v>
      </c>
      <c r="AY249" s="17" t="s">
        <v>5</v>
      </c>
      <c r="AZ249">
        <v>0</v>
      </c>
      <c r="BA249">
        <v>1</v>
      </c>
      <c r="BB249">
        <v>0</v>
      </c>
      <c r="BC249">
        <v>0</v>
      </c>
      <c r="BD249">
        <v>0</v>
      </c>
      <c r="BE249">
        <v>0</v>
      </c>
      <c r="BF249" s="17">
        <v>0</v>
      </c>
      <c r="BG249">
        <v>0</v>
      </c>
      <c r="BH249">
        <v>1</v>
      </c>
      <c r="BI249" s="17">
        <v>0</v>
      </c>
      <c r="BJ249">
        <v>869</v>
      </c>
      <c r="BK249">
        <v>116</v>
      </c>
      <c r="BL249" s="24">
        <v>44.274999999999999</v>
      </c>
      <c r="BM249">
        <v>1</v>
      </c>
      <c r="BN249">
        <v>0</v>
      </c>
      <c r="BO249">
        <v>0</v>
      </c>
      <c r="BP249">
        <v>0</v>
      </c>
      <c r="BQ249">
        <v>0</v>
      </c>
      <c r="BR249">
        <v>0</v>
      </c>
      <c r="BS249">
        <v>0</v>
      </c>
      <c r="BT249" s="17">
        <v>0</v>
      </c>
      <c r="BU249">
        <v>0</v>
      </c>
      <c r="BV249">
        <v>1</v>
      </c>
      <c r="BW249">
        <v>0</v>
      </c>
      <c r="BX249" s="17">
        <v>0</v>
      </c>
      <c r="BY249">
        <v>0</v>
      </c>
      <c r="BZ249">
        <v>0</v>
      </c>
      <c r="CA249">
        <v>0</v>
      </c>
      <c r="CB249">
        <v>0</v>
      </c>
      <c r="CC249" s="17">
        <v>0</v>
      </c>
      <c r="CD249">
        <v>1</v>
      </c>
      <c r="CE249">
        <v>1</v>
      </c>
      <c r="CF249">
        <v>0</v>
      </c>
      <c r="CG249">
        <v>0</v>
      </c>
      <c r="CH249">
        <v>0</v>
      </c>
      <c r="CI249">
        <v>1</v>
      </c>
      <c r="CJ249">
        <v>1</v>
      </c>
      <c r="CK249">
        <v>0</v>
      </c>
      <c r="CL249">
        <v>0</v>
      </c>
      <c r="CM249">
        <v>0</v>
      </c>
      <c r="CN249">
        <v>0</v>
      </c>
      <c r="CO249" s="17">
        <v>1</v>
      </c>
      <c r="CP249">
        <v>0.217</v>
      </c>
      <c r="CQ249">
        <v>129</v>
      </c>
      <c r="CR249">
        <v>1</v>
      </c>
      <c r="CS249">
        <v>0</v>
      </c>
      <c r="CT249">
        <v>28</v>
      </c>
      <c r="CZ249" s="33" t="s">
        <v>85</v>
      </c>
    </row>
    <row r="250" spans="1:104" x14ac:dyDescent="0.25">
      <c r="A250">
        <v>249</v>
      </c>
      <c r="B250">
        <v>18</v>
      </c>
      <c r="C250" s="24" t="s">
        <v>213</v>
      </c>
      <c r="D250" s="12">
        <v>6.2</v>
      </c>
      <c r="E250" s="13">
        <v>0.8</v>
      </c>
      <c r="F250" s="7">
        <f t="shared" si="59"/>
        <v>7.75</v>
      </c>
      <c r="G250" s="7">
        <f t="shared" si="49"/>
        <v>5.4</v>
      </c>
      <c r="H250" s="15">
        <f t="shared" si="50"/>
        <v>7</v>
      </c>
      <c r="I250" s="11">
        <f t="shared" si="51"/>
        <v>0.12803251186248216</v>
      </c>
      <c r="J250" s="32">
        <f t="shared" si="52"/>
        <v>1.652032411128802E-2</v>
      </c>
      <c r="K250" s="32">
        <f t="shared" si="53"/>
        <v>60.531500064016249</v>
      </c>
      <c r="L250" s="8">
        <v>1</v>
      </c>
      <c r="M250" s="9">
        <v>0</v>
      </c>
      <c r="N250" s="8">
        <v>1</v>
      </c>
      <c r="O250" s="9">
        <v>0</v>
      </c>
      <c r="P250" s="9">
        <v>0</v>
      </c>
      <c r="Q250" s="9">
        <v>0</v>
      </c>
      <c r="R250" s="9">
        <v>0</v>
      </c>
      <c r="S250" s="8">
        <v>3610</v>
      </c>
      <c r="T250" s="9">
        <v>5</v>
      </c>
      <c r="U250" s="9">
        <f t="shared" si="54"/>
        <v>3604</v>
      </c>
      <c r="V250" s="9">
        <f t="shared" si="55"/>
        <v>48</v>
      </c>
      <c r="W250" s="7">
        <v>7</v>
      </c>
      <c r="X250" s="7">
        <f t="shared" si="58"/>
        <v>31.274999999999999</v>
      </c>
      <c r="Y250" s="9">
        <v>1</v>
      </c>
      <c r="Z250" s="9">
        <v>0</v>
      </c>
      <c r="AA250" s="9">
        <v>1</v>
      </c>
      <c r="AB250" s="9">
        <v>0</v>
      </c>
      <c r="AC250" s="9">
        <v>0</v>
      </c>
      <c r="AD250" s="29">
        <v>0</v>
      </c>
      <c r="AE250" s="9">
        <v>0</v>
      </c>
      <c r="AF250" s="9">
        <v>1</v>
      </c>
      <c r="AG250" s="29">
        <v>0</v>
      </c>
      <c r="AH250" s="9">
        <v>1</v>
      </c>
      <c r="AI250" s="29">
        <v>0</v>
      </c>
      <c r="AJ250" s="20">
        <v>2001</v>
      </c>
      <c r="AK250" s="32">
        <v>0.01</v>
      </c>
      <c r="AL250" s="32">
        <v>0.41725000000000001</v>
      </c>
      <c r="AM250" s="32">
        <v>0.48</v>
      </c>
      <c r="AN250" s="42">
        <v>9.2749999999999999E-2</v>
      </c>
      <c r="AO250" s="41">
        <v>1</v>
      </c>
      <c r="AP250" s="17">
        <v>0</v>
      </c>
      <c r="AQ250">
        <v>0.48</v>
      </c>
      <c r="AR250" s="39">
        <v>0.52</v>
      </c>
      <c r="AS250" t="s">
        <v>98</v>
      </c>
      <c r="AT250" s="39" t="s">
        <v>98</v>
      </c>
      <c r="AU250">
        <v>0</v>
      </c>
      <c r="AV250" s="17">
        <v>1</v>
      </c>
      <c r="AW250">
        <v>0</v>
      </c>
      <c r="AX250" s="17">
        <v>1</v>
      </c>
      <c r="AY250" s="17" t="s">
        <v>5</v>
      </c>
      <c r="AZ250">
        <v>0</v>
      </c>
      <c r="BA250">
        <v>1</v>
      </c>
      <c r="BB250">
        <v>0</v>
      </c>
      <c r="BC250">
        <v>0</v>
      </c>
      <c r="BD250">
        <v>0</v>
      </c>
      <c r="BE250">
        <v>0</v>
      </c>
      <c r="BF250" s="17">
        <v>0</v>
      </c>
      <c r="BG250">
        <v>0</v>
      </c>
      <c r="BH250">
        <v>1</v>
      </c>
      <c r="BI250" s="17">
        <v>0</v>
      </c>
      <c r="BJ250">
        <v>869</v>
      </c>
      <c r="BK250">
        <v>116</v>
      </c>
      <c r="BL250" s="24">
        <v>44.274999999999999</v>
      </c>
      <c r="BM250">
        <v>1</v>
      </c>
      <c r="BN250">
        <v>0</v>
      </c>
      <c r="BO250">
        <v>0</v>
      </c>
      <c r="BP250">
        <v>0</v>
      </c>
      <c r="BQ250">
        <v>0</v>
      </c>
      <c r="BR250">
        <v>0</v>
      </c>
      <c r="BS250">
        <v>0</v>
      </c>
      <c r="BT250" s="17">
        <v>0</v>
      </c>
      <c r="BU250">
        <v>0</v>
      </c>
      <c r="BV250">
        <v>1</v>
      </c>
      <c r="BW250">
        <v>0</v>
      </c>
      <c r="BX250" s="17">
        <v>0</v>
      </c>
      <c r="BY250">
        <v>0</v>
      </c>
      <c r="BZ250">
        <v>0</v>
      </c>
      <c r="CA250">
        <v>0</v>
      </c>
      <c r="CB250">
        <v>0</v>
      </c>
      <c r="CC250" s="17">
        <v>0</v>
      </c>
      <c r="CD250">
        <v>1</v>
      </c>
      <c r="CE250">
        <v>1</v>
      </c>
      <c r="CF250">
        <v>0</v>
      </c>
      <c r="CG250">
        <v>0</v>
      </c>
      <c r="CH250">
        <v>0</v>
      </c>
      <c r="CI250">
        <v>1</v>
      </c>
      <c r="CJ250">
        <v>1</v>
      </c>
      <c r="CK250">
        <v>0</v>
      </c>
      <c r="CL250">
        <v>0</v>
      </c>
      <c r="CM250">
        <v>0</v>
      </c>
      <c r="CN250">
        <v>0</v>
      </c>
      <c r="CO250" s="17">
        <v>1</v>
      </c>
      <c r="CP250">
        <v>0.217</v>
      </c>
      <c r="CQ250">
        <v>129</v>
      </c>
      <c r="CR250">
        <v>1</v>
      </c>
      <c r="CS250">
        <v>0</v>
      </c>
      <c r="CT250">
        <v>28</v>
      </c>
      <c r="CZ250" s="33" t="s">
        <v>85</v>
      </c>
    </row>
    <row r="251" spans="1:104" x14ac:dyDescent="0.25">
      <c r="A251">
        <v>250</v>
      </c>
      <c r="B251">
        <v>18</v>
      </c>
      <c r="C251" s="24" t="s">
        <v>213</v>
      </c>
      <c r="D251" s="12">
        <v>12.9</v>
      </c>
      <c r="E251" s="13">
        <v>0.7</v>
      </c>
      <c r="F251" s="7">
        <f t="shared" si="59"/>
        <v>18.428571428571431</v>
      </c>
      <c r="G251" s="7">
        <f t="shared" si="49"/>
        <v>12.200000000000001</v>
      </c>
      <c r="H251" s="15">
        <f t="shared" si="50"/>
        <v>13.6</v>
      </c>
      <c r="I251" s="11">
        <f t="shared" si="51"/>
        <v>0.2936805581146279</v>
      </c>
      <c r="J251" s="32">
        <f t="shared" si="52"/>
        <v>1.5936154316297638E-2</v>
      </c>
      <c r="K251" s="32">
        <f t="shared" si="53"/>
        <v>62.750396372437024</v>
      </c>
      <c r="L251" s="8">
        <v>1</v>
      </c>
      <c r="M251" s="9">
        <v>0</v>
      </c>
      <c r="N251" s="8">
        <v>1</v>
      </c>
      <c r="O251" s="9">
        <v>0</v>
      </c>
      <c r="P251" s="9">
        <v>0</v>
      </c>
      <c r="Q251" s="9">
        <v>0</v>
      </c>
      <c r="R251" s="9">
        <v>0</v>
      </c>
      <c r="S251" s="8">
        <v>3610</v>
      </c>
      <c r="T251" s="9">
        <v>11</v>
      </c>
      <c r="U251" s="9">
        <f t="shared" si="54"/>
        <v>3598</v>
      </c>
      <c r="V251" s="9">
        <f t="shared" si="55"/>
        <v>48</v>
      </c>
      <c r="W251" s="7">
        <v>17</v>
      </c>
      <c r="X251" s="7">
        <f t="shared" si="58"/>
        <v>21.274999999999999</v>
      </c>
      <c r="Y251" s="9">
        <v>1</v>
      </c>
      <c r="Z251" s="9">
        <v>0</v>
      </c>
      <c r="AA251" s="9">
        <v>1</v>
      </c>
      <c r="AB251" s="9">
        <v>0</v>
      </c>
      <c r="AC251" s="9">
        <v>0</v>
      </c>
      <c r="AD251" s="29">
        <v>0</v>
      </c>
      <c r="AE251" s="9">
        <v>0</v>
      </c>
      <c r="AF251" s="9">
        <v>1</v>
      </c>
      <c r="AG251" s="29">
        <v>0</v>
      </c>
      <c r="AH251" s="9">
        <v>1</v>
      </c>
      <c r="AI251" s="29">
        <v>0</v>
      </c>
      <c r="AJ251" s="20">
        <v>2001</v>
      </c>
      <c r="AK251" s="32">
        <v>0.01</v>
      </c>
      <c r="AL251" s="32">
        <v>0.41725000000000001</v>
      </c>
      <c r="AM251" s="32">
        <v>0.48</v>
      </c>
      <c r="AN251" s="42">
        <v>9.2749999999999999E-2</v>
      </c>
      <c r="AO251" s="41">
        <v>1</v>
      </c>
      <c r="AP251" s="17">
        <v>0</v>
      </c>
      <c r="AQ251">
        <v>0.48</v>
      </c>
      <c r="AR251" s="39">
        <v>0.52</v>
      </c>
      <c r="AS251" t="s">
        <v>98</v>
      </c>
      <c r="AT251" s="39" t="s">
        <v>98</v>
      </c>
      <c r="AU251">
        <v>0</v>
      </c>
      <c r="AV251" s="17">
        <v>1</v>
      </c>
      <c r="AW251">
        <v>0</v>
      </c>
      <c r="AX251" s="17">
        <v>1</v>
      </c>
      <c r="AY251" s="17" t="s">
        <v>5</v>
      </c>
      <c r="AZ251">
        <v>0</v>
      </c>
      <c r="BA251">
        <v>1</v>
      </c>
      <c r="BB251">
        <v>0</v>
      </c>
      <c r="BC251">
        <v>0</v>
      </c>
      <c r="BD251">
        <v>0</v>
      </c>
      <c r="BE251">
        <v>0</v>
      </c>
      <c r="BF251" s="17">
        <v>0</v>
      </c>
      <c r="BG251">
        <v>0</v>
      </c>
      <c r="BH251">
        <v>1</v>
      </c>
      <c r="BI251" s="17">
        <v>0</v>
      </c>
      <c r="BJ251">
        <v>869</v>
      </c>
      <c r="BK251">
        <v>116</v>
      </c>
      <c r="BL251" s="24">
        <v>44.274999999999999</v>
      </c>
      <c r="BM251">
        <v>1</v>
      </c>
      <c r="BN251">
        <v>0</v>
      </c>
      <c r="BO251">
        <v>0</v>
      </c>
      <c r="BP251">
        <v>0</v>
      </c>
      <c r="BQ251">
        <v>0</v>
      </c>
      <c r="BR251">
        <v>0</v>
      </c>
      <c r="BS251">
        <v>0</v>
      </c>
      <c r="BT251" s="17">
        <v>0</v>
      </c>
      <c r="BU251">
        <v>0</v>
      </c>
      <c r="BV251">
        <v>1</v>
      </c>
      <c r="BW251">
        <v>0</v>
      </c>
      <c r="BX251" s="17">
        <v>0</v>
      </c>
      <c r="BY251">
        <v>0</v>
      </c>
      <c r="BZ251">
        <v>0</v>
      </c>
      <c r="CA251">
        <v>0</v>
      </c>
      <c r="CB251">
        <v>0</v>
      </c>
      <c r="CC251" s="17">
        <v>0</v>
      </c>
      <c r="CD251">
        <v>1</v>
      </c>
      <c r="CE251">
        <v>1</v>
      </c>
      <c r="CF251">
        <v>0</v>
      </c>
      <c r="CG251">
        <v>0</v>
      </c>
      <c r="CH251">
        <v>0</v>
      </c>
      <c r="CI251">
        <v>1</v>
      </c>
      <c r="CJ251">
        <v>1</v>
      </c>
      <c r="CK251">
        <v>0</v>
      </c>
      <c r="CL251">
        <v>0</v>
      </c>
      <c r="CM251">
        <v>0</v>
      </c>
      <c r="CN251">
        <v>0</v>
      </c>
      <c r="CO251" s="17">
        <v>1</v>
      </c>
      <c r="CP251">
        <v>0.217</v>
      </c>
      <c r="CQ251">
        <v>129</v>
      </c>
      <c r="CR251">
        <v>1</v>
      </c>
      <c r="CS251">
        <v>0</v>
      </c>
      <c r="CT251">
        <v>28</v>
      </c>
      <c r="CZ251" s="33" t="s">
        <v>85</v>
      </c>
    </row>
    <row r="252" spans="1:104" x14ac:dyDescent="0.25">
      <c r="A252">
        <v>251</v>
      </c>
      <c r="B252">
        <v>18</v>
      </c>
      <c r="C252" s="24" t="s">
        <v>213</v>
      </c>
      <c r="D252" s="12">
        <v>5.4</v>
      </c>
      <c r="E252" s="13">
        <v>0.7</v>
      </c>
      <c r="F252" s="7">
        <f t="shared" si="59"/>
        <v>7.7142857142857153</v>
      </c>
      <c r="G252" s="7">
        <f t="shared" si="49"/>
        <v>4.7</v>
      </c>
      <c r="H252" s="15">
        <f t="shared" si="50"/>
        <v>6.1000000000000005</v>
      </c>
      <c r="I252" s="11">
        <f t="shared" si="51"/>
        <v>0.12755660349884759</v>
      </c>
      <c r="J252" s="32">
        <f t="shared" si="52"/>
        <v>1.6535115268369132E-2</v>
      </c>
      <c r="K252" s="32">
        <f t="shared" si="53"/>
        <v>60.4773528197261</v>
      </c>
      <c r="L252" s="8">
        <v>1</v>
      </c>
      <c r="M252" s="9">
        <v>0</v>
      </c>
      <c r="N252" s="8">
        <v>1</v>
      </c>
      <c r="O252" s="9">
        <v>0</v>
      </c>
      <c r="P252" s="9">
        <v>0</v>
      </c>
      <c r="Q252" s="9">
        <v>0</v>
      </c>
      <c r="R252" s="9">
        <v>0</v>
      </c>
      <c r="S252" s="8">
        <v>3610</v>
      </c>
      <c r="T252" s="9">
        <v>11</v>
      </c>
      <c r="U252" s="9">
        <f t="shared" si="54"/>
        <v>3598</v>
      </c>
      <c r="V252" s="9">
        <f t="shared" si="55"/>
        <v>48</v>
      </c>
      <c r="W252" s="7">
        <v>7</v>
      </c>
      <c r="X252" s="7">
        <f t="shared" si="58"/>
        <v>31.274999999999999</v>
      </c>
      <c r="Y252" s="9">
        <v>1</v>
      </c>
      <c r="Z252" s="9">
        <v>0</v>
      </c>
      <c r="AA252" s="9">
        <v>1</v>
      </c>
      <c r="AB252" s="9">
        <v>0</v>
      </c>
      <c r="AC252" s="9">
        <v>0</v>
      </c>
      <c r="AD252" s="29">
        <v>0</v>
      </c>
      <c r="AE252" s="9">
        <v>0</v>
      </c>
      <c r="AF252" s="9">
        <v>1</v>
      </c>
      <c r="AG252" s="29">
        <v>0</v>
      </c>
      <c r="AH252" s="9">
        <v>1</v>
      </c>
      <c r="AI252" s="29">
        <v>0</v>
      </c>
      <c r="AJ252" s="20">
        <v>2001</v>
      </c>
      <c r="AK252" s="32">
        <v>0.01</v>
      </c>
      <c r="AL252" s="32">
        <v>0.41725000000000001</v>
      </c>
      <c r="AM252" s="32">
        <v>0.48</v>
      </c>
      <c r="AN252" s="42">
        <v>9.2749999999999999E-2</v>
      </c>
      <c r="AO252" s="41">
        <v>1</v>
      </c>
      <c r="AP252" s="17">
        <v>0</v>
      </c>
      <c r="AQ252">
        <v>0.48</v>
      </c>
      <c r="AR252" s="39">
        <v>0.52</v>
      </c>
      <c r="AS252" t="s">
        <v>98</v>
      </c>
      <c r="AT252" s="39" t="s">
        <v>98</v>
      </c>
      <c r="AU252">
        <v>0</v>
      </c>
      <c r="AV252" s="17">
        <v>1</v>
      </c>
      <c r="AW252">
        <v>0</v>
      </c>
      <c r="AX252" s="17">
        <v>1</v>
      </c>
      <c r="AY252" s="17" t="s">
        <v>5</v>
      </c>
      <c r="AZ252">
        <v>0</v>
      </c>
      <c r="BA252">
        <v>1</v>
      </c>
      <c r="BB252">
        <v>0</v>
      </c>
      <c r="BC252">
        <v>0</v>
      </c>
      <c r="BD252">
        <v>0</v>
      </c>
      <c r="BE252">
        <v>0</v>
      </c>
      <c r="BF252" s="17">
        <v>0</v>
      </c>
      <c r="BG252">
        <v>0</v>
      </c>
      <c r="BH252">
        <v>1</v>
      </c>
      <c r="BI252" s="17">
        <v>0</v>
      </c>
      <c r="BJ252">
        <v>869</v>
      </c>
      <c r="BK252">
        <v>116</v>
      </c>
      <c r="BL252" s="24">
        <v>44.274999999999999</v>
      </c>
      <c r="BM252">
        <v>1</v>
      </c>
      <c r="BN252">
        <v>0</v>
      </c>
      <c r="BO252">
        <v>0</v>
      </c>
      <c r="BP252">
        <v>0</v>
      </c>
      <c r="BQ252">
        <v>0</v>
      </c>
      <c r="BR252">
        <v>0</v>
      </c>
      <c r="BS252">
        <v>0</v>
      </c>
      <c r="BT252" s="17">
        <v>0</v>
      </c>
      <c r="BU252">
        <v>0</v>
      </c>
      <c r="BV252">
        <v>1</v>
      </c>
      <c r="BW252">
        <v>0</v>
      </c>
      <c r="BX252" s="17">
        <v>0</v>
      </c>
      <c r="BY252">
        <v>0</v>
      </c>
      <c r="BZ252">
        <v>0</v>
      </c>
      <c r="CA252">
        <v>0</v>
      </c>
      <c r="CB252">
        <v>0</v>
      </c>
      <c r="CC252" s="17">
        <v>0</v>
      </c>
      <c r="CD252">
        <v>1</v>
      </c>
      <c r="CE252">
        <v>1</v>
      </c>
      <c r="CF252">
        <v>0</v>
      </c>
      <c r="CG252">
        <v>0</v>
      </c>
      <c r="CH252">
        <v>0</v>
      </c>
      <c r="CI252">
        <v>1</v>
      </c>
      <c r="CJ252">
        <v>1</v>
      </c>
      <c r="CK252">
        <v>0</v>
      </c>
      <c r="CL252">
        <v>0</v>
      </c>
      <c r="CM252">
        <v>0</v>
      </c>
      <c r="CN252">
        <v>0</v>
      </c>
      <c r="CO252" s="17">
        <v>1</v>
      </c>
      <c r="CP252">
        <v>0.217</v>
      </c>
      <c r="CQ252">
        <v>129</v>
      </c>
      <c r="CR252">
        <v>1</v>
      </c>
      <c r="CS252">
        <v>0</v>
      </c>
      <c r="CT252">
        <v>28</v>
      </c>
      <c r="CZ252" s="33" t="s">
        <v>85</v>
      </c>
    </row>
    <row r="253" spans="1:104" x14ac:dyDescent="0.25">
      <c r="A253">
        <v>252</v>
      </c>
      <c r="B253">
        <v>18</v>
      </c>
      <c r="C253" s="24" t="s">
        <v>213</v>
      </c>
      <c r="D253" s="12">
        <v>11.9</v>
      </c>
      <c r="E253" s="13">
        <v>0.7</v>
      </c>
      <c r="F253" s="7">
        <f t="shared" si="59"/>
        <v>17</v>
      </c>
      <c r="G253" s="7">
        <f t="shared" si="49"/>
        <v>11.200000000000001</v>
      </c>
      <c r="H253" s="15">
        <f t="shared" si="50"/>
        <v>12.6</v>
      </c>
      <c r="I253" s="11">
        <f t="shared" si="51"/>
        <v>0.27277798111741397</v>
      </c>
      <c r="J253" s="32">
        <f t="shared" si="52"/>
        <v>1.6045763595141999E-2</v>
      </c>
      <c r="K253" s="32">
        <f t="shared" si="53"/>
        <v>62.321745803531535</v>
      </c>
      <c r="L253" s="8">
        <v>1</v>
      </c>
      <c r="M253" s="9">
        <v>0</v>
      </c>
      <c r="N253" s="8">
        <v>1</v>
      </c>
      <c r="O253" s="9">
        <v>0</v>
      </c>
      <c r="P253" s="9">
        <v>0</v>
      </c>
      <c r="Q253" s="9">
        <v>0</v>
      </c>
      <c r="R253" s="9">
        <v>0</v>
      </c>
      <c r="S253" s="8">
        <v>3610</v>
      </c>
      <c r="T253" s="9">
        <v>14</v>
      </c>
      <c r="U253" s="9">
        <f t="shared" si="54"/>
        <v>3595</v>
      </c>
      <c r="V253" s="9">
        <f t="shared" si="55"/>
        <v>48</v>
      </c>
      <c r="W253" s="7">
        <v>17</v>
      </c>
      <c r="X253" s="7">
        <f t="shared" si="58"/>
        <v>21.274999999999999</v>
      </c>
      <c r="Y253" s="9">
        <v>1</v>
      </c>
      <c r="Z253" s="9">
        <v>0</v>
      </c>
      <c r="AA253" s="9">
        <v>1</v>
      </c>
      <c r="AB253" s="9">
        <v>0</v>
      </c>
      <c r="AC253" s="9">
        <v>0</v>
      </c>
      <c r="AD253" s="29">
        <v>0</v>
      </c>
      <c r="AE253" s="9">
        <v>0</v>
      </c>
      <c r="AF253" s="9">
        <v>1</v>
      </c>
      <c r="AG253" s="29">
        <v>0</v>
      </c>
      <c r="AH253" s="9">
        <v>1</v>
      </c>
      <c r="AI253" s="29">
        <v>0</v>
      </c>
      <c r="AJ253" s="20">
        <v>2001</v>
      </c>
      <c r="AK253" s="32">
        <v>0.01</v>
      </c>
      <c r="AL253" s="32">
        <v>0.41725000000000001</v>
      </c>
      <c r="AM253" s="32">
        <v>0.48</v>
      </c>
      <c r="AN253" s="42">
        <v>9.2749999999999999E-2</v>
      </c>
      <c r="AO253" s="41">
        <v>1</v>
      </c>
      <c r="AP253" s="17">
        <v>0</v>
      </c>
      <c r="AQ253">
        <v>0.48</v>
      </c>
      <c r="AR253" s="39">
        <v>0.52</v>
      </c>
      <c r="AS253" t="s">
        <v>98</v>
      </c>
      <c r="AT253" s="39" t="s">
        <v>98</v>
      </c>
      <c r="AU253">
        <v>0</v>
      </c>
      <c r="AV253" s="17">
        <v>1</v>
      </c>
      <c r="AW253">
        <v>0</v>
      </c>
      <c r="AX253" s="17">
        <v>1</v>
      </c>
      <c r="AY253" s="17" t="s">
        <v>5</v>
      </c>
      <c r="AZ253">
        <v>0</v>
      </c>
      <c r="BA253">
        <v>1</v>
      </c>
      <c r="BB253">
        <v>0</v>
      </c>
      <c r="BC253">
        <v>0</v>
      </c>
      <c r="BD253">
        <v>0</v>
      </c>
      <c r="BE253">
        <v>0</v>
      </c>
      <c r="BF253" s="17">
        <v>0</v>
      </c>
      <c r="BG253">
        <v>0</v>
      </c>
      <c r="BH253">
        <v>1</v>
      </c>
      <c r="BI253" s="17">
        <v>0</v>
      </c>
      <c r="BJ253">
        <v>869</v>
      </c>
      <c r="BK253">
        <v>116</v>
      </c>
      <c r="BL253" s="24">
        <v>44.274999999999999</v>
      </c>
      <c r="BM253">
        <v>1</v>
      </c>
      <c r="BN253">
        <v>0</v>
      </c>
      <c r="BO253">
        <v>0</v>
      </c>
      <c r="BP253">
        <v>0</v>
      </c>
      <c r="BQ253">
        <v>0</v>
      </c>
      <c r="BR253">
        <v>0</v>
      </c>
      <c r="BS253">
        <v>0</v>
      </c>
      <c r="BT253" s="17">
        <v>0</v>
      </c>
      <c r="BU253">
        <v>0</v>
      </c>
      <c r="BV253">
        <v>1</v>
      </c>
      <c r="BW253">
        <v>0</v>
      </c>
      <c r="BX253" s="17">
        <v>0</v>
      </c>
      <c r="BY253">
        <v>0</v>
      </c>
      <c r="BZ253">
        <v>0</v>
      </c>
      <c r="CA253">
        <v>0</v>
      </c>
      <c r="CB253">
        <v>0</v>
      </c>
      <c r="CC253" s="17">
        <v>0</v>
      </c>
      <c r="CD253">
        <v>1</v>
      </c>
      <c r="CE253">
        <v>1</v>
      </c>
      <c r="CF253">
        <v>0</v>
      </c>
      <c r="CG253">
        <v>0</v>
      </c>
      <c r="CH253">
        <v>0</v>
      </c>
      <c r="CI253">
        <v>1</v>
      </c>
      <c r="CJ253">
        <v>1</v>
      </c>
      <c r="CK253">
        <v>0</v>
      </c>
      <c r="CL253">
        <v>0</v>
      </c>
      <c r="CM253">
        <v>0</v>
      </c>
      <c r="CN253">
        <v>0</v>
      </c>
      <c r="CO253" s="17">
        <v>1</v>
      </c>
      <c r="CP253">
        <v>0.217</v>
      </c>
      <c r="CQ253">
        <v>129</v>
      </c>
      <c r="CR253">
        <v>1</v>
      </c>
      <c r="CS253">
        <v>0</v>
      </c>
      <c r="CT253">
        <v>28</v>
      </c>
      <c r="CZ253" s="33" t="s">
        <v>85</v>
      </c>
    </row>
    <row r="254" spans="1:104" x14ac:dyDescent="0.25">
      <c r="A254">
        <v>253</v>
      </c>
      <c r="B254">
        <v>18</v>
      </c>
      <c r="C254" s="24" t="s">
        <v>213</v>
      </c>
      <c r="D254" s="12">
        <v>5.3</v>
      </c>
      <c r="E254" s="13">
        <v>0.8</v>
      </c>
      <c r="F254" s="7">
        <f t="shared" si="59"/>
        <v>6.6249999999999991</v>
      </c>
      <c r="G254" s="7">
        <f t="shared" si="49"/>
        <v>4.5</v>
      </c>
      <c r="H254" s="15">
        <f t="shared" si="50"/>
        <v>6.1</v>
      </c>
      <c r="I254" s="11">
        <f t="shared" si="51"/>
        <v>0.10982504289539416</v>
      </c>
      <c r="J254" s="32">
        <f t="shared" si="52"/>
        <v>1.6577364965342515E-2</v>
      </c>
      <c r="K254" s="32">
        <f t="shared" si="53"/>
        <v>60.323217959588334</v>
      </c>
      <c r="L254" s="8">
        <v>1</v>
      </c>
      <c r="M254" s="9">
        <v>0</v>
      </c>
      <c r="N254" s="8">
        <v>1</v>
      </c>
      <c r="O254" s="9">
        <v>0</v>
      </c>
      <c r="P254" s="9">
        <v>0</v>
      </c>
      <c r="Q254" s="9">
        <v>0</v>
      </c>
      <c r="R254" s="9">
        <v>0</v>
      </c>
      <c r="S254" s="8">
        <v>3610</v>
      </c>
      <c r="T254" s="9">
        <v>14</v>
      </c>
      <c r="U254" s="9">
        <f t="shared" si="54"/>
        <v>3595</v>
      </c>
      <c r="V254" s="9">
        <f t="shared" si="55"/>
        <v>48</v>
      </c>
      <c r="W254" s="7">
        <v>7</v>
      </c>
      <c r="X254" s="7">
        <f t="shared" si="58"/>
        <v>31.274999999999999</v>
      </c>
      <c r="Y254" s="9">
        <v>1</v>
      </c>
      <c r="Z254" s="9">
        <v>0</v>
      </c>
      <c r="AA254" s="9">
        <v>1</v>
      </c>
      <c r="AB254" s="9">
        <v>0</v>
      </c>
      <c r="AC254" s="9">
        <v>0</v>
      </c>
      <c r="AD254" s="29">
        <v>0</v>
      </c>
      <c r="AE254" s="9">
        <v>0</v>
      </c>
      <c r="AF254" s="9">
        <v>1</v>
      </c>
      <c r="AG254" s="29">
        <v>0</v>
      </c>
      <c r="AH254" s="9">
        <v>1</v>
      </c>
      <c r="AI254" s="29">
        <v>0</v>
      </c>
      <c r="AJ254" s="20">
        <v>2001</v>
      </c>
      <c r="AK254" s="32">
        <v>0.01</v>
      </c>
      <c r="AL254" s="32">
        <v>0.41725000000000001</v>
      </c>
      <c r="AM254" s="32">
        <v>0.48</v>
      </c>
      <c r="AN254" s="42">
        <v>9.2749999999999999E-2</v>
      </c>
      <c r="AO254" s="41">
        <v>1</v>
      </c>
      <c r="AP254" s="17">
        <v>0</v>
      </c>
      <c r="AQ254">
        <v>0.48</v>
      </c>
      <c r="AR254" s="39">
        <v>0.52</v>
      </c>
      <c r="AS254" t="s">
        <v>98</v>
      </c>
      <c r="AT254" s="39" t="s">
        <v>98</v>
      </c>
      <c r="AU254">
        <v>0</v>
      </c>
      <c r="AV254" s="17">
        <v>1</v>
      </c>
      <c r="AW254">
        <v>0</v>
      </c>
      <c r="AX254" s="17">
        <v>1</v>
      </c>
      <c r="AY254" s="17" t="s">
        <v>5</v>
      </c>
      <c r="AZ254">
        <v>0</v>
      </c>
      <c r="BA254">
        <v>1</v>
      </c>
      <c r="BB254">
        <v>0</v>
      </c>
      <c r="BC254">
        <v>0</v>
      </c>
      <c r="BD254">
        <v>0</v>
      </c>
      <c r="BE254">
        <v>0</v>
      </c>
      <c r="BF254" s="17">
        <v>0</v>
      </c>
      <c r="BG254">
        <v>0</v>
      </c>
      <c r="BH254">
        <v>1</v>
      </c>
      <c r="BI254" s="17">
        <v>0</v>
      </c>
      <c r="BJ254">
        <v>869</v>
      </c>
      <c r="BK254">
        <v>116</v>
      </c>
      <c r="BL254" s="24">
        <v>44.274999999999999</v>
      </c>
      <c r="BM254">
        <v>1</v>
      </c>
      <c r="BN254">
        <v>0</v>
      </c>
      <c r="BO254">
        <v>0</v>
      </c>
      <c r="BP254">
        <v>0</v>
      </c>
      <c r="BQ254">
        <v>0</v>
      </c>
      <c r="BR254">
        <v>0</v>
      </c>
      <c r="BS254">
        <v>0</v>
      </c>
      <c r="BT254" s="17">
        <v>0</v>
      </c>
      <c r="BU254">
        <v>0</v>
      </c>
      <c r="BV254">
        <v>1</v>
      </c>
      <c r="BW254">
        <v>0</v>
      </c>
      <c r="BX254" s="17">
        <v>0</v>
      </c>
      <c r="BY254">
        <v>0</v>
      </c>
      <c r="BZ254">
        <v>0</v>
      </c>
      <c r="CA254">
        <v>0</v>
      </c>
      <c r="CB254">
        <v>0</v>
      </c>
      <c r="CC254" s="17">
        <v>0</v>
      </c>
      <c r="CD254">
        <v>1</v>
      </c>
      <c r="CE254">
        <v>1</v>
      </c>
      <c r="CF254">
        <v>0</v>
      </c>
      <c r="CG254">
        <v>0</v>
      </c>
      <c r="CH254">
        <v>0</v>
      </c>
      <c r="CI254">
        <v>1</v>
      </c>
      <c r="CJ254">
        <v>1</v>
      </c>
      <c r="CK254">
        <v>0</v>
      </c>
      <c r="CL254">
        <v>0</v>
      </c>
      <c r="CM254">
        <v>0</v>
      </c>
      <c r="CN254">
        <v>0</v>
      </c>
      <c r="CO254" s="17">
        <v>1</v>
      </c>
      <c r="CP254">
        <v>0.217</v>
      </c>
      <c r="CQ254">
        <v>129</v>
      </c>
      <c r="CR254">
        <v>1</v>
      </c>
      <c r="CS254">
        <v>0</v>
      </c>
      <c r="CT254">
        <v>28</v>
      </c>
      <c r="CZ254" s="33" t="s">
        <v>85</v>
      </c>
    </row>
    <row r="255" spans="1:104" x14ac:dyDescent="0.25">
      <c r="A255">
        <v>254</v>
      </c>
      <c r="B255">
        <v>18</v>
      </c>
      <c r="C255" s="24" t="s">
        <v>213</v>
      </c>
      <c r="D255" s="12">
        <v>7.264909054577684</v>
      </c>
      <c r="E255" s="13">
        <v>0.51892207532697743</v>
      </c>
      <c r="F255" s="7">
        <v>14</v>
      </c>
      <c r="G255" s="7">
        <f t="shared" si="49"/>
        <v>6.7459869792507066</v>
      </c>
      <c r="H255" s="15">
        <f t="shared" si="50"/>
        <v>7.7838311299046614</v>
      </c>
      <c r="I255" s="11">
        <f t="shared" si="51"/>
        <v>0.22710998958306755</v>
      </c>
      <c r="J255" s="32">
        <f t="shared" si="52"/>
        <v>1.6222142113076255E-2</v>
      </c>
      <c r="K255" s="32">
        <f t="shared" si="53"/>
        <v>61.644140029689758</v>
      </c>
      <c r="L255" s="8">
        <v>1</v>
      </c>
      <c r="M255" s="9">
        <v>0</v>
      </c>
      <c r="N255" s="8">
        <v>1</v>
      </c>
      <c r="O255" s="9">
        <v>0</v>
      </c>
      <c r="P255" s="9">
        <v>0</v>
      </c>
      <c r="Q255" s="9">
        <v>0</v>
      </c>
      <c r="R255" s="9">
        <v>0</v>
      </c>
      <c r="S255" s="8">
        <v>3611</v>
      </c>
      <c r="T255" s="9">
        <v>6</v>
      </c>
      <c r="U255" s="9">
        <f t="shared" si="54"/>
        <v>3604</v>
      </c>
      <c r="V255" s="9">
        <f t="shared" si="55"/>
        <v>48</v>
      </c>
      <c r="W255" s="7">
        <v>17</v>
      </c>
      <c r="X255" s="7">
        <f t="shared" si="58"/>
        <v>21.274999999999999</v>
      </c>
      <c r="Y255" s="9">
        <v>0</v>
      </c>
      <c r="Z255" s="9">
        <v>1</v>
      </c>
      <c r="AA255" s="9">
        <v>1</v>
      </c>
      <c r="AB255" s="9">
        <v>0</v>
      </c>
      <c r="AC255" s="9">
        <v>0</v>
      </c>
      <c r="AD255" s="29">
        <v>0</v>
      </c>
      <c r="AE255" s="9">
        <v>0</v>
      </c>
      <c r="AF255" s="9">
        <v>1</v>
      </c>
      <c r="AG255" s="29">
        <v>0</v>
      </c>
      <c r="AH255" s="9">
        <v>1</v>
      </c>
      <c r="AI255" s="29">
        <v>0</v>
      </c>
      <c r="AJ255" s="20">
        <v>2001</v>
      </c>
      <c r="AK255" s="32">
        <v>0.01</v>
      </c>
      <c r="AL255" s="32">
        <v>0.41725000000000001</v>
      </c>
      <c r="AM255" s="32">
        <v>0.48</v>
      </c>
      <c r="AN255" s="42">
        <v>9.2749999999999999E-2</v>
      </c>
      <c r="AO255" s="41">
        <v>1</v>
      </c>
      <c r="AP255" s="17">
        <v>0</v>
      </c>
      <c r="AQ255">
        <v>0.48</v>
      </c>
      <c r="AR255" s="39">
        <v>0.52</v>
      </c>
      <c r="AS255" t="s">
        <v>98</v>
      </c>
      <c r="AT255" s="39" t="s">
        <v>98</v>
      </c>
      <c r="AU255">
        <v>0</v>
      </c>
      <c r="AV255" s="17">
        <v>1</v>
      </c>
      <c r="AW255">
        <v>0</v>
      </c>
      <c r="AX255" s="17">
        <v>1</v>
      </c>
      <c r="AY255" s="17" t="s">
        <v>5</v>
      </c>
      <c r="AZ255">
        <v>0</v>
      </c>
      <c r="BA255">
        <v>1</v>
      </c>
      <c r="BB255">
        <v>0</v>
      </c>
      <c r="BC255">
        <v>0</v>
      </c>
      <c r="BD255">
        <v>0</v>
      </c>
      <c r="BE255">
        <v>0</v>
      </c>
      <c r="BF255" s="17">
        <v>0</v>
      </c>
      <c r="BG255">
        <v>0</v>
      </c>
      <c r="BH255">
        <v>1</v>
      </c>
      <c r="BI255" s="17">
        <v>0</v>
      </c>
      <c r="BJ255">
        <v>869</v>
      </c>
      <c r="BK255">
        <v>116</v>
      </c>
      <c r="BL255" s="24">
        <v>44.274999999999999</v>
      </c>
      <c r="BM255">
        <v>1</v>
      </c>
      <c r="BN255">
        <v>0</v>
      </c>
      <c r="BO255">
        <v>0</v>
      </c>
      <c r="BP255">
        <v>0</v>
      </c>
      <c r="BQ255">
        <v>0</v>
      </c>
      <c r="BR255">
        <v>0</v>
      </c>
      <c r="BS255">
        <v>0</v>
      </c>
      <c r="BT255" s="17">
        <v>0</v>
      </c>
      <c r="BU255">
        <v>0</v>
      </c>
      <c r="BV255">
        <v>1</v>
      </c>
      <c r="BW255">
        <v>0</v>
      </c>
      <c r="BX255" s="17">
        <v>0</v>
      </c>
      <c r="BY255">
        <v>1</v>
      </c>
      <c r="BZ255">
        <v>0</v>
      </c>
      <c r="CA255">
        <v>0</v>
      </c>
      <c r="CB255">
        <v>0</v>
      </c>
      <c r="CC255" s="17">
        <v>1</v>
      </c>
      <c r="CD255">
        <v>1</v>
      </c>
      <c r="CE255">
        <v>1</v>
      </c>
      <c r="CF255">
        <v>0</v>
      </c>
      <c r="CG255">
        <v>0</v>
      </c>
      <c r="CH255">
        <v>0</v>
      </c>
      <c r="CI255">
        <v>1</v>
      </c>
      <c r="CJ255">
        <v>1</v>
      </c>
      <c r="CK255">
        <v>0</v>
      </c>
      <c r="CL255">
        <v>0</v>
      </c>
      <c r="CM255">
        <v>0</v>
      </c>
      <c r="CN255">
        <v>0</v>
      </c>
      <c r="CO255" s="17">
        <v>1</v>
      </c>
      <c r="CP255">
        <v>0.217</v>
      </c>
      <c r="CQ255">
        <v>129</v>
      </c>
      <c r="CR255">
        <v>1</v>
      </c>
      <c r="CS255">
        <v>0</v>
      </c>
      <c r="CT255">
        <v>28</v>
      </c>
      <c r="CZ255" s="33" t="s">
        <v>85</v>
      </c>
    </row>
    <row r="256" spans="1:104" x14ac:dyDescent="0.25">
      <c r="A256">
        <v>255</v>
      </c>
      <c r="B256">
        <v>18</v>
      </c>
      <c r="C256" s="24" t="s">
        <v>213</v>
      </c>
      <c r="D256" s="12">
        <v>6.5308601525300158</v>
      </c>
      <c r="E256" s="13">
        <v>0.90619590633191616</v>
      </c>
      <c r="F256" s="7">
        <v>7.206896551724137</v>
      </c>
      <c r="G256" s="7">
        <f t="shared" si="49"/>
        <v>5.6246642461980993</v>
      </c>
      <c r="H256" s="15">
        <f t="shared" si="50"/>
        <v>7.4370560588619323</v>
      </c>
      <c r="I256" s="11">
        <f t="shared" si="51"/>
        <v>0.11919246365301839</v>
      </c>
      <c r="J256" s="32">
        <f t="shared" si="52"/>
        <v>1.6538667205442746E-2</v>
      </c>
      <c r="K256" s="32">
        <f t="shared" si="53"/>
        <v>60.464364363708086</v>
      </c>
      <c r="L256" s="8">
        <v>1</v>
      </c>
      <c r="M256" s="9">
        <v>0</v>
      </c>
      <c r="N256" s="8">
        <v>1</v>
      </c>
      <c r="O256" s="9">
        <v>0</v>
      </c>
      <c r="P256" s="9">
        <v>0</v>
      </c>
      <c r="Q256" s="9">
        <v>0</v>
      </c>
      <c r="R256" s="9">
        <v>0</v>
      </c>
      <c r="S256" s="8">
        <v>3611</v>
      </c>
      <c r="T256" s="9">
        <v>6</v>
      </c>
      <c r="U256" s="9">
        <f t="shared" si="54"/>
        <v>3604</v>
      </c>
      <c r="V256" s="9">
        <f t="shared" si="55"/>
        <v>48</v>
      </c>
      <c r="W256" s="7">
        <v>12</v>
      </c>
      <c r="X256" s="7">
        <f t="shared" si="58"/>
        <v>26.274999999999999</v>
      </c>
      <c r="Y256" s="9">
        <v>0</v>
      </c>
      <c r="Z256" s="9">
        <v>1</v>
      </c>
      <c r="AA256" s="9">
        <v>1</v>
      </c>
      <c r="AB256" s="9">
        <v>0</v>
      </c>
      <c r="AC256" s="9">
        <v>0</v>
      </c>
      <c r="AD256" s="29">
        <v>0</v>
      </c>
      <c r="AE256" s="9">
        <v>0</v>
      </c>
      <c r="AF256" s="9">
        <v>1</v>
      </c>
      <c r="AG256" s="29">
        <v>0</v>
      </c>
      <c r="AH256" s="9">
        <v>1</v>
      </c>
      <c r="AI256" s="29">
        <v>0</v>
      </c>
      <c r="AJ256" s="20">
        <v>2001</v>
      </c>
      <c r="AK256" s="32">
        <v>0.01</v>
      </c>
      <c r="AL256" s="32">
        <v>0.41725000000000001</v>
      </c>
      <c r="AM256" s="32">
        <v>0.48</v>
      </c>
      <c r="AN256" s="42">
        <v>9.2749999999999999E-2</v>
      </c>
      <c r="AO256" s="41">
        <v>1</v>
      </c>
      <c r="AP256" s="17">
        <v>0</v>
      </c>
      <c r="AQ256">
        <v>0.48</v>
      </c>
      <c r="AR256" s="39">
        <v>0.52</v>
      </c>
      <c r="AS256" t="s">
        <v>98</v>
      </c>
      <c r="AT256" s="39" t="s">
        <v>98</v>
      </c>
      <c r="AU256">
        <v>0</v>
      </c>
      <c r="AV256" s="17">
        <v>1</v>
      </c>
      <c r="AW256">
        <v>0</v>
      </c>
      <c r="AX256" s="17">
        <v>1</v>
      </c>
      <c r="AY256" s="17" t="s">
        <v>5</v>
      </c>
      <c r="AZ256">
        <v>0</v>
      </c>
      <c r="BA256">
        <v>1</v>
      </c>
      <c r="BB256">
        <v>0</v>
      </c>
      <c r="BC256">
        <v>0</v>
      </c>
      <c r="BD256">
        <v>0</v>
      </c>
      <c r="BE256">
        <v>0</v>
      </c>
      <c r="BF256" s="17">
        <v>0</v>
      </c>
      <c r="BG256">
        <v>0</v>
      </c>
      <c r="BH256">
        <v>1</v>
      </c>
      <c r="BI256" s="17">
        <v>0</v>
      </c>
      <c r="BJ256">
        <v>869</v>
      </c>
      <c r="BK256">
        <v>116</v>
      </c>
      <c r="BL256" s="24">
        <v>44.274999999999999</v>
      </c>
      <c r="BM256">
        <v>1</v>
      </c>
      <c r="BN256">
        <v>0</v>
      </c>
      <c r="BO256">
        <v>0</v>
      </c>
      <c r="BP256">
        <v>0</v>
      </c>
      <c r="BQ256">
        <v>0</v>
      </c>
      <c r="BR256">
        <v>0</v>
      </c>
      <c r="BS256">
        <v>0</v>
      </c>
      <c r="BT256" s="17">
        <v>0</v>
      </c>
      <c r="BU256">
        <v>0</v>
      </c>
      <c r="BV256">
        <v>1</v>
      </c>
      <c r="BW256">
        <v>0</v>
      </c>
      <c r="BX256" s="17">
        <v>0</v>
      </c>
      <c r="BY256">
        <v>1</v>
      </c>
      <c r="BZ256">
        <v>0</v>
      </c>
      <c r="CA256">
        <v>0</v>
      </c>
      <c r="CB256">
        <v>0</v>
      </c>
      <c r="CC256" s="17">
        <v>1</v>
      </c>
      <c r="CD256">
        <v>1</v>
      </c>
      <c r="CE256">
        <v>1</v>
      </c>
      <c r="CF256">
        <v>0</v>
      </c>
      <c r="CG256">
        <v>0</v>
      </c>
      <c r="CH256">
        <v>0</v>
      </c>
      <c r="CI256">
        <v>1</v>
      </c>
      <c r="CJ256">
        <v>1</v>
      </c>
      <c r="CK256">
        <v>0</v>
      </c>
      <c r="CL256">
        <v>0</v>
      </c>
      <c r="CM256">
        <v>0</v>
      </c>
      <c r="CN256">
        <v>0</v>
      </c>
      <c r="CO256" s="17">
        <v>1</v>
      </c>
      <c r="CP256">
        <v>0.217</v>
      </c>
      <c r="CQ256">
        <v>129</v>
      </c>
      <c r="CR256">
        <v>1</v>
      </c>
      <c r="CS256">
        <v>0</v>
      </c>
      <c r="CT256">
        <v>28</v>
      </c>
      <c r="CZ256" s="33" t="s">
        <v>85</v>
      </c>
    </row>
    <row r="257" spans="1:104" x14ac:dyDescent="0.25">
      <c r="A257">
        <v>256</v>
      </c>
      <c r="B257">
        <v>18</v>
      </c>
      <c r="C257" s="24" t="s">
        <v>213</v>
      </c>
      <c r="D257" s="12">
        <v>7.2601466882732391</v>
      </c>
      <c r="E257" s="13">
        <v>1.98568114551063</v>
      </c>
      <c r="F257" s="7">
        <v>3.65625</v>
      </c>
      <c r="G257" s="7">
        <f t="shared" si="49"/>
        <v>5.2744655427626093</v>
      </c>
      <c r="H257" s="15">
        <f t="shared" si="50"/>
        <v>9.2458278337838689</v>
      </c>
      <c r="I257" s="11">
        <f t="shared" si="51"/>
        <v>6.0791033576574907E-2</v>
      </c>
      <c r="J257" s="32">
        <f t="shared" si="52"/>
        <v>1.6626607473935018E-2</v>
      </c>
      <c r="K257" s="32">
        <f t="shared" si="53"/>
        <v>60.144560552576159</v>
      </c>
      <c r="L257" s="8">
        <v>1</v>
      </c>
      <c r="M257" s="9">
        <v>0</v>
      </c>
      <c r="N257" s="8">
        <v>1</v>
      </c>
      <c r="O257" s="9">
        <v>0</v>
      </c>
      <c r="P257" s="9">
        <v>0</v>
      </c>
      <c r="Q257" s="9">
        <v>0</v>
      </c>
      <c r="R257" s="9">
        <v>0</v>
      </c>
      <c r="S257" s="8">
        <v>3611</v>
      </c>
      <c r="T257" s="9">
        <v>6</v>
      </c>
      <c r="U257" s="9">
        <f t="shared" si="54"/>
        <v>3604</v>
      </c>
      <c r="V257" s="9">
        <f t="shared" si="55"/>
        <v>48</v>
      </c>
      <c r="W257" s="7">
        <v>9</v>
      </c>
      <c r="X257" s="7">
        <f t="shared" si="58"/>
        <v>29.274999999999999</v>
      </c>
      <c r="Y257" s="9">
        <v>0</v>
      </c>
      <c r="Z257" s="9">
        <v>1</v>
      </c>
      <c r="AA257" s="9">
        <v>1</v>
      </c>
      <c r="AB257" s="9">
        <v>0</v>
      </c>
      <c r="AC257" s="9">
        <v>0</v>
      </c>
      <c r="AD257" s="29">
        <v>0</v>
      </c>
      <c r="AE257" s="9">
        <v>0</v>
      </c>
      <c r="AF257" s="9">
        <v>1</v>
      </c>
      <c r="AG257" s="29">
        <v>0</v>
      </c>
      <c r="AH257" s="9">
        <v>1</v>
      </c>
      <c r="AI257" s="29">
        <v>0</v>
      </c>
      <c r="AJ257" s="20">
        <v>2001</v>
      </c>
      <c r="AK257" s="32">
        <v>0.01</v>
      </c>
      <c r="AL257" s="32">
        <v>0.41725000000000001</v>
      </c>
      <c r="AM257" s="32">
        <v>0.48</v>
      </c>
      <c r="AN257" s="42">
        <v>9.2749999999999999E-2</v>
      </c>
      <c r="AO257" s="41">
        <v>1</v>
      </c>
      <c r="AP257" s="17">
        <v>0</v>
      </c>
      <c r="AQ257">
        <v>0.48</v>
      </c>
      <c r="AR257" s="39">
        <v>0.52</v>
      </c>
      <c r="AS257" t="s">
        <v>98</v>
      </c>
      <c r="AT257" s="39" t="s">
        <v>98</v>
      </c>
      <c r="AU257">
        <v>0</v>
      </c>
      <c r="AV257" s="17">
        <v>1</v>
      </c>
      <c r="AW257">
        <v>0</v>
      </c>
      <c r="AX257" s="17">
        <v>1</v>
      </c>
      <c r="AY257" s="17" t="s">
        <v>5</v>
      </c>
      <c r="AZ257">
        <v>0</v>
      </c>
      <c r="BA257">
        <v>1</v>
      </c>
      <c r="BB257">
        <v>0</v>
      </c>
      <c r="BC257">
        <v>0</v>
      </c>
      <c r="BD257">
        <v>0</v>
      </c>
      <c r="BE257">
        <v>0</v>
      </c>
      <c r="BF257" s="17">
        <v>0</v>
      </c>
      <c r="BG257">
        <v>0</v>
      </c>
      <c r="BH257">
        <v>1</v>
      </c>
      <c r="BI257" s="17">
        <v>0</v>
      </c>
      <c r="BJ257">
        <v>869</v>
      </c>
      <c r="BK257">
        <v>116</v>
      </c>
      <c r="BL257" s="24">
        <v>44.274999999999999</v>
      </c>
      <c r="BM257">
        <v>1</v>
      </c>
      <c r="BN257">
        <v>0</v>
      </c>
      <c r="BO257">
        <v>0</v>
      </c>
      <c r="BP257">
        <v>0</v>
      </c>
      <c r="BQ257">
        <v>0</v>
      </c>
      <c r="BR257">
        <v>0</v>
      </c>
      <c r="BS257">
        <v>0</v>
      </c>
      <c r="BT257" s="17">
        <v>0</v>
      </c>
      <c r="BU257">
        <v>0</v>
      </c>
      <c r="BV257">
        <v>1</v>
      </c>
      <c r="BW257">
        <v>0</v>
      </c>
      <c r="BX257" s="17">
        <v>0</v>
      </c>
      <c r="BY257">
        <v>1</v>
      </c>
      <c r="BZ257">
        <v>0</v>
      </c>
      <c r="CA257">
        <v>0</v>
      </c>
      <c r="CB257">
        <v>0</v>
      </c>
      <c r="CC257" s="17">
        <v>1</v>
      </c>
      <c r="CD257">
        <v>1</v>
      </c>
      <c r="CE257">
        <v>1</v>
      </c>
      <c r="CF257">
        <v>0</v>
      </c>
      <c r="CG257">
        <v>0</v>
      </c>
      <c r="CH257">
        <v>0</v>
      </c>
      <c r="CI257">
        <v>1</v>
      </c>
      <c r="CJ257">
        <v>1</v>
      </c>
      <c r="CK257">
        <v>0</v>
      </c>
      <c r="CL257">
        <v>0</v>
      </c>
      <c r="CM257">
        <v>0</v>
      </c>
      <c r="CN257">
        <v>0</v>
      </c>
      <c r="CO257" s="17">
        <v>1</v>
      </c>
      <c r="CP257">
        <v>0.217</v>
      </c>
      <c r="CQ257">
        <v>129</v>
      </c>
      <c r="CR257">
        <v>1</v>
      </c>
      <c r="CS257">
        <v>0</v>
      </c>
      <c r="CT257">
        <v>28</v>
      </c>
      <c r="CZ257" s="33" t="s">
        <v>85</v>
      </c>
    </row>
    <row r="258" spans="1:104" x14ac:dyDescent="0.25">
      <c r="A258">
        <v>257</v>
      </c>
      <c r="B258">
        <v>18</v>
      </c>
      <c r="C258" s="24" t="s">
        <v>213</v>
      </c>
      <c r="D258" s="12">
        <v>6.6382116493849166</v>
      </c>
      <c r="E258" s="13">
        <v>3.1001674457549622</v>
      </c>
      <c r="F258" s="7">
        <v>2.1412429378531068</v>
      </c>
      <c r="G258" s="7">
        <f t="shared" ref="G258:G321" si="60">D258-E258</f>
        <v>3.5380442036299544</v>
      </c>
      <c r="H258" s="15">
        <f t="shared" ref="H258:H321" si="61">D258+E258</f>
        <v>9.7383790951398783</v>
      </c>
      <c r="I258" s="11">
        <f t="shared" ref="I258:I321" si="62">IFERROR(F258/SQRT(F258^2+U258), "X")</f>
        <v>3.5644906394878516E-2</v>
      </c>
      <c r="J258" s="32">
        <f t="shared" ref="J258:J321" si="63">IFERROR(SQRT((1-I258^2)/U258), "X")</f>
        <v>1.6646829635602899E-2</v>
      </c>
      <c r="K258" s="32">
        <f t="shared" ref="K258:K321" si="64">IFERROR(1/J258, "X")</f>
        <v>60.071498410801333</v>
      </c>
      <c r="L258" s="8">
        <v>1</v>
      </c>
      <c r="M258" s="9">
        <v>0</v>
      </c>
      <c r="N258" s="8">
        <v>1</v>
      </c>
      <c r="O258" s="9">
        <v>0</v>
      </c>
      <c r="P258" s="9">
        <v>0</v>
      </c>
      <c r="Q258" s="9">
        <v>0</v>
      </c>
      <c r="R258" s="9">
        <v>0</v>
      </c>
      <c r="S258" s="8">
        <v>3611</v>
      </c>
      <c r="T258" s="9">
        <v>6</v>
      </c>
      <c r="U258" s="9">
        <f t="shared" ref="U258:U321" si="65">S258-T258-1</f>
        <v>3604</v>
      </c>
      <c r="V258" s="9">
        <f t="shared" ref="V258:V321" si="66">COUNTIF(B:B,B258)</f>
        <v>48</v>
      </c>
      <c r="W258" s="7">
        <v>17</v>
      </c>
      <c r="X258" s="7">
        <f t="shared" si="58"/>
        <v>21.274999999999999</v>
      </c>
      <c r="Y258" s="9">
        <v>0</v>
      </c>
      <c r="Z258" s="9">
        <v>1</v>
      </c>
      <c r="AA258" s="9">
        <v>1</v>
      </c>
      <c r="AB258" s="9">
        <v>0</v>
      </c>
      <c r="AC258" s="9">
        <v>0</v>
      </c>
      <c r="AD258" s="29">
        <v>0</v>
      </c>
      <c r="AE258" s="9">
        <v>0</v>
      </c>
      <c r="AF258" s="9">
        <v>1</v>
      </c>
      <c r="AG258" s="29">
        <v>0</v>
      </c>
      <c r="AH258" s="9">
        <v>1</v>
      </c>
      <c r="AI258" s="29">
        <v>0</v>
      </c>
      <c r="AJ258" s="20">
        <v>2001</v>
      </c>
      <c r="AK258" s="32">
        <v>0.01</v>
      </c>
      <c r="AL258" s="32">
        <v>0.41725000000000001</v>
      </c>
      <c r="AM258" s="32">
        <v>0.48</v>
      </c>
      <c r="AN258" s="42">
        <v>9.2749999999999999E-2</v>
      </c>
      <c r="AO258" s="41">
        <v>1</v>
      </c>
      <c r="AP258" s="17">
        <v>0</v>
      </c>
      <c r="AQ258">
        <v>0.48</v>
      </c>
      <c r="AR258" s="39">
        <v>0.52</v>
      </c>
      <c r="AS258" t="s">
        <v>98</v>
      </c>
      <c r="AT258" s="39" t="s">
        <v>98</v>
      </c>
      <c r="AU258">
        <v>0</v>
      </c>
      <c r="AV258" s="17">
        <v>1</v>
      </c>
      <c r="AW258">
        <v>0</v>
      </c>
      <c r="AX258" s="17">
        <v>1</v>
      </c>
      <c r="AY258" s="17" t="s">
        <v>5</v>
      </c>
      <c r="AZ258">
        <v>0</v>
      </c>
      <c r="BA258">
        <v>1</v>
      </c>
      <c r="BB258">
        <v>0</v>
      </c>
      <c r="BC258">
        <v>0</v>
      </c>
      <c r="BD258">
        <v>0</v>
      </c>
      <c r="BE258">
        <v>0</v>
      </c>
      <c r="BF258" s="17">
        <v>0</v>
      </c>
      <c r="BG258">
        <v>0</v>
      </c>
      <c r="BH258">
        <v>1</v>
      </c>
      <c r="BI258" s="17">
        <v>0</v>
      </c>
      <c r="BJ258">
        <v>869</v>
      </c>
      <c r="BK258">
        <v>116</v>
      </c>
      <c r="BL258" s="24">
        <v>44.274999999999999</v>
      </c>
      <c r="BM258">
        <v>0</v>
      </c>
      <c r="BN258">
        <v>0</v>
      </c>
      <c r="BO258">
        <v>0</v>
      </c>
      <c r="BP258">
        <v>0</v>
      </c>
      <c r="BQ258">
        <v>0</v>
      </c>
      <c r="BR258">
        <v>0</v>
      </c>
      <c r="BS258">
        <v>0</v>
      </c>
      <c r="BT258" s="17">
        <v>1</v>
      </c>
      <c r="BU258">
        <v>0</v>
      </c>
      <c r="BV258">
        <v>1</v>
      </c>
      <c r="BW258">
        <v>0</v>
      </c>
      <c r="BX258" s="17">
        <v>0</v>
      </c>
      <c r="BY258">
        <v>1</v>
      </c>
      <c r="BZ258">
        <v>0</v>
      </c>
      <c r="CA258">
        <v>0</v>
      </c>
      <c r="CB258">
        <v>0</v>
      </c>
      <c r="CC258" s="17">
        <v>1</v>
      </c>
      <c r="CD258">
        <v>1</v>
      </c>
      <c r="CE258">
        <v>1</v>
      </c>
      <c r="CF258">
        <v>0</v>
      </c>
      <c r="CG258">
        <v>0</v>
      </c>
      <c r="CH258">
        <v>0</v>
      </c>
      <c r="CI258">
        <v>1</v>
      </c>
      <c r="CJ258">
        <v>1</v>
      </c>
      <c r="CK258">
        <v>0</v>
      </c>
      <c r="CL258">
        <v>0</v>
      </c>
      <c r="CM258">
        <v>0</v>
      </c>
      <c r="CN258">
        <v>0</v>
      </c>
      <c r="CO258" s="17">
        <v>1</v>
      </c>
      <c r="CP258">
        <v>0.217</v>
      </c>
      <c r="CQ258">
        <v>129</v>
      </c>
      <c r="CR258">
        <v>1</v>
      </c>
      <c r="CS258">
        <v>0</v>
      </c>
      <c r="CT258">
        <v>28</v>
      </c>
      <c r="CZ258" s="33" t="s">
        <v>85</v>
      </c>
    </row>
    <row r="259" spans="1:104" x14ac:dyDescent="0.25">
      <c r="A259">
        <v>258</v>
      </c>
      <c r="B259">
        <v>18</v>
      </c>
      <c r="C259" s="24" t="s">
        <v>213</v>
      </c>
      <c r="D259" s="12">
        <v>8.8024365082959513</v>
      </c>
      <c r="E259" s="13">
        <v>3.698245894110451</v>
      </c>
      <c r="F259" s="7">
        <v>2.380165289256198</v>
      </c>
      <c r="G259" s="7">
        <f t="shared" si="60"/>
        <v>5.1041906141854998</v>
      </c>
      <c r="H259" s="15">
        <f t="shared" si="61"/>
        <v>12.500682402406403</v>
      </c>
      <c r="I259" s="11">
        <f t="shared" si="62"/>
        <v>3.9616276756962047E-2</v>
      </c>
      <c r="J259" s="32">
        <f t="shared" si="63"/>
        <v>1.6644338498584751E-2</v>
      </c>
      <c r="K259" s="32">
        <f t="shared" si="64"/>
        <v>60.080489235725942</v>
      </c>
      <c r="L259" s="8">
        <v>1</v>
      </c>
      <c r="M259" s="9">
        <v>0</v>
      </c>
      <c r="N259" s="8">
        <v>1</v>
      </c>
      <c r="O259" s="9">
        <v>0</v>
      </c>
      <c r="P259" s="9">
        <v>0</v>
      </c>
      <c r="Q259" s="9">
        <v>0</v>
      </c>
      <c r="R259" s="9">
        <v>0</v>
      </c>
      <c r="S259" s="8">
        <v>3611</v>
      </c>
      <c r="T259" s="9">
        <v>6</v>
      </c>
      <c r="U259" s="9">
        <f t="shared" si="65"/>
        <v>3604</v>
      </c>
      <c r="V259" s="9">
        <f t="shared" si="66"/>
        <v>48</v>
      </c>
      <c r="W259" s="7">
        <v>12</v>
      </c>
      <c r="X259" s="7">
        <f t="shared" si="58"/>
        <v>26.274999999999999</v>
      </c>
      <c r="Y259" s="9">
        <v>0</v>
      </c>
      <c r="Z259" s="9">
        <v>1</v>
      </c>
      <c r="AA259" s="9">
        <v>1</v>
      </c>
      <c r="AB259" s="9">
        <v>0</v>
      </c>
      <c r="AC259" s="9">
        <v>0</v>
      </c>
      <c r="AD259" s="29">
        <v>0</v>
      </c>
      <c r="AE259" s="9">
        <v>0</v>
      </c>
      <c r="AF259" s="9">
        <v>1</v>
      </c>
      <c r="AG259" s="29">
        <v>0</v>
      </c>
      <c r="AH259" s="9">
        <v>1</v>
      </c>
      <c r="AI259" s="29">
        <v>0</v>
      </c>
      <c r="AJ259" s="20">
        <v>2001</v>
      </c>
      <c r="AK259" s="32">
        <v>0.01</v>
      </c>
      <c r="AL259" s="32">
        <v>0.41725000000000001</v>
      </c>
      <c r="AM259" s="32">
        <v>0.48</v>
      </c>
      <c r="AN259" s="42">
        <v>9.2749999999999999E-2</v>
      </c>
      <c r="AO259" s="41">
        <v>1</v>
      </c>
      <c r="AP259" s="17">
        <v>0</v>
      </c>
      <c r="AQ259">
        <v>0.48</v>
      </c>
      <c r="AR259" s="39">
        <v>0.52</v>
      </c>
      <c r="AS259" t="s">
        <v>98</v>
      </c>
      <c r="AT259" s="39" t="s">
        <v>98</v>
      </c>
      <c r="AU259">
        <v>0</v>
      </c>
      <c r="AV259" s="17">
        <v>1</v>
      </c>
      <c r="AW259">
        <v>0</v>
      </c>
      <c r="AX259" s="17">
        <v>1</v>
      </c>
      <c r="AY259" s="17" t="s">
        <v>5</v>
      </c>
      <c r="AZ259">
        <v>0</v>
      </c>
      <c r="BA259">
        <v>1</v>
      </c>
      <c r="BB259">
        <v>0</v>
      </c>
      <c r="BC259">
        <v>0</v>
      </c>
      <c r="BD259">
        <v>0</v>
      </c>
      <c r="BE259">
        <v>0</v>
      </c>
      <c r="BF259" s="17">
        <v>0</v>
      </c>
      <c r="BG259">
        <v>0</v>
      </c>
      <c r="BH259">
        <v>1</v>
      </c>
      <c r="BI259" s="17">
        <v>0</v>
      </c>
      <c r="BJ259">
        <v>869</v>
      </c>
      <c r="BK259">
        <v>116</v>
      </c>
      <c r="BL259" s="24">
        <v>44.274999999999999</v>
      </c>
      <c r="BM259">
        <v>0</v>
      </c>
      <c r="BN259">
        <v>0</v>
      </c>
      <c r="BO259">
        <v>0</v>
      </c>
      <c r="BP259">
        <v>0</v>
      </c>
      <c r="BQ259">
        <v>0</v>
      </c>
      <c r="BR259">
        <v>0</v>
      </c>
      <c r="BS259">
        <v>0</v>
      </c>
      <c r="BT259" s="17">
        <v>1</v>
      </c>
      <c r="BU259">
        <v>0</v>
      </c>
      <c r="BV259">
        <v>1</v>
      </c>
      <c r="BW259">
        <v>0</v>
      </c>
      <c r="BX259" s="17">
        <v>0</v>
      </c>
      <c r="BY259">
        <v>1</v>
      </c>
      <c r="BZ259">
        <v>0</v>
      </c>
      <c r="CA259">
        <v>0</v>
      </c>
      <c r="CB259">
        <v>0</v>
      </c>
      <c r="CC259" s="17">
        <v>1</v>
      </c>
      <c r="CD259">
        <v>1</v>
      </c>
      <c r="CE259">
        <v>1</v>
      </c>
      <c r="CF259">
        <v>0</v>
      </c>
      <c r="CG259">
        <v>0</v>
      </c>
      <c r="CH259">
        <v>0</v>
      </c>
      <c r="CI259">
        <v>1</v>
      </c>
      <c r="CJ259">
        <v>1</v>
      </c>
      <c r="CK259">
        <v>0</v>
      </c>
      <c r="CL259">
        <v>0</v>
      </c>
      <c r="CM259">
        <v>0</v>
      </c>
      <c r="CN259">
        <v>0</v>
      </c>
      <c r="CO259" s="17">
        <v>1</v>
      </c>
      <c r="CP259">
        <v>0.217</v>
      </c>
      <c r="CQ259">
        <v>129</v>
      </c>
      <c r="CR259">
        <v>1</v>
      </c>
      <c r="CS259">
        <v>0</v>
      </c>
      <c r="CT259">
        <v>28</v>
      </c>
      <c r="CZ259" s="33" t="s">
        <v>85</v>
      </c>
    </row>
    <row r="260" spans="1:104" x14ac:dyDescent="0.25">
      <c r="A260">
        <v>259</v>
      </c>
      <c r="B260">
        <v>18</v>
      </c>
      <c r="C260" s="24" t="s">
        <v>213</v>
      </c>
      <c r="D260" s="12">
        <v>6.0291838476180803</v>
      </c>
      <c r="E260" s="13">
        <v>2.7319739309519422</v>
      </c>
      <c r="F260" s="7">
        <v>2.2068965517241379</v>
      </c>
      <c r="G260" s="7">
        <f t="shared" si="60"/>
        <v>3.2972099166661382</v>
      </c>
      <c r="H260" s="15">
        <f t="shared" si="61"/>
        <v>8.7611577785700234</v>
      </c>
      <c r="I260" s="11">
        <f t="shared" si="62"/>
        <v>3.6736377862039801E-2</v>
      </c>
      <c r="J260" s="32">
        <f t="shared" si="63"/>
        <v>1.6646171218736787E-2</v>
      </c>
      <c r="K260" s="32">
        <f t="shared" si="64"/>
        <v>60.073874457953949</v>
      </c>
      <c r="L260" s="8">
        <v>1</v>
      </c>
      <c r="M260" s="9">
        <v>0</v>
      </c>
      <c r="N260" s="8">
        <v>1</v>
      </c>
      <c r="O260" s="9">
        <v>0</v>
      </c>
      <c r="P260" s="9">
        <v>0</v>
      </c>
      <c r="Q260" s="9">
        <v>0</v>
      </c>
      <c r="R260" s="9">
        <v>0</v>
      </c>
      <c r="S260" s="8">
        <v>3611</v>
      </c>
      <c r="T260" s="9">
        <v>6</v>
      </c>
      <c r="U260" s="9">
        <f t="shared" si="65"/>
        <v>3604</v>
      </c>
      <c r="V260" s="9">
        <f t="shared" si="66"/>
        <v>48</v>
      </c>
      <c r="W260" s="7">
        <v>9</v>
      </c>
      <c r="X260" s="7">
        <f t="shared" si="58"/>
        <v>29.274999999999999</v>
      </c>
      <c r="Y260" s="9">
        <v>0</v>
      </c>
      <c r="Z260" s="9">
        <v>1</v>
      </c>
      <c r="AA260" s="9">
        <v>1</v>
      </c>
      <c r="AB260" s="9">
        <v>0</v>
      </c>
      <c r="AC260" s="9">
        <v>0</v>
      </c>
      <c r="AD260" s="29">
        <v>0</v>
      </c>
      <c r="AE260" s="9">
        <v>0</v>
      </c>
      <c r="AF260" s="9">
        <v>1</v>
      </c>
      <c r="AG260" s="29">
        <v>0</v>
      </c>
      <c r="AH260" s="9">
        <v>1</v>
      </c>
      <c r="AI260" s="29">
        <v>0</v>
      </c>
      <c r="AJ260" s="20">
        <v>2001</v>
      </c>
      <c r="AK260" s="32">
        <v>0.01</v>
      </c>
      <c r="AL260" s="32">
        <v>0.41725000000000001</v>
      </c>
      <c r="AM260" s="32">
        <v>0.48</v>
      </c>
      <c r="AN260" s="42">
        <v>9.2749999999999999E-2</v>
      </c>
      <c r="AO260" s="41">
        <v>1</v>
      </c>
      <c r="AP260" s="17">
        <v>0</v>
      </c>
      <c r="AQ260">
        <v>0.48</v>
      </c>
      <c r="AR260" s="39">
        <v>0.52</v>
      </c>
      <c r="AS260" t="s">
        <v>98</v>
      </c>
      <c r="AT260" s="39" t="s">
        <v>98</v>
      </c>
      <c r="AU260">
        <v>0</v>
      </c>
      <c r="AV260" s="17">
        <v>1</v>
      </c>
      <c r="AW260">
        <v>0</v>
      </c>
      <c r="AX260" s="17">
        <v>1</v>
      </c>
      <c r="AY260" s="17" t="s">
        <v>5</v>
      </c>
      <c r="AZ260">
        <v>0</v>
      </c>
      <c r="BA260">
        <v>1</v>
      </c>
      <c r="BB260">
        <v>0</v>
      </c>
      <c r="BC260">
        <v>0</v>
      </c>
      <c r="BD260">
        <v>0</v>
      </c>
      <c r="BE260">
        <v>0</v>
      </c>
      <c r="BF260" s="17">
        <v>0</v>
      </c>
      <c r="BG260">
        <v>0</v>
      </c>
      <c r="BH260">
        <v>1</v>
      </c>
      <c r="BI260" s="17">
        <v>0</v>
      </c>
      <c r="BJ260">
        <v>869</v>
      </c>
      <c r="BK260">
        <v>116</v>
      </c>
      <c r="BL260" s="24">
        <v>44.274999999999999</v>
      </c>
      <c r="BM260">
        <v>0</v>
      </c>
      <c r="BN260">
        <v>0</v>
      </c>
      <c r="BO260">
        <v>0</v>
      </c>
      <c r="BP260">
        <v>0</v>
      </c>
      <c r="BQ260">
        <v>0</v>
      </c>
      <c r="BR260">
        <v>0</v>
      </c>
      <c r="BS260">
        <v>0</v>
      </c>
      <c r="BT260" s="17">
        <v>1</v>
      </c>
      <c r="BU260">
        <v>0</v>
      </c>
      <c r="BV260">
        <v>1</v>
      </c>
      <c r="BW260">
        <v>0</v>
      </c>
      <c r="BX260" s="17">
        <v>0</v>
      </c>
      <c r="BY260">
        <v>1</v>
      </c>
      <c r="BZ260">
        <v>0</v>
      </c>
      <c r="CA260">
        <v>0</v>
      </c>
      <c r="CB260">
        <v>0</v>
      </c>
      <c r="CC260" s="17">
        <v>1</v>
      </c>
      <c r="CD260">
        <v>1</v>
      </c>
      <c r="CE260">
        <v>1</v>
      </c>
      <c r="CF260">
        <v>0</v>
      </c>
      <c r="CG260">
        <v>0</v>
      </c>
      <c r="CH260">
        <v>0</v>
      </c>
      <c r="CI260">
        <v>1</v>
      </c>
      <c r="CJ260">
        <v>1</v>
      </c>
      <c r="CK260">
        <v>0</v>
      </c>
      <c r="CL260">
        <v>0</v>
      </c>
      <c r="CM260">
        <v>0</v>
      </c>
      <c r="CN260">
        <v>0</v>
      </c>
      <c r="CO260" s="17">
        <v>1</v>
      </c>
      <c r="CP260">
        <v>0.217</v>
      </c>
      <c r="CQ260">
        <v>129</v>
      </c>
      <c r="CR260">
        <v>1</v>
      </c>
      <c r="CS260">
        <v>0</v>
      </c>
      <c r="CT260">
        <v>28</v>
      </c>
      <c r="CZ260" s="33" t="s">
        <v>85</v>
      </c>
    </row>
    <row r="261" spans="1:104" x14ac:dyDescent="0.25">
      <c r="A261">
        <v>260</v>
      </c>
      <c r="B261">
        <v>18</v>
      </c>
      <c r="C261" s="24" t="s">
        <v>213</v>
      </c>
      <c r="D261" s="12">
        <v>6.3739831279421733</v>
      </c>
      <c r="E261" s="13">
        <v>2.940483929188793</v>
      </c>
      <c r="F261" s="7">
        <v>2.1676646706586831</v>
      </c>
      <c r="G261" s="7">
        <f t="shared" si="60"/>
        <v>3.4334991987533803</v>
      </c>
      <c r="H261" s="15">
        <f t="shared" si="61"/>
        <v>9.3144670571309653</v>
      </c>
      <c r="I261" s="11">
        <f t="shared" si="62"/>
        <v>3.6174506318020869E-2</v>
      </c>
      <c r="J261" s="32">
        <f t="shared" si="63"/>
        <v>1.6688239102512385E-2</v>
      </c>
      <c r="K261" s="32">
        <f t="shared" si="64"/>
        <v>59.92243962093351</v>
      </c>
      <c r="L261" s="8">
        <v>1</v>
      </c>
      <c r="M261" s="9">
        <v>0</v>
      </c>
      <c r="N261" s="8">
        <v>1</v>
      </c>
      <c r="O261" s="9">
        <v>0</v>
      </c>
      <c r="P261" s="9">
        <v>0</v>
      </c>
      <c r="Q261" s="9">
        <v>0</v>
      </c>
      <c r="R261" s="9">
        <v>0</v>
      </c>
      <c r="S261" s="8">
        <v>3599</v>
      </c>
      <c r="T261" s="9">
        <v>12</v>
      </c>
      <c r="U261" s="9">
        <f t="shared" si="65"/>
        <v>3586</v>
      </c>
      <c r="V261" s="9">
        <f t="shared" si="66"/>
        <v>48</v>
      </c>
      <c r="W261" s="7">
        <v>17</v>
      </c>
      <c r="X261" s="7">
        <f t="shared" si="58"/>
        <v>21.274999999999999</v>
      </c>
      <c r="Y261" s="9">
        <v>0</v>
      </c>
      <c r="Z261" s="9">
        <v>1</v>
      </c>
      <c r="AA261" s="9">
        <v>1</v>
      </c>
      <c r="AB261" s="9">
        <v>0</v>
      </c>
      <c r="AC261" s="9">
        <v>0</v>
      </c>
      <c r="AD261" s="29">
        <v>0</v>
      </c>
      <c r="AE261" s="9">
        <v>0</v>
      </c>
      <c r="AF261" s="9">
        <v>1</v>
      </c>
      <c r="AG261" s="29">
        <v>0</v>
      </c>
      <c r="AH261" s="9">
        <v>1</v>
      </c>
      <c r="AI261" s="29">
        <v>0</v>
      </c>
      <c r="AJ261" s="20">
        <v>2001</v>
      </c>
      <c r="AK261" s="32">
        <v>0.01</v>
      </c>
      <c r="AL261" s="32">
        <v>0.41725000000000001</v>
      </c>
      <c r="AM261" s="32">
        <v>0.48</v>
      </c>
      <c r="AN261" s="42">
        <v>9.2749999999999999E-2</v>
      </c>
      <c r="AO261" s="41">
        <v>1</v>
      </c>
      <c r="AP261" s="17">
        <v>0</v>
      </c>
      <c r="AQ261">
        <v>0.48</v>
      </c>
      <c r="AR261" s="39">
        <v>0.52</v>
      </c>
      <c r="AS261" t="s">
        <v>98</v>
      </c>
      <c r="AT261" s="39" t="s">
        <v>98</v>
      </c>
      <c r="AU261">
        <v>0</v>
      </c>
      <c r="AV261" s="17">
        <v>1</v>
      </c>
      <c r="AW261">
        <v>0</v>
      </c>
      <c r="AX261" s="17">
        <v>1</v>
      </c>
      <c r="AY261" s="17" t="s">
        <v>5</v>
      </c>
      <c r="AZ261">
        <v>0</v>
      </c>
      <c r="BA261">
        <v>1</v>
      </c>
      <c r="BB261">
        <v>0</v>
      </c>
      <c r="BC261">
        <v>0</v>
      </c>
      <c r="BD261">
        <v>0</v>
      </c>
      <c r="BE261">
        <v>0</v>
      </c>
      <c r="BF261" s="17">
        <v>0</v>
      </c>
      <c r="BG261">
        <v>0</v>
      </c>
      <c r="BH261">
        <v>1</v>
      </c>
      <c r="BI261" s="17">
        <v>0</v>
      </c>
      <c r="BJ261">
        <v>869</v>
      </c>
      <c r="BK261">
        <v>116</v>
      </c>
      <c r="BL261" s="24">
        <v>44.274999999999999</v>
      </c>
      <c r="BM261">
        <v>0</v>
      </c>
      <c r="BN261">
        <v>0</v>
      </c>
      <c r="BO261">
        <v>0</v>
      </c>
      <c r="BP261">
        <v>0</v>
      </c>
      <c r="BQ261">
        <v>0</v>
      </c>
      <c r="BR261">
        <v>0</v>
      </c>
      <c r="BS261">
        <v>0</v>
      </c>
      <c r="BT261" s="17">
        <v>1</v>
      </c>
      <c r="BU261">
        <v>0</v>
      </c>
      <c r="BV261">
        <v>1</v>
      </c>
      <c r="BW261">
        <v>0</v>
      </c>
      <c r="BX261" s="17">
        <v>0</v>
      </c>
      <c r="BY261">
        <v>1</v>
      </c>
      <c r="BZ261">
        <v>0</v>
      </c>
      <c r="CA261">
        <v>0</v>
      </c>
      <c r="CB261">
        <v>0</v>
      </c>
      <c r="CC261" s="17">
        <v>1</v>
      </c>
      <c r="CD261">
        <v>1</v>
      </c>
      <c r="CE261">
        <v>1</v>
      </c>
      <c r="CF261">
        <v>0</v>
      </c>
      <c r="CG261">
        <v>0</v>
      </c>
      <c r="CH261">
        <v>0</v>
      </c>
      <c r="CI261">
        <v>1</v>
      </c>
      <c r="CJ261">
        <v>1</v>
      </c>
      <c r="CK261">
        <v>0</v>
      </c>
      <c r="CL261">
        <v>0</v>
      </c>
      <c r="CM261">
        <v>0</v>
      </c>
      <c r="CN261">
        <v>0</v>
      </c>
      <c r="CO261" s="17">
        <v>1</v>
      </c>
      <c r="CP261">
        <v>0.217</v>
      </c>
      <c r="CQ261">
        <v>129</v>
      </c>
      <c r="CR261">
        <v>1</v>
      </c>
      <c r="CS261">
        <v>0</v>
      </c>
      <c r="CT261">
        <v>28</v>
      </c>
      <c r="CZ261" s="33" t="s">
        <v>85</v>
      </c>
    </row>
    <row r="262" spans="1:104" x14ac:dyDescent="0.25">
      <c r="A262">
        <v>261</v>
      </c>
      <c r="B262">
        <v>18</v>
      </c>
      <c r="C262" s="24" t="s">
        <v>213</v>
      </c>
      <c r="D262" s="12">
        <v>9.1672655665788518</v>
      </c>
      <c r="E262" s="13">
        <v>3.776547941049095</v>
      </c>
      <c r="F262" s="7">
        <v>2.42741935483871</v>
      </c>
      <c r="G262" s="7">
        <f t="shared" si="60"/>
        <v>5.3907176255297564</v>
      </c>
      <c r="H262" s="15">
        <f t="shared" si="61"/>
        <v>12.943813507627947</v>
      </c>
      <c r="I262" s="11">
        <f t="shared" si="62"/>
        <v>4.0502623357663275E-2</v>
      </c>
      <c r="J262" s="32">
        <f t="shared" si="63"/>
        <v>1.6685466100831381E-2</v>
      </c>
      <c r="K262" s="32">
        <f t="shared" si="64"/>
        <v>59.932398289441451</v>
      </c>
      <c r="L262" s="8">
        <v>1</v>
      </c>
      <c r="M262" s="9">
        <v>0</v>
      </c>
      <c r="N262" s="8">
        <v>1</v>
      </c>
      <c r="O262" s="9">
        <v>0</v>
      </c>
      <c r="P262" s="9">
        <v>0</v>
      </c>
      <c r="Q262" s="9">
        <v>0</v>
      </c>
      <c r="R262" s="9">
        <v>0</v>
      </c>
      <c r="S262" s="8">
        <v>3599</v>
      </c>
      <c r="T262" s="9">
        <v>12</v>
      </c>
      <c r="U262" s="9">
        <f t="shared" si="65"/>
        <v>3586</v>
      </c>
      <c r="V262" s="9">
        <f t="shared" si="66"/>
        <v>48</v>
      </c>
      <c r="W262" s="7">
        <v>12</v>
      </c>
      <c r="X262" s="7">
        <f t="shared" si="58"/>
        <v>26.274999999999999</v>
      </c>
      <c r="Y262" s="9">
        <v>0</v>
      </c>
      <c r="Z262" s="9">
        <v>1</v>
      </c>
      <c r="AA262" s="9">
        <v>1</v>
      </c>
      <c r="AB262" s="9">
        <v>0</v>
      </c>
      <c r="AC262" s="9">
        <v>0</v>
      </c>
      <c r="AD262" s="29">
        <v>0</v>
      </c>
      <c r="AE262" s="9">
        <v>0</v>
      </c>
      <c r="AF262" s="9">
        <v>1</v>
      </c>
      <c r="AG262" s="29">
        <v>0</v>
      </c>
      <c r="AH262" s="9">
        <v>1</v>
      </c>
      <c r="AI262" s="29">
        <v>0</v>
      </c>
      <c r="AJ262" s="20">
        <v>2001</v>
      </c>
      <c r="AK262" s="32">
        <v>0.01</v>
      </c>
      <c r="AL262" s="32">
        <v>0.41725000000000001</v>
      </c>
      <c r="AM262" s="32">
        <v>0.48</v>
      </c>
      <c r="AN262" s="42">
        <v>9.2749999999999999E-2</v>
      </c>
      <c r="AO262" s="41">
        <v>1</v>
      </c>
      <c r="AP262" s="17">
        <v>0</v>
      </c>
      <c r="AQ262">
        <v>0.48</v>
      </c>
      <c r="AR262" s="39">
        <v>0.52</v>
      </c>
      <c r="AS262" t="s">
        <v>98</v>
      </c>
      <c r="AT262" s="39" t="s">
        <v>98</v>
      </c>
      <c r="AU262">
        <v>0</v>
      </c>
      <c r="AV262" s="17">
        <v>1</v>
      </c>
      <c r="AW262">
        <v>0</v>
      </c>
      <c r="AX262" s="17">
        <v>1</v>
      </c>
      <c r="AY262" s="17" t="s">
        <v>5</v>
      </c>
      <c r="AZ262">
        <v>0</v>
      </c>
      <c r="BA262">
        <v>1</v>
      </c>
      <c r="BB262">
        <v>0</v>
      </c>
      <c r="BC262">
        <v>0</v>
      </c>
      <c r="BD262">
        <v>0</v>
      </c>
      <c r="BE262">
        <v>0</v>
      </c>
      <c r="BF262" s="17">
        <v>0</v>
      </c>
      <c r="BG262">
        <v>0</v>
      </c>
      <c r="BH262">
        <v>1</v>
      </c>
      <c r="BI262" s="17">
        <v>0</v>
      </c>
      <c r="BJ262">
        <v>869</v>
      </c>
      <c r="BK262">
        <v>116</v>
      </c>
      <c r="BL262" s="24">
        <v>44.274999999999999</v>
      </c>
      <c r="BM262">
        <v>0</v>
      </c>
      <c r="BN262">
        <v>0</v>
      </c>
      <c r="BO262">
        <v>0</v>
      </c>
      <c r="BP262">
        <v>0</v>
      </c>
      <c r="BQ262">
        <v>0</v>
      </c>
      <c r="BR262">
        <v>0</v>
      </c>
      <c r="BS262">
        <v>0</v>
      </c>
      <c r="BT262" s="17">
        <v>1</v>
      </c>
      <c r="BU262">
        <v>0</v>
      </c>
      <c r="BV262">
        <v>1</v>
      </c>
      <c r="BW262">
        <v>0</v>
      </c>
      <c r="BX262" s="17">
        <v>0</v>
      </c>
      <c r="BY262">
        <v>1</v>
      </c>
      <c r="BZ262">
        <v>0</v>
      </c>
      <c r="CA262">
        <v>0</v>
      </c>
      <c r="CB262">
        <v>0</v>
      </c>
      <c r="CC262" s="17">
        <v>1</v>
      </c>
      <c r="CD262">
        <v>1</v>
      </c>
      <c r="CE262">
        <v>1</v>
      </c>
      <c r="CF262">
        <v>0</v>
      </c>
      <c r="CG262">
        <v>0</v>
      </c>
      <c r="CH262">
        <v>0</v>
      </c>
      <c r="CI262">
        <v>1</v>
      </c>
      <c r="CJ262">
        <v>1</v>
      </c>
      <c r="CK262">
        <v>0</v>
      </c>
      <c r="CL262">
        <v>0</v>
      </c>
      <c r="CM262">
        <v>0</v>
      </c>
      <c r="CN262">
        <v>0</v>
      </c>
      <c r="CO262" s="17">
        <v>1</v>
      </c>
      <c r="CP262">
        <v>0.217</v>
      </c>
      <c r="CQ262">
        <v>129</v>
      </c>
      <c r="CR262">
        <v>1</v>
      </c>
      <c r="CS262">
        <v>0</v>
      </c>
      <c r="CT262">
        <v>28</v>
      </c>
      <c r="CZ262" s="33" t="s">
        <v>85</v>
      </c>
    </row>
    <row r="263" spans="1:104" x14ac:dyDescent="0.25">
      <c r="A263">
        <v>262</v>
      </c>
      <c r="B263">
        <v>18</v>
      </c>
      <c r="C263" s="24" t="s">
        <v>213</v>
      </c>
      <c r="D263" s="12">
        <v>5.9698502124814867</v>
      </c>
      <c r="E263" s="13">
        <v>2.796403520583433</v>
      </c>
      <c r="F263" s="7">
        <v>2.1348314606741581</v>
      </c>
      <c r="G263" s="7">
        <f t="shared" si="60"/>
        <v>3.1734466918980537</v>
      </c>
      <c r="H263" s="15">
        <f t="shared" si="61"/>
        <v>8.7662537330649197</v>
      </c>
      <c r="I263" s="11">
        <f t="shared" si="62"/>
        <v>3.5627278687847784E-2</v>
      </c>
      <c r="J263" s="32">
        <f t="shared" si="63"/>
        <v>1.6688567385360273E-2</v>
      </c>
      <c r="K263" s="32">
        <f t="shared" si="64"/>
        <v>59.92126087930297</v>
      </c>
      <c r="L263" s="8">
        <v>1</v>
      </c>
      <c r="M263" s="9">
        <v>0</v>
      </c>
      <c r="N263" s="8">
        <v>1</v>
      </c>
      <c r="O263" s="9">
        <v>0</v>
      </c>
      <c r="P263" s="9">
        <v>0</v>
      </c>
      <c r="Q263" s="9">
        <v>0</v>
      </c>
      <c r="R263" s="9">
        <v>0</v>
      </c>
      <c r="S263" s="8">
        <v>3599</v>
      </c>
      <c r="T263" s="9">
        <v>12</v>
      </c>
      <c r="U263" s="9">
        <f t="shared" si="65"/>
        <v>3586</v>
      </c>
      <c r="V263" s="9">
        <f t="shared" si="66"/>
        <v>48</v>
      </c>
      <c r="W263" s="7">
        <v>9</v>
      </c>
      <c r="X263" s="7">
        <f t="shared" si="58"/>
        <v>29.274999999999999</v>
      </c>
      <c r="Y263" s="9">
        <v>0</v>
      </c>
      <c r="Z263" s="9">
        <v>1</v>
      </c>
      <c r="AA263" s="9">
        <v>1</v>
      </c>
      <c r="AB263" s="9">
        <v>0</v>
      </c>
      <c r="AC263" s="9">
        <v>0</v>
      </c>
      <c r="AD263" s="29">
        <v>0</v>
      </c>
      <c r="AE263" s="9">
        <v>0</v>
      </c>
      <c r="AF263" s="9">
        <v>1</v>
      </c>
      <c r="AG263" s="29">
        <v>0</v>
      </c>
      <c r="AH263" s="9">
        <v>1</v>
      </c>
      <c r="AI263" s="29">
        <v>0</v>
      </c>
      <c r="AJ263" s="20">
        <v>2001</v>
      </c>
      <c r="AK263" s="32">
        <v>0.01</v>
      </c>
      <c r="AL263" s="32">
        <v>0.41725000000000001</v>
      </c>
      <c r="AM263" s="32">
        <v>0.48</v>
      </c>
      <c r="AN263" s="42">
        <v>9.2749999999999999E-2</v>
      </c>
      <c r="AO263" s="41">
        <v>1</v>
      </c>
      <c r="AP263" s="17">
        <v>0</v>
      </c>
      <c r="AQ263">
        <v>0.48</v>
      </c>
      <c r="AR263" s="39">
        <v>0.52</v>
      </c>
      <c r="AS263" t="s">
        <v>98</v>
      </c>
      <c r="AT263" s="39" t="s">
        <v>98</v>
      </c>
      <c r="AU263">
        <v>0</v>
      </c>
      <c r="AV263" s="17">
        <v>1</v>
      </c>
      <c r="AW263">
        <v>0</v>
      </c>
      <c r="AX263" s="17">
        <v>1</v>
      </c>
      <c r="AY263" s="17" t="s">
        <v>5</v>
      </c>
      <c r="AZ263">
        <v>0</v>
      </c>
      <c r="BA263">
        <v>1</v>
      </c>
      <c r="BB263">
        <v>0</v>
      </c>
      <c r="BC263">
        <v>0</v>
      </c>
      <c r="BD263">
        <v>0</v>
      </c>
      <c r="BE263">
        <v>0</v>
      </c>
      <c r="BF263" s="17">
        <v>0</v>
      </c>
      <c r="BG263">
        <v>0</v>
      </c>
      <c r="BH263">
        <v>1</v>
      </c>
      <c r="BI263" s="17">
        <v>0</v>
      </c>
      <c r="BJ263">
        <v>869</v>
      </c>
      <c r="BK263">
        <v>116</v>
      </c>
      <c r="BL263" s="24">
        <v>44.274999999999999</v>
      </c>
      <c r="BM263">
        <v>0</v>
      </c>
      <c r="BN263">
        <v>0</v>
      </c>
      <c r="BO263">
        <v>0</v>
      </c>
      <c r="BP263">
        <v>0</v>
      </c>
      <c r="BQ263">
        <v>0</v>
      </c>
      <c r="BR263">
        <v>0</v>
      </c>
      <c r="BS263">
        <v>0</v>
      </c>
      <c r="BT263" s="17">
        <v>1</v>
      </c>
      <c r="BU263">
        <v>0</v>
      </c>
      <c r="BV263">
        <v>1</v>
      </c>
      <c r="BW263">
        <v>0</v>
      </c>
      <c r="BX263" s="17">
        <v>0</v>
      </c>
      <c r="BY263">
        <v>1</v>
      </c>
      <c r="BZ263">
        <v>0</v>
      </c>
      <c r="CA263">
        <v>0</v>
      </c>
      <c r="CB263">
        <v>0</v>
      </c>
      <c r="CC263" s="17">
        <v>1</v>
      </c>
      <c r="CD263">
        <v>1</v>
      </c>
      <c r="CE263">
        <v>1</v>
      </c>
      <c r="CF263">
        <v>0</v>
      </c>
      <c r="CG263">
        <v>0</v>
      </c>
      <c r="CH263">
        <v>0</v>
      </c>
      <c r="CI263">
        <v>1</v>
      </c>
      <c r="CJ263">
        <v>1</v>
      </c>
      <c r="CK263">
        <v>0</v>
      </c>
      <c r="CL263">
        <v>0</v>
      </c>
      <c r="CM263">
        <v>0</v>
      </c>
      <c r="CN263">
        <v>0</v>
      </c>
      <c r="CO263" s="17">
        <v>1</v>
      </c>
      <c r="CP263">
        <v>0.217</v>
      </c>
      <c r="CQ263">
        <v>129</v>
      </c>
      <c r="CR263">
        <v>1</v>
      </c>
      <c r="CS263">
        <v>0</v>
      </c>
      <c r="CT263">
        <v>28</v>
      </c>
      <c r="CZ263" s="33" t="s">
        <v>85</v>
      </c>
    </row>
    <row r="264" spans="1:104" x14ac:dyDescent="0.25">
      <c r="A264">
        <v>263</v>
      </c>
      <c r="B264">
        <v>18</v>
      </c>
      <c r="C264" s="24" t="s">
        <v>213</v>
      </c>
      <c r="D264" s="12">
        <v>6.5452536016274987</v>
      </c>
      <c r="E264" s="13">
        <v>3.1059246313353008</v>
      </c>
      <c r="F264" s="7">
        <v>2.107344632768362</v>
      </c>
      <c r="G264" s="7">
        <f t="shared" si="60"/>
        <v>3.4393289702921979</v>
      </c>
      <c r="H264" s="15">
        <f t="shared" si="61"/>
        <v>9.6511782329627991</v>
      </c>
      <c r="I264" s="11">
        <f t="shared" si="62"/>
        <v>3.5183836008184803E-2</v>
      </c>
      <c r="J264" s="32">
        <f t="shared" si="63"/>
        <v>1.6695814942221738E-2</v>
      </c>
      <c r="K264" s="32">
        <f t="shared" si="64"/>
        <v>59.895249405952534</v>
      </c>
      <c r="L264" s="8">
        <v>1</v>
      </c>
      <c r="M264" s="9">
        <v>0</v>
      </c>
      <c r="N264" s="8">
        <v>1</v>
      </c>
      <c r="O264" s="9">
        <v>0</v>
      </c>
      <c r="P264" s="9">
        <v>0</v>
      </c>
      <c r="Q264" s="9">
        <v>0</v>
      </c>
      <c r="R264" s="9">
        <v>0</v>
      </c>
      <c r="S264" s="8">
        <v>3599</v>
      </c>
      <c r="T264" s="9">
        <v>15</v>
      </c>
      <c r="U264" s="9">
        <f t="shared" si="65"/>
        <v>3583</v>
      </c>
      <c r="V264" s="9">
        <f t="shared" si="66"/>
        <v>48</v>
      </c>
      <c r="W264" s="7">
        <v>17</v>
      </c>
      <c r="X264" s="7">
        <f t="shared" si="58"/>
        <v>21.274999999999999</v>
      </c>
      <c r="Y264" s="9">
        <v>0</v>
      </c>
      <c r="Z264" s="9">
        <v>1</v>
      </c>
      <c r="AA264" s="9">
        <v>1</v>
      </c>
      <c r="AB264" s="9">
        <v>0</v>
      </c>
      <c r="AC264" s="9">
        <v>0</v>
      </c>
      <c r="AD264" s="29">
        <v>0</v>
      </c>
      <c r="AE264" s="9">
        <v>0</v>
      </c>
      <c r="AF264" s="9">
        <v>1</v>
      </c>
      <c r="AG264" s="29">
        <v>0</v>
      </c>
      <c r="AH264" s="9">
        <v>1</v>
      </c>
      <c r="AI264" s="29">
        <v>0</v>
      </c>
      <c r="AJ264" s="20">
        <v>2001</v>
      </c>
      <c r="AK264" s="32">
        <v>0.01</v>
      </c>
      <c r="AL264" s="32">
        <v>0.41725000000000001</v>
      </c>
      <c r="AM264" s="32">
        <v>0.48</v>
      </c>
      <c r="AN264" s="42">
        <v>9.2749999999999999E-2</v>
      </c>
      <c r="AO264" s="41">
        <v>1</v>
      </c>
      <c r="AP264" s="17">
        <v>0</v>
      </c>
      <c r="AQ264">
        <v>0.48</v>
      </c>
      <c r="AR264" s="39">
        <v>0.52</v>
      </c>
      <c r="AS264" t="s">
        <v>98</v>
      </c>
      <c r="AT264" s="39" t="s">
        <v>98</v>
      </c>
      <c r="AU264">
        <v>0</v>
      </c>
      <c r="AV264" s="17">
        <v>1</v>
      </c>
      <c r="AW264">
        <v>0</v>
      </c>
      <c r="AX264" s="17">
        <v>1</v>
      </c>
      <c r="AY264" s="17" t="s">
        <v>5</v>
      </c>
      <c r="AZ264">
        <v>0</v>
      </c>
      <c r="BA264">
        <v>1</v>
      </c>
      <c r="BB264">
        <v>0</v>
      </c>
      <c r="BC264">
        <v>0</v>
      </c>
      <c r="BD264">
        <v>0</v>
      </c>
      <c r="BE264">
        <v>0</v>
      </c>
      <c r="BF264" s="17">
        <v>0</v>
      </c>
      <c r="BG264">
        <v>0</v>
      </c>
      <c r="BH264">
        <v>1</v>
      </c>
      <c r="BI264" s="17">
        <v>0</v>
      </c>
      <c r="BJ264">
        <v>869</v>
      </c>
      <c r="BK264">
        <v>116</v>
      </c>
      <c r="BL264" s="24">
        <v>44.274999999999999</v>
      </c>
      <c r="BM264">
        <v>0</v>
      </c>
      <c r="BN264">
        <v>0</v>
      </c>
      <c r="BO264">
        <v>0</v>
      </c>
      <c r="BP264">
        <v>0</v>
      </c>
      <c r="BQ264">
        <v>0</v>
      </c>
      <c r="BR264">
        <v>0</v>
      </c>
      <c r="BS264">
        <v>0</v>
      </c>
      <c r="BT264" s="17">
        <v>1</v>
      </c>
      <c r="BU264">
        <v>0</v>
      </c>
      <c r="BV264">
        <v>1</v>
      </c>
      <c r="BW264">
        <v>0</v>
      </c>
      <c r="BX264" s="17">
        <v>0</v>
      </c>
      <c r="BY264">
        <v>1</v>
      </c>
      <c r="BZ264">
        <v>0</v>
      </c>
      <c r="CA264">
        <v>0</v>
      </c>
      <c r="CB264">
        <v>0</v>
      </c>
      <c r="CC264" s="17">
        <v>1</v>
      </c>
      <c r="CD264">
        <v>1</v>
      </c>
      <c r="CE264">
        <v>1</v>
      </c>
      <c r="CF264">
        <v>0</v>
      </c>
      <c r="CG264">
        <v>0</v>
      </c>
      <c r="CH264">
        <v>0</v>
      </c>
      <c r="CI264">
        <v>1</v>
      </c>
      <c r="CJ264">
        <v>1</v>
      </c>
      <c r="CK264">
        <v>0</v>
      </c>
      <c r="CL264">
        <v>0</v>
      </c>
      <c r="CM264">
        <v>0</v>
      </c>
      <c r="CN264">
        <v>0</v>
      </c>
      <c r="CO264" s="17">
        <v>1</v>
      </c>
      <c r="CP264">
        <v>0.217</v>
      </c>
      <c r="CQ264">
        <v>129</v>
      </c>
      <c r="CR264">
        <v>1</v>
      </c>
      <c r="CS264">
        <v>0</v>
      </c>
      <c r="CT264">
        <v>28</v>
      </c>
      <c r="CZ264" s="33" t="s">
        <v>85</v>
      </c>
    </row>
    <row r="265" spans="1:104" x14ac:dyDescent="0.25">
      <c r="A265">
        <v>264</v>
      </c>
      <c r="B265">
        <v>18</v>
      </c>
      <c r="C265" s="24" t="s">
        <v>213</v>
      </c>
      <c r="D265" s="12">
        <v>8.7742712374262446</v>
      </c>
      <c r="E265" s="13">
        <v>3.7298295852473928</v>
      </c>
      <c r="F265" s="7">
        <v>2.3524590163934431</v>
      </c>
      <c r="G265" s="7">
        <f t="shared" si="60"/>
        <v>5.0444416521788522</v>
      </c>
      <c r="H265" s="15">
        <f t="shared" si="61"/>
        <v>12.504100822673637</v>
      </c>
      <c r="I265" s="11">
        <f t="shared" si="62"/>
        <v>3.9270237655435788E-2</v>
      </c>
      <c r="J265" s="32">
        <f t="shared" si="63"/>
        <v>1.6693271755969217E-2</v>
      </c>
      <c r="K265" s="32">
        <f t="shared" si="64"/>
        <v>59.904374326286145</v>
      </c>
      <c r="L265" s="8">
        <v>1</v>
      </c>
      <c r="M265" s="9">
        <v>0</v>
      </c>
      <c r="N265" s="8">
        <v>1</v>
      </c>
      <c r="O265" s="9">
        <v>0</v>
      </c>
      <c r="P265" s="9">
        <v>0</v>
      </c>
      <c r="Q265" s="9">
        <v>0</v>
      </c>
      <c r="R265" s="9">
        <v>0</v>
      </c>
      <c r="S265" s="8">
        <v>3599</v>
      </c>
      <c r="T265" s="9">
        <v>15</v>
      </c>
      <c r="U265" s="9">
        <f t="shared" si="65"/>
        <v>3583</v>
      </c>
      <c r="V265" s="9">
        <f t="shared" si="66"/>
        <v>48</v>
      </c>
      <c r="W265" s="7">
        <v>12</v>
      </c>
      <c r="X265" s="7">
        <f t="shared" si="58"/>
        <v>26.274999999999999</v>
      </c>
      <c r="Y265" s="9">
        <v>0</v>
      </c>
      <c r="Z265" s="9">
        <v>1</v>
      </c>
      <c r="AA265" s="9">
        <v>1</v>
      </c>
      <c r="AB265" s="9">
        <v>0</v>
      </c>
      <c r="AC265" s="9">
        <v>0</v>
      </c>
      <c r="AD265" s="29">
        <v>0</v>
      </c>
      <c r="AE265" s="9">
        <v>0</v>
      </c>
      <c r="AF265" s="9">
        <v>1</v>
      </c>
      <c r="AG265" s="29">
        <v>0</v>
      </c>
      <c r="AH265" s="9">
        <v>1</v>
      </c>
      <c r="AI265" s="29">
        <v>0</v>
      </c>
      <c r="AJ265" s="20">
        <v>2001</v>
      </c>
      <c r="AK265" s="32">
        <v>0.01</v>
      </c>
      <c r="AL265" s="32">
        <v>0.41725000000000001</v>
      </c>
      <c r="AM265" s="32">
        <v>0.48</v>
      </c>
      <c r="AN265" s="42">
        <v>9.2749999999999999E-2</v>
      </c>
      <c r="AO265" s="41">
        <v>1</v>
      </c>
      <c r="AP265" s="17">
        <v>0</v>
      </c>
      <c r="AQ265">
        <v>0.48</v>
      </c>
      <c r="AR265" s="39">
        <v>0.52</v>
      </c>
      <c r="AS265" t="s">
        <v>98</v>
      </c>
      <c r="AT265" s="39" t="s">
        <v>98</v>
      </c>
      <c r="AU265">
        <v>0</v>
      </c>
      <c r="AV265" s="17">
        <v>1</v>
      </c>
      <c r="AW265">
        <v>0</v>
      </c>
      <c r="AX265" s="17">
        <v>1</v>
      </c>
      <c r="AY265" s="17" t="s">
        <v>5</v>
      </c>
      <c r="AZ265">
        <v>0</v>
      </c>
      <c r="BA265">
        <v>1</v>
      </c>
      <c r="BB265">
        <v>0</v>
      </c>
      <c r="BC265">
        <v>0</v>
      </c>
      <c r="BD265">
        <v>0</v>
      </c>
      <c r="BE265">
        <v>0</v>
      </c>
      <c r="BF265" s="17">
        <v>0</v>
      </c>
      <c r="BG265">
        <v>0</v>
      </c>
      <c r="BH265">
        <v>1</v>
      </c>
      <c r="BI265" s="17">
        <v>0</v>
      </c>
      <c r="BJ265">
        <v>869</v>
      </c>
      <c r="BK265">
        <v>116</v>
      </c>
      <c r="BL265" s="24">
        <v>44.274999999999999</v>
      </c>
      <c r="BM265">
        <v>0</v>
      </c>
      <c r="BN265">
        <v>0</v>
      </c>
      <c r="BO265">
        <v>0</v>
      </c>
      <c r="BP265">
        <v>0</v>
      </c>
      <c r="BQ265">
        <v>0</v>
      </c>
      <c r="BR265">
        <v>0</v>
      </c>
      <c r="BS265">
        <v>0</v>
      </c>
      <c r="BT265" s="17">
        <v>1</v>
      </c>
      <c r="BU265">
        <v>0</v>
      </c>
      <c r="BV265">
        <v>1</v>
      </c>
      <c r="BW265">
        <v>0</v>
      </c>
      <c r="BX265" s="17">
        <v>0</v>
      </c>
      <c r="BY265">
        <v>1</v>
      </c>
      <c r="BZ265">
        <v>0</v>
      </c>
      <c r="CA265">
        <v>0</v>
      </c>
      <c r="CB265">
        <v>0</v>
      </c>
      <c r="CC265" s="17">
        <v>1</v>
      </c>
      <c r="CD265">
        <v>1</v>
      </c>
      <c r="CE265">
        <v>1</v>
      </c>
      <c r="CF265">
        <v>0</v>
      </c>
      <c r="CG265">
        <v>0</v>
      </c>
      <c r="CH265">
        <v>0</v>
      </c>
      <c r="CI265">
        <v>1</v>
      </c>
      <c r="CJ265">
        <v>1</v>
      </c>
      <c r="CK265">
        <v>0</v>
      </c>
      <c r="CL265">
        <v>0</v>
      </c>
      <c r="CM265">
        <v>0</v>
      </c>
      <c r="CN265">
        <v>0</v>
      </c>
      <c r="CO265" s="17">
        <v>1</v>
      </c>
      <c r="CP265">
        <v>0.217</v>
      </c>
      <c r="CQ265">
        <v>129</v>
      </c>
      <c r="CR265">
        <v>1</v>
      </c>
      <c r="CS265">
        <v>0</v>
      </c>
      <c r="CT265">
        <v>28</v>
      </c>
      <c r="CZ265" s="33" t="s">
        <v>85</v>
      </c>
    </row>
    <row r="266" spans="1:104" x14ac:dyDescent="0.25">
      <c r="A266">
        <v>265</v>
      </c>
      <c r="B266">
        <v>18</v>
      </c>
      <c r="C266" s="24" t="s">
        <v>213</v>
      </c>
      <c r="D266" s="12">
        <v>6.1772281390967132</v>
      </c>
      <c r="E266" s="13">
        <v>2.7593709453833029</v>
      </c>
      <c r="F266" s="7">
        <v>2.2386363636363642</v>
      </c>
      <c r="G266" s="7">
        <f t="shared" si="60"/>
        <v>3.4178571937134103</v>
      </c>
      <c r="H266" s="15">
        <f t="shared" si="61"/>
        <v>8.9365990844800152</v>
      </c>
      <c r="I266" s="11">
        <f t="shared" si="62"/>
        <v>3.7372886443261172E-2</v>
      </c>
      <c r="J266" s="32">
        <f t="shared" si="63"/>
        <v>1.6694487345213109E-2</v>
      </c>
      <c r="K266" s="32">
        <f t="shared" si="64"/>
        <v>59.900012460504506</v>
      </c>
      <c r="L266" s="8">
        <v>1</v>
      </c>
      <c r="M266" s="9">
        <v>0</v>
      </c>
      <c r="N266" s="8">
        <v>1</v>
      </c>
      <c r="O266" s="9">
        <v>0</v>
      </c>
      <c r="P266" s="9">
        <v>0</v>
      </c>
      <c r="Q266" s="9">
        <v>0</v>
      </c>
      <c r="R266" s="9">
        <v>0</v>
      </c>
      <c r="S266" s="8">
        <v>3599</v>
      </c>
      <c r="T266" s="9">
        <v>15</v>
      </c>
      <c r="U266" s="9">
        <f t="shared" si="65"/>
        <v>3583</v>
      </c>
      <c r="V266" s="9">
        <f t="shared" si="66"/>
        <v>48</v>
      </c>
      <c r="W266" s="7">
        <v>9</v>
      </c>
      <c r="X266" s="7">
        <f t="shared" si="58"/>
        <v>29.274999999999999</v>
      </c>
      <c r="Y266" s="9">
        <v>0</v>
      </c>
      <c r="Z266" s="9">
        <v>1</v>
      </c>
      <c r="AA266" s="9">
        <v>1</v>
      </c>
      <c r="AB266" s="9">
        <v>0</v>
      </c>
      <c r="AC266" s="9">
        <v>0</v>
      </c>
      <c r="AD266" s="29">
        <v>0</v>
      </c>
      <c r="AE266" s="9">
        <v>0</v>
      </c>
      <c r="AF266" s="9">
        <v>1</v>
      </c>
      <c r="AG266" s="29">
        <v>0</v>
      </c>
      <c r="AH266" s="9">
        <v>1</v>
      </c>
      <c r="AI266" s="29">
        <v>0</v>
      </c>
      <c r="AJ266" s="20">
        <v>2001</v>
      </c>
      <c r="AK266" s="32">
        <v>0.01</v>
      </c>
      <c r="AL266" s="32">
        <v>0.41725000000000001</v>
      </c>
      <c r="AM266" s="32">
        <v>0.48</v>
      </c>
      <c r="AN266" s="42">
        <v>9.2749999999999999E-2</v>
      </c>
      <c r="AO266" s="41">
        <v>1</v>
      </c>
      <c r="AP266" s="17">
        <v>0</v>
      </c>
      <c r="AQ266">
        <v>0.48</v>
      </c>
      <c r="AR266" s="39">
        <v>0.52</v>
      </c>
      <c r="AS266" t="s">
        <v>98</v>
      </c>
      <c r="AT266" s="39" t="s">
        <v>98</v>
      </c>
      <c r="AU266">
        <v>0</v>
      </c>
      <c r="AV266" s="17">
        <v>1</v>
      </c>
      <c r="AW266">
        <v>0</v>
      </c>
      <c r="AX266" s="17">
        <v>1</v>
      </c>
      <c r="AY266" s="17" t="s">
        <v>5</v>
      </c>
      <c r="AZ266">
        <v>0</v>
      </c>
      <c r="BA266">
        <v>1</v>
      </c>
      <c r="BB266">
        <v>0</v>
      </c>
      <c r="BC266">
        <v>0</v>
      </c>
      <c r="BD266">
        <v>0</v>
      </c>
      <c r="BE266">
        <v>0</v>
      </c>
      <c r="BF266" s="17">
        <v>0</v>
      </c>
      <c r="BG266">
        <v>0</v>
      </c>
      <c r="BH266">
        <v>1</v>
      </c>
      <c r="BI266" s="17">
        <v>0</v>
      </c>
      <c r="BJ266">
        <v>869</v>
      </c>
      <c r="BK266">
        <v>116</v>
      </c>
      <c r="BL266" s="24">
        <v>44.274999999999999</v>
      </c>
      <c r="BM266">
        <v>0</v>
      </c>
      <c r="BN266">
        <v>0</v>
      </c>
      <c r="BO266">
        <v>0</v>
      </c>
      <c r="BP266">
        <v>0</v>
      </c>
      <c r="BQ266">
        <v>0</v>
      </c>
      <c r="BR266">
        <v>0</v>
      </c>
      <c r="BS266">
        <v>0</v>
      </c>
      <c r="BT266" s="17">
        <v>1</v>
      </c>
      <c r="BU266">
        <v>0</v>
      </c>
      <c r="BV266">
        <v>1</v>
      </c>
      <c r="BW266">
        <v>0</v>
      </c>
      <c r="BX266" s="17">
        <v>0</v>
      </c>
      <c r="BY266">
        <v>1</v>
      </c>
      <c r="BZ266">
        <v>0</v>
      </c>
      <c r="CA266">
        <v>0</v>
      </c>
      <c r="CB266">
        <v>0</v>
      </c>
      <c r="CC266" s="17">
        <v>1</v>
      </c>
      <c r="CD266">
        <v>1</v>
      </c>
      <c r="CE266">
        <v>1</v>
      </c>
      <c r="CF266">
        <v>0</v>
      </c>
      <c r="CG266">
        <v>0</v>
      </c>
      <c r="CH266">
        <v>0</v>
      </c>
      <c r="CI266">
        <v>1</v>
      </c>
      <c r="CJ266">
        <v>1</v>
      </c>
      <c r="CK266">
        <v>0</v>
      </c>
      <c r="CL266">
        <v>0</v>
      </c>
      <c r="CM266">
        <v>0</v>
      </c>
      <c r="CN266">
        <v>0</v>
      </c>
      <c r="CO266" s="17">
        <v>1</v>
      </c>
      <c r="CP266">
        <v>0.217</v>
      </c>
      <c r="CQ266">
        <v>129</v>
      </c>
      <c r="CR266">
        <v>1</v>
      </c>
      <c r="CS266">
        <v>0</v>
      </c>
      <c r="CT266">
        <v>28</v>
      </c>
      <c r="CZ266" s="33" t="s">
        <v>85</v>
      </c>
    </row>
    <row r="267" spans="1:104" x14ac:dyDescent="0.25">
      <c r="A267">
        <v>266</v>
      </c>
      <c r="B267">
        <v>18</v>
      </c>
      <c r="C267" s="24" t="s">
        <v>213</v>
      </c>
      <c r="D267" s="12">
        <v>8.3000000000000007</v>
      </c>
      <c r="E267" s="13">
        <v>0.4</v>
      </c>
      <c r="F267" s="7">
        <f t="shared" ref="F267:F278" si="67">D267/E267</f>
        <v>20.75</v>
      </c>
      <c r="G267" s="7">
        <f t="shared" si="60"/>
        <v>7.9</v>
      </c>
      <c r="H267" s="15">
        <f t="shared" si="61"/>
        <v>8.7000000000000011</v>
      </c>
      <c r="I267" s="11">
        <f t="shared" si="62"/>
        <v>0.3266375144591237</v>
      </c>
      <c r="J267" s="32">
        <f t="shared" si="63"/>
        <v>1.5741566961885479E-2</v>
      </c>
      <c r="K267" s="32">
        <f t="shared" si="64"/>
        <v>63.526077322623976</v>
      </c>
      <c r="L267" s="8">
        <v>1</v>
      </c>
      <c r="M267" s="9">
        <v>0</v>
      </c>
      <c r="N267" s="8">
        <v>1</v>
      </c>
      <c r="O267" s="9">
        <v>0</v>
      </c>
      <c r="P267" s="9">
        <v>0</v>
      </c>
      <c r="Q267" s="9">
        <v>0</v>
      </c>
      <c r="R267" s="9">
        <v>0</v>
      </c>
      <c r="S267" s="8">
        <v>3610</v>
      </c>
      <c r="T267" s="9">
        <v>4</v>
      </c>
      <c r="U267" s="9">
        <f t="shared" si="65"/>
        <v>3605</v>
      </c>
      <c r="V267" s="9">
        <f t="shared" si="66"/>
        <v>48</v>
      </c>
      <c r="W267" s="7">
        <v>10.967499999999999</v>
      </c>
      <c r="X267" s="7">
        <f t="shared" si="58"/>
        <v>27.307499999999997</v>
      </c>
      <c r="Y267" s="9">
        <v>1</v>
      </c>
      <c r="Z267" s="9">
        <v>0</v>
      </c>
      <c r="AA267" s="9">
        <v>1</v>
      </c>
      <c r="AB267" s="9">
        <v>0</v>
      </c>
      <c r="AC267" s="9">
        <v>0</v>
      </c>
      <c r="AD267" s="29">
        <v>0</v>
      </c>
      <c r="AE267" s="9">
        <v>0</v>
      </c>
      <c r="AF267" s="9">
        <v>1</v>
      </c>
      <c r="AG267" s="29">
        <v>0</v>
      </c>
      <c r="AH267" s="9">
        <v>1</v>
      </c>
      <c r="AI267" s="29">
        <v>0</v>
      </c>
      <c r="AJ267" s="20">
        <v>2001</v>
      </c>
      <c r="AK267" s="32">
        <v>0.01</v>
      </c>
      <c r="AL267" s="32">
        <v>0.41725000000000001</v>
      </c>
      <c r="AM267" s="32">
        <v>0.48</v>
      </c>
      <c r="AN267" s="42">
        <v>9.2749999999999999E-2</v>
      </c>
      <c r="AO267" s="41">
        <v>1</v>
      </c>
      <c r="AP267" s="17">
        <v>0</v>
      </c>
      <c r="AQ267">
        <v>0.48</v>
      </c>
      <c r="AR267" s="39">
        <v>0.52</v>
      </c>
      <c r="AS267" t="s">
        <v>98</v>
      </c>
      <c r="AT267" s="39" t="s">
        <v>98</v>
      </c>
      <c r="AU267">
        <v>0</v>
      </c>
      <c r="AV267" s="17">
        <v>1</v>
      </c>
      <c r="AW267">
        <v>0</v>
      </c>
      <c r="AX267" s="17">
        <v>1</v>
      </c>
      <c r="AY267" s="17" t="s">
        <v>5</v>
      </c>
      <c r="AZ267">
        <v>0</v>
      </c>
      <c r="BA267">
        <v>1</v>
      </c>
      <c r="BB267">
        <v>0</v>
      </c>
      <c r="BC267">
        <v>0</v>
      </c>
      <c r="BD267">
        <v>0</v>
      </c>
      <c r="BE267">
        <v>0</v>
      </c>
      <c r="BF267" s="17">
        <v>0</v>
      </c>
      <c r="BG267">
        <v>0</v>
      </c>
      <c r="BH267">
        <v>1</v>
      </c>
      <c r="BI267" s="17">
        <v>0</v>
      </c>
      <c r="BJ267">
        <v>869</v>
      </c>
      <c r="BK267">
        <v>116</v>
      </c>
      <c r="BL267" s="24">
        <v>44.274999999999999</v>
      </c>
      <c r="BM267">
        <v>1</v>
      </c>
      <c r="BN267">
        <v>0</v>
      </c>
      <c r="BO267">
        <v>0</v>
      </c>
      <c r="BP267">
        <v>0</v>
      </c>
      <c r="BQ267">
        <v>0</v>
      </c>
      <c r="BR267">
        <v>0</v>
      </c>
      <c r="BS267">
        <v>0</v>
      </c>
      <c r="BT267" s="17">
        <v>0</v>
      </c>
      <c r="BU267">
        <v>0</v>
      </c>
      <c r="BV267">
        <v>1</v>
      </c>
      <c r="BW267">
        <v>0</v>
      </c>
      <c r="BX267" s="17">
        <v>0</v>
      </c>
      <c r="BY267">
        <v>1</v>
      </c>
      <c r="BZ267">
        <v>0</v>
      </c>
      <c r="CA267">
        <v>0</v>
      </c>
      <c r="CB267">
        <v>0</v>
      </c>
      <c r="CC267" s="17">
        <v>1</v>
      </c>
      <c r="CD267">
        <v>1</v>
      </c>
      <c r="CE267">
        <v>1</v>
      </c>
      <c r="CF267">
        <v>0</v>
      </c>
      <c r="CG267">
        <v>0</v>
      </c>
      <c r="CH267">
        <v>0</v>
      </c>
      <c r="CI267">
        <v>1</v>
      </c>
      <c r="CJ267">
        <v>1</v>
      </c>
      <c r="CK267">
        <v>0</v>
      </c>
      <c r="CL267">
        <v>0</v>
      </c>
      <c r="CM267">
        <v>0</v>
      </c>
      <c r="CN267">
        <v>0</v>
      </c>
      <c r="CO267" s="17">
        <v>1</v>
      </c>
      <c r="CP267">
        <v>0.217</v>
      </c>
      <c r="CQ267">
        <v>129</v>
      </c>
      <c r="CR267">
        <v>1</v>
      </c>
      <c r="CS267">
        <v>0</v>
      </c>
      <c r="CT267">
        <v>28</v>
      </c>
      <c r="CZ267" s="33" t="s">
        <v>85</v>
      </c>
    </row>
    <row r="268" spans="1:104" x14ac:dyDescent="0.25">
      <c r="A268">
        <v>267</v>
      </c>
      <c r="B268">
        <v>18</v>
      </c>
      <c r="C268" s="24" t="s">
        <v>213</v>
      </c>
      <c r="D268" s="12">
        <v>8</v>
      </c>
      <c r="E268" s="13">
        <v>1.7</v>
      </c>
      <c r="F268" s="7">
        <f t="shared" si="67"/>
        <v>4.7058823529411766</v>
      </c>
      <c r="G268" s="7">
        <f t="shared" si="60"/>
        <v>6.3</v>
      </c>
      <c r="H268" s="15">
        <f t="shared" si="61"/>
        <v>9.6999999999999993</v>
      </c>
      <c r="I268" s="11">
        <f t="shared" si="62"/>
        <v>7.8137333630947534E-2</v>
      </c>
      <c r="J268" s="32">
        <f t="shared" si="63"/>
        <v>1.660418339657635E-2</v>
      </c>
      <c r="K268" s="32">
        <f t="shared" si="64"/>
        <v>60.225786244097499</v>
      </c>
      <c r="L268" s="8">
        <v>1</v>
      </c>
      <c r="M268" s="9">
        <v>0</v>
      </c>
      <c r="N268" s="8">
        <v>1</v>
      </c>
      <c r="O268" s="9">
        <v>0</v>
      </c>
      <c r="P268" s="9">
        <v>0</v>
      </c>
      <c r="Q268" s="9">
        <v>0</v>
      </c>
      <c r="R268" s="9">
        <v>0</v>
      </c>
      <c r="S268" s="8">
        <v>3610</v>
      </c>
      <c r="T268" s="9">
        <v>4</v>
      </c>
      <c r="U268" s="9">
        <f t="shared" si="65"/>
        <v>3605</v>
      </c>
      <c r="V268" s="9">
        <f t="shared" si="66"/>
        <v>48</v>
      </c>
      <c r="W268" s="7">
        <v>10.967499999999999</v>
      </c>
      <c r="X268" s="7">
        <f t="shared" si="58"/>
        <v>27.307499999999997</v>
      </c>
      <c r="Y268" s="9">
        <v>1</v>
      </c>
      <c r="Z268" s="9">
        <v>0</v>
      </c>
      <c r="AA268" s="9">
        <v>1</v>
      </c>
      <c r="AB268" s="9">
        <v>0</v>
      </c>
      <c r="AC268" s="9">
        <v>0</v>
      </c>
      <c r="AD268" s="29">
        <v>0</v>
      </c>
      <c r="AE268" s="9">
        <v>0</v>
      </c>
      <c r="AF268" s="9">
        <v>1</v>
      </c>
      <c r="AG268" s="29">
        <v>0</v>
      </c>
      <c r="AH268" s="9">
        <v>1</v>
      </c>
      <c r="AI268" s="29">
        <v>0</v>
      </c>
      <c r="AJ268" s="20">
        <v>2001</v>
      </c>
      <c r="AK268" s="32">
        <v>0.01</v>
      </c>
      <c r="AL268" s="32">
        <v>0.41725000000000001</v>
      </c>
      <c r="AM268" s="32">
        <v>0.48</v>
      </c>
      <c r="AN268" s="42">
        <v>9.2749999999999999E-2</v>
      </c>
      <c r="AO268" s="41">
        <v>1</v>
      </c>
      <c r="AP268" s="17">
        <v>0</v>
      </c>
      <c r="AQ268">
        <v>0.48</v>
      </c>
      <c r="AR268" s="39">
        <v>0.52</v>
      </c>
      <c r="AS268" t="s">
        <v>98</v>
      </c>
      <c r="AT268" s="39" t="s">
        <v>98</v>
      </c>
      <c r="AU268">
        <v>0</v>
      </c>
      <c r="AV268" s="17">
        <v>1</v>
      </c>
      <c r="AW268">
        <v>0</v>
      </c>
      <c r="AX268" s="17">
        <v>1</v>
      </c>
      <c r="AY268" s="17" t="s">
        <v>5</v>
      </c>
      <c r="AZ268">
        <v>0</v>
      </c>
      <c r="BA268">
        <v>1</v>
      </c>
      <c r="BB268">
        <v>0</v>
      </c>
      <c r="BC268">
        <v>0</v>
      </c>
      <c r="BD268">
        <v>0</v>
      </c>
      <c r="BE268">
        <v>0</v>
      </c>
      <c r="BF268" s="17">
        <v>0</v>
      </c>
      <c r="BG268">
        <v>0</v>
      </c>
      <c r="BH268">
        <v>1</v>
      </c>
      <c r="BI268" s="17">
        <v>0</v>
      </c>
      <c r="BJ268">
        <v>869</v>
      </c>
      <c r="BK268">
        <v>116</v>
      </c>
      <c r="BL268" s="24">
        <v>44.274999999999999</v>
      </c>
      <c r="BM268">
        <v>0</v>
      </c>
      <c r="BN268">
        <v>0</v>
      </c>
      <c r="BO268">
        <v>0</v>
      </c>
      <c r="BP268">
        <v>0</v>
      </c>
      <c r="BQ268">
        <v>0</v>
      </c>
      <c r="BR268">
        <v>0</v>
      </c>
      <c r="BS268">
        <v>0</v>
      </c>
      <c r="BT268" s="17">
        <v>1</v>
      </c>
      <c r="BU268">
        <v>0</v>
      </c>
      <c r="BV268">
        <v>1</v>
      </c>
      <c r="BW268">
        <v>0</v>
      </c>
      <c r="BX268" s="17">
        <v>0</v>
      </c>
      <c r="BY268">
        <v>1</v>
      </c>
      <c r="BZ268">
        <v>0</v>
      </c>
      <c r="CA268">
        <v>0</v>
      </c>
      <c r="CB268">
        <v>0</v>
      </c>
      <c r="CC268" s="17">
        <v>1</v>
      </c>
      <c r="CD268">
        <v>1</v>
      </c>
      <c r="CE268">
        <v>1</v>
      </c>
      <c r="CF268">
        <v>0</v>
      </c>
      <c r="CG268">
        <v>0</v>
      </c>
      <c r="CH268">
        <v>0</v>
      </c>
      <c r="CI268">
        <v>1</v>
      </c>
      <c r="CJ268">
        <v>1</v>
      </c>
      <c r="CK268">
        <v>0</v>
      </c>
      <c r="CL268">
        <v>0</v>
      </c>
      <c r="CM268">
        <v>0</v>
      </c>
      <c r="CN268">
        <v>0</v>
      </c>
      <c r="CO268" s="17">
        <v>1</v>
      </c>
      <c r="CP268">
        <v>0.217</v>
      </c>
      <c r="CQ268">
        <v>129</v>
      </c>
      <c r="CR268">
        <v>1</v>
      </c>
      <c r="CS268">
        <v>0</v>
      </c>
      <c r="CT268">
        <v>28</v>
      </c>
      <c r="CZ268" s="33" t="s">
        <v>85</v>
      </c>
    </row>
    <row r="269" spans="1:104" x14ac:dyDescent="0.25">
      <c r="A269">
        <v>268</v>
      </c>
      <c r="B269">
        <v>18</v>
      </c>
      <c r="C269" s="24" t="s">
        <v>213</v>
      </c>
      <c r="D269" s="12">
        <v>8.1999999999999993</v>
      </c>
      <c r="E269" s="13">
        <v>1.7</v>
      </c>
      <c r="F269" s="7">
        <f t="shared" si="67"/>
        <v>4.8235294117647056</v>
      </c>
      <c r="G269" s="7">
        <f t="shared" si="60"/>
        <v>6.4999999999999991</v>
      </c>
      <c r="H269" s="15">
        <f t="shared" si="61"/>
        <v>9.8999999999999986</v>
      </c>
      <c r="I269" s="11">
        <f t="shared" si="62"/>
        <v>8.0277770773294066E-2</v>
      </c>
      <c r="J269" s="32">
        <f t="shared" si="63"/>
        <v>1.6642952477390238E-2</v>
      </c>
      <c r="K269" s="32">
        <f t="shared" si="64"/>
        <v>60.085492724834651</v>
      </c>
      <c r="L269" s="8">
        <v>1</v>
      </c>
      <c r="M269" s="9">
        <v>0</v>
      </c>
      <c r="N269" s="8">
        <v>1</v>
      </c>
      <c r="O269" s="9">
        <v>0</v>
      </c>
      <c r="P269" s="9">
        <v>0</v>
      </c>
      <c r="Q269" s="9">
        <v>0</v>
      </c>
      <c r="R269" s="9">
        <v>0</v>
      </c>
      <c r="S269" s="8">
        <v>3598</v>
      </c>
      <c r="T269" s="9">
        <v>10</v>
      </c>
      <c r="U269" s="9">
        <f t="shared" si="65"/>
        <v>3587</v>
      </c>
      <c r="V269" s="9">
        <f t="shared" si="66"/>
        <v>48</v>
      </c>
      <c r="W269" s="7">
        <v>10.967499999999999</v>
      </c>
      <c r="X269" s="7">
        <f t="shared" si="58"/>
        <v>27.307499999999997</v>
      </c>
      <c r="Y269" s="9">
        <v>1</v>
      </c>
      <c r="Z269" s="9">
        <v>0</v>
      </c>
      <c r="AA269" s="9">
        <v>1</v>
      </c>
      <c r="AB269" s="9">
        <v>0</v>
      </c>
      <c r="AC269" s="9">
        <v>0</v>
      </c>
      <c r="AD269" s="29">
        <v>0</v>
      </c>
      <c r="AE269" s="9">
        <v>0</v>
      </c>
      <c r="AF269" s="9">
        <v>1</v>
      </c>
      <c r="AG269" s="29">
        <v>0</v>
      </c>
      <c r="AH269" s="9">
        <v>1</v>
      </c>
      <c r="AI269" s="29">
        <v>0</v>
      </c>
      <c r="AJ269" s="20">
        <v>2001</v>
      </c>
      <c r="AK269" s="32">
        <v>0.01</v>
      </c>
      <c r="AL269" s="32">
        <v>0.41725000000000001</v>
      </c>
      <c r="AM269" s="32">
        <v>0.48</v>
      </c>
      <c r="AN269" s="42">
        <v>9.2749999999999999E-2</v>
      </c>
      <c r="AO269" s="41">
        <v>1</v>
      </c>
      <c r="AP269" s="17">
        <v>0</v>
      </c>
      <c r="AQ269">
        <v>0.48</v>
      </c>
      <c r="AR269" s="39">
        <v>0.52</v>
      </c>
      <c r="AS269" t="s">
        <v>98</v>
      </c>
      <c r="AT269" s="39" t="s">
        <v>98</v>
      </c>
      <c r="AU269">
        <v>0</v>
      </c>
      <c r="AV269" s="17">
        <v>1</v>
      </c>
      <c r="AW269">
        <v>0</v>
      </c>
      <c r="AX269" s="17">
        <v>1</v>
      </c>
      <c r="AY269" s="17" t="s">
        <v>5</v>
      </c>
      <c r="AZ269">
        <v>0</v>
      </c>
      <c r="BA269">
        <v>1</v>
      </c>
      <c r="BB269">
        <v>0</v>
      </c>
      <c r="BC269">
        <v>0</v>
      </c>
      <c r="BD269">
        <v>0</v>
      </c>
      <c r="BE269">
        <v>0</v>
      </c>
      <c r="BF269" s="17">
        <v>0</v>
      </c>
      <c r="BG269">
        <v>0</v>
      </c>
      <c r="BH269">
        <v>1</v>
      </c>
      <c r="BI269" s="17">
        <v>0</v>
      </c>
      <c r="BJ269">
        <v>869</v>
      </c>
      <c r="BK269">
        <v>116</v>
      </c>
      <c r="BL269" s="24">
        <v>44.274999999999999</v>
      </c>
      <c r="BM269">
        <v>0</v>
      </c>
      <c r="BN269">
        <v>0</v>
      </c>
      <c r="BO269">
        <v>0</v>
      </c>
      <c r="BP269">
        <v>0</v>
      </c>
      <c r="BQ269">
        <v>0</v>
      </c>
      <c r="BR269">
        <v>0</v>
      </c>
      <c r="BS269">
        <v>0</v>
      </c>
      <c r="BT269" s="17">
        <v>1</v>
      </c>
      <c r="BU269">
        <v>0</v>
      </c>
      <c r="BV269">
        <v>1</v>
      </c>
      <c r="BW269">
        <v>0</v>
      </c>
      <c r="BX269" s="17">
        <v>0</v>
      </c>
      <c r="BY269">
        <v>1</v>
      </c>
      <c r="BZ269">
        <v>0</v>
      </c>
      <c r="CA269">
        <v>0</v>
      </c>
      <c r="CB269">
        <v>0</v>
      </c>
      <c r="CC269" s="17">
        <v>1</v>
      </c>
      <c r="CD269">
        <v>1</v>
      </c>
      <c r="CE269">
        <v>1</v>
      </c>
      <c r="CF269">
        <v>0</v>
      </c>
      <c r="CG269">
        <v>0</v>
      </c>
      <c r="CH269">
        <v>0</v>
      </c>
      <c r="CI269">
        <v>1</v>
      </c>
      <c r="CJ269">
        <v>1</v>
      </c>
      <c r="CK269">
        <v>0</v>
      </c>
      <c r="CL269">
        <v>0</v>
      </c>
      <c r="CM269">
        <v>0</v>
      </c>
      <c r="CN269">
        <v>0</v>
      </c>
      <c r="CO269" s="17">
        <v>1</v>
      </c>
      <c r="CP269">
        <v>0.217</v>
      </c>
      <c r="CQ269">
        <v>129</v>
      </c>
      <c r="CR269">
        <v>1</v>
      </c>
      <c r="CS269">
        <v>0</v>
      </c>
      <c r="CT269">
        <v>28</v>
      </c>
      <c r="CZ269" s="33" t="s">
        <v>85</v>
      </c>
    </row>
    <row r="270" spans="1:104" x14ac:dyDescent="0.25">
      <c r="A270">
        <v>269</v>
      </c>
      <c r="B270">
        <v>18</v>
      </c>
      <c r="C270" s="24" t="s">
        <v>213</v>
      </c>
      <c r="D270" s="12">
        <v>8</v>
      </c>
      <c r="E270" s="13">
        <v>1.7</v>
      </c>
      <c r="F270" s="7">
        <f t="shared" si="67"/>
        <v>4.7058823529411766</v>
      </c>
      <c r="G270" s="7">
        <f t="shared" si="60"/>
        <v>6.3</v>
      </c>
      <c r="H270" s="15">
        <f t="shared" si="61"/>
        <v>9.6999999999999993</v>
      </c>
      <c r="I270" s="11">
        <f t="shared" si="62"/>
        <v>7.8364515553668732E-2</v>
      </c>
      <c r="J270" s="32">
        <f t="shared" si="63"/>
        <v>1.6652459555154608E-2</v>
      </c>
      <c r="K270" s="32">
        <f t="shared" si="64"/>
        <v>60.051189236514894</v>
      </c>
      <c r="L270" s="8">
        <v>1</v>
      </c>
      <c r="M270" s="9">
        <v>0</v>
      </c>
      <c r="N270" s="8">
        <v>1</v>
      </c>
      <c r="O270" s="9">
        <v>0</v>
      </c>
      <c r="P270" s="9">
        <v>0</v>
      </c>
      <c r="Q270" s="9">
        <v>0</v>
      </c>
      <c r="R270" s="9">
        <v>0</v>
      </c>
      <c r="S270" s="8">
        <v>3598</v>
      </c>
      <c r="T270" s="9">
        <v>13</v>
      </c>
      <c r="U270" s="9">
        <f t="shared" si="65"/>
        <v>3584</v>
      </c>
      <c r="V270" s="9">
        <f t="shared" si="66"/>
        <v>48</v>
      </c>
      <c r="W270" s="7">
        <v>10.967499999999999</v>
      </c>
      <c r="X270" s="7">
        <f t="shared" si="58"/>
        <v>27.307499999999997</v>
      </c>
      <c r="Y270" s="9">
        <v>1</v>
      </c>
      <c r="Z270" s="9">
        <v>0</v>
      </c>
      <c r="AA270" s="9">
        <v>1</v>
      </c>
      <c r="AB270" s="9">
        <v>0</v>
      </c>
      <c r="AC270" s="9">
        <v>0</v>
      </c>
      <c r="AD270" s="29">
        <v>0</v>
      </c>
      <c r="AE270" s="9">
        <v>0</v>
      </c>
      <c r="AF270" s="9">
        <v>1</v>
      </c>
      <c r="AG270" s="29">
        <v>0</v>
      </c>
      <c r="AH270" s="9">
        <v>1</v>
      </c>
      <c r="AI270" s="29">
        <v>0</v>
      </c>
      <c r="AJ270" s="20">
        <v>2001</v>
      </c>
      <c r="AK270" s="32">
        <v>0.01</v>
      </c>
      <c r="AL270" s="32">
        <v>0.41725000000000001</v>
      </c>
      <c r="AM270" s="32">
        <v>0.48</v>
      </c>
      <c r="AN270" s="42">
        <v>9.2749999999999999E-2</v>
      </c>
      <c r="AO270" s="41">
        <v>1</v>
      </c>
      <c r="AP270" s="17">
        <v>0</v>
      </c>
      <c r="AQ270">
        <v>0.48</v>
      </c>
      <c r="AR270" s="39">
        <v>0.52</v>
      </c>
      <c r="AS270" t="s">
        <v>98</v>
      </c>
      <c r="AT270" s="39" t="s">
        <v>98</v>
      </c>
      <c r="AU270">
        <v>0</v>
      </c>
      <c r="AV270" s="17">
        <v>1</v>
      </c>
      <c r="AW270">
        <v>0</v>
      </c>
      <c r="AX270" s="17">
        <v>1</v>
      </c>
      <c r="AY270" s="17" t="s">
        <v>5</v>
      </c>
      <c r="AZ270">
        <v>0</v>
      </c>
      <c r="BA270">
        <v>1</v>
      </c>
      <c r="BB270">
        <v>0</v>
      </c>
      <c r="BC270">
        <v>0</v>
      </c>
      <c r="BD270">
        <v>0</v>
      </c>
      <c r="BE270">
        <v>0</v>
      </c>
      <c r="BF270" s="17">
        <v>0</v>
      </c>
      <c r="BG270">
        <v>0</v>
      </c>
      <c r="BH270">
        <v>1</v>
      </c>
      <c r="BI270" s="17">
        <v>0</v>
      </c>
      <c r="BJ270">
        <v>869</v>
      </c>
      <c r="BK270">
        <v>116</v>
      </c>
      <c r="BL270" s="24">
        <v>44.274999999999999</v>
      </c>
      <c r="BM270">
        <v>0</v>
      </c>
      <c r="BN270">
        <v>0</v>
      </c>
      <c r="BO270">
        <v>0</v>
      </c>
      <c r="BP270">
        <v>0</v>
      </c>
      <c r="BQ270">
        <v>0</v>
      </c>
      <c r="BR270">
        <v>0</v>
      </c>
      <c r="BS270">
        <v>0</v>
      </c>
      <c r="BT270" s="17">
        <v>1</v>
      </c>
      <c r="BU270">
        <v>0</v>
      </c>
      <c r="BV270">
        <v>1</v>
      </c>
      <c r="BW270">
        <v>0</v>
      </c>
      <c r="BX270" s="17">
        <v>0</v>
      </c>
      <c r="BY270">
        <v>1</v>
      </c>
      <c r="BZ270">
        <v>0</v>
      </c>
      <c r="CA270">
        <v>0</v>
      </c>
      <c r="CB270">
        <v>0</v>
      </c>
      <c r="CC270" s="17">
        <v>1</v>
      </c>
      <c r="CD270">
        <v>1</v>
      </c>
      <c r="CE270">
        <v>1</v>
      </c>
      <c r="CF270">
        <v>0</v>
      </c>
      <c r="CG270">
        <v>0</v>
      </c>
      <c r="CH270">
        <v>0</v>
      </c>
      <c r="CI270">
        <v>1</v>
      </c>
      <c r="CJ270">
        <v>1</v>
      </c>
      <c r="CK270">
        <v>0</v>
      </c>
      <c r="CL270">
        <v>0</v>
      </c>
      <c r="CM270">
        <v>0</v>
      </c>
      <c r="CN270">
        <v>0</v>
      </c>
      <c r="CO270" s="17">
        <v>1</v>
      </c>
      <c r="CP270">
        <v>0.217</v>
      </c>
      <c r="CQ270">
        <v>129</v>
      </c>
      <c r="CR270">
        <v>1</v>
      </c>
      <c r="CS270">
        <v>0</v>
      </c>
      <c r="CT270">
        <v>28</v>
      </c>
      <c r="CZ270" s="33" t="s">
        <v>85</v>
      </c>
    </row>
    <row r="271" spans="1:104" x14ac:dyDescent="0.25">
      <c r="A271">
        <v>270</v>
      </c>
      <c r="B271">
        <v>18</v>
      </c>
      <c r="C271" s="24" t="s">
        <v>213</v>
      </c>
      <c r="D271" s="12">
        <v>11.9</v>
      </c>
      <c r="E271" s="13">
        <v>0.7</v>
      </c>
      <c r="F271" s="7">
        <f t="shared" si="67"/>
        <v>17</v>
      </c>
      <c r="G271" s="7">
        <f t="shared" si="60"/>
        <v>11.200000000000001</v>
      </c>
      <c r="H271" s="15">
        <f t="shared" si="61"/>
        <v>12.6</v>
      </c>
      <c r="I271" s="11">
        <f t="shared" si="62"/>
        <v>0.27246248890491698</v>
      </c>
      <c r="J271" s="32">
        <f t="shared" si="63"/>
        <v>1.6027205229700997E-2</v>
      </c>
      <c r="K271" s="32">
        <f t="shared" si="64"/>
        <v>62.393909959225994</v>
      </c>
      <c r="L271" s="8">
        <v>1</v>
      </c>
      <c r="M271" s="9">
        <v>0</v>
      </c>
      <c r="N271" s="8">
        <v>1</v>
      </c>
      <c r="O271" s="9">
        <v>0</v>
      </c>
      <c r="P271" s="9">
        <v>0</v>
      </c>
      <c r="Q271" s="9">
        <v>0</v>
      </c>
      <c r="R271" s="9">
        <v>0</v>
      </c>
      <c r="S271" s="8">
        <v>3610</v>
      </c>
      <c r="T271" s="9">
        <v>5</v>
      </c>
      <c r="U271" s="9">
        <f t="shared" si="65"/>
        <v>3604</v>
      </c>
      <c r="V271" s="9">
        <f t="shared" si="66"/>
        <v>48</v>
      </c>
      <c r="W271" s="7">
        <v>17</v>
      </c>
      <c r="X271" s="7">
        <f t="shared" si="58"/>
        <v>21.274999999999999</v>
      </c>
      <c r="Y271" s="9">
        <v>1</v>
      </c>
      <c r="Z271" s="9">
        <v>0</v>
      </c>
      <c r="AA271" s="9">
        <v>1</v>
      </c>
      <c r="AB271" s="9">
        <v>0</v>
      </c>
      <c r="AC271" s="9">
        <v>0</v>
      </c>
      <c r="AD271" s="29">
        <v>0</v>
      </c>
      <c r="AE271" s="9">
        <v>0</v>
      </c>
      <c r="AF271" s="9">
        <v>1</v>
      </c>
      <c r="AG271" s="29">
        <v>0</v>
      </c>
      <c r="AH271" s="9">
        <v>1</v>
      </c>
      <c r="AI271" s="29">
        <v>0</v>
      </c>
      <c r="AJ271" s="20">
        <v>2001</v>
      </c>
      <c r="AK271" s="32">
        <v>0.01</v>
      </c>
      <c r="AL271" s="32">
        <v>0.41725000000000001</v>
      </c>
      <c r="AM271" s="32">
        <v>0.48</v>
      </c>
      <c r="AN271" s="42">
        <v>9.2749999999999999E-2</v>
      </c>
      <c r="AO271" s="41">
        <v>1</v>
      </c>
      <c r="AP271" s="17">
        <v>0</v>
      </c>
      <c r="AQ271">
        <v>0.48</v>
      </c>
      <c r="AR271" s="39">
        <v>0.52</v>
      </c>
      <c r="AS271" t="s">
        <v>98</v>
      </c>
      <c r="AT271" s="39" t="s">
        <v>98</v>
      </c>
      <c r="AU271">
        <v>0</v>
      </c>
      <c r="AV271" s="17">
        <v>1</v>
      </c>
      <c r="AW271">
        <v>0</v>
      </c>
      <c r="AX271" s="17">
        <v>1</v>
      </c>
      <c r="AY271" s="17" t="s">
        <v>5</v>
      </c>
      <c r="AZ271">
        <v>0</v>
      </c>
      <c r="BA271">
        <v>1</v>
      </c>
      <c r="BB271">
        <v>0</v>
      </c>
      <c r="BC271">
        <v>0</v>
      </c>
      <c r="BD271">
        <v>0</v>
      </c>
      <c r="BE271">
        <v>0</v>
      </c>
      <c r="BF271" s="17">
        <v>0</v>
      </c>
      <c r="BG271">
        <v>0</v>
      </c>
      <c r="BH271">
        <v>1</v>
      </c>
      <c r="BI271" s="17">
        <v>0</v>
      </c>
      <c r="BJ271">
        <v>869</v>
      </c>
      <c r="BK271">
        <v>116</v>
      </c>
      <c r="BL271" s="24">
        <v>44.274999999999999</v>
      </c>
      <c r="BM271">
        <v>1</v>
      </c>
      <c r="BN271">
        <v>0</v>
      </c>
      <c r="BO271">
        <v>0</v>
      </c>
      <c r="BP271">
        <v>0</v>
      </c>
      <c r="BQ271">
        <v>0</v>
      </c>
      <c r="BR271">
        <v>0</v>
      </c>
      <c r="BS271">
        <v>0</v>
      </c>
      <c r="BT271" s="17">
        <v>0</v>
      </c>
      <c r="BU271">
        <v>0</v>
      </c>
      <c r="BV271">
        <v>1</v>
      </c>
      <c r="BW271">
        <v>0</v>
      </c>
      <c r="BX271" s="17">
        <v>0</v>
      </c>
      <c r="BY271">
        <v>1</v>
      </c>
      <c r="BZ271">
        <v>0</v>
      </c>
      <c r="CA271">
        <v>0</v>
      </c>
      <c r="CB271">
        <v>0</v>
      </c>
      <c r="CC271" s="17">
        <v>1</v>
      </c>
      <c r="CD271">
        <v>1</v>
      </c>
      <c r="CE271">
        <v>1</v>
      </c>
      <c r="CF271">
        <v>0</v>
      </c>
      <c r="CG271">
        <v>0</v>
      </c>
      <c r="CH271">
        <v>0</v>
      </c>
      <c r="CI271">
        <v>1</v>
      </c>
      <c r="CJ271">
        <v>1</v>
      </c>
      <c r="CK271">
        <v>0</v>
      </c>
      <c r="CL271">
        <v>0</v>
      </c>
      <c r="CM271">
        <v>0</v>
      </c>
      <c r="CN271">
        <v>0</v>
      </c>
      <c r="CO271" s="17">
        <v>1</v>
      </c>
      <c r="CP271">
        <v>0.217</v>
      </c>
      <c r="CQ271">
        <v>129</v>
      </c>
      <c r="CR271">
        <v>1</v>
      </c>
      <c r="CS271">
        <v>0</v>
      </c>
      <c r="CT271">
        <v>28</v>
      </c>
      <c r="CZ271" s="33" t="s">
        <v>85</v>
      </c>
    </row>
    <row r="272" spans="1:104" x14ac:dyDescent="0.25">
      <c r="A272">
        <v>271</v>
      </c>
      <c r="B272">
        <v>18</v>
      </c>
      <c r="C272" s="24" t="s">
        <v>213</v>
      </c>
      <c r="D272" s="12">
        <v>5.3</v>
      </c>
      <c r="E272" s="13">
        <v>0.8</v>
      </c>
      <c r="F272" s="7">
        <f t="shared" si="67"/>
        <v>6.6249999999999991</v>
      </c>
      <c r="G272" s="7">
        <f t="shared" si="60"/>
        <v>4.5</v>
      </c>
      <c r="H272" s="15">
        <f t="shared" si="61"/>
        <v>6.1</v>
      </c>
      <c r="I272" s="11">
        <f t="shared" si="62"/>
        <v>0.10968948019675485</v>
      </c>
      <c r="J272" s="32">
        <f t="shared" si="63"/>
        <v>1.6556902671208282E-2</v>
      </c>
      <c r="K272" s="32">
        <f t="shared" si="64"/>
        <v>60.397770033338155</v>
      </c>
      <c r="L272" s="8">
        <v>1</v>
      </c>
      <c r="M272" s="9">
        <v>0</v>
      </c>
      <c r="N272" s="8">
        <v>1</v>
      </c>
      <c r="O272" s="9">
        <v>0</v>
      </c>
      <c r="P272" s="9">
        <v>0</v>
      </c>
      <c r="Q272" s="9">
        <v>0</v>
      </c>
      <c r="R272" s="9">
        <v>0</v>
      </c>
      <c r="S272" s="8">
        <v>3610</v>
      </c>
      <c r="T272" s="9">
        <v>5</v>
      </c>
      <c r="U272" s="9">
        <f t="shared" si="65"/>
        <v>3604</v>
      </c>
      <c r="V272" s="9">
        <f t="shared" si="66"/>
        <v>48</v>
      </c>
      <c r="W272" s="7">
        <v>7</v>
      </c>
      <c r="X272" s="7">
        <f t="shared" si="58"/>
        <v>31.274999999999999</v>
      </c>
      <c r="Y272" s="9">
        <v>1</v>
      </c>
      <c r="Z272" s="9">
        <v>0</v>
      </c>
      <c r="AA272" s="9">
        <v>1</v>
      </c>
      <c r="AB272" s="9">
        <v>0</v>
      </c>
      <c r="AC272" s="9">
        <v>0</v>
      </c>
      <c r="AD272" s="29">
        <v>0</v>
      </c>
      <c r="AE272" s="9">
        <v>0</v>
      </c>
      <c r="AF272" s="9">
        <v>1</v>
      </c>
      <c r="AG272" s="29">
        <v>0</v>
      </c>
      <c r="AH272" s="9">
        <v>1</v>
      </c>
      <c r="AI272" s="29">
        <v>0</v>
      </c>
      <c r="AJ272" s="20">
        <v>2001</v>
      </c>
      <c r="AK272" s="32">
        <v>0.01</v>
      </c>
      <c r="AL272" s="32">
        <v>0.41725000000000001</v>
      </c>
      <c r="AM272" s="32">
        <v>0.48</v>
      </c>
      <c r="AN272" s="42">
        <v>9.2749999999999999E-2</v>
      </c>
      <c r="AO272" s="41">
        <v>1</v>
      </c>
      <c r="AP272" s="17">
        <v>0</v>
      </c>
      <c r="AQ272">
        <v>0.48</v>
      </c>
      <c r="AR272" s="39">
        <v>0.52</v>
      </c>
      <c r="AS272" t="s">
        <v>98</v>
      </c>
      <c r="AT272" s="39" t="s">
        <v>98</v>
      </c>
      <c r="AU272">
        <v>0</v>
      </c>
      <c r="AV272" s="17">
        <v>1</v>
      </c>
      <c r="AW272">
        <v>0</v>
      </c>
      <c r="AX272" s="17">
        <v>1</v>
      </c>
      <c r="AY272" s="17" t="s">
        <v>5</v>
      </c>
      <c r="AZ272">
        <v>0</v>
      </c>
      <c r="BA272">
        <v>1</v>
      </c>
      <c r="BB272">
        <v>0</v>
      </c>
      <c r="BC272">
        <v>0</v>
      </c>
      <c r="BD272">
        <v>0</v>
      </c>
      <c r="BE272">
        <v>0</v>
      </c>
      <c r="BF272" s="17">
        <v>0</v>
      </c>
      <c r="BG272">
        <v>0</v>
      </c>
      <c r="BH272">
        <v>1</v>
      </c>
      <c r="BI272" s="17">
        <v>0</v>
      </c>
      <c r="BJ272">
        <v>869</v>
      </c>
      <c r="BK272">
        <v>116</v>
      </c>
      <c r="BL272" s="24">
        <v>44.274999999999999</v>
      </c>
      <c r="BM272">
        <v>1</v>
      </c>
      <c r="BN272">
        <v>0</v>
      </c>
      <c r="BO272">
        <v>0</v>
      </c>
      <c r="BP272">
        <v>0</v>
      </c>
      <c r="BQ272">
        <v>0</v>
      </c>
      <c r="BR272">
        <v>0</v>
      </c>
      <c r="BS272">
        <v>0</v>
      </c>
      <c r="BT272" s="17">
        <v>0</v>
      </c>
      <c r="BU272">
        <v>0</v>
      </c>
      <c r="BV272">
        <v>1</v>
      </c>
      <c r="BW272">
        <v>0</v>
      </c>
      <c r="BX272" s="17">
        <v>0</v>
      </c>
      <c r="BY272">
        <v>1</v>
      </c>
      <c r="BZ272">
        <v>0</v>
      </c>
      <c r="CA272">
        <v>0</v>
      </c>
      <c r="CB272">
        <v>0</v>
      </c>
      <c r="CC272" s="17">
        <v>1</v>
      </c>
      <c r="CD272">
        <v>1</v>
      </c>
      <c r="CE272">
        <v>1</v>
      </c>
      <c r="CF272">
        <v>0</v>
      </c>
      <c r="CG272">
        <v>0</v>
      </c>
      <c r="CH272">
        <v>0</v>
      </c>
      <c r="CI272">
        <v>1</v>
      </c>
      <c r="CJ272">
        <v>1</v>
      </c>
      <c r="CK272">
        <v>0</v>
      </c>
      <c r="CL272">
        <v>0</v>
      </c>
      <c r="CM272">
        <v>0</v>
      </c>
      <c r="CN272">
        <v>0</v>
      </c>
      <c r="CO272" s="17">
        <v>1</v>
      </c>
      <c r="CP272">
        <v>0.217</v>
      </c>
      <c r="CQ272">
        <v>129</v>
      </c>
      <c r="CR272">
        <v>1</v>
      </c>
      <c r="CS272">
        <v>0</v>
      </c>
      <c r="CT272">
        <v>28</v>
      </c>
      <c r="CZ272" s="33" t="s">
        <v>85</v>
      </c>
    </row>
    <row r="273" spans="1:104" x14ac:dyDescent="0.25">
      <c r="A273">
        <v>272</v>
      </c>
      <c r="B273">
        <v>18</v>
      </c>
      <c r="C273" s="24" t="s">
        <v>213</v>
      </c>
      <c r="D273" s="12">
        <v>9.9</v>
      </c>
      <c r="E273" s="13">
        <v>3.9</v>
      </c>
      <c r="F273" s="7">
        <f t="shared" si="67"/>
        <v>2.5384615384615388</v>
      </c>
      <c r="G273" s="7">
        <f t="shared" si="60"/>
        <v>6</v>
      </c>
      <c r="H273" s="15">
        <f t="shared" si="61"/>
        <v>13.8</v>
      </c>
      <c r="I273" s="11">
        <f t="shared" si="62"/>
        <v>4.2246457103995896E-2</v>
      </c>
      <c r="J273" s="32">
        <f t="shared" si="63"/>
        <v>1.6642543707634745E-2</v>
      </c>
      <c r="K273" s="32">
        <f t="shared" si="64"/>
        <v>60.086968528810374</v>
      </c>
      <c r="L273" s="8">
        <v>1</v>
      </c>
      <c r="M273" s="9">
        <v>0</v>
      </c>
      <c r="N273" s="8">
        <v>1</v>
      </c>
      <c r="O273" s="9">
        <v>0</v>
      </c>
      <c r="P273" s="9">
        <v>0</v>
      </c>
      <c r="Q273" s="9">
        <v>0</v>
      </c>
      <c r="R273" s="9">
        <v>0</v>
      </c>
      <c r="S273" s="8">
        <v>3610</v>
      </c>
      <c r="T273" s="9">
        <v>5</v>
      </c>
      <c r="U273" s="9">
        <f t="shared" si="65"/>
        <v>3604</v>
      </c>
      <c r="V273" s="9">
        <f t="shared" si="66"/>
        <v>48</v>
      </c>
      <c r="W273" s="7">
        <v>17</v>
      </c>
      <c r="X273" s="7">
        <f t="shared" si="58"/>
        <v>21.274999999999999</v>
      </c>
      <c r="Y273" s="9">
        <v>1</v>
      </c>
      <c r="Z273" s="9">
        <v>0</v>
      </c>
      <c r="AA273" s="9">
        <v>1</v>
      </c>
      <c r="AB273" s="9">
        <v>0</v>
      </c>
      <c r="AC273" s="9">
        <v>0</v>
      </c>
      <c r="AD273" s="29">
        <v>0</v>
      </c>
      <c r="AE273" s="9">
        <v>0</v>
      </c>
      <c r="AF273" s="9">
        <v>1</v>
      </c>
      <c r="AG273" s="29">
        <v>0</v>
      </c>
      <c r="AH273" s="9">
        <v>1</v>
      </c>
      <c r="AI273" s="29">
        <v>0</v>
      </c>
      <c r="AJ273" s="20">
        <v>2001</v>
      </c>
      <c r="AK273" s="32">
        <v>0.01</v>
      </c>
      <c r="AL273" s="32">
        <v>0.41725000000000001</v>
      </c>
      <c r="AM273" s="32">
        <v>0.48</v>
      </c>
      <c r="AN273" s="42">
        <v>9.2749999999999999E-2</v>
      </c>
      <c r="AO273" s="41">
        <v>1</v>
      </c>
      <c r="AP273" s="17">
        <v>0</v>
      </c>
      <c r="AQ273">
        <v>0.48</v>
      </c>
      <c r="AR273" s="39">
        <v>0.52</v>
      </c>
      <c r="AS273" t="s">
        <v>98</v>
      </c>
      <c r="AT273" s="39" t="s">
        <v>98</v>
      </c>
      <c r="AU273">
        <v>0</v>
      </c>
      <c r="AV273" s="17">
        <v>1</v>
      </c>
      <c r="AW273">
        <v>0</v>
      </c>
      <c r="AX273" s="17">
        <v>1</v>
      </c>
      <c r="AY273" s="17" t="s">
        <v>5</v>
      </c>
      <c r="AZ273">
        <v>0</v>
      </c>
      <c r="BA273">
        <v>1</v>
      </c>
      <c r="BB273">
        <v>0</v>
      </c>
      <c r="BC273">
        <v>0</v>
      </c>
      <c r="BD273">
        <v>0</v>
      </c>
      <c r="BE273">
        <v>0</v>
      </c>
      <c r="BF273" s="17">
        <v>0</v>
      </c>
      <c r="BG273">
        <v>0</v>
      </c>
      <c r="BH273">
        <v>1</v>
      </c>
      <c r="BI273" s="17">
        <v>0</v>
      </c>
      <c r="BJ273">
        <v>869</v>
      </c>
      <c r="BK273">
        <v>116</v>
      </c>
      <c r="BL273" s="24">
        <v>44.274999999999999</v>
      </c>
      <c r="BM273">
        <v>0</v>
      </c>
      <c r="BN273">
        <v>0</v>
      </c>
      <c r="BO273">
        <v>0</v>
      </c>
      <c r="BP273">
        <v>0</v>
      </c>
      <c r="BQ273">
        <v>0</v>
      </c>
      <c r="BR273">
        <v>0</v>
      </c>
      <c r="BS273">
        <v>0</v>
      </c>
      <c r="BT273" s="17">
        <v>1</v>
      </c>
      <c r="BU273">
        <v>0</v>
      </c>
      <c r="BV273">
        <v>1</v>
      </c>
      <c r="BW273">
        <v>0</v>
      </c>
      <c r="BX273" s="17">
        <v>0</v>
      </c>
      <c r="BY273">
        <v>1</v>
      </c>
      <c r="BZ273">
        <v>0</v>
      </c>
      <c r="CA273">
        <v>0</v>
      </c>
      <c r="CB273">
        <v>0</v>
      </c>
      <c r="CC273" s="17">
        <v>1</v>
      </c>
      <c r="CD273">
        <v>1</v>
      </c>
      <c r="CE273">
        <v>1</v>
      </c>
      <c r="CF273">
        <v>0</v>
      </c>
      <c r="CG273">
        <v>0</v>
      </c>
      <c r="CH273">
        <v>0</v>
      </c>
      <c r="CI273">
        <v>1</v>
      </c>
      <c r="CJ273">
        <v>1</v>
      </c>
      <c r="CK273">
        <v>0</v>
      </c>
      <c r="CL273">
        <v>0</v>
      </c>
      <c r="CM273">
        <v>0</v>
      </c>
      <c r="CN273">
        <v>0</v>
      </c>
      <c r="CO273" s="17">
        <v>1</v>
      </c>
      <c r="CP273">
        <v>0.217</v>
      </c>
      <c r="CQ273">
        <v>129</v>
      </c>
      <c r="CR273">
        <v>1</v>
      </c>
      <c r="CS273">
        <v>0</v>
      </c>
      <c r="CT273">
        <v>28</v>
      </c>
      <c r="CZ273" s="33" t="s">
        <v>85</v>
      </c>
    </row>
    <row r="274" spans="1:104" x14ac:dyDescent="0.25">
      <c r="A274">
        <v>273</v>
      </c>
      <c r="B274">
        <v>18</v>
      </c>
      <c r="C274" s="24" t="s">
        <v>213</v>
      </c>
      <c r="D274" s="12">
        <v>7</v>
      </c>
      <c r="E274" s="13">
        <v>2.7</v>
      </c>
      <c r="F274" s="7">
        <f t="shared" si="67"/>
        <v>2.5925925925925926</v>
      </c>
      <c r="G274" s="7">
        <f t="shared" si="60"/>
        <v>4.3</v>
      </c>
      <c r="H274" s="15">
        <f t="shared" si="61"/>
        <v>9.6999999999999993</v>
      </c>
      <c r="I274" s="11">
        <f t="shared" si="62"/>
        <v>4.3145675984180239E-2</v>
      </c>
      <c r="J274" s="32">
        <f t="shared" si="63"/>
        <v>1.664190359389809E-2</v>
      </c>
      <c r="K274" s="32">
        <f t="shared" si="64"/>
        <v>60.08927971236772</v>
      </c>
      <c r="L274" s="8">
        <v>1</v>
      </c>
      <c r="M274" s="9">
        <v>0</v>
      </c>
      <c r="N274" s="8">
        <v>1</v>
      </c>
      <c r="O274" s="9">
        <v>0</v>
      </c>
      <c r="P274" s="9">
        <v>0</v>
      </c>
      <c r="Q274" s="9">
        <v>0</v>
      </c>
      <c r="R274" s="9">
        <v>0</v>
      </c>
      <c r="S274" s="8">
        <v>3610</v>
      </c>
      <c r="T274" s="9">
        <v>5</v>
      </c>
      <c r="U274" s="9">
        <f t="shared" si="65"/>
        <v>3604</v>
      </c>
      <c r="V274" s="9">
        <f t="shared" si="66"/>
        <v>48</v>
      </c>
      <c r="W274" s="7">
        <v>7</v>
      </c>
      <c r="X274" s="7">
        <f t="shared" si="58"/>
        <v>31.274999999999999</v>
      </c>
      <c r="Y274" s="9">
        <v>1</v>
      </c>
      <c r="Z274" s="9">
        <v>0</v>
      </c>
      <c r="AA274" s="9">
        <v>1</v>
      </c>
      <c r="AB274" s="9">
        <v>0</v>
      </c>
      <c r="AC274" s="9">
        <v>0</v>
      </c>
      <c r="AD274" s="29">
        <v>0</v>
      </c>
      <c r="AE274" s="9">
        <v>0</v>
      </c>
      <c r="AF274" s="9">
        <v>1</v>
      </c>
      <c r="AG274" s="29">
        <v>0</v>
      </c>
      <c r="AH274" s="9">
        <v>1</v>
      </c>
      <c r="AI274" s="29">
        <v>0</v>
      </c>
      <c r="AJ274" s="20">
        <v>2001</v>
      </c>
      <c r="AK274" s="32">
        <v>0.01</v>
      </c>
      <c r="AL274" s="32">
        <v>0.41725000000000001</v>
      </c>
      <c r="AM274" s="32">
        <v>0.48</v>
      </c>
      <c r="AN274" s="42">
        <v>9.2749999999999999E-2</v>
      </c>
      <c r="AO274" s="41">
        <v>1</v>
      </c>
      <c r="AP274" s="17">
        <v>0</v>
      </c>
      <c r="AQ274">
        <v>0.48</v>
      </c>
      <c r="AR274" s="39">
        <v>0.52</v>
      </c>
      <c r="AS274" t="s">
        <v>98</v>
      </c>
      <c r="AT274" s="39" t="s">
        <v>98</v>
      </c>
      <c r="AU274">
        <v>0</v>
      </c>
      <c r="AV274" s="17">
        <v>1</v>
      </c>
      <c r="AW274">
        <v>0</v>
      </c>
      <c r="AX274" s="17">
        <v>1</v>
      </c>
      <c r="AY274" s="17" t="s">
        <v>5</v>
      </c>
      <c r="AZ274">
        <v>0</v>
      </c>
      <c r="BA274">
        <v>1</v>
      </c>
      <c r="BB274">
        <v>0</v>
      </c>
      <c r="BC274">
        <v>0</v>
      </c>
      <c r="BD274">
        <v>0</v>
      </c>
      <c r="BE274">
        <v>0</v>
      </c>
      <c r="BF274" s="17">
        <v>0</v>
      </c>
      <c r="BG274">
        <v>0</v>
      </c>
      <c r="BH274">
        <v>1</v>
      </c>
      <c r="BI274" s="17">
        <v>0</v>
      </c>
      <c r="BJ274">
        <v>869</v>
      </c>
      <c r="BK274">
        <v>116</v>
      </c>
      <c r="BL274" s="24">
        <v>44.274999999999999</v>
      </c>
      <c r="BM274">
        <v>0</v>
      </c>
      <c r="BN274">
        <v>0</v>
      </c>
      <c r="BO274">
        <v>0</v>
      </c>
      <c r="BP274">
        <v>0</v>
      </c>
      <c r="BQ274">
        <v>0</v>
      </c>
      <c r="BR274">
        <v>0</v>
      </c>
      <c r="BS274">
        <v>0</v>
      </c>
      <c r="BT274" s="17">
        <v>1</v>
      </c>
      <c r="BU274">
        <v>0</v>
      </c>
      <c r="BV274">
        <v>1</v>
      </c>
      <c r="BW274">
        <v>0</v>
      </c>
      <c r="BX274" s="17">
        <v>0</v>
      </c>
      <c r="BY274">
        <v>1</v>
      </c>
      <c r="BZ274">
        <v>0</v>
      </c>
      <c r="CA274">
        <v>0</v>
      </c>
      <c r="CB274">
        <v>0</v>
      </c>
      <c r="CC274" s="17">
        <v>1</v>
      </c>
      <c r="CD274">
        <v>1</v>
      </c>
      <c r="CE274">
        <v>1</v>
      </c>
      <c r="CF274">
        <v>0</v>
      </c>
      <c r="CG274">
        <v>0</v>
      </c>
      <c r="CH274">
        <v>0</v>
      </c>
      <c r="CI274">
        <v>1</v>
      </c>
      <c r="CJ274">
        <v>1</v>
      </c>
      <c r="CK274">
        <v>0</v>
      </c>
      <c r="CL274">
        <v>0</v>
      </c>
      <c r="CM274">
        <v>0</v>
      </c>
      <c r="CN274">
        <v>0</v>
      </c>
      <c r="CO274" s="17">
        <v>1</v>
      </c>
      <c r="CP274">
        <v>0.217</v>
      </c>
      <c r="CQ274">
        <v>129</v>
      </c>
      <c r="CR274">
        <v>1</v>
      </c>
      <c r="CS274">
        <v>0</v>
      </c>
      <c r="CT274">
        <v>28</v>
      </c>
      <c r="CZ274" s="33" t="s">
        <v>85</v>
      </c>
    </row>
    <row r="275" spans="1:104" x14ac:dyDescent="0.25">
      <c r="A275">
        <v>274</v>
      </c>
      <c r="B275">
        <v>18</v>
      </c>
      <c r="C275" s="24" t="s">
        <v>213</v>
      </c>
      <c r="D275" s="12">
        <v>9.6</v>
      </c>
      <c r="E275" s="13">
        <v>3.7</v>
      </c>
      <c r="F275" s="7">
        <f t="shared" si="67"/>
        <v>2.5945945945945943</v>
      </c>
      <c r="G275" s="7">
        <f t="shared" si="60"/>
        <v>5.8999999999999995</v>
      </c>
      <c r="H275" s="15">
        <f t="shared" si="61"/>
        <v>13.3</v>
      </c>
      <c r="I275" s="11">
        <f t="shared" si="62"/>
        <v>4.3286961577418265E-2</v>
      </c>
      <c r="J275" s="32">
        <f t="shared" si="63"/>
        <v>1.6683516441296627E-2</v>
      </c>
      <c r="K275" s="32">
        <f t="shared" si="64"/>
        <v>59.93940207501489</v>
      </c>
      <c r="L275" s="8">
        <v>1</v>
      </c>
      <c r="M275" s="9">
        <v>0</v>
      </c>
      <c r="N275" s="8">
        <v>1</v>
      </c>
      <c r="O275" s="9">
        <v>0</v>
      </c>
      <c r="P275" s="9">
        <v>0</v>
      </c>
      <c r="Q275" s="9">
        <v>0</v>
      </c>
      <c r="R275" s="9">
        <v>0</v>
      </c>
      <c r="S275" s="8">
        <v>3598</v>
      </c>
      <c r="T275" s="9">
        <v>11</v>
      </c>
      <c r="U275" s="9">
        <f t="shared" si="65"/>
        <v>3586</v>
      </c>
      <c r="V275" s="9">
        <f t="shared" si="66"/>
        <v>48</v>
      </c>
      <c r="W275" s="7">
        <v>17</v>
      </c>
      <c r="X275" s="7">
        <f t="shared" si="58"/>
        <v>21.274999999999999</v>
      </c>
      <c r="Y275" s="9">
        <v>1</v>
      </c>
      <c r="Z275" s="9">
        <v>0</v>
      </c>
      <c r="AA275" s="9">
        <v>1</v>
      </c>
      <c r="AB275" s="9">
        <v>0</v>
      </c>
      <c r="AC275" s="9">
        <v>0</v>
      </c>
      <c r="AD275" s="29">
        <v>0</v>
      </c>
      <c r="AE275" s="9">
        <v>0</v>
      </c>
      <c r="AF275" s="9">
        <v>1</v>
      </c>
      <c r="AG275" s="29">
        <v>0</v>
      </c>
      <c r="AH275" s="9">
        <v>1</v>
      </c>
      <c r="AI275" s="29">
        <v>0</v>
      </c>
      <c r="AJ275" s="20">
        <v>2001</v>
      </c>
      <c r="AK275" s="32">
        <v>0.01</v>
      </c>
      <c r="AL275" s="32">
        <v>0.41725000000000001</v>
      </c>
      <c r="AM275" s="32">
        <v>0.48</v>
      </c>
      <c r="AN275" s="42">
        <v>9.2749999999999999E-2</v>
      </c>
      <c r="AO275" s="41">
        <v>1</v>
      </c>
      <c r="AP275" s="17">
        <v>0</v>
      </c>
      <c r="AQ275">
        <v>0.48</v>
      </c>
      <c r="AR275" s="39">
        <v>0.52</v>
      </c>
      <c r="AS275" t="s">
        <v>98</v>
      </c>
      <c r="AT275" s="39" t="s">
        <v>98</v>
      </c>
      <c r="AU275">
        <v>0</v>
      </c>
      <c r="AV275" s="17">
        <v>1</v>
      </c>
      <c r="AW275">
        <v>0</v>
      </c>
      <c r="AX275" s="17">
        <v>1</v>
      </c>
      <c r="AY275" s="17" t="s">
        <v>5</v>
      </c>
      <c r="AZ275">
        <v>0</v>
      </c>
      <c r="BA275">
        <v>1</v>
      </c>
      <c r="BB275">
        <v>0</v>
      </c>
      <c r="BC275">
        <v>0</v>
      </c>
      <c r="BD275">
        <v>0</v>
      </c>
      <c r="BE275">
        <v>0</v>
      </c>
      <c r="BF275" s="17">
        <v>0</v>
      </c>
      <c r="BG275">
        <v>0</v>
      </c>
      <c r="BH275">
        <v>1</v>
      </c>
      <c r="BI275" s="17">
        <v>0</v>
      </c>
      <c r="BJ275">
        <v>869</v>
      </c>
      <c r="BK275">
        <v>116</v>
      </c>
      <c r="BL275" s="24">
        <v>44.274999999999999</v>
      </c>
      <c r="BM275">
        <v>0</v>
      </c>
      <c r="BN275">
        <v>0</v>
      </c>
      <c r="BO275">
        <v>0</v>
      </c>
      <c r="BP275">
        <v>0</v>
      </c>
      <c r="BQ275">
        <v>0</v>
      </c>
      <c r="BR275">
        <v>0</v>
      </c>
      <c r="BS275">
        <v>0</v>
      </c>
      <c r="BT275" s="17">
        <v>1</v>
      </c>
      <c r="BU275">
        <v>0</v>
      </c>
      <c r="BV275">
        <v>1</v>
      </c>
      <c r="BW275">
        <v>0</v>
      </c>
      <c r="BX275" s="17">
        <v>0</v>
      </c>
      <c r="BY275">
        <v>1</v>
      </c>
      <c r="BZ275">
        <v>0</v>
      </c>
      <c r="CA275">
        <v>0</v>
      </c>
      <c r="CB275">
        <v>0</v>
      </c>
      <c r="CC275" s="17">
        <v>1</v>
      </c>
      <c r="CD275">
        <v>1</v>
      </c>
      <c r="CE275">
        <v>1</v>
      </c>
      <c r="CF275">
        <v>0</v>
      </c>
      <c r="CG275">
        <v>0</v>
      </c>
      <c r="CH275">
        <v>0</v>
      </c>
      <c r="CI275">
        <v>1</v>
      </c>
      <c r="CJ275">
        <v>1</v>
      </c>
      <c r="CK275">
        <v>0</v>
      </c>
      <c r="CL275">
        <v>0</v>
      </c>
      <c r="CM275">
        <v>0</v>
      </c>
      <c r="CN275">
        <v>0</v>
      </c>
      <c r="CO275" s="17">
        <v>1</v>
      </c>
      <c r="CP275">
        <v>0.217</v>
      </c>
      <c r="CQ275">
        <v>129</v>
      </c>
      <c r="CR275">
        <v>1</v>
      </c>
      <c r="CS275">
        <v>0</v>
      </c>
      <c r="CT275">
        <v>28</v>
      </c>
      <c r="CZ275" s="33" t="s">
        <v>85</v>
      </c>
    </row>
    <row r="276" spans="1:104" x14ac:dyDescent="0.25">
      <c r="A276">
        <v>275</v>
      </c>
      <c r="B276">
        <v>18</v>
      </c>
      <c r="C276" s="24" t="s">
        <v>213</v>
      </c>
      <c r="D276" s="12">
        <v>7.4</v>
      </c>
      <c r="E276" s="13">
        <v>2.7</v>
      </c>
      <c r="F276" s="7">
        <f t="shared" si="67"/>
        <v>2.7407407407407405</v>
      </c>
      <c r="G276" s="7">
        <f t="shared" si="60"/>
        <v>4.7</v>
      </c>
      <c r="H276" s="15">
        <f t="shared" si="61"/>
        <v>10.100000000000001</v>
      </c>
      <c r="I276" s="11">
        <f t="shared" si="62"/>
        <v>4.5720232096191346E-2</v>
      </c>
      <c r="J276" s="32">
        <f t="shared" si="63"/>
        <v>1.6681706305367115E-2</v>
      </c>
      <c r="K276" s="32">
        <f t="shared" si="64"/>
        <v>59.94590611382862</v>
      </c>
      <c r="L276" s="8">
        <v>1</v>
      </c>
      <c r="M276" s="9">
        <v>0</v>
      </c>
      <c r="N276" s="8">
        <v>1</v>
      </c>
      <c r="O276" s="9">
        <v>0</v>
      </c>
      <c r="P276" s="9">
        <v>0</v>
      </c>
      <c r="Q276" s="9">
        <v>0</v>
      </c>
      <c r="R276" s="9">
        <v>0</v>
      </c>
      <c r="S276" s="8">
        <v>3598</v>
      </c>
      <c r="T276" s="9">
        <v>11</v>
      </c>
      <c r="U276" s="9">
        <f t="shared" si="65"/>
        <v>3586</v>
      </c>
      <c r="V276" s="9">
        <f t="shared" si="66"/>
        <v>48</v>
      </c>
      <c r="W276" s="7">
        <v>7</v>
      </c>
      <c r="X276" s="7">
        <f t="shared" si="58"/>
        <v>31.274999999999999</v>
      </c>
      <c r="Y276" s="9">
        <v>1</v>
      </c>
      <c r="Z276" s="9">
        <v>0</v>
      </c>
      <c r="AA276" s="9">
        <v>1</v>
      </c>
      <c r="AB276" s="9">
        <v>0</v>
      </c>
      <c r="AC276" s="9">
        <v>0</v>
      </c>
      <c r="AD276" s="29">
        <v>0</v>
      </c>
      <c r="AE276" s="9">
        <v>0</v>
      </c>
      <c r="AF276" s="9">
        <v>1</v>
      </c>
      <c r="AG276" s="29">
        <v>0</v>
      </c>
      <c r="AH276" s="9">
        <v>1</v>
      </c>
      <c r="AI276" s="29">
        <v>0</v>
      </c>
      <c r="AJ276" s="20">
        <v>2001</v>
      </c>
      <c r="AK276" s="32">
        <v>0.01</v>
      </c>
      <c r="AL276" s="32">
        <v>0.41725000000000001</v>
      </c>
      <c r="AM276" s="32">
        <v>0.48</v>
      </c>
      <c r="AN276" s="42">
        <v>9.2749999999999999E-2</v>
      </c>
      <c r="AO276" s="41">
        <v>1</v>
      </c>
      <c r="AP276" s="17">
        <v>0</v>
      </c>
      <c r="AQ276">
        <v>0.48</v>
      </c>
      <c r="AR276" s="39">
        <v>0.52</v>
      </c>
      <c r="AS276" t="s">
        <v>98</v>
      </c>
      <c r="AT276" s="39" t="s">
        <v>98</v>
      </c>
      <c r="AU276">
        <v>0</v>
      </c>
      <c r="AV276" s="17">
        <v>1</v>
      </c>
      <c r="AW276">
        <v>0</v>
      </c>
      <c r="AX276" s="17">
        <v>1</v>
      </c>
      <c r="AY276" s="17" t="s">
        <v>5</v>
      </c>
      <c r="AZ276">
        <v>0</v>
      </c>
      <c r="BA276">
        <v>1</v>
      </c>
      <c r="BB276">
        <v>0</v>
      </c>
      <c r="BC276">
        <v>0</v>
      </c>
      <c r="BD276">
        <v>0</v>
      </c>
      <c r="BE276">
        <v>0</v>
      </c>
      <c r="BF276" s="17">
        <v>0</v>
      </c>
      <c r="BG276">
        <v>0</v>
      </c>
      <c r="BH276">
        <v>1</v>
      </c>
      <c r="BI276" s="17">
        <v>0</v>
      </c>
      <c r="BJ276">
        <v>869</v>
      </c>
      <c r="BK276">
        <v>116</v>
      </c>
      <c r="BL276" s="24">
        <v>44.274999999999999</v>
      </c>
      <c r="BM276">
        <v>0</v>
      </c>
      <c r="BN276">
        <v>0</v>
      </c>
      <c r="BO276">
        <v>0</v>
      </c>
      <c r="BP276">
        <v>0</v>
      </c>
      <c r="BQ276">
        <v>0</v>
      </c>
      <c r="BR276">
        <v>0</v>
      </c>
      <c r="BS276">
        <v>0</v>
      </c>
      <c r="BT276" s="17">
        <v>1</v>
      </c>
      <c r="BU276">
        <v>0</v>
      </c>
      <c r="BV276">
        <v>1</v>
      </c>
      <c r="BW276">
        <v>0</v>
      </c>
      <c r="BX276" s="17">
        <v>0</v>
      </c>
      <c r="BY276">
        <v>1</v>
      </c>
      <c r="BZ276">
        <v>0</v>
      </c>
      <c r="CA276">
        <v>0</v>
      </c>
      <c r="CB276">
        <v>0</v>
      </c>
      <c r="CC276" s="17">
        <v>1</v>
      </c>
      <c r="CD276">
        <v>1</v>
      </c>
      <c r="CE276">
        <v>1</v>
      </c>
      <c r="CF276">
        <v>0</v>
      </c>
      <c r="CG276">
        <v>0</v>
      </c>
      <c r="CH276">
        <v>0</v>
      </c>
      <c r="CI276">
        <v>1</v>
      </c>
      <c r="CJ276">
        <v>1</v>
      </c>
      <c r="CK276">
        <v>0</v>
      </c>
      <c r="CL276">
        <v>0</v>
      </c>
      <c r="CM276">
        <v>0</v>
      </c>
      <c r="CN276">
        <v>0</v>
      </c>
      <c r="CO276" s="17">
        <v>1</v>
      </c>
      <c r="CP276">
        <v>0.217</v>
      </c>
      <c r="CQ276">
        <v>129</v>
      </c>
      <c r="CR276">
        <v>1</v>
      </c>
      <c r="CS276">
        <v>0</v>
      </c>
      <c r="CT276">
        <v>28</v>
      </c>
      <c r="CZ276" s="33" t="s">
        <v>85</v>
      </c>
    </row>
    <row r="277" spans="1:104" x14ac:dyDescent="0.25">
      <c r="A277">
        <v>276</v>
      </c>
      <c r="B277">
        <v>18</v>
      </c>
      <c r="C277" s="24" t="s">
        <v>213</v>
      </c>
      <c r="D277" s="12">
        <v>9.8000000000000007</v>
      </c>
      <c r="E277" s="13">
        <v>4</v>
      </c>
      <c r="F277" s="7">
        <f t="shared" si="67"/>
        <v>2.4500000000000002</v>
      </c>
      <c r="G277" s="7">
        <f t="shared" si="60"/>
        <v>5.8000000000000007</v>
      </c>
      <c r="H277" s="15">
        <f t="shared" si="61"/>
        <v>13.8</v>
      </c>
      <c r="I277" s="11">
        <f t="shared" si="62"/>
        <v>4.0895846678058546E-2</v>
      </c>
      <c r="J277" s="32">
        <f t="shared" si="63"/>
        <v>1.6692182317574914E-2</v>
      </c>
      <c r="K277" s="32">
        <f t="shared" si="64"/>
        <v>59.90828406823217</v>
      </c>
      <c r="L277" s="8">
        <v>1</v>
      </c>
      <c r="M277" s="9">
        <v>0</v>
      </c>
      <c r="N277" s="8">
        <v>1</v>
      </c>
      <c r="O277" s="9">
        <v>0</v>
      </c>
      <c r="P277" s="9">
        <v>0</v>
      </c>
      <c r="Q277" s="9">
        <v>0</v>
      </c>
      <c r="R277" s="9">
        <v>0</v>
      </c>
      <c r="S277" s="8">
        <v>3598</v>
      </c>
      <c r="T277" s="9">
        <v>14</v>
      </c>
      <c r="U277" s="9">
        <f t="shared" si="65"/>
        <v>3583</v>
      </c>
      <c r="V277" s="9">
        <f t="shared" si="66"/>
        <v>48</v>
      </c>
      <c r="W277" s="7">
        <v>17</v>
      </c>
      <c r="X277" s="7">
        <f t="shared" si="58"/>
        <v>21.274999999999999</v>
      </c>
      <c r="Y277" s="9">
        <v>1</v>
      </c>
      <c r="Z277" s="9">
        <v>0</v>
      </c>
      <c r="AA277" s="9">
        <v>1</v>
      </c>
      <c r="AB277" s="9">
        <v>0</v>
      </c>
      <c r="AC277" s="9">
        <v>0</v>
      </c>
      <c r="AD277" s="29">
        <v>0</v>
      </c>
      <c r="AE277" s="9">
        <v>0</v>
      </c>
      <c r="AF277" s="9">
        <v>1</v>
      </c>
      <c r="AG277" s="29">
        <v>0</v>
      </c>
      <c r="AH277" s="9">
        <v>1</v>
      </c>
      <c r="AI277" s="29">
        <v>0</v>
      </c>
      <c r="AJ277" s="20">
        <v>2001</v>
      </c>
      <c r="AK277" s="32">
        <v>0.01</v>
      </c>
      <c r="AL277" s="32">
        <v>0.41725000000000001</v>
      </c>
      <c r="AM277" s="32">
        <v>0.48</v>
      </c>
      <c r="AN277" s="42">
        <v>9.2749999999999999E-2</v>
      </c>
      <c r="AO277" s="41">
        <v>1</v>
      </c>
      <c r="AP277" s="17">
        <v>0</v>
      </c>
      <c r="AQ277">
        <v>0.48</v>
      </c>
      <c r="AR277" s="39">
        <v>0.52</v>
      </c>
      <c r="AS277" t="s">
        <v>98</v>
      </c>
      <c r="AT277" s="39" t="s">
        <v>98</v>
      </c>
      <c r="AU277">
        <v>0</v>
      </c>
      <c r="AV277" s="17">
        <v>1</v>
      </c>
      <c r="AW277">
        <v>0</v>
      </c>
      <c r="AX277" s="17">
        <v>1</v>
      </c>
      <c r="AY277" s="17" t="s">
        <v>5</v>
      </c>
      <c r="AZ277">
        <v>0</v>
      </c>
      <c r="BA277">
        <v>1</v>
      </c>
      <c r="BB277">
        <v>0</v>
      </c>
      <c r="BC277">
        <v>0</v>
      </c>
      <c r="BD277">
        <v>0</v>
      </c>
      <c r="BE277">
        <v>0</v>
      </c>
      <c r="BF277" s="17">
        <v>0</v>
      </c>
      <c r="BG277">
        <v>0</v>
      </c>
      <c r="BH277">
        <v>1</v>
      </c>
      <c r="BI277" s="17">
        <v>0</v>
      </c>
      <c r="BJ277">
        <v>869</v>
      </c>
      <c r="BK277">
        <v>116</v>
      </c>
      <c r="BL277" s="24">
        <v>44.274999999999999</v>
      </c>
      <c r="BM277">
        <v>0</v>
      </c>
      <c r="BN277">
        <v>0</v>
      </c>
      <c r="BO277">
        <v>0</v>
      </c>
      <c r="BP277">
        <v>0</v>
      </c>
      <c r="BQ277">
        <v>0</v>
      </c>
      <c r="BR277">
        <v>0</v>
      </c>
      <c r="BS277">
        <v>0</v>
      </c>
      <c r="BT277" s="17">
        <v>1</v>
      </c>
      <c r="BU277">
        <v>0</v>
      </c>
      <c r="BV277">
        <v>1</v>
      </c>
      <c r="BW277">
        <v>0</v>
      </c>
      <c r="BX277" s="17">
        <v>0</v>
      </c>
      <c r="BY277">
        <v>1</v>
      </c>
      <c r="BZ277">
        <v>0</v>
      </c>
      <c r="CA277">
        <v>0</v>
      </c>
      <c r="CB277">
        <v>0</v>
      </c>
      <c r="CC277" s="17">
        <v>1</v>
      </c>
      <c r="CD277">
        <v>1</v>
      </c>
      <c r="CE277">
        <v>1</v>
      </c>
      <c r="CF277">
        <v>0</v>
      </c>
      <c r="CG277">
        <v>0</v>
      </c>
      <c r="CH277">
        <v>0</v>
      </c>
      <c r="CI277">
        <v>1</v>
      </c>
      <c r="CJ277">
        <v>1</v>
      </c>
      <c r="CK277">
        <v>0</v>
      </c>
      <c r="CL277">
        <v>0</v>
      </c>
      <c r="CM277">
        <v>0</v>
      </c>
      <c r="CN277">
        <v>0</v>
      </c>
      <c r="CO277" s="17">
        <v>1</v>
      </c>
      <c r="CP277">
        <v>0.217</v>
      </c>
      <c r="CQ277">
        <v>129</v>
      </c>
      <c r="CR277">
        <v>1</v>
      </c>
      <c r="CS277">
        <v>0</v>
      </c>
      <c r="CT277">
        <v>28</v>
      </c>
      <c r="CZ277" s="33" t="s">
        <v>85</v>
      </c>
    </row>
    <row r="278" spans="1:104" s="50" customFormat="1" x14ac:dyDescent="0.25">
      <c r="A278" s="50">
        <v>277</v>
      </c>
      <c r="B278" s="50">
        <v>18</v>
      </c>
      <c r="C278" s="51" t="s">
        <v>213</v>
      </c>
      <c r="D278" s="52">
        <v>7</v>
      </c>
      <c r="E278" s="53">
        <v>2.7</v>
      </c>
      <c r="F278" s="54">
        <f t="shared" si="67"/>
        <v>2.5925925925925926</v>
      </c>
      <c r="G278" s="54">
        <f t="shared" si="60"/>
        <v>4.3</v>
      </c>
      <c r="H278" s="55">
        <f t="shared" si="61"/>
        <v>9.6999999999999993</v>
      </c>
      <c r="I278" s="56">
        <f t="shared" si="62"/>
        <v>4.3271693828277141E-2</v>
      </c>
      <c r="J278" s="57">
        <f t="shared" si="63"/>
        <v>1.6690510476621182E-2</v>
      </c>
      <c r="K278" s="57">
        <f t="shared" si="64"/>
        <v>59.914284910621824</v>
      </c>
      <c r="L278" s="58">
        <v>1</v>
      </c>
      <c r="M278" s="59">
        <v>0</v>
      </c>
      <c r="N278" s="58">
        <v>1</v>
      </c>
      <c r="O278" s="59">
        <v>0</v>
      </c>
      <c r="P278" s="59">
        <v>0</v>
      </c>
      <c r="Q278" s="59">
        <v>0</v>
      </c>
      <c r="R278" s="59">
        <v>0</v>
      </c>
      <c r="S278" s="58">
        <v>3598</v>
      </c>
      <c r="T278" s="59">
        <v>14</v>
      </c>
      <c r="U278" s="59">
        <f t="shared" si="65"/>
        <v>3583</v>
      </c>
      <c r="V278" s="59">
        <f t="shared" si="66"/>
        <v>48</v>
      </c>
      <c r="W278" s="54">
        <v>7</v>
      </c>
      <c r="X278" s="54">
        <f t="shared" si="58"/>
        <v>31.274999999999999</v>
      </c>
      <c r="Y278" s="59">
        <v>1</v>
      </c>
      <c r="Z278" s="59">
        <v>0</v>
      </c>
      <c r="AA278" s="59">
        <v>1</v>
      </c>
      <c r="AB278" s="59">
        <v>0</v>
      </c>
      <c r="AC278" s="59">
        <v>0</v>
      </c>
      <c r="AD278" s="60">
        <v>0</v>
      </c>
      <c r="AE278" s="59">
        <v>0</v>
      </c>
      <c r="AF278" s="59">
        <v>1</v>
      </c>
      <c r="AG278" s="60">
        <v>0</v>
      </c>
      <c r="AH278" s="59">
        <v>1</v>
      </c>
      <c r="AI278" s="60">
        <v>0</v>
      </c>
      <c r="AJ278" s="61">
        <v>2001</v>
      </c>
      <c r="AK278" s="57">
        <v>0.01</v>
      </c>
      <c r="AL278" s="57">
        <v>0.41725000000000001</v>
      </c>
      <c r="AM278" s="57">
        <v>0.48</v>
      </c>
      <c r="AN278" s="62">
        <v>9.2749999999999999E-2</v>
      </c>
      <c r="AO278" s="63">
        <v>1</v>
      </c>
      <c r="AP278" s="64">
        <v>0</v>
      </c>
      <c r="AQ278" s="50">
        <v>0.48</v>
      </c>
      <c r="AR278" s="65">
        <v>0.52</v>
      </c>
      <c r="AS278" s="50" t="s">
        <v>98</v>
      </c>
      <c r="AT278" s="65" t="s">
        <v>98</v>
      </c>
      <c r="AU278">
        <v>0</v>
      </c>
      <c r="AV278" s="64">
        <v>1</v>
      </c>
      <c r="AW278" s="50">
        <v>0</v>
      </c>
      <c r="AX278" s="64">
        <v>1</v>
      </c>
      <c r="AY278" s="64" t="s">
        <v>5</v>
      </c>
      <c r="AZ278">
        <v>0</v>
      </c>
      <c r="BA278">
        <v>1</v>
      </c>
      <c r="BB278">
        <v>0</v>
      </c>
      <c r="BC278">
        <v>0</v>
      </c>
      <c r="BD278">
        <v>0</v>
      </c>
      <c r="BE278">
        <v>0</v>
      </c>
      <c r="BF278" s="64">
        <v>0</v>
      </c>
      <c r="BG278">
        <v>0</v>
      </c>
      <c r="BH278">
        <v>1</v>
      </c>
      <c r="BI278" s="64">
        <v>0</v>
      </c>
      <c r="BJ278">
        <v>869</v>
      </c>
      <c r="BK278">
        <v>116</v>
      </c>
      <c r="BL278" s="51">
        <v>44.274999999999999</v>
      </c>
      <c r="BM278" s="50">
        <v>0</v>
      </c>
      <c r="BN278" s="50">
        <v>0</v>
      </c>
      <c r="BO278" s="50">
        <v>0</v>
      </c>
      <c r="BP278" s="50">
        <v>0</v>
      </c>
      <c r="BQ278" s="50">
        <v>0</v>
      </c>
      <c r="BR278" s="50">
        <v>0</v>
      </c>
      <c r="BS278" s="50">
        <v>0</v>
      </c>
      <c r="BT278" s="64">
        <v>1</v>
      </c>
      <c r="BU278" s="50">
        <v>0</v>
      </c>
      <c r="BV278" s="50">
        <v>1</v>
      </c>
      <c r="BW278" s="50">
        <v>0</v>
      </c>
      <c r="BX278" s="64">
        <v>0</v>
      </c>
      <c r="BY278" s="50">
        <v>1</v>
      </c>
      <c r="BZ278" s="50">
        <v>0</v>
      </c>
      <c r="CA278" s="50">
        <v>0</v>
      </c>
      <c r="CB278" s="50">
        <v>0</v>
      </c>
      <c r="CC278" s="64">
        <v>1</v>
      </c>
      <c r="CD278" s="50">
        <v>1</v>
      </c>
      <c r="CE278" s="50">
        <v>1</v>
      </c>
      <c r="CF278" s="50">
        <v>0</v>
      </c>
      <c r="CG278" s="50">
        <v>0</v>
      </c>
      <c r="CH278" s="50">
        <v>0</v>
      </c>
      <c r="CI278" s="50">
        <v>1</v>
      </c>
      <c r="CJ278" s="50">
        <v>1</v>
      </c>
      <c r="CK278">
        <v>0</v>
      </c>
      <c r="CL278" s="50">
        <v>0</v>
      </c>
      <c r="CM278" s="50">
        <v>0</v>
      </c>
      <c r="CN278" s="50">
        <v>0</v>
      </c>
      <c r="CO278" s="64">
        <v>1</v>
      </c>
      <c r="CP278">
        <v>0.217</v>
      </c>
      <c r="CQ278">
        <v>129</v>
      </c>
      <c r="CR278">
        <v>1</v>
      </c>
      <c r="CS278">
        <v>0</v>
      </c>
      <c r="CT278">
        <v>28</v>
      </c>
      <c r="CU278" s="66"/>
      <c r="CZ278" s="33" t="s">
        <v>85</v>
      </c>
    </row>
    <row r="279" spans="1:104" x14ac:dyDescent="0.25">
      <c r="A279">
        <v>278</v>
      </c>
      <c r="B279">
        <v>19</v>
      </c>
      <c r="C279" s="24" t="s">
        <v>219</v>
      </c>
      <c r="D279" s="12">
        <v>1.5842461862563659</v>
      </c>
      <c r="E279" s="13">
        <v>10.58752761730153</v>
      </c>
      <c r="F279" s="7">
        <v>0.14963325183374079</v>
      </c>
      <c r="G279" s="7">
        <f t="shared" si="60"/>
        <v>-9.0032814310451652</v>
      </c>
      <c r="H279" s="15">
        <f t="shared" si="61"/>
        <v>12.171773803557896</v>
      </c>
      <c r="I279" s="11">
        <f t="shared" si="62"/>
        <v>2.1486033195640079E-3</v>
      </c>
      <c r="J279" s="32">
        <f t="shared" si="63"/>
        <v>1.4359130027805221E-2</v>
      </c>
      <c r="K279" s="32">
        <f t="shared" si="64"/>
        <v>69.642102137356929</v>
      </c>
      <c r="L279" s="8">
        <v>1</v>
      </c>
      <c r="M279" s="9">
        <v>0</v>
      </c>
      <c r="N279" s="8">
        <v>0</v>
      </c>
      <c r="O279" s="9">
        <v>1</v>
      </c>
      <c r="P279" s="9">
        <v>0</v>
      </c>
      <c r="Q279" s="9">
        <v>0</v>
      </c>
      <c r="R279" s="9">
        <v>0</v>
      </c>
      <c r="S279" s="8">
        <v>4880</v>
      </c>
      <c r="T279" s="9">
        <v>29</v>
      </c>
      <c r="U279" s="9">
        <f t="shared" si="65"/>
        <v>4850</v>
      </c>
      <c r="V279" s="9">
        <f t="shared" si="66"/>
        <v>16</v>
      </c>
      <c r="W279" s="7">
        <v>6</v>
      </c>
      <c r="X279" s="7">
        <f t="shared" si="58"/>
        <v>37.57</v>
      </c>
      <c r="Y279" s="9">
        <v>0</v>
      </c>
      <c r="Z279" s="9">
        <v>1</v>
      </c>
      <c r="AA279" s="9">
        <v>0</v>
      </c>
      <c r="AB279" s="9">
        <v>0</v>
      </c>
      <c r="AC279" s="9">
        <v>1</v>
      </c>
      <c r="AD279" s="29">
        <v>0</v>
      </c>
      <c r="AE279" s="9">
        <v>0</v>
      </c>
      <c r="AF279" s="9">
        <v>1</v>
      </c>
      <c r="AG279" s="29">
        <v>0</v>
      </c>
      <c r="AH279" s="9">
        <v>1</v>
      </c>
      <c r="AI279" s="29">
        <v>0</v>
      </c>
      <c r="AJ279" s="20">
        <v>2011</v>
      </c>
      <c r="AK279" s="32">
        <f t="shared" ref="AK279:AK294" si="68">1-(AL279+AM279+AN279)</f>
        <v>0.3972</v>
      </c>
      <c r="AL279" s="32">
        <v>0.26300000000000001</v>
      </c>
      <c r="AM279" s="32">
        <v>0.2162</v>
      </c>
      <c r="AN279" s="42">
        <v>0.1236</v>
      </c>
      <c r="AO279" s="41">
        <v>1</v>
      </c>
      <c r="AP279" s="17">
        <v>0</v>
      </c>
      <c r="AQ279">
        <v>0.18748699999999999</v>
      </c>
      <c r="AR279" s="39">
        <f t="shared" ref="AR279:AR294" si="69">1-AQ279</f>
        <v>0.81251300000000004</v>
      </c>
      <c r="AS279">
        <v>0.498</v>
      </c>
      <c r="AT279" s="39">
        <v>0.502</v>
      </c>
      <c r="AU279">
        <v>0</v>
      </c>
      <c r="AV279" s="17">
        <v>1</v>
      </c>
      <c r="AW279">
        <v>0.32400000000000001</v>
      </c>
      <c r="AX279" s="17">
        <v>0.67600000000000005</v>
      </c>
      <c r="AY279" s="17" t="s">
        <v>19</v>
      </c>
      <c r="AZ279">
        <v>0</v>
      </c>
      <c r="BA279">
        <v>0</v>
      </c>
      <c r="BB279">
        <v>0</v>
      </c>
      <c r="BC279">
        <v>0</v>
      </c>
      <c r="BD279">
        <v>0</v>
      </c>
      <c r="BE279">
        <v>0</v>
      </c>
      <c r="BF279" s="17">
        <v>1</v>
      </c>
      <c r="BG279">
        <v>0</v>
      </c>
      <c r="BH279">
        <v>1</v>
      </c>
      <c r="BI279" s="17">
        <v>0</v>
      </c>
      <c r="BJ279">
        <v>1894</v>
      </c>
      <c r="BK279">
        <v>75</v>
      </c>
      <c r="BL279" s="24">
        <v>49.57</v>
      </c>
      <c r="BM279">
        <v>0</v>
      </c>
      <c r="BN279">
        <v>1</v>
      </c>
      <c r="BO279">
        <v>0</v>
      </c>
      <c r="BP279">
        <v>0</v>
      </c>
      <c r="BQ279">
        <v>0</v>
      </c>
      <c r="BR279">
        <v>0</v>
      </c>
      <c r="BS279">
        <v>0</v>
      </c>
      <c r="BT279" s="17">
        <v>0</v>
      </c>
      <c r="BU279">
        <v>0</v>
      </c>
      <c r="BV279">
        <v>0</v>
      </c>
      <c r="BW279">
        <v>1</v>
      </c>
      <c r="BX279" s="17">
        <v>0</v>
      </c>
      <c r="BY279">
        <v>1</v>
      </c>
      <c r="BZ279">
        <v>0</v>
      </c>
      <c r="CA279">
        <v>0</v>
      </c>
      <c r="CB279">
        <v>0</v>
      </c>
      <c r="CC279" s="17">
        <v>0</v>
      </c>
      <c r="CD279">
        <v>1</v>
      </c>
      <c r="CE279">
        <v>0</v>
      </c>
      <c r="CF279">
        <v>0</v>
      </c>
      <c r="CG279">
        <v>0</v>
      </c>
      <c r="CH279">
        <v>0</v>
      </c>
      <c r="CI279">
        <v>1</v>
      </c>
      <c r="CJ279">
        <v>1</v>
      </c>
      <c r="CK279">
        <v>0</v>
      </c>
      <c r="CL279">
        <v>1</v>
      </c>
      <c r="CM279">
        <v>1</v>
      </c>
      <c r="CN279">
        <v>1</v>
      </c>
      <c r="CO279" s="17">
        <v>1</v>
      </c>
      <c r="CP279">
        <v>0</v>
      </c>
      <c r="CQ279">
        <v>0</v>
      </c>
      <c r="CR279">
        <v>0</v>
      </c>
      <c r="CS279">
        <v>1</v>
      </c>
      <c r="CT279">
        <v>22</v>
      </c>
      <c r="CZ279" s="33" t="s">
        <v>85</v>
      </c>
    </row>
    <row r="280" spans="1:104" x14ac:dyDescent="0.25">
      <c r="A280">
        <v>279</v>
      </c>
      <c r="B280">
        <v>19</v>
      </c>
      <c r="C280" s="24" t="s">
        <v>219</v>
      </c>
      <c r="D280" s="12">
        <v>1.329986355269575</v>
      </c>
      <c r="E280" s="13">
        <v>5.2789439149428192</v>
      </c>
      <c r="F280" s="7">
        <v>0.25194174757281562</v>
      </c>
      <c r="G280" s="7">
        <f t="shared" si="60"/>
        <v>-3.9489575596732442</v>
      </c>
      <c r="H280" s="15">
        <f t="shared" si="61"/>
        <v>6.6089302702123938</v>
      </c>
      <c r="I280" s="11">
        <f t="shared" si="62"/>
        <v>3.6176489903127604E-3</v>
      </c>
      <c r="J280" s="32">
        <f t="shared" si="63"/>
        <v>1.4359069210104596E-2</v>
      </c>
      <c r="K280" s="32">
        <f t="shared" si="64"/>
        <v>69.642397105816002</v>
      </c>
      <c r="L280" s="8">
        <v>1</v>
      </c>
      <c r="M280" s="9">
        <v>0</v>
      </c>
      <c r="N280" s="8">
        <v>0</v>
      </c>
      <c r="O280" s="9">
        <v>1</v>
      </c>
      <c r="P280" s="9">
        <v>0</v>
      </c>
      <c r="Q280" s="9">
        <v>0</v>
      </c>
      <c r="R280" s="9">
        <v>0</v>
      </c>
      <c r="S280" s="8">
        <v>4880</v>
      </c>
      <c r="T280" s="9">
        <v>29</v>
      </c>
      <c r="U280" s="9">
        <f t="shared" si="65"/>
        <v>4850</v>
      </c>
      <c r="V280" s="9">
        <f t="shared" si="66"/>
        <v>16</v>
      </c>
      <c r="W280" s="7">
        <v>12</v>
      </c>
      <c r="X280" s="7">
        <f t="shared" si="58"/>
        <v>31.57</v>
      </c>
      <c r="Y280" s="9">
        <v>0</v>
      </c>
      <c r="Z280" s="9">
        <v>1</v>
      </c>
      <c r="AA280" s="9">
        <v>0</v>
      </c>
      <c r="AB280" s="9">
        <v>0</v>
      </c>
      <c r="AC280" s="9">
        <v>1</v>
      </c>
      <c r="AD280" s="29">
        <v>0</v>
      </c>
      <c r="AE280" s="9">
        <v>0</v>
      </c>
      <c r="AF280" s="9">
        <v>1</v>
      </c>
      <c r="AG280" s="29">
        <v>0</v>
      </c>
      <c r="AH280" s="9">
        <v>1</v>
      </c>
      <c r="AI280" s="29">
        <v>0</v>
      </c>
      <c r="AJ280" s="20">
        <v>2011</v>
      </c>
      <c r="AK280" s="32">
        <f t="shared" si="68"/>
        <v>0.3972</v>
      </c>
      <c r="AL280" s="32">
        <v>0.26300000000000001</v>
      </c>
      <c r="AM280" s="32">
        <v>0.2162</v>
      </c>
      <c r="AN280" s="42">
        <v>0.1236</v>
      </c>
      <c r="AO280" s="41">
        <v>1</v>
      </c>
      <c r="AP280" s="17">
        <v>0</v>
      </c>
      <c r="AQ280">
        <v>0.18748699999999999</v>
      </c>
      <c r="AR280" s="39">
        <f t="shared" si="69"/>
        <v>0.81251300000000004</v>
      </c>
      <c r="AS280">
        <v>0.498</v>
      </c>
      <c r="AT280" s="39">
        <v>0.502</v>
      </c>
      <c r="AU280">
        <v>0</v>
      </c>
      <c r="AV280" s="17">
        <v>1</v>
      </c>
      <c r="AW280">
        <v>0.32400000000000001</v>
      </c>
      <c r="AX280" s="17">
        <v>0.67600000000000005</v>
      </c>
      <c r="AY280" s="17" t="s">
        <v>19</v>
      </c>
      <c r="AZ280">
        <v>0</v>
      </c>
      <c r="BA280">
        <v>0</v>
      </c>
      <c r="BB280">
        <v>0</v>
      </c>
      <c r="BC280">
        <v>0</v>
      </c>
      <c r="BD280">
        <v>0</v>
      </c>
      <c r="BE280">
        <v>0</v>
      </c>
      <c r="BF280" s="17">
        <v>1</v>
      </c>
      <c r="BG280">
        <v>0</v>
      </c>
      <c r="BH280">
        <v>1</v>
      </c>
      <c r="BI280" s="17">
        <v>0</v>
      </c>
      <c r="BJ280">
        <v>1894</v>
      </c>
      <c r="BK280">
        <v>75</v>
      </c>
      <c r="BL280" s="24">
        <v>49.57</v>
      </c>
      <c r="BM280">
        <v>0</v>
      </c>
      <c r="BN280">
        <v>1</v>
      </c>
      <c r="BO280">
        <v>0</v>
      </c>
      <c r="BP280">
        <v>0</v>
      </c>
      <c r="BQ280">
        <v>0</v>
      </c>
      <c r="BR280">
        <v>0</v>
      </c>
      <c r="BS280">
        <v>0</v>
      </c>
      <c r="BT280" s="17">
        <v>0</v>
      </c>
      <c r="BU280">
        <v>0</v>
      </c>
      <c r="BV280">
        <v>0</v>
      </c>
      <c r="BW280">
        <v>1</v>
      </c>
      <c r="BX280" s="17">
        <v>0</v>
      </c>
      <c r="BY280">
        <v>1</v>
      </c>
      <c r="BZ280">
        <v>0</v>
      </c>
      <c r="CA280">
        <v>0</v>
      </c>
      <c r="CB280">
        <v>0</v>
      </c>
      <c r="CC280" s="17">
        <v>0</v>
      </c>
      <c r="CD280">
        <v>1</v>
      </c>
      <c r="CE280">
        <v>0</v>
      </c>
      <c r="CF280">
        <v>0</v>
      </c>
      <c r="CG280">
        <v>0</v>
      </c>
      <c r="CH280">
        <v>0</v>
      </c>
      <c r="CI280">
        <v>1</v>
      </c>
      <c r="CJ280">
        <v>1</v>
      </c>
      <c r="CK280">
        <v>0</v>
      </c>
      <c r="CL280">
        <v>1</v>
      </c>
      <c r="CM280">
        <v>1</v>
      </c>
      <c r="CN280">
        <v>1</v>
      </c>
      <c r="CO280" s="17">
        <v>1</v>
      </c>
      <c r="CP280">
        <v>0</v>
      </c>
      <c r="CQ280">
        <v>0</v>
      </c>
      <c r="CR280">
        <v>0</v>
      </c>
      <c r="CS280">
        <v>1</v>
      </c>
      <c r="CT280">
        <v>22</v>
      </c>
      <c r="CZ280" s="33" t="s">
        <v>85</v>
      </c>
    </row>
    <row r="281" spans="1:104" x14ac:dyDescent="0.25">
      <c r="A281">
        <v>280</v>
      </c>
      <c r="B281">
        <v>19</v>
      </c>
      <c r="C281" s="24" t="s">
        <v>219</v>
      </c>
      <c r="D281" s="12">
        <v>3.127680663207633</v>
      </c>
      <c r="E281" s="13">
        <v>3.674597500489841</v>
      </c>
      <c r="F281" s="7">
        <v>0.85116279069767442</v>
      </c>
      <c r="G281" s="7">
        <f t="shared" si="60"/>
        <v>-0.54691683728220797</v>
      </c>
      <c r="H281" s="15">
        <f t="shared" si="61"/>
        <v>6.8022781636974745</v>
      </c>
      <c r="I281" s="11">
        <f t="shared" si="62"/>
        <v>1.2221072658809409E-2</v>
      </c>
      <c r="J281" s="32">
        <f t="shared" si="63"/>
        <v>1.4358090828655861E-2</v>
      </c>
      <c r="K281" s="32">
        <f t="shared" si="64"/>
        <v>69.647142641290515</v>
      </c>
      <c r="L281" s="8">
        <v>1</v>
      </c>
      <c r="M281" s="9">
        <v>0</v>
      </c>
      <c r="N281" s="8">
        <v>0</v>
      </c>
      <c r="O281" s="9">
        <v>1</v>
      </c>
      <c r="P281" s="9">
        <v>0</v>
      </c>
      <c r="Q281" s="9">
        <v>0</v>
      </c>
      <c r="R281" s="9">
        <v>0</v>
      </c>
      <c r="S281" s="8">
        <v>4880</v>
      </c>
      <c r="T281" s="9">
        <v>29</v>
      </c>
      <c r="U281" s="9">
        <f t="shared" si="65"/>
        <v>4850</v>
      </c>
      <c r="V281" s="9">
        <f t="shared" si="66"/>
        <v>16</v>
      </c>
      <c r="W281" s="7">
        <v>16</v>
      </c>
      <c r="X281" s="7">
        <f t="shared" si="58"/>
        <v>27.57</v>
      </c>
      <c r="Y281" s="9">
        <v>0</v>
      </c>
      <c r="Z281" s="9">
        <v>1</v>
      </c>
      <c r="AA281" s="9">
        <v>0</v>
      </c>
      <c r="AB281" s="9">
        <v>0</v>
      </c>
      <c r="AC281" s="9">
        <v>1</v>
      </c>
      <c r="AD281" s="29">
        <v>0</v>
      </c>
      <c r="AE281" s="9">
        <v>0</v>
      </c>
      <c r="AF281" s="9">
        <v>1</v>
      </c>
      <c r="AG281" s="29">
        <v>0</v>
      </c>
      <c r="AH281" s="9">
        <v>1</v>
      </c>
      <c r="AI281" s="29">
        <v>0</v>
      </c>
      <c r="AJ281" s="20">
        <v>2011</v>
      </c>
      <c r="AK281" s="32">
        <f t="shared" si="68"/>
        <v>0.3972</v>
      </c>
      <c r="AL281" s="32">
        <v>0.26300000000000001</v>
      </c>
      <c r="AM281" s="32">
        <v>0.2162</v>
      </c>
      <c r="AN281" s="42">
        <v>0.1236</v>
      </c>
      <c r="AO281" s="41">
        <v>1</v>
      </c>
      <c r="AP281" s="17">
        <v>0</v>
      </c>
      <c r="AQ281">
        <v>0.18748699999999999</v>
      </c>
      <c r="AR281" s="39">
        <f t="shared" si="69"/>
        <v>0.81251300000000004</v>
      </c>
      <c r="AS281">
        <v>0.498</v>
      </c>
      <c r="AT281" s="39">
        <v>0.502</v>
      </c>
      <c r="AU281">
        <v>0</v>
      </c>
      <c r="AV281" s="17">
        <v>1</v>
      </c>
      <c r="AW281">
        <v>0.32400000000000001</v>
      </c>
      <c r="AX281" s="17">
        <v>0.67600000000000005</v>
      </c>
      <c r="AY281" s="17" t="s">
        <v>19</v>
      </c>
      <c r="AZ281">
        <v>0</v>
      </c>
      <c r="BA281">
        <v>0</v>
      </c>
      <c r="BB281">
        <v>0</v>
      </c>
      <c r="BC281">
        <v>0</v>
      </c>
      <c r="BD281">
        <v>0</v>
      </c>
      <c r="BE281">
        <v>0</v>
      </c>
      <c r="BF281" s="17">
        <v>1</v>
      </c>
      <c r="BG281">
        <v>0</v>
      </c>
      <c r="BH281">
        <v>1</v>
      </c>
      <c r="BI281" s="17">
        <v>0</v>
      </c>
      <c r="BJ281">
        <v>1894</v>
      </c>
      <c r="BK281">
        <v>75</v>
      </c>
      <c r="BL281" s="24">
        <v>49.57</v>
      </c>
      <c r="BM281">
        <v>0</v>
      </c>
      <c r="BN281">
        <v>1</v>
      </c>
      <c r="BO281">
        <v>0</v>
      </c>
      <c r="BP281">
        <v>0</v>
      </c>
      <c r="BQ281">
        <v>0</v>
      </c>
      <c r="BR281">
        <v>0</v>
      </c>
      <c r="BS281">
        <v>0</v>
      </c>
      <c r="BT281" s="17">
        <v>0</v>
      </c>
      <c r="BU281">
        <v>0</v>
      </c>
      <c r="BV281">
        <v>0</v>
      </c>
      <c r="BW281">
        <v>1</v>
      </c>
      <c r="BX281" s="17">
        <v>0</v>
      </c>
      <c r="BY281">
        <v>1</v>
      </c>
      <c r="BZ281">
        <v>0</v>
      </c>
      <c r="CA281">
        <v>0</v>
      </c>
      <c r="CB281">
        <v>0</v>
      </c>
      <c r="CC281" s="17">
        <v>0</v>
      </c>
      <c r="CD281">
        <v>1</v>
      </c>
      <c r="CE281">
        <v>0</v>
      </c>
      <c r="CF281">
        <v>0</v>
      </c>
      <c r="CG281">
        <v>0</v>
      </c>
      <c r="CH281">
        <v>0</v>
      </c>
      <c r="CI281">
        <v>1</v>
      </c>
      <c r="CJ281">
        <v>1</v>
      </c>
      <c r="CK281">
        <v>0</v>
      </c>
      <c r="CL281">
        <v>1</v>
      </c>
      <c r="CM281">
        <v>1</v>
      </c>
      <c r="CN281">
        <v>1</v>
      </c>
      <c r="CO281" s="17">
        <v>1</v>
      </c>
      <c r="CP281">
        <v>0</v>
      </c>
      <c r="CQ281">
        <v>0</v>
      </c>
      <c r="CR281">
        <v>0</v>
      </c>
      <c r="CS281">
        <v>1</v>
      </c>
      <c r="CT281">
        <v>22</v>
      </c>
      <c r="CZ281" s="33" t="s">
        <v>85</v>
      </c>
    </row>
    <row r="282" spans="1:104" x14ac:dyDescent="0.25">
      <c r="A282">
        <v>281</v>
      </c>
      <c r="B282">
        <v>19</v>
      </c>
      <c r="C282" s="24" t="s">
        <v>219</v>
      </c>
      <c r="D282" s="12">
        <v>4.5673010915691981</v>
      </c>
      <c r="E282" s="13">
        <v>3.2367530819754009</v>
      </c>
      <c r="F282" s="7">
        <v>1.411074918566775</v>
      </c>
      <c r="G282" s="7">
        <f t="shared" si="60"/>
        <v>1.3305480095937972</v>
      </c>
      <c r="H282" s="15">
        <f t="shared" si="61"/>
        <v>7.804054173544599</v>
      </c>
      <c r="I282" s="11">
        <f t="shared" si="62"/>
        <v>2.0257697105299E-2</v>
      </c>
      <c r="J282" s="32">
        <f t="shared" si="63"/>
        <v>1.4356216554309312E-2</v>
      </c>
      <c r="K282" s="32">
        <f t="shared" si="64"/>
        <v>69.656235416693377</v>
      </c>
      <c r="L282" s="8">
        <v>1</v>
      </c>
      <c r="M282" s="9">
        <v>0</v>
      </c>
      <c r="N282" s="8">
        <v>0</v>
      </c>
      <c r="O282" s="9">
        <v>1</v>
      </c>
      <c r="P282" s="9">
        <v>0</v>
      </c>
      <c r="Q282" s="9">
        <v>0</v>
      </c>
      <c r="R282" s="9">
        <v>0</v>
      </c>
      <c r="S282" s="8">
        <v>4880</v>
      </c>
      <c r="T282" s="9">
        <v>29</v>
      </c>
      <c r="U282" s="9">
        <f t="shared" si="65"/>
        <v>4850</v>
      </c>
      <c r="V282" s="9">
        <f t="shared" si="66"/>
        <v>16</v>
      </c>
      <c r="W282" s="7">
        <v>21</v>
      </c>
      <c r="X282" s="7">
        <f t="shared" si="58"/>
        <v>22.57</v>
      </c>
      <c r="Y282" s="9">
        <v>0</v>
      </c>
      <c r="Z282" s="9">
        <v>1</v>
      </c>
      <c r="AA282" s="9">
        <v>0</v>
      </c>
      <c r="AB282" s="9">
        <v>0</v>
      </c>
      <c r="AC282" s="9">
        <v>1</v>
      </c>
      <c r="AD282" s="29">
        <v>0</v>
      </c>
      <c r="AE282" s="9">
        <v>0</v>
      </c>
      <c r="AF282" s="9">
        <v>1</v>
      </c>
      <c r="AG282" s="29">
        <v>0</v>
      </c>
      <c r="AH282" s="9">
        <v>1</v>
      </c>
      <c r="AI282" s="29">
        <v>0</v>
      </c>
      <c r="AJ282" s="20">
        <v>2011</v>
      </c>
      <c r="AK282" s="32">
        <f t="shared" si="68"/>
        <v>0.3972</v>
      </c>
      <c r="AL282" s="32">
        <v>0.26300000000000001</v>
      </c>
      <c r="AM282" s="32">
        <v>0.2162</v>
      </c>
      <c r="AN282" s="42">
        <v>0.1236</v>
      </c>
      <c r="AO282" s="41">
        <v>1</v>
      </c>
      <c r="AP282" s="17">
        <v>0</v>
      </c>
      <c r="AQ282">
        <v>0.18748699999999999</v>
      </c>
      <c r="AR282" s="39">
        <f t="shared" si="69"/>
        <v>0.81251300000000004</v>
      </c>
      <c r="AS282">
        <v>0.498</v>
      </c>
      <c r="AT282" s="39">
        <v>0.502</v>
      </c>
      <c r="AU282">
        <v>0</v>
      </c>
      <c r="AV282" s="17">
        <v>1</v>
      </c>
      <c r="AW282">
        <v>0.32400000000000001</v>
      </c>
      <c r="AX282" s="17">
        <v>0.67600000000000005</v>
      </c>
      <c r="AY282" s="17" t="s">
        <v>19</v>
      </c>
      <c r="AZ282">
        <v>0</v>
      </c>
      <c r="BA282">
        <v>0</v>
      </c>
      <c r="BB282">
        <v>0</v>
      </c>
      <c r="BC282">
        <v>0</v>
      </c>
      <c r="BD282">
        <v>0</v>
      </c>
      <c r="BE282">
        <v>0</v>
      </c>
      <c r="BF282" s="17">
        <v>1</v>
      </c>
      <c r="BG282">
        <v>0</v>
      </c>
      <c r="BH282">
        <v>1</v>
      </c>
      <c r="BI282" s="17">
        <v>0</v>
      </c>
      <c r="BJ282">
        <v>1894</v>
      </c>
      <c r="BK282">
        <v>75</v>
      </c>
      <c r="BL282" s="24">
        <v>49.57</v>
      </c>
      <c r="BM282">
        <v>0</v>
      </c>
      <c r="BN282">
        <v>1</v>
      </c>
      <c r="BO282">
        <v>0</v>
      </c>
      <c r="BP282">
        <v>0</v>
      </c>
      <c r="BQ282">
        <v>0</v>
      </c>
      <c r="BR282">
        <v>0</v>
      </c>
      <c r="BS282">
        <v>0</v>
      </c>
      <c r="BT282" s="17">
        <v>0</v>
      </c>
      <c r="BU282">
        <v>0</v>
      </c>
      <c r="BV282">
        <v>0</v>
      </c>
      <c r="BW282">
        <v>1</v>
      </c>
      <c r="BX282" s="17">
        <v>0</v>
      </c>
      <c r="BY282">
        <v>1</v>
      </c>
      <c r="BZ282">
        <v>0</v>
      </c>
      <c r="CA282">
        <v>0</v>
      </c>
      <c r="CB282">
        <v>0</v>
      </c>
      <c r="CC282" s="17">
        <v>0</v>
      </c>
      <c r="CD282">
        <v>1</v>
      </c>
      <c r="CE282">
        <v>0</v>
      </c>
      <c r="CF282">
        <v>0</v>
      </c>
      <c r="CG282">
        <v>0</v>
      </c>
      <c r="CH282">
        <v>0</v>
      </c>
      <c r="CI282">
        <v>1</v>
      </c>
      <c r="CJ282">
        <v>1</v>
      </c>
      <c r="CK282">
        <v>0</v>
      </c>
      <c r="CL282">
        <v>1</v>
      </c>
      <c r="CM282">
        <v>1</v>
      </c>
      <c r="CN282">
        <v>1</v>
      </c>
      <c r="CO282" s="17">
        <v>1</v>
      </c>
      <c r="CP282">
        <v>0</v>
      </c>
      <c r="CQ282">
        <v>0</v>
      </c>
      <c r="CR282">
        <v>0</v>
      </c>
      <c r="CS282">
        <v>1</v>
      </c>
      <c r="CT282">
        <v>22</v>
      </c>
      <c r="CZ282" s="33" t="s">
        <v>85</v>
      </c>
    </row>
    <row r="283" spans="1:104" x14ac:dyDescent="0.25">
      <c r="A283">
        <v>282</v>
      </c>
      <c r="B283">
        <v>19</v>
      </c>
      <c r="C283" s="24" t="s">
        <v>219</v>
      </c>
      <c r="D283" s="12">
        <v>1.1607883405032831</v>
      </c>
      <c r="E283" s="13">
        <v>3.0638272536664108</v>
      </c>
      <c r="F283" s="7">
        <v>0.37886872998932758</v>
      </c>
      <c r="G283" s="7">
        <f t="shared" si="60"/>
        <v>-1.9030389131631278</v>
      </c>
      <c r="H283" s="15">
        <f t="shared" si="61"/>
        <v>4.2246155941696939</v>
      </c>
      <c r="I283" s="11">
        <f t="shared" si="62"/>
        <v>5.4401574114529179E-3</v>
      </c>
      <c r="J283" s="32">
        <f t="shared" si="63"/>
        <v>1.4358950688820801E-2</v>
      </c>
      <c r="K283" s="32">
        <f t="shared" si="64"/>
        <v>69.642971946310297</v>
      </c>
      <c r="L283" s="8">
        <v>1</v>
      </c>
      <c r="M283" s="9">
        <v>0</v>
      </c>
      <c r="N283" s="8">
        <v>0</v>
      </c>
      <c r="O283" s="9">
        <v>1</v>
      </c>
      <c r="P283" s="9">
        <v>0</v>
      </c>
      <c r="Q283" s="9">
        <v>0</v>
      </c>
      <c r="R283" s="9">
        <v>0</v>
      </c>
      <c r="S283" s="8">
        <v>4880</v>
      </c>
      <c r="T283" s="9">
        <v>29</v>
      </c>
      <c r="U283" s="9">
        <f t="shared" si="65"/>
        <v>4850</v>
      </c>
      <c r="V283" s="9">
        <f t="shared" si="66"/>
        <v>16</v>
      </c>
      <c r="W283" s="7">
        <v>6</v>
      </c>
      <c r="X283" s="7">
        <f t="shared" si="58"/>
        <v>37.57</v>
      </c>
      <c r="Y283" s="9">
        <v>0</v>
      </c>
      <c r="Z283" s="9">
        <v>1</v>
      </c>
      <c r="AA283" s="9">
        <v>0</v>
      </c>
      <c r="AB283" s="9">
        <v>0</v>
      </c>
      <c r="AC283" s="9">
        <v>1</v>
      </c>
      <c r="AD283" s="29">
        <v>0</v>
      </c>
      <c r="AE283" s="9">
        <v>0</v>
      </c>
      <c r="AF283" s="9">
        <v>1</v>
      </c>
      <c r="AG283" s="29">
        <v>0</v>
      </c>
      <c r="AH283" s="9">
        <v>1</v>
      </c>
      <c r="AI283" s="29">
        <v>0</v>
      </c>
      <c r="AJ283" s="20">
        <v>2011</v>
      </c>
      <c r="AK283" s="32">
        <f t="shared" si="68"/>
        <v>0.3972</v>
      </c>
      <c r="AL283" s="32">
        <v>0.26300000000000001</v>
      </c>
      <c r="AM283" s="32">
        <v>0.2162</v>
      </c>
      <c r="AN283" s="42">
        <v>0.1236</v>
      </c>
      <c r="AO283" s="41">
        <v>1</v>
      </c>
      <c r="AP283" s="17">
        <v>0</v>
      </c>
      <c r="AQ283">
        <v>0.18748699999999999</v>
      </c>
      <c r="AR283" s="39">
        <f t="shared" si="69"/>
        <v>0.81251300000000004</v>
      </c>
      <c r="AS283">
        <v>0.498</v>
      </c>
      <c r="AT283" s="39">
        <v>0.502</v>
      </c>
      <c r="AU283">
        <v>0</v>
      </c>
      <c r="AV283" s="17">
        <v>1</v>
      </c>
      <c r="AW283">
        <v>0.32400000000000001</v>
      </c>
      <c r="AX283" s="17">
        <v>0.67600000000000005</v>
      </c>
      <c r="AY283" s="17" t="s">
        <v>19</v>
      </c>
      <c r="AZ283">
        <v>0</v>
      </c>
      <c r="BA283">
        <v>0</v>
      </c>
      <c r="BB283">
        <v>0</v>
      </c>
      <c r="BC283">
        <v>0</v>
      </c>
      <c r="BD283">
        <v>0</v>
      </c>
      <c r="BE283">
        <v>0</v>
      </c>
      <c r="BF283" s="17">
        <v>1</v>
      </c>
      <c r="BG283">
        <v>0</v>
      </c>
      <c r="BH283">
        <v>1</v>
      </c>
      <c r="BI283" s="17">
        <v>0</v>
      </c>
      <c r="BJ283">
        <v>1894</v>
      </c>
      <c r="BK283">
        <v>75</v>
      </c>
      <c r="BL283" s="24">
        <v>49.57</v>
      </c>
      <c r="BM283">
        <v>0</v>
      </c>
      <c r="BN283">
        <v>1</v>
      </c>
      <c r="BO283">
        <v>0</v>
      </c>
      <c r="BP283">
        <v>0</v>
      </c>
      <c r="BQ283">
        <v>0</v>
      </c>
      <c r="BR283">
        <v>0</v>
      </c>
      <c r="BS283">
        <v>0</v>
      </c>
      <c r="BT283" s="17">
        <v>0</v>
      </c>
      <c r="BU283">
        <v>0</v>
      </c>
      <c r="BV283">
        <v>0</v>
      </c>
      <c r="BW283">
        <v>1</v>
      </c>
      <c r="BX283" s="17">
        <v>0</v>
      </c>
      <c r="BY283">
        <v>1</v>
      </c>
      <c r="BZ283">
        <v>0</v>
      </c>
      <c r="CA283">
        <v>0</v>
      </c>
      <c r="CB283">
        <v>0</v>
      </c>
      <c r="CC283" s="17">
        <v>0</v>
      </c>
      <c r="CD283">
        <v>1</v>
      </c>
      <c r="CE283">
        <v>0</v>
      </c>
      <c r="CF283">
        <v>0</v>
      </c>
      <c r="CG283">
        <v>0</v>
      </c>
      <c r="CH283">
        <v>0</v>
      </c>
      <c r="CI283">
        <v>1</v>
      </c>
      <c r="CJ283">
        <v>1</v>
      </c>
      <c r="CK283">
        <v>0</v>
      </c>
      <c r="CL283">
        <v>1</v>
      </c>
      <c r="CM283">
        <v>1</v>
      </c>
      <c r="CN283">
        <v>1</v>
      </c>
      <c r="CO283" s="17">
        <v>1</v>
      </c>
      <c r="CP283">
        <v>0</v>
      </c>
      <c r="CQ283">
        <v>0</v>
      </c>
      <c r="CR283">
        <v>0</v>
      </c>
      <c r="CS283">
        <v>1</v>
      </c>
      <c r="CT283">
        <v>22</v>
      </c>
      <c r="CZ283" s="33" t="s">
        <v>85</v>
      </c>
    </row>
    <row r="284" spans="1:104" x14ac:dyDescent="0.25">
      <c r="A284">
        <v>283</v>
      </c>
      <c r="B284">
        <v>19</v>
      </c>
      <c r="C284" s="24" t="s">
        <v>219</v>
      </c>
      <c r="D284" s="12">
        <v>2.899804781149951</v>
      </c>
      <c r="E284" s="13">
        <v>4.6831472563791197</v>
      </c>
      <c r="F284" s="7">
        <v>0.61919999999999997</v>
      </c>
      <c r="G284" s="7">
        <f t="shared" si="60"/>
        <v>-1.7833424752291687</v>
      </c>
      <c r="H284" s="15">
        <f t="shared" si="61"/>
        <v>7.5829520375290702</v>
      </c>
      <c r="I284" s="11">
        <f t="shared" si="62"/>
        <v>8.8908424179269321E-3</v>
      </c>
      <c r="J284" s="32">
        <f t="shared" si="63"/>
        <v>1.4358595636186907E-2</v>
      </c>
      <c r="K284" s="32">
        <f t="shared" si="64"/>
        <v>69.644694045131686</v>
      </c>
      <c r="L284" s="8">
        <v>1</v>
      </c>
      <c r="M284" s="9">
        <v>0</v>
      </c>
      <c r="N284" s="8">
        <v>0</v>
      </c>
      <c r="O284" s="9">
        <v>1</v>
      </c>
      <c r="P284" s="9">
        <v>0</v>
      </c>
      <c r="Q284" s="9">
        <v>0</v>
      </c>
      <c r="R284" s="9">
        <v>0</v>
      </c>
      <c r="S284" s="8">
        <v>4880</v>
      </c>
      <c r="T284" s="9">
        <v>29</v>
      </c>
      <c r="U284" s="9">
        <f t="shared" si="65"/>
        <v>4850</v>
      </c>
      <c r="V284" s="9">
        <f t="shared" si="66"/>
        <v>16</v>
      </c>
      <c r="W284" s="7">
        <v>12</v>
      </c>
      <c r="X284" s="7">
        <f t="shared" si="58"/>
        <v>31.57</v>
      </c>
      <c r="Y284" s="9">
        <v>0</v>
      </c>
      <c r="Z284" s="9">
        <v>1</v>
      </c>
      <c r="AA284" s="9">
        <v>0</v>
      </c>
      <c r="AB284" s="9">
        <v>0</v>
      </c>
      <c r="AC284" s="9">
        <v>1</v>
      </c>
      <c r="AD284" s="29">
        <v>0</v>
      </c>
      <c r="AE284" s="9">
        <v>0</v>
      </c>
      <c r="AF284" s="9">
        <v>1</v>
      </c>
      <c r="AG284" s="29">
        <v>0</v>
      </c>
      <c r="AH284" s="9">
        <v>1</v>
      </c>
      <c r="AI284" s="29">
        <v>0</v>
      </c>
      <c r="AJ284" s="20">
        <v>2011</v>
      </c>
      <c r="AK284" s="32">
        <f t="shared" si="68"/>
        <v>0.3972</v>
      </c>
      <c r="AL284" s="32">
        <v>0.26300000000000001</v>
      </c>
      <c r="AM284" s="32">
        <v>0.2162</v>
      </c>
      <c r="AN284" s="42">
        <v>0.1236</v>
      </c>
      <c r="AO284" s="41">
        <v>1</v>
      </c>
      <c r="AP284" s="17">
        <v>0</v>
      </c>
      <c r="AQ284">
        <v>0.18748699999999999</v>
      </c>
      <c r="AR284" s="39">
        <f t="shared" si="69"/>
        <v>0.81251300000000004</v>
      </c>
      <c r="AS284">
        <v>0.498</v>
      </c>
      <c r="AT284" s="39">
        <v>0.502</v>
      </c>
      <c r="AU284">
        <v>0</v>
      </c>
      <c r="AV284" s="17">
        <v>1</v>
      </c>
      <c r="AW284">
        <v>0.32400000000000001</v>
      </c>
      <c r="AX284" s="17">
        <v>0.67600000000000005</v>
      </c>
      <c r="AY284" s="17" t="s">
        <v>19</v>
      </c>
      <c r="AZ284">
        <v>0</v>
      </c>
      <c r="BA284">
        <v>0</v>
      </c>
      <c r="BB284">
        <v>0</v>
      </c>
      <c r="BC284">
        <v>0</v>
      </c>
      <c r="BD284">
        <v>0</v>
      </c>
      <c r="BE284">
        <v>0</v>
      </c>
      <c r="BF284" s="17">
        <v>1</v>
      </c>
      <c r="BG284">
        <v>0</v>
      </c>
      <c r="BH284">
        <v>1</v>
      </c>
      <c r="BI284" s="17">
        <v>0</v>
      </c>
      <c r="BJ284">
        <v>1894</v>
      </c>
      <c r="BK284">
        <v>75</v>
      </c>
      <c r="BL284" s="24">
        <v>49.57</v>
      </c>
      <c r="BM284">
        <v>0</v>
      </c>
      <c r="BN284">
        <v>1</v>
      </c>
      <c r="BO284">
        <v>0</v>
      </c>
      <c r="BP284">
        <v>0</v>
      </c>
      <c r="BQ284">
        <v>0</v>
      </c>
      <c r="BR284">
        <v>0</v>
      </c>
      <c r="BS284">
        <v>0</v>
      </c>
      <c r="BT284" s="17">
        <v>0</v>
      </c>
      <c r="BU284">
        <v>0</v>
      </c>
      <c r="BV284">
        <v>0</v>
      </c>
      <c r="BW284">
        <v>1</v>
      </c>
      <c r="BX284" s="17">
        <v>0</v>
      </c>
      <c r="BY284">
        <v>1</v>
      </c>
      <c r="BZ284">
        <v>0</v>
      </c>
      <c r="CA284">
        <v>0</v>
      </c>
      <c r="CB284">
        <v>0</v>
      </c>
      <c r="CC284" s="17">
        <v>0</v>
      </c>
      <c r="CD284">
        <v>1</v>
      </c>
      <c r="CE284">
        <v>0</v>
      </c>
      <c r="CF284">
        <v>0</v>
      </c>
      <c r="CG284">
        <v>0</v>
      </c>
      <c r="CH284">
        <v>0</v>
      </c>
      <c r="CI284">
        <v>1</v>
      </c>
      <c r="CJ284">
        <v>1</v>
      </c>
      <c r="CK284">
        <v>0</v>
      </c>
      <c r="CL284">
        <v>1</v>
      </c>
      <c r="CM284">
        <v>1</v>
      </c>
      <c r="CN284">
        <v>1</v>
      </c>
      <c r="CO284" s="17">
        <v>1</v>
      </c>
      <c r="CP284">
        <v>0</v>
      </c>
      <c r="CQ284">
        <v>0</v>
      </c>
      <c r="CR284">
        <v>0</v>
      </c>
      <c r="CS284">
        <v>1</v>
      </c>
      <c r="CT284">
        <v>22</v>
      </c>
      <c r="CZ284" s="33" t="s">
        <v>85</v>
      </c>
    </row>
    <row r="285" spans="1:104" x14ac:dyDescent="0.25">
      <c r="A285">
        <v>284</v>
      </c>
      <c r="B285">
        <v>19</v>
      </c>
      <c r="C285" s="24" t="s">
        <v>219</v>
      </c>
      <c r="D285" s="12">
        <v>9.0215836453789056</v>
      </c>
      <c r="E285" s="13">
        <v>3.215901129262337</v>
      </c>
      <c r="F285" s="7">
        <v>2.805305039787799</v>
      </c>
      <c r="G285" s="7">
        <f t="shared" si="60"/>
        <v>5.805682516116569</v>
      </c>
      <c r="H285" s="15">
        <f t="shared" si="61"/>
        <v>12.237484774641242</v>
      </c>
      <c r="I285" s="11">
        <f t="shared" si="62"/>
        <v>4.024919135710265E-2</v>
      </c>
      <c r="J285" s="32">
        <f t="shared" si="63"/>
        <v>1.4347527554489122E-2</v>
      </c>
      <c r="K285" s="32">
        <f t="shared" si="64"/>
        <v>69.698419898633702</v>
      </c>
      <c r="L285" s="8">
        <v>1</v>
      </c>
      <c r="M285" s="9">
        <v>0</v>
      </c>
      <c r="N285" s="8">
        <v>0</v>
      </c>
      <c r="O285" s="9">
        <v>1</v>
      </c>
      <c r="P285" s="9">
        <v>0</v>
      </c>
      <c r="Q285" s="9">
        <v>0</v>
      </c>
      <c r="R285" s="9">
        <v>0</v>
      </c>
      <c r="S285" s="8">
        <v>4880</v>
      </c>
      <c r="T285" s="9">
        <v>29</v>
      </c>
      <c r="U285" s="9">
        <f t="shared" si="65"/>
        <v>4850</v>
      </c>
      <c r="V285" s="9">
        <f t="shared" si="66"/>
        <v>16</v>
      </c>
      <c r="W285" s="7">
        <v>16</v>
      </c>
      <c r="X285" s="7">
        <f t="shared" si="58"/>
        <v>27.57</v>
      </c>
      <c r="Y285" s="9">
        <v>0</v>
      </c>
      <c r="Z285" s="9">
        <v>1</v>
      </c>
      <c r="AA285" s="9">
        <v>0</v>
      </c>
      <c r="AB285" s="9">
        <v>0</v>
      </c>
      <c r="AC285" s="9">
        <v>1</v>
      </c>
      <c r="AD285" s="29">
        <v>0</v>
      </c>
      <c r="AE285" s="9">
        <v>0</v>
      </c>
      <c r="AF285" s="9">
        <v>1</v>
      </c>
      <c r="AG285" s="29">
        <v>0</v>
      </c>
      <c r="AH285" s="9">
        <v>1</v>
      </c>
      <c r="AI285" s="29">
        <v>0</v>
      </c>
      <c r="AJ285" s="20">
        <v>2011</v>
      </c>
      <c r="AK285" s="32">
        <f t="shared" si="68"/>
        <v>0.3972</v>
      </c>
      <c r="AL285" s="32">
        <v>0.26300000000000001</v>
      </c>
      <c r="AM285" s="32">
        <v>0.2162</v>
      </c>
      <c r="AN285" s="42">
        <v>0.1236</v>
      </c>
      <c r="AO285" s="41">
        <v>1</v>
      </c>
      <c r="AP285" s="17">
        <v>0</v>
      </c>
      <c r="AQ285">
        <v>0.18748699999999999</v>
      </c>
      <c r="AR285" s="39">
        <f t="shared" si="69"/>
        <v>0.81251300000000004</v>
      </c>
      <c r="AS285">
        <v>0.498</v>
      </c>
      <c r="AT285" s="39">
        <v>0.502</v>
      </c>
      <c r="AU285">
        <v>0</v>
      </c>
      <c r="AV285" s="17">
        <v>1</v>
      </c>
      <c r="AW285">
        <v>0.32400000000000001</v>
      </c>
      <c r="AX285" s="17">
        <v>0.67600000000000005</v>
      </c>
      <c r="AY285" s="17" t="s">
        <v>19</v>
      </c>
      <c r="AZ285">
        <v>0</v>
      </c>
      <c r="BA285">
        <v>0</v>
      </c>
      <c r="BB285">
        <v>0</v>
      </c>
      <c r="BC285">
        <v>0</v>
      </c>
      <c r="BD285">
        <v>0</v>
      </c>
      <c r="BE285">
        <v>0</v>
      </c>
      <c r="BF285" s="17">
        <v>1</v>
      </c>
      <c r="BG285">
        <v>0</v>
      </c>
      <c r="BH285">
        <v>1</v>
      </c>
      <c r="BI285" s="17">
        <v>0</v>
      </c>
      <c r="BJ285">
        <v>1894</v>
      </c>
      <c r="BK285">
        <v>75</v>
      </c>
      <c r="BL285" s="24">
        <v>49.57</v>
      </c>
      <c r="BM285">
        <v>0</v>
      </c>
      <c r="BN285">
        <v>1</v>
      </c>
      <c r="BO285">
        <v>0</v>
      </c>
      <c r="BP285">
        <v>0</v>
      </c>
      <c r="BQ285">
        <v>0</v>
      </c>
      <c r="BR285">
        <v>0</v>
      </c>
      <c r="BS285">
        <v>0</v>
      </c>
      <c r="BT285" s="17">
        <v>0</v>
      </c>
      <c r="BU285">
        <v>0</v>
      </c>
      <c r="BV285">
        <v>0</v>
      </c>
      <c r="BW285">
        <v>1</v>
      </c>
      <c r="BX285" s="17">
        <v>0</v>
      </c>
      <c r="BY285">
        <v>1</v>
      </c>
      <c r="BZ285">
        <v>0</v>
      </c>
      <c r="CA285">
        <v>0</v>
      </c>
      <c r="CB285">
        <v>0</v>
      </c>
      <c r="CC285" s="17">
        <v>0</v>
      </c>
      <c r="CD285">
        <v>1</v>
      </c>
      <c r="CE285">
        <v>0</v>
      </c>
      <c r="CF285">
        <v>0</v>
      </c>
      <c r="CG285">
        <v>0</v>
      </c>
      <c r="CH285">
        <v>0</v>
      </c>
      <c r="CI285">
        <v>1</v>
      </c>
      <c r="CJ285">
        <v>1</v>
      </c>
      <c r="CK285">
        <v>0</v>
      </c>
      <c r="CL285">
        <v>1</v>
      </c>
      <c r="CM285">
        <v>1</v>
      </c>
      <c r="CN285">
        <v>1</v>
      </c>
      <c r="CO285" s="17">
        <v>1</v>
      </c>
      <c r="CP285">
        <v>0</v>
      </c>
      <c r="CQ285">
        <v>0</v>
      </c>
      <c r="CR285">
        <v>0</v>
      </c>
      <c r="CS285">
        <v>1</v>
      </c>
      <c r="CT285">
        <v>22</v>
      </c>
      <c r="CZ285" s="33" t="s">
        <v>85</v>
      </c>
    </row>
    <row r="286" spans="1:104" x14ac:dyDescent="0.25">
      <c r="A286">
        <v>285</v>
      </c>
      <c r="B286">
        <v>19</v>
      </c>
      <c r="C286" s="24" t="s">
        <v>219</v>
      </c>
      <c r="D286" s="12">
        <v>10.99528104162324</v>
      </c>
      <c r="E286" s="13">
        <v>2.0495530050392889</v>
      </c>
      <c r="F286" s="7">
        <v>5.36472148541114</v>
      </c>
      <c r="G286" s="7">
        <f t="shared" si="60"/>
        <v>8.9457280365839509</v>
      </c>
      <c r="H286" s="15">
        <f t="shared" si="61"/>
        <v>13.04483404666253</v>
      </c>
      <c r="I286" s="11">
        <f t="shared" si="62"/>
        <v>7.6805364073472646E-2</v>
      </c>
      <c r="J286" s="32">
        <f t="shared" si="63"/>
        <v>1.4316747716044097E-2</v>
      </c>
      <c r="K286" s="32">
        <f t="shared" si="64"/>
        <v>69.848265809653654</v>
      </c>
      <c r="L286" s="8">
        <v>1</v>
      </c>
      <c r="M286" s="9">
        <v>0</v>
      </c>
      <c r="N286" s="8">
        <v>0</v>
      </c>
      <c r="O286" s="9">
        <v>1</v>
      </c>
      <c r="P286" s="9">
        <v>0</v>
      </c>
      <c r="Q286" s="9">
        <v>0</v>
      </c>
      <c r="R286" s="9">
        <v>0</v>
      </c>
      <c r="S286" s="8">
        <v>4880</v>
      </c>
      <c r="T286" s="9">
        <v>29</v>
      </c>
      <c r="U286" s="9">
        <f t="shared" si="65"/>
        <v>4850</v>
      </c>
      <c r="V286" s="9">
        <f t="shared" si="66"/>
        <v>16</v>
      </c>
      <c r="W286" s="7">
        <v>21</v>
      </c>
      <c r="X286" s="7">
        <f t="shared" si="58"/>
        <v>22.57</v>
      </c>
      <c r="Y286" s="9">
        <v>0</v>
      </c>
      <c r="Z286" s="9">
        <v>1</v>
      </c>
      <c r="AA286" s="9">
        <v>0</v>
      </c>
      <c r="AB286" s="9">
        <v>0</v>
      </c>
      <c r="AC286" s="9">
        <v>1</v>
      </c>
      <c r="AD286" s="29">
        <v>0</v>
      </c>
      <c r="AE286" s="9">
        <v>0</v>
      </c>
      <c r="AF286" s="9">
        <v>1</v>
      </c>
      <c r="AG286" s="29">
        <v>0</v>
      </c>
      <c r="AH286" s="9">
        <v>1</v>
      </c>
      <c r="AI286" s="29">
        <v>0</v>
      </c>
      <c r="AJ286" s="20">
        <v>2011</v>
      </c>
      <c r="AK286" s="32">
        <f t="shared" si="68"/>
        <v>0.3972</v>
      </c>
      <c r="AL286" s="32">
        <v>0.26300000000000001</v>
      </c>
      <c r="AM286" s="32">
        <v>0.2162</v>
      </c>
      <c r="AN286" s="42">
        <v>0.1236</v>
      </c>
      <c r="AO286" s="41">
        <v>1</v>
      </c>
      <c r="AP286" s="17">
        <v>0</v>
      </c>
      <c r="AQ286">
        <v>0.18748699999999999</v>
      </c>
      <c r="AR286" s="39">
        <f t="shared" si="69"/>
        <v>0.81251300000000004</v>
      </c>
      <c r="AS286">
        <v>0.498</v>
      </c>
      <c r="AT286" s="39">
        <v>0.502</v>
      </c>
      <c r="AU286">
        <v>0</v>
      </c>
      <c r="AV286" s="17">
        <v>1</v>
      </c>
      <c r="AW286">
        <v>0.32400000000000001</v>
      </c>
      <c r="AX286" s="17">
        <v>0.67600000000000005</v>
      </c>
      <c r="AY286" s="17" t="s">
        <v>19</v>
      </c>
      <c r="AZ286">
        <v>0</v>
      </c>
      <c r="BA286">
        <v>0</v>
      </c>
      <c r="BB286">
        <v>0</v>
      </c>
      <c r="BC286">
        <v>0</v>
      </c>
      <c r="BD286">
        <v>0</v>
      </c>
      <c r="BE286">
        <v>0</v>
      </c>
      <c r="BF286" s="17">
        <v>1</v>
      </c>
      <c r="BG286">
        <v>0</v>
      </c>
      <c r="BH286">
        <v>1</v>
      </c>
      <c r="BI286" s="17">
        <v>0</v>
      </c>
      <c r="BJ286">
        <v>1894</v>
      </c>
      <c r="BK286">
        <v>75</v>
      </c>
      <c r="BL286" s="24">
        <v>49.57</v>
      </c>
      <c r="BM286">
        <v>0</v>
      </c>
      <c r="BN286">
        <v>1</v>
      </c>
      <c r="BO286">
        <v>0</v>
      </c>
      <c r="BP286">
        <v>0</v>
      </c>
      <c r="BQ286">
        <v>0</v>
      </c>
      <c r="BR286">
        <v>0</v>
      </c>
      <c r="BS286">
        <v>0</v>
      </c>
      <c r="BT286" s="17">
        <v>0</v>
      </c>
      <c r="BU286">
        <v>0</v>
      </c>
      <c r="BV286">
        <v>0</v>
      </c>
      <c r="BW286">
        <v>1</v>
      </c>
      <c r="BX286" s="17">
        <v>0</v>
      </c>
      <c r="BY286">
        <v>1</v>
      </c>
      <c r="BZ286">
        <v>0</v>
      </c>
      <c r="CA286">
        <v>0</v>
      </c>
      <c r="CB286">
        <v>0</v>
      </c>
      <c r="CC286" s="17">
        <v>0</v>
      </c>
      <c r="CD286">
        <v>1</v>
      </c>
      <c r="CE286">
        <v>0</v>
      </c>
      <c r="CF286">
        <v>0</v>
      </c>
      <c r="CG286">
        <v>0</v>
      </c>
      <c r="CH286">
        <v>0</v>
      </c>
      <c r="CI286">
        <v>1</v>
      </c>
      <c r="CJ286">
        <v>1</v>
      </c>
      <c r="CK286">
        <v>0</v>
      </c>
      <c r="CL286">
        <v>1</v>
      </c>
      <c r="CM286">
        <v>1</v>
      </c>
      <c r="CN286">
        <v>1</v>
      </c>
      <c r="CO286" s="17">
        <v>1</v>
      </c>
      <c r="CP286">
        <v>0</v>
      </c>
      <c r="CQ286">
        <v>0</v>
      </c>
      <c r="CR286">
        <v>0</v>
      </c>
      <c r="CS286">
        <v>1</v>
      </c>
      <c r="CT286">
        <v>22</v>
      </c>
      <c r="CZ286" s="33" t="s">
        <v>85</v>
      </c>
    </row>
    <row r="287" spans="1:104" x14ac:dyDescent="0.25">
      <c r="A287">
        <v>286</v>
      </c>
      <c r="B287">
        <v>19</v>
      </c>
      <c r="C287" s="24" t="s">
        <v>219</v>
      </c>
      <c r="D287" s="12">
        <v>1.39385068411813</v>
      </c>
      <c r="E287" s="13">
        <v>5.2275794464907301</v>
      </c>
      <c r="F287" s="7">
        <v>0.26663405088062619</v>
      </c>
      <c r="G287" s="7">
        <f t="shared" si="60"/>
        <v>-3.8337287623726004</v>
      </c>
      <c r="H287" s="15">
        <f t="shared" si="61"/>
        <v>6.6214301306088599</v>
      </c>
      <c r="I287" s="11">
        <f t="shared" si="62"/>
        <v>3.8529197966167953E-3</v>
      </c>
      <c r="J287" s="32">
        <f t="shared" si="63"/>
        <v>1.44502166317151E-2</v>
      </c>
      <c r="K287" s="32">
        <f t="shared" si="64"/>
        <v>69.203114768896697</v>
      </c>
      <c r="L287" s="8">
        <v>1</v>
      </c>
      <c r="M287" s="9">
        <v>0</v>
      </c>
      <c r="N287" s="8">
        <v>0</v>
      </c>
      <c r="O287" s="9">
        <v>1</v>
      </c>
      <c r="P287" s="9">
        <v>0</v>
      </c>
      <c r="Q287" s="9">
        <v>0</v>
      </c>
      <c r="R287" s="9">
        <v>0</v>
      </c>
      <c r="S287" s="8">
        <v>4821</v>
      </c>
      <c r="T287" s="9">
        <v>31</v>
      </c>
      <c r="U287" s="9">
        <f t="shared" si="65"/>
        <v>4789</v>
      </c>
      <c r="V287" s="9">
        <f t="shared" si="66"/>
        <v>16</v>
      </c>
      <c r="W287" s="7">
        <v>6</v>
      </c>
      <c r="X287" s="7">
        <f t="shared" si="58"/>
        <v>37.57</v>
      </c>
      <c r="Y287" s="9">
        <v>0</v>
      </c>
      <c r="Z287" s="9">
        <v>1</v>
      </c>
      <c r="AA287" s="9">
        <v>0</v>
      </c>
      <c r="AB287" s="9">
        <v>0</v>
      </c>
      <c r="AC287" s="9">
        <v>1</v>
      </c>
      <c r="AD287" s="29">
        <v>0</v>
      </c>
      <c r="AE287" s="9">
        <v>0</v>
      </c>
      <c r="AF287" s="9">
        <v>1</v>
      </c>
      <c r="AG287" s="29">
        <v>0</v>
      </c>
      <c r="AH287" s="9">
        <v>1</v>
      </c>
      <c r="AI287" s="29">
        <v>0</v>
      </c>
      <c r="AJ287" s="20">
        <v>2011</v>
      </c>
      <c r="AK287" s="32">
        <f t="shared" si="68"/>
        <v>0.3972</v>
      </c>
      <c r="AL287" s="32">
        <v>0.26300000000000001</v>
      </c>
      <c r="AM287" s="32">
        <v>0.2162</v>
      </c>
      <c r="AN287" s="42">
        <v>0.1236</v>
      </c>
      <c r="AO287" s="41">
        <v>1</v>
      </c>
      <c r="AP287" s="17">
        <v>0</v>
      </c>
      <c r="AQ287">
        <v>0.18748699999999999</v>
      </c>
      <c r="AR287" s="39">
        <f t="shared" si="69"/>
        <v>0.81251300000000004</v>
      </c>
      <c r="AS287">
        <v>0.498</v>
      </c>
      <c r="AT287" s="39">
        <v>0.502</v>
      </c>
      <c r="AU287">
        <v>0</v>
      </c>
      <c r="AV287" s="17">
        <v>1</v>
      </c>
      <c r="AW287">
        <v>0.32400000000000001</v>
      </c>
      <c r="AX287" s="17">
        <v>0.67600000000000005</v>
      </c>
      <c r="AY287" s="17" t="s">
        <v>19</v>
      </c>
      <c r="AZ287">
        <v>0</v>
      </c>
      <c r="BA287">
        <v>0</v>
      </c>
      <c r="BB287">
        <v>0</v>
      </c>
      <c r="BC287">
        <v>0</v>
      </c>
      <c r="BD287">
        <v>0</v>
      </c>
      <c r="BE287">
        <v>0</v>
      </c>
      <c r="BF287" s="17">
        <v>1</v>
      </c>
      <c r="BG287">
        <v>0</v>
      </c>
      <c r="BH287">
        <v>1</v>
      </c>
      <c r="BI287" s="17">
        <v>0</v>
      </c>
      <c r="BJ287">
        <v>1894</v>
      </c>
      <c r="BK287">
        <v>75</v>
      </c>
      <c r="BL287" s="24">
        <v>49.57</v>
      </c>
      <c r="BM287">
        <v>0</v>
      </c>
      <c r="BN287">
        <v>1</v>
      </c>
      <c r="BO287">
        <v>0</v>
      </c>
      <c r="BP287">
        <v>0</v>
      </c>
      <c r="BQ287">
        <v>0</v>
      </c>
      <c r="BR287">
        <v>0</v>
      </c>
      <c r="BS287">
        <v>0</v>
      </c>
      <c r="BT287" s="17">
        <v>0</v>
      </c>
      <c r="BU287">
        <v>0</v>
      </c>
      <c r="BV287">
        <v>1</v>
      </c>
      <c r="BW287">
        <v>0</v>
      </c>
      <c r="BX287" s="17">
        <v>0</v>
      </c>
      <c r="BY287">
        <v>1</v>
      </c>
      <c r="BZ287">
        <v>0</v>
      </c>
      <c r="CA287">
        <v>0</v>
      </c>
      <c r="CB287">
        <v>0</v>
      </c>
      <c r="CC287" s="17">
        <v>0</v>
      </c>
      <c r="CD287">
        <v>1</v>
      </c>
      <c r="CE287">
        <v>0</v>
      </c>
      <c r="CF287">
        <v>0</v>
      </c>
      <c r="CG287">
        <v>0</v>
      </c>
      <c r="CH287">
        <v>0</v>
      </c>
      <c r="CI287">
        <v>1</v>
      </c>
      <c r="CJ287">
        <v>1</v>
      </c>
      <c r="CK287">
        <v>0</v>
      </c>
      <c r="CL287">
        <v>1</v>
      </c>
      <c r="CM287">
        <v>1</v>
      </c>
      <c r="CN287">
        <v>1</v>
      </c>
      <c r="CO287" s="17">
        <v>1</v>
      </c>
      <c r="CP287">
        <v>0</v>
      </c>
      <c r="CQ287">
        <v>0</v>
      </c>
      <c r="CR287">
        <v>0</v>
      </c>
      <c r="CS287">
        <v>1</v>
      </c>
      <c r="CT287">
        <v>22</v>
      </c>
      <c r="CZ287" s="33" t="s">
        <v>85</v>
      </c>
    </row>
    <row r="288" spans="1:104" x14ac:dyDescent="0.25">
      <c r="A288">
        <v>287</v>
      </c>
      <c r="B288">
        <v>19</v>
      </c>
      <c r="C288" s="24" t="s">
        <v>219</v>
      </c>
      <c r="D288" s="12">
        <v>1.396960877242837</v>
      </c>
      <c r="E288" s="13">
        <v>8.9180598417174259</v>
      </c>
      <c r="F288" s="7">
        <v>0.1566440349175558</v>
      </c>
      <c r="G288" s="7">
        <f t="shared" si="60"/>
        <v>-7.5210989644745894</v>
      </c>
      <c r="H288" s="15">
        <f t="shared" si="61"/>
        <v>10.315020718960263</v>
      </c>
      <c r="I288" s="11">
        <f t="shared" si="62"/>
        <v>2.2635512410683397E-3</v>
      </c>
      <c r="J288" s="32">
        <f t="shared" si="63"/>
        <v>1.4450286870225745E-2</v>
      </c>
      <c r="K288" s="32">
        <f t="shared" si="64"/>
        <v>69.202778393310737</v>
      </c>
      <c r="L288" s="8">
        <v>1</v>
      </c>
      <c r="M288" s="9">
        <v>0</v>
      </c>
      <c r="N288" s="8">
        <v>0</v>
      </c>
      <c r="O288" s="9">
        <v>1</v>
      </c>
      <c r="P288" s="9">
        <v>0</v>
      </c>
      <c r="Q288" s="9">
        <v>0</v>
      </c>
      <c r="R288" s="9">
        <v>0</v>
      </c>
      <c r="S288" s="8">
        <v>4821</v>
      </c>
      <c r="T288" s="9">
        <v>31</v>
      </c>
      <c r="U288" s="9">
        <f t="shared" si="65"/>
        <v>4789</v>
      </c>
      <c r="V288" s="9">
        <f t="shared" si="66"/>
        <v>16</v>
      </c>
      <c r="W288" s="7">
        <v>12</v>
      </c>
      <c r="X288" s="7">
        <f t="shared" si="58"/>
        <v>31.57</v>
      </c>
      <c r="Y288" s="9">
        <v>0</v>
      </c>
      <c r="Z288" s="9">
        <v>1</v>
      </c>
      <c r="AA288" s="9">
        <v>0</v>
      </c>
      <c r="AB288" s="9">
        <v>0</v>
      </c>
      <c r="AC288" s="9">
        <v>1</v>
      </c>
      <c r="AD288" s="29">
        <v>0</v>
      </c>
      <c r="AE288" s="9">
        <v>0</v>
      </c>
      <c r="AF288" s="9">
        <v>1</v>
      </c>
      <c r="AG288" s="29">
        <v>0</v>
      </c>
      <c r="AH288" s="9">
        <v>1</v>
      </c>
      <c r="AI288" s="29">
        <v>0</v>
      </c>
      <c r="AJ288" s="20">
        <v>2011</v>
      </c>
      <c r="AK288" s="32">
        <f t="shared" si="68"/>
        <v>0.3972</v>
      </c>
      <c r="AL288" s="32">
        <v>0.26300000000000001</v>
      </c>
      <c r="AM288" s="32">
        <v>0.2162</v>
      </c>
      <c r="AN288" s="42">
        <v>0.1236</v>
      </c>
      <c r="AO288" s="41">
        <v>1</v>
      </c>
      <c r="AP288" s="17">
        <v>0</v>
      </c>
      <c r="AQ288">
        <v>0.18748699999999999</v>
      </c>
      <c r="AR288" s="39">
        <f t="shared" si="69"/>
        <v>0.81251300000000004</v>
      </c>
      <c r="AS288">
        <v>0.498</v>
      </c>
      <c r="AT288" s="39">
        <v>0.502</v>
      </c>
      <c r="AU288">
        <v>0</v>
      </c>
      <c r="AV288" s="17">
        <v>1</v>
      </c>
      <c r="AW288">
        <v>0.32400000000000001</v>
      </c>
      <c r="AX288" s="17">
        <v>0.67600000000000005</v>
      </c>
      <c r="AY288" s="17" t="s">
        <v>19</v>
      </c>
      <c r="AZ288">
        <v>0</v>
      </c>
      <c r="BA288">
        <v>0</v>
      </c>
      <c r="BB288">
        <v>0</v>
      </c>
      <c r="BC288">
        <v>0</v>
      </c>
      <c r="BD288">
        <v>0</v>
      </c>
      <c r="BE288">
        <v>0</v>
      </c>
      <c r="BF288" s="17">
        <v>1</v>
      </c>
      <c r="BG288">
        <v>0</v>
      </c>
      <c r="BH288">
        <v>1</v>
      </c>
      <c r="BI288" s="17">
        <v>0</v>
      </c>
      <c r="BJ288">
        <v>1894</v>
      </c>
      <c r="BK288">
        <v>75</v>
      </c>
      <c r="BL288" s="24">
        <v>49.57</v>
      </c>
      <c r="BM288">
        <v>0</v>
      </c>
      <c r="BN288">
        <v>1</v>
      </c>
      <c r="BO288">
        <v>0</v>
      </c>
      <c r="BP288">
        <v>0</v>
      </c>
      <c r="BQ288">
        <v>0</v>
      </c>
      <c r="BR288">
        <v>0</v>
      </c>
      <c r="BS288">
        <v>0</v>
      </c>
      <c r="BT288" s="17">
        <v>0</v>
      </c>
      <c r="BU288">
        <v>0</v>
      </c>
      <c r="BV288">
        <v>1</v>
      </c>
      <c r="BW288">
        <v>0</v>
      </c>
      <c r="BX288" s="17">
        <v>0</v>
      </c>
      <c r="BY288">
        <v>1</v>
      </c>
      <c r="BZ288">
        <v>0</v>
      </c>
      <c r="CA288">
        <v>0</v>
      </c>
      <c r="CB288">
        <v>0</v>
      </c>
      <c r="CC288" s="17">
        <v>0</v>
      </c>
      <c r="CD288">
        <v>1</v>
      </c>
      <c r="CE288">
        <v>0</v>
      </c>
      <c r="CF288">
        <v>0</v>
      </c>
      <c r="CG288">
        <v>0</v>
      </c>
      <c r="CH288">
        <v>0</v>
      </c>
      <c r="CI288">
        <v>1</v>
      </c>
      <c r="CJ288">
        <v>1</v>
      </c>
      <c r="CK288">
        <v>0</v>
      </c>
      <c r="CL288">
        <v>1</v>
      </c>
      <c r="CM288">
        <v>1</v>
      </c>
      <c r="CN288">
        <v>1</v>
      </c>
      <c r="CO288" s="17">
        <v>1</v>
      </c>
      <c r="CP288">
        <v>0</v>
      </c>
      <c r="CQ288">
        <v>0</v>
      </c>
      <c r="CR288">
        <v>0</v>
      </c>
      <c r="CS288">
        <v>1</v>
      </c>
      <c r="CT288">
        <v>22</v>
      </c>
      <c r="CZ288" s="33" t="s">
        <v>85</v>
      </c>
    </row>
    <row r="289" spans="1:104" x14ac:dyDescent="0.25">
      <c r="A289">
        <v>288</v>
      </c>
      <c r="B289">
        <v>19</v>
      </c>
      <c r="C289" s="24" t="s">
        <v>219</v>
      </c>
      <c r="D289" s="12">
        <v>3.1982685342211381</v>
      </c>
      <c r="E289" s="13">
        <v>4.1337380694557888</v>
      </c>
      <c r="F289" s="7">
        <v>0.77369888475836446</v>
      </c>
      <c r="G289" s="7">
        <f t="shared" si="60"/>
        <v>-0.93546953523465071</v>
      </c>
      <c r="H289" s="15">
        <f t="shared" si="61"/>
        <v>7.3320066036769269</v>
      </c>
      <c r="I289" s="11">
        <f t="shared" si="62"/>
        <v>1.1179500798345203E-2</v>
      </c>
      <c r="J289" s="32">
        <f t="shared" si="63"/>
        <v>1.4449420851674995E-2</v>
      </c>
      <c r="K289" s="32">
        <f t="shared" si="64"/>
        <v>69.206926025971399</v>
      </c>
      <c r="L289" s="8">
        <v>1</v>
      </c>
      <c r="M289" s="9">
        <v>0</v>
      </c>
      <c r="N289" s="8">
        <v>0</v>
      </c>
      <c r="O289" s="9">
        <v>1</v>
      </c>
      <c r="P289" s="9">
        <v>0</v>
      </c>
      <c r="Q289" s="9">
        <v>0</v>
      </c>
      <c r="R289" s="9">
        <v>0</v>
      </c>
      <c r="S289" s="8">
        <v>4821</v>
      </c>
      <c r="T289" s="9">
        <v>31</v>
      </c>
      <c r="U289" s="9">
        <f t="shared" si="65"/>
        <v>4789</v>
      </c>
      <c r="V289" s="9">
        <f t="shared" si="66"/>
        <v>16</v>
      </c>
      <c r="W289" s="7">
        <v>16</v>
      </c>
      <c r="X289" s="7">
        <f t="shared" si="58"/>
        <v>27.57</v>
      </c>
      <c r="Y289" s="9">
        <v>0</v>
      </c>
      <c r="Z289" s="9">
        <v>1</v>
      </c>
      <c r="AA289" s="9">
        <v>0</v>
      </c>
      <c r="AB289" s="9">
        <v>0</v>
      </c>
      <c r="AC289" s="9">
        <v>1</v>
      </c>
      <c r="AD289" s="29">
        <v>0</v>
      </c>
      <c r="AE289" s="9">
        <v>0</v>
      </c>
      <c r="AF289" s="9">
        <v>1</v>
      </c>
      <c r="AG289" s="29">
        <v>0</v>
      </c>
      <c r="AH289" s="9">
        <v>1</v>
      </c>
      <c r="AI289" s="29">
        <v>0</v>
      </c>
      <c r="AJ289" s="20">
        <v>2011</v>
      </c>
      <c r="AK289" s="32">
        <f t="shared" si="68"/>
        <v>0.3972</v>
      </c>
      <c r="AL289" s="32">
        <v>0.26300000000000001</v>
      </c>
      <c r="AM289" s="32">
        <v>0.2162</v>
      </c>
      <c r="AN289" s="42">
        <v>0.1236</v>
      </c>
      <c r="AO289" s="41">
        <v>1</v>
      </c>
      <c r="AP289" s="17">
        <v>0</v>
      </c>
      <c r="AQ289">
        <v>0.18748699999999999</v>
      </c>
      <c r="AR289" s="39">
        <f t="shared" si="69"/>
        <v>0.81251300000000004</v>
      </c>
      <c r="AS289">
        <v>0.498</v>
      </c>
      <c r="AT289" s="39">
        <v>0.502</v>
      </c>
      <c r="AU289">
        <v>0</v>
      </c>
      <c r="AV289" s="17">
        <v>1</v>
      </c>
      <c r="AW289">
        <v>0.32400000000000001</v>
      </c>
      <c r="AX289" s="17">
        <v>0.67600000000000005</v>
      </c>
      <c r="AY289" s="17" t="s">
        <v>19</v>
      </c>
      <c r="AZ289">
        <v>0</v>
      </c>
      <c r="BA289">
        <v>0</v>
      </c>
      <c r="BB289">
        <v>0</v>
      </c>
      <c r="BC289">
        <v>0</v>
      </c>
      <c r="BD289">
        <v>0</v>
      </c>
      <c r="BE289">
        <v>0</v>
      </c>
      <c r="BF289" s="17">
        <v>1</v>
      </c>
      <c r="BG289">
        <v>0</v>
      </c>
      <c r="BH289">
        <v>1</v>
      </c>
      <c r="BI289" s="17">
        <v>0</v>
      </c>
      <c r="BJ289">
        <v>1894</v>
      </c>
      <c r="BK289">
        <v>75</v>
      </c>
      <c r="BL289" s="24">
        <v>49.57</v>
      </c>
      <c r="BM289">
        <v>0</v>
      </c>
      <c r="BN289">
        <v>1</v>
      </c>
      <c r="BO289">
        <v>0</v>
      </c>
      <c r="BP289">
        <v>0</v>
      </c>
      <c r="BQ289">
        <v>0</v>
      </c>
      <c r="BR289">
        <v>0</v>
      </c>
      <c r="BS289">
        <v>0</v>
      </c>
      <c r="BT289" s="17">
        <v>0</v>
      </c>
      <c r="BU289">
        <v>0</v>
      </c>
      <c r="BV289">
        <v>1</v>
      </c>
      <c r="BW289">
        <v>0</v>
      </c>
      <c r="BX289" s="17">
        <v>0</v>
      </c>
      <c r="BY289">
        <v>1</v>
      </c>
      <c r="BZ289">
        <v>0</v>
      </c>
      <c r="CA289">
        <v>0</v>
      </c>
      <c r="CB289">
        <v>0</v>
      </c>
      <c r="CC289" s="17">
        <v>0</v>
      </c>
      <c r="CD289">
        <v>1</v>
      </c>
      <c r="CE289">
        <v>0</v>
      </c>
      <c r="CF289">
        <v>0</v>
      </c>
      <c r="CG289">
        <v>0</v>
      </c>
      <c r="CH289">
        <v>0</v>
      </c>
      <c r="CI289">
        <v>1</v>
      </c>
      <c r="CJ289">
        <v>1</v>
      </c>
      <c r="CK289">
        <v>0</v>
      </c>
      <c r="CL289">
        <v>1</v>
      </c>
      <c r="CM289">
        <v>1</v>
      </c>
      <c r="CN289">
        <v>1</v>
      </c>
      <c r="CO289" s="17">
        <v>1</v>
      </c>
      <c r="CP289">
        <v>0</v>
      </c>
      <c r="CQ289">
        <v>0</v>
      </c>
      <c r="CR289">
        <v>0</v>
      </c>
      <c r="CS289">
        <v>1</v>
      </c>
      <c r="CT289">
        <v>22</v>
      </c>
      <c r="CZ289" s="33" t="s">
        <v>85</v>
      </c>
    </row>
    <row r="290" spans="1:104" x14ac:dyDescent="0.25">
      <c r="A290">
        <v>289</v>
      </c>
      <c r="B290">
        <v>19</v>
      </c>
      <c r="C290" s="24" t="s">
        <v>219</v>
      </c>
      <c r="D290" s="12">
        <v>4.3893788765642316</v>
      </c>
      <c r="E290" s="13">
        <v>3.3247302202195459</v>
      </c>
      <c r="F290" s="7">
        <v>1.3202210663198961</v>
      </c>
      <c r="G290" s="7">
        <f t="shared" si="60"/>
        <v>1.0646486563446858</v>
      </c>
      <c r="H290" s="15">
        <f t="shared" si="61"/>
        <v>7.714109096783778</v>
      </c>
      <c r="I290" s="11">
        <f t="shared" si="62"/>
        <v>1.9074151257265526E-2</v>
      </c>
      <c r="J290" s="32">
        <f t="shared" si="63"/>
        <v>1.4447694968566549E-2</v>
      </c>
      <c r="K290" s="32">
        <f t="shared" si="64"/>
        <v>69.215193300777216</v>
      </c>
      <c r="L290" s="8">
        <v>1</v>
      </c>
      <c r="M290" s="9">
        <v>0</v>
      </c>
      <c r="N290" s="8">
        <v>0</v>
      </c>
      <c r="O290" s="9">
        <v>1</v>
      </c>
      <c r="P290" s="9">
        <v>0</v>
      </c>
      <c r="Q290" s="9">
        <v>0</v>
      </c>
      <c r="R290" s="9">
        <v>0</v>
      </c>
      <c r="S290" s="8">
        <v>4821</v>
      </c>
      <c r="T290" s="9">
        <v>31</v>
      </c>
      <c r="U290" s="9">
        <f t="shared" si="65"/>
        <v>4789</v>
      </c>
      <c r="V290" s="9">
        <f t="shared" si="66"/>
        <v>16</v>
      </c>
      <c r="W290" s="7">
        <v>21</v>
      </c>
      <c r="X290" s="7">
        <f t="shared" si="58"/>
        <v>22.57</v>
      </c>
      <c r="Y290" s="9">
        <v>0</v>
      </c>
      <c r="Z290" s="9">
        <v>1</v>
      </c>
      <c r="AA290" s="9">
        <v>0</v>
      </c>
      <c r="AB290" s="9">
        <v>0</v>
      </c>
      <c r="AC290" s="9">
        <v>1</v>
      </c>
      <c r="AD290" s="29">
        <v>0</v>
      </c>
      <c r="AE290" s="9">
        <v>0</v>
      </c>
      <c r="AF290" s="9">
        <v>1</v>
      </c>
      <c r="AG290" s="29">
        <v>0</v>
      </c>
      <c r="AH290" s="9">
        <v>1</v>
      </c>
      <c r="AI290" s="29">
        <v>0</v>
      </c>
      <c r="AJ290" s="20">
        <v>2011</v>
      </c>
      <c r="AK290" s="32">
        <f t="shared" si="68"/>
        <v>0.3972</v>
      </c>
      <c r="AL290" s="32">
        <v>0.26300000000000001</v>
      </c>
      <c r="AM290" s="32">
        <v>0.2162</v>
      </c>
      <c r="AN290" s="42">
        <v>0.1236</v>
      </c>
      <c r="AO290" s="41">
        <v>1</v>
      </c>
      <c r="AP290" s="17">
        <v>0</v>
      </c>
      <c r="AQ290">
        <v>0.18748699999999999</v>
      </c>
      <c r="AR290" s="39">
        <f t="shared" si="69"/>
        <v>0.81251300000000004</v>
      </c>
      <c r="AS290">
        <v>0.498</v>
      </c>
      <c r="AT290" s="39">
        <v>0.502</v>
      </c>
      <c r="AU290">
        <v>0</v>
      </c>
      <c r="AV290" s="17">
        <v>1</v>
      </c>
      <c r="AW290">
        <v>0.32400000000000001</v>
      </c>
      <c r="AX290" s="17">
        <v>0.67600000000000005</v>
      </c>
      <c r="AY290" s="17" t="s">
        <v>19</v>
      </c>
      <c r="AZ290">
        <v>0</v>
      </c>
      <c r="BA290">
        <v>0</v>
      </c>
      <c r="BB290">
        <v>0</v>
      </c>
      <c r="BC290">
        <v>0</v>
      </c>
      <c r="BD290">
        <v>0</v>
      </c>
      <c r="BE290">
        <v>0</v>
      </c>
      <c r="BF290" s="17">
        <v>1</v>
      </c>
      <c r="BG290">
        <v>0</v>
      </c>
      <c r="BH290">
        <v>1</v>
      </c>
      <c r="BI290" s="17">
        <v>0</v>
      </c>
      <c r="BJ290">
        <v>1894</v>
      </c>
      <c r="BK290">
        <v>75</v>
      </c>
      <c r="BL290" s="24">
        <v>49.57</v>
      </c>
      <c r="BM290">
        <v>0</v>
      </c>
      <c r="BN290">
        <v>1</v>
      </c>
      <c r="BO290">
        <v>0</v>
      </c>
      <c r="BP290">
        <v>0</v>
      </c>
      <c r="BQ290">
        <v>0</v>
      </c>
      <c r="BR290">
        <v>0</v>
      </c>
      <c r="BS290">
        <v>0</v>
      </c>
      <c r="BT290" s="17">
        <v>0</v>
      </c>
      <c r="BU290">
        <v>0</v>
      </c>
      <c r="BV290">
        <v>1</v>
      </c>
      <c r="BW290">
        <v>0</v>
      </c>
      <c r="BX290" s="17">
        <v>0</v>
      </c>
      <c r="BY290">
        <v>1</v>
      </c>
      <c r="BZ290">
        <v>0</v>
      </c>
      <c r="CA290">
        <v>0</v>
      </c>
      <c r="CB290">
        <v>0</v>
      </c>
      <c r="CC290" s="17">
        <v>0</v>
      </c>
      <c r="CD290">
        <v>1</v>
      </c>
      <c r="CE290">
        <v>0</v>
      </c>
      <c r="CF290">
        <v>0</v>
      </c>
      <c r="CG290">
        <v>0</v>
      </c>
      <c r="CH290">
        <v>0</v>
      </c>
      <c r="CI290">
        <v>1</v>
      </c>
      <c r="CJ290">
        <v>1</v>
      </c>
      <c r="CK290">
        <v>0</v>
      </c>
      <c r="CL290">
        <v>1</v>
      </c>
      <c r="CM290">
        <v>1</v>
      </c>
      <c r="CN290">
        <v>1</v>
      </c>
      <c r="CO290" s="17">
        <v>1</v>
      </c>
      <c r="CP290">
        <v>0</v>
      </c>
      <c r="CQ290">
        <v>0</v>
      </c>
      <c r="CR290">
        <v>0</v>
      </c>
      <c r="CS290">
        <v>1</v>
      </c>
      <c r="CT290">
        <v>22</v>
      </c>
      <c r="CZ290" s="33" t="s">
        <v>85</v>
      </c>
    </row>
    <row r="291" spans="1:104" x14ac:dyDescent="0.25">
      <c r="A291">
        <v>290</v>
      </c>
      <c r="B291">
        <v>19</v>
      </c>
      <c r="C291" s="24" t="s">
        <v>219</v>
      </c>
      <c r="D291" s="12">
        <v>1.2455640711427569</v>
      </c>
      <c r="E291" s="13">
        <v>3.485345203556415</v>
      </c>
      <c r="F291" s="7">
        <v>0.35737179487179488</v>
      </c>
      <c r="G291" s="7">
        <f t="shared" si="60"/>
        <v>-2.2397811324136581</v>
      </c>
      <c r="H291" s="15">
        <f t="shared" si="61"/>
        <v>4.7309092746991723</v>
      </c>
      <c r="I291" s="11">
        <f t="shared" si="62"/>
        <v>5.1640693268210575E-3</v>
      </c>
      <c r="J291" s="32">
        <f t="shared" si="63"/>
        <v>1.445013121047686E-2</v>
      </c>
      <c r="K291" s="32">
        <f t="shared" si="64"/>
        <v>69.203523859697853</v>
      </c>
      <c r="L291" s="8">
        <v>1</v>
      </c>
      <c r="M291" s="9">
        <v>0</v>
      </c>
      <c r="N291" s="8">
        <v>0</v>
      </c>
      <c r="O291" s="9">
        <v>1</v>
      </c>
      <c r="P291" s="9">
        <v>0</v>
      </c>
      <c r="Q291" s="9">
        <v>0</v>
      </c>
      <c r="R291" s="9">
        <v>0</v>
      </c>
      <c r="S291" s="8">
        <v>4821</v>
      </c>
      <c r="T291" s="9">
        <v>31</v>
      </c>
      <c r="U291" s="9">
        <f t="shared" si="65"/>
        <v>4789</v>
      </c>
      <c r="V291" s="9">
        <f t="shared" si="66"/>
        <v>16</v>
      </c>
      <c r="W291" s="7">
        <v>6</v>
      </c>
      <c r="X291" s="7">
        <f t="shared" si="58"/>
        <v>37.57</v>
      </c>
      <c r="Y291" s="9">
        <v>0</v>
      </c>
      <c r="Z291" s="9">
        <v>1</v>
      </c>
      <c r="AA291" s="9">
        <v>0</v>
      </c>
      <c r="AB291" s="9">
        <v>0</v>
      </c>
      <c r="AC291" s="9">
        <v>1</v>
      </c>
      <c r="AD291" s="29">
        <v>0</v>
      </c>
      <c r="AE291" s="9">
        <v>0</v>
      </c>
      <c r="AF291" s="9">
        <v>1</v>
      </c>
      <c r="AG291" s="29">
        <v>0</v>
      </c>
      <c r="AH291" s="9">
        <v>1</v>
      </c>
      <c r="AI291" s="29">
        <v>0</v>
      </c>
      <c r="AJ291" s="20">
        <v>2011</v>
      </c>
      <c r="AK291" s="32">
        <f t="shared" si="68"/>
        <v>0.3972</v>
      </c>
      <c r="AL291" s="32">
        <v>0.26300000000000001</v>
      </c>
      <c r="AM291" s="32">
        <v>0.2162</v>
      </c>
      <c r="AN291" s="42">
        <v>0.1236</v>
      </c>
      <c r="AO291" s="41">
        <v>1</v>
      </c>
      <c r="AP291" s="17">
        <v>0</v>
      </c>
      <c r="AQ291">
        <v>0.18748699999999999</v>
      </c>
      <c r="AR291" s="39">
        <f t="shared" si="69"/>
        <v>0.81251300000000004</v>
      </c>
      <c r="AS291">
        <v>0.498</v>
      </c>
      <c r="AT291" s="39">
        <v>0.502</v>
      </c>
      <c r="AU291">
        <v>0</v>
      </c>
      <c r="AV291" s="17">
        <v>1</v>
      </c>
      <c r="AW291">
        <v>0.32400000000000001</v>
      </c>
      <c r="AX291" s="17">
        <v>0.67600000000000005</v>
      </c>
      <c r="AY291" s="17" t="s">
        <v>19</v>
      </c>
      <c r="AZ291">
        <v>0</v>
      </c>
      <c r="BA291">
        <v>0</v>
      </c>
      <c r="BB291">
        <v>0</v>
      </c>
      <c r="BC291">
        <v>0</v>
      </c>
      <c r="BD291">
        <v>0</v>
      </c>
      <c r="BE291">
        <v>0</v>
      </c>
      <c r="BF291" s="17">
        <v>1</v>
      </c>
      <c r="BG291">
        <v>0</v>
      </c>
      <c r="BH291">
        <v>1</v>
      </c>
      <c r="BI291" s="17">
        <v>0</v>
      </c>
      <c r="BJ291">
        <v>1894</v>
      </c>
      <c r="BK291">
        <v>75</v>
      </c>
      <c r="BL291" s="24">
        <v>49.57</v>
      </c>
      <c r="BM291">
        <v>0</v>
      </c>
      <c r="BN291">
        <v>1</v>
      </c>
      <c r="BO291">
        <v>0</v>
      </c>
      <c r="BP291">
        <v>0</v>
      </c>
      <c r="BQ291">
        <v>0</v>
      </c>
      <c r="BR291">
        <v>0</v>
      </c>
      <c r="BS291">
        <v>0</v>
      </c>
      <c r="BT291" s="17">
        <v>0</v>
      </c>
      <c r="BU291">
        <v>0</v>
      </c>
      <c r="BV291">
        <v>1</v>
      </c>
      <c r="BW291">
        <v>0</v>
      </c>
      <c r="BX291" s="17">
        <v>0</v>
      </c>
      <c r="BY291">
        <v>1</v>
      </c>
      <c r="BZ291">
        <v>0</v>
      </c>
      <c r="CA291">
        <v>0</v>
      </c>
      <c r="CB291">
        <v>0</v>
      </c>
      <c r="CC291" s="17">
        <v>0</v>
      </c>
      <c r="CD291">
        <v>1</v>
      </c>
      <c r="CE291">
        <v>0</v>
      </c>
      <c r="CF291">
        <v>0</v>
      </c>
      <c r="CG291">
        <v>0</v>
      </c>
      <c r="CH291">
        <v>0</v>
      </c>
      <c r="CI291">
        <v>1</v>
      </c>
      <c r="CJ291">
        <v>1</v>
      </c>
      <c r="CK291">
        <v>0</v>
      </c>
      <c r="CL291">
        <v>1</v>
      </c>
      <c r="CM291">
        <v>1</v>
      </c>
      <c r="CN291">
        <v>1</v>
      </c>
      <c r="CO291" s="17">
        <v>1</v>
      </c>
      <c r="CP291">
        <v>0</v>
      </c>
      <c r="CQ291">
        <v>0</v>
      </c>
      <c r="CR291">
        <v>0</v>
      </c>
      <c r="CS291">
        <v>1</v>
      </c>
      <c r="CT291">
        <v>22</v>
      </c>
      <c r="CZ291" s="33" t="s">
        <v>85</v>
      </c>
    </row>
    <row r="292" spans="1:104" x14ac:dyDescent="0.25">
      <c r="A292">
        <v>291</v>
      </c>
      <c r="B292">
        <v>19</v>
      </c>
      <c r="C292" s="24" t="s">
        <v>219</v>
      </c>
      <c r="D292" s="12">
        <v>3.1368104442244031</v>
      </c>
      <c r="E292" s="13">
        <v>4.3002068562374038</v>
      </c>
      <c r="F292" s="7">
        <v>0.72945570971184626</v>
      </c>
      <c r="G292" s="7">
        <f t="shared" si="60"/>
        <v>-1.1633964120130007</v>
      </c>
      <c r="H292" s="15">
        <f t="shared" si="61"/>
        <v>7.4370173004618074</v>
      </c>
      <c r="I292" s="11">
        <f t="shared" si="62"/>
        <v>1.054028571930227E-2</v>
      </c>
      <c r="J292" s="32">
        <f t="shared" si="63"/>
        <v>1.4449521168963026E-2</v>
      </c>
      <c r="K292" s="32">
        <f t="shared" si="64"/>
        <v>69.20644554976387</v>
      </c>
      <c r="L292" s="8">
        <v>1</v>
      </c>
      <c r="M292" s="9">
        <v>0</v>
      </c>
      <c r="N292" s="8">
        <v>0</v>
      </c>
      <c r="O292" s="9">
        <v>1</v>
      </c>
      <c r="P292" s="9">
        <v>0</v>
      </c>
      <c r="Q292" s="9">
        <v>0</v>
      </c>
      <c r="R292" s="9">
        <v>0</v>
      </c>
      <c r="S292" s="8">
        <v>4821</v>
      </c>
      <c r="T292" s="9">
        <v>31</v>
      </c>
      <c r="U292" s="9">
        <f t="shared" si="65"/>
        <v>4789</v>
      </c>
      <c r="V292" s="9">
        <f t="shared" si="66"/>
        <v>16</v>
      </c>
      <c r="W292" s="7">
        <v>12</v>
      </c>
      <c r="X292" s="7">
        <f t="shared" si="58"/>
        <v>31.57</v>
      </c>
      <c r="Y292" s="9">
        <v>0</v>
      </c>
      <c r="Z292" s="9">
        <v>1</v>
      </c>
      <c r="AA292" s="9">
        <v>0</v>
      </c>
      <c r="AB292" s="9">
        <v>0</v>
      </c>
      <c r="AC292" s="9">
        <v>1</v>
      </c>
      <c r="AD292" s="29">
        <v>0</v>
      </c>
      <c r="AE292" s="9">
        <v>0</v>
      </c>
      <c r="AF292" s="9">
        <v>1</v>
      </c>
      <c r="AG292" s="29">
        <v>0</v>
      </c>
      <c r="AH292" s="9">
        <v>1</v>
      </c>
      <c r="AI292" s="29">
        <v>0</v>
      </c>
      <c r="AJ292" s="20">
        <v>2011</v>
      </c>
      <c r="AK292" s="32">
        <f t="shared" si="68"/>
        <v>0.3972</v>
      </c>
      <c r="AL292" s="32">
        <v>0.26300000000000001</v>
      </c>
      <c r="AM292" s="32">
        <v>0.2162</v>
      </c>
      <c r="AN292" s="42">
        <v>0.1236</v>
      </c>
      <c r="AO292" s="41">
        <v>1</v>
      </c>
      <c r="AP292" s="17">
        <v>0</v>
      </c>
      <c r="AQ292">
        <v>0.18748699999999999</v>
      </c>
      <c r="AR292" s="39">
        <f t="shared" si="69"/>
        <v>0.81251300000000004</v>
      </c>
      <c r="AS292">
        <v>0.498</v>
      </c>
      <c r="AT292" s="39">
        <v>0.502</v>
      </c>
      <c r="AU292">
        <v>0</v>
      </c>
      <c r="AV292" s="17">
        <v>1</v>
      </c>
      <c r="AW292">
        <v>0.32400000000000001</v>
      </c>
      <c r="AX292" s="17">
        <v>0.67600000000000005</v>
      </c>
      <c r="AY292" s="17" t="s">
        <v>19</v>
      </c>
      <c r="AZ292">
        <v>0</v>
      </c>
      <c r="BA292">
        <v>0</v>
      </c>
      <c r="BB292">
        <v>0</v>
      </c>
      <c r="BC292">
        <v>0</v>
      </c>
      <c r="BD292">
        <v>0</v>
      </c>
      <c r="BE292">
        <v>0</v>
      </c>
      <c r="BF292" s="17">
        <v>1</v>
      </c>
      <c r="BG292">
        <v>0</v>
      </c>
      <c r="BH292">
        <v>1</v>
      </c>
      <c r="BI292" s="17">
        <v>0</v>
      </c>
      <c r="BJ292">
        <v>1894</v>
      </c>
      <c r="BK292">
        <v>75</v>
      </c>
      <c r="BL292" s="24">
        <v>49.57</v>
      </c>
      <c r="BM292">
        <v>0</v>
      </c>
      <c r="BN292">
        <v>1</v>
      </c>
      <c r="BO292">
        <v>0</v>
      </c>
      <c r="BP292">
        <v>0</v>
      </c>
      <c r="BQ292">
        <v>0</v>
      </c>
      <c r="BR292">
        <v>0</v>
      </c>
      <c r="BS292">
        <v>0</v>
      </c>
      <c r="BT292" s="17">
        <v>0</v>
      </c>
      <c r="BU292">
        <v>0</v>
      </c>
      <c r="BV292">
        <v>1</v>
      </c>
      <c r="BW292">
        <v>0</v>
      </c>
      <c r="BX292" s="17">
        <v>0</v>
      </c>
      <c r="BY292">
        <v>1</v>
      </c>
      <c r="BZ292">
        <v>0</v>
      </c>
      <c r="CA292">
        <v>0</v>
      </c>
      <c r="CB292">
        <v>0</v>
      </c>
      <c r="CC292" s="17">
        <v>0</v>
      </c>
      <c r="CD292">
        <v>1</v>
      </c>
      <c r="CE292">
        <v>0</v>
      </c>
      <c r="CF292">
        <v>0</v>
      </c>
      <c r="CG292">
        <v>0</v>
      </c>
      <c r="CH292">
        <v>0</v>
      </c>
      <c r="CI292">
        <v>1</v>
      </c>
      <c r="CJ292">
        <v>1</v>
      </c>
      <c r="CK292">
        <v>0</v>
      </c>
      <c r="CL292">
        <v>1</v>
      </c>
      <c r="CM292">
        <v>1</v>
      </c>
      <c r="CN292">
        <v>1</v>
      </c>
      <c r="CO292" s="17">
        <v>1</v>
      </c>
      <c r="CP292">
        <v>0</v>
      </c>
      <c r="CQ292">
        <v>0</v>
      </c>
      <c r="CR292">
        <v>0</v>
      </c>
      <c r="CS292">
        <v>1</v>
      </c>
      <c r="CT292">
        <v>22</v>
      </c>
      <c r="CZ292" s="33" t="s">
        <v>85</v>
      </c>
    </row>
    <row r="293" spans="1:104" x14ac:dyDescent="0.25">
      <c r="A293">
        <v>292</v>
      </c>
      <c r="B293">
        <v>19</v>
      </c>
      <c r="C293" s="24" t="s">
        <v>219</v>
      </c>
      <c r="D293" s="12">
        <v>9.0389433100003913</v>
      </c>
      <c r="E293" s="13">
        <v>3.0962035506724952</v>
      </c>
      <c r="F293" s="7">
        <v>2.9193633952254641</v>
      </c>
      <c r="G293" s="7">
        <f t="shared" si="60"/>
        <v>5.9427397593278961</v>
      </c>
      <c r="H293" s="15">
        <f t="shared" si="61"/>
        <v>12.135146860672887</v>
      </c>
      <c r="I293" s="11">
        <f t="shared" si="62"/>
        <v>4.214825897840617E-2</v>
      </c>
      <c r="J293" s="32">
        <f t="shared" si="63"/>
        <v>1.4437482859221445E-2</v>
      </c>
      <c r="K293" s="32">
        <f t="shared" si="64"/>
        <v>69.26415149724555</v>
      </c>
      <c r="L293" s="8">
        <v>1</v>
      </c>
      <c r="M293" s="9">
        <v>0</v>
      </c>
      <c r="N293" s="8">
        <v>0</v>
      </c>
      <c r="O293" s="9">
        <v>1</v>
      </c>
      <c r="P293" s="9">
        <v>0</v>
      </c>
      <c r="Q293" s="9">
        <v>0</v>
      </c>
      <c r="R293" s="9">
        <v>0</v>
      </c>
      <c r="S293" s="8">
        <v>4821</v>
      </c>
      <c r="T293" s="9">
        <v>31</v>
      </c>
      <c r="U293" s="9">
        <f t="shared" si="65"/>
        <v>4789</v>
      </c>
      <c r="V293" s="9">
        <f t="shared" si="66"/>
        <v>16</v>
      </c>
      <c r="W293" s="7">
        <v>16</v>
      </c>
      <c r="X293" s="7">
        <f t="shared" si="58"/>
        <v>27.57</v>
      </c>
      <c r="Y293" s="9">
        <v>0</v>
      </c>
      <c r="Z293" s="9">
        <v>1</v>
      </c>
      <c r="AA293" s="9">
        <v>0</v>
      </c>
      <c r="AB293" s="9">
        <v>0</v>
      </c>
      <c r="AC293" s="9">
        <v>1</v>
      </c>
      <c r="AD293" s="29">
        <v>0</v>
      </c>
      <c r="AE293" s="9">
        <v>0</v>
      </c>
      <c r="AF293" s="9">
        <v>1</v>
      </c>
      <c r="AG293" s="29">
        <v>0</v>
      </c>
      <c r="AH293" s="9">
        <v>1</v>
      </c>
      <c r="AI293" s="29">
        <v>0</v>
      </c>
      <c r="AJ293" s="20">
        <v>2011</v>
      </c>
      <c r="AK293" s="32">
        <f t="shared" si="68"/>
        <v>0.3972</v>
      </c>
      <c r="AL293" s="32">
        <v>0.26300000000000001</v>
      </c>
      <c r="AM293" s="32">
        <v>0.2162</v>
      </c>
      <c r="AN293" s="42">
        <v>0.1236</v>
      </c>
      <c r="AO293" s="41">
        <v>1</v>
      </c>
      <c r="AP293" s="17">
        <v>0</v>
      </c>
      <c r="AQ293">
        <v>0.18748699999999999</v>
      </c>
      <c r="AR293" s="39">
        <f t="shared" si="69"/>
        <v>0.81251300000000004</v>
      </c>
      <c r="AS293">
        <v>0.498</v>
      </c>
      <c r="AT293" s="39">
        <v>0.502</v>
      </c>
      <c r="AU293">
        <v>0</v>
      </c>
      <c r="AV293" s="17">
        <v>1</v>
      </c>
      <c r="AW293">
        <v>0.32400000000000001</v>
      </c>
      <c r="AX293" s="17">
        <v>0.67600000000000005</v>
      </c>
      <c r="AY293" s="17" t="s">
        <v>19</v>
      </c>
      <c r="AZ293">
        <v>0</v>
      </c>
      <c r="BA293">
        <v>0</v>
      </c>
      <c r="BB293">
        <v>0</v>
      </c>
      <c r="BC293">
        <v>0</v>
      </c>
      <c r="BD293">
        <v>0</v>
      </c>
      <c r="BE293">
        <v>0</v>
      </c>
      <c r="BF293" s="17">
        <v>1</v>
      </c>
      <c r="BG293">
        <v>0</v>
      </c>
      <c r="BH293">
        <v>1</v>
      </c>
      <c r="BI293" s="17">
        <v>0</v>
      </c>
      <c r="BJ293">
        <v>1894</v>
      </c>
      <c r="BK293">
        <v>75</v>
      </c>
      <c r="BL293" s="24">
        <v>49.57</v>
      </c>
      <c r="BM293">
        <v>0</v>
      </c>
      <c r="BN293">
        <v>1</v>
      </c>
      <c r="BO293">
        <v>0</v>
      </c>
      <c r="BP293">
        <v>0</v>
      </c>
      <c r="BQ293">
        <v>0</v>
      </c>
      <c r="BR293">
        <v>0</v>
      </c>
      <c r="BS293">
        <v>0</v>
      </c>
      <c r="BT293" s="17">
        <v>0</v>
      </c>
      <c r="BU293">
        <v>0</v>
      </c>
      <c r="BV293">
        <v>1</v>
      </c>
      <c r="BW293">
        <v>0</v>
      </c>
      <c r="BX293" s="17">
        <v>0</v>
      </c>
      <c r="BY293">
        <v>1</v>
      </c>
      <c r="BZ293">
        <v>0</v>
      </c>
      <c r="CA293">
        <v>0</v>
      </c>
      <c r="CB293">
        <v>0</v>
      </c>
      <c r="CC293" s="17">
        <v>0</v>
      </c>
      <c r="CD293">
        <v>1</v>
      </c>
      <c r="CE293">
        <v>0</v>
      </c>
      <c r="CF293">
        <v>0</v>
      </c>
      <c r="CG293">
        <v>0</v>
      </c>
      <c r="CH293">
        <v>0</v>
      </c>
      <c r="CI293">
        <v>1</v>
      </c>
      <c r="CJ293">
        <v>1</v>
      </c>
      <c r="CK293">
        <v>0</v>
      </c>
      <c r="CL293">
        <v>1</v>
      </c>
      <c r="CM293">
        <v>1</v>
      </c>
      <c r="CN293">
        <v>1</v>
      </c>
      <c r="CO293" s="17">
        <v>1</v>
      </c>
      <c r="CP293">
        <v>0</v>
      </c>
      <c r="CQ293">
        <v>0</v>
      </c>
      <c r="CR293">
        <v>0</v>
      </c>
      <c r="CS293">
        <v>1</v>
      </c>
      <c r="CT293">
        <v>22</v>
      </c>
      <c r="CZ293" s="33" t="s">
        <v>85</v>
      </c>
    </row>
    <row r="294" spans="1:104" s="50" customFormat="1" x14ac:dyDescent="0.25">
      <c r="A294" s="50">
        <v>293</v>
      </c>
      <c r="B294" s="50">
        <v>19</v>
      </c>
      <c r="C294" s="51" t="s">
        <v>219</v>
      </c>
      <c r="D294" s="52">
        <v>10.99264554445076</v>
      </c>
      <c r="E294" s="53">
        <v>2.014606160276327</v>
      </c>
      <c r="F294" s="54">
        <v>5.4564737074679623</v>
      </c>
      <c r="G294" s="54">
        <f t="shared" si="60"/>
        <v>8.9780393841744335</v>
      </c>
      <c r="H294" s="55">
        <f t="shared" si="61"/>
        <v>13.007251704727086</v>
      </c>
      <c r="I294" s="56">
        <f t="shared" si="62"/>
        <v>7.8603851765246743E-2</v>
      </c>
      <c r="J294" s="57">
        <f t="shared" si="63"/>
        <v>1.4405613584771087E-2</v>
      </c>
      <c r="K294" s="57">
        <f t="shared" si="64"/>
        <v>69.417383307931516</v>
      </c>
      <c r="L294" s="58">
        <v>1</v>
      </c>
      <c r="M294" s="59">
        <v>0</v>
      </c>
      <c r="N294" s="58">
        <v>0</v>
      </c>
      <c r="O294" s="59">
        <v>1</v>
      </c>
      <c r="P294" s="59">
        <v>0</v>
      </c>
      <c r="Q294" s="59">
        <v>0</v>
      </c>
      <c r="R294" s="59">
        <v>0</v>
      </c>
      <c r="S294" s="58">
        <v>4821</v>
      </c>
      <c r="T294" s="59">
        <v>31</v>
      </c>
      <c r="U294" s="59">
        <f t="shared" si="65"/>
        <v>4789</v>
      </c>
      <c r="V294" s="59">
        <f t="shared" si="66"/>
        <v>16</v>
      </c>
      <c r="W294" s="54">
        <v>21</v>
      </c>
      <c r="X294" s="54">
        <f t="shared" si="58"/>
        <v>22.57</v>
      </c>
      <c r="Y294" s="59">
        <v>0</v>
      </c>
      <c r="Z294" s="59">
        <v>1</v>
      </c>
      <c r="AA294" s="59">
        <v>0</v>
      </c>
      <c r="AB294" s="59">
        <v>0</v>
      </c>
      <c r="AC294" s="59">
        <v>1</v>
      </c>
      <c r="AD294" s="60">
        <v>0</v>
      </c>
      <c r="AE294" s="59">
        <v>0</v>
      </c>
      <c r="AF294" s="59">
        <v>1</v>
      </c>
      <c r="AG294" s="60">
        <v>0</v>
      </c>
      <c r="AH294" s="59">
        <v>1</v>
      </c>
      <c r="AI294" s="60">
        <v>0</v>
      </c>
      <c r="AJ294" s="61">
        <v>2011</v>
      </c>
      <c r="AK294" s="57">
        <f t="shared" si="68"/>
        <v>0.3972</v>
      </c>
      <c r="AL294" s="57">
        <v>0.26300000000000001</v>
      </c>
      <c r="AM294" s="57">
        <v>0.2162</v>
      </c>
      <c r="AN294" s="62">
        <v>0.1236</v>
      </c>
      <c r="AO294" s="63">
        <v>1</v>
      </c>
      <c r="AP294" s="64">
        <v>0</v>
      </c>
      <c r="AQ294" s="50">
        <v>0.18748699999999999</v>
      </c>
      <c r="AR294" s="65">
        <f t="shared" si="69"/>
        <v>0.81251300000000004</v>
      </c>
      <c r="AS294" s="50">
        <v>0.498</v>
      </c>
      <c r="AT294" s="65">
        <v>0.502</v>
      </c>
      <c r="AU294">
        <v>0</v>
      </c>
      <c r="AV294" s="64">
        <v>1</v>
      </c>
      <c r="AW294" s="50">
        <v>0.32400000000000001</v>
      </c>
      <c r="AX294" s="64">
        <v>0.67600000000000005</v>
      </c>
      <c r="AY294" s="64" t="s">
        <v>19</v>
      </c>
      <c r="AZ294">
        <v>0</v>
      </c>
      <c r="BA294">
        <v>0</v>
      </c>
      <c r="BB294">
        <v>0</v>
      </c>
      <c r="BC294">
        <v>0</v>
      </c>
      <c r="BD294">
        <v>0</v>
      </c>
      <c r="BE294">
        <v>0</v>
      </c>
      <c r="BF294" s="64">
        <v>1</v>
      </c>
      <c r="BG294">
        <v>0</v>
      </c>
      <c r="BH294">
        <v>1</v>
      </c>
      <c r="BI294" s="64">
        <v>0</v>
      </c>
      <c r="BJ294">
        <v>1894</v>
      </c>
      <c r="BK294">
        <v>75</v>
      </c>
      <c r="BL294" s="51">
        <v>49.57</v>
      </c>
      <c r="BM294" s="50">
        <v>0</v>
      </c>
      <c r="BN294" s="50">
        <v>1</v>
      </c>
      <c r="BO294" s="50">
        <v>0</v>
      </c>
      <c r="BP294" s="50">
        <v>0</v>
      </c>
      <c r="BQ294" s="50">
        <v>0</v>
      </c>
      <c r="BR294" s="50">
        <v>0</v>
      </c>
      <c r="BS294" s="50">
        <v>0</v>
      </c>
      <c r="BT294" s="64">
        <v>0</v>
      </c>
      <c r="BU294" s="50">
        <v>0</v>
      </c>
      <c r="BV294" s="50">
        <v>1</v>
      </c>
      <c r="BW294" s="50">
        <v>0</v>
      </c>
      <c r="BX294" s="64">
        <v>0</v>
      </c>
      <c r="BY294" s="50">
        <v>1</v>
      </c>
      <c r="BZ294" s="50">
        <v>0</v>
      </c>
      <c r="CA294" s="50">
        <v>0</v>
      </c>
      <c r="CB294" s="50">
        <v>0</v>
      </c>
      <c r="CC294" s="64">
        <v>0</v>
      </c>
      <c r="CD294" s="50">
        <v>1</v>
      </c>
      <c r="CE294" s="50">
        <v>0</v>
      </c>
      <c r="CF294" s="50">
        <v>0</v>
      </c>
      <c r="CG294" s="50">
        <v>0</v>
      </c>
      <c r="CH294" s="50">
        <v>0</v>
      </c>
      <c r="CI294" s="50">
        <v>1</v>
      </c>
      <c r="CJ294" s="50">
        <v>1</v>
      </c>
      <c r="CK294">
        <v>0</v>
      </c>
      <c r="CL294" s="50">
        <v>1</v>
      </c>
      <c r="CM294" s="50">
        <v>1</v>
      </c>
      <c r="CN294" s="50">
        <v>1</v>
      </c>
      <c r="CO294" s="64">
        <v>1</v>
      </c>
      <c r="CP294">
        <v>0</v>
      </c>
      <c r="CQ294">
        <v>0</v>
      </c>
      <c r="CR294">
        <v>0</v>
      </c>
      <c r="CS294">
        <v>1</v>
      </c>
      <c r="CT294">
        <v>22</v>
      </c>
      <c r="CU294" s="66"/>
      <c r="CZ294" s="33" t="s">
        <v>85</v>
      </c>
    </row>
    <row r="295" spans="1:104" x14ac:dyDescent="0.25">
      <c r="A295">
        <v>294</v>
      </c>
      <c r="B295">
        <v>20</v>
      </c>
      <c r="C295" s="24" t="s">
        <v>232</v>
      </c>
      <c r="D295" s="12">
        <v>7.3</v>
      </c>
      <c r="E295" s="13">
        <v>0.03</v>
      </c>
      <c r="F295" s="7">
        <f t="shared" ref="F295:F322" si="70">D295/E295</f>
        <v>243.33333333333334</v>
      </c>
      <c r="G295" s="7">
        <f t="shared" si="60"/>
        <v>7.27</v>
      </c>
      <c r="H295" s="15">
        <f t="shared" si="61"/>
        <v>7.33</v>
      </c>
      <c r="I295" s="11">
        <f t="shared" si="62"/>
        <v>0.29748793755946545</v>
      </c>
      <c r="J295" s="32">
        <f t="shared" si="63"/>
        <v>1.2225531680525976E-3</v>
      </c>
      <c r="K295" s="32">
        <f t="shared" si="64"/>
        <v>817.96033590334389</v>
      </c>
      <c r="L295" s="8">
        <v>0</v>
      </c>
      <c r="M295" s="9">
        <v>1</v>
      </c>
      <c r="N295" s="8">
        <v>0</v>
      </c>
      <c r="O295" s="9">
        <v>0</v>
      </c>
      <c r="P295" s="9">
        <v>0</v>
      </c>
      <c r="Q295" s="9">
        <v>1</v>
      </c>
      <c r="R295" s="9">
        <v>0</v>
      </c>
      <c r="S295" s="8">
        <v>609852</v>
      </c>
      <c r="T295" s="9">
        <v>3</v>
      </c>
      <c r="U295" s="9">
        <f t="shared" si="65"/>
        <v>609848</v>
      </c>
      <c r="V295" s="9">
        <f t="shared" si="66"/>
        <v>16</v>
      </c>
      <c r="W295" s="7">
        <v>11.59</v>
      </c>
      <c r="X295" s="7">
        <f t="shared" ref="X295:X322" si="71">BL295-W295-6</f>
        <v>27.150000000000006</v>
      </c>
      <c r="Y295" s="9">
        <v>1</v>
      </c>
      <c r="Z295" s="9">
        <v>0</v>
      </c>
      <c r="AA295" s="9">
        <v>0</v>
      </c>
      <c r="AB295" s="9">
        <v>1</v>
      </c>
      <c r="AC295" s="9">
        <v>0</v>
      </c>
      <c r="AD295" s="29">
        <v>0</v>
      </c>
      <c r="AE295" s="9">
        <v>1</v>
      </c>
      <c r="AF295" s="9">
        <v>0</v>
      </c>
      <c r="AG295" s="29">
        <v>0</v>
      </c>
      <c r="AH295" s="9">
        <v>0</v>
      </c>
      <c r="AI295" s="29">
        <v>1</v>
      </c>
      <c r="AJ295" s="20">
        <v>1970</v>
      </c>
      <c r="AK295" s="32" t="s">
        <v>98</v>
      </c>
      <c r="AL295" s="32" t="s">
        <v>98</v>
      </c>
      <c r="AM295" s="32" t="s">
        <v>98</v>
      </c>
      <c r="AN295" s="42" t="s">
        <v>98</v>
      </c>
      <c r="AO295" s="41" t="s">
        <v>98</v>
      </c>
      <c r="AP295" s="17" t="s">
        <v>98</v>
      </c>
      <c r="AQ295">
        <v>1</v>
      </c>
      <c r="AR295" s="39">
        <v>0</v>
      </c>
      <c r="AS295" t="s">
        <v>98</v>
      </c>
      <c r="AT295" s="39" t="s">
        <v>98</v>
      </c>
      <c r="AU295">
        <v>0</v>
      </c>
      <c r="AV295" s="17">
        <v>1</v>
      </c>
      <c r="AW295" t="s">
        <v>98</v>
      </c>
      <c r="AX295" s="17" t="s">
        <v>98</v>
      </c>
      <c r="AY295" s="17" t="s">
        <v>233</v>
      </c>
      <c r="AZ295">
        <v>1</v>
      </c>
      <c r="BA295">
        <v>0</v>
      </c>
      <c r="BB295">
        <v>0</v>
      </c>
      <c r="BC295">
        <v>0</v>
      </c>
      <c r="BD295">
        <v>0</v>
      </c>
      <c r="BE295">
        <v>0</v>
      </c>
      <c r="BF295" s="17">
        <v>0</v>
      </c>
      <c r="BG295">
        <v>1</v>
      </c>
      <c r="BH295">
        <v>0</v>
      </c>
      <c r="BI295" s="17">
        <v>0</v>
      </c>
      <c r="BJ295">
        <v>15553</v>
      </c>
      <c r="BK295">
        <v>23227</v>
      </c>
      <c r="BL295" s="24">
        <v>44.74</v>
      </c>
      <c r="BM295">
        <v>0</v>
      </c>
      <c r="BN295">
        <v>0</v>
      </c>
      <c r="BO295">
        <v>0</v>
      </c>
      <c r="BP295">
        <v>0</v>
      </c>
      <c r="BQ295">
        <v>1</v>
      </c>
      <c r="BR295">
        <v>0</v>
      </c>
      <c r="BS295">
        <v>0</v>
      </c>
      <c r="BT295" s="17">
        <v>0</v>
      </c>
      <c r="BU295">
        <v>0</v>
      </c>
      <c r="BV295">
        <v>0</v>
      </c>
      <c r="BW295">
        <v>0</v>
      </c>
      <c r="BX295" s="17">
        <v>1</v>
      </c>
      <c r="BY295">
        <v>0</v>
      </c>
      <c r="BZ295">
        <v>0</v>
      </c>
      <c r="CA295">
        <v>0</v>
      </c>
      <c r="CB295">
        <v>0</v>
      </c>
      <c r="CC295" s="17">
        <v>0</v>
      </c>
      <c r="CD295">
        <v>1</v>
      </c>
      <c r="CE295">
        <v>0</v>
      </c>
      <c r="CF295">
        <v>0</v>
      </c>
      <c r="CG295">
        <v>0</v>
      </c>
      <c r="CH295">
        <v>0</v>
      </c>
      <c r="CI295">
        <v>0</v>
      </c>
      <c r="CJ295">
        <v>0</v>
      </c>
      <c r="CK295">
        <v>0</v>
      </c>
      <c r="CL295">
        <v>0</v>
      </c>
      <c r="CM295">
        <v>0</v>
      </c>
      <c r="CN295">
        <v>0</v>
      </c>
      <c r="CO295" s="17">
        <v>1</v>
      </c>
      <c r="CP295">
        <v>0</v>
      </c>
      <c r="CQ295">
        <v>591</v>
      </c>
      <c r="CR295">
        <v>0</v>
      </c>
      <c r="CS295">
        <v>1</v>
      </c>
      <c r="CT295">
        <v>8</v>
      </c>
      <c r="CZ295" s="33" t="s">
        <v>85</v>
      </c>
    </row>
    <row r="296" spans="1:104" x14ac:dyDescent="0.25">
      <c r="A296">
        <v>295</v>
      </c>
      <c r="B296">
        <v>20</v>
      </c>
      <c r="C296" s="24" t="s">
        <v>232</v>
      </c>
      <c r="D296" s="12">
        <v>6.8</v>
      </c>
      <c r="E296" s="13">
        <v>0.03</v>
      </c>
      <c r="F296" s="7">
        <f t="shared" si="70"/>
        <v>226.66666666666666</v>
      </c>
      <c r="G296" s="7">
        <f t="shared" si="60"/>
        <v>6.77</v>
      </c>
      <c r="H296" s="15">
        <f t="shared" si="61"/>
        <v>6.83</v>
      </c>
      <c r="I296" s="11">
        <f t="shared" si="62"/>
        <v>0.27530222229546214</v>
      </c>
      <c r="J296" s="32">
        <f t="shared" si="63"/>
        <v>1.2145686277740978E-3</v>
      </c>
      <c r="K296" s="32">
        <f t="shared" si="64"/>
        <v>823.33758433450487</v>
      </c>
      <c r="L296" s="8">
        <v>0</v>
      </c>
      <c r="M296" s="9">
        <v>1</v>
      </c>
      <c r="N296" s="8">
        <v>0</v>
      </c>
      <c r="O296" s="9">
        <v>0</v>
      </c>
      <c r="P296" s="9">
        <v>0</v>
      </c>
      <c r="Q296" s="9">
        <v>1</v>
      </c>
      <c r="R296" s="9">
        <v>0</v>
      </c>
      <c r="S296" s="8">
        <v>626511</v>
      </c>
      <c r="T296" s="9">
        <v>3</v>
      </c>
      <c r="U296" s="9">
        <f t="shared" si="65"/>
        <v>626507</v>
      </c>
      <c r="V296" s="9">
        <f t="shared" si="66"/>
        <v>16</v>
      </c>
      <c r="W296" s="7">
        <v>10.52</v>
      </c>
      <c r="X296" s="7">
        <f t="shared" si="71"/>
        <v>28.03</v>
      </c>
      <c r="Y296" s="9">
        <v>1</v>
      </c>
      <c r="Z296" s="9">
        <v>0</v>
      </c>
      <c r="AA296" s="9">
        <v>0</v>
      </c>
      <c r="AB296" s="9">
        <v>1</v>
      </c>
      <c r="AC296" s="9">
        <v>0</v>
      </c>
      <c r="AD296" s="29">
        <v>0</v>
      </c>
      <c r="AE296" s="9">
        <v>1</v>
      </c>
      <c r="AF296" s="9">
        <v>0</v>
      </c>
      <c r="AG296" s="29">
        <v>0</v>
      </c>
      <c r="AH296" s="9">
        <v>0</v>
      </c>
      <c r="AI296" s="29">
        <v>1</v>
      </c>
      <c r="AJ296" s="20">
        <v>1965</v>
      </c>
      <c r="AK296" s="32" t="s">
        <v>98</v>
      </c>
      <c r="AL296" s="32" t="s">
        <v>98</v>
      </c>
      <c r="AM296" s="32" t="s">
        <v>98</v>
      </c>
      <c r="AN296" s="42" t="s">
        <v>98</v>
      </c>
      <c r="AO296" s="41" t="s">
        <v>98</v>
      </c>
      <c r="AP296" s="17" t="s">
        <v>98</v>
      </c>
      <c r="AQ296">
        <v>1</v>
      </c>
      <c r="AR296" s="39">
        <v>0</v>
      </c>
      <c r="AS296" t="s">
        <v>98</v>
      </c>
      <c r="AT296" s="39" t="s">
        <v>98</v>
      </c>
      <c r="AU296">
        <v>0</v>
      </c>
      <c r="AV296" s="17">
        <v>1</v>
      </c>
      <c r="AW296" t="s">
        <v>98</v>
      </c>
      <c r="AX296" s="17" t="s">
        <v>98</v>
      </c>
      <c r="AY296" s="17" t="s">
        <v>233</v>
      </c>
      <c r="AZ296">
        <v>1</v>
      </c>
      <c r="BA296">
        <v>0</v>
      </c>
      <c r="BB296">
        <v>0</v>
      </c>
      <c r="BC296">
        <v>0</v>
      </c>
      <c r="BD296">
        <v>0</v>
      </c>
      <c r="BE296">
        <v>0</v>
      </c>
      <c r="BF296" s="17">
        <v>0</v>
      </c>
      <c r="BG296">
        <v>1</v>
      </c>
      <c r="BH296">
        <v>0</v>
      </c>
      <c r="BI296" s="17">
        <v>0</v>
      </c>
      <c r="BJ296">
        <v>16678</v>
      </c>
      <c r="BK296">
        <v>22359</v>
      </c>
      <c r="BL296" s="24">
        <v>44.55</v>
      </c>
      <c r="BM296">
        <v>0</v>
      </c>
      <c r="BN296">
        <v>0</v>
      </c>
      <c r="BO296">
        <v>0</v>
      </c>
      <c r="BP296">
        <v>0</v>
      </c>
      <c r="BQ296">
        <v>1</v>
      </c>
      <c r="BR296">
        <v>0</v>
      </c>
      <c r="BS296">
        <v>0</v>
      </c>
      <c r="BT296" s="17">
        <v>0</v>
      </c>
      <c r="BU296">
        <v>0</v>
      </c>
      <c r="BV296">
        <v>0</v>
      </c>
      <c r="BW296">
        <v>0</v>
      </c>
      <c r="BX296" s="17">
        <v>1</v>
      </c>
      <c r="BY296">
        <v>0</v>
      </c>
      <c r="BZ296">
        <v>0</v>
      </c>
      <c r="CA296">
        <v>0</v>
      </c>
      <c r="CB296">
        <v>0</v>
      </c>
      <c r="CC296" s="17">
        <v>0</v>
      </c>
      <c r="CD296">
        <v>1</v>
      </c>
      <c r="CE296">
        <v>0</v>
      </c>
      <c r="CF296">
        <v>0</v>
      </c>
      <c r="CG296">
        <v>0</v>
      </c>
      <c r="CH296">
        <v>0</v>
      </c>
      <c r="CI296">
        <v>0</v>
      </c>
      <c r="CJ296">
        <v>0</v>
      </c>
      <c r="CK296">
        <v>0</v>
      </c>
      <c r="CL296">
        <v>0</v>
      </c>
      <c r="CM296">
        <v>0</v>
      </c>
      <c r="CN296">
        <v>0</v>
      </c>
      <c r="CO296" s="17">
        <v>1</v>
      </c>
      <c r="CP296">
        <v>0</v>
      </c>
      <c r="CQ296">
        <v>591</v>
      </c>
      <c r="CR296">
        <v>0</v>
      </c>
      <c r="CS296">
        <v>1</v>
      </c>
      <c r="CT296">
        <v>8</v>
      </c>
      <c r="CZ296" s="33" t="s">
        <v>85</v>
      </c>
    </row>
    <row r="297" spans="1:104" x14ac:dyDescent="0.25">
      <c r="A297">
        <v>296</v>
      </c>
      <c r="B297">
        <v>20</v>
      </c>
      <c r="C297" s="24" t="s">
        <v>232</v>
      </c>
      <c r="D297" s="12">
        <v>7.5</v>
      </c>
      <c r="E297" s="13">
        <v>0.03</v>
      </c>
      <c r="F297" s="7">
        <f t="shared" si="70"/>
        <v>250</v>
      </c>
      <c r="G297" s="7">
        <f t="shared" si="60"/>
        <v>7.47</v>
      </c>
      <c r="H297" s="15">
        <f t="shared" si="61"/>
        <v>7.53</v>
      </c>
      <c r="I297" s="11">
        <f t="shared" si="62"/>
        <v>0.28088274233337129</v>
      </c>
      <c r="J297" s="32">
        <f t="shared" si="63"/>
        <v>1.1235309693334852E-3</v>
      </c>
      <c r="K297" s="32">
        <f t="shared" si="64"/>
        <v>890.05112212726294</v>
      </c>
      <c r="L297" s="8">
        <v>0</v>
      </c>
      <c r="M297" s="9">
        <v>1</v>
      </c>
      <c r="N297" s="8">
        <v>0</v>
      </c>
      <c r="O297" s="9">
        <v>0</v>
      </c>
      <c r="P297" s="9">
        <v>0</v>
      </c>
      <c r="Q297" s="9">
        <v>1</v>
      </c>
      <c r="R297" s="9">
        <v>0</v>
      </c>
      <c r="S297" s="8">
        <v>729695</v>
      </c>
      <c r="T297" s="9">
        <v>3</v>
      </c>
      <c r="U297" s="9">
        <f t="shared" si="65"/>
        <v>729691</v>
      </c>
      <c r="V297" s="9">
        <f t="shared" si="66"/>
        <v>16</v>
      </c>
      <c r="W297" s="7">
        <v>11.59</v>
      </c>
      <c r="X297" s="7">
        <f t="shared" si="71"/>
        <v>27.150000000000006</v>
      </c>
      <c r="Y297" s="9">
        <v>1</v>
      </c>
      <c r="Z297" s="9">
        <v>0</v>
      </c>
      <c r="AA297" s="9">
        <v>0</v>
      </c>
      <c r="AB297" s="9">
        <v>1</v>
      </c>
      <c r="AC297" s="9">
        <v>0</v>
      </c>
      <c r="AD297" s="29">
        <v>0</v>
      </c>
      <c r="AE297" s="9">
        <v>1</v>
      </c>
      <c r="AF297" s="9">
        <v>0</v>
      </c>
      <c r="AG297" s="29">
        <v>0</v>
      </c>
      <c r="AH297" s="9">
        <v>0</v>
      </c>
      <c r="AI297" s="29">
        <v>1</v>
      </c>
      <c r="AJ297" s="20">
        <v>1970</v>
      </c>
      <c r="AK297" s="32" t="s">
        <v>98</v>
      </c>
      <c r="AL297" s="32" t="s">
        <v>98</v>
      </c>
      <c r="AM297" s="32" t="s">
        <v>98</v>
      </c>
      <c r="AN297" s="42" t="s">
        <v>98</v>
      </c>
      <c r="AO297" s="41" t="s">
        <v>98</v>
      </c>
      <c r="AP297" s="17" t="s">
        <v>98</v>
      </c>
      <c r="AQ297">
        <v>1</v>
      </c>
      <c r="AR297" s="39">
        <v>0</v>
      </c>
      <c r="AS297" t="s">
        <v>98</v>
      </c>
      <c r="AT297" s="39" t="s">
        <v>98</v>
      </c>
      <c r="AU297">
        <v>0</v>
      </c>
      <c r="AV297" s="17">
        <v>1</v>
      </c>
      <c r="AW297" t="s">
        <v>98</v>
      </c>
      <c r="AX297" s="17" t="s">
        <v>98</v>
      </c>
      <c r="AY297" s="17" t="s">
        <v>233</v>
      </c>
      <c r="AZ297">
        <v>1</v>
      </c>
      <c r="BA297">
        <v>0</v>
      </c>
      <c r="BB297">
        <v>0</v>
      </c>
      <c r="BC297">
        <v>0</v>
      </c>
      <c r="BD297">
        <v>0</v>
      </c>
      <c r="BE297">
        <v>0</v>
      </c>
      <c r="BF297" s="17">
        <v>0</v>
      </c>
      <c r="BG297">
        <v>1</v>
      </c>
      <c r="BH297">
        <v>0</v>
      </c>
      <c r="BI297" s="17">
        <v>0</v>
      </c>
      <c r="BJ297">
        <v>15553</v>
      </c>
      <c r="BK297">
        <v>23227</v>
      </c>
      <c r="BL297" s="24">
        <v>44.74</v>
      </c>
      <c r="BM297">
        <v>0</v>
      </c>
      <c r="BN297">
        <v>0</v>
      </c>
      <c r="BO297">
        <v>0</v>
      </c>
      <c r="BP297">
        <v>0</v>
      </c>
      <c r="BQ297">
        <v>1</v>
      </c>
      <c r="BR297">
        <v>0</v>
      </c>
      <c r="BS297">
        <v>0</v>
      </c>
      <c r="BT297" s="17">
        <v>0</v>
      </c>
      <c r="BU297">
        <v>0</v>
      </c>
      <c r="BV297">
        <v>0</v>
      </c>
      <c r="BW297">
        <v>0</v>
      </c>
      <c r="BX297" s="17">
        <v>1</v>
      </c>
      <c r="BY297">
        <v>0</v>
      </c>
      <c r="BZ297">
        <v>0</v>
      </c>
      <c r="CA297">
        <v>0</v>
      </c>
      <c r="CB297">
        <v>0</v>
      </c>
      <c r="CC297" s="17">
        <v>0</v>
      </c>
      <c r="CD297">
        <v>1</v>
      </c>
      <c r="CE297">
        <v>0</v>
      </c>
      <c r="CF297">
        <v>0</v>
      </c>
      <c r="CG297">
        <v>0</v>
      </c>
      <c r="CH297">
        <v>0</v>
      </c>
      <c r="CI297">
        <v>0</v>
      </c>
      <c r="CJ297">
        <v>0</v>
      </c>
      <c r="CK297">
        <v>0</v>
      </c>
      <c r="CL297">
        <v>0</v>
      </c>
      <c r="CM297">
        <v>0</v>
      </c>
      <c r="CN297">
        <v>0</v>
      </c>
      <c r="CO297" s="17">
        <v>1</v>
      </c>
      <c r="CP297">
        <v>0</v>
      </c>
      <c r="CQ297">
        <v>591</v>
      </c>
      <c r="CR297">
        <v>0</v>
      </c>
      <c r="CS297">
        <v>1</v>
      </c>
      <c r="CT297">
        <v>8</v>
      </c>
      <c r="CZ297" s="33" t="s">
        <v>85</v>
      </c>
    </row>
    <row r="298" spans="1:104" x14ac:dyDescent="0.25">
      <c r="A298">
        <v>297</v>
      </c>
      <c r="B298">
        <v>20</v>
      </c>
      <c r="C298" s="24" t="s">
        <v>232</v>
      </c>
      <c r="D298" s="12">
        <v>5.5</v>
      </c>
      <c r="E298" s="13">
        <v>0.2</v>
      </c>
      <c r="F298" s="7">
        <f t="shared" si="70"/>
        <v>27.5</v>
      </c>
      <c r="G298" s="7">
        <f t="shared" si="60"/>
        <v>5.3</v>
      </c>
      <c r="H298" s="15">
        <f t="shared" si="61"/>
        <v>5.7</v>
      </c>
      <c r="I298" s="11">
        <f t="shared" si="62"/>
        <v>0.20840959907803441</v>
      </c>
      <c r="J298" s="32">
        <f t="shared" si="63"/>
        <v>7.5785308755648879E-3</v>
      </c>
      <c r="K298" s="32">
        <f t="shared" si="64"/>
        <v>131.95169570717914</v>
      </c>
      <c r="L298" s="8">
        <v>0</v>
      </c>
      <c r="M298" s="9">
        <v>1</v>
      </c>
      <c r="N298" s="8">
        <v>0</v>
      </c>
      <c r="O298" s="9">
        <v>0</v>
      </c>
      <c r="P298" s="9">
        <v>0</v>
      </c>
      <c r="Q298" s="9">
        <v>1</v>
      </c>
      <c r="R298" s="9">
        <v>0</v>
      </c>
      <c r="S298" s="8">
        <v>16659</v>
      </c>
      <c r="T298" s="9">
        <v>3</v>
      </c>
      <c r="U298" s="9">
        <f t="shared" si="65"/>
        <v>16655</v>
      </c>
      <c r="V298" s="9">
        <f t="shared" si="66"/>
        <v>16</v>
      </c>
      <c r="W298" s="7">
        <v>6.97</v>
      </c>
      <c r="X298" s="7">
        <f t="shared" si="71"/>
        <v>31.189999999999998</v>
      </c>
      <c r="Y298" s="9">
        <v>1</v>
      </c>
      <c r="Z298" s="9">
        <v>0</v>
      </c>
      <c r="AA298" s="9">
        <v>0</v>
      </c>
      <c r="AB298" s="9">
        <v>1</v>
      </c>
      <c r="AC298" s="9">
        <v>0</v>
      </c>
      <c r="AD298" s="29">
        <v>0</v>
      </c>
      <c r="AE298" s="9">
        <v>1</v>
      </c>
      <c r="AF298" s="9">
        <v>0</v>
      </c>
      <c r="AG298" s="29">
        <v>0</v>
      </c>
      <c r="AH298" s="9">
        <v>0</v>
      </c>
      <c r="AI298" s="29">
        <v>1</v>
      </c>
      <c r="AJ298" s="20">
        <v>1950</v>
      </c>
      <c r="AK298" s="32" t="s">
        <v>98</v>
      </c>
      <c r="AL298" s="32" t="s">
        <v>98</v>
      </c>
      <c r="AM298" s="32" t="s">
        <v>98</v>
      </c>
      <c r="AN298" s="42" t="s">
        <v>98</v>
      </c>
      <c r="AO298" s="41" t="s">
        <v>98</v>
      </c>
      <c r="AP298" s="17" t="s">
        <v>98</v>
      </c>
      <c r="AQ298">
        <v>1</v>
      </c>
      <c r="AR298" s="39">
        <v>0</v>
      </c>
      <c r="AS298" t="s">
        <v>98</v>
      </c>
      <c r="AT298" s="39" t="s">
        <v>98</v>
      </c>
      <c r="AU298">
        <v>0</v>
      </c>
      <c r="AV298" s="17">
        <v>1</v>
      </c>
      <c r="AW298" t="s">
        <v>98</v>
      </c>
      <c r="AX298" s="17" t="s">
        <v>98</v>
      </c>
      <c r="AY298" s="17" t="s">
        <v>233</v>
      </c>
      <c r="AZ298">
        <v>1</v>
      </c>
      <c r="BA298">
        <v>0</v>
      </c>
      <c r="BB298">
        <v>0</v>
      </c>
      <c r="BC298">
        <v>0</v>
      </c>
      <c r="BD298">
        <v>0</v>
      </c>
      <c r="BE298">
        <v>0</v>
      </c>
      <c r="BF298" s="17">
        <v>0</v>
      </c>
      <c r="BG298">
        <v>1</v>
      </c>
      <c r="BH298">
        <v>0</v>
      </c>
      <c r="BI298" s="17">
        <v>0</v>
      </c>
      <c r="BJ298">
        <v>15635</v>
      </c>
      <c r="BK298">
        <v>810</v>
      </c>
      <c r="BL298" s="24">
        <v>44.16</v>
      </c>
      <c r="BM298">
        <v>0</v>
      </c>
      <c r="BN298">
        <v>0</v>
      </c>
      <c r="BO298">
        <v>0</v>
      </c>
      <c r="BP298">
        <v>0</v>
      </c>
      <c r="BQ298">
        <v>1</v>
      </c>
      <c r="BR298">
        <v>0</v>
      </c>
      <c r="BS298">
        <v>0</v>
      </c>
      <c r="BT298" s="17">
        <v>0</v>
      </c>
      <c r="BU298">
        <v>0</v>
      </c>
      <c r="BV298">
        <v>0</v>
      </c>
      <c r="BW298">
        <v>0</v>
      </c>
      <c r="BX298" s="17">
        <v>1</v>
      </c>
      <c r="BY298">
        <v>0</v>
      </c>
      <c r="BZ298">
        <v>0</v>
      </c>
      <c r="CA298">
        <v>0</v>
      </c>
      <c r="CB298">
        <v>0</v>
      </c>
      <c r="CC298" s="17">
        <v>0</v>
      </c>
      <c r="CD298">
        <v>1</v>
      </c>
      <c r="CE298">
        <v>0</v>
      </c>
      <c r="CF298">
        <v>0</v>
      </c>
      <c r="CG298">
        <v>0</v>
      </c>
      <c r="CH298">
        <v>0</v>
      </c>
      <c r="CI298">
        <v>0</v>
      </c>
      <c r="CJ298">
        <v>0</v>
      </c>
      <c r="CK298">
        <v>0</v>
      </c>
      <c r="CL298">
        <v>0</v>
      </c>
      <c r="CM298">
        <v>0</v>
      </c>
      <c r="CN298">
        <v>0</v>
      </c>
      <c r="CO298" s="17">
        <v>1</v>
      </c>
      <c r="CP298">
        <v>0</v>
      </c>
      <c r="CQ298">
        <v>591</v>
      </c>
      <c r="CR298">
        <v>0</v>
      </c>
      <c r="CS298">
        <v>1</v>
      </c>
      <c r="CT298">
        <v>8</v>
      </c>
      <c r="CZ298" s="33" t="s">
        <v>85</v>
      </c>
    </row>
    <row r="299" spans="1:104" x14ac:dyDescent="0.25">
      <c r="A299">
        <v>298</v>
      </c>
      <c r="B299">
        <v>20</v>
      </c>
      <c r="C299" s="24" t="s">
        <v>232</v>
      </c>
      <c r="D299" s="12">
        <v>6.9</v>
      </c>
      <c r="E299" s="13">
        <v>0.1</v>
      </c>
      <c r="F299" s="7">
        <f t="shared" si="70"/>
        <v>69</v>
      </c>
      <c r="G299" s="7">
        <f t="shared" si="60"/>
        <v>6.8000000000000007</v>
      </c>
      <c r="H299" s="15">
        <f t="shared" si="61"/>
        <v>7</v>
      </c>
      <c r="I299" s="11">
        <f t="shared" si="62"/>
        <v>0.248495818581531</v>
      </c>
      <c r="J299" s="32">
        <f t="shared" si="63"/>
        <v>3.6013886750946517E-3</v>
      </c>
      <c r="K299" s="32">
        <f t="shared" si="64"/>
        <v>277.67066823847279</v>
      </c>
      <c r="L299" s="8">
        <v>0</v>
      </c>
      <c r="M299" s="9">
        <v>1</v>
      </c>
      <c r="N299" s="8">
        <v>0</v>
      </c>
      <c r="O299" s="9">
        <v>0</v>
      </c>
      <c r="P299" s="9">
        <v>0</v>
      </c>
      <c r="Q299" s="9">
        <v>1</v>
      </c>
      <c r="R299" s="9">
        <v>0</v>
      </c>
      <c r="S299" s="8">
        <v>72344</v>
      </c>
      <c r="T299" s="9">
        <v>3</v>
      </c>
      <c r="U299" s="9">
        <f t="shared" si="65"/>
        <v>72340</v>
      </c>
      <c r="V299" s="9">
        <f t="shared" si="66"/>
        <v>16</v>
      </c>
      <c r="W299" s="7">
        <v>10.52</v>
      </c>
      <c r="X299" s="7">
        <f t="shared" si="71"/>
        <v>28.03</v>
      </c>
      <c r="Y299" s="9">
        <v>1</v>
      </c>
      <c r="Z299" s="9">
        <v>0</v>
      </c>
      <c r="AA299" s="9">
        <v>0</v>
      </c>
      <c r="AB299" s="9">
        <v>1</v>
      </c>
      <c r="AC299" s="9">
        <v>0</v>
      </c>
      <c r="AD299" s="29">
        <v>0</v>
      </c>
      <c r="AE299" s="9">
        <v>1</v>
      </c>
      <c r="AF299" s="9">
        <v>0</v>
      </c>
      <c r="AG299" s="29">
        <v>0</v>
      </c>
      <c r="AH299" s="9">
        <v>0</v>
      </c>
      <c r="AI299" s="29">
        <v>1</v>
      </c>
      <c r="AJ299" s="20">
        <v>1960</v>
      </c>
      <c r="AK299" s="32" t="s">
        <v>98</v>
      </c>
      <c r="AL299" s="32" t="s">
        <v>98</v>
      </c>
      <c r="AM299" s="32" t="s">
        <v>98</v>
      </c>
      <c r="AN299" s="42" t="s">
        <v>98</v>
      </c>
      <c r="AO299" s="41" t="s">
        <v>98</v>
      </c>
      <c r="AP299" s="17" t="s">
        <v>98</v>
      </c>
      <c r="AQ299">
        <v>1</v>
      </c>
      <c r="AR299" s="39">
        <v>0</v>
      </c>
      <c r="AS299" t="s">
        <v>98</v>
      </c>
      <c r="AT299" s="39" t="s">
        <v>98</v>
      </c>
      <c r="AU299">
        <v>0</v>
      </c>
      <c r="AV299" s="17">
        <v>1</v>
      </c>
      <c r="AW299" t="s">
        <v>98</v>
      </c>
      <c r="AX299" s="17" t="s">
        <v>98</v>
      </c>
      <c r="AY299" s="17" t="s">
        <v>233</v>
      </c>
      <c r="AZ299">
        <v>1</v>
      </c>
      <c r="BA299">
        <v>0</v>
      </c>
      <c r="BB299">
        <v>0</v>
      </c>
      <c r="BC299">
        <v>0</v>
      </c>
      <c r="BD299">
        <v>0</v>
      </c>
      <c r="BE299">
        <v>0</v>
      </c>
      <c r="BF299" s="17">
        <v>0</v>
      </c>
      <c r="BG299">
        <v>1</v>
      </c>
      <c r="BH299">
        <v>0</v>
      </c>
      <c r="BI299" s="17">
        <v>0</v>
      </c>
      <c r="BJ299">
        <v>16156</v>
      </c>
      <c r="BK299">
        <v>19057</v>
      </c>
      <c r="BL299" s="24">
        <v>44.55</v>
      </c>
      <c r="BM299">
        <v>0</v>
      </c>
      <c r="BN299">
        <v>0</v>
      </c>
      <c r="BO299">
        <v>0</v>
      </c>
      <c r="BP299">
        <v>0</v>
      </c>
      <c r="BQ299">
        <v>1</v>
      </c>
      <c r="BR299">
        <v>0</v>
      </c>
      <c r="BS299">
        <v>0</v>
      </c>
      <c r="BT299" s="17">
        <v>0</v>
      </c>
      <c r="BU299">
        <v>0</v>
      </c>
      <c r="BV299">
        <v>0</v>
      </c>
      <c r="BW299">
        <v>0</v>
      </c>
      <c r="BX299" s="17">
        <v>1</v>
      </c>
      <c r="BY299">
        <v>0</v>
      </c>
      <c r="BZ299">
        <v>0</v>
      </c>
      <c r="CA299">
        <v>0</v>
      </c>
      <c r="CB299">
        <v>0</v>
      </c>
      <c r="CC299" s="17">
        <v>0</v>
      </c>
      <c r="CD299">
        <v>1</v>
      </c>
      <c r="CE299">
        <v>0</v>
      </c>
      <c r="CF299">
        <v>0</v>
      </c>
      <c r="CG299">
        <v>0</v>
      </c>
      <c r="CH299">
        <v>0</v>
      </c>
      <c r="CI299">
        <v>0</v>
      </c>
      <c r="CJ299">
        <v>0</v>
      </c>
      <c r="CK299">
        <v>0</v>
      </c>
      <c r="CL299">
        <v>0</v>
      </c>
      <c r="CM299">
        <v>0</v>
      </c>
      <c r="CN299">
        <v>0</v>
      </c>
      <c r="CO299" s="17">
        <v>1</v>
      </c>
      <c r="CP299">
        <v>0</v>
      </c>
      <c r="CQ299">
        <v>591</v>
      </c>
      <c r="CR299">
        <v>0</v>
      </c>
      <c r="CS299">
        <v>1</v>
      </c>
      <c r="CT299">
        <v>8</v>
      </c>
      <c r="CZ299" s="33" t="s">
        <v>85</v>
      </c>
    </row>
    <row r="300" spans="1:104" x14ac:dyDescent="0.25">
      <c r="A300">
        <v>299</v>
      </c>
      <c r="B300">
        <v>20</v>
      </c>
      <c r="C300" s="24" t="s">
        <v>232</v>
      </c>
      <c r="D300" s="12">
        <v>7.6</v>
      </c>
      <c r="E300" s="13">
        <v>0.1</v>
      </c>
      <c r="F300" s="7">
        <f t="shared" si="70"/>
        <v>75.999999999999986</v>
      </c>
      <c r="G300" s="7">
        <f t="shared" si="60"/>
        <v>7.5</v>
      </c>
      <c r="H300" s="15">
        <f t="shared" si="61"/>
        <v>7.6999999999999993</v>
      </c>
      <c r="I300" s="11">
        <f t="shared" si="62"/>
        <v>0.18608624280062647</v>
      </c>
      <c r="J300" s="32">
        <f t="shared" si="63"/>
        <v>2.4485031947450858E-3</v>
      </c>
      <c r="K300" s="32">
        <f t="shared" si="64"/>
        <v>408.41278138667496</v>
      </c>
      <c r="L300" s="8">
        <v>0</v>
      </c>
      <c r="M300" s="9">
        <v>1</v>
      </c>
      <c r="N300" s="8">
        <v>0</v>
      </c>
      <c r="O300" s="9">
        <v>0</v>
      </c>
      <c r="P300" s="9">
        <v>0</v>
      </c>
      <c r="Q300" s="9">
        <v>1</v>
      </c>
      <c r="R300" s="9">
        <v>0</v>
      </c>
      <c r="S300" s="8">
        <v>161029</v>
      </c>
      <c r="T300" s="9">
        <v>3</v>
      </c>
      <c r="U300" s="9">
        <f t="shared" si="65"/>
        <v>161025</v>
      </c>
      <c r="V300" s="9">
        <f t="shared" si="66"/>
        <v>16</v>
      </c>
      <c r="W300" s="7">
        <v>11.59</v>
      </c>
      <c r="X300" s="7">
        <f t="shared" si="71"/>
        <v>27.150000000000006</v>
      </c>
      <c r="Y300" s="9">
        <v>1</v>
      </c>
      <c r="Z300" s="9">
        <v>0</v>
      </c>
      <c r="AA300" s="9">
        <v>0</v>
      </c>
      <c r="AB300" s="9">
        <v>1</v>
      </c>
      <c r="AC300" s="9">
        <v>0</v>
      </c>
      <c r="AD300" s="29">
        <v>0</v>
      </c>
      <c r="AE300" s="9">
        <v>1</v>
      </c>
      <c r="AF300" s="9">
        <v>0</v>
      </c>
      <c r="AG300" s="29">
        <v>0</v>
      </c>
      <c r="AH300" s="9">
        <v>0</v>
      </c>
      <c r="AI300" s="29">
        <v>1</v>
      </c>
      <c r="AJ300" s="20">
        <v>1970</v>
      </c>
      <c r="AK300" s="32" t="s">
        <v>98</v>
      </c>
      <c r="AL300" s="32" t="s">
        <v>98</v>
      </c>
      <c r="AM300" s="32" t="s">
        <v>98</v>
      </c>
      <c r="AN300" s="42" t="s">
        <v>98</v>
      </c>
      <c r="AO300" s="41" t="s">
        <v>98</v>
      </c>
      <c r="AP300" s="17" t="s">
        <v>98</v>
      </c>
      <c r="AQ300">
        <v>1</v>
      </c>
      <c r="AR300" s="39">
        <v>0</v>
      </c>
      <c r="AS300" t="s">
        <v>98</v>
      </c>
      <c r="AT300" s="39" t="s">
        <v>98</v>
      </c>
      <c r="AU300">
        <v>0</v>
      </c>
      <c r="AV300" s="17">
        <v>1</v>
      </c>
      <c r="AW300" t="s">
        <v>98</v>
      </c>
      <c r="AX300" s="17" t="s">
        <v>98</v>
      </c>
      <c r="AY300" s="17" t="s">
        <v>233</v>
      </c>
      <c r="AZ300">
        <v>1</v>
      </c>
      <c r="BA300">
        <v>0</v>
      </c>
      <c r="BB300">
        <v>0</v>
      </c>
      <c r="BC300">
        <v>0</v>
      </c>
      <c r="BD300">
        <v>0</v>
      </c>
      <c r="BE300">
        <v>0</v>
      </c>
      <c r="BF300" s="17">
        <v>0</v>
      </c>
      <c r="BG300">
        <v>1</v>
      </c>
      <c r="BH300">
        <v>0</v>
      </c>
      <c r="BI300" s="17">
        <v>0</v>
      </c>
      <c r="BJ300">
        <v>15553</v>
      </c>
      <c r="BK300">
        <v>23227</v>
      </c>
      <c r="BL300" s="24">
        <v>44.74</v>
      </c>
      <c r="BM300">
        <v>0</v>
      </c>
      <c r="BN300">
        <v>0</v>
      </c>
      <c r="BO300">
        <v>0</v>
      </c>
      <c r="BP300">
        <v>0</v>
      </c>
      <c r="BQ300">
        <v>1</v>
      </c>
      <c r="BR300">
        <v>0</v>
      </c>
      <c r="BS300">
        <v>0</v>
      </c>
      <c r="BT300" s="17">
        <v>0</v>
      </c>
      <c r="BU300">
        <v>0</v>
      </c>
      <c r="BV300">
        <v>0</v>
      </c>
      <c r="BW300">
        <v>0</v>
      </c>
      <c r="BX300" s="17">
        <v>1</v>
      </c>
      <c r="BY300">
        <v>0</v>
      </c>
      <c r="BZ300">
        <v>0</v>
      </c>
      <c r="CA300">
        <v>0</v>
      </c>
      <c r="CB300">
        <v>0</v>
      </c>
      <c r="CC300" s="17">
        <v>0</v>
      </c>
      <c r="CD300">
        <v>1</v>
      </c>
      <c r="CE300">
        <v>0</v>
      </c>
      <c r="CF300">
        <v>0</v>
      </c>
      <c r="CG300">
        <v>0</v>
      </c>
      <c r="CH300">
        <v>0</v>
      </c>
      <c r="CI300">
        <v>0</v>
      </c>
      <c r="CJ300">
        <v>0</v>
      </c>
      <c r="CK300">
        <v>0</v>
      </c>
      <c r="CL300">
        <v>0</v>
      </c>
      <c r="CM300">
        <v>0</v>
      </c>
      <c r="CN300">
        <v>0</v>
      </c>
      <c r="CO300" s="17">
        <v>1</v>
      </c>
      <c r="CP300">
        <v>0</v>
      </c>
      <c r="CQ300">
        <v>591</v>
      </c>
      <c r="CR300">
        <v>0</v>
      </c>
      <c r="CS300">
        <v>1</v>
      </c>
      <c r="CT300">
        <v>8</v>
      </c>
      <c r="CZ300" s="33" t="s">
        <v>85</v>
      </c>
    </row>
    <row r="301" spans="1:104" x14ac:dyDescent="0.25">
      <c r="A301">
        <v>300</v>
      </c>
      <c r="B301">
        <v>20</v>
      </c>
      <c r="C301" s="24" t="s">
        <v>232</v>
      </c>
      <c r="D301" s="12">
        <v>7.5</v>
      </c>
      <c r="E301" s="13">
        <v>0.1</v>
      </c>
      <c r="F301" s="7">
        <f t="shared" si="70"/>
        <v>75</v>
      </c>
      <c r="G301" s="7">
        <f t="shared" si="60"/>
        <v>7.4</v>
      </c>
      <c r="H301" s="15">
        <f t="shared" si="61"/>
        <v>7.6</v>
      </c>
      <c r="I301" s="11">
        <f t="shared" si="62"/>
        <v>0.1213312702998607</v>
      </c>
      <c r="J301" s="32">
        <f t="shared" si="63"/>
        <v>1.6177502706648094E-3</v>
      </c>
      <c r="K301" s="32">
        <f t="shared" si="64"/>
        <v>618.14237842102364</v>
      </c>
      <c r="L301" s="8">
        <v>0</v>
      </c>
      <c r="M301" s="9">
        <v>1</v>
      </c>
      <c r="N301" s="8">
        <v>0</v>
      </c>
      <c r="O301" s="9">
        <v>0</v>
      </c>
      <c r="P301" s="9">
        <v>0</v>
      </c>
      <c r="Q301" s="9">
        <v>1</v>
      </c>
      <c r="R301" s="9">
        <v>0</v>
      </c>
      <c r="S301" s="8">
        <v>376479</v>
      </c>
      <c r="T301" s="9">
        <v>3</v>
      </c>
      <c r="U301" s="9">
        <f t="shared" si="65"/>
        <v>376475</v>
      </c>
      <c r="V301" s="9">
        <f t="shared" si="66"/>
        <v>16</v>
      </c>
      <c r="W301" s="7">
        <v>12.62</v>
      </c>
      <c r="X301" s="7">
        <f t="shared" si="71"/>
        <v>26.04</v>
      </c>
      <c r="Y301" s="9">
        <v>1</v>
      </c>
      <c r="Z301" s="9">
        <v>0</v>
      </c>
      <c r="AA301" s="9">
        <v>0</v>
      </c>
      <c r="AB301" s="9">
        <v>1</v>
      </c>
      <c r="AC301" s="9">
        <v>0</v>
      </c>
      <c r="AD301" s="29">
        <v>0</v>
      </c>
      <c r="AE301" s="9">
        <v>1</v>
      </c>
      <c r="AF301" s="9">
        <v>0</v>
      </c>
      <c r="AG301" s="29">
        <v>0</v>
      </c>
      <c r="AH301" s="9">
        <v>0</v>
      </c>
      <c r="AI301" s="29">
        <v>1</v>
      </c>
      <c r="AJ301" s="20">
        <v>1980</v>
      </c>
      <c r="AK301" s="32" t="s">
        <v>98</v>
      </c>
      <c r="AL301" s="32" t="s">
        <v>98</v>
      </c>
      <c r="AM301" s="32" t="s">
        <v>98</v>
      </c>
      <c r="AN301" s="42" t="s">
        <v>98</v>
      </c>
      <c r="AO301" s="41" t="s">
        <v>98</v>
      </c>
      <c r="AP301" s="17" t="s">
        <v>98</v>
      </c>
      <c r="AQ301">
        <v>1</v>
      </c>
      <c r="AR301" s="39">
        <v>0</v>
      </c>
      <c r="AS301" t="s">
        <v>98</v>
      </c>
      <c r="AT301" s="39" t="s">
        <v>98</v>
      </c>
      <c r="AU301">
        <v>0</v>
      </c>
      <c r="AV301" s="17">
        <v>1</v>
      </c>
      <c r="AW301" t="s">
        <v>98</v>
      </c>
      <c r="AX301" s="17" t="s">
        <v>98</v>
      </c>
      <c r="AY301" s="17" t="s">
        <v>233</v>
      </c>
      <c r="AZ301">
        <v>1</v>
      </c>
      <c r="BA301">
        <v>0</v>
      </c>
      <c r="BB301">
        <v>0</v>
      </c>
      <c r="BC301">
        <v>0</v>
      </c>
      <c r="BD301">
        <v>0</v>
      </c>
      <c r="BE301">
        <v>0</v>
      </c>
      <c r="BF301" s="17">
        <v>0</v>
      </c>
      <c r="BG301">
        <v>1</v>
      </c>
      <c r="BH301">
        <v>0</v>
      </c>
      <c r="BI301" s="17">
        <v>0</v>
      </c>
      <c r="BJ301">
        <v>19291</v>
      </c>
      <c r="BK301">
        <v>21201</v>
      </c>
      <c r="BL301" s="24">
        <v>44.66</v>
      </c>
      <c r="BM301">
        <v>0</v>
      </c>
      <c r="BN301">
        <v>0</v>
      </c>
      <c r="BO301">
        <v>0</v>
      </c>
      <c r="BP301">
        <v>0</v>
      </c>
      <c r="BQ301">
        <v>1</v>
      </c>
      <c r="BR301">
        <v>0</v>
      </c>
      <c r="BS301">
        <v>0</v>
      </c>
      <c r="BT301" s="17">
        <v>0</v>
      </c>
      <c r="BU301">
        <v>0</v>
      </c>
      <c r="BV301">
        <v>0</v>
      </c>
      <c r="BW301">
        <v>0</v>
      </c>
      <c r="BX301" s="17">
        <v>1</v>
      </c>
      <c r="BY301">
        <v>0</v>
      </c>
      <c r="BZ301">
        <v>0</v>
      </c>
      <c r="CA301">
        <v>0</v>
      </c>
      <c r="CB301">
        <v>0</v>
      </c>
      <c r="CC301" s="17">
        <v>0</v>
      </c>
      <c r="CD301">
        <v>1</v>
      </c>
      <c r="CE301">
        <v>0</v>
      </c>
      <c r="CF301">
        <v>0</v>
      </c>
      <c r="CG301">
        <v>0</v>
      </c>
      <c r="CH301">
        <v>0</v>
      </c>
      <c r="CI301">
        <v>0</v>
      </c>
      <c r="CJ301">
        <v>0</v>
      </c>
      <c r="CK301">
        <v>0</v>
      </c>
      <c r="CL301">
        <v>0</v>
      </c>
      <c r="CM301">
        <v>0</v>
      </c>
      <c r="CN301">
        <v>0</v>
      </c>
      <c r="CO301" s="17">
        <v>1</v>
      </c>
      <c r="CP301">
        <v>0</v>
      </c>
      <c r="CQ301">
        <v>591</v>
      </c>
      <c r="CR301">
        <v>0</v>
      </c>
      <c r="CS301">
        <v>1</v>
      </c>
      <c r="CT301">
        <v>8</v>
      </c>
      <c r="CZ301" s="33" t="s">
        <v>85</v>
      </c>
    </row>
    <row r="302" spans="1:104" x14ac:dyDescent="0.25">
      <c r="A302">
        <v>301</v>
      </c>
      <c r="B302">
        <v>20</v>
      </c>
      <c r="C302" s="24" t="s">
        <v>232</v>
      </c>
      <c r="D302" s="12">
        <v>10.199999999999999</v>
      </c>
      <c r="E302" s="13">
        <v>0.1</v>
      </c>
      <c r="F302" s="7">
        <f t="shared" si="70"/>
        <v>101.99999999999999</v>
      </c>
      <c r="G302" s="7">
        <f t="shared" si="60"/>
        <v>10.1</v>
      </c>
      <c r="H302" s="15">
        <f t="shared" si="61"/>
        <v>10.299999999999999</v>
      </c>
      <c r="I302" s="11">
        <f t="shared" si="62"/>
        <v>0.30265063701510003</v>
      </c>
      <c r="J302" s="32">
        <f t="shared" si="63"/>
        <v>2.9671631079911773E-3</v>
      </c>
      <c r="K302" s="32">
        <f t="shared" si="64"/>
        <v>337.02225445806988</v>
      </c>
      <c r="L302" s="8">
        <v>0</v>
      </c>
      <c r="M302" s="9">
        <v>1</v>
      </c>
      <c r="N302" s="8">
        <v>0</v>
      </c>
      <c r="O302" s="9">
        <v>0</v>
      </c>
      <c r="P302" s="9">
        <v>0</v>
      </c>
      <c r="Q302" s="9">
        <v>1</v>
      </c>
      <c r="R302" s="9">
        <v>0</v>
      </c>
      <c r="S302" s="8">
        <v>103184</v>
      </c>
      <c r="T302" s="9">
        <v>3</v>
      </c>
      <c r="U302" s="9">
        <f t="shared" si="65"/>
        <v>103180</v>
      </c>
      <c r="V302" s="9">
        <f t="shared" si="66"/>
        <v>16</v>
      </c>
      <c r="W302" s="7">
        <v>13.7</v>
      </c>
      <c r="X302" s="7">
        <f t="shared" si="71"/>
        <v>24.400000000000002</v>
      </c>
      <c r="Y302" s="9">
        <v>1</v>
      </c>
      <c r="Z302" s="9">
        <v>0</v>
      </c>
      <c r="AA302" s="9">
        <v>0</v>
      </c>
      <c r="AB302" s="9">
        <v>1</v>
      </c>
      <c r="AC302" s="9">
        <v>0</v>
      </c>
      <c r="AD302" s="29">
        <v>0</v>
      </c>
      <c r="AE302" s="9">
        <v>1</v>
      </c>
      <c r="AF302" s="9">
        <v>0</v>
      </c>
      <c r="AG302" s="29">
        <v>0</v>
      </c>
      <c r="AH302" s="9">
        <v>0</v>
      </c>
      <c r="AI302" s="29">
        <v>1</v>
      </c>
      <c r="AJ302" s="20">
        <v>1990</v>
      </c>
      <c r="AK302" s="32" t="s">
        <v>98</v>
      </c>
      <c r="AL302" s="32" t="s">
        <v>98</v>
      </c>
      <c r="AM302" s="32" t="s">
        <v>98</v>
      </c>
      <c r="AN302" s="42" t="s">
        <v>98</v>
      </c>
      <c r="AO302" s="41" t="s">
        <v>98</v>
      </c>
      <c r="AP302" s="17" t="s">
        <v>98</v>
      </c>
      <c r="AQ302">
        <v>1</v>
      </c>
      <c r="AR302" s="39">
        <v>0</v>
      </c>
      <c r="AS302" t="s">
        <v>98</v>
      </c>
      <c r="AT302" s="39" t="s">
        <v>98</v>
      </c>
      <c r="AU302">
        <v>0</v>
      </c>
      <c r="AV302" s="17">
        <v>1</v>
      </c>
      <c r="AW302" t="s">
        <v>98</v>
      </c>
      <c r="AX302" s="17" t="s">
        <v>98</v>
      </c>
      <c r="AY302" s="17" t="s">
        <v>233</v>
      </c>
      <c r="AZ302">
        <v>1</v>
      </c>
      <c r="BA302">
        <v>0</v>
      </c>
      <c r="BB302">
        <v>0</v>
      </c>
      <c r="BC302">
        <v>0</v>
      </c>
      <c r="BD302">
        <v>0</v>
      </c>
      <c r="BE302">
        <v>0</v>
      </c>
      <c r="BF302" s="17">
        <v>0</v>
      </c>
      <c r="BG302">
        <v>1</v>
      </c>
      <c r="BH302">
        <v>0</v>
      </c>
      <c r="BI302" s="17">
        <v>0</v>
      </c>
      <c r="BJ302">
        <v>24883</v>
      </c>
      <c r="BK302">
        <v>15906</v>
      </c>
      <c r="BL302" s="24">
        <v>44.1</v>
      </c>
      <c r="BM302">
        <v>0</v>
      </c>
      <c r="BN302">
        <v>0</v>
      </c>
      <c r="BO302">
        <v>0</v>
      </c>
      <c r="BP302">
        <v>0</v>
      </c>
      <c r="BQ302">
        <v>1</v>
      </c>
      <c r="BR302">
        <v>0</v>
      </c>
      <c r="BS302">
        <v>0</v>
      </c>
      <c r="BT302" s="17">
        <v>0</v>
      </c>
      <c r="BU302">
        <v>0</v>
      </c>
      <c r="BV302">
        <v>0</v>
      </c>
      <c r="BW302">
        <v>0</v>
      </c>
      <c r="BX302" s="17">
        <v>1</v>
      </c>
      <c r="BY302">
        <v>0</v>
      </c>
      <c r="BZ302">
        <v>0</v>
      </c>
      <c r="CA302">
        <v>0</v>
      </c>
      <c r="CB302">
        <v>0</v>
      </c>
      <c r="CC302" s="17">
        <v>0</v>
      </c>
      <c r="CD302">
        <v>1</v>
      </c>
      <c r="CE302">
        <v>0</v>
      </c>
      <c r="CF302">
        <v>0</v>
      </c>
      <c r="CG302">
        <v>0</v>
      </c>
      <c r="CH302">
        <v>0</v>
      </c>
      <c r="CI302">
        <v>0</v>
      </c>
      <c r="CJ302">
        <v>0</v>
      </c>
      <c r="CK302">
        <v>0</v>
      </c>
      <c r="CL302">
        <v>0</v>
      </c>
      <c r="CM302">
        <v>0</v>
      </c>
      <c r="CN302">
        <v>0</v>
      </c>
      <c r="CO302" s="17">
        <v>1</v>
      </c>
      <c r="CP302">
        <v>0</v>
      </c>
      <c r="CQ302">
        <v>591</v>
      </c>
      <c r="CR302">
        <v>0</v>
      </c>
      <c r="CS302">
        <v>1</v>
      </c>
      <c r="CT302">
        <v>8</v>
      </c>
      <c r="CZ302" s="33" t="s">
        <v>85</v>
      </c>
    </row>
    <row r="303" spans="1:104" x14ac:dyDescent="0.25">
      <c r="A303">
        <v>302</v>
      </c>
      <c r="B303">
        <v>20</v>
      </c>
      <c r="C303" s="24" t="s">
        <v>232</v>
      </c>
      <c r="D303" s="12">
        <v>7.4</v>
      </c>
      <c r="E303" s="13">
        <v>1.2</v>
      </c>
      <c r="F303" s="7">
        <f t="shared" si="70"/>
        <v>6.166666666666667</v>
      </c>
      <c r="G303" s="7">
        <f t="shared" si="60"/>
        <v>6.2</v>
      </c>
      <c r="H303" s="15">
        <f t="shared" si="61"/>
        <v>8.6</v>
      </c>
      <c r="I303" s="11">
        <f t="shared" si="62"/>
        <v>7.8963906215058065E-3</v>
      </c>
      <c r="J303" s="32">
        <f t="shared" si="63"/>
        <v>1.280495776460401E-3</v>
      </c>
      <c r="K303" s="32">
        <f t="shared" si="64"/>
        <v>780.94751922121998</v>
      </c>
      <c r="L303" s="8">
        <v>0</v>
      </c>
      <c r="M303" s="9">
        <v>1</v>
      </c>
      <c r="N303" s="8">
        <v>0</v>
      </c>
      <c r="O303" s="9">
        <v>0</v>
      </c>
      <c r="P303" s="9">
        <v>0</v>
      </c>
      <c r="Q303" s="9">
        <v>1</v>
      </c>
      <c r="R303" s="9">
        <v>0</v>
      </c>
      <c r="S303" s="8">
        <v>609852</v>
      </c>
      <c r="T303" s="9">
        <v>10</v>
      </c>
      <c r="U303" s="9">
        <f t="shared" si="65"/>
        <v>609841</v>
      </c>
      <c r="V303" s="9">
        <f t="shared" si="66"/>
        <v>16</v>
      </c>
      <c r="W303" s="7">
        <v>11.59</v>
      </c>
      <c r="X303" s="7">
        <f t="shared" si="71"/>
        <v>27.150000000000006</v>
      </c>
      <c r="Y303" s="9">
        <v>1</v>
      </c>
      <c r="Z303" s="9">
        <v>0</v>
      </c>
      <c r="AA303" s="9">
        <v>0</v>
      </c>
      <c r="AB303" s="9">
        <v>1</v>
      </c>
      <c r="AC303" s="9">
        <v>0</v>
      </c>
      <c r="AD303" s="29">
        <v>0</v>
      </c>
      <c r="AE303" s="9">
        <v>1</v>
      </c>
      <c r="AF303" s="9">
        <v>0</v>
      </c>
      <c r="AG303" s="29">
        <v>0</v>
      </c>
      <c r="AH303" s="9">
        <v>0</v>
      </c>
      <c r="AI303" s="29">
        <v>1</v>
      </c>
      <c r="AJ303" s="20">
        <v>1970</v>
      </c>
      <c r="AK303" s="32" t="s">
        <v>98</v>
      </c>
      <c r="AL303" s="32" t="s">
        <v>98</v>
      </c>
      <c r="AM303" s="32" t="s">
        <v>98</v>
      </c>
      <c r="AN303" s="42" t="s">
        <v>98</v>
      </c>
      <c r="AO303" s="41" t="s">
        <v>98</v>
      </c>
      <c r="AP303" s="17" t="s">
        <v>98</v>
      </c>
      <c r="AQ303">
        <v>1</v>
      </c>
      <c r="AR303" s="39">
        <v>0</v>
      </c>
      <c r="AS303" t="s">
        <v>98</v>
      </c>
      <c r="AT303" s="39" t="s">
        <v>98</v>
      </c>
      <c r="AU303">
        <v>0</v>
      </c>
      <c r="AV303" s="17">
        <v>1</v>
      </c>
      <c r="AW303" t="s">
        <v>98</v>
      </c>
      <c r="AX303" s="17" t="s">
        <v>98</v>
      </c>
      <c r="AY303" s="17" t="s">
        <v>233</v>
      </c>
      <c r="AZ303">
        <v>1</v>
      </c>
      <c r="BA303">
        <v>0</v>
      </c>
      <c r="BB303">
        <v>0</v>
      </c>
      <c r="BC303">
        <v>0</v>
      </c>
      <c r="BD303">
        <v>0</v>
      </c>
      <c r="BE303">
        <v>0</v>
      </c>
      <c r="BF303" s="17">
        <v>0</v>
      </c>
      <c r="BG303">
        <v>1</v>
      </c>
      <c r="BH303">
        <v>0</v>
      </c>
      <c r="BI303" s="17">
        <v>0</v>
      </c>
      <c r="BJ303">
        <v>15553</v>
      </c>
      <c r="BK303">
        <v>23227</v>
      </c>
      <c r="BL303" s="24">
        <v>44.74</v>
      </c>
      <c r="BM303">
        <v>0</v>
      </c>
      <c r="BN303">
        <v>0</v>
      </c>
      <c r="BO303">
        <v>0</v>
      </c>
      <c r="BP303">
        <v>0</v>
      </c>
      <c r="BQ303">
        <v>1</v>
      </c>
      <c r="BR303">
        <v>0</v>
      </c>
      <c r="BS303">
        <v>0</v>
      </c>
      <c r="BT303" s="17">
        <v>0</v>
      </c>
      <c r="BU303">
        <v>0</v>
      </c>
      <c r="BV303">
        <v>0</v>
      </c>
      <c r="BW303">
        <v>0</v>
      </c>
      <c r="BX303" s="17">
        <v>1</v>
      </c>
      <c r="BY303">
        <v>0</v>
      </c>
      <c r="BZ303">
        <v>0</v>
      </c>
      <c r="CA303">
        <v>0</v>
      </c>
      <c r="CB303">
        <v>0</v>
      </c>
      <c r="CC303" s="17">
        <v>0</v>
      </c>
      <c r="CD303">
        <v>1</v>
      </c>
      <c r="CE303">
        <v>0</v>
      </c>
      <c r="CF303">
        <v>0</v>
      </c>
      <c r="CG303">
        <v>0</v>
      </c>
      <c r="CH303">
        <v>0</v>
      </c>
      <c r="CI303">
        <v>0</v>
      </c>
      <c r="CJ303">
        <v>0</v>
      </c>
      <c r="CK303">
        <v>0</v>
      </c>
      <c r="CL303">
        <v>0</v>
      </c>
      <c r="CM303">
        <v>0</v>
      </c>
      <c r="CN303">
        <v>0</v>
      </c>
      <c r="CO303" s="17">
        <v>1</v>
      </c>
      <c r="CP303">
        <v>0</v>
      </c>
      <c r="CQ303">
        <v>591</v>
      </c>
      <c r="CR303">
        <v>0</v>
      </c>
      <c r="CS303">
        <v>1</v>
      </c>
      <c r="CT303">
        <v>8</v>
      </c>
      <c r="CZ303" s="33" t="s">
        <v>85</v>
      </c>
    </row>
    <row r="304" spans="1:104" x14ac:dyDescent="0.25">
      <c r="A304">
        <v>303</v>
      </c>
      <c r="B304">
        <v>20</v>
      </c>
      <c r="C304" s="24" t="s">
        <v>232</v>
      </c>
      <c r="D304" s="12">
        <v>7.4</v>
      </c>
      <c r="E304" s="13">
        <v>1.2</v>
      </c>
      <c r="F304" s="7">
        <f t="shared" si="70"/>
        <v>6.166666666666667</v>
      </c>
      <c r="G304" s="7">
        <f t="shared" si="60"/>
        <v>6.2</v>
      </c>
      <c r="H304" s="15">
        <f t="shared" si="61"/>
        <v>8.6</v>
      </c>
      <c r="I304" s="11">
        <f t="shared" si="62"/>
        <v>7.8963906215058065E-3</v>
      </c>
      <c r="J304" s="32">
        <f t="shared" si="63"/>
        <v>1.280495776460401E-3</v>
      </c>
      <c r="K304" s="32">
        <f t="shared" si="64"/>
        <v>780.94751922121998</v>
      </c>
      <c r="L304" s="8">
        <v>0</v>
      </c>
      <c r="M304" s="9">
        <v>1</v>
      </c>
      <c r="N304" s="8">
        <v>0</v>
      </c>
      <c r="O304" s="9">
        <v>0</v>
      </c>
      <c r="P304" s="9">
        <v>0</v>
      </c>
      <c r="Q304" s="9">
        <v>1</v>
      </c>
      <c r="R304" s="9">
        <v>0</v>
      </c>
      <c r="S304" s="8">
        <v>609852</v>
      </c>
      <c r="T304" s="9">
        <v>10</v>
      </c>
      <c r="U304" s="9">
        <f t="shared" si="65"/>
        <v>609841</v>
      </c>
      <c r="V304" s="9">
        <f t="shared" si="66"/>
        <v>16</v>
      </c>
      <c r="W304" s="7">
        <v>11.59</v>
      </c>
      <c r="X304" s="7">
        <f t="shared" si="71"/>
        <v>27.150000000000006</v>
      </c>
      <c r="Y304" s="9">
        <v>1</v>
      </c>
      <c r="Z304" s="9">
        <v>0</v>
      </c>
      <c r="AA304" s="9">
        <v>0</v>
      </c>
      <c r="AB304" s="9">
        <v>1</v>
      </c>
      <c r="AC304" s="9">
        <v>0</v>
      </c>
      <c r="AD304" s="29">
        <v>0</v>
      </c>
      <c r="AE304" s="9">
        <v>1</v>
      </c>
      <c r="AF304" s="9">
        <v>0</v>
      </c>
      <c r="AG304" s="29">
        <v>0</v>
      </c>
      <c r="AH304" s="9">
        <v>0</v>
      </c>
      <c r="AI304" s="29">
        <v>1</v>
      </c>
      <c r="AJ304" s="20">
        <v>1970</v>
      </c>
      <c r="AK304" s="32" t="s">
        <v>98</v>
      </c>
      <c r="AL304" s="32" t="s">
        <v>98</v>
      </c>
      <c r="AM304" s="32" t="s">
        <v>98</v>
      </c>
      <c r="AN304" s="42" t="s">
        <v>98</v>
      </c>
      <c r="AO304" s="41" t="s">
        <v>98</v>
      </c>
      <c r="AP304" s="17" t="s">
        <v>98</v>
      </c>
      <c r="AQ304">
        <v>1</v>
      </c>
      <c r="AR304" s="39">
        <v>0</v>
      </c>
      <c r="AS304" t="s">
        <v>98</v>
      </c>
      <c r="AT304" s="39" t="s">
        <v>98</v>
      </c>
      <c r="AU304">
        <v>0</v>
      </c>
      <c r="AV304" s="17">
        <v>1</v>
      </c>
      <c r="AW304" t="s">
        <v>98</v>
      </c>
      <c r="AX304" s="17" t="s">
        <v>98</v>
      </c>
      <c r="AY304" s="17" t="s">
        <v>233</v>
      </c>
      <c r="AZ304">
        <v>1</v>
      </c>
      <c r="BA304">
        <v>0</v>
      </c>
      <c r="BB304">
        <v>0</v>
      </c>
      <c r="BC304">
        <v>0</v>
      </c>
      <c r="BD304">
        <v>0</v>
      </c>
      <c r="BE304">
        <v>0</v>
      </c>
      <c r="BF304" s="17">
        <v>0</v>
      </c>
      <c r="BG304">
        <v>1</v>
      </c>
      <c r="BH304">
        <v>0</v>
      </c>
      <c r="BI304" s="17">
        <v>0</v>
      </c>
      <c r="BJ304">
        <v>15553</v>
      </c>
      <c r="BK304">
        <v>23227</v>
      </c>
      <c r="BL304" s="24">
        <v>44.74</v>
      </c>
      <c r="BM304">
        <v>0</v>
      </c>
      <c r="BN304">
        <v>0</v>
      </c>
      <c r="BO304">
        <v>0</v>
      </c>
      <c r="BP304">
        <v>0</v>
      </c>
      <c r="BQ304">
        <v>1</v>
      </c>
      <c r="BR304">
        <v>0</v>
      </c>
      <c r="BS304">
        <v>0</v>
      </c>
      <c r="BT304" s="17">
        <v>0</v>
      </c>
      <c r="BU304">
        <v>0</v>
      </c>
      <c r="BV304">
        <v>0</v>
      </c>
      <c r="BW304">
        <v>0</v>
      </c>
      <c r="BX304" s="17">
        <v>1</v>
      </c>
      <c r="BY304">
        <v>0</v>
      </c>
      <c r="BZ304">
        <v>0</v>
      </c>
      <c r="CA304">
        <v>0</v>
      </c>
      <c r="CB304">
        <v>0</v>
      </c>
      <c r="CC304" s="17">
        <v>0</v>
      </c>
      <c r="CD304">
        <v>1</v>
      </c>
      <c r="CE304">
        <v>0</v>
      </c>
      <c r="CF304">
        <v>0</v>
      </c>
      <c r="CG304">
        <v>0</v>
      </c>
      <c r="CH304">
        <v>0</v>
      </c>
      <c r="CI304">
        <v>0</v>
      </c>
      <c r="CJ304">
        <v>0</v>
      </c>
      <c r="CK304">
        <v>0</v>
      </c>
      <c r="CL304">
        <v>0</v>
      </c>
      <c r="CM304">
        <v>0</v>
      </c>
      <c r="CN304">
        <v>0</v>
      </c>
      <c r="CO304" s="17">
        <v>1</v>
      </c>
      <c r="CP304">
        <v>0</v>
      </c>
      <c r="CQ304">
        <v>591</v>
      </c>
      <c r="CR304">
        <v>0</v>
      </c>
      <c r="CS304">
        <v>1</v>
      </c>
      <c r="CT304">
        <v>8</v>
      </c>
      <c r="CZ304" s="33" t="s">
        <v>85</v>
      </c>
    </row>
    <row r="305" spans="1:104" x14ac:dyDescent="0.25">
      <c r="A305">
        <v>304</v>
      </c>
      <c r="B305">
        <v>20</v>
      </c>
      <c r="C305" s="24" t="s">
        <v>232</v>
      </c>
      <c r="D305" s="12">
        <v>7.5</v>
      </c>
      <c r="E305" s="13">
        <v>1.2</v>
      </c>
      <c r="F305" s="7">
        <f t="shared" si="70"/>
        <v>6.25</v>
      </c>
      <c r="G305" s="7">
        <f t="shared" si="60"/>
        <v>6.3</v>
      </c>
      <c r="H305" s="15">
        <f t="shared" si="61"/>
        <v>8.6999999999999993</v>
      </c>
      <c r="I305" s="11">
        <f t="shared" si="62"/>
        <v>8.0030983750574436E-3</v>
      </c>
      <c r="J305" s="32">
        <f t="shared" si="63"/>
        <v>1.2804957400091911E-3</v>
      </c>
      <c r="K305" s="32">
        <f t="shared" si="64"/>
        <v>780.94754145204911</v>
      </c>
      <c r="L305" s="8">
        <v>0</v>
      </c>
      <c r="M305" s="9">
        <v>1</v>
      </c>
      <c r="N305" s="8">
        <v>0</v>
      </c>
      <c r="O305" s="9">
        <v>0</v>
      </c>
      <c r="P305" s="9">
        <v>0</v>
      </c>
      <c r="Q305" s="9">
        <v>1</v>
      </c>
      <c r="R305" s="9">
        <v>0</v>
      </c>
      <c r="S305" s="8">
        <v>609852</v>
      </c>
      <c r="T305" s="9">
        <v>11</v>
      </c>
      <c r="U305" s="9">
        <f t="shared" si="65"/>
        <v>609840</v>
      </c>
      <c r="V305" s="9">
        <f t="shared" si="66"/>
        <v>16</v>
      </c>
      <c r="W305" s="7">
        <v>11.59</v>
      </c>
      <c r="X305" s="7">
        <f t="shared" si="71"/>
        <v>27.150000000000006</v>
      </c>
      <c r="Y305" s="9">
        <v>1</v>
      </c>
      <c r="Z305" s="9">
        <v>0</v>
      </c>
      <c r="AA305" s="9">
        <v>0</v>
      </c>
      <c r="AB305" s="9">
        <v>1</v>
      </c>
      <c r="AC305" s="9">
        <v>0</v>
      </c>
      <c r="AD305" s="29">
        <v>0</v>
      </c>
      <c r="AE305" s="9">
        <v>1</v>
      </c>
      <c r="AF305" s="9">
        <v>0</v>
      </c>
      <c r="AG305" s="29">
        <v>0</v>
      </c>
      <c r="AH305" s="9">
        <v>0</v>
      </c>
      <c r="AI305" s="29">
        <v>1</v>
      </c>
      <c r="AJ305" s="20">
        <v>1970</v>
      </c>
      <c r="AK305" s="32" t="s">
        <v>98</v>
      </c>
      <c r="AL305" s="32" t="s">
        <v>98</v>
      </c>
      <c r="AM305" s="32" t="s">
        <v>98</v>
      </c>
      <c r="AN305" s="42" t="s">
        <v>98</v>
      </c>
      <c r="AO305" s="41" t="s">
        <v>98</v>
      </c>
      <c r="AP305" s="17" t="s">
        <v>98</v>
      </c>
      <c r="AQ305">
        <v>1</v>
      </c>
      <c r="AR305" s="39">
        <v>0</v>
      </c>
      <c r="AS305" t="s">
        <v>98</v>
      </c>
      <c r="AT305" s="39" t="s">
        <v>98</v>
      </c>
      <c r="AU305">
        <v>0</v>
      </c>
      <c r="AV305" s="17">
        <v>1</v>
      </c>
      <c r="AW305" t="s">
        <v>98</v>
      </c>
      <c r="AX305" s="17" t="s">
        <v>98</v>
      </c>
      <c r="AY305" s="17" t="s">
        <v>233</v>
      </c>
      <c r="AZ305">
        <v>1</v>
      </c>
      <c r="BA305">
        <v>0</v>
      </c>
      <c r="BB305">
        <v>0</v>
      </c>
      <c r="BC305">
        <v>0</v>
      </c>
      <c r="BD305">
        <v>0</v>
      </c>
      <c r="BE305">
        <v>0</v>
      </c>
      <c r="BF305" s="17">
        <v>0</v>
      </c>
      <c r="BG305">
        <v>1</v>
      </c>
      <c r="BH305">
        <v>0</v>
      </c>
      <c r="BI305" s="17">
        <v>0</v>
      </c>
      <c r="BJ305">
        <v>15553</v>
      </c>
      <c r="BK305">
        <v>23227</v>
      </c>
      <c r="BL305" s="24">
        <v>44.74</v>
      </c>
      <c r="BM305">
        <v>0</v>
      </c>
      <c r="BN305">
        <v>0</v>
      </c>
      <c r="BO305">
        <v>0</v>
      </c>
      <c r="BP305">
        <v>0</v>
      </c>
      <c r="BQ305">
        <v>1</v>
      </c>
      <c r="BR305">
        <v>0</v>
      </c>
      <c r="BS305">
        <v>0</v>
      </c>
      <c r="BT305" s="17">
        <v>0</v>
      </c>
      <c r="BU305">
        <v>0</v>
      </c>
      <c r="BV305">
        <v>0</v>
      </c>
      <c r="BW305">
        <v>0</v>
      </c>
      <c r="BX305" s="17">
        <v>1</v>
      </c>
      <c r="BY305">
        <v>0</v>
      </c>
      <c r="BZ305">
        <v>0</v>
      </c>
      <c r="CA305">
        <v>0</v>
      </c>
      <c r="CB305">
        <v>0</v>
      </c>
      <c r="CC305" s="17">
        <v>0</v>
      </c>
      <c r="CD305">
        <v>1</v>
      </c>
      <c r="CE305">
        <v>0</v>
      </c>
      <c r="CF305">
        <v>0</v>
      </c>
      <c r="CG305">
        <v>0</v>
      </c>
      <c r="CH305">
        <v>0</v>
      </c>
      <c r="CI305">
        <v>0</v>
      </c>
      <c r="CJ305">
        <v>0</v>
      </c>
      <c r="CK305">
        <v>0</v>
      </c>
      <c r="CL305">
        <v>0</v>
      </c>
      <c r="CM305">
        <v>0</v>
      </c>
      <c r="CN305">
        <v>0</v>
      </c>
      <c r="CO305" s="17">
        <v>1</v>
      </c>
      <c r="CP305">
        <v>0</v>
      </c>
      <c r="CQ305">
        <v>591</v>
      </c>
      <c r="CR305">
        <v>0</v>
      </c>
      <c r="CS305">
        <v>1</v>
      </c>
      <c r="CT305">
        <v>8</v>
      </c>
      <c r="CZ305" s="33" t="s">
        <v>85</v>
      </c>
    </row>
    <row r="306" spans="1:104" x14ac:dyDescent="0.25">
      <c r="A306">
        <v>305</v>
      </c>
      <c r="B306">
        <v>20</v>
      </c>
      <c r="C306" s="24" t="s">
        <v>232</v>
      </c>
      <c r="D306" s="12">
        <v>6</v>
      </c>
      <c r="E306" s="13">
        <v>1.3</v>
      </c>
      <c r="F306" s="7">
        <f t="shared" si="70"/>
        <v>4.615384615384615</v>
      </c>
      <c r="G306" s="7">
        <f t="shared" si="60"/>
        <v>4.7</v>
      </c>
      <c r="H306" s="15">
        <f t="shared" si="61"/>
        <v>7.3</v>
      </c>
      <c r="I306" s="11">
        <f t="shared" si="62"/>
        <v>5.9100712401924313E-3</v>
      </c>
      <c r="J306" s="32">
        <f t="shared" si="63"/>
        <v>1.2805154353750267E-3</v>
      </c>
      <c r="K306" s="32">
        <f t="shared" si="64"/>
        <v>780.93552984554879</v>
      </c>
      <c r="L306" s="8">
        <v>0</v>
      </c>
      <c r="M306" s="9">
        <v>1</v>
      </c>
      <c r="N306" s="8">
        <v>0</v>
      </c>
      <c r="O306" s="9">
        <v>0</v>
      </c>
      <c r="P306" s="9">
        <v>0</v>
      </c>
      <c r="Q306" s="9">
        <v>1</v>
      </c>
      <c r="R306" s="9">
        <v>0</v>
      </c>
      <c r="S306" s="8">
        <v>609852</v>
      </c>
      <c r="T306" s="9">
        <v>12</v>
      </c>
      <c r="U306" s="9">
        <f t="shared" si="65"/>
        <v>609839</v>
      </c>
      <c r="V306" s="9">
        <f t="shared" si="66"/>
        <v>16</v>
      </c>
      <c r="W306" s="7">
        <v>11.59</v>
      </c>
      <c r="X306" s="7">
        <f t="shared" si="71"/>
        <v>27.150000000000006</v>
      </c>
      <c r="Y306" s="9">
        <v>1</v>
      </c>
      <c r="Z306" s="9">
        <v>0</v>
      </c>
      <c r="AA306" s="9">
        <v>0</v>
      </c>
      <c r="AB306" s="9">
        <v>1</v>
      </c>
      <c r="AC306" s="9">
        <v>0</v>
      </c>
      <c r="AD306" s="29">
        <v>0</v>
      </c>
      <c r="AE306" s="9">
        <v>1</v>
      </c>
      <c r="AF306" s="9">
        <v>0</v>
      </c>
      <c r="AG306" s="29">
        <v>0</v>
      </c>
      <c r="AH306" s="9">
        <v>0</v>
      </c>
      <c r="AI306" s="29">
        <v>1</v>
      </c>
      <c r="AJ306" s="20">
        <v>1970</v>
      </c>
      <c r="AK306" s="32" t="s">
        <v>98</v>
      </c>
      <c r="AL306" s="32" t="s">
        <v>98</v>
      </c>
      <c r="AM306" s="32" t="s">
        <v>98</v>
      </c>
      <c r="AN306" s="42" t="s">
        <v>98</v>
      </c>
      <c r="AO306" s="41" t="s">
        <v>98</v>
      </c>
      <c r="AP306" s="17" t="s">
        <v>98</v>
      </c>
      <c r="AQ306">
        <v>1</v>
      </c>
      <c r="AR306" s="39">
        <v>0</v>
      </c>
      <c r="AS306" t="s">
        <v>98</v>
      </c>
      <c r="AT306" s="39" t="s">
        <v>98</v>
      </c>
      <c r="AU306">
        <v>0</v>
      </c>
      <c r="AV306" s="17">
        <v>1</v>
      </c>
      <c r="AW306" t="s">
        <v>98</v>
      </c>
      <c r="AX306" s="17" t="s">
        <v>98</v>
      </c>
      <c r="AY306" s="17" t="s">
        <v>233</v>
      </c>
      <c r="AZ306">
        <v>1</v>
      </c>
      <c r="BA306">
        <v>0</v>
      </c>
      <c r="BB306">
        <v>0</v>
      </c>
      <c r="BC306">
        <v>0</v>
      </c>
      <c r="BD306">
        <v>0</v>
      </c>
      <c r="BE306">
        <v>0</v>
      </c>
      <c r="BF306" s="17">
        <v>0</v>
      </c>
      <c r="BG306">
        <v>1</v>
      </c>
      <c r="BH306">
        <v>0</v>
      </c>
      <c r="BI306" s="17">
        <v>0</v>
      </c>
      <c r="BJ306">
        <v>15553</v>
      </c>
      <c r="BK306">
        <v>23227</v>
      </c>
      <c r="BL306" s="24">
        <v>44.74</v>
      </c>
      <c r="BM306">
        <v>0</v>
      </c>
      <c r="BN306">
        <v>0</v>
      </c>
      <c r="BO306">
        <v>0</v>
      </c>
      <c r="BP306">
        <v>0</v>
      </c>
      <c r="BQ306">
        <v>1</v>
      </c>
      <c r="BR306">
        <v>0</v>
      </c>
      <c r="BS306">
        <v>0</v>
      </c>
      <c r="BT306" s="17">
        <v>0</v>
      </c>
      <c r="BU306">
        <v>0</v>
      </c>
      <c r="BV306">
        <v>0</v>
      </c>
      <c r="BW306">
        <v>0</v>
      </c>
      <c r="BX306" s="17">
        <v>1</v>
      </c>
      <c r="BY306">
        <v>0</v>
      </c>
      <c r="BZ306">
        <v>0</v>
      </c>
      <c r="CA306">
        <v>0</v>
      </c>
      <c r="CB306">
        <v>0</v>
      </c>
      <c r="CC306" s="17">
        <v>0</v>
      </c>
      <c r="CD306">
        <v>1</v>
      </c>
      <c r="CE306">
        <v>0</v>
      </c>
      <c r="CF306">
        <v>0</v>
      </c>
      <c r="CG306">
        <v>0</v>
      </c>
      <c r="CH306">
        <v>0</v>
      </c>
      <c r="CI306">
        <v>0</v>
      </c>
      <c r="CJ306">
        <v>0</v>
      </c>
      <c r="CK306">
        <v>0</v>
      </c>
      <c r="CL306">
        <v>0</v>
      </c>
      <c r="CM306">
        <v>0</v>
      </c>
      <c r="CN306">
        <v>0</v>
      </c>
      <c r="CO306" s="17">
        <v>1</v>
      </c>
      <c r="CP306">
        <v>0</v>
      </c>
      <c r="CQ306">
        <v>591</v>
      </c>
      <c r="CR306">
        <v>0</v>
      </c>
      <c r="CS306">
        <v>1</v>
      </c>
      <c r="CT306">
        <v>8</v>
      </c>
      <c r="CZ306" s="33" t="s">
        <v>85</v>
      </c>
    </row>
    <row r="307" spans="1:104" x14ac:dyDescent="0.25">
      <c r="A307">
        <v>306</v>
      </c>
      <c r="B307">
        <v>20</v>
      </c>
      <c r="C307" s="24" t="s">
        <v>232</v>
      </c>
      <c r="D307" s="12">
        <v>7.3</v>
      </c>
      <c r="E307" s="13">
        <v>0.03</v>
      </c>
      <c r="F307" s="7">
        <f t="shared" si="70"/>
        <v>243.33333333333334</v>
      </c>
      <c r="G307" s="7">
        <f t="shared" si="60"/>
        <v>7.27</v>
      </c>
      <c r="H307" s="15">
        <f t="shared" si="61"/>
        <v>7.33</v>
      </c>
      <c r="I307" s="11">
        <f t="shared" si="62"/>
        <v>0.29748927147720233</v>
      </c>
      <c r="J307" s="32">
        <f t="shared" si="63"/>
        <v>1.2225586499063107E-3</v>
      </c>
      <c r="K307" s="32">
        <f t="shared" si="64"/>
        <v>817.95666823561692</v>
      </c>
      <c r="L307" s="8">
        <v>0</v>
      </c>
      <c r="M307" s="9">
        <v>1</v>
      </c>
      <c r="N307" s="8">
        <v>0</v>
      </c>
      <c r="O307" s="9">
        <v>0</v>
      </c>
      <c r="P307" s="9">
        <v>0</v>
      </c>
      <c r="Q307" s="9">
        <v>1</v>
      </c>
      <c r="R307" s="9">
        <v>0</v>
      </c>
      <c r="S307" s="8">
        <v>609852</v>
      </c>
      <c r="T307" s="9">
        <v>9</v>
      </c>
      <c r="U307" s="9">
        <f t="shared" si="65"/>
        <v>609842</v>
      </c>
      <c r="V307" s="9">
        <f t="shared" si="66"/>
        <v>16</v>
      </c>
      <c r="W307" s="7">
        <v>11.59</v>
      </c>
      <c r="X307" s="7">
        <f t="shared" si="71"/>
        <v>27.150000000000006</v>
      </c>
      <c r="Y307" s="9">
        <v>1</v>
      </c>
      <c r="Z307" s="9">
        <v>0</v>
      </c>
      <c r="AA307" s="9">
        <v>0</v>
      </c>
      <c r="AB307" s="9">
        <v>1</v>
      </c>
      <c r="AC307" s="9">
        <v>0</v>
      </c>
      <c r="AD307" s="29">
        <v>0</v>
      </c>
      <c r="AE307" s="9">
        <v>1</v>
      </c>
      <c r="AF307" s="9">
        <v>0</v>
      </c>
      <c r="AG307" s="29">
        <v>0</v>
      </c>
      <c r="AH307" s="9">
        <v>0</v>
      </c>
      <c r="AI307" s="29">
        <v>1</v>
      </c>
      <c r="AJ307" s="20">
        <v>1970</v>
      </c>
      <c r="AK307" s="32" t="s">
        <v>98</v>
      </c>
      <c r="AL307" s="32" t="s">
        <v>98</v>
      </c>
      <c r="AM307" s="32" t="s">
        <v>98</v>
      </c>
      <c r="AN307" s="42" t="s">
        <v>98</v>
      </c>
      <c r="AO307" s="41" t="s">
        <v>98</v>
      </c>
      <c r="AP307" s="17" t="s">
        <v>98</v>
      </c>
      <c r="AQ307">
        <v>1</v>
      </c>
      <c r="AR307" s="39">
        <v>0</v>
      </c>
      <c r="AS307" t="s">
        <v>98</v>
      </c>
      <c r="AT307" s="39" t="s">
        <v>98</v>
      </c>
      <c r="AU307">
        <v>0</v>
      </c>
      <c r="AV307" s="17">
        <v>1</v>
      </c>
      <c r="AW307" t="s">
        <v>98</v>
      </c>
      <c r="AX307" s="17" t="s">
        <v>98</v>
      </c>
      <c r="AY307" s="17" t="s">
        <v>233</v>
      </c>
      <c r="AZ307">
        <v>1</v>
      </c>
      <c r="BA307">
        <v>0</v>
      </c>
      <c r="BB307">
        <v>0</v>
      </c>
      <c r="BC307">
        <v>0</v>
      </c>
      <c r="BD307">
        <v>0</v>
      </c>
      <c r="BE307">
        <v>0</v>
      </c>
      <c r="BF307" s="17">
        <v>0</v>
      </c>
      <c r="BG307">
        <v>1</v>
      </c>
      <c r="BH307">
        <v>0</v>
      </c>
      <c r="BI307" s="17">
        <v>0</v>
      </c>
      <c r="BJ307">
        <v>15553</v>
      </c>
      <c r="BK307">
        <v>23227</v>
      </c>
      <c r="BL307" s="24">
        <v>44.74</v>
      </c>
      <c r="BM307">
        <v>0</v>
      </c>
      <c r="BN307">
        <v>0</v>
      </c>
      <c r="BO307">
        <v>0</v>
      </c>
      <c r="BP307">
        <v>0</v>
      </c>
      <c r="BQ307">
        <v>1</v>
      </c>
      <c r="BR307">
        <v>0</v>
      </c>
      <c r="BS307">
        <v>0</v>
      </c>
      <c r="BT307" s="17">
        <v>0</v>
      </c>
      <c r="BU307">
        <v>0</v>
      </c>
      <c r="BV307">
        <v>0</v>
      </c>
      <c r="BW307">
        <v>0</v>
      </c>
      <c r="BX307" s="17">
        <v>1</v>
      </c>
      <c r="BY307">
        <v>0</v>
      </c>
      <c r="BZ307">
        <v>0</v>
      </c>
      <c r="CA307">
        <v>0</v>
      </c>
      <c r="CB307">
        <v>0</v>
      </c>
      <c r="CC307" s="17">
        <v>0</v>
      </c>
      <c r="CD307">
        <v>1</v>
      </c>
      <c r="CE307">
        <v>0</v>
      </c>
      <c r="CF307">
        <v>0</v>
      </c>
      <c r="CG307">
        <v>0</v>
      </c>
      <c r="CH307">
        <v>0</v>
      </c>
      <c r="CI307">
        <v>0</v>
      </c>
      <c r="CJ307">
        <v>0</v>
      </c>
      <c r="CK307">
        <v>0</v>
      </c>
      <c r="CL307">
        <v>0</v>
      </c>
      <c r="CM307">
        <v>0</v>
      </c>
      <c r="CN307">
        <v>0</v>
      </c>
      <c r="CO307" s="17">
        <v>1</v>
      </c>
      <c r="CP307">
        <v>0</v>
      </c>
      <c r="CQ307">
        <v>591</v>
      </c>
      <c r="CR307">
        <v>0</v>
      </c>
      <c r="CS307">
        <v>1</v>
      </c>
      <c r="CT307">
        <v>8</v>
      </c>
      <c r="CZ307" s="33" t="s">
        <v>85</v>
      </c>
    </row>
    <row r="308" spans="1:104" x14ac:dyDescent="0.25">
      <c r="A308">
        <v>307</v>
      </c>
      <c r="B308">
        <v>20</v>
      </c>
      <c r="C308" s="24" t="s">
        <v>232</v>
      </c>
      <c r="D308" s="12">
        <v>7.3</v>
      </c>
      <c r="E308" s="13">
        <v>0.03</v>
      </c>
      <c r="F308" s="7">
        <f t="shared" si="70"/>
        <v>243.33333333333334</v>
      </c>
      <c r="G308" s="7">
        <f t="shared" si="60"/>
        <v>7.27</v>
      </c>
      <c r="H308" s="15">
        <f t="shared" si="61"/>
        <v>7.33</v>
      </c>
      <c r="I308" s="11">
        <f t="shared" si="62"/>
        <v>0.29748927147720233</v>
      </c>
      <c r="J308" s="32">
        <f t="shared" si="63"/>
        <v>1.2225586499063107E-3</v>
      </c>
      <c r="K308" s="32">
        <f t="shared" si="64"/>
        <v>817.95666823561692</v>
      </c>
      <c r="L308" s="8">
        <v>0</v>
      </c>
      <c r="M308" s="9">
        <v>1</v>
      </c>
      <c r="N308" s="8">
        <v>0</v>
      </c>
      <c r="O308" s="9">
        <v>0</v>
      </c>
      <c r="P308" s="9">
        <v>0</v>
      </c>
      <c r="Q308" s="9">
        <v>1</v>
      </c>
      <c r="R308" s="9">
        <v>0</v>
      </c>
      <c r="S308" s="8">
        <v>609852</v>
      </c>
      <c r="T308" s="9">
        <v>9</v>
      </c>
      <c r="U308" s="9">
        <f t="shared" si="65"/>
        <v>609842</v>
      </c>
      <c r="V308" s="9">
        <f t="shared" si="66"/>
        <v>16</v>
      </c>
      <c r="W308" s="7">
        <v>11.59</v>
      </c>
      <c r="X308" s="7">
        <f t="shared" si="71"/>
        <v>27.150000000000006</v>
      </c>
      <c r="Y308" s="9">
        <v>1</v>
      </c>
      <c r="Z308" s="9">
        <v>0</v>
      </c>
      <c r="AA308" s="9">
        <v>0</v>
      </c>
      <c r="AB308" s="9">
        <v>1</v>
      </c>
      <c r="AC308" s="9">
        <v>0</v>
      </c>
      <c r="AD308" s="29">
        <v>0</v>
      </c>
      <c r="AE308" s="9">
        <v>1</v>
      </c>
      <c r="AF308" s="9">
        <v>0</v>
      </c>
      <c r="AG308" s="29">
        <v>0</v>
      </c>
      <c r="AH308" s="9">
        <v>0</v>
      </c>
      <c r="AI308" s="29">
        <v>1</v>
      </c>
      <c r="AJ308" s="20">
        <v>1970</v>
      </c>
      <c r="AK308" s="32" t="s">
        <v>98</v>
      </c>
      <c r="AL308" s="32" t="s">
        <v>98</v>
      </c>
      <c r="AM308" s="32" t="s">
        <v>98</v>
      </c>
      <c r="AN308" s="42" t="s">
        <v>98</v>
      </c>
      <c r="AO308" s="41" t="s">
        <v>98</v>
      </c>
      <c r="AP308" s="17" t="s">
        <v>98</v>
      </c>
      <c r="AQ308">
        <v>1</v>
      </c>
      <c r="AR308" s="39">
        <v>0</v>
      </c>
      <c r="AS308" t="s">
        <v>98</v>
      </c>
      <c r="AT308" s="39" t="s">
        <v>98</v>
      </c>
      <c r="AU308">
        <v>0</v>
      </c>
      <c r="AV308" s="17">
        <v>1</v>
      </c>
      <c r="AW308" t="s">
        <v>98</v>
      </c>
      <c r="AX308" s="17" t="s">
        <v>98</v>
      </c>
      <c r="AY308" s="17" t="s">
        <v>233</v>
      </c>
      <c r="AZ308">
        <v>1</v>
      </c>
      <c r="BA308">
        <v>0</v>
      </c>
      <c r="BB308">
        <v>0</v>
      </c>
      <c r="BC308">
        <v>0</v>
      </c>
      <c r="BD308">
        <v>0</v>
      </c>
      <c r="BE308">
        <v>0</v>
      </c>
      <c r="BF308" s="17">
        <v>0</v>
      </c>
      <c r="BG308">
        <v>1</v>
      </c>
      <c r="BH308">
        <v>0</v>
      </c>
      <c r="BI308" s="17">
        <v>0</v>
      </c>
      <c r="BJ308">
        <v>15553</v>
      </c>
      <c r="BK308">
        <v>23227</v>
      </c>
      <c r="BL308" s="24">
        <v>44.74</v>
      </c>
      <c r="BM308">
        <v>0</v>
      </c>
      <c r="BN308">
        <v>0</v>
      </c>
      <c r="BO308">
        <v>0</v>
      </c>
      <c r="BP308">
        <v>0</v>
      </c>
      <c r="BQ308">
        <v>1</v>
      </c>
      <c r="BR308">
        <v>0</v>
      </c>
      <c r="BS308">
        <v>0</v>
      </c>
      <c r="BT308" s="17">
        <v>0</v>
      </c>
      <c r="BU308">
        <v>0</v>
      </c>
      <c r="BV308">
        <v>0</v>
      </c>
      <c r="BW308">
        <v>0</v>
      </c>
      <c r="BX308" s="17">
        <v>1</v>
      </c>
      <c r="BY308">
        <v>0</v>
      </c>
      <c r="BZ308">
        <v>0</v>
      </c>
      <c r="CA308">
        <v>0</v>
      </c>
      <c r="CB308">
        <v>0</v>
      </c>
      <c r="CC308" s="17">
        <v>0</v>
      </c>
      <c r="CD308">
        <v>1</v>
      </c>
      <c r="CE308">
        <v>0</v>
      </c>
      <c r="CF308">
        <v>0</v>
      </c>
      <c r="CG308">
        <v>0</v>
      </c>
      <c r="CH308">
        <v>0</v>
      </c>
      <c r="CI308">
        <v>0</v>
      </c>
      <c r="CJ308">
        <v>0</v>
      </c>
      <c r="CK308">
        <v>0</v>
      </c>
      <c r="CL308">
        <v>0</v>
      </c>
      <c r="CM308">
        <v>0</v>
      </c>
      <c r="CN308">
        <v>0</v>
      </c>
      <c r="CO308" s="17">
        <v>1</v>
      </c>
      <c r="CP308">
        <v>0</v>
      </c>
      <c r="CQ308">
        <v>591</v>
      </c>
      <c r="CR308">
        <v>0</v>
      </c>
      <c r="CS308">
        <v>1</v>
      </c>
      <c r="CT308">
        <v>8</v>
      </c>
      <c r="CZ308" s="33" t="s">
        <v>85</v>
      </c>
    </row>
    <row r="309" spans="1:104" x14ac:dyDescent="0.25">
      <c r="A309">
        <v>308</v>
      </c>
      <c r="B309">
        <v>20</v>
      </c>
      <c r="C309" s="24" t="s">
        <v>232</v>
      </c>
      <c r="D309" s="12">
        <v>7.3</v>
      </c>
      <c r="E309" s="13">
        <v>0.03</v>
      </c>
      <c r="F309" s="7">
        <f t="shared" si="70"/>
        <v>243.33333333333334</v>
      </c>
      <c r="G309" s="7">
        <f t="shared" si="60"/>
        <v>7.27</v>
      </c>
      <c r="H309" s="15">
        <f t="shared" si="61"/>
        <v>7.33</v>
      </c>
      <c r="I309" s="11">
        <f t="shared" si="62"/>
        <v>0.29748949379856965</v>
      </c>
      <c r="J309" s="32">
        <f t="shared" si="63"/>
        <v>1.2225595635557657E-3</v>
      </c>
      <c r="K309" s="32">
        <f t="shared" si="64"/>
        <v>817.95605695606355</v>
      </c>
      <c r="L309" s="8">
        <v>0</v>
      </c>
      <c r="M309" s="9">
        <v>1</v>
      </c>
      <c r="N309" s="8">
        <v>0</v>
      </c>
      <c r="O309" s="9">
        <v>0</v>
      </c>
      <c r="P309" s="9">
        <v>0</v>
      </c>
      <c r="Q309" s="9">
        <v>1</v>
      </c>
      <c r="R309" s="9">
        <v>0</v>
      </c>
      <c r="S309" s="8">
        <v>609852</v>
      </c>
      <c r="T309" s="9">
        <v>10</v>
      </c>
      <c r="U309" s="9">
        <f t="shared" si="65"/>
        <v>609841</v>
      </c>
      <c r="V309" s="9">
        <f t="shared" si="66"/>
        <v>16</v>
      </c>
      <c r="W309" s="7">
        <v>11.59</v>
      </c>
      <c r="X309" s="7">
        <f t="shared" si="71"/>
        <v>27.150000000000006</v>
      </c>
      <c r="Y309" s="9">
        <v>1</v>
      </c>
      <c r="Z309" s="9">
        <v>0</v>
      </c>
      <c r="AA309" s="9">
        <v>0</v>
      </c>
      <c r="AB309" s="9">
        <v>1</v>
      </c>
      <c r="AC309" s="9">
        <v>0</v>
      </c>
      <c r="AD309" s="29">
        <v>0</v>
      </c>
      <c r="AE309" s="9">
        <v>1</v>
      </c>
      <c r="AF309" s="9">
        <v>0</v>
      </c>
      <c r="AG309" s="29">
        <v>0</v>
      </c>
      <c r="AH309" s="9">
        <v>0</v>
      </c>
      <c r="AI309" s="29">
        <v>1</v>
      </c>
      <c r="AJ309" s="20">
        <v>1970</v>
      </c>
      <c r="AK309" s="32" t="s">
        <v>98</v>
      </c>
      <c r="AL309" s="32" t="s">
        <v>98</v>
      </c>
      <c r="AM309" s="32" t="s">
        <v>98</v>
      </c>
      <c r="AN309" s="42" t="s">
        <v>98</v>
      </c>
      <c r="AO309" s="41" t="s">
        <v>98</v>
      </c>
      <c r="AP309" s="17" t="s">
        <v>98</v>
      </c>
      <c r="AQ309">
        <v>1</v>
      </c>
      <c r="AR309" s="39">
        <v>0</v>
      </c>
      <c r="AS309" t="s">
        <v>98</v>
      </c>
      <c r="AT309" s="39" t="s">
        <v>98</v>
      </c>
      <c r="AU309">
        <v>0</v>
      </c>
      <c r="AV309" s="17">
        <v>1</v>
      </c>
      <c r="AW309" t="s">
        <v>98</v>
      </c>
      <c r="AX309" s="17" t="s">
        <v>98</v>
      </c>
      <c r="AY309" s="17" t="s">
        <v>233</v>
      </c>
      <c r="AZ309">
        <v>1</v>
      </c>
      <c r="BA309">
        <v>0</v>
      </c>
      <c r="BB309">
        <v>0</v>
      </c>
      <c r="BC309">
        <v>0</v>
      </c>
      <c r="BD309">
        <v>0</v>
      </c>
      <c r="BE309">
        <v>0</v>
      </c>
      <c r="BF309" s="17">
        <v>0</v>
      </c>
      <c r="BG309">
        <v>1</v>
      </c>
      <c r="BH309">
        <v>0</v>
      </c>
      <c r="BI309" s="17">
        <v>0</v>
      </c>
      <c r="BJ309">
        <v>15553</v>
      </c>
      <c r="BK309">
        <v>23227</v>
      </c>
      <c r="BL309" s="24">
        <v>44.74</v>
      </c>
      <c r="BM309">
        <v>0</v>
      </c>
      <c r="BN309">
        <v>0</v>
      </c>
      <c r="BO309">
        <v>0</v>
      </c>
      <c r="BP309">
        <v>0</v>
      </c>
      <c r="BQ309">
        <v>1</v>
      </c>
      <c r="BR309">
        <v>0</v>
      </c>
      <c r="BS309">
        <v>0</v>
      </c>
      <c r="BT309" s="17">
        <v>0</v>
      </c>
      <c r="BU309">
        <v>0</v>
      </c>
      <c r="BV309">
        <v>0</v>
      </c>
      <c r="BW309">
        <v>0</v>
      </c>
      <c r="BX309" s="17">
        <v>1</v>
      </c>
      <c r="BY309">
        <v>0</v>
      </c>
      <c r="BZ309">
        <v>0</v>
      </c>
      <c r="CA309">
        <v>0</v>
      </c>
      <c r="CB309">
        <v>0</v>
      </c>
      <c r="CC309" s="17">
        <v>0</v>
      </c>
      <c r="CD309">
        <v>1</v>
      </c>
      <c r="CE309">
        <v>0</v>
      </c>
      <c r="CF309">
        <v>0</v>
      </c>
      <c r="CG309">
        <v>0</v>
      </c>
      <c r="CH309">
        <v>0</v>
      </c>
      <c r="CI309">
        <v>0</v>
      </c>
      <c r="CJ309">
        <v>0</v>
      </c>
      <c r="CK309">
        <v>0</v>
      </c>
      <c r="CL309">
        <v>0</v>
      </c>
      <c r="CM309">
        <v>0</v>
      </c>
      <c r="CN309">
        <v>0</v>
      </c>
      <c r="CO309" s="17">
        <v>1</v>
      </c>
      <c r="CP309">
        <v>0</v>
      </c>
      <c r="CQ309">
        <v>591</v>
      </c>
      <c r="CR309">
        <v>0</v>
      </c>
      <c r="CS309">
        <v>1</v>
      </c>
      <c r="CT309">
        <v>8</v>
      </c>
      <c r="CZ309" s="33" t="s">
        <v>85</v>
      </c>
    </row>
    <row r="310" spans="1:104" s="50" customFormat="1" x14ac:dyDescent="0.25">
      <c r="A310" s="50">
        <v>309</v>
      </c>
      <c r="B310" s="50">
        <v>20</v>
      </c>
      <c r="C310" s="51" t="s">
        <v>232</v>
      </c>
      <c r="D310" s="52">
        <v>7.3</v>
      </c>
      <c r="E310" s="53">
        <v>0.03</v>
      </c>
      <c r="F310" s="54">
        <f t="shared" si="70"/>
        <v>243.33333333333334</v>
      </c>
      <c r="G310" s="54">
        <f t="shared" si="60"/>
        <v>7.27</v>
      </c>
      <c r="H310" s="55">
        <f t="shared" si="61"/>
        <v>7.33</v>
      </c>
      <c r="I310" s="56">
        <f t="shared" si="62"/>
        <v>0.29748993844279964</v>
      </c>
      <c r="J310" s="57">
        <f t="shared" si="63"/>
        <v>1.2225613908608203E-3</v>
      </c>
      <c r="K310" s="57">
        <f t="shared" si="64"/>
        <v>817.95483439558632</v>
      </c>
      <c r="L310" s="58">
        <v>0</v>
      </c>
      <c r="M310" s="59">
        <v>1</v>
      </c>
      <c r="N310" s="58">
        <v>0</v>
      </c>
      <c r="O310" s="59">
        <v>0</v>
      </c>
      <c r="P310" s="59">
        <v>0</v>
      </c>
      <c r="Q310" s="59">
        <v>1</v>
      </c>
      <c r="R310" s="59">
        <v>0</v>
      </c>
      <c r="S310" s="58">
        <v>609852</v>
      </c>
      <c r="T310" s="59">
        <v>12</v>
      </c>
      <c r="U310" s="59">
        <f t="shared" si="65"/>
        <v>609839</v>
      </c>
      <c r="V310" s="59">
        <f t="shared" si="66"/>
        <v>16</v>
      </c>
      <c r="W310" s="54">
        <v>11.59</v>
      </c>
      <c r="X310" s="54">
        <f t="shared" si="71"/>
        <v>27.150000000000006</v>
      </c>
      <c r="Y310" s="59">
        <v>1</v>
      </c>
      <c r="Z310" s="59">
        <v>0</v>
      </c>
      <c r="AA310" s="59">
        <v>0</v>
      </c>
      <c r="AB310" s="59">
        <v>1</v>
      </c>
      <c r="AC310" s="59">
        <v>0</v>
      </c>
      <c r="AD310" s="60">
        <v>0</v>
      </c>
      <c r="AE310" s="59">
        <v>1</v>
      </c>
      <c r="AF310" s="59">
        <v>0</v>
      </c>
      <c r="AG310" s="60">
        <v>0</v>
      </c>
      <c r="AH310" s="59">
        <v>0</v>
      </c>
      <c r="AI310" s="60">
        <v>1</v>
      </c>
      <c r="AJ310" s="61">
        <v>1970</v>
      </c>
      <c r="AK310" s="57" t="s">
        <v>98</v>
      </c>
      <c r="AL310" s="57" t="s">
        <v>98</v>
      </c>
      <c r="AM310" s="57" t="s">
        <v>98</v>
      </c>
      <c r="AN310" s="62" t="s">
        <v>98</v>
      </c>
      <c r="AO310" s="63" t="s">
        <v>98</v>
      </c>
      <c r="AP310" s="64" t="s">
        <v>98</v>
      </c>
      <c r="AQ310" s="50">
        <v>1</v>
      </c>
      <c r="AR310" s="65">
        <v>0</v>
      </c>
      <c r="AS310" s="50" t="s">
        <v>98</v>
      </c>
      <c r="AT310" s="65" t="s">
        <v>98</v>
      </c>
      <c r="AU310">
        <v>0</v>
      </c>
      <c r="AV310" s="64">
        <v>1</v>
      </c>
      <c r="AW310" s="50" t="s">
        <v>98</v>
      </c>
      <c r="AX310" s="64" t="s">
        <v>98</v>
      </c>
      <c r="AY310" s="64" t="s">
        <v>233</v>
      </c>
      <c r="AZ310">
        <v>1</v>
      </c>
      <c r="BA310">
        <v>0</v>
      </c>
      <c r="BB310">
        <v>0</v>
      </c>
      <c r="BC310">
        <v>0</v>
      </c>
      <c r="BD310">
        <v>0</v>
      </c>
      <c r="BE310">
        <v>0</v>
      </c>
      <c r="BF310" s="64">
        <v>0</v>
      </c>
      <c r="BG310">
        <v>1</v>
      </c>
      <c r="BH310">
        <v>0</v>
      </c>
      <c r="BI310" s="64">
        <v>0</v>
      </c>
      <c r="BJ310">
        <v>15553</v>
      </c>
      <c r="BK310">
        <v>23227</v>
      </c>
      <c r="BL310" s="51">
        <v>44.74</v>
      </c>
      <c r="BM310" s="50">
        <v>0</v>
      </c>
      <c r="BN310" s="50">
        <v>0</v>
      </c>
      <c r="BO310" s="50">
        <v>0</v>
      </c>
      <c r="BP310" s="50">
        <v>0</v>
      </c>
      <c r="BQ310" s="50">
        <v>1</v>
      </c>
      <c r="BR310" s="50">
        <v>0</v>
      </c>
      <c r="BS310" s="50">
        <v>0</v>
      </c>
      <c r="BT310" s="64">
        <v>0</v>
      </c>
      <c r="BU310" s="50">
        <v>0</v>
      </c>
      <c r="BV310" s="50">
        <v>0</v>
      </c>
      <c r="BW310" s="50">
        <v>0</v>
      </c>
      <c r="BX310" s="64">
        <v>1</v>
      </c>
      <c r="BY310" s="50">
        <v>0</v>
      </c>
      <c r="BZ310" s="50">
        <v>0</v>
      </c>
      <c r="CA310" s="50">
        <v>0</v>
      </c>
      <c r="CB310" s="50">
        <v>0</v>
      </c>
      <c r="CC310" s="64">
        <v>0</v>
      </c>
      <c r="CD310" s="50">
        <v>1</v>
      </c>
      <c r="CE310" s="50">
        <v>0</v>
      </c>
      <c r="CF310" s="50">
        <v>0</v>
      </c>
      <c r="CG310" s="50">
        <v>0</v>
      </c>
      <c r="CH310" s="50">
        <v>0</v>
      </c>
      <c r="CI310" s="50">
        <v>0</v>
      </c>
      <c r="CJ310" s="50">
        <v>0</v>
      </c>
      <c r="CK310">
        <v>0</v>
      </c>
      <c r="CL310" s="50">
        <v>0</v>
      </c>
      <c r="CM310" s="50">
        <v>0</v>
      </c>
      <c r="CN310" s="50">
        <v>0</v>
      </c>
      <c r="CO310" s="64">
        <v>1</v>
      </c>
      <c r="CP310">
        <v>0</v>
      </c>
      <c r="CQ310">
        <v>591</v>
      </c>
      <c r="CR310">
        <v>0</v>
      </c>
      <c r="CS310">
        <v>1</v>
      </c>
      <c r="CT310">
        <v>8</v>
      </c>
      <c r="CU310" s="66"/>
      <c r="CZ310" s="33" t="s">
        <v>85</v>
      </c>
    </row>
    <row r="311" spans="1:104" x14ac:dyDescent="0.25">
      <c r="A311">
        <v>310</v>
      </c>
      <c r="B311">
        <v>21</v>
      </c>
      <c r="C311" s="24" t="s">
        <v>234</v>
      </c>
      <c r="D311" s="12">
        <v>5</v>
      </c>
      <c r="E311" s="13">
        <v>0.1</v>
      </c>
      <c r="F311" s="7">
        <f t="shared" si="70"/>
        <v>50</v>
      </c>
      <c r="G311" s="7">
        <f t="shared" si="60"/>
        <v>4.9000000000000004</v>
      </c>
      <c r="H311" s="15">
        <f t="shared" si="61"/>
        <v>5.0999999999999996</v>
      </c>
      <c r="I311" s="11">
        <f t="shared" si="62"/>
        <v>0.21218275209520929</v>
      </c>
      <c r="J311" s="32">
        <f t="shared" si="63"/>
        <v>4.2436550419041857E-3</v>
      </c>
      <c r="K311" s="32">
        <f t="shared" si="64"/>
        <v>235.64592082189753</v>
      </c>
      <c r="L311" s="8">
        <v>0</v>
      </c>
      <c r="M311" s="9">
        <v>1</v>
      </c>
      <c r="N311" s="8">
        <v>0</v>
      </c>
      <c r="O311" s="9">
        <v>0</v>
      </c>
      <c r="P311" s="9">
        <v>1</v>
      </c>
      <c r="Q311" s="9">
        <v>0</v>
      </c>
      <c r="R311" s="9">
        <v>0</v>
      </c>
      <c r="S311" s="8">
        <v>53044</v>
      </c>
      <c r="T311" s="9">
        <v>14</v>
      </c>
      <c r="U311" s="9">
        <f t="shared" si="65"/>
        <v>53029</v>
      </c>
      <c r="V311" s="9">
        <f t="shared" si="66"/>
        <v>12</v>
      </c>
      <c r="W311" s="7">
        <v>7.8040000000000003</v>
      </c>
      <c r="X311" s="7">
        <f t="shared" si="71"/>
        <v>30.79</v>
      </c>
      <c r="Y311" s="9">
        <v>1</v>
      </c>
      <c r="Z311" s="9">
        <v>0</v>
      </c>
      <c r="AA311" s="9">
        <v>0</v>
      </c>
      <c r="AB311" s="9">
        <v>0</v>
      </c>
      <c r="AC311" s="9">
        <v>1</v>
      </c>
      <c r="AD311" s="29">
        <v>0</v>
      </c>
      <c r="AE311" s="9">
        <v>0</v>
      </c>
      <c r="AF311" s="9">
        <v>0</v>
      </c>
      <c r="AG311" s="29">
        <v>1</v>
      </c>
      <c r="AH311" s="9">
        <v>0</v>
      </c>
      <c r="AI311" s="29">
        <v>1</v>
      </c>
      <c r="AJ311" s="20">
        <v>2013</v>
      </c>
      <c r="AK311" s="32">
        <v>0.14000000000000001</v>
      </c>
      <c r="AL311" s="32">
        <v>0.42</v>
      </c>
      <c r="AM311" s="32">
        <v>0.33</v>
      </c>
      <c r="AN311" s="42">
        <v>0.11</v>
      </c>
      <c r="AO311" s="41">
        <v>1</v>
      </c>
      <c r="AP311" s="17">
        <v>0</v>
      </c>
      <c r="AQ311" s="38">
        <f t="shared" ref="AQ311:AQ318" si="72">1-AR311</f>
        <v>0.505</v>
      </c>
      <c r="AR311" s="39">
        <v>0.495</v>
      </c>
      <c r="AS311">
        <v>1</v>
      </c>
      <c r="AT311" s="39">
        <v>0</v>
      </c>
      <c r="AU311">
        <v>0</v>
      </c>
      <c r="AV311" s="17">
        <v>1</v>
      </c>
      <c r="AW311">
        <f t="shared" ref="AW311:AW322" si="73">1-AX311</f>
        <v>0.375</v>
      </c>
      <c r="AX311" s="17">
        <v>0.625</v>
      </c>
      <c r="AY311" s="17" t="s">
        <v>28</v>
      </c>
      <c r="AZ311">
        <v>0</v>
      </c>
      <c r="BA311">
        <v>1</v>
      </c>
      <c r="BB311">
        <v>0</v>
      </c>
      <c r="BC311">
        <v>0</v>
      </c>
      <c r="BD311">
        <v>0</v>
      </c>
      <c r="BE311">
        <v>0</v>
      </c>
      <c r="BF311" s="17">
        <v>0</v>
      </c>
      <c r="BG311">
        <v>0</v>
      </c>
      <c r="BH311">
        <v>1</v>
      </c>
      <c r="BI311" s="17">
        <v>0</v>
      </c>
      <c r="BJ311">
        <v>2870</v>
      </c>
      <c r="BK311">
        <v>291</v>
      </c>
      <c r="BL311" s="24">
        <v>44.594000000000001</v>
      </c>
      <c r="BM311">
        <v>1</v>
      </c>
      <c r="BN311">
        <v>0</v>
      </c>
      <c r="BO311">
        <v>0</v>
      </c>
      <c r="BP311">
        <v>0</v>
      </c>
      <c r="BQ311">
        <v>0</v>
      </c>
      <c r="BR311">
        <v>0</v>
      </c>
      <c r="BS311">
        <v>0</v>
      </c>
      <c r="BT311" s="17">
        <v>0</v>
      </c>
      <c r="BU311">
        <v>0</v>
      </c>
      <c r="BV311">
        <v>0</v>
      </c>
      <c r="BW311">
        <v>1</v>
      </c>
      <c r="BX311" s="17">
        <v>0</v>
      </c>
      <c r="BY311">
        <v>0</v>
      </c>
      <c r="BZ311">
        <v>0</v>
      </c>
      <c r="CA311">
        <v>0</v>
      </c>
      <c r="CB311">
        <v>0</v>
      </c>
      <c r="CC311" s="17">
        <v>0</v>
      </c>
      <c r="CD311">
        <v>1</v>
      </c>
      <c r="CE311">
        <v>1</v>
      </c>
      <c r="CF311">
        <v>0</v>
      </c>
      <c r="CG311">
        <v>0</v>
      </c>
      <c r="CH311">
        <v>0</v>
      </c>
      <c r="CI311">
        <v>0</v>
      </c>
      <c r="CJ311">
        <v>1</v>
      </c>
      <c r="CK311">
        <v>1</v>
      </c>
      <c r="CL311">
        <v>0</v>
      </c>
      <c r="CM311">
        <v>0</v>
      </c>
      <c r="CN311">
        <v>1</v>
      </c>
      <c r="CO311" s="17">
        <v>1</v>
      </c>
      <c r="CP311">
        <v>1.2999999999999999E-2</v>
      </c>
      <c r="CQ311">
        <v>3</v>
      </c>
      <c r="CR311">
        <v>1</v>
      </c>
      <c r="CS311">
        <v>0</v>
      </c>
      <c r="CT311">
        <v>29</v>
      </c>
      <c r="CZ311" s="33" t="s">
        <v>85</v>
      </c>
    </row>
    <row r="312" spans="1:104" x14ac:dyDescent="0.25">
      <c r="A312">
        <v>311</v>
      </c>
      <c r="B312">
        <v>21</v>
      </c>
      <c r="C312" s="24" t="s">
        <v>234</v>
      </c>
      <c r="D312" s="12">
        <v>7.1</v>
      </c>
      <c r="E312" s="13">
        <v>0.1</v>
      </c>
      <c r="F312" s="7">
        <f t="shared" si="70"/>
        <v>70.999999999999986</v>
      </c>
      <c r="G312" s="7">
        <f t="shared" si="60"/>
        <v>7</v>
      </c>
      <c r="H312" s="15">
        <f t="shared" si="61"/>
        <v>7.1999999999999993</v>
      </c>
      <c r="I312" s="11">
        <f t="shared" si="62"/>
        <v>0.51647633440499785</v>
      </c>
      <c r="J312" s="32">
        <f t="shared" si="63"/>
        <v>7.2743145690844797E-3</v>
      </c>
      <c r="K312" s="32">
        <f t="shared" si="64"/>
        <v>137.46999672655846</v>
      </c>
      <c r="L312" s="8">
        <v>0</v>
      </c>
      <c r="M312" s="9">
        <v>1</v>
      </c>
      <c r="N312" s="8">
        <v>0</v>
      </c>
      <c r="O312" s="9">
        <v>0</v>
      </c>
      <c r="P312" s="9">
        <v>1</v>
      </c>
      <c r="Q312" s="9">
        <v>0</v>
      </c>
      <c r="R312" s="9">
        <v>0</v>
      </c>
      <c r="S312" s="8">
        <v>13870</v>
      </c>
      <c r="T312" s="9">
        <v>12</v>
      </c>
      <c r="U312" s="9">
        <f t="shared" si="65"/>
        <v>13857</v>
      </c>
      <c r="V312" s="9">
        <f t="shared" si="66"/>
        <v>12</v>
      </c>
      <c r="W312" s="7">
        <v>10.032</v>
      </c>
      <c r="X312" s="7">
        <f t="shared" si="71"/>
        <v>25.486000000000001</v>
      </c>
      <c r="Y312" s="9">
        <v>1</v>
      </c>
      <c r="Z312" s="9">
        <v>0</v>
      </c>
      <c r="AA312" s="9">
        <v>0</v>
      </c>
      <c r="AB312" s="9">
        <v>0</v>
      </c>
      <c r="AC312" s="9">
        <v>1</v>
      </c>
      <c r="AD312" s="29">
        <v>0</v>
      </c>
      <c r="AE312" s="9">
        <v>0</v>
      </c>
      <c r="AF312" s="9">
        <v>0</v>
      </c>
      <c r="AG312" s="29">
        <v>1</v>
      </c>
      <c r="AH312" s="9">
        <v>0</v>
      </c>
      <c r="AI312" s="29">
        <v>1</v>
      </c>
      <c r="AJ312" s="20">
        <v>2013</v>
      </c>
      <c r="AK312" s="32">
        <v>0.14000000000000001</v>
      </c>
      <c r="AL312" s="32">
        <v>0.42</v>
      </c>
      <c r="AM312" s="32">
        <v>0.33</v>
      </c>
      <c r="AN312" s="42">
        <v>0.11</v>
      </c>
      <c r="AO312" s="41">
        <v>1</v>
      </c>
      <c r="AP312" s="17">
        <v>0</v>
      </c>
      <c r="AQ312" s="38">
        <f t="shared" si="72"/>
        <v>0.52</v>
      </c>
      <c r="AR312" s="39">
        <v>0.48</v>
      </c>
      <c r="AS312">
        <v>1</v>
      </c>
      <c r="AT312" s="39">
        <v>0</v>
      </c>
      <c r="AU312">
        <v>0</v>
      </c>
      <c r="AV312" s="17">
        <v>1</v>
      </c>
      <c r="AW312">
        <f t="shared" si="73"/>
        <v>0.378</v>
      </c>
      <c r="AX312" s="17">
        <v>0.622</v>
      </c>
      <c r="AY312" s="17" t="s">
        <v>28</v>
      </c>
      <c r="AZ312">
        <v>0</v>
      </c>
      <c r="BA312">
        <v>1</v>
      </c>
      <c r="BB312">
        <v>0</v>
      </c>
      <c r="BC312">
        <v>0</v>
      </c>
      <c r="BD312">
        <v>0</v>
      </c>
      <c r="BE312">
        <v>0</v>
      </c>
      <c r="BF312" s="17">
        <v>0</v>
      </c>
      <c r="BG312">
        <v>0</v>
      </c>
      <c r="BH312">
        <v>1</v>
      </c>
      <c r="BI312" s="17">
        <v>0</v>
      </c>
      <c r="BJ312">
        <v>2870</v>
      </c>
      <c r="BK312">
        <v>291</v>
      </c>
      <c r="BL312" s="24">
        <v>41.518000000000001</v>
      </c>
      <c r="BM312">
        <v>1</v>
      </c>
      <c r="BN312">
        <v>0</v>
      </c>
      <c r="BO312">
        <v>0</v>
      </c>
      <c r="BP312">
        <v>0</v>
      </c>
      <c r="BQ312">
        <v>0</v>
      </c>
      <c r="BR312">
        <v>0</v>
      </c>
      <c r="BS312">
        <v>0</v>
      </c>
      <c r="BT312" s="17">
        <v>0</v>
      </c>
      <c r="BU312">
        <v>0</v>
      </c>
      <c r="BV312">
        <v>0</v>
      </c>
      <c r="BW312">
        <v>1</v>
      </c>
      <c r="BX312" s="17">
        <v>0</v>
      </c>
      <c r="BY312">
        <v>0</v>
      </c>
      <c r="BZ312">
        <v>0</v>
      </c>
      <c r="CA312">
        <v>0</v>
      </c>
      <c r="CB312">
        <v>0</v>
      </c>
      <c r="CC312" s="17">
        <v>0</v>
      </c>
      <c r="CD312">
        <v>1</v>
      </c>
      <c r="CE312">
        <v>1</v>
      </c>
      <c r="CF312">
        <v>0</v>
      </c>
      <c r="CG312">
        <v>0</v>
      </c>
      <c r="CH312">
        <v>0</v>
      </c>
      <c r="CI312">
        <v>0</v>
      </c>
      <c r="CJ312">
        <v>1</v>
      </c>
      <c r="CK312">
        <v>1</v>
      </c>
      <c r="CL312">
        <v>0</v>
      </c>
      <c r="CM312">
        <v>0</v>
      </c>
      <c r="CN312">
        <v>1</v>
      </c>
      <c r="CO312" s="17">
        <v>1</v>
      </c>
      <c r="CP312">
        <v>1.2999999999999999E-2</v>
      </c>
      <c r="CQ312">
        <v>3</v>
      </c>
      <c r="CR312">
        <v>1</v>
      </c>
      <c r="CS312">
        <v>0</v>
      </c>
      <c r="CT312">
        <v>29</v>
      </c>
      <c r="CZ312" s="33" t="s">
        <v>85</v>
      </c>
    </row>
    <row r="313" spans="1:104" x14ac:dyDescent="0.25">
      <c r="A313">
        <v>312</v>
      </c>
      <c r="B313">
        <v>21</v>
      </c>
      <c r="C313" s="24" t="s">
        <v>234</v>
      </c>
      <c r="D313" s="12">
        <v>4.9000000000000004</v>
      </c>
      <c r="E313" s="13">
        <v>0.1</v>
      </c>
      <c r="F313" s="7">
        <f t="shared" si="70"/>
        <v>49</v>
      </c>
      <c r="G313" s="7">
        <f t="shared" si="60"/>
        <v>4.8000000000000007</v>
      </c>
      <c r="H313" s="15">
        <f t="shared" si="61"/>
        <v>5</v>
      </c>
      <c r="I313" s="11">
        <f t="shared" si="62"/>
        <v>0.33699468069112615</v>
      </c>
      <c r="J313" s="32">
        <f t="shared" si="63"/>
        <v>6.8774424630842074E-3</v>
      </c>
      <c r="K313" s="32">
        <f t="shared" si="64"/>
        <v>145.40288855452633</v>
      </c>
      <c r="L313" s="8">
        <v>0</v>
      </c>
      <c r="M313" s="9">
        <v>1</v>
      </c>
      <c r="N313" s="8">
        <v>0</v>
      </c>
      <c r="O313" s="9">
        <v>0</v>
      </c>
      <c r="P313" s="9">
        <v>1</v>
      </c>
      <c r="Q313" s="9">
        <v>0</v>
      </c>
      <c r="R313" s="9">
        <v>0</v>
      </c>
      <c r="S313" s="8">
        <v>18754</v>
      </c>
      <c r="T313" s="9">
        <v>12</v>
      </c>
      <c r="U313" s="9">
        <f t="shared" si="65"/>
        <v>18741</v>
      </c>
      <c r="V313" s="9">
        <f t="shared" si="66"/>
        <v>12</v>
      </c>
      <c r="W313" s="7">
        <v>6.3079999999999998</v>
      </c>
      <c r="X313" s="7">
        <f t="shared" si="71"/>
        <v>32.466000000000001</v>
      </c>
      <c r="Y313" s="9">
        <v>1</v>
      </c>
      <c r="Z313" s="9">
        <v>0</v>
      </c>
      <c r="AA313" s="9">
        <v>0</v>
      </c>
      <c r="AB313" s="9">
        <v>0</v>
      </c>
      <c r="AC313" s="9">
        <v>1</v>
      </c>
      <c r="AD313" s="29">
        <v>0</v>
      </c>
      <c r="AE313" s="9">
        <v>0</v>
      </c>
      <c r="AF313" s="9">
        <v>0</v>
      </c>
      <c r="AG313" s="29">
        <v>1</v>
      </c>
      <c r="AH313" s="9">
        <v>0</v>
      </c>
      <c r="AI313" s="29">
        <v>1</v>
      </c>
      <c r="AJ313" s="20">
        <v>2013</v>
      </c>
      <c r="AK313" s="32">
        <v>0.14000000000000001</v>
      </c>
      <c r="AL313" s="32">
        <v>0.42</v>
      </c>
      <c r="AM313" s="32">
        <v>0.33</v>
      </c>
      <c r="AN313" s="42">
        <v>0.11</v>
      </c>
      <c r="AO313" s="41">
        <v>1</v>
      </c>
      <c r="AP313" s="17">
        <v>0</v>
      </c>
      <c r="AQ313" s="38">
        <f t="shared" si="72"/>
        <v>0.57200000000000006</v>
      </c>
      <c r="AR313" s="39">
        <v>0.42799999999999999</v>
      </c>
      <c r="AS313">
        <v>1</v>
      </c>
      <c r="AT313" s="39">
        <v>0</v>
      </c>
      <c r="AU313">
        <v>0</v>
      </c>
      <c r="AV313" s="17">
        <v>1</v>
      </c>
      <c r="AW313">
        <f t="shared" si="73"/>
        <v>0.45799999999999996</v>
      </c>
      <c r="AX313" s="17">
        <v>0.54200000000000004</v>
      </c>
      <c r="AY313" s="17" t="s">
        <v>28</v>
      </c>
      <c r="AZ313">
        <v>0</v>
      </c>
      <c r="BA313">
        <v>1</v>
      </c>
      <c r="BB313">
        <v>0</v>
      </c>
      <c r="BC313">
        <v>0</v>
      </c>
      <c r="BD313">
        <v>0</v>
      </c>
      <c r="BE313">
        <v>0</v>
      </c>
      <c r="BF313" s="17">
        <v>0</v>
      </c>
      <c r="BG313">
        <v>0</v>
      </c>
      <c r="BH313">
        <v>1</v>
      </c>
      <c r="BI313" s="17">
        <v>0</v>
      </c>
      <c r="BJ313">
        <v>2870</v>
      </c>
      <c r="BK313">
        <v>291</v>
      </c>
      <c r="BL313" s="24">
        <v>44.774000000000001</v>
      </c>
      <c r="BM313">
        <v>1</v>
      </c>
      <c r="BN313">
        <v>0</v>
      </c>
      <c r="BO313">
        <v>0</v>
      </c>
      <c r="BP313">
        <v>0</v>
      </c>
      <c r="BQ313">
        <v>0</v>
      </c>
      <c r="BR313">
        <v>0</v>
      </c>
      <c r="BS313">
        <v>0</v>
      </c>
      <c r="BT313" s="17">
        <v>0</v>
      </c>
      <c r="BU313">
        <v>0</v>
      </c>
      <c r="BV313">
        <v>0</v>
      </c>
      <c r="BW313">
        <v>1</v>
      </c>
      <c r="BX313" s="17">
        <v>0</v>
      </c>
      <c r="BY313">
        <v>0</v>
      </c>
      <c r="BZ313">
        <v>0</v>
      </c>
      <c r="CA313">
        <v>0</v>
      </c>
      <c r="CB313">
        <v>0</v>
      </c>
      <c r="CC313" s="17">
        <v>0</v>
      </c>
      <c r="CD313">
        <v>1</v>
      </c>
      <c r="CE313">
        <v>1</v>
      </c>
      <c r="CF313">
        <v>0</v>
      </c>
      <c r="CG313">
        <v>0</v>
      </c>
      <c r="CH313">
        <v>0</v>
      </c>
      <c r="CI313">
        <v>0</v>
      </c>
      <c r="CJ313">
        <v>1</v>
      </c>
      <c r="CK313">
        <v>1</v>
      </c>
      <c r="CL313">
        <v>0</v>
      </c>
      <c r="CM313">
        <v>0</v>
      </c>
      <c r="CN313">
        <v>1</v>
      </c>
      <c r="CO313" s="17">
        <v>1</v>
      </c>
      <c r="CP313">
        <v>1.2999999999999999E-2</v>
      </c>
      <c r="CQ313">
        <v>3</v>
      </c>
      <c r="CR313">
        <v>1</v>
      </c>
      <c r="CS313">
        <v>0</v>
      </c>
      <c r="CT313">
        <v>29</v>
      </c>
      <c r="CZ313" s="33" t="s">
        <v>85</v>
      </c>
    </row>
    <row r="314" spans="1:104" x14ac:dyDescent="0.25">
      <c r="A314">
        <v>313</v>
      </c>
      <c r="B314">
        <v>21</v>
      </c>
      <c r="C314" s="24" t="s">
        <v>234</v>
      </c>
      <c r="D314" s="12">
        <v>3.5</v>
      </c>
      <c r="E314" s="13">
        <v>0.2</v>
      </c>
      <c r="F314" s="7">
        <f t="shared" si="70"/>
        <v>17.5</v>
      </c>
      <c r="G314" s="7">
        <f t="shared" si="60"/>
        <v>3.3</v>
      </c>
      <c r="H314" s="15">
        <f t="shared" si="61"/>
        <v>3.7</v>
      </c>
      <c r="I314" s="11">
        <f t="shared" si="62"/>
        <v>0.12159449831189598</v>
      </c>
      <c r="J314" s="32">
        <f t="shared" si="63"/>
        <v>6.9482570463940563E-3</v>
      </c>
      <c r="K314" s="32">
        <f t="shared" si="64"/>
        <v>143.92098526622169</v>
      </c>
      <c r="L314" s="8">
        <v>0</v>
      </c>
      <c r="M314" s="9">
        <v>1</v>
      </c>
      <c r="N314" s="8">
        <v>0</v>
      </c>
      <c r="O314" s="9">
        <v>0</v>
      </c>
      <c r="P314" s="9">
        <v>1</v>
      </c>
      <c r="Q314" s="9">
        <v>0</v>
      </c>
      <c r="R314" s="9">
        <v>0</v>
      </c>
      <c r="S314" s="8">
        <v>20420</v>
      </c>
      <c r="T314" s="9">
        <v>12</v>
      </c>
      <c r="U314" s="9">
        <f t="shared" si="65"/>
        <v>20407</v>
      </c>
      <c r="V314" s="9">
        <f t="shared" si="66"/>
        <v>12</v>
      </c>
      <c r="W314" s="7">
        <v>7.6660000000000004</v>
      </c>
      <c r="X314" s="7">
        <f t="shared" si="71"/>
        <v>32.852999999999994</v>
      </c>
      <c r="Y314" s="9">
        <v>1</v>
      </c>
      <c r="Z314" s="9">
        <v>0</v>
      </c>
      <c r="AA314" s="9">
        <v>0</v>
      </c>
      <c r="AB314" s="9">
        <v>0</v>
      </c>
      <c r="AC314" s="9">
        <v>1</v>
      </c>
      <c r="AD314" s="29">
        <v>0</v>
      </c>
      <c r="AE314" s="9">
        <v>0</v>
      </c>
      <c r="AF314" s="9">
        <v>0</v>
      </c>
      <c r="AG314" s="29">
        <v>1</v>
      </c>
      <c r="AH314" s="9">
        <v>0</v>
      </c>
      <c r="AI314" s="29">
        <v>1</v>
      </c>
      <c r="AJ314" s="20">
        <v>2013</v>
      </c>
      <c r="AK314" s="32">
        <v>0.14000000000000001</v>
      </c>
      <c r="AL314" s="32">
        <v>0.42</v>
      </c>
      <c r="AM314" s="32">
        <v>0.33</v>
      </c>
      <c r="AN314" s="42">
        <v>0.11</v>
      </c>
      <c r="AO314" s="41">
        <v>1</v>
      </c>
      <c r="AP314" s="17">
        <v>0</v>
      </c>
      <c r="AQ314" s="38">
        <f t="shared" si="72"/>
        <v>0.43300000000000005</v>
      </c>
      <c r="AR314" s="39">
        <v>0.56699999999999995</v>
      </c>
      <c r="AS314">
        <v>1</v>
      </c>
      <c r="AT314" s="39">
        <v>0</v>
      </c>
      <c r="AU314">
        <v>0</v>
      </c>
      <c r="AV314" s="17">
        <v>1</v>
      </c>
      <c r="AW314">
        <f t="shared" si="73"/>
        <v>0.29600000000000004</v>
      </c>
      <c r="AX314" s="17">
        <v>0.70399999999999996</v>
      </c>
      <c r="AY314" s="17" t="s">
        <v>28</v>
      </c>
      <c r="AZ314">
        <v>0</v>
      </c>
      <c r="BA314">
        <v>1</v>
      </c>
      <c r="BB314">
        <v>0</v>
      </c>
      <c r="BC314">
        <v>0</v>
      </c>
      <c r="BD314">
        <v>0</v>
      </c>
      <c r="BE314">
        <v>0</v>
      </c>
      <c r="BF314" s="17">
        <v>0</v>
      </c>
      <c r="BG314">
        <v>0</v>
      </c>
      <c r="BH314">
        <v>1</v>
      </c>
      <c r="BI314" s="17">
        <v>0</v>
      </c>
      <c r="BJ314">
        <v>2870</v>
      </c>
      <c r="BK314">
        <v>291</v>
      </c>
      <c r="BL314" s="24">
        <v>46.518999999999998</v>
      </c>
      <c r="BM314">
        <v>1</v>
      </c>
      <c r="BN314">
        <v>0</v>
      </c>
      <c r="BO314">
        <v>0</v>
      </c>
      <c r="BP314">
        <v>0</v>
      </c>
      <c r="BQ314">
        <v>0</v>
      </c>
      <c r="BR314">
        <v>0</v>
      </c>
      <c r="BS314">
        <v>0</v>
      </c>
      <c r="BT314" s="17">
        <v>0</v>
      </c>
      <c r="BU314">
        <v>0</v>
      </c>
      <c r="BV314">
        <v>0</v>
      </c>
      <c r="BW314">
        <v>1</v>
      </c>
      <c r="BX314" s="17">
        <v>0</v>
      </c>
      <c r="BY314">
        <v>0</v>
      </c>
      <c r="BZ314">
        <v>0</v>
      </c>
      <c r="CA314">
        <v>0</v>
      </c>
      <c r="CB314">
        <v>0</v>
      </c>
      <c r="CC314" s="17">
        <v>0</v>
      </c>
      <c r="CD314">
        <v>1</v>
      </c>
      <c r="CE314">
        <v>1</v>
      </c>
      <c r="CF314">
        <v>0</v>
      </c>
      <c r="CG314">
        <v>0</v>
      </c>
      <c r="CH314">
        <v>0</v>
      </c>
      <c r="CI314">
        <v>0</v>
      </c>
      <c r="CJ314">
        <v>1</v>
      </c>
      <c r="CK314">
        <v>1</v>
      </c>
      <c r="CL314">
        <v>0</v>
      </c>
      <c r="CM314">
        <v>0</v>
      </c>
      <c r="CN314">
        <v>1</v>
      </c>
      <c r="CO314" s="17">
        <v>1</v>
      </c>
      <c r="CP314">
        <v>1.2999999999999999E-2</v>
      </c>
      <c r="CQ314">
        <v>3</v>
      </c>
      <c r="CR314">
        <v>1</v>
      </c>
      <c r="CS314">
        <v>0</v>
      </c>
      <c r="CT314">
        <v>29</v>
      </c>
      <c r="CZ314" s="33" t="s">
        <v>85</v>
      </c>
    </row>
    <row r="315" spans="1:104" x14ac:dyDescent="0.25">
      <c r="A315">
        <v>314</v>
      </c>
      <c r="B315">
        <v>21</v>
      </c>
      <c r="C315" s="24" t="s">
        <v>234</v>
      </c>
      <c r="D315" s="12">
        <v>13.6</v>
      </c>
      <c r="E315" s="13">
        <v>1.5</v>
      </c>
      <c r="F315" s="7">
        <f t="shared" si="70"/>
        <v>9.0666666666666664</v>
      </c>
      <c r="G315" s="7">
        <f t="shared" si="60"/>
        <v>12.1</v>
      </c>
      <c r="H315" s="15">
        <f t="shared" si="61"/>
        <v>15.1</v>
      </c>
      <c r="I315" s="11">
        <f t="shared" si="62"/>
        <v>3.9341831513423985E-2</v>
      </c>
      <c r="J315" s="32">
        <f t="shared" si="63"/>
        <v>4.3391725933923514E-3</v>
      </c>
      <c r="K315" s="32">
        <f t="shared" si="64"/>
        <v>230.45868272739139</v>
      </c>
      <c r="L315" s="8">
        <v>0</v>
      </c>
      <c r="M315" s="9">
        <v>1</v>
      </c>
      <c r="N315" s="8">
        <v>0</v>
      </c>
      <c r="O315" s="9">
        <v>0</v>
      </c>
      <c r="P315" s="9">
        <v>1</v>
      </c>
      <c r="Q315" s="9">
        <v>0</v>
      </c>
      <c r="R315" s="9">
        <v>0</v>
      </c>
      <c r="S315" s="8">
        <v>53044</v>
      </c>
      <c r="T315" s="9">
        <v>14</v>
      </c>
      <c r="U315" s="9">
        <f t="shared" si="65"/>
        <v>53029</v>
      </c>
      <c r="V315" s="9">
        <f t="shared" si="66"/>
        <v>12</v>
      </c>
      <c r="W315" s="7">
        <v>7.8040000000000003</v>
      </c>
      <c r="X315" s="7">
        <f t="shared" si="71"/>
        <v>30.79</v>
      </c>
      <c r="Y315" s="9">
        <v>1</v>
      </c>
      <c r="Z315" s="9">
        <v>0</v>
      </c>
      <c r="AA315" s="9">
        <v>0</v>
      </c>
      <c r="AB315" s="9">
        <v>0</v>
      </c>
      <c r="AC315" s="9">
        <v>1</v>
      </c>
      <c r="AD315" s="29">
        <v>0</v>
      </c>
      <c r="AE315" s="9">
        <v>0</v>
      </c>
      <c r="AF315" s="9">
        <v>0</v>
      </c>
      <c r="AG315" s="29">
        <v>1</v>
      </c>
      <c r="AH315" s="9">
        <v>0</v>
      </c>
      <c r="AI315" s="29">
        <v>1</v>
      </c>
      <c r="AJ315" s="20">
        <v>2013</v>
      </c>
      <c r="AK315" s="32">
        <v>0.14000000000000001</v>
      </c>
      <c r="AL315" s="32">
        <v>0.42</v>
      </c>
      <c r="AM315" s="32">
        <v>0.33</v>
      </c>
      <c r="AN315" s="42">
        <v>0.11</v>
      </c>
      <c r="AO315" s="41">
        <v>1</v>
      </c>
      <c r="AP315" s="17">
        <v>0</v>
      </c>
      <c r="AQ315" s="38">
        <f t="shared" si="72"/>
        <v>0.505</v>
      </c>
      <c r="AR315" s="39">
        <v>0.495</v>
      </c>
      <c r="AS315">
        <v>1</v>
      </c>
      <c r="AT315" s="39">
        <v>0</v>
      </c>
      <c r="AU315">
        <v>0</v>
      </c>
      <c r="AV315" s="17">
        <v>1</v>
      </c>
      <c r="AW315">
        <f t="shared" si="73"/>
        <v>0.375</v>
      </c>
      <c r="AX315" s="17">
        <v>0.625</v>
      </c>
      <c r="AY315" s="17" t="s">
        <v>28</v>
      </c>
      <c r="AZ315">
        <v>0</v>
      </c>
      <c r="BA315">
        <v>1</v>
      </c>
      <c r="BB315">
        <v>0</v>
      </c>
      <c r="BC315">
        <v>0</v>
      </c>
      <c r="BD315">
        <v>0</v>
      </c>
      <c r="BE315">
        <v>0</v>
      </c>
      <c r="BF315" s="17">
        <v>0</v>
      </c>
      <c r="BG315">
        <v>0</v>
      </c>
      <c r="BH315">
        <v>1</v>
      </c>
      <c r="BI315" s="17">
        <v>0</v>
      </c>
      <c r="BJ315">
        <v>2870</v>
      </c>
      <c r="BK315">
        <v>291</v>
      </c>
      <c r="BL315" s="24">
        <v>44.594000000000001</v>
      </c>
      <c r="BM315">
        <v>0</v>
      </c>
      <c r="BN315">
        <v>0</v>
      </c>
      <c r="BO315">
        <v>0</v>
      </c>
      <c r="BP315">
        <v>0</v>
      </c>
      <c r="BQ315">
        <v>0</v>
      </c>
      <c r="BR315">
        <v>0</v>
      </c>
      <c r="BS315">
        <v>0</v>
      </c>
      <c r="BT315" s="17">
        <v>1</v>
      </c>
      <c r="BU315">
        <v>0</v>
      </c>
      <c r="BV315">
        <v>1</v>
      </c>
      <c r="BW315">
        <v>0</v>
      </c>
      <c r="BX315" s="17">
        <v>0</v>
      </c>
      <c r="BY315">
        <v>0</v>
      </c>
      <c r="BZ315">
        <v>1</v>
      </c>
      <c r="CA315">
        <v>0</v>
      </c>
      <c r="CB315">
        <v>0</v>
      </c>
      <c r="CC315" s="17">
        <v>0</v>
      </c>
      <c r="CD315">
        <v>1</v>
      </c>
      <c r="CE315">
        <v>1</v>
      </c>
      <c r="CF315">
        <v>0</v>
      </c>
      <c r="CG315">
        <v>0</v>
      </c>
      <c r="CH315">
        <v>0</v>
      </c>
      <c r="CI315">
        <v>0</v>
      </c>
      <c r="CJ315">
        <v>1</v>
      </c>
      <c r="CK315">
        <v>1</v>
      </c>
      <c r="CL315">
        <v>0</v>
      </c>
      <c r="CM315">
        <v>0</v>
      </c>
      <c r="CN315">
        <v>1</v>
      </c>
      <c r="CO315" s="17">
        <v>1</v>
      </c>
      <c r="CP315">
        <v>1.2999999999999999E-2</v>
      </c>
      <c r="CQ315">
        <v>3</v>
      </c>
      <c r="CR315">
        <v>1</v>
      </c>
      <c r="CS315">
        <v>0</v>
      </c>
      <c r="CT315">
        <v>29</v>
      </c>
      <c r="CZ315" s="33" t="s">
        <v>85</v>
      </c>
    </row>
    <row r="316" spans="1:104" x14ac:dyDescent="0.25">
      <c r="A316">
        <v>315</v>
      </c>
      <c r="B316">
        <v>21</v>
      </c>
      <c r="C316" s="24" t="s">
        <v>234</v>
      </c>
      <c r="D316" s="12">
        <v>14.6</v>
      </c>
      <c r="E316" s="13">
        <v>1.5</v>
      </c>
      <c r="F316" s="7">
        <f t="shared" si="70"/>
        <v>9.7333333333333325</v>
      </c>
      <c r="G316" s="7">
        <f t="shared" si="60"/>
        <v>13.1</v>
      </c>
      <c r="H316" s="15">
        <f t="shared" si="61"/>
        <v>16.100000000000001</v>
      </c>
      <c r="I316" s="11">
        <f t="shared" si="62"/>
        <v>8.2403838857020115E-2</v>
      </c>
      <c r="J316" s="32">
        <f t="shared" si="63"/>
        <v>8.4661478277760407E-3</v>
      </c>
      <c r="K316" s="32">
        <f t="shared" si="64"/>
        <v>118.11747448103425</v>
      </c>
      <c r="L316" s="8">
        <v>0</v>
      </c>
      <c r="M316" s="9">
        <v>1</v>
      </c>
      <c r="N316" s="8">
        <v>0</v>
      </c>
      <c r="O316" s="9">
        <v>0</v>
      </c>
      <c r="P316" s="9">
        <v>1</v>
      </c>
      <c r="Q316" s="9">
        <v>0</v>
      </c>
      <c r="R316" s="9">
        <v>0</v>
      </c>
      <c r="S316" s="8">
        <v>13870</v>
      </c>
      <c r="T316" s="9">
        <v>12</v>
      </c>
      <c r="U316" s="9">
        <f t="shared" si="65"/>
        <v>13857</v>
      </c>
      <c r="V316" s="9">
        <f t="shared" si="66"/>
        <v>12</v>
      </c>
      <c r="W316" s="7">
        <v>10.032</v>
      </c>
      <c r="X316" s="7">
        <f t="shared" si="71"/>
        <v>25.486000000000001</v>
      </c>
      <c r="Y316" s="9">
        <v>1</v>
      </c>
      <c r="Z316" s="9">
        <v>0</v>
      </c>
      <c r="AA316" s="9">
        <v>0</v>
      </c>
      <c r="AB316" s="9">
        <v>0</v>
      </c>
      <c r="AC316" s="9">
        <v>1</v>
      </c>
      <c r="AD316" s="29">
        <v>0</v>
      </c>
      <c r="AE316" s="9">
        <v>0</v>
      </c>
      <c r="AF316" s="9">
        <v>0</v>
      </c>
      <c r="AG316" s="29">
        <v>1</v>
      </c>
      <c r="AH316" s="9">
        <v>0</v>
      </c>
      <c r="AI316" s="29">
        <v>1</v>
      </c>
      <c r="AJ316" s="20">
        <v>2013</v>
      </c>
      <c r="AK316" s="32">
        <v>0.14000000000000001</v>
      </c>
      <c r="AL316" s="32">
        <v>0.42</v>
      </c>
      <c r="AM316" s="32">
        <v>0.33</v>
      </c>
      <c r="AN316" s="42">
        <v>0.11</v>
      </c>
      <c r="AO316" s="41">
        <v>1</v>
      </c>
      <c r="AP316" s="17">
        <v>0</v>
      </c>
      <c r="AQ316" s="38">
        <f t="shared" si="72"/>
        <v>0.52</v>
      </c>
      <c r="AR316" s="39">
        <v>0.48</v>
      </c>
      <c r="AS316">
        <v>1</v>
      </c>
      <c r="AT316" s="39">
        <v>0</v>
      </c>
      <c r="AU316">
        <v>0</v>
      </c>
      <c r="AV316" s="17">
        <v>1</v>
      </c>
      <c r="AW316">
        <f t="shared" si="73"/>
        <v>0.378</v>
      </c>
      <c r="AX316" s="17">
        <v>0.622</v>
      </c>
      <c r="AY316" s="17" t="s">
        <v>28</v>
      </c>
      <c r="AZ316">
        <v>0</v>
      </c>
      <c r="BA316">
        <v>1</v>
      </c>
      <c r="BB316">
        <v>0</v>
      </c>
      <c r="BC316">
        <v>0</v>
      </c>
      <c r="BD316">
        <v>0</v>
      </c>
      <c r="BE316">
        <v>0</v>
      </c>
      <c r="BF316" s="17">
        <v>0</v>
      </c>
      <c r="BG316">
        <v>0</v>
      </c>
      <c r="BH316">
        <v>1</v>
      </c>
      <c r="BI316" s="17">
        <v>0</v>
      </c>
      <c r="BJ316">
        <v>2870</v>
      </c>
      <c r="BK316">
        <v>291</v>
      </c>
      <c r="BL316" s="24">
        <v>41.518000000000001</v>
      </c>
      <c r="BM316">
        <v>0</v>
      </c>
      <c r="BN316">
        <v>0</v>
      </c>
      <c r="BO316">
        <v>0</v>
      </c>
      <c r="BP316">
        <v>0</v>
      </c>
      <c r="BQ316">
        <v>0</v>
      </c>
      <c r="BR316">
        <v>0</v>
      </c>
      <c r="BS316">
        <v>0</v>
      </c>
      <c r="BT316" s="17">
        <v>1</v>
      </c>
      <c r="BU316">
        <v>0</v>
      </c>
      <c r="BV316">
        <v>1</v>
      </c>
      <c r="BW316">
        <v>0</v>
      </c>
      <c r="BX316" s="17">
        <v>0</v>
      </c>
      <c r="BY316">
        <v>0</v>
      </c>
      <c r="BZ316">
        <v>1</v>
      </c>
      <c r="CA316">
        <v>0</v>
      </c>
      <c r="CB316">
        <v>0</v>
      </c>
      <c r="CC316" s="17">
        <v>0</v>
      </c>
      <c r="CD316">
        <v>1</v>
      </c>
      <c r="CE316">
        <v>1</v>
      </c>
      <c r="CF316">
        <v>0</v>
      </c>
      <c r="CG316">
        <v>0</v>
      </c>
      <c r="CH316">
        <v>0</v>
      </c>
      <c r="CI316">
        <v>0</v>
      </c>
      <c r="CJ316">
        <v>1</v>
      </c>
      <c r="CK316">
        <v>1</v>
      </c>
      <c r="CL316">
        <v>0</v>
      </c>
      <c r="CM316">
        <v>0</v>
      </c>
      <c r="CN316">
        <v>1</v>
      </c>
      <c r="CO316" s="17">
        <v>1</v>
      </c>
      <c r="CP316">
        <v>1.2999999999999999E-2</v>
      </c>
      <c r="CQ316">
        <v>3</v>
      </c>
      <c r="CR316">
        <v>1</v>
      </c>
      <c r="CS316">
        <v>0</v>
      </c>
      <c r="CT316">
        <v>29</v>
      </c>
      <c r="CZ316" s="33" t="s">
        <v>85</v>
      </c>
    </row>
    <row r="317" spans="1:104" x14ac:dyDescent="0.25">
      <c r="A317">
        <v>316</v>
      </c>
      <c r="B317">
        <v>21</v>
      </c>
      <c r="C317" s="24" t="s">
        <v>234</v>
      </c>
      <c r="D317" s="12">
        <v>11.2</v>
      </c>
      <c r="E317" s="13">
        <v>3</v>
      </c>
      <c r="F317" s="7">
        <f t="shared" si="70"/>
        <v>3.7333333333333329</v>
      </c>
      <c r="G317" s="7">
        <f t="shared" si="60"/>
        <v>8.1999999999999993</v>
      </c>
      <c r="H317" s="15">
        <f t="shared" si="61"/>
        <v>14.2</v>
      </c>
      <c r="I317" s="11">
        <f t="shared" si="62"/>
        <v>2.7260822444108244E-2</v>
      </c>
      <c r="J317" s="32">
        <f t="shared" si="63"/>
        <v>7.3020060118147078E-3</v>
      </c>
      <c r="K317" s="32">
        <f t="shared" si="64"/>
        <v>136.94866840454409</v>
      </c>
      <c r="L317" s="8">
        <v>0</v>
      </c>
      <c r="M317" s="9">
        <v>1</v>
      </c>
      <c r="N317" s="8">
        <v>0</v>
      </c>
      <c r="O317" s="9">
        <v>0</v>
      </c>
      <c r="P317" s="9">
        <v>1</v>
      </c>
      <c r="Q317" s="9">
        <v>0</v>
      </c>
      <c r="R317" s="9">
        <v>0</v>
      </c>
      <c r="S317" s="8">
        <v>18754</v>
      </c>
      <c r="T317" s="9">
        <v>12</v>
      </c>
      <c r="U317" s="9">
        <f t="shared" si="65"/>
        <v>18741</v>
      </c>
      <c r="V317" s="9">
        <f t="shared" si="66"/>
        <v>12</v>
      </c>
      <c r="W317" s="7">
        <v>6.3079999999999998</v>
      </c>
      <c r="X317" s="7">
        <f t="shared" si="71"/>
        <v>32.466000000000001</v>
      </c>
      <c r="Y317" s="9">
        <v>1</v>
      </c>
      <c r="Z317" s="9">
        <v>0</v>
      </c>
      <c r="AA317" s="9">
        <v>0</v>
      </c>
      <c r="AB317" s="9">
        <v>0</v>
      </c>
      <c r="AC317" s="9">
        <v>1</v>
      </c>
      <c r="AD317" s="29">
        <v>0</v>
      </c>
      <c r="AE317" s="9">
        <v>0</v>
      </c>
      <c r="AF317" s="9">
        <v>0</v>
      </c>
      <c r="AG317" s="29">
        <v>1</v>
      </c>
      <c r="AH317" s="9">
        <v>0</v>
      </c>
      <c r="AI317" s="29">
        <v>1</v>
      </c>
      <c r="AJ317" s="20">
        <v>2013</v>
      </c>
      <c r="AK317" s="32">
        <v>0.14000000000000001</v>
      </c>
      <c r="AL317" s="32">
        <v>0.42</v>
      </c>
      <c r="AM317" s="32">
        <v>0.33</v>
      </c>
      <c r="AN317" s="42">
        <v>0.11</v>
      </c>
      <c r="AO317" s="41">
        <v>1</v>
      </c>
      <c r="AP317" s="17">
        <v>0</v>
      </c>
      <c r="AQ317" s="38">
        <f t="shared" si="72"/>
        <v>0.57200000000000006</v>
      </c>
      <c r="AR317" s="39">
        <v>0.42799999999999999</v>
      </c>
      <c r="AS317">
        <v>1</v>
      </c>
      <c r="AT317" s="39">
        <v>0</v>
      </c>
      <c r="AU317">
        <v>0</v>
      </c>
      <c r="AV317" s="17">
        <v>1</v>
      </c>
      <c r="AW317">
        <f t="shared" si="73"/>
        <v>0.45799999999999996</v>
      </c>
      <c r="AX317" s="17">
        <v>0.54200000000000004</v>
      </c>
      <c r="AY317" s="17" t="s">
        <v>28</v>
      </c>
      <c r="AZ317">
        <v>0</v>
      </c>
      <c r="BA317">
        <v>1</v>
      </c>
      <c r="BB317">
        <v>0</v>
      </c>
      <c r="BC317">
        <v>0</v>
      </c>
      <c r="BD317">
        <v>0</v>
      </c>
      <c r="BE317">
        <v>0</v>
      </c>
      <c r="BF317" s="17">
        <v>0</v>
      </c>
      <c r="BG317">
        <v>0</v>
      </c>
      <c r="BH317">
        <v>1</v>
      </c>
      <c r="BI317" s="17">
        <v>0</v>
      </c>
      <c r="BJ317">
        <v>2870</v>
      </c>
      <c r="BK317">
        <v>291</v>
      </c>
      <c r="BL317" s="24">
        <v>44.774000000000001</v>
      </c>
      <c r="BM317">
        <v>0</v>
      </c>
      <c r="BN317">
        <v>0</v>
      </c>
      <c r="BO317">
        <v>0</v>
      </c>
      <c r="BP317">
        <v>0</v>
      </c>
      <c r="BQ317">
        <v>0</v>
      </c>
      <c r="BR317">
        <v>0</v>
      </c>
      <c r="BS317">
        <v>0</v>
      </c>
      <c r="BT317" s="17">
        <v>1</v>
      </c>
      <c r="BU317">
        <v>0</v>
      </c>
      <c r="BV317">
        <v>1</v>
      </c>
      <c r="BW317">
        <v>0</v>
      </c>
      <c r="BX317" s="17">
        <v>0</v>
      </c>
      <c r="BY317">
        <v>0</v>
      </c>
      <c r="BZ317">
        <v>1</v>
      </c>
      <c r="CA317">
        <v>0</v>
      </c>
      <c r="CB317">
        <v>0</v>
      </c>
      <c r="CC317" s="17">
        <v>0</v>
      </c>
      <c r="CD317">
        <v>1</v>
      </c>
      <c r="CE317">
        <v>1</v>
      </c>
      <c r="CF317">
        <v>0</v>
      </c>
      <c r="CG317">
        <v>0</v>
      </c>
      <c r="CH317">
        <v>0</v>
      </c>
      <c r="CI317">
        <v>0</v>
      </c>
      <c r="CJ317">
        <v>1</v>
      </c>
      <c r="CK317">
        <v>1</v>
      </c>
      <c r="CL317">
        <v>0</v>
      </c>
      <c r="CM317">
        <v>0</v>
      </c>
      <c r="CN317">
        <v>1</v>
      </c>
      <c r="CO317" s="17">
        <v>1</v>
      </c>
      <c r="CP317">
        <v>1.2999999999999999E-2</v>
      </c>
      <c r="CQ317">
        <v>3</v>
      </c>
      <c r="CR317">
        <v>1</v>
      </c>
      <c r="CS317">
        <v>0</v>
      </c>
      <c r="CT317">
        <v>29</v>
      </c>
      <c r="CZ317" s="33" t="s">
        <v>85</v>
      </c>
    </row>
    <row r="318" spans="1:104" x14ac:dyDescent="0.25">
      <c r="A318">
        <v>317</v>
      </c>
      <c r="B318">
        <v>21</v>
      </c>
      <c r="C318" s="24" t="s">
        <v>234</v>
      </c>
      <c r="D318" s="12">
        <v>11.9</v>
      </c>
      <c r="E318" s="13">
        <v>3.6</v>
      </c>
      <c r="F318" s="7">
        <f t="shared" si="70"/>
        <v>3.3055555555555554</v>
      </c>
      <c r="G318" s="7">
        <f t="shared" si="60"/>
        <v>8.3000000000000007</v>
      </c>
      <c r="H318" s="15">
        <f t="shared" si="61"/>
        <v>15.5</v>
      </c>
      <c r="I318" s="11">
        <f t="shared" si="62"/>
        <v>2.3133355957210736E-2</v>
      </c>
      <c r="J318" s="32">
        <f t="shared" si="63"/>
        <v>6.9983261719292981E-3</v>
      </c>
      <c r="K318" s="32">
        <f t="shared" si="64"/>
        <v>142.89131078386421</v>
      </c>
      <c r="L318" s="8">
        <v>0</v>
      </c>
      <c r="M318" s="9">
        <v>1</v>
      </c>
      <c r="N318" s="8">
        <v>0</v>
      </c>
      <c r="O318" s="9">
        <v>0</v>
      </c>
      <c r="P318" s="9">
        <v>1</v>
      </c>
      <c r="Q318" s="9">
        <v>0</v>
      </c>
      <c r="R318" s="9">
        <v>0</v>
      </c>
      <c r="S318" s="8">
        <v>20420</v>
      </c>
      <c r="T318" s="9">
        <v>12</v>
      </c>
      <c r="U318" s="9">
        <f t="shared" si="65"/>
        <v>20407</v>
      </c>
      <c r="V318" s="9">
        <f t="shared" si="66"/>
        <v>12</v>
      </c>
      <c r="W318" s="7">
        <v>7.6660000000000004</v>
      </c>
      <c r="X318" s="7">
        <f t="shared" si="71"/>
        <v>32.852999999999994</v>
      </c>
      <c r="Y318" s="9">
        <v>1</v>
      </c>
      <c r="Z318" s="9">
        <v>0</v>
      </c>
      <c r="AA318" s="9">
        <v>0</v>
      </c>
      <c r="AB318" s="9">
        <v>0</v>
      </c>
      <c r="AC318" s="9">
        <v>1</v>
      </c>
      <c r="AD318" s="29">
        <v>0</v>
      </c>
      <c r="AE318" s="9">
        <v>0</v>
      </c>
      <c r="AF318" s="9">
        <v>0</v>
      </c>
      <c r="AG318" s="29">
        <v>1</v>
      </c>
      <c r="AH318" s="9">
        <v>0</v>
      </c>
      <c r="AI318" s="29">
        <v>1</v>
      </c>
      <c r="AJ318" s="20">
        <v>2013</v>
      </c>
      <c r="AK318" s="32">
        <v>0.14000000000000001</v>
      </c>
      <c r="AL318" s="32">
        <v>0.42</v>
      </c>
      <c r="AM318" s="32">
        <v>0.33</v>
      </c>
      <c r="AN318" s="42">
        <v>0.11</v>
      </c>
      <c r="AO318" s="41">
        <v>1</v>
      </c>
      <c r="AP318" s="17">
        <v>0</v>
      </c>
      <c r="AQ318" s="38">
        <f t="shared" si="72"/>
        <v>0.43300000000000005</v>
      </c>
      <c r="AR318" s="39">
        <v>0.56699999999999995</v>
      </c>
      <c r="AS318">
        <v>1</v>
      </c>
      <c r="AT318" s="39">
        <v>0</v>
      </c>
      <c r="AU318">
        <v>0</v>
      </c>
      <c r="AV318" s="17">
        <v>1</v>
      </c>
      <c r="AW318">
        <f t="shared" si="73"/>
        <v>0.29600000000000004</v>
      </c>
      <c r="AX318" s="17">
        <v>0.70399999999999996</v>
      </c>
      <c r="AY318" s="17" t="s">
        <v>28</v>
      </c>
      <c r="AZ318">
        <v>0</v>
      </c>
      <c r="BA318">
        <v>1</v>
      </c>
      <c r="BB318">
        <v>0</v>
      </c>
      <c r="BC318">
        <v>0</v>
      </c>
      <c r="BD318">
        <v>0</v>
      </c>
      <c r="BE318">
        <v>0</v>
      </c>
      <c r="BF318" s="17">
        <v>0</v>
      </c>
      <c r="BG318">
        <v>0</v>
      </c>
      <c r="BH318">
        <v>1</v>
      </c>
      <c r="BI318" s="17">
        <v>0</v>
      </c>
      <c r="BJ318">
        <v>2870</v>
      </c>
      <c r="BK318">
        <v>291</v>
      </c>
      <c r="BL318" s="24">
        <v>46.518999999999998</v>
      </c>
      <c r="BM318">
        <v>0</v>
      </c>
      <c r="BN318">
        <v>0</v>
      </c>
      <c r="BO318">
        <v>0</v>
      </c>
      <c r="BP318">
        <v>0</v>
      </c>
      <c r="BQ318">
        <v>0</v>
      </c>
      <c r="BR318">
        <v>0</v>
      </c>
      <c r="BS318">
        <v>0</v>
      </c>
      <c r="BT318" s="17">
        <v>1</v>
      </c>
      <c r="BU318">
        <v>0</v>
      </c>
      <c r="BV318">
        <v>1</v>
      </c>
      <c r="BW318">
        <v>0</v>
      </c>
      <c r="BX318" s="17">
        <v>0</v>
      </c>
      <c r="BY318">
        <v>0</v>
      </c>
      <c r="BZ318">
        <v>1</v>
      </c>
      <c r="CA318">
        <v>0</v>
      </c>
      <c r="CB318">
        <v>0</v>
      </c>
      <c r="CC318" s="17">
        <v>0</v>
      </c>
      <c r="CD318">
        <v>1</v>
      </c>
      <c r="CE318">
        <v>1</v>
      </c>
      <c r="CF318">
        <v>0</v>
      </c>
      <c r="CG318">
        <v>0</v>
      </c>
      <c r="CH318">
        <v>0</v>
      </c>
      <c r="CI318">
        <v>0</v>
      </c>
      <c r="CJ318">
        <v>1</v>
      </c>
      <c r="CK318">
        <v>1</v>
      </c>
      <c r="CL318">
        <v>0</v>
      </c>
      <c r="CM318">
        <v>0</v>
      </c>
      <c r="CN318">
        <v>1</v>
      </c>
      <c r="CO318" s="17">
        <v>1</v>
      </c>
      <c r="CP318">
        <v>1.2999999999999999E-2</v>
      </c>
      <c r="CQ318">
        <v>3</v>
      </c>
      <c r="CR318">
        <v>1</v>
      </c>
      <c r="CS318">
        <v>0</v>
      </c>
      <c r="CT318">
        <v>29</v>
      </c>
      <c r="CZ318" s="33" t="s">
        <v>85</v>
      </c>
    </row>
    <row r="319" spans="1:104" x14ac:dyDescent="0.25">
      <c r="A319">
        <v>318</v>
      </c>
      <c r="B319">
        <v>21</v>
      </c>
      <c r="C319" s="24" t="s">
        <v>234</v>
      </c>
      <c r="D319" s="12">
        <v>5.0999999999999996</v>
      </c>
      <c r="E319" s="13">
        <v>0.1</v>
      </c>
      <c r="F319" s="7">
        <f t="shared" si="70"/>
        <v>50.999999999999993</v>
      </c>
      <c r="G319" s="7">
        <f t="shared" si="60"/>
        <v>5</v>
      </c>
      <c r="H319" s="15">
        <f t="shared" si="61"/>
        <v>5.1999999999999993</v>
      </c>
      <c r="I319" s="11">
        <f t="shared" si="62"/>
        <v>0.2975544533148119</v>
      </c>
      <c r="J319" s="32">
        <f t="shared" si="63"/>
        <v>5.8344010453884694E-3</v>
      </c>
      <c r="K319" s="32">
        <f t="shared" si="64"/>
        <v>171.39719951037708</v>
      </c>
      <c r="L319" s="8">
        <v>0</v>
      </c>
      <c r="M319" s="9">
        <v>1</v>
      </c>
      <c r="N319" s="8">
        <v>0</v>
      </c>
      <c r="O319" s="9">
        <v>0</v>
      </c>
      <c r="P319" s="9">
        <v>1</v>
      </c>
      <c r="Q319" s="9">
        <v>0</v>
      </c>
      <c r="R319" s="9">
        <v>0</v>
      </c>
      <c r="S319" s="8">
        <v>26789</v>
      </c>
      <c r="T319" s="9">
        <v>12</v>
      </c>
      <c r="U319" s="9">
        <f t="shared" si="65"/>
        <v>26776</v>
      </c>
      <c r="V319" s="9">
        <f t="shared" si="66"/>
        <v>12</v>
      </c>
      <c r="W319" s="7">
        <v>7.8040000000000003</v>
      </c>
      <c r="X319" s="7">
        <f t="shared" si="71"/>
        <v>30.79</v>
      </c>
      <c r="Y319" s="9">
        <v>1</v>
      </c>
      <c r="Z319" s="9">
        <v>0</v>
      </c>
      <c r="AA319" s="9">
        <v>0</v>
      </c>
      <c r="AB319" s="9">
        <v>0</v>
      </c>
      <c r="AC319" s="9">
        <v>1</v>
      </c>
      <c r="AD319" s="29">
        <v>0</v>
      </c>
      <c r="AE319" s="9">
        <v>0</v>
      </c>
      <c r="AF319" s="9">
        <v>0</v>
      </c>
      <c r="AG319" s="29">
        <v>1</v>
      </c>
      <c r="AH319" s="9">
        <v>0</v>
      </c>
      <c r="AI319" s="29">
        <v>1</v>
      </c>
      <c r="AJ319" s="20">
        <v>2013</v>
      </c>
      <c r="AK319" s="32">
        <v>0.14000000000000001</v>
      </c>
      <c r="AL319" s="32">
        <v>0.42</v>
      </c>
      <c r="AM319" s="32">
        <v>0.33</v>
      </c>
      <c r="AN319" s="42">
        <v>0.11</v>
      </c>
      <c r="AO319" s="41">
        <v>1</v>
      </c>
      <c r="AP319" s="17">
        <v>0</v>
      </c>
      <c r="AQ319">
        <v>1</v>
      </c>
      <c r="AR319" s="39">
        <v>0</v>
      </c>
      <c r="AS319">
        <v>1</v>
      </c>
      <c r="AT319" s="39">
        <v>0</v>
      </c>
      <c r="AU319">
        <v>0</v>
      </c>
      <c r="AV319" s="17">
        <v>1</v>
      </c>
      <c r="AW319">
        <f t="shared" si="73"/>
        <v>0.375</v>
      </c>
      <c r="AX319" s="17">
        <v>0.625</v>
      </c>
      <c r="AY319" s="17" t="s">
        <v>28</v>
      </c>
      <c r="AZ319">
        <v>0</v>
      </c>
      <c r="BA319">
        <v>1</v>
      </c>
      <c r="BB319">
        <v>0</v>
      </c>
      <c r="BC319">
        <v>0</v>
      </c>
      <c r="BD319">
        <v>0</v>
      </c>
      <c r="BE319">
        <v>0</v>
      </c>
      <c r="BF319" s="17">
        <v>0</v>
      </c>
      <c r="BG319">
        <v>0</v>
      </c>
      <c r="BH319">
        <v>1</v>
      </c>
      <c r="BI319" s="17">
        <v>0</v>
      </c>
      <c r="BJ319">
        <v>2870</v>
      </c>
      <c r="BK319">
        <v>291</v>
      </c>
      <c r="BL319" s="24">
        <v>44.594000000000001</v>
      </c>
      <c r="BM319">
        <v>1</v>
      </c>
      <c r="BN319">
        <v>0</v>
      </c>
      <c r="BO319">
        <v>0</v>
      </c>
      <c r="BP319">
        <v>0</v>
      </c>
      <c r="BQ319">
        <v>0</v>
      </c>
      <c r="BR319">
        <v>0</v>
      </c>
      <c r="BS319">
        <v>0</v>
      </c>
      <c r="BT319" s="17">
        <v>0</v>
      </c>
      <c r="BU319">
        <v>0</v>
      </c>
      <c r="BV319">
        <v>0</v>
      </c>
      <c r="BW319">
        <v>1</v>
      </c>
      <c r="BX319" s="17">
        <v>0</v>
      </c>
      <c r="BY319">
        <v>0</v>
      </c>
      <c r="BZ319">
        <v>0</v>
      </c>
      <c r="CA319">
        <v>0</v>
      </c>
      <c r="CB319">
        <v>0</v>
      </c>
      <c r="CC319" s="17">
        <v>0</v>
      </c>
      <c r="CD319">
        <v>1</v>
      </c>
      <c r="CE319">
        <v>1</v>
      </c>
      <c r="CF319">
        <v>0</v>
      </c>
      <c r="CG319">
        <v>0</v>
      </c>
      <c r="CH319">
        <v>0</v>
      </c>
      <c r="CI319">
        <v>0</v>
      </c>
      <c r="CJ319">
        <v>1</v>
      </c>
      <c r="CK319">
        <v>1</v>
      </c>
      <c r="CL319">
        <v>0</v>
      </c>
      <c r="CM319">
        <v>0</v>
      </c>
      <c r="CN319">
        <v>1</v>
      </c>
      <c r="CO319" s="17">
        <v>1</v>
      </c>
      <c r="CP319">
        <v>1.2999999999999999E-2</v>
      </c>
      <c r="CQ319">
        <v>3</v>
      </c>
      <c r="CR319">
        <v>1</v>
      </c>
      <c r="CS319">
        <v>0</v>
      </c>
      <c r="CT319">
        <v>29</v>
      </c>
      <c r="CZ319" s="33" t="s">
        <v>85</v>
      </c>
    </row>
    <row r="320" spans="1:104" x14ac:dyDescent="0.25">
      <c r="A320">
        <v>319</v>
      </c>
      <c r="B320">
        <v>21</v>
      </c>
      <c r="C320" s="24" t="s">
        <v>234</v>
      </c>
      <c r="D320" s="12">
        <v>4.9000000000000004</v>
      </c>
      <c r="E320" s="13">
        <v>0.1</v>
      </c>
      <c r="F320" s="7">
        <f t="shared" si="70"/>
        <v>49</v>
      </c>
      <c r="G320" s="7">
        <f t="shared" si="60"/>
        <v>4.8000000000000007</v>
      </c>
      <c r="H320" s="15">
        <f t="shared" si="61"/>
        <v>5</v>
      </c>
      <c r="I320" s="11">
        <f t="shared" si="62"/>
        <v>0.28952550548973338</v>
      </c>
      <c r="J320" s="32">
        <f t="shared" si="63"/>
        <v>5.9086837855047633E-3</v>
      </c>
      <c r="K320" s="32">
        <f t="shared" si="64"/>
        <v>169.24242966821294</v>
      </c>
      <c r="L320" s="8">
        <v>0</v>
      </c>
      <c r="M320" s="9">
        <v>1</v>
      </c>
      <c r="N320" s="8">
        <v>0</v>
      </c>
      <c r="O320" s="9">
        <v>0</v>
      </c>
      <c r="P320" s="9">
        <v>1</v>
      </c>
      <c r="Q320" s="9">
        <v>0</v>
      </c>
      <c r="R320" s="9">
        <v>0</v>
      </c>
      <c r="S320" s="8">
        <v>26255</v>
      </c>
      <c r="T320" s="9">
        <v>12</v>
      </c>
      <c r="U320" s="9">
        <f t="shared" si="65"/>
        <v>26242</v>
      </c>
      <c r="V320" s="9">
        <f t="shared" si="66"/>
        <v>12</v>
      </c>
      <c r="W320" s="7">
        <v>7.8040000000000003</v>
      </c>
      <c r="X320" s="7">
        <f t="shared" si="71"/>
        <v>30.79</v>
      </c>
      <c r="Y320" s="9">
        <v>1</v>
      </c>
      <c r="Z320" s="9">
        <v>0</v>
      </c>
      <c r="AA320" s="9">
        <v>0</v>
      </c>
      <c r="AB320" s="9">
        <v>0</v>
      </c>
      <c r="AC320" s="9">
        <v>1</v>
      </c>
      <c r="AD320" s="29">
        <v>0</v>
      </c>
      <c r="AE320" s="9">
        <v>0</v>
      </c>
      <c r="AF320" s="9">
        <v>0</v>
      </c>
      <c r="AG320" s="29">
        <v>1</v>
      </c>
      <c r="AH320" s="9">
        <v>0</v>
      </c>
      <c r="AI320" s="29">
        <v>1</v>
      </c>
      <c r="AJ320" s="20">
        <v>2013</v>
      </c>
      <c r="AK320" s="32">
        <v>0.14000000000000001</v>
      </c>
      <c r="AL320" s="32">
        <v>0.42</v>
      </c>
      <c r="AM320" s="32">
        <v>0.33</v>
      </c>
      <c r="AN320" s="42">
        <v>0.11</v>
      </c>
      <c r="AO320" s="41">
        <v>1</v>
      </c>
      <c r="AP320" s="17">
        <v>0</v>
      </c>
      <c r="AQ320">
        <v>0</v>
      </c>
      <c r="AR320" s="39">
        <v>1</v>
      </c>
      <c r="AS320">
        <v>1</v>
      </c>
      <c r="AT320" s="39">
        <v>0</v>
      </c>
      <c r="AU320">
        <v>0</v>
      </c>
      <c r="AV320" s="17">
        <v>1</v>
      </c>
      <c r="AW320">
        <f t="shared" si="73"/>
        <v>0.375</v>
      </c>
      <c r="AX320" s="17">
        <v>0.625</v>
      </c>
      <c r="AY320" s="17" t="s">
        <v>28</v>
      </c>
      <c r="AZ320">
        <v>0</v>
      </c>
      <c r="BA320">
        <v>1</v>
      </c>
      <c r="BB320">
        <v>0</v>
      </c>
      <c r="BC320">
        <v>0</v>
      </c>
      <c r="BD320">
        <v>0</v>
      </c>
      <c r="BE320">
        <v>0</v>
      </c>
      <c r="BF320" s="17">
        <v>0</v>
      </c>
      <c r="BG320">
        <v>0</v>
      </c>
      <c r="BH320">
        <v>1</v>
      </c>
      <c r="BI320" s="17">
        <v>0</v>
      </c>
      <c r="BJ320">
        <v>2870</v>
      </c>
      <c r="BK320">
        <v>291</v>
      </c>
      <c r="BL320" s="24">
        <v>44.594000000000001</v>
      </c>
      <c r="BM320">
        <v>1</v>
      </c>
      <c r="BN320">
        <v>0</v>
      </c>
      <c r="BO320">
        <v>0</v>
      </c>
      <c r="BP320">
        <v>0</v>
      </c>
      <c r="BQ320">
        <v>0</v>
      </c>
      <c r="BR320">
        <v>0</v>
      </c>
      <c r="BS320">
        <v>0</v>
      </c>
      <c r="BT320" s="17">
        <v>0</v>
      </c>
      <c r="BU320">
        <v>0</v>
      </c>
      <c r="BV320">
        <v>0</v>
      </c>
      <c r="BW320">
        <v>1</v>
      </c>
      <c r="BX320" s="17">
        <v>0</v>
      </c>
      <c r="BY320">
        <v>0</v>
      </c>
      <c r="BZ320">
        <v>0</v>
      </c>
      <c r="CA320">
        <v>0</v>
      </c>
      <c r="CB320">
        <v>0</v>
      </c>
      <c r="CC320" s="17">
        <v>0</v>
      </c>
      <c r="CD320">
        <v>1</v>
      </c>
      <c r="CE320">
        <v>1</v>
      </c>
      <c r="CF320">
        <v>0</v>
      </c>
      <c r="CG320">
        <v>0</v>
      </c>
      <c r="CH320">
        <v>0</v>
      </c>
      <c r="CI320">
        <v>0</v>
      </c>
      <c r="CJ320">
        <v>1</v>
      </c>
      <c r="CK320">
        <v>1</v>
      </c>
      <c r="CL320">
        <v>0</v>
      </c>
      <c r="CM320">
        <v>0</v>
      </c>
      <c r="CN320">
        <v>1</v>
      </c>
      <c r="CO320" s="17">
        <v>1</v>
      </c>
      <c r="CP320">
        <v>1.2999999999999999E-2</v>
      </c>
      <c r="CQ320">
        <v>3</v>
      </c>
      <c r="CR320">
        <v>1</v>
      </c>
      <c r="CS320">
        <v>0</v>
      </c>
      <c r="CT320">
        <v>29</v>
      </c>
      <c r="CZ320" s="33" t="s">
        <v>85</v>
      </c>
    </row>
    <row r="321" spans="1:104" x14ac:dyDescent="0.25">
      <c r="A321">
        <v>320</v>
      </c>
      <c r="B321">
        <v>21</v>
      </c>
      <c r="C321" s="24" t="s">
        <v>234</v>
      </c>
      <c r="D321" s="12">
        <v>12.2</v>
      </c>
      <c r="E321" s="13">
        <v>1.7</v>
      </c>
      <c r="F321" s="7">
        <f t="shared" si="70"/>
        <v>7.1764705882352935</v>
      </c>
      <c r="G321" s="7">
        <f t="shared" si="60"/>
        <v>10.5</v>
      </c>
      <c r="H321" s="15">
        <f t="shared" si="61"/>
        <v>13.899999999999999</v>
      </c>
      <c r="I321" s="11">
        <f t="shared" si="62"/>
        <v>4.3814795954272248E-2</v>
      </c>
      <c r="J321" s="32">
        <f t="shared" si="63"/>
        <v>6.1053404198576086E-3</v>
      </c>
      <c r="K321" s="32">
        <f t="shared" si="64"/>
        <v>163.7910306766027</v>
      </c>
      <c r="L321" s="8">
        <v>0</v>
      </c>
      <c r="M321" s="9">
        <v>1</v>
      </c>
      <c r="N321" s="8">
        <v>0</v>
      </c>
      <c r="O321" s="9">
        <v>0</v>
      </c>
      <c r="P321" s="9">
        <v>1</v>
      </c>
      <c r="Q321" s="9">
        <v>0</v>
      </c>
      <c r="R321" s="9">
        <v>0</v>
      </c>
      <c r="S321" s="8">
        <v>26789</v>
      </c>
      <c r="T321" s="9">
        <v>12</v>
      </c>
      <c r="U321" s="9">
        <f t="shared" si="65"/>
        <v>26776</v>
      </c>
      <c r="V321" s="9">
        <f t="shared" si="66"/>
        <v>12</v>
      </c>
      <c r="W321" s="7">
        <v>7.8040000000000003</v>
      </c>
      <c r="X321" s="7">
        <f t="shared" si="71"/>
        <v>30.79</v>
      </c>
      <c r="Y321" s="9">
        <v>1</v>
      </c>
      <c r="Z321" s="9">
        <v>0</v>
      </c>
      <c r="AA321" s="9">
        <v>0</v>
      </c>
      <c r="AB321" s="9">
        <v>0</v>
      </c>
      <c r="AC321" s="9">
        <v>1</v>
      </c>
      <c r="AD321" s="29">
        <v>0</v>
      </c>
      <c r="AE321" s="9">
        <v>0</v>
      </c>
      <c r="AF321" s="9">
        <v>0</v>
      </c>
      <c r="AG321" s="29">
        <v>1</v>
      </c>
      <c r="AH321" s="9">
        <v>0</v>
      </c>
      <c r="AI321" s="29">
        <v>1</v>
      </c>
      <c r="AJ321" s="20">
        <v>2013</v>
      </c>
      <c r="AK321" s="32">
        <v>0.14000000000000001</v>
      </c>
      <c r="AL321" s="32">
        <v>0.42</v>
      </c>
      <c r="AM321" s="32">
        <v>0.33</v>
      </c>
      <c r="AN321" s="42">
        <v>0.11</v>
      </c>
      <c r="AO321" s="41">
        <v>1</v>
      </c>
      <c r="AP321" s="17">
        <v>0</v>
      </c>
      <c r="AQ321">
        <v>1</v>
      </c>
      <c r="AR321" s="39">
        <v>0</v>
      </c>
      <c r="AS321">
        <v>1</v>
      </c>
      <c r="AT321" s="39">
        <v>0</v>
      </c>
      <c r="AU321">
        <v>0</v>
      </c>
      <c r="AV321" s="17">
        <v>1</v>
      </c>
      <c r="AW321">
        <f t="shared" si="73"/>
        <v>0.375</v>
      </c>
      <c r="AX321" s="17">
        <v>0.625</v>
      </c>
      <c r="AY321" s="17" t="s">
        <v>28</v>
      </c>
      <c r="AZ321">
        <v>0</v>
      </c>
      <c r="BA321">
        <v>1</v>
      </c>
      <c r="BB321">
        <v>0</v>
      </c>
      <c r="BC321">
        <v>0</v>
      </c>
      <c r="BD321">
        <v>0</v>
      </c>
      <c r="BE321">
        <v>0</v>
      </c>
      <c r="BF321" s="17">
        <v>0</v>
      </c>
      <c r="BG321">
        <v>0</v>
      </c>
      <c r="BH321">
        <v>1</v>
      </c>
      <c r="BI321" s="17">
        <v>0</v>
      </c>
      <c r="BJ321">
        <v>2870</v>
      </c>
      <c r="BK321">
        <v>291</v>
      </c>
      <c r="BL321" s="24">
        <v>44.594000000000001</v>
      </c>
      <c r="BM321">
        <v>0</v>
      </c>
      <c r="BN321">
        <v>0</v>
      </c>
      <c r="BO321">
        <v>0</v>
      </c>
      <c r="BP321">
        <v>0</v>
      </c>
      <c r="BQ321">
        <v>0</v>
      </c>
      <c r="BR321">
        <v>0</v>
      </c>
      <c r="BS321">
        <v>0</v>
      </c>
      <c r="BT321" s="17">
        <v>1</v>
      </c>
      <c r="BU321">
        <v>0</v>
      </c>
      <c r="BV321">
        <v>1</v>
      </c>
      <c r="BW321">
        <v>0</v>
      </c>
      <c r="BX321" s="17">
        <v>0</v>
      </c>
      <c r="BY321">
        <v>0</v>
      </c>
      <c r="BZ321">
        <v>1</v>
      </c>
      <c r="CA321">
        <v>0</v>
      </c>
      <c r="CB321">
        <v>0</v>
      </c>
      <c r="CC321" s="17">
        <v>0</v>
      </c>
      <c r="CD321">
        <v>1</v>
      </c>
      <c r="CE321">
        <v>1</v>
      </c>
      <c r="CF321">
        <v>0</v>
      </c>
      <c r="CG321">
        <v>0</v>
      </c>
      <c r="CH321">
        <v>0</v>
      </c>
      <c r="CI321">
        <v>0</v>
      </c>
      <c r="CJ321">
        <v>1</v>
      </c>
      <c r="CK321">
        <v>1</v>
      </c>
      <c r="CL321">
        <v>0</v>
      </c>
      <c r="CM321">
        <v>0</v>
      </c>
      <c r="CN321">
        <v>1</v>
      </c>
      <c r="CO321" s="17">
        <v>1</v>
      </c>
      <c r="CP321">
        <v>1.2999999999999999E-2</v>
      </c>
      <c r="CQ321">
        <v>3</v>
      </c>
      <c r="CR321">
        <v>1</v>
      </c>
      <c r="CS321">
        <v>0</v>
      </c>
      <c r="CT321">
        <v>29</v>
      </c>
      <c r="CZ321" s="33" t="s">
        <v>85</v>
      </c>
    </row>
    <row r="322" spans="1:104" s="50" customFormat="1" x14ac:dyDescent="0.25">
      <c r="A322" s="50">
        <v>321</v>
      </c>
      <c r="B322" s="50">
        <v>21</v>
      </c>
      <c r="C322" s="51" t="s">
        <v>234</v>
      </c>
      <c r="D322" s="52">
        <v>15.8</v>
      </c>
      <c r="E322" s="53">
        <v>2.2000000000000002</v>
      </c>
      <c r="F322" s="54">
        <f t="shared" si="70"/>
        <v>7.1818181818181817</v>
      </c>
      <c r="G322" s="54">
        <f t="shared" ref="G322:G385" si="74">D322-E322</f>
        <v>13.600000000000001</v>
      </c>
      <c r="H322" s="55">
        <f t="shared" ref="H322:H385" si="75">D322+E322</f>
        <v>18</v>
      </c>
      <c r="I322" s="56">
        <f t="shared" ref="I322:I385" si="76">IFERROR(F322/SQRT(F322^2+U322), "X")</f>
        <v>4.4290395425208039E-2</v>
      </c>
      <c r="J322" s="57">
        <f t="shared" ref="J322:J385" si="77">IFERROR(SQRT((1-I322^2)/U322), "X")</f>
        <v>6.1670170845226384E-3</v>
      </c>
      <c r="K322" s="57">
        <f t="shared" ref="K322:K385" si="78">IFERROR(1/J322, "X")</f>
        <v>162.15294789918772</v>
      </c>
      <c r="L322" s="58">
        <v>0</v>
      </c>
      <c r="M322" s="59">
        <v>1</v>
      </c>
      <c r="N322" s="58">
        <v>0</v>
      </c>
      <c r="O322" s="59">
        <v>0</v>
      </c>
      <c r="P322" s="59">
        <v>1</v>
      </c>
      <c r="Q322" s="59">
        <v>0</v>
      </c>
      <c r="R322" s="59">
        <v>0</v>
      </c>
      <c r="S322" s="58">
        <v>26255</v>
      </c>
      <c r="T322" s="59">
        <v>12</v>
      </c>
      <c r="U322" s="59">
        <f t="shared" ref="U322:U385" si="79">S322-T322-1</f>
        <v>26242</v>
      </c>
      <c r="V322" s="59">
        <f t="shared" ref="V322:V385" si="80">COUNTIF(B:B,B322)</f>
        <v>12</v>
      </c>
      <c r="W322" s="54">
        <v>7.8040000000000003</v>
      </c>
      <c r="X322" s="54">
        <f t="shared" si="71"/>
        <v>30.79</v>
      </c>
      <c r="Y322" s="59">
        <v>1</v>
      </c>
      <c r="Z322" s="59">
        <v>0</v>
      </c>
      <c r="AA322" s="59">
        <v>0</v>
      </c>
      <c r="AB322" s="59">
        <v>0</v>
      </c>
      <c r="AC322" s="59">
        <v>1</v>
      </c>
      <c r="AD322" s="60">
        <v>0</v>
      </c>
      <c r="AE322" s="59">
        <v>0</v>
      </c>
      <c r="AF322" s="59">
        <v>0</v>
      </c>
      <c r="AG322" s="60">
        <v>1</v>
      </c>
      <c r="AH322" s="59">
        <v>0</v>
      </c>
      <c r="AI322" s="60">
        <v>1</v>
      </c>
      <c r="AJ322" s="61">
        <v>2013</v>
      </c>
      <c r="AK322" s="57">
        <v>0.14000000000000001</v>
      </c>
      <c r="AL322" s="57">
        <v>0.42</v>
      </c>
      <c r="AM322" s="57">
        <v>0.33</v>
      </c>
      <c r="AN322" s="62">
        <v>0.11</v>
      </c>
      <c r="AO322" s="63">
        <v>1</v>
      </c>
      <c r="AP322" s="64">
        <v>0</v>
      </c>
      <c r="AQ322" s="50">
        <v>0</v>
      </c>
      <c r="AR322" s="65">
        <v>1</v>
      </c>
      <c r="AS322" s="50">
        <v>1</v>
      </c>
      <c r="AT322" s="65">
        <v>0</v>
      </c>
      <c r="AU322">
        <v>0</v>
      </c>
      <c r="AV322" s="64">
        <v>1</v>
      </c>
      <c r="AW322" s="50">
        <f t="shared" si="73"/>
        <v>0.375</v>
      </c>
      <c r="AX322" s="64">
        <v>0.625</v>
      </c>
      <c r="AY322" s="64" t="s">
        <v>28</v>
      </c>
      <c r="AZ322">
        <v>0</v>
      </c>
      <c r="BA322">
        <v>1</v>
      </c>
      <c r="BB322">
        <v>0</v>
      </c>
      <c r="BC322">
        <v>0</v>
      </c>
      <c r="BD322">
        <v>0</v>
      </c>
      <c r="BE322">
        <v>0</v>
      </c>
      <c r="BF322" s="64">
        <v>0</v>
      </c>
      <c r="BG322">
        <v>0</v>
      </c>
      <c r="BH322">
        <v>1</v>
      </c>
      <c r="BI322" s="64">
        <v>0</v>
      </c>
      <c r="BJ322">
        <v>2870</v>
      </c>
      <c r="BK322">
        <v>291</v>
      </c>
      <c r="BL322" s="51">
        <v>44.594000000000001</v>
      </c>
      <c r="BM322" s="50">
        <v>0</v>
      </c>
      <c r="BN322" s="50">
        <v>0</v>
      </c>
      <c r="BO322" s="50">
        <v>0</v>
      </c>
      <c r="BP322" s="50">
        <v>0</v>
      </c>
      <c r="BQ322" s="50">
        <v>0</v>
      </c>
      <c r="BR322" s="50">
        <v>0</v>
      </c>
      <c r="BS322" s="50">
        <v>0</v>
      </c>
      <c r="BT322" s="64">
        <v>1</v>
      </c>
      <c r="BU322" s="50">
        <v>0</v>
      </c>
      <c r="BV322" s="50">
        <v>1</v>
      </c>
      <c r="BW322" s="50">
        <v>0</v>
      </c>
      <c r="BX322" s="64">
        <v>0</v>
      </c>
      <c r="BY322" s="50">
        <v>0</v>
      </c>
      <c r="BZ322" s="50">
        <v>1</v>
      </c>
      <c r="CA322" s="50">
        <v>0</v>
      </c>
      <c r="CB322" s="50">
        <v>0</v>
      </c>
      <c r="CC322" s="64">
        <v>0</v>
      </c>
      <c r="CD322" s="50">
        <v>1</v>
      </c>
      <c r="CE322" s="50">
        <v>1</v>
      </c>
      <c r="CF322" s="50">
        <v>0</v>
      </c>
      <c r="CG322" s="50">
        <v>0</v>
      </c>
      <c r="CH322" s="50">
        <v>0</v>
      </c>
      <c r="CI322" s="50">
        <v>0</v>
      </c>
      <c r="CJ322" s="50">
        <v>1</v>
      </c>
      <c r="CK322">
        <v>1</v>
      </c>
      <c r="CL322" s="50">
        <v>0</v>
      </c>
      <c r="CM322" s="50">
        <v>0</v>
      </c>
      <c r="CN322" s="50">
        <v>1</v>
      </c>
      <c r="CO322" s="64">
        <v>1</v>
      </c>
      <c r="CP322">
        <v>1.2999999999999999E-2</v>
      </c>
      <c r="CQ322">
        <v>3</v>
      </c>
      <c r="CR322">
        <v>1</v>
      </c>
      <c r="CS322">
        <v>0</v>
      </c>
      <c r="CT322">
        <v>29</v>
      </c>
      <c r="CU322" s="66"/>
      <c r="CZ322" s="33" t="s">
        <v>85</v>
      </c>
    </row>
    <row r="323" spans="1:104" x14ac:dyDescent="0.25">
      <c r="A323">
        <v>322</v>
      </c>
      <c r="B323">
        <v>22</v>
      </c>
      <c r="C323" s="24" t="s">
        <v>235</v>
      </c>
      <c r="D323" s="12">
        <v>4.2</v>
      </c>
      <c r="E323" s="13">
        <f t="shared" ref="E323:E346" si="81">D323/F323</f>
        <v>0.86242299794661192</v>
      </c>
      <c r="F323" s="7">
        <v>4.87</v>
      </c>
      <c r="G323" s="7">
        <f t="shared" si="74"/>
        <v>3.3375770020533881</v>
      </c>
      <c r="H323" s="15">
        <f t="shared" si="75"/>
        <v>5.0624229979466122</v>
      </c>
      <c r="I323" s="11">
        <f t="shared" si="76"/>
        <v>0.11280776361417817</v>
      </c>
      <c r="J323" s="32">
        <f t="shared" si="77"/>
        <v>2.3163811830426727E-2</v>
      </c>
      <c r="K323" s="32">
        <f t="shared" si="78"/>
        <v>43.170787576786225</v>
      </c>
      <c r="L323" s="8">
        <v>0</v>
      </c>
      <c r="M323" s="9">
        <v>1</v>
      </c>
      <c r="N323" s="8">
        <v>0</v>
      </c>
      <c r="O323" s="9">
        <v>0</v>
      </c>
      <c r="P323" s="9">
        <v>1</v>
      </c>
      <c r="Q323" s="9">
        <v>0</v>
      </c>
      <c r="R323" s="9">
        <v>0</v>
      </c>
      <c r="S323" s="8">
        <v>1852</v>
      </c>
      <c r="T323" s="9">
        <v>11</v>
      </c>
      <c r="U323" s="9">
        <f t="shared" si="79"/>
        <v>1840</v>
      </c>
      <c r="V323" s="9">
        <f t="shared" si="80"/>
        <v>24</v>
      </c>
      <c r="W323" s="7">
        <v>8.02</v>
      </c>
      <c r="X323" s="7">
        <v>23.77</v>
      </c>
      <c r="Y323" s="9">
        <v>1</v>
      </c>
      <c r="Z323" s="9">
        <v>0</v>
      </c>
      <c r="AA323" s="9">
        <v>0</v>
      </c>
      <c r="AB323" s="9">
        <v>0</v>
      </c>
      <c r="AC323" s="9">
        <v>1</v>
      </c>
      <c r="AD323" s="29">
        <v>0</v>
      </c>
      <c r="AE323" s="9">
        <v>0</v>
      </c>
      <c r="AF323" s="9">
        <v>1</v>
      </c>
      <c r="AG323" s="29">
        <v>0</v>
      </c>
      <c r="AH323" s="9">
        <v>0</v>
      </c>
      <c r="AI323" s="29">
        <v>1</v>
      </c>
      <c r="AJ323" s="20">
        <v>1989</v>
      </c>
      <c r="AK323" s="32">
        <f t="shared" ref="AK323:AN326" si="82">$AQ$323*AK335+$AR$323*AK327</f>
        <v>0.21501220000000001</v>
      </c>
      <c r="AL323" s="32">
        <f t="shared" si="82"/>
        <v>0.34625300000000003</v>
      </c>
      <c r="AM323" s="32">
        <f t="shared" si="82"/>
        <v>0.30737340000000002</v>
      </c>
      <c r="AN323" s="42">
        <f t="shared" si="82"/>
        <v>0.13136140000000002</v>
      </c>
      <c r="AO323" s="41">
        <v>1</v>
      </c>
      <c r="AP323" s="17">
        <v>0</v>
      </c>
      <c r="AQ323" s="38">
        <f>1-AR323</f>
        <v>0.55020000000000002</v>
      </c>
      <c r="AR323" s="39">
        <v>0.44979999999999998</v>
      </c>
      <c r="AS323">
        <v>8.5300000000000001E-2</v>
      </c>
      <c r="AT323" s="39">
        <f t="shared" ref="AT323:AT346" si="83">1-AS323</f>
        <v>0.91469999999999996</v>
      </c>
      <c r="AU323">
        <v>0</v>
      </c>
      <c r="AV323" s="17">
        <v>1</v>
      </c>
      <c r="AW323">
        <v>0</v>
      </c>
      <c r="AX323" s="17">
        <v>1</v>
      </c>
      <c r="AY323" s="17" t="s">
        <v>5</v>
      </c>
      <c r="AZ323">
        <v>0</v>
      </c>
      <c r="BA323">
        <v>1</v>
      </c>
      <c r="BB323">
        <v>0</v>
      </c>
      <c r="BC323">
        <v>0</v>
      </c>
      <c r="BD323">
        <v>0</v>
      </c>
      <c r="BE323">
        <v>0</v>
      </c>
      <c r="BF323" s="17">
        <v>0</v>
      </c>
      <c r="BG323">
        <v>0</v>
      </c>
      <c r="BH323">
        <v>1</v>
      </c>
      <c r="BI323" s="17">
        <v>0</v>
      </c>
      <c r="BJ323">
        <v>489</v>
      </c>
      <c r="BK323">
        <v>12</v>
      </c>
      <c r="BL323" s="24">
        <v>37.79</v>
      </c>
      <c r="BM323">
        <v>1</v>
      </c>
      <c r="BN323">
        <v>0</v>
      </c>
      <c r="BO323">
        <v>0</v>
      </c>
      <c r="BP323">
        <v>0</v>
      </c>
      <c r="BQ323">
        <v>0</v>
      </c>
      <c r="BR323">
        <v>0</v>
      </c>
      <c r="BS323">
        <v>0</v>
      </c>
      <c r="BT323" s="17">
        <v>0</v>
      </c>
      <c r="BU323">
        <v>0</v>
      </c>
      <c r="BV323">
        <v>1</v>
      </c>
      <c r="BW323">
        <v>0</v>
      </c>
      <c r="BX323" s="17">
        <v>0</v>
      </c>
      <c r="BY323">
        <v>0</v>
      </c>
      <c r="BZ323">
        <v>0</v>
      </c>
      <c r="CA323">
        <v>0</v>
      </c>
      <c r="CB323">
        <v>0</v>
      </c>
      <c r="CC323" s="17">
        <v>0</v>
      </c>
      <c r="CD323">
        <v>0</v>
      </c>
      <c r="CE323">
        <v>0</v>
      </c>
      <c r="CF323">
        <v>1</v>
      </c>
      <c r="CG323">
        <v>1</v>
      </c>
      <c r="CH323">
        <v>0</v>
      </c>
      <c r="CI323">
        <v>0</v>
      </c>
      <c r="CJ323">
        <v>1</v>
      </c>
      <c r="CK323">
        <v>1</v>
      </c>
      <c r="CL323">
        <v>0</v>
      </c>
      <c r="CM323">
        <v>0</v>
      </c>
      <c r="CN323">
        <v>0</v>
      </c>
      <c r="CO323" s="17">
        <v>1</v>
      </c>
      <c r="CP323">
        <v>0</v>
      </c>
      <c r="CQ323">
        <v>3</v>
      </c>
      <c r="CR323">
        <v>0</v>
      </c>
      <c r="CS323">
        <v>1</v>
      </c>
      <c r="CT323">
        <v>16</v>
      </c>
      <c r="CZ323" s="33" t="s">
        <v>85</v>
      </c>
    </row>
    <row r="324" spans="1:104" x14ac:dyDescent="0.25">
      <c r="A324">
        <v>323</v>
      </c>
      <c r="B324">
        <v>22</v>
      </c>
      <c r="C324" s="24" t="s">
        <v>235</v>
      </c>
      <c r="D324" s="12">
        <v>2</v>
      </c>
      <c r="E324" s="13">
        <f t="shared" si="81"/>
        <v>0.77821011673151752</v>
      </c>
      <c r="F324" s="7">
        <v>2.57</v>
      </c>
      <c r="G324" s="7">
        <f t="shared" si="74"/>
        <v>1.2217898832684826</v>
      </c>
      <c r="H324" s="15">
        <f t="shared" si="75"/>
        <v>2.7782101167315174</v>
      </c>
      <c r="I324" s="11">
        <f t="shared" si="76"/>
        <v>6.6565906564949873E-2</v>
      </c>
      <c r="J324" s="32">
        <f t="shared" si="77"/>
        <v>2.5901130959124465E-2</v>
      </c>
      <c r="K324" s="32">
        <f t="shared" si="78"/>
        <v>38.608352723212633</v>
      </c>
      <c r="L324" s="8">
        <v>0</v>
      </c>
      <c r="M324" s="9">
        <v>1</v>
      </c>
      <c r="N324" s="8">
        <v>0</v>
      </c>
      <c r="O324" s="9">
        <v>0</v>
      </c>
      <c r="P324" s="9">
        <v>1</v>
      </c>
      <c r="Q324" s="9">
        <v>0</v>
      </c>
      <c r="R324" s="9">
        <v>0</v>
      </c>
      <c r="S324" s="8">
        <v>1496</v>
      </c>
      <c r="T324" s="9">
        <v>11</v>
      </c>
      <c r="U324" s="9">
        <f t="shared" si="79"/>
        <v>1484</v>
      </c>
      <c r="V324" s="9">
        <f t="shared" si="80"/>
        <v>24</v>
      </c>
      <c r="W324" s="7">
        <v>9.14</v>
      </c>
      <c r="X324" s="7">
        <v>23.86</v>
      </c>
      <c r="Y324" s="9">
        <v>1</v>
      </c>
      <c r="Z324" s="9">
        <v>0</v>
      </c>
      <c r="AA324" s="9">
        <v>0</v>
      </c>
      <c r="AB324" s="9">
        <v>0</v>
      </c>
      <c r="AC324" s="9">
        <v>1</v>
      </c>
      <c r="AD324" s="29">
        <v>0</v>
      </c>
      <c r="AE324" s="9">
        <v>0</v>
      </c>
      <c r="AF324" s="9">
        <v>1</v>
      </c>
      <c r="AG324" s="29">
        <v>0</v>
      </c>
      <c r="AH324" s="9">
        <v>0</v>
      </c>
      <c r="AI324" s="29">
        <v>1</v>
      </c>
      <c r="AJ324" s="20">
        <v>1993</v>
      </c>
      <c r="AK324" s="32">
        <f t="shared" si="82"/>
        <v>0.21501220000000001</v>
      </c>
      <c r="AL324" s="32">
        <f t="shared" si="82"/>
        <v>0.34625300000000003</v>
      </c>
      <c r="AM324" s="32">
        <f t="shared" si="82"/>
        <v>0.30737340000000002</v>
      </c>
      <c r="AN324" s="42">
        <f t="shared" si="82"/>
        <v>0.13136140000000002</v>
      </c>
      <c r="AO324" s="41">
        <v>1</v>
      </c>
      <c r="AP324" s="17">
        <v>0</v>
      </c>
      <c r="AQ324" s="38">
        <f>1-AR324</f>
        <v>0.54679999999999995</v>
      </c>
      <c r="AR324" s="39">
        <v>0.45319999999999999</v>
      </c>
      <c r="AS324">
        <v>8.5300000000000001E-2</v>
      </c>
      <c r="AT324" s="39">
        <f t="shared" si="83"/>
        <v>0.91469999999999996</v>
      </c>
      <c r="AU324">
        <v>0</v>
      </c>
      <c r="AV324" s="17">
        <v>1</v>
      </c>
      <c r="AW324">
        <v>0</v>
      </c>
      <c r="AX324" s="17">
        <v>1</v>
      </c>
      <c r="AY324" s="17" t="s">
        <v>5</v>
      </c>
      <c r="AZ324">
        <v>0</v>
      </c>
      <c r="BA324">
        <v>1</v>
      </c>
      <c r="BB324">
        <v>0</v>
      </c>
      <c r="BC324">
        <v>0</v>
      </c>
      <c r="BD324">
        <v>0</v>
      </c>
      <c r="BE324">
        <v>0</v>
      </c>
      <c r="BF324" s="17">
        <v>0</v>
      </c>
      <c r="BG324">
        <v>0</v>
      </c>
      <c r="BH324">
        <v>1</v>
      </c>
      <c r="BI324" s="17">
        <v>0</v>
      </c>
      <c r="BJ324">
        <v>501</v>
      </c>
      <c r="BK324">
        <v>30</v>
      </c>
      <c r="BL324" s="24">
        <v>39</v>
      </c>
      <c r="BM324">
        <v>1</v>
      </c>
      <c r="BN324">
        <v>0</v>
      </c>
      <c r="BO324">
        <v>0</v>
      </c>
      <c r="BP324">
        <v>0</v>
      </c>
      <c r="BQ324">
        <v>0</v>
      </c>
      <c r="BR324">
        <v>0</v>
      </c>
      <c r="BS324">
        <v>0</v>
      </c>
      <c r="BT324" s="17">
        <v>0</v>
      </c>
      <c r="BU324">
        <v>0</v>
      </c>
      <c r="BV324">
        <v>1</v>
      </c>
      <c r="BW324">
        <v>0</v>
      </c>
      <c r="BX324" s="17">
        <v>0</v>
      </c>
      <c r="BY324">
        <v>0</v>
      </c>
      <c r="BZ324">
        <v>0</v>
      </c>
      <c r="CA324">
        <v>0</v>
      </c>
      <c r="CB324">
        <v>0</v>
      </c>
      <c r="CC324" s="17">
        <v>0</v>
      </c>
      <c r="CD324">
        <v>0</v>
      </c>
      <c r="CE324">
        <v>0</v>
      </c>
      <c r="CF324">
        <v>1</v>
      </c>
      <c r="CG324">
        <v>1</v>
      </c>
      <c r="CH324">
        <v>0</v>
      </c>
      <c r="CI324">
        <v>0</v>
      </c>
      <c r="CJ324">
        <v>1</v>
      </c>
      <c r="CK324">
        <v>1</v>
      </c>
      <c r="CL324">
        <v>0</v>
      </c>
      <c r="CM324">
        <v>0</v>
      </c>
      <c r="CN324">
        <v>0</v>
      </c>
      <c r="CO324" s="17">
        <v>1</v>
      </c>
      <c r="CP324">
        <v>0</v>
      </c>
      <c r="CQ324">
        <v>3</v>
      </c>
      <c r="CR324">
        <v>0</v>
      </c>
      <c r="CS324">
        <v>1</v>
      </c>
      <c r="CT324">
        <v>16</v>
      </c>
      <c r="CZ324" s="33" t="s">
        <v>85</v>
      </c>
    </row>
    <row r="325" spans="1:104" x14ac:dyDescent="0.25">
      <c r="A325">
        <v>324</v>
      </c>
      <c r="B325">
        <v>22</v>
      </c>
      <c r="C325" s="24" t="s">
        <v>235</v>
      </c>
      <c r="D325" s="12">
        <v>4.2</v>
      </c>
      <c r="E325" s="13">
        <f t="shared" si="81"/>
        <v>0.65015479876160998</v>
      </c>
      <c r="F325" s="7">
        <v>6.46</v>
      </c>
      <c r="G325" s="7">
        <f t="shared" si="74"/>
        <v>3.5498452012383903</v>
      </c>
      <c r="H325" s="15">
        <f t="shared" si="75"/>
        <v>4.8501547987616105</v>
      </c>
      <c r="I325" s="11">
        <f t="shared" si="76"/>
        <v>0.1858862658176324</v>
      </c>
      <c r="J325" s="32">
        <f t="shared" si="77"/>
        <v>2.8774963748859506E-2</v>
      </c>
      <c r="K325" s="32">
        <f t="shared" si="78"/>
        <v>34.752433008352092</v>
      </c>
      <c r="L325" s="8">
        <v>0</v>
      </c>
      <c r="M325" s="9">
        <v>1</v>
      </c>
      <c r="N325" s="8">
        <v>0</v>
      </c>
      <c r="O325" s="9">
        <v>0</v>
      </c>
      <c r="P325" s="9">
        <v>1</v>
      </c>
      <c r="Q325" s="9">
        <v>0</v>
      </c>
      <c r="R325" s="9">
        <v>0</v>
      </c>
      <c r="S325" s="8">
        <v>1178</v>
      </c>
      <c r="T325" s="9">
        <v>11</v>
      </c>
      <c r="U325" s="9">
        <f t="shared" si="79"/>
        <v>1166</v>
      </c>
      <c r="V325" s="9">
        <f t="shared" si="80"/>
        <v>24</v>
      </c>
      <c r="W325" s="7">
        <v>9.7899999999999991</v>
      </c>
      <c r="X325" s="7">
        <v>21.84</v>
      </c>
      <c r="Y325" s="9">
        <v>1</v>
      </c>
      <c r="Z325" s="9">
        <v>0</v>
      </c>
      <c r="AA325" s="9">
        <v>0</v>
      </c>
      <c r="AB325" s="9">
        <v>0</v>
      </c>
      <c r="AC325" s="9">
        <v>1</v>
      </c>
      <c r="AD325" s="29">
        <v>0</v>
      </c>
      <c r="AE325" s="9">
        <v>0</v>
      </c>
      <c r="AF325" s="9">
        <v>1</v>
      </c>
      <c r="AG325" s="29">
        <v>0</v>
      </c>
      <c r="AH325" s="9">
        <v>0</v>
      </c>
      <c r="AI325" s="29">
        <v>1</v>
      </c>
      <c r="AJ325" s="20">
        <v>1997</v>
      </c>
      <c r="AK325" s="32">
        <f t="shared" si="82"/>
        <v>8.9482000000000006E-2</v>
      </c>
      <c r="AL325" s="32">
        <f t="shared" si="82"/>
        <v>0.30738960000000004</v>
      </c>
      <c r="AM325" s="32">
        <f t="shared" si="82"/>
        <v>0.40731719999999999</v>
      </c>
      <c r="AN325" s="42">
        <f t="shared" si="82"/>
        <v>0.19581120000000007</v>
      </c>
      <c r="AO325" s="41">
        <v>1</v>
      </c>
      <c r="AP325" s="17">
        <v>0</v>
      </c>
      <c r="AQ325" s="38">
        <f>1-AR325</f>
        <v>0.56369999999999998</v>
      </c>
      <c r="AR325" s="39">
        <v>0.43630000000000002</v>
      </c>
      <c r="AS325">
        <v>8.5300000000000001E-2</v>
      </c>
      <c r="AT325" s="39">
        <f t="shared" si="83"/>
        <v>0.91469999999999996</v>
      </c>
      <c r="AU325">
        <v>0</v>
      </c>
      <c r="AV325" s="17">
        <v>1</v>
      </c>
      <c r="AW325">
        <v>0</v>
      </c>
      <c r="AX325" s="17">
        <v>1</v>
      </c>
      <c r="AY325" s="17" t="s">
        <v>5</v>
      </c>
      <c r="AZ325">
        <v>0</v>
      </c>
      <c r="BA325">
        <v>1</v>
      </c>
      <c r="BB325">
        <v>0</v>
      </c>
      <c r="BC325">
        <v>0</v>
      </c>
      <c r="BD325">
        <v>0</v>
      </c>
      <c r="BE325">
        <v>0</v>
      </c>
      <c r="BF325" s="17">
        <v>0</v>
      </c>
      <c r="BG325">
        <v>0</v>
      </c>
      <c r="BH325">
        <v>1</v>
      </c>
      <c r="BI325" s="17">
        <v>0</v>
      </c>
      <c r="BJ325">
        <v>644</v>
      </c>
      <c r="BK325">
        <v>57</v>
      </c>
      <c r="BL325" s="24">
        <v>37.630000000000003</v>
      </c>
      <c r="BM325">
        <v>1</v>
      </c>
      <c r="BN325">
        <v>0</v>
      </c>
      <c r="BO325">
        <v>0</v>
      </c>
      <c r="BP325">
        <v>0</v>
      </c>
      <c r="BQ325">
        <v>0</v>
      </c>
      <c r="BR325">
        <v>0</v>
      </c>
      <c r="BS325">
        <v>0</v>
      </c>
      <c r="BT325" s="17">
        <v>0</v>
      </c>
      <c r="BU325">
        <v>0</v>
      </c>
      <c r="BV325">
        <v>1</v>
      </c>
      <c r="BW325">
        <v>0</v>
      </c>
      <c r="BX325" s="17">
        <v>0</v>
      </c>
      <c r="BY325">
        <v>0</v>
      </c>
      <c r="BZ325">
        <v>0</v>
      </c>
      <c r="CA325">
        <v>0</v>
      </c>
      <c r="CB325">
        <v>0</v>
      </c>
      <c r="CC325" s="17">
        <v>0</v>
      </c>
      <c r="CD325">
        <v>0</v>
      </c>
      <c r="CE325">
        <v>0</v>
      </c>
      <c r="CF325">
        <v>1</v>
      </c>
      <c r="CG325">
        <v>1</v>
      </c>
      <c r="CH325">
        <v>0</v>
      </c>
      <c r="CI325">
        <v>0</v>
      </c>
      <c r="CJ325">
        <v>1</v>
      </c>
      <c r="CK325">
        <v>1</v>
      </c>
      <c r="CL325">
        <v>0</v>
      </c>
      <c r="CM325">
        <v>0</v>
      </c>
      <c r="CN325">
        <v>0</v>
      </c>
      <c r="CO325" s="17">
        <v>1</v>
      </c>
      <c r="CP325">
        <v>0</v>
      </c>
      <c r="CQ325">
        <v>3</v>
      </c>
      <c r="CR325">
        <v>0</v>
      </c>
      <c r="CS325">
        <v>1</v>
      </c>
      <c r="CT325">
        <v>16</v>
      </c>
      <c r="CZ325" s="33" t="s">
        <v>85</v>
      </c>
    </row>
    <row r="326" spans="1:104" x14ac:dyDescent="0.25">
      <c r="A326">
        <v>325</v>
      </c>
      <c r="B326">
        <v>22</v>
      </c>
      <c r="C326" s="24" t="s">
        <v>235</v>
      </c>
      <c r="D326" s="12">
        <v>6.4</v>
      </c>
      <c r="E326" s="13">
        <f t="shared" si="81"/>
        <v>0.71991001124859388</v>
      </c>
      <c r="F326" s="7">
        <v>8.89</v>
      </c>
      <c r="G326" s="7">
        <f t="shared" si="74"/>
        <v>5.6800899887514067</v>
      </c>
      <c r="H326" s="15">
        <f t="shared" si="75"/>
        <v>7.119910011248594</v>
      </c>
      <c r="I326" s="11">
        <f t="shared" si="76"/>
        <v>0.26457488505143828</v>
      </c>
      <c r="J326" s="32">
        <f t="shared" si="77"/>
        <v>2.9760954448980682E-2</v>
      </c>
      <c r="K326" s="32">
        <f t="shared" si="78"/>
        <v>33.601072899537002</v>
      </c>
      <c r="L326" s="8">
        <v>0</v>
      </c>
      <c r="M326" s="9">
        <v>1</v>
      </c>
      <c r="N326" s="8">
        <v>0</v>
      </c>
      <c r="O326" s="9">
        <v>0</v>
      </c>
      <c r="P326" s="9">
        <v>1</v>
      </c>
      <c r="Q326" s="9">
        <v>0</v>
      </c>
      <c r="R326" s="9">
        <v>0</v>
      </c>
      <c r="S326" s="8">
        <v>1063</v>
      </c>
      <c r="T326" s="9">
        <v>12</v>
      </c>
      <c r="U326" s="9">
        <f t="shared" si="79"/>
        <v>1050</v>
      </c>
      <c r="V326" s="9">
        <f t="shared" si="80"/>
        <v>24</v>
      </c>
      <c r="W326" s="7">
        <v>10.45</v>
      </c>
      <c r="X326" s="7">
        <v>22.62</v>
      </c>
      <c r="Y326" s="9">
        <v>1</v>
      </c>
      <c r="Z326" s="9">
        <v>0</v>
      </c>
      <c r="AA326" s="9">
        <v>0</v>
      </c>
      <c r="AB326" s="9">
        <v>0</v>
      </c>
      <c r="AC326" s="9">
        <v>1</v>
      </c>
      <c r="AD326" s="29">
        <v>0</v>
      </c>
      <c r="AE326" s="9">
        <v>0</v>
      </c>
      <c r="AF326" s="9">
        <v>1</v>
      </c>
      <c r="AG326" s="29">
        <v>0</v>
      </c>
      <c r="AH326" s="9">
        <v>0</v>
      </c>
      <c r="AI326" s="29">
        <v>1</v>
      </c>
      <c r="AJ326" s="20">
        <v>2000</v>
      </c>
      <c r="AK326" s="32">
        <f t="shared" si="82"/>
        <v>8.9482000000000006E-2</v>
      </c>
      <c r="AL326" s="32">
        <f t="shared" si="82"/>
        <v>0.30738960000000004</v>
      </c>
      <c r="AM326" s="32">
        <f t="shared" si="82"/>
        <v>0.40731719999999999</v>
      </c>
      <c r="AN326" s="42">
        <f t="shared" si="82"/>
        <v>0.19581120000000007</v>
      </c>
      <c r="AO326" s="41">
        <v>1</v>
      </c>
      <c r="AP326" s="17">
        <v>0</v>
      </c>
      <c r="AQ326" s="38">
        <f>1-AR326</f>
        <v>0.57479999999999998</v>
      </c>
      <c r="AR326" s="39">
        <v>0.42520000000000002</v>
      </c>
      <c r="AS326">
        <v>8.5300000000000001E-2</v>
      </c>
      <c r="AT326" s="39">
        <f t="shared" si="83"/>
        <v>0.91469999999999996</v>
      </c>
      <c r="AU326">
        <v>0</v>
      </c>
      <c r="AV326" s="17">
        <v>1</v>
      </c>
      <c r="AW326">
        <v>0</v>
      </c>
      <c r="AX326" s="17">
        <v>1</v>
      </c>
      <c r="AY326" s="17" t="s">
        <v>5</v>
      </c>
      <c r="AZ326">
        <v>0</v>
      </c>
      <c r="BA326">
        <v>1</v>
      </c>
      <c r="BB326">
        <v>0</v>
      </c>
      <c r="BC326">
        <v>0</v>
      </c>
      <c r="BD326">
        <v>0</v>
      </c>
      <c r="BE326">
        <v>0</v>
      </c>
      <c r="BF326" s="17">
        <v>0</v>
      </c>
      <c r="BG326">
        <v>0</v>
      </c>
      <c r="BH326">
        <v>1</v>
      </c>
      <c r="BI326" s="17">
        <v>0</v>
      </c>
      <c r="BJ326">
        <v>818</v>
      </c>
      <c r="BK326">
        <v>95</v>
      </c>
      <c r="BL326" s="24">
        <v>39.049999999999997</v>
      </c>
      <c r="BM326">
        <v>1</v>
      </c>
      <c r="BN326">
        <v>0</v>
      </c>
      <c r="BO326">
        <v>0</v>
      </c>
      <c r="BP326">
        <v>0</v>
      </c>
      <c r="BQ326">
        <v>0</v>
      </c>
      <c r="BR326">
        <v>0</v>
      </c>
      <c r="BS326">
        <v>0</v>
      </c>
      <c r="BT326" s="17">
        <v>0</v>
      </c>
      <c r="BU326">
        <v>0</v>
      </c>
      <c r="BV326">
        <v>1</v>
      </c>
      <c r="BW326">
        <v>0</v>
      </c>
      <c r="BX326" s="17">
        <v>0</v>
      </c>
      <c r="BY326">
        <v>0</v>
      </c>
      <c r="BZ326">
        <v>0</v>
      </c>
      <c r="CA326">
        <v>0</v>
      </c>
      <c r="CB326">
        <v>0</v>
      </c>
      <c r="CC326" s="17">
        <v>0</v>
      </c>
      <c r="CD326">
        <v>0</v>
      </c>
      <c r="CE326">
        <v>0</v>
      </c>
      <c r="CF326">
        <v>1</v>
      </c>
      <c r="CG326">
        <v>1</v>
      </c>
      <c r="CH326">
        <v>0</v>
      </c>
      <c r="CI326">
        <v>0</v>
      </c>
      <c r="CJ326">
        <v>1</v>
      </c>
      <c r="CK326">
        <v>1</v>
      </c>
      <c r="CL326">
        <v>0</v>
      </c>
      <c r="CM326">
        <v>0</v>
      </c>
      <c r="CN326">
        <v>0</v>
      </c>
      <c r="CO326" s="17">
        <v>1</v>
      </c>
      <c r="CP326">
        <v>0</v>
      </c>
      <c r="CQ326">
        <v>3</v>
      </c>
      <c r="CR326">
        <v>0</v>
      </c>
      <c r="CS326">
        <v>1</v>
      </c>
      <c r="CT326">
        <v>16</v>
      </c>
      <c r="CZ326" s="33" t="s">
        <v>85</v>
      </c>
    </row>
    <row r="327" spans="1:104" x14ac:dyDescent="0.25">
      <c r="A327">
        <v>326</v>
      </c>
      <c r="B327">
        <v>22</v>
      </c>
      <c r="C327" s="24" t="s">
        <v>235</v>
      </c>
      <c r="D327" s="12">
        <v>3</v>
      </c>
      <c r="E327" s="13">
        <f t="shared" si="81"/>
        <v>1.2987012987012987</v>
      </c>
      <c r="F327" s="7">
        <v>2.31</v>
      </c>
      <c r="G327" s="7">
        <f t="shared" si="74"/>
        <v>1.7012987012987013</v>
      </c>
      <c r="H327" s="15">
        <f t="shared" si="75"/>
        <v>4.2987012987012987</v>
      </c>
      <c r="I327" s="11">
        <f t="shared" si="76"/>
        <v>8.1198409743599181E-2</v>
      </c>
      <c r="J327" s="32">
        <f t="shared" si="77"/>
        <v>3.5150826728830811E-2</v>
      </c>
      <c r="K327" s="32">
        <f t="shared" si="78"/>
        <v>28.44883301648769</v>
      </c>
      <c r="L327" s="8">
        <v>0</v>
      </c>
      <c r="M327" s="9">
        <v>1</v>
      </c>
      <c r="N327" s="8">
        <v>0</v>
      </c>
      <c r="O327" s="9">
        <v>0</v>
      </c>
      <c r="P327" s="9">
        <v>1</v>
      </c>
      <c r="Q327" s="9">
        <v>0</v>
      </c>
      <c r="R327" s="9">
        <v>0</v>
      </c>
      <c r="S327" s="8">
        <v>810</v>
      </c>
      <c r="T327" s="9">
        <v>5</v>
      </c>
      <c r="U327" s="9">
        <f t="shared" si="79"/>
        <v>804</v>
      </c>
      <c r="V327" s="9">
        <f t="shared" si="80"/>
        <v>24</v>
      </c>
      <c r="W327" s="7">
        <v>8.02</v>
      </c>
      <c r="X327" s="7">
        <v>23.77</v>
      </c>
      <c r="Y327" s="9">
        <v>1</v>
      </c>
      <c r="Z327" s="9">
        <v>0</v>
      </c>
      <c r="AA327" s="9">
        <v>0</v>
      </c>
      <c r="AB327" s="9">
        <v>0</v>
      </c>
      <c r="AC327" s="9">
        <v>1</v>
      </c>
      <c r="AD327" s="29">
        <v>0</v>
      </c>
      <c r="AE327" s="9">
        <v>0</v>
      </c>
      <c r="AF327" s="9">
        <v>1</v>
      </c>
      <c r="AG327" s="29">
        <v>0</v>
      </c>
      <c r="AH327" s="9">
        <v>0</v>
      </c>
      <c r="AI327" s="29">
        <v>1</v>
      </c>
      <c r="AJ327" s="20">
        <v>1989</v>
      </c>
      <c r="AK327" s="32">
        <v>0.31900000000000001</v>
      </c>
      <c r="AL327" s="32">
        <v>0.33800000000000002</v>
      </c>
      <c r="AM327" s="32">
        <v>0.24299999999999999</v>
      </c>
      <c r="AN327" s="42">
        <f t="shared" ref="AN327:AN342" si="84">1-SUM(AK327:AM327)</f>
        <v>9.9999999999999978E-2</v>
      </c>
      <c r="AO327" s="41">
        <v>1</v>
      </c>
      <c r="AP327" s="17">
        <v>0</v>
      </c>
      <c r="AQ327">
        <v>0</v>
      </c>
      <c r="AR327" s="39">
        <v>1</v>
      </c>
      <c r="AS327">
        <v>8.5300000000000001E-2</v>
      </c>
      <c r="AT327" s="39">
        <f t="shared" si="83"/>
        <v>0.91469999999999996</v>
      </c>
      <c r="AU327">
        <v>0</v>
      </c>
      <c r="AV327" s="17">
        <v>1</v>
      </c>
      <c r="AW327">
        <v>0</v>
      </c>
      <c r="AX327" s="17">
        <v>1</v>
      </c>
      <c r="AY327" s="17" t="s">
        <v>5</v>
      </c>
      <c r="AZ327">
        <v>0</v>
      </c>
      <c r="BA327">
        <v>1</v>
      </c>
      <c r="BB327">
        <v>0</v>
      </c>
      <c r="BC327">
        <v>0</v>
      </c>
      <c r="BD327">
        <v>0</v>
      </c>
      <c r="BE327">
        <v>0</v>
      </c>
      <c r="BF327" s="17">
        <v>0</v>
      </c>
      <c r="BG327">
        <v>0</v>
      </c>
      <c r="BH327">
        <v>1</v>
      </c>
      <c r="BI327" s="17">
        <v>0</v>
      </c>
      <c r="BJ327">
        <v>489</v>
      </c>
      <c r="BK327">
        <v>12</v>
      </c>
      <c r="BL327" s="24">
        <v>37.79</v>
      </c>
      <c r="BM327">
        <v>1</v>
      </c>
      <c r="BN327">
        <v>0</v>
      </c>
      <c r="BO327">
        <v>0</v>
      </c>
      <c r="BP327">
        <v>0</v>
      </c>
      <c r="BQ327">
        <v>0</v>
      </c>
      <c r="BR327">
        <v>0</v>
      </c>
      <c r="BS327">
        <v>0</v>
      </c>
      <c r="BT327" s="17">
        <v>0</v>
      </c>
      <c r="BU327">
        <v>0</v>
      </c>
      <c r="BV327">
        <v>1</v>
      </c>
      <c r="BW327">
        <v>0</v>
      </c>
      <c r="BX327" s="17">
        <v>0</v>
      </c>
      <c r="BY327">
        <v>0</v>
      </c>
      <c r="BZ327">
        <v>0</v>
      </c>
      <c r="CA327">
        <v>0</v>
      </c>
      <c r="CB327">
        <v>0</v>
      </c>
      <c r="CC327" s="17">
        <v>0</v>
      </c>
      <c r="CD327">
        <v>0</v>
      </c>
      <c r="CE327">
        <v>0</v>
      </c>
      <c r="CF327">
        <v>1</v>
      </c>
      <c r="CG327">
        <v>1</v>
      </c>
      <c r="CH327">
        <v>0</v>
      </c>
      <c r="CI327">
        <v>0</v>
      </c>
      <c r="CJ327">
        <v>1</v>
      </c>
      <c r="CK327">
        <v>1</v>
      </c>
      <c r="CL327">
        <v>0</v>
      </c>
      <c r="CM327">
        <v>1</v>
      </c>
      <c r="CN327">
        <v>0</v>
      </c>
      <c r="CO327" s="17">
        <v>1</v>
      </c>
      <c r="CP327">
        <v>0</v>
      </c>
      <c r="CQ327">
        <v>3</v>
      </c>
      <c r="CR327">
        <v>0</v>
      </c>
      <c r="CS327">
        <v>1</v>
      </c>
      <c r="CT327">
        <v>16</v>
      </c>
      <c r="CZ327" s="33" t="s">
        <v>85</v>
      </c>
    </row>
    <row r="328" spans="1:104" x14ac:dyDescent="0.25">
      <c r="A328">
        <v>327</v>
      </c>
      <c r="B328">
        <v>22</v>
      </c>
      <c r="C328" s="24" t="s">
        <v>235</v>
      </c>
      <c r="D328" s="12">
        <v>2.8</v>
      </c>
      <c r="E328" s="13">
        <f t="shared" si="81"/>
        <v>3.2558139534883721</v>
      </c>
      <c r="F328" s="7">
        <v>0.86</v>
      </c>
      <c r="G328" s="7">
        <f t="shared" si="74"/>
        <v>-0.45581395348837228</v>
      </c>
      <c r="H328" s="15">
        <f t="shared" si="75"/>
        <v>6.0558139534883715</v>
      </c>
      <c r="I328" s="11">
        <f t="shared" si="76"/>
        <v>2.3486928885310506E-2</v>
      </c>
      <c r="J328" s="32">
        <f t="shared" si="77"/>
        <v>2.7310382424779657E-2</v>
      </c>
      <c r="K328" s="32">
        <f t="shared" si="78"/>
        <v>36.616111208046114</v>
      </c>
      <c r="L328" s="8">
        <v>0</v>
      </c>
      <c r="M328" s="9">
        <v>1</v>
      </c>
      <c r="N328" s="8">
        <v>0</v>
      </c>
      <c r="O328" s="9">
        <v>0</v>
      </c>
      <c r="P328" s="9">
        <v>1</v>
      </c>
      <c r="Q328" s="9">
        <v>0</v>
      </c>
      <c r="R328" s="9">
        <v>0</v>
      </c>
      <c r="S328" s="8">
        <v>1351</v>
      </c>
      <c r="T328" s="9">
        <v>10</v>
      </c>
      <c r="U328" s="9">
        <f t="shared" si="79"/>
        <v>1340</v>
      </c>
      <c r="V328" s="9">
        <f t="shared" si="80"/>
        <v>24</v>
      </c>
      <c r="W328" s="7">
        <v>9.14</v>
      </c>
      <c r="X328" s="7">
        <v>23.86</v>
      </c>
      <c r="Y328" s="9">
        <v>1</v>
      </c>
      <c r="Z328" s="9">
        <v>0</v>
      </c>
      <c r="AA328" s="9">
        <v>0</v>
      </c>
      <c r="AB328" s="9">
        <v>0</v>
      </c>
      <c r="AC328" s="9">
        <v>1</v>
      </c>
      <c r="AD328" s="29">
        <v>0</v>
      </c>
      <c r="AE328" s="9">
        <v>0</v>
      </c>
      <c r="AF328" s="9">
        <v>1</v>
      </c>
      <c r="AG328" s="29">
        <v>0</v>
      </c>
      <c r="AH328" s="9">
        <v>0</v>
      </c>
      <c r="AI328" s="29">
        <v>1</v>
      </c>
      <c r="AJ328" s="20">
        <v>1993</v>
      </c>
      <c r="AK328" s="32">
        <v>0.31900000000000001</v>
      </c>
      <c r="AL328" s="32">
        <v>0.33800000000000002</v>
      </c>
      <c r="AM328" s="32">
        <v>0.24299999999999999</v>
      </c>
      <c r="AN328" s="42">
        <f t="shared" si="84"/>
        <v>9.9999999999999978E-2</v>
      </c>
      <c r="AO328" s="41">
        <v>1</v>
      </c>
      <c r="AP328" s="17">
        <v>0</v>
      </c>
      <c r="AQ328">
        <v>0</v>
      </c>
      <c r="AR328" s="39">
        <v>1</v>
      </c>
      <c r="AS328">
        <v>8.5300000000000001E-2</v>
      </c>
      <c r="AT328" s="39">
        <f t="shared" si="83"/>
        <v>0.91469999999999996</v>
      </c>
      <c r="AU328">
        <v>0</v>
      </c>
      <c r="AV328" s="17">
        <v>1</v>
      </c>
      <c r="AW328">
        <v>0</v>
      </c>
      <c r="AX328" s="17">
        <v>1</v>
      </c>
      <c r="AY328" s="17" t="s">
        <v>5</v>
      </c>
      <c r="AZ328">
        <v>0</v>
      </c>
      <c r="BA328">
        <v>1</v>
      </c>
      <c r="BB328">
        <v>0</v>
      </c>
      <c r="BC328">
        <v>0</v>
      </c>
      <c r="BD328">
        <v>0</v>
      </c>
      <c r="BE328">
        <v>0</v>
      </c>
      <c r="BF328" s="17">
        <v>0</v>
      </c>
      <c r="BG328">
        <v>0</v>
      </c>
      <c r="BH328">
        <v>1</v>
      </c>
      <c r="BI328" s="17">
        <v>0</v>
      </c>
      <c r="BJ328">
        <v>501</v>
      </c>
      <c r="BK328">
        <v>30</v>
      </c>
      <c r="BL328" s="24">
        <v>39</v>
      </c>
      <c r="BM328">
        <v>1</v>
      </c>
      <c r="BN328">
        <v>0</v>
      </c>
      <c r="BO328">
        <v>0</v>
      </c>
      <c r="BP328">
        <v>0</v>
      </c>
      <c r="BQ328">
        <v>0</v>
      </c>
      <c r="BR328">
        <v>1</v>
      </c>
      <c r="BS328">
        <v>0</v>
      </c>
      <c r="BT328" s="17">
        <v>0</v>
      </c>
      <c r="BU328">
        <v>0</v>
      </c>
      <c r="BV328">
        <v>1</v>
      </c>
      <c r="BW328">
        <v>0</v>
      </c>
      <c r="BX328" s="17">
        <v>0</v>
      </c>
      <c r="BY328">
        <v>0</v>
      </c>
      <c r="BZ328">
        <v>0</v>
      </c>
      <c r="CA328">
        <v>0</v>
      </c>
      <c r="CB328">
        <v>0</v>
      </c>
      <c r="CC328" s="17">
        <v>0</v>
      </c>
      <c r="CD328">
        <v>0</v>
      </c>
      <c r="CE328">
        <v>0</v>
      </c>
      <c r="CF328">
        <v>1</v>
      </c>
      <c r="CG328">
        <v>1</v>
      </c>
      <c r="CH328">
        <v>0</v>
      </c>
      <c r="CI328">
        <v>0</v>
      </c>
      <c r="CJ328">
        <v>1</v>
      </c>
      <c r="CK328">
        <v>1</v>
      </c>
      <c r="CL328">
        <v>0</v>
      </c>
      <c r="CM328">
        <v>1</v>
      </c>
      <c r="CN328">
        <v>0</v>
      </c>
      <c r="CO328" s="17">
        <v>1</v>
      </c>
      <c r="CP328">
        <v>0</v>
      </c>
      <c r="CQ328">
        <v>3</v>
      </c>
      <c r="CR328">
        <v>0</v>
      </c>
      <c r="CS328">
        <v>1</v>
      </c>
      <c r="CT328">
        <v>16</v>
      </c>
      <c r="CZ328" s="33" t="s">
        <v>85</v>
      </c>
    </row>
    <row r="329" spans="1:104" x14ac:dyDescent="0.25">
      <c r="A329">
        <v>328</v>
      </c>
      <c r="B329">
        <v>22</v>
      </c>
      <c r="C329" s="24" t="s">
        <v>235</v>
      </c>
      <c r="D329" s="12">
        <v>1.8</v>
      </c>
      <c r="E329" s="13">
        <f t="shared" si="81"/>
        <v>0.89552238805970164</v>
      </c>
      <c r="F329" s="7">
        <v>2.0099999999999998</v>
      </c>
      <c r="G329" s="7">
        <f t="shared" si="74"/>
        <v>0.90447761194029841</v>
      </c>
      <c r="H329" s="15">
        <f t="shared" si="75"/>
        <v>2.6955223880597017</v>
      </c>
      <c r="I329" s="11">
        <f t="shared" si="76"/>
        <v>7.9079937896204405E-2</v>
      </c>
      <c r="J329" s="32">
        <f t="shared" si="77"/>
        <v>3.9343252684678816E-2</v>
      </c>
      <c r="K329" s="32">
        <f t="shared" si="78"/>
        <v>25.417318898735168</v>
      </c>
      <c r="L329" s="8">
        <v>0</v>
      </c>
      <c r="M329" s="9">
        <v>1</v>
      </c>
      <c r="N329" s="8">
        <v>0</v>
      </c>
      <c r="O329" s="9">
        <v>0</v>
      </c>
      <c r="P329" s="9">
        <v>1</v>
      </c>
      <c r="Q329" s="9">
        <v>0</v>
      </c>
      <c r="R329" s="9">
        <v>0</v>
      </c>
      <c r="S329" s="8">
        <v>648</v>
      </c>
      <c r="T329" s="9">
        <v>5</v>
      </c>
      <c r="U329" s="9">
        <f t="shared" si="79"/>
        <v>642</v>
      </c>
      <c r="V329" s="9">
        <f t="shared" si="80"/>
        <v>24</v>
      </c>
      <c r="W329" s="7">
        <v>9.7899999999999991</v>
      </c>
      <c r="X329" s="7">
        <v>21.84</v>
      </c>
      <c r="Y329" s="9">
        <v>1</v>
      </c>
      <c r="Z329" s="9">
        <v>0</v>
      </c>
      <c r="AA329" s="9">
        <v>0</v>
      </c>
      <c r="AB329" s="9">
        <v>0</v>
      </c>
      <c r="AC329" s="9">
        <v>1</v>
      </c>
      <c r="AD329" s="29">
        <v>0</v>
      </c>
      <c r="AE329" s="9">
        <v>0</v>
      </c>
      <c r="AF329" s="9">
        <v>1</v>
      </c>
      <c r="AG329" s="29">
        <v>0</v>
      </c>
      <c r="AH329" s="9">
        <v>0</v>
      </c>
      <c r="AI329" s="29">
        <v>1</v>
      </c>
      <c r="AJ329" s="20">
        <v>1997</v>
      </c>
      <c r="AK329" s="32">
        <v>0.13900000000000001</v>
      </c>
      <c r="AL329" s="32">
        <v>0.33600000000000002</v>
      </c>
      <c r="AM329" s="32">
        <v>0.36</v>
      </c>
      <c r="AN329" s="42">
        <f t="shared" si="84"/>
        <v>0.16500000000000004</v>
      </c>
      <c r="AO329" s="41">
        <v>1</v>
      </c>
      <c r="AP329" s="17">
        <v>0</v>
      </c>
      <c r="AQ329">
        <v>0</v>
      </c>
      <c r="AR329" s="39">
        <v>1</v>
      </c>
      <c r="AS329">
        <v>8.5300000000000001E-2</v>
      </c>
      <c r="AT329" s="39">
        <f t="shared" si="83"/>
        <v>0.91469999999999996</v>
      </c>
      <c r="AU329">
        <v>0</v>
      </c>
      <c r="AV329" s="17">
        <v>1</v>
      </c>
      <c r="AW329">
        <v>0</v>
      </c>
      <c r="AX329" s="17">
        <v>1</v>
      </c>
      <c r="AY329" s="17" t="s">
        <v>5</v>
      </c>
      <c r="AZ329">
        <v>0</v>
      </c>
      <c r="BA329">
        <v>1</v>
      </c>
      <c r="BB329">
        <v>0</v>
      </c>
      <c r="BC329">
        <v>0</v>
      </c>
      <c r="BD329">
        <v>0</v>
      </c>
      <c r="BE329">
        <v>0</v>
      </c>
      <c r="BF329" s="17">
        <v>0</v>
      </c>
      <c r="BG329">
        <v>0</v>
      </c>
      <c r="BH329">
        <v>1</v>
      </c>
      <c r="BI329" s="17">
        <v>0</v>
      </c>
      <c r="BJ329">
        <v>644</v>
      </c>
      <c r="BK329">
        <v>57</v>
      </c>
      <c r="BL329" s="24">
        <v>37.630000000000003</v>
      </c>
      <c r="BM329">
        <v>1</v>
      </c>
      <c r="BN329">
        <v>0</v>
      </c>
      <c r="BO329">
        <v>0</v>
      </c>
      <c r="BP329">
        <v>0</v>
      </c>
      <c r="BQ329">
        <v>0</v>
      </c>
      <c r="BR329">
        <v>0</v>
      </c>
      <c r="BS329">
        <v>0</v>
      </c>
      <c r="BT329" s="17">
        <v>0</v>
      </c>
      <c r="BU329">
        <v>0</v>
      </c>
      <c r="BV329">
        <v>1</v>
      </c>
      <c r="BW329">
        <v>0</v>
      </c>
      <c r="BX329" s="17">
        <v>0</v>
      </c>
      <c r="BY329">
        <v>0</v>
      </c>
      <c r="BZ329">
        <v>0</v>
      </c>
      <c r="CA329">
        <v>0</v>
      </c>
      <c r="CB329">
        <v>0</v>
      </c>
      <c r="CC329" s="17">
        <v>0</v>
      </c>
      <c r="CD329">
        <v>0</v>
      </c>
      <c r="CE329">
        <v>0</v>
      </c>
      <c r="CF329">
        <v>1</v>
      </c>
      <c r="CG329">
        <v>1</v>
      </c>
      <c r="CH329">
        <v>0</v>
      </c>
      <c r="CI329">
        <v>0</v>
      </c>
      <c r="CJ329">
        <v>1</v>
      </c>
      <c r="CK329">
        <v>1</v>
      </c>
      <c r="CL329">
        <v>0</v>
      </c>
      <c r="CM329">
        <v>1</v>
      </c>
      <c r="CN329">
        <v>0</v>
      </c>
      <c r="CO329" s="17">
        <v>1</v>
      </c>
      <c r="CP329">
        <v>0</v>
      </c>
      <c r="CQ329">
        <v>3</v>
      </c>
      <c r="CR329">
        <v>0</v>
      </c>
      <c r="CS329">
        <v>1</v>
      </c>
      <c r="CT329">
        <v>16</v>
      </c>
      <c r="CZ329" s="33" t="s">
        <v>85</v>
      </c>
    </row>
    <row r="330" spans="1:104" x14ac:dyDescent="0.25">
      <c r="A330">
        <v>329</v>
      </c>
      <c r="B330">
        <v>22</v>
      </c>
      <c r="C330" s="24" t="s">
        <v>235</v>
      </c>
      <c r="D330" s="12">
        <v>-0.3</v>
      </c>
      <c r="E330" s="13">
        <f t="shared" si="81"/>
        <v>2.9999999999999996</v>
      </c>
      <c r="F330" s="7">
        <v>-0.1</v>
      </c>
      <c r="G330" s="7">
        <f t="shared" si="74"/>
        <v>-3.2999999999999994</v>
      </c>
      <c r="H330" s="15">
        <f t="shared" si="75"/>
        <v>2.6999999999999997</v>
      </c>
      <c r="I330" s="11">
        <f t="shared" si="76"/>
        <v>-3.2124462549688771E-3</v>
      </c>
      <c r="J330" s="32">
        <f t="shared" si="77"/>
        <v>3.2124462549688766E-2</v>
      </c>
      <c r="K330" s="32">
        <f t="shared" si="78"/>
        <v>31.128925455273908</v>
      </c>
      <c r="L330" s="8">
        <v>0</v>
      </c>
      <c r="M330" s="9">
        <v>1</v>
      </c>
      <c r="N330" s="8">
        <v>0</v>
      </c>
      <c r="O330" s="9">
        <v>0</v>
      </c>
      <c r="P330" s="9">
        <v>1</v>
      </c>
      <c r="Q330" s="9">
        <v>0</v>
      </c>
      <c r="R330" s="9">
        <v>0</v>
      </c>
      <c r="S330" s="8">
        <v>980</v>
      </c>
      <c r="T330" s="9">
        <v>10</v>
      </c>
      <c r="U330" s="9">
        <f t="shared" si="79"/>
        <v>969</v>
      </c>
      <c r="V330" s="9">
        <f t="shared" si="80"/>
        <v>24</v>
      </c>
      <c r="W330" s="7">
        <v>10.45</v>
      </c>
      <c r="X330" s="7">
        <v>22.62</v>
      </c>
      <c r="Y330" s="9">
        <v>1</v>
      </c>
      <c r="Z330" s="9">
        <v>0</v>
      </c>
      <c r="AA330" s="9">
        <v>0</v>
      </c>
      <c r="AB330" s="9">
        <v>0</v>
      </c>
      <c r="AC330" s="9">
        <v>1</v>
      </c>
      <c r="AD330" s="29">
        <v>0</v>
      </c>
      <c r="AE330" s="9">
        <v>0</v>
      </c>
      <c r="AF330" s="9">
        <v>1</v>
      </c>
      <c r="AG330" s="29">
        <v>0</v>
      </c>
      <c r="AH330" s="9">
        <v>0</v>
      </c>
      <c r="AI330" s="29">
        <v>1</v>
      </c>
      <c r="AJ330" s="20">
        <v>2000</v>
      </c>
      <c r="AK330" s="32">
        <v>0.13900000000000001</v>
      </c>
      <c r="AL330" s="32">
        <v>0.33600000000000002</v>
      </c>
      <c r="AM330" s="32">
        <v>0.36</v>
      </c>
      <c r="AN330" s="42">
        <f t="shared" si="84"/>
        <v>0.16500000000000004</v>
      </c>
      <c r="AO330" s="41">
        <v>1</v>
      </c>
      <c r="AP330" s="17">
        <v>0</v>
      </c>
      <c r="AQ330">
        <v>0</v>
      </c>
      <c r="AR330" s="39">
        <v>1</v>
      </c>
      <c r="AS330">
        <v>8.5300000000000001E-2</v>
      </c>
      <c r="AT330" s="39">
        <f t="shared" si="83"/>
        <v>0.91469999999999996</v>
      </c>
      <c r="AU330">
        <v>0</v>
      </c>
      <c r="AV330" s="17">
        <v>1</v>
      </c>
      <c r="AW330">
        <v>0</v>
      </c>
      <c r="AX330" s="17">
        <v>1</v>
      </c>
      <c r="AY330" s="17" t="s">
        <v>5</v>
      </c>
      <c r="AZ330">
        <v>0</v>
      </c>
      <c r="BA330">
        <v>1</v>
      </c>
      <c r="BB330">
        <v>0</v>
      </c>
      <c r="BC330">
        <v>0</v>
      </c>
      <c r="BD330">
        <v>0</v>
      </c>
      <c r="BE330">
        <v>0</v>
      </c>
      <c r="BF330" s="17">
        <v>0</v>
      </c>
      <c r="BG330">
        <v>0</v>
      </c>
      <c r="BH330">
        <v>1</v>
      </c>
      <c r="BI330" s="17">
        <v>0</v>
      </c>
      <c r="BJ330">
        <v>818</v>
      </c>
      <c r="BK330">
        <v>95</v>
      </c>
      <c r="BL330" s="24">
        <v>39.049999999999997</v>
      </c>
      <c r="BM330">
        <v>1</v>
      </c>
      <c r="BN330">
        <v>0</v>
      </c>
      <c r="BO330">
        <v>0</v>
      </c>
      <c r="BP330">
        <v>0</v>
      </c>
      <c r="BQ330">
        <v>0</v>
      </c>
      <c r="BR330">
        <v>1</v>
      </c>
      <c r="BS330">
        <v>0</v>
      </c>
      <c r="BT330" s="17">
        <v>0</v>
      </c>
      <c r="BU330">
        <v>0</v>
      </c>
      <c r="BV330">
        <v>1</v>
      </c>
      <c r="BW330">
        <v>0</v>
      </c>
      <c r="BX330" s="17">
        <v>0</v>
      </c>
      <c r="BY330">
        <v>0</v>
      </c>
      <c r="BZ330">
        <v>0</v>
      </c>
      <c r="CA330">
        <v>0</v>
      </c>
      <c r="CB330">
        <v>0</v>
      </c>
      <c r="CC330" s="17">
        <v>0</v>
      </c>
      <c r="CD330">
        <v>0</v>
      </c>
      <c r="CE330">
        <v>0</v>
      </c>
      <c r="CF330">
        <v>1</v>
      </c>
      <c r="CG330">
        <v>1</v>
      </c>
      <c r="CH330">
        <v>0</v>
      </c>
      <c r="CI330">
        <v>0</v>
      </c>
      <c r="CJ330">
        <v>1</v>
      </c>
      <c r="CK330">
        <v>1</v>
      </c>
      <c r="CL330">
        <v>0</v>
      </c>
      <c r="CM330">
        <v>1</v>
      </c>
      <c r="CN330">
        <v>0</v>
      </c>
      <c r="CO330" s="17">
        <v>1</v>
      </c>
      <c r="CP330">
        <v>0</v>
      </c>
      <c r="CQ330">
        <v>3</v>
      </c>
      <c r="CR330">
        <v>0</v>
      </c>
      <c r="CS330">
        <v>1</v>
      </c>
      <c r="CT330">
        <v>16</v>
      </c>
      <c r="CZ330" s="33" t="s">
        <v>85</v>
      </c>
    </row>
    <row r="331" spans="1:104" x14ac:dyDescent="0.25">
      <c r="A331">
        <v>330</v>
      </c>
      <c r="B331">
        <v>22</v>
      </c>
      <c r="C331" s="24" t="s">
        <v>235</v>
      </c>
      <c r="D331" s="12">
        <v>4.5999999999999996</v>
      </c>
      <c r="E331" s="13">
        <f t="shared" si="81"/>
        <v>1.0772833723653397</v>
      </c>
      <c r="F331" s="7">
        <v>4.2699999999999996</v>
      </c>
      <c r="G331" s="7">
        <f t="shared" si="74"/>
        <v>3.5227166276346598</v>
      </c>
      <c r="H331" s="15">
        <f t="shared" si="75"/>
        <v>5.6772833723653395</v>
      </c>
      <c r="I331" s="11">
        <f t="shared" si="76"/>
        <v>0.18613964303252781</v>
      </c>
      <c r="J331" s="32">
        <f t="shared" si="77"/>
        <v>4.3592422255861317E-2</v>
      </c>
      <c r="K331" s="32">
        <f t="shared" si="78"/>
        <v>22.939766781726444</v>
      </c>
      <c r="L331" s="8">
        <v>0</v>
      </c>
      <c r="M331" s="9">
        <v>1</v>
      </c>
      <c r="N331" s="8">
        <v>0</v>
      </c>
      <c r="O331" s="9">
        <v>0</v>
      </c>
      <c r="P331" s="9">
        <v>1</v>
      </c>
      <c r="Q331" s="9">
        <v>0</v>
      </c>
      <c r="R331" s="9">
        <v>0</v>
      </c>
      <c r="S331" s="8">
        <v>514</v>
      </c>
      <c r="T331" s="9">
        <v>5</v>
      </c>
      <c r="U331" s="9">
        <f t="shared" si="79"/>
        <v>508</v>
      </c>
      <c r="V331" s="9">
        <f t="shared" si="80"/>
        <v>24</v>
      </c>
      <c r="W331" s="7">
        <v>8.02</v>
      </c>
      <c r="X331" s="7">
        <v>23.77</v>
      </c>
      <c r="Y331" s="9">
        <v>1</v>
      </c>
      <c r="Z331" s="9">
        <v>0</v>
      </c>
      <c r="AA331" s="9">
        <v>0</v>
      </c>
      <c r="AB331" s="9">
        <v>0</v>
      </c>
      <c r="AC331" s="9">
        <v>1</v>
      </c>
      <c r="AD331" s="29">
        <v>0</v>
      </c>
      <c r="AE331" s="9">
        <v>0</v>
      </c>
      <c r="AF331" s="9">
        <v>1</v>
      </c>
      <c r="AG331" s="29">
        <v>0</v>
      </c>
      <c r="AH331" s="9">
        <v>0</v>
      </c>
      <c r="AI331" s="29">
        <v>1</v>
      </c>
      <c r="AJ331" s="20">
        <v>1989</v>
      </c>
      <c r="AK331" s="32">
        <v>0.31900000000000001</v>
      </c>
      <c r="AL331" s="32">
        <v>0.33800000000000002</v>
      </c>
      <c r="AM331" s="32">
        <v>0.24299999999999999</v>
      </c>
      <c r="AN331" s="42">
        <f t="shared" si="84"/>
        <v>9.9999999999999978E-2</v>
      </c>
      <c r="AO331" s="41">
        <v>1</v>
      </c>
      <c r="AP331" s="17">
        <v>0</v>
      </c>
      <c r="AQ331">
        <v>0</v>
      </c>
      <c r="AR331" s="39">
        <v>1</v>
      </c>
      <c r="AS331">
        <v>8.5300000000000001E-2</v>
      </c>
      <c r="AT331" s="39">
        <f t="shared" si="83"/>
        <v>0.91469999999999996</v>
      </c>
      <c r="AU331">
        <v>0</v>
      </c>
      <c r="AV331" s="17">
        <v>1</v>
      </c>
      <c r="AW331">
        <v>0</v>
      </c>
      <c r="AX331" s="17">
        <v>1</v>
      </c>
      <c r="AY331" s="17" t="s">
        <v>5</v>
      </c>
      <c r="AZ331">
        <v>0</v>
      </c>
      <c r="BA331">
        <v>1</v>
      </c>
      <c r="BB331">
        <v>0</v>
      </c>
      <c r="BC331">
        <v>0</v>
      </c>
      <c r="BD331">
        <v>0</v>
      </c>
      <c r="BE331">
        <v>0</v>
      </c>
      <c r="BF331" s="17">
        <v>0</v>
      </c>
      <c r="BG331">
        <v>0</v>
      </c>
      <c r="BH331">
        <v>1</v>
      </c>
      <c r="BI331" s="17">
        <v>0</v>
      </c>
      <c r="BJ331">
        <v>489</v>
      </c>
      <c r="BK331">
        <v>12</v>
      </c>
      <c r="BL331" s="24">
        <v>37.79</v>
      </c>
      <c r="BM331">
        <v>1</v>
      </c>
      <c r="BN331">
        <v>0</v>
      </c>
      <c r="BO331">
        <v>0</v>
      </c>
      <c r="BP331">
        <v>0</v>
      </c>
      <c r="BQ331">
        <v>0</v>
      </c>
      <c r="BR331">
        <v>0</v>
      </c>
      <c r="BS331">
        <v>0</v>
      </c>
      <c r="BT331" s="17">
        <v>0</v>
      </c>
      <c r="BU331">
        <v>0</v>
      </c>
      <c r="BV331">
        <v>1</v>
      </c>
      <c r="BW331">
        <v>0</v>
      </c>
      <c r="BX331" s="17">
        <v>0</v>
      </c>
      <c r="BY331">
        <v>0</v>
      </c>
      <c r="BZ331">
        <v>0</v>
      </c>
      <c r="CA331">
        <v>0</v>
      </c>
      <c r="CB331">
        <v>0</v>
      </c>
      <c r="CC331" s="17">
        <v>0</v>
      </c>
      <c r="CD331">
        <v>0</v>
      </c>
      <c r="CE331">
        <v>0</v>
      </c>
      <c r="CF331">
        <v>1</v>
      </c>
      <c r="CG331">
        <v>1</v>
      </c>
      <c r="CH331">
        <v>0</v>
      </c>
      <c r="CI331">
        <v>0</v>
      </c>
      <c r="CJ331">
        <v>1</v>
      </c>
      <c r="CK331">
        <v>1</v>
      </c>
      <c r="CL331">
        <v>0</v>
      </c>
      <c r="CM331">
        <v>1</v>
      </c>
      <c r="CN331">
        <v>0</v>
      </c>
      <c r="CO331" s="17">
        <v>1</v>
      </c>
      <c r="CP331">
        <v>0</v>
      </c>
      <c r="CQ331">
        <v>3</v>
      </c>
      <c r="CR331">
        <v>0</v>
      </c>
      <c r="CS331">
        <v>1</v>
      </c>
      <c r="CT331">
        <v>16</v>
      </c>
      <c r="CZ331" s="33" t="s">
        <v>85</v>
      </c>
    </row>
    <row r="332" spans="1:104" x14ac:dyDescent="0.25">
      <c r="A332">
        <v>331</v>
      </c>
      <c r="B332">
        <v>22</v>
      </c>
      <c r="C332" s="24" t="s">
        <v>235</v>
      </c>
      <c r="D332" s="12">
        <v>3.9</v>
      </c>
      <c r="E332" s="13">
        <f t="shared" si="81"/>
        <v>1.7647058823529411</v>
      </c>
      <c r="F332" s="7">
        <v>2.21</v>
      </c>
      <c r="G332" s="7">
        <f t="shared" si="74"/>
        <v>2.1352941176470588</v>
      </c>
      <c r="H332" s="15">
        <f t="shared" si="75"/>
        <v>5.6647058823529406</v>
      </c>
      <c r="I332" s="11">
        <f t="shared" si="76"/>
        <v>7.2434333358581224E-2</v>
      </c>
      <c r="J332" s="32">
        <f t="shared" si="77"/>
        <v>3.2775716451846716E-2</v>
      </c>
      <c r="K332" s="32">
        <f t="shared" si="78"/>
        <v>30.510393311132514</v>
      </c>
      <c r="L332" s="8">
        <v>0</v>
      </c>
      <c r="M332" s="9">
        <v>1</v>
      </c>
      <c r="N332" s="8">
        <v>0</v>
      </c>
      <c r="O332" s="9">
        <v>0</v>
      </c>
      <c r="P332" s="9">
        <v>1</v>
      </c>
      <c r="Q332" s="9">
        <v>0</v>
      </c>
      <c r="R332" s="9">
        <v>0</v>
      </c>
      <c r="S332" s="8">
        <v>937</v>
      </c>
      <c r="T332" s="9">
        <v>10</v>
      </c>
      <c r="U332" s="9">
        <f t="shared" si="79"/>
        <v>926</v>
      </c>
      <c r="V332" s="9">
        <f t="shared" si="80"/>
        <v>24</v>
      </c>
      <c r="W332" s="7">
        <v>9.14</v>
      </c>
      <c r="X332" s="7">
        <v>23.86</v>
      </c>
      <c r="Y332" s="9">
        <v>1</v>
      </c>
      <c r="Z332" s="9">
        <v>0</v>
      </c>
      <c r="AA332" s="9">
        <v>0</v>
      </c>
      <c r="AB332" s="9">
        <v>0</v>
      </c>
      <c r="AC332" s="9">
        <v>1</v>
      </c>
      <c r="AD332" s="29">
        <v>0</v>
      </c>
      <c r="AE332" s="9">
        <v>0</v>
      </c>
      <c r="AF332" s="9">
        <v>1</v>
      </c>
      <c r="AG332" s="29">
        <v>0</v>
      </c>
      <c r="AH332" s="9">
        <v>0</v>
      </c>
      <c r="AI332" s="29">
        <v>1</v>
      </c>
      <c r="AJ332" s="20">
        <v>1993</v>
      </c>
      <c r="AK332" s="32">
        <v>0.31900000000000001</v>
      </c>
      <c r="AL332" s="32">
        <v>0.33800000000000002</v>
      </c>
      <c r="AM332" s="32">
        <v>0.24299999999999999</v>
      </c>
      <c r="AN332" s="42">
        <f t="shared" si="84"/>
        <v>9.9999999999999978E-2</v>
      </c>
      <c r="AO332" s="41">
        <v>1</v>
      </c>
      <c r="AP332" s="17">
        <v>0</v>
      </c>
      <c r="AQ332">
        <v>0</v>
      </c>
      <c r="AR332" s="39">
        <v>1</v>
      </c>
      <c r="AS332">
        <v>8.5300000000000001E-2</v>
      </c>
      <c r="AT332" s="39">
        <f t="shared" si="83"/>
        <v>0.91469999999999996</v>
      </c>
      <c r="AU332">
        <v>0</v>
      </c>
      <c r="AV332" s="17">
        <v>1</v>
      </c>
      <c r="AW332">
        <v>0</v>
      </c>
      <c r="AX332" s="17">
        <v>1</v>
      </c>
      <c r="AY332" s="17" t="s">
        <v>5</v>
      </c>
      <c r="AZ332">
        <v>0</v>
      </c>
      <c r="BA332">
        <v>1</v>
      </c>
      <c r="BB332">
        <v>0</v>
      </c>
      <c r="BC332">
        <v>0</v>
      </c>
      <c r="BD332">
        <v>0</v>
      </c>
      <c r="BE332">
        <v>0</v>
      </c>
      <c r="BF332" s="17">
        <v>0</v>
      </c>
      <c r="BG332">
        <v>0</v>
      </c>
      <c r="BH332">
        <v>1</v>
      </c>
      <c r="BI332" s="17">
        <v>0</v>
      </c>
      <c r="BJ332">
        <v>501</v>
      </c>
      <c r="BK332">
        <v>30</v>
      </c>
      <c r="BL332" s="24">
        <v>39</v>
      </c>
      <c r="BM332">
        <v>1</v>
      </c>
      <c r="BN332">
        <v>0</v>
      </c>
      <c r="BO332">
        <v>0</v>
      </c>
      <c r="BP332">
        <v>0</v>
      </c>
      <c r="BQ332">
        <v>0</v>
      </c>
      <c r="BR332">
        <v>1</v>
      </c>
      <c r="BS332">
        <v>0</v>
      </c>
      <c r="BT332" s="17">
        <v>0</v>
      </c>
      <c r="BU332">
        <v>0</v>
      </c>
      <c r="BV332">
        <v>1</v>
      </c>
      <c r="BW332">
        <v>0</v>
      </c>
      <c r="BX332" s="17">
        <v>0</v>
      </c>
      <c r="BY332">
        <v>0</v>
      </c>
      <c r="BZ332">
        <v>0</v>
      </c>
      <c r="CA332">
        <v>0</v>
      </c>
      <c r="CB332">
        <v>0</v>
      </c>
      <c r="CC332" s="17">
        <v>0</v>
      </c>
      <c r="CD332">
        <v>0</v>
      </c>
      <c r="CE332">
        <v>0</v>
      </c>
      <c r="CF332">
        <v>1</v>
      </c>
      <c r="CG332">
        <v>1</v>
      </c>
      <c r="CH332">
        <v>0</v>
      </c>
      <c r="CI332">
        <v>0</v>
      </c>
      <c r="CJ332">
        <v>1</v>
      </c>
      <c r="CK332">
        <v>1</v>
      </c>
      <c r="CL332">
        <v>0</v>
      </c>
      <c r="CM332">
        <v>1</v>
      </c>
      <c r="CN332">
        <v>0</v>
      </c>
      <c r="CO332" s="17">
        <v>1</v>
      </c>
      <c r="CP332">
        <v>0</v>
      </c>
      <c r="CQ332">
        <v>3</v>
      </c>
      <c r="CR332">
        <v>0</v>
      </c>
      <c r="CS332">
        <v>1</v>
      </c>
      <c r="CT332">
        <v>16</v>
      </c>
      <c r="CZ332" s="33" t="s">
        <v>85</v>
      </c>
    </row>
    <row r="333" spans="1:104" x14ac:dyDescent="0.25">
      <c r="A333">
        <v>332</v>
      </c>
      <c r="B333">
        <v>22</v>
      </c>
      <c r="C333" s="24" t="s">
        <v>235</v>
      </c>
      <c r="D333" s="12">
        <v>5.0999999999999996</v>
      </c>
      <c r="E333" s="13">
        <f t="shared" si="81"/>
        <v>1.2718204488778055</v>
      </c>
      <c r="F333" s="7">
        <v>4.01</v>
      </c>
      <c r="G333" s="7">
        <f t="shared" si="74"/>
        <v>3.8281795511221941</v>
      </c>
      <c r="H333" s="15">
        <f t="shared" si="75"/>
        <v>6.3718204488778056</v>
      </c>
      <c r="I333" s="11">
        <f t="shared" si="76"/>
        <v>0.1865459135354694</v>
      </c>
      <c r="J333" s="32">
        <f t="shared" si="77"/>
        <v>4.6520177939019809E-2</v>
      </c>
      <c r="K333" s="32">
        <f t="shared" si="78"/>
        <v>21.496048474080069</v>
      </c>
      <c r="L333" s="8">
        <v>0</v>
      </c>
      <c r="M333" s="9">
        <v>1</v>
      </c>
      <c r="N333" s="8">
        <v>0</v>
      </c>
      <c r="O333" s="9">
        <v>0</v>
      </c>
      <c r="P333" s="9">
        <v>1</v>
      </c>
      <c r="Q333" s="9">
        <v>0</v>
      </c>
      <c r="R333" s="9">
        <v>0</v>
      </c>
      <c r="S333" s="8">
        <v>452</v>
      </c>
      <c r="T333" s="9">
        <v>5</v>
      </c>
      <c r="U333" s="9">
        <f t="shared" si="79"/>
        <v>446</v>
      </c>
      <c r="V333" s="9">
        <f t="shared" si="80"/>
        <v>24</v>
      </c>
      <c r="W333" s="7">
        <v>9.7899999999999991</v>
      </c>
      <c r="X333" s="7">
        <v>21.84</v>
      </c>
      <c r="Y333" s="9">
        <v>1</v>
      </c>
      <c r="Z333" s="9">
        <v>0</v>
      </c>
      <c r="AA333" s="9">
        <v>0</v>
      </c>
      <c r="AB333" s="9">
        <v>0</v>
      </c>
      <c r="AC333" s="9">
        <v>1</v>
      </c>
      <c r="AD333" s="29">
        <v>0</v>
      </c>
      <c r="AE333" s="9">
        <v>0</v>
      </c>
      <c r="AF333" s="9">
        <v>1</v>
      </c>
      <c r="AG333" s="29">
        <v>0</v>
      </c>
      <c r="AH333" s="9">
        <v>0</v>
      </c>
      <c r="AI333" s="29">
        <v>1</v>
      </c>
      <c r="AJ333" s="20">
        <v>1997</v>
      </c>
      <c r="AK333" s="32">
        <v>0.13900000000000001</v>
      </c>
      <c r="AL333" s="32">
        <v>0.33600000000000002</v>
      </c>
      <c r="AM333" s="32">
        <v>0.36</v>
      </c>
      <c r="AN333" s="42">
        <f t="shared" si="84"/>
        <v>0.16500000000000004</v>
      </c>
      <c r="AO333" s="41">
        <v>1</v>
      </c>
      <c r="AP333" s="17">
        <v>0</v>
      </c>
      <c r="AQ333">
        <v>0</v>
      </c>
      <c r="AR333" s="39">
        <v>1</v>
      </c>
      <c r="AS333">
        <v>8.5300000000000001E-2</v>
      </c>
      <c r="AT333" s="39">
        <f t="shared" si="83"/>
        <v>0.91469999999999996</v>
      </c>
      <c r="AU333">
        <v>0</v>
      </c>
      <c r="AV333" s="17">
        <v>1</v>
      </c>
      <c r="AW333">
        <v>0</v>
      </c>
      <c r="AX333" s="17">
        <v>1</v>
      </c>
      <c r="AY333" s="17" t="s">
        <v>5</v>
      </c>
      <c r="AZ333">
        <v>0</v>
      </c>
      <c r="BA333">
        <v>1</v>
      </c>
      <c r="BB333">
        <v>0</v>
      </c>
      <c r="BC333">
        <v>0</v>
      </c>
      <c r="BD333">
        <v>0</v>
      </c>
      <c r="BE333">
        <v>0</v>
      </c>
      <c r="BF333" s="17">
        <v>0</v>
      </c>
      <c r="BG333">
        <v>0</v>
      </c>
      <c r="BH333">
        <v>1</v>
      </c>
      <c r="BI333" s="17">
        <v>0</v>
      </c>
      <c r="BJ333">
        <v>644</v>
      </c>
      <c r="BK333">
        <v>57</v>
      </c>
      <c r="BL333" s="24">
        <v>37.630000000000003</v>
      </c>
      <c r="BM333">
        <v>1</v>
      </c>
      <c r="BN333">
        <v>0</v>
      </c>
      <c r="BO333">
        <v>0</v>
      </c>
      <c r="BP333">
        <v>0</v>
      </c>
      <c r="BQ333">
        <v>0</v>
      </c>
      <c r="BR333">
        <v>0</v>
      </c>
      <c r="BS333">
        <v>0</v>
      </c>
      <c r="BT333" s="17">
        <v>0</v>
      </c>
      <c r="BU333">
        <v>0</v>
      </c>
      <c r="BV333">
        <v>1</v>
      </c>
      <c r="BW333">
        <v>0</v>
      </c>
      <c r="BX333" s="17">
        <v>0</v>
      </c>
      <c r="BY333">
        <v>0</v>
      </c>
      <c r="BZ333">
        <v>0</v>
      </c>
      <c r="CA333">
        <v>0</v>
      </c>
      <c r="CB333">
        <v>0</v>
      </c>
      <c r="CC333" s="17">
        <v>0</v>
      </c>
      <c r="CD333">
        <v>0</v>
      </c>
      <c r="CE333">
        <v>0</v>
      </c>
      <c r="CF333">
        <v>1</v>
      </c>
      <c r="CG333">
        <v>1</v>
      </c>
      <c r="CH333">
        <v>0</v>
      </c>
      <c r="CI333">
        <v>0</v>
      </c>
      <c r="CJ333">
        <v>1</v>
      </c>
      <c r="CK333">
        <v>1</v>
      </c>
      <c r="CL333">
        <v>0</v>
      </c>
      <c r="CM333">
        <v>1</v>
      </c>
      <c r="CN333">
        <v>0</v>
      </c>
      <c r="CO333" s="17">
        <v>1</v>
      </c>
      <c r="CP333">
        <v>0</v>
      </c>
      <c r="CQ333">
        <v>3</v>
      </c>
      <c r="CR333">
        <v>0</v>
      </c>
      <c r="CS333">
        <v>1</v>
      </c>
      <c r="CT333">
        <v>16</v>
      </c>
      <c r="CZ333" s="33" t="s">
        <v>85</v>
      </c>
    </row>
    <row r="334" spans="1:104" x14ac:dyDescent="0.25">
      <c r="A334">
        <v>333</v>
      </c>
      <c r="B334">
        <v>22</v>
      </c>
      <c r="C334" s="24" t="s">
        <v>235</v>
      </c>
      <c r="D334" s="12">
        <v>5.5</v>
      </c>
      <c r="E334" s="13">
        <f t="shared" si="81"/>
        <v>2.4336283185840708</v>
      </c>
      <c r="F334" s="7">
        <v>2.2599999999999998</v>
      </c>
      <c r="G334" s="7">
        <f t="shared" si="74"/>
        <v>3.0663716814159292</v>
      </c>
      <c r="H334" s="15">
        <f t="shared" si="75"/>
        <v>7.9336283185840708</v>
      </c>
      <c r="I334" s="11">
        <f t="shared" si="76"/>
        <v>8.1704726615308823E-2</v>
      </c>
      <c r="J334" s="32">
        <f t="shared" si="77"/>
        <v>3.6152533900579126E-2</v>
      </c>
      <c r="K334" s="32">
        <f t="shared" si="78"/>
        <v>27.66057844659074</v>
      </c>
      <c r="L334" s="8">
        <v>0</v>
      </c>
      <c r="M334" s="9">
        <v>1</v>
      </c>
      <c r="N334" s="8">
        <v>0</v>
      </c>
      <c r="O334" s="9">
        <v>0</v>
      </c>
      <c r="P334" s="9">
        <v>1</v>
      </c>
      <c r="Q334" s="9">
        <v>0</v>
      </c>
      <c r="R334" s="9">
        <v>0</v>
      </c>
      <c r="S334" s="8">
        <v>771</v>
      </c>
      <c r="T334" s="9">
        <v>10</v>
      </c>
      <c r="U334" s="9">
        <f t="shared" si="79"/>
        <v>760</v>
      </c>
      <c r="V334" s="9">
        <f t="shared" si="80"/>
        <v>24</v>
      </c>
      <c r="W334" s="7">
        <v>10.45</v>
      </c>
      <c r="X334" s="7">
        <v>22.62</v>
      </c>
      <c r="Y334" s="9">
        <v>1</v>
      </c>
      <c r="Z334" s="9">
        <v>0</v>
      </c>
      <c r="AA334" s="9">
        <v>0</v>
      </c>
      <c r="AB334" s="9">
        <v>0</v>
      </c>
      <c r="AC334" s="9">
        <v>1</v>
      </c>
      <c r="AD334" s="29">
        <v>0</v>
      </c>
      <c r="AE334" s="9">
        <v>0</v>
      </c>
      <c r="AF334" s="9">
        <v>1</v>
      </c>
      <c r="AG334" s="29">
        <v>0</v>
      </c>
      <c r="AH334" s="9">
        <v>0</v>
      </c>
      <c r="AI334" s="29">
        <v>1</v>
      </c>
      <c r="AJ334" s="20">
        <v>2000</v>
      </c>
      <c r="AK334" s="32">
        <v>0.13900000000000001</v>
      </c>
      <c r="AL334" s="32">
        <v>0.33600000000000002</v>
      </c>
      <c r="AM334" s="32">
        <v>0.36</v>
      </c>
      <c r="AN334" s="42">
        <f t="shared" si="84"/>
        <v>0.16500000000000004</v>
      </c>
      <c r="AO334" s="41">
        <v>1</v>
      </c>
      <c r="AP334" s="17">
        <v>0</v>
      </c>
      <c r="AQ334">
        <v>0</v>
      </c>
      <c r="AR334" s="39">
        <v>1</v>
      </c>
      <c r="AS334">
        <v>8.5300000000000001E-2</v>
      </c>
      <c r="AT334" s="39">
        <f t="shared" si="83"/>
        <v>0.91469999999999996</v>
      </c>
      <c r="AU334">
        <v>0</v>
      </c>
      <c r="AV334" s="17">
        <v>1</v>
      </c>
      <c r="AW334">
        <v>0</v>
      </c>
      <c r="AX334" s="17">
        <v>1</v>
      </c>
      <c r="AY334" s="17" t="s">
        <v>5</v>
      </c>
      <c r="AZ334">
        <v>0</v>
      </c>
      <c r="BA334">
        <v>1</v>
      </c>
      <c r="BB334">
        <v>0</v>
      </c>
      <c r="BC334">
        <v>0</v>
      </c>
      <c r="BD334">
        <v>0</v>
      </c>
      <c r="BE334">
        <v>0</v>
      </c>
      <c r="BF334" s="17">
        <v>0</v>
      </c>
      <c r="BG334">
        <v>0</v>
      </c>
      <c r="BH334">
        <v>1</v>
      </c>
      <c r="BI334" s="17">
        <v>0</v>
      </c>
      <c r="BJ334">
        <v>818</v>
      </c>
      <c r="BK334">
        <v>95</v>
      </c>
      <c r="BL334" s="24">
        <v>39.049999999999997</v>
      </c>
      <c r="BM334">
        <v>1</v>
      </c>
      <c r="BN334">
        <v>0</v>
      </c>
      <c r="BO334">
        <v>0</v>
      </c>
      <c r="BP334">
        <v>0</v>
      </c>
      <c r="BQ334">
        <v>0</v>
      </c>
      <c r="BR334">
        <v>1</v>
      </c>
      <c r="BS334">
        <v>0</v>
      </c>
      <c r="BT334" s="17">
        <v>0</v>
      </c>
      <c r="BU334">
        <v>0</v>
      </c>
      <c r="BV334">
        <v>1</v>
      </c>
      <c r="BW334">
        <v>0</v>
      </c>
      <c r="BX334" s="17">
        <v>0</v>
      </c>
      <c r="BY334">
        <v>0</v>
      </c>
      <c r="BZ334">
        <v>0</v>
      </c>
      <c r="CA334">
        <v>0</v>
      </c>
      <c r="CB334">
        <v>0</v>
      </c>
      <c r="CC334" s="17">
        <v>0</v>
      </c>
      <c r="CD334">
        <v>0</v>
      </c>
      <c r="CE334">
        <v>0</v>
      </c>
      <c r="CF334">
        <v>1</v>
      </c>
      <c r="CG334">
        <v>1</v>
      </c>
      <c r="CH334">
        <v>0</v>
      </c>
      <c r="CI334">
        <v>0</v>
      </c>
      <c r="CJ334">
        <v>1</v>
      </c>
      <c r="CK334">
        <v>1</v>
      </c>
      <c r="CL334">
        <v>0</v>
      </c>
      <c r="CM334">
        <v>1</v>
      </c>
      <c r="CN334">
        <v>0</v>
      </c>
      <c r="CO334" s="17">
        <v>1</v>
      </c>
      <c r="CP334">
        <v>0</v>
      </c>
      <c r="CQ334">
        <v>3</v>
      </c>
      <c r="CR334">
        <v>0</v>
      </c>
      <c r="CS334">
        <v>1</v>
      </c>
      <c r="CT334">
        <v>16</v>
      </c>
      <c r="CZ334" s="33" t="s">
        <v>85</v>
      </c>
    </row>
    <row r="335" spans="1:104" x14ac:dyDescent="0.25">
      <c r="A335">
        <v>334</v>
      </c>
      <c r="B335">
        <v>22</v>
      </c>
      <c r="C335" s="24" t="s">
        <v>235</v>
      </c>
      <c r="D335" s="12">
        <v>2.4</v>
      </c>
      <c r="E335" s="13">
        <f t="shared" si="81"/>
        <v>1.1162790697674418</v>
      </c>
      <c r="F335" s="7">
        <v>2.15</v>
      </c>
      <c r="G335" s="7">
        <f t="shared" si="74"/>
        <v>1.2837209302325581</v>
      </c>
      <c r="H335" s="15">
        <f t="shared" si="75"/>
        <v>3.5162790697674415</v>
      </c>
      <c r="I335" s="11">
        <f t="shared" si="76"/>
        <v>6.7397705177461117E-2</v>
      </c>
      <c r="J335" s="32">
        <f t="shared" si="77"/>
        <v>3.1347769849981923E-2</v>
      </c>
      <c r="K335" s="32">
        <f t="shared" si="78"/>
        <v>31.900195924163221</v>
      </c>
      <c r="L335" s="8">
        <v>0</v>
      </c>
      <c r="M335" s="9">
        <v>1</v>
      </c>
      <c r="N335" s="8">
        <v>0</v>
      </c>
      <c r="O335" s="9">
        <v>0</v>
      </c>
      <c r="P335" s="9">
        <v>1</v>
      </c>
      <c r="Q335" s="9">
        <v>0</v>
      </c>
      <c r="R335" s="9">
        <v>0</v>
      </c>
      <c r="S335" s="8">
        <v>1019</v>
      </c>
      <c r="T335" s="9">
        <v>5</v>
      </c>
      <c r="U335" s="9">
        <f t="shared" si="79"/>
        <v>1013</v>
      </c>
      <c r="V335" s="9">
        <f t="shared" si="80"/>
        <v>24</v>
      </c>
      <c r="W335" s="7">
        <v>8.02</v>
      </c>
      <c r="X335" s="7">
        <v>23.77</v>
      </c>
      <c r="Y335" s="9">
        <v>1</v>
      </c>
      <c r="Z335" s="9">
        <v>0</v>
      </c>
      <c r="AA335" s="9">
        <v>0</v>
      </c>
      <c r="AB335" s="9">
        <v>0</v>
      </c>
      <c r="AC335" s="9">
        <v>1</v>
      </c>
      <c r="AD335" s="29">
        <v>0</v>
      </c>
      <c r="AE335" s="9">
        <v>0</v>
      </c>
      <c r="AF335" s="9">
        <v>1</v>
      </c>
      <c r="AG335" s="29">
        <v>0</v>
      </c>
      <c r="AH335" s="9">
        <v>0</v>
      </c>
      <c r="AI335" s="29">
        <v>1</v>
      </c>
      <c r="AJ335" s="20">
        <v>1989</v>
      </c>
      <c r="AK335" s="32">
        <v>0.13</v>
      </c>
      <c r="AL335" s="32">
        <v>0.35299999999999998</v>
      </c>
      <c r="AM335" s="32">
        <v>0.36</v>
      </c>
      <c r="AN335" s="42">
        <f t="shared" si="84"/>
        <v>0.15700000000000003</v>
      </c>
      <c r="AO335" s="41">
        <v>1</v>
      </c>
      <c r="AP335" s="17">
        <v>0</v>
      </c>
      <c r="AQ335">
        <v>1</v>
      </c>
      <c r="AR335" s="39">
        <v>0</v>
      </c>
      <c r="AS335">
        <v>8.5300000000000001E-2</v>
      </c>
      <c r="AT335" s="39">
        <f t="shared" si="83"/>
        <v>0.91469999999999996</v>
      </c>
      <c r="AU335">
        <v>0</v>
      </c>
      <c r="AV335" s="17">
        <v>1</v>
      </c>
      <c r="AW335">
        <v>0</v>
      </c>
      <c r="AX335" s="17">
        <v>1</v>
      </c>
      <c r="AY335" s="17" t="s">
        <v>5</v>
      </c>
      <c r="AZ335">
        <v>0</v>
      </c>
      <c r="BA335">
        <v>1</v>
      </c>
      <c r="BB335">
        <v>0</v>
      </c>
      <c r="BC335">
        <v>0</v>
      </c>
      <c r="BD335">
        <v>0</v>
      </c>
      <c r="BE335">
        <v>0</v>
      </c>
      <c r="BF335" s="17">
        <v>0</v>
      </c>
      <c r="BG335">
        <v>0</v>
      </c>
      <c r="BH335">
        <v>1</v>
      </c>
      <c r="BI335" s="17">
        <v>0</v>
      </c>
      <c r="BJ335">
        <v>489</v>
      </c>
      <c r="BK335">
        <v>12</v>
      </c>
      <c r="BL335" s="24">
        <v>37.79</v>
      </c>
      <c r="BM335">
        <v>1</v>
      </c>
      <c r="BN335">
        <v>0</v>
      </c>
      <c r="BO335">
        <v>0</v>
      </c>
      <c r="BP335">
        <v>0</v>
      </c>
      <c r="BQ335">
        <v>0</v>
      </c>
      <c r="BR335">
        <v>0</v>
      </c>
      <c r="BS335">
        <v>0</v>
      </c>
      <c r="BT335" s="17">
        <v>0</v>
      </c>
      <c r="BU335">
        <v>0</v>
      </c>
      <c r="BV335">
        <v>1</v>
      </c>
      <c r="BW335">
        <v>0</v>
      </c>
      <c r="BX335" s="17">
        <v>0</v>
      </c>
      <c r="BY335">
        <v>0</v>
      </c>
      <c r="BZ335">
        <v>0</v>
      </c>
      <c r="CA335">
        <v>0</v>
      </c>
      <c r="CB335">
        <v>0</v>
      </c>
      <c r="CC335" s="17">
        <v>0</v>
      </c>
      <c r="CD335">
        <v>0</v>
      </c>
      <c r="CE335">
        <v>0</v>
      </c>
      <c r="CF335">
        <v>1</v>
      </c>
      <c r="CG335">
        <v>1</v>
      </c>
      <c r="CH335">
        <v>0</v>
      </c>
      <c r="CI335">
        <v>0</v>
      </c>
      <c r="CJ335">
        <v>1</v>
      </c>
      <c r="CK335">
        <v>1</v>
      </c>
      <c r="CL335">
        <v>0</v>
      </c>
      <c r="CM335">
        <v>1</v>
      </c>
      <c r="CN335">
        <v>0</v>
      </c>
      <c r="CO335" s="17">
        <v>1</v>
      </c>
      <c r="CP335">
        <v>0</v>
      </c>
      <c r="CQ335">
        <v>3</v>
      </c>
      <c r="CR335">
        <v>0</v>
      </c>
      <c r="CS335">
        <v>1</v>
      </c>
      <c r="CT335">
        <v>16</v>
      </c>
      <c r="CZ335" s="33" t="s">
        <v>85</v>
      </c>
    </row>
    <row r="336" spans="1:104" x14ac:dyDescent="0.25">
      <c r="A336">
        <v>335</v>
      </c>
      <c r="B336">
        <v>22</v>
      </c>
      <c r="C336" s="24" t="s">
        <v>235</v>
      </c>
      <c r="D336" s="12">
        <v>-1.6</v>
      </c>
      <c r="E336" s="13">
        <f t="shared" si="81"/>
        <v>1.8181818181818183</v>
      </c>
      <c r="F336" s="7">
        <v>-0.88</v>
      </c>
      <c r="G336" s="7">
        <f t="shared" si="74"/>
        <v>-3.4181818181818184</v>
      </c>
      <c r="H336" s="15">
        <f t="shared" si="75"/>
        <v>0.21818181818181825</v>
      </c>
      <c r="I336" s="11">
        <f t="shared" si="76"/>
        <v>-2.3846798901517526E-2</v>
      </c>
      <c r="J336" s="32">
        <f t="shared" si="77"/>
        <v>2.7098635115360828E-2</v>
      </c>
      <c r="K336" s="32">
        <f t="shared" si="78"/>
        <v>36.902227575039426</v>
      </c>
      <c r="L336" s="8">
        <v>0</v>
      </c>
      <c r="M336" s="9">
        <v>1</v>
      </c>
      <c r="N336" s="8">
        <v>0</v>
      </c>
      <c r="O336" s="9">
        <v>0</v>
      </c>
      <c r="P336" s="9">
        <v>1</v>
      </c>
      <c r="Q336" s="9">
        <v>0</v>
      </c>
      <c r="R336" s="9">
        <v>0</v>
      </c>
      <c r="S336" s="8">
        <v>1372</v>
      </c>
      <c r="T336" s="9">
        <v>10</v>
      </c>
      <c r="U336" s="9">
        <f t="shared" si="79"/>
        <v>1361</v>
      </c>
      <c r="V336" s="9">
        <f t="shared" si="80"/>
        <v>24</v>
      </c>
      <c r="W336" s="7">
        <v>9.14</v>
      </c>
      <c r="X336" s="7">
        <v>23.86</v>
      </c>
      <c r="Y336" s="9">
        <v>1</v>
      </c>
      <c r="Z336" s="9">
        <v>0</v>
      </c>
      <c r="AA336" s="9">
        <v>0</v>
      </c>
      <c r="AB336" s="9">
        <v>0</v>
      </c>
      <c r="AC336" s="9">
        <v>1</v>
      </c>
      <c r="AD336" s="29">
        <v>0</v>
      </c>
      <c r="AE336" s="9">
        <v>0</v>
      </c>
      <c r="AF336" s="9">
        <v>1</v>
      </c>
      <c r="AG336" s="29">
        <v>0</v>
      </c>
      <c r="AH336" s="9">
        <v>0</v>
      </c>
      <c r="AI336" s="29">
        <v>1</v>
      </c>
      <c r="AJ336" s="20">
        <v>1993</v>
      </c>
      <c r="AK336" s="32">
        <v>0.13</v>
      </c>
      <c r="AL336" s="32">
        <v>0.35299999999999998</v>
      </c>
      <c r="AM336" s="32">
        <v>0.36</v>
      </c>
      <c r="AN336" s="42">
        <f t="shared" si="84"/>
        <v>0.15700000000000003</v>
      </c>
      <c r="AO336" s="41">
        <v>1</v>
      </c>
      <c r="AP336" s="17">
        <v>0</v>
      </c>
      <c r="AQ336">
        <v>1</v>
      </c>
      <c r="AR336" s="39">
        <v>0</v>
      </c>
      <c r="AS336">
        <v>8.5300000000000001E-2</v>
      </c>
      <c r="AT336" s="39">
        <f t="shared" si="83"/>
        <v>0.91469999999999996</v>
      </c>
      <c r="AU336">
        <v>0</v>
      </c>
      <c r="AV336" s="17">
        <v>1</v>
      </c>
      <c r="AW336">
        <v>0</v>
      </c>
      <c r="AX336" s="17">
        <v>1</v>
      </c>
      <c r="AY336" s="17" t="s">
        <v>5</v>
      </c>
      <c r="AZ336">
        <v>0</v>
      </c>
      <c r="BA336">
        <v>1</v>
      </c>
      <c r="BB336">
        <v>0</v>
      </c>
      <c r="BC336">
        <v>0</v>
      </c>
      <c r="BD336">
        <v>0</v>
      </c>
      <c r="BE336">
        <v>0</v>
      </c>
      <c r="BF336" s="17">
        <v>0</v>
      </c>
      <c r="BG336">
        <v>0</v>
      </c>
      <c r="BH336">
        <v>1</v>
      </c>
      <c r="BI336" s="17">
        <v>0</v>
      </c>
      <c r="BJ336">
        <v>501</v>
      </c>
      <c r="BK336">
        <v>30</v>
      </c>
      <c r="BL336" s="24">
        <v>39</v>
      </c>
      <c r="BM336">
        <v>1</v>
      </c>
      <c r="BN336">
        <v>0</v>
      </c>
      <c r="BO336">
        <v>0</v>
      </c>
      <c r="BP336">
        <v>0</v>
      </c>
      <c r="BQ336">
        <v>0</v>
      </c>
      <c r="BR336">
        <v>1</v>
      </c>
      <c r="BS336">
        <v>0</v>
      </c>
      <c r="BT336" s="17">
        <v>0</v>
      </c>
      <c r="BU336">
        <v>0</v>
      </c>
      <c r="BV336">
        <v>1</v>
      </c>
      <c r="BW336">
        <v>0</v>
      </c>
      <c r="BX336" s="17">
        <v>0</v>
      </c>
      <c r="BY336">
        <v>0</v>
      </c>
      <c r="BZ336">
        <v>0</v>
      </c>
      <c r="CA336">
        <v>0</v>
      </c>
      <c r="CB336">
        <v>0</v>
      </c>
      <c r="CC336" s="17">
        <v>0</v>
      </c>
      <c r="CD336">
        <v>0</v>
      </c>
      <c r="CE336">
        <v>0</v>
      </c>
      <c r="CF336">
        <v>1</v>
      </c>
      <c r="CG336">
        <v>1</v>
      </c>
      <c r="CH336">
        <v>0</v>
      </c>
      <c r="CI336">
        <v>0</v>
      </c>
      <c r="CJ336">
        <v>1</v>
      </c>
      <c r="CK336">
        <v>1</v>
      </c>
      <c r="CL336">
        <v>0</v>
      </c>
      <c r="CM336">
        <v>1</v>
      </c>
      <c r="CN336">
        <v>0</v>
      </c>
      <c r="CO336" s="17">
        <v>1</v>
      </c>
      <c r="CP336">
        <v>0</v>
      </c>
      <c r="CQ336">
        <v>3</v>
      </c>
      <c r="CR336">
        <v>0</v>
      </c>
      <c r="CS336">
        <v>1</v>
      </c>
      <c r="CT336">
        <v>16</v>
      </c>
      <c r="CZ336" s="33" t="s">
        <v>85</v>
      </c>
    </row>
    <row r="337" spans="1:104" x14ac:dyDescent="0.25">
      <c r="A337">
        <v>336</v>
      </c>
      <c r="B337">
        <v>22</v>
      </c>
      <c r="C337" s="24" t="s">
        <v>235</v>
      </c>
      <c r="D337" s="12">
        <v>0.7</v>
      </c>
      <c r="E337" s="13">
        <f t="shared" si="81"/>
        <v>1.044776119402985</v>
      </c>
      <c r="F337" s="7">
        <v>0.67</v>
      </c>
      <c r="G337" s="7">
        <f t="shared" si="74"/>
        <v>-0.34477611940298503</v>
      </c>
      <c r="H337" s="15">
        <f t="shared" si="75"/>
        <v>1.7447761194029849</v>
      </c>
      <c r="I337" s="11">
        <f t="shared" si="76"/>
        <v>2.3505894099012905E-2</v>
      </c>
      <c r="J337" s="32">
        <f t="shared" si="77"/>
        <v>3.5083424028377469E-2</v>
      </c>
      <c r="K337" s="32">
        <f t="shared" si="78"/>
        <v>28.503489260088841</v>
      </c>
      <c r="L337" s="8">
        <v>0</v>
      </c>
      <c r="M337" s="9">
        <v>1</v>
      </c>
      <c r="N337" s="8">
        <v>0</v>
      </c>
      <c r="O337" s="9">
        <v>0</v>
      </c>
      <c r="P337" s="9">
        <v>1</v>
      </c>
      <c r="Q337" s="9">
        <v>0</v>
      </c>
      <c r="R337" s="9">
        <v>0</v>
      </c>
      <c r="S337" s="8">
        <v>818</v>
      </c>
      <c r="T337" s="9">
        <v>5</v>
      </c>
      <c r="U337" s="9">
        <f t="shared" si="79"/>
        <v>812</v>
      </c>
      <c r="V337" s="9">
        <f t="shared" si="80"/>
        <v>24</v>
      </c>
      <c r="W337" s="7">
        <v>9.7899999999999991</v>
      </c>
      <c r="X337" s="7">
        <v>21.84</v>
      </c>
      <c r="Y337" s="9">
        <v>1</v>
      </c>
      <c r="Z337" s="9">
        <v>0</v>
      </c>
      <c r="AA337" s="9">
        <v>0</v>
      </c>
      <c r="AB337" s="9">
        <v>0</v>
      </c>
      <c r="AC337" s="9">
        <v>1</v>
      </c>
      <c r="AD337" s="29">
        <v>0</v>
      </c>
      <c r="AE337" s="9">
        <v>0</v>
      </c>
      <c r="AF337" s="9">
        <v>1</v>
      </c>
      <c r="AG337" s="29">
        <v>0</v>
      </c>
      <c r="AH337" s="9">
        <v>0</v>
      </c>
      <c r="AI337" s="29">
        <v>1</v>
      </c>
      <c r="AJ337" s="20">
        <v>1997</v>
      </c>
      <c r="AK337" s="32">
        <v>4.9000000000000002E-2</v>
      </c>
      <c r="AL337" s="32">
        <v>0.28399999999999997</v>
      </c>
      <c r="AM337" s="32">
        <v>0.44600000000000001</v>
      </c>
      <c r="AN337" s="42">
        <f t="shared" si="84"/>
        <v>0.22100000000000009</v>
      </c>
      <c r="AO337" s="41">
        <v>1</v>
      </c>
      <c r="AP337" s="17">
        <v>0</v>
      </c>
      <c r="AQ337">
        <v>1</v>
      </c>
      <c r="AR337" s="39">
        <v>0</v>
      </c>
      <c r="AS337">
        <v>8.5300000000000001E-2</v>
      </c>
      <c r="AT337" s="39">
        <f t="shared" si="83"/>
        <v>0.91469999999999996</v>
      </c>
      <c r="AU337">
        <v>0</v>
      </c>
      <c r="AV337" s="17">
        <v>1</v>
      </c>
      <c r="AW337">
        <v>0</v>
      </c>
      <c r="AX337" s="17">
        <v>1</v>
      </c>
      <c r="AY337" s="17" t="s">
        <v>5</v>
      </c>
      <c r="AZ337">
        <v>0</v>
      </c>
      <c r="BA337">
        <v>1</v>
      </c>
      <c r="BB337">
        <v>0</v>
      </c>
      <c r="BC337">
        <v>0</v>
      </c>
      <c r="BD337">
        <v>0</v>
      </c>
      <c r="BE337">
        <v>0</v>
      </c>
      <c r="BF337" s="17">
        <v>0</v>
      </c>
      <c r="BG337">
        <v>0</v>
      </c>
      <c r="BH337">
        <v>1</v>
      </c>
      <c r="BI337" s="17">
        <v>0</v>
      </c>
      <c r="BJ337">
        <v>644</v>
      </c>
      <c r="BK337">
        <v>57</v>
      </c>
      <c r="BL337" s="24">
        <v>37.630000000000003</v>
      </c>
      <c r="BM337">
        <v>1</v>
      </c>
      <c r="BN337">
        <v>0</v>
      </c>
      <c r="BO337">
        <v>0</v>
      </c>
      <c r="BP337">
        <v>0</v>
      </c>
      <c r="BQ337">
        <v>0</v>
      </c>
      <c r="BR337">
        <v>0</v>
      </c>
      <c r="BS337">
        <v>0</v>
      </c>
      <c r="BT337" s="17">
        <v>0</v>
      </c>
      <c r="BU337">
        <v>0</v>
      </c>
      <c r="BV337">
        <v>1</v>
      </c>
      <c r="BW337">
        <v>0</v>
      </c>
      <c r="BX337" s="17">
        <v>0</v>
      </c>
      <c r="BY337">
        <v>0</v>
      </c>
      <c r="BZ337">
        <v>0</v>
      </c>
      <c r="CA337">
        <v>0</v>
      </c>
      <c r="CB337">
        <v>0</v>
      </c>
      <c r="CC337" s="17">
        <v>0</v>
      </c>
      <c r="CD337">
        <v>0</v>
      </c>
      <c r="CE337">
        <v>0</v>
      </c>
      <c r="CF337">
        <v>1</v>
      </c>
      <c r="CG337">
        <v>1</v>
      </c>
      <c r="CH337">
        <v>0</v>
      </c>
      <c r="CI337">
        <v>0</v>
      </c>
      <c r="CJ337">
        <v>1</v>
      </c>
      <c r="CK337">
        <v>1</v>
      </c>
      <c r="CL337">
        <v>0</v>
      </c>
      <c r="CM337">
        <v>1</v>
      </c>
      <c r="CN337">
        <v>0</v>
      </c>
      <c r="CO337" s="17">
        <v>1</v>
      </c>
      <c r="CP337">
        <v>0</v>
      </c>
      <c r="CQ337">
        <v>3</v>
      </c>
      <c r="CR337">
        <v>0</v>
      </c>
      <c r="CS337">
        <v>1</v>
      </c>
      <c r="CT337">
        <v>16</v>
      </c>
      <c r="CZ337" s="33" t="s">
        <v>85</v>
      </c>
    </row>
    <row r="338" spans="1:104" x14ac:dyDescent="0.25">
      <c r="A338">
        <v>337</v>
      </c>
      <c r="B338">
        <v>22</v>
      </c>
      <c r="C338" s="24" t="s">
        <v>235</v>
      </c>
      <c r="D338" s="12">
        <v>0.6</v>
      </c>
      <c r="E338" s="13">
        <f t="shared" si="81"/>
        <v>2.1428571428571428</v>
      </c>
      <c r="F338" s="7">
        <v>0.28000000000000003</v>
      </c>
      <c r="G338" s="7">
        <f t="shared" si="74"/>
        <v>-1.5428571428571427</v>
      </c>
      <c r="H338" s="15">
        <f t="shared" si="75"/>
        <v>2.7428571428571429</v>
      </c>
      <c r="I338" s="11">
        <f t="shared" si="76"/>
        <v>9.0984008236424802E-3</v>
      </c>
      <c r="J338" s="32">
        <f t="shared" si="77"/>
        <v>3.2494288655865997E-2</v>
      </c>
      <c r="K338" s="32">
        <f t="shared" si="78"/>
        <v>30.774638909335721</v>
      </c>
      <c r="L338" s="8">
        <v>0</v>
      </c>
      <c r="M338" s="9">
        <v>1</v>
      </c>
      <c r="N338" s="8">
        <v>0</v>
      </c>
      <c r="O338" s="9">
        <v>0</v>
      </c>
      <c r="P338" s="9">
        <v>1</v>
      </c>
      <c r="Q338" s="9">
        <v>0</v>
      </c>
      <c r="R338" s="9">
        <v>0</v>
      </c>
      <c r="S338" s="8">
        <v>958</v>
      </c>
      <c r="T338" s="9">
        <v>10</v>
      </c>
      <c r="U338" s="9">
        <f t="shared" si="79"/>
        <v>947</v>
      </c>
      <c r="V338" s="9">
        <f t="shared" si="80"/>
        <v>24</v>
      </c>
      <c r="W338" s="7">
        <v>10.45</v>
      </c>
      <c r="X338" s="7">
        <v>22.62</v>
      </c>
      <c r="Y338" s="9">
        <v>1</v>
      </c>
      <c r="Z338" s="9">
        <v>0</v>
      </c>
      <c r="AA338" s="9">
        <v>0</v>
      </c>
      <c r="AB338" s="9">
        <v>0</v>
      </c>
      <c r="AC338" s="9">
        <v>1</v>
      </c>
      <c r="AD338" s="29">
        <v>0</v>
      </c>
      <c r="AE338" s="9">
        <v>0</v>
      </c>
      <c r="AF338" s="9">
        <v>1</v>
      </c>
      <c r="AG338" s="29">
        <v>0</v>
      </c>
      <c r="AH338" s="9">
        <v>0</v>
      </c>
      <c r="AI338" s="29">
        <v>1</v>
      </c>
      <c r="AJ338" s="20">
        <v>2000</v>
      </c>
      <c r="AK338" s="32">
        <v>4.9000000000000002E-2</v>
      </c>
      <c r="AL338" s="32">
        <v>0.28399999999999997</v>
      </c>
      <c r="AM338" s="32">
        <v>0.44600000000000001</v>
      </c>
      <c r="AN338" s="42">
        <f t="shared" si="84"/>
        <v>0.22100000000000009</v>
      </c>
      <c r="AO338" s="41">
        <v>1</v>
      </c>
      <c r="AP338" s="17">
        <v>0</v>
      </c>
      <c r="AQ338">
        <v>1</v>
      </c>
      <c r="AR338" s="39">
        <v>0</v>
      </c>
      <c r="AS338">
        <v>8.5300000000000001E-2</v>
      </c>
      <c r="AT338" s="39">
        <f t="shared" si="83"/>
        <v>0.91469999999999996</v>
      </c>
      <c r="AU338">
        <v>0</v>
      </c>
      <c r="AV338" s="17">
        <v>1</v>
      </c>
      <c r="AW338">
        <v>0</v>
      </c>
      <c r="AX338" s="17">
        <v>1</v>
      </c>
      <c r="AY338" s="17" t="s">
        <v>5</v>
      </c>
      <c r="AZ338">
        <v>0</v>
      </c>
      <c r="BA338">
        <v>1</v>
      </c>
      <c r="BB338">
        <v>0</v>
      </c>
      <c r="BC338">
        <v>0</v>
      </c>
      <c r="BD338">
        <v>0</v>
      </c>
      <c r="BE338">
        <v>0</v>
      </c>
      <c r="BF338" s="17">
        <v>0</v>
      </c>
      <c r="BG338">
        <v>0</v>
      </c>
      <c r="BH338">
        <v>1</v>
      </c>
      <c r="BI338" s="17">
        <v>0</v>
      </c>
      <c r="BJ338">
        <v>818</v>
      </c>
      <c r="BK338">
        <v>95</v>
      </c>
      <c r="BL338" s="24">
        <v>39.049999999999997</v>
      </c>
      <c r="BM338">
        <v>1</v>
      </c>
      <c r="BN338">
        <v>0</v>
      </c>
      <c r="BO338">
        <v>0</v>
      </c>
      <c r="BP338">
        <v>0</v>
      </c>
      <c r="BQ338">
        <v>0</v>
      </c>
      <c r="BR338">
        <v>1</v>
      </c>
      <c r="BS338">
        <v>0</v>
      </c>
      <c r="BT338" s="17">
        <v>0</v>
      </c>
      <c r="BU338">
        <v>0</v>
      </c>
      <c r="BV338">
        <v>1</v>
      </c>
      <c r="BW338">
        <v>0</v>
      </c>
      <c r="BX338" s="17">
        <v>0</v>
      </c>
      <c r="BY338">
        <v>0</v>
      </c>
      <c r="BZ338">
        <v>0</v>
      </c>
      <c r="CA338">
        <v>0</v>
      </c>
      <c r="CB338">
        <v>0</v>
      </c>
      <c r="CC338" s="17">
        <v>0</v>
      </c>
      <c r="CD338">
        <v>0</v>
      </c>
      <c r="CE338">
        <v>0</v>
      </c>
      <c r="CF338">
        <v>1</v>
      </c>
      <c r="CG338">
        <v>1</v>
      </c>
      <c r="CH338">
        <v>0</v>
      </c>
      <c r="CI338">
        <v>0</v>
      </c>
      <c r="CJ338">
        <v>1</v>
      </c>
      <c r="CK338">
        <v>1</v>
      </c>
      <c r="CL338">
        <v>0</v>
      </c>
      <c r="CM338">
        <v>1</v>
      </c>
      <c r="CN338">
        <v>0</v>
      </c>
      <c r="CO338" s="17">
        <v>1</v>
      </c>
      <c r="CP338">
        <v>0</v>
      </c>
      <c r="CQ338">
        <v>3</v>
      </c>
      <c r="CR338">
        <v>0</v>
      </c>
      <c r="CS338">
        <v>1</v>
      </c>
      <c r="CT338">
        <v>16</v>
      </c>
      <c r="CZ338" s="33" t="s">
        <v>85</v>
      </c>
    </row>
    <row r="339" spans="1:104" x14ac:dyDescent="0.25">
      <c r="A339">
        <v>338</v>
      </c>
      <c r="B339">
        <v>22</v>
      </c>
      <c r="C339" s="24" t="s">
        <v>235</v>
      </c>
      <c r="D339" s="12">
        <v>2.9</v>
      </c>
      <c r="E339" s="13">
        <f t="shared" si="81"/>
        <v>0.85545722713864303</v>
      </c>
      <c r="F339" s="7">
        <v>3.39</v>
      </c>
      <c r="G339" s="7">
        <f t="shared" si="74"/>
        <v>2.044542772861357</v>
      </c>
      <c r="H339" s="15">
        <f t="shared" si="75"/>
        <v>3.7554572271386428</v>
      </c>
      <c r="I339" s="11">
        <f t="shared" si="76"/>
        <v>0.13101679456485232</v>
      </c>
      <c r="J339" s="32">
        <f t="shared" si="77"/>
        <v>3.8648021995531662E-2</v>
      </c>
      <c r="K339" s="32">
        <f t="shared" si="78"/>
        <v>25.874545406634684</v>
      </c>
      <c r="L339" s="8">
        <v>0</v>
      </c>
      <c r="M339" s="9">
        <v>1</v>
      </c>
      <c r="N339" s="8">
        <v>0</v>
      </c>
      <c r="O339" s="9">
        <v>0</v>
      </c>
      <c r="P339" s="9">
        <v>1</v>
      </c>
      <c r="Q339" s="9">
        <v>0</v>
      </c>
      <c r="R339" s="9">
        <v>0</v>
      </c>
      <c r="S339" s="8">
        <v>664</v>
      </c>
      <c r="T339" s="9">
        <v>5</v>
      </c>
      <c r="U339" s="9">
        <f t="shared" si="79"/>
        <v>658</v>
      </c>
      <c r="V339" s="9">
        <f t="shared" si="80"/>
        <v>24</v>
      </c>
      <c r="W339" s="7">
        <v>8.02</v>
      </c>
      <c r="X339" s="7">
        <v>23.77</v>
      </c>
      <c r="Y339" s="9">
        <v>1</v>
      </c>
      <c r="Z339" s="9">
        <v>0</v>
      </c>
      <c r="AA339" s="9">
        <v>0</v>
      </c>
      <c r="AB339" s="9">
        <v>0</v>
      </c>
      <c r="AC339" s="9">
        <v>1</v>
      </c>
      <c r="AD339" s="29">
        <v>0</v>
      </c>
      <c r="AE339" s="9">
        <v>0</v>
      </c>
      <c r="AF339" s="9">
        <v>1</v>
      </c>
      <c r="AG339" s="29">
        <v>0</v>
      </c>
      <c r="AH339" s="9">
        <v>0</v>
      </c>
      <c r="AI339" s="29">
        <v>1</v>
      </c>
      <c r="AJ339" s="20">
        <v>1989</v>
      </c>
      <c r="AK339" s="32">
        <v>0.13</v>
      </c>
      <c r="AL339" s="32">
        <v>0.35299999999999998</v>
      </c>
      <c r="AM339" s="32">
        <v>0.36</v>
      </c>
      <c r="AN339" s="42">
        <f t="shared" si="84"/>
        <v>0.15700000000000003</v>
      </c>
      <c r="AO339" s="41">
        <v>1</v>
      </c>
      <c r="AP339" s="17">
        <v>0</v>
      </c>
      <c r="AQ339">
        <v>1</v>
      </c>
      <c r="AR339" s="39">
        <v>0</v>
      </c>
      <c r="AS339">
        <v>8.5300000000000001E-2</v>
      </c>
      <c r="AT339" s="39">
        <f t="shared" si="83"/>
        <v>0.91469999999999996</v>
      </c>
      <c r="AU339">
        <v>0</v>
      </c>
      <c r="AV339" s="17">
        <v>1</v>
      </c>
      <c r="AW339">
        <v>0</v>
      </c>
      <c r="AX339" s="17">
        <v>1</v>
      </c>
      <c r="AY339" s="17" t="s">
        <v>5</v>
      </c>
      <c r="AZ339">
        <v>0</v>
      </c>
      <c r="BA339">
        <v>1</v>
      </c>
      <c r="BB339">
        <v>0</v>
      </c>
      <c r="BC339">
        <v>0</v>
      </c>
      <c r="BD339">
        <v>0</v>
      </c>
      <c r="BE339">
        <v>0</v>
      </c>
      <c r="BF339" s="17">
        <v>0</v>
      </c>
      <c r="BG339">
        <v>0</v>
      </c>
      <c r="BH339">
        <v>1</v>
      </c>
      <c r="BI339" s="17">
        <v>0</v>
      </c>
      <c r="BJ339">
        <v>489</v>
      </c>
      <c r="BK339">
        <v>12</v>
      </c>
      <c r="BL339" s="24">
        <v>37.79</v>
      </c>
      <c r="BM339">
        <v>1</v>
      </c>
      <c r="BN339">
        <v>0</v>
      </c>
      <c r="BO339">
        <v>0</v>
      </c>
      <c r="BP339">
        <v>0</v>
      </c>
      <c r="BQ339">
        <v>0</v>
      </c>
      <c r="BR339">
        <v>0</v>
      </c>
      <c r="BS339">
        <v>0</v>
      </c>
      <c r="BT339" s="17">
        <v>0</v>
      </c>
      <c r="BU339">
        <v>0</v>
      </c>
      <c r="BV339">
        <v>1</v>
      </c>
      <c r="BW339">
        <v>0</v>
      </c>
      <c r="BX339" s="17">
        <v>0</v>
      </c>
      <c r="BY339">
        <v>0</v>
      </c>
      <c r="BZ339">
        <v>0</v>
      </c>
      <c r="CA339">
        <v>0</v>
      </c>
      <c r="CB339">
        <v>0</v>
      </c>
      <c r="CC339" s="17">
        <v>0</v>
      </c>
      <c r="CD339">
        <v>0</v>
      </c>
      <c r="CE339">
        <v>0</v>
      </c>
      <c r="CF339">
        <v>1</v>
      </c>
      <c r="CG339">
        <v>1</v>
      </c>
      <c r="CH339">
        <v>0</v>
      </c>
      <c r="CI339">
        <v>0</v>
      </c>
      <c r="CJ339">
        <v>1</v>
      </c>
      <c r="CK339">
        <v>1</v>
      </c>
      <c r="CL339">
        <v>0</v>
      </c>
      <c r="CM339">
        <v>1</v>
      </c>
      <c r="CN339">
        <v>0</v>
      </c>
      <c r="CO339" s="17">
        <v>1</v>
      </c>
      <c r="CP339">
        <v>0</v>
      </c>
      <c r="CQ339">
        <v>3</v>
      </c>
      <c r="CR339">
        <v>0</v>
      </c>
      <c r="CS339">
        <v>1</v>
      </c>
      <c r="CT339">
        <v>16</v>
      </c>
      <c r="CZ339" s="33" t="s">
        <v>85</v>
      </c>
    </row>
    <row r="340" spans="1:104" x14ac:dyDescent="0.25">
      <c r="A340">
        <v>339</v>
      </c>
      <c r="B340">
        <v>22</v>
      </c>
      <c r="C340" s="24" t="s">
        <v>235</v>
      </c>
      <c r="D340" s="12">
        <v>3.9</v>
      </c>
      <c r="E340" s="13">
        <f t="shared" si="81"/>
        <v>1.4285714285714286</v>
      </c>
      <c r="F340" s="7">
        <v>2.73</v>
      </c>
      <c r="G340" s="7">
        <f t="shared" si="74"/>
        <v>2.4714285714285715</v>
      </c>
      <c r="H340" s="15">
        <f t="shared" si="75"/>
        <v>5.3285714285714283</v>
      </c>
      <c r="I340" s="11">
        <f t="shared" si="76"/>
        <v>8.5169027029795424E-2</v>
      </c>
      <c r="J340" s="32">
        <f t="shared" si="77"/>
        <v>3.1197445798459868E-2</v>
      </c>
      <c r="K340" s="32">
        <f t="shared" si="78"/>
        <v>32.0539061582204</v>
      </c>
      <c r="L340" s="8">
        <v>0</v>
      </c>
      <c r="M340" s="9">
        <v>1</v>
      </c>
      <c r="N340" s="8">
        <v>0</v>
      </c>
      <c r="O340" s="9">
        <v>0</v>
      </c>
      <c r="P340" s="9">
        <v>1</v>
      </c>
      <c r="Q340" s="9">
        <v>0</v>
      </c>
      <c r="R340" s="9">
        <v>0</v>
      </c>
      <c r="S340" s="8">
        <v>1031</v>
      </c>
      <c r="T340" s="9">
        <v>10</v>
      </c>
      <c r="U340" s="9">
        <f t="shared" si="79"/>
        <v>1020</v>
      </c>
      <c r="V340" s="9">
        <f t="shared" si="80"/>
        <v>24</v>
      </c>
      <c r="W340" s="7">
        <v>9.14</v>
      </c>
      <c r="X340" s="7">
        <v>23.86</v>
      </c>
      <c r="Y340" s="9">
        <v>1</v>
      </c>
      <c r="Z340" s="9">
        <v>0</v>
      </c>
      <c r="AA340" s="9">
        <v>0</v>
      </c>
      <c r="AB340" s="9">
        <v>0</v>
      </c>
      <c r="AC340" s="9">
        <v>1</v>
      </c>
      <c r="AD340" s="29">
        <v>0</v>
      </c>
      <c r="AE340" s="9">
        <v>0</v>
      </c>
      <c r="AF340" s="9">
        <v>1</v>
      </c>
      <c r="AG340" s="29">
        <v>0</v>
      </c>
      <c r="AH340" s="9">
        <v>0</v>
      </c>
      <c r="AI340" s="29">
        <v>1</v>
      </c>
      <c r="AJ340" s="20">
        <v>1993</v>
      </c>
      <c r="AK340" s="32">
        <v>0.13</v>
      </c>
      <c r="AL340" s="32">
        <v>0.35299999999999998</v>
      </c>
      <c r="AM340" s="32">
        <v>0.36</v>
      </c>
      <c r="AN340" s="42">
        <f t="shared" si="84"/>
        <v>0.15700000000000003</v>
      </c>
      <c r="AO340" s="41">
        <v>1</v>
      </c>
      <c r="AP340" s="17">
        <v>0</v>
      </c>
      <c r="AQ340">
        <v>1</v>
      </c>
      <c r="AR340" s="39">
        <v>0</v>
      </c>
      <c r="AS340">
        <v>8.5300000000000001E-2</v>
      </c>
      <c r="AT340" s="39">
        <f t="shared" si="83"/>
        <v>0.91469999999999996</v>
      </c>
      <c r="AU340">
        <v>0</v>
      </c>
      <c r="AV340" s="17">
        <v>1</v>
      </c>
      <c r="AW340">
        <v>0</v>
      </c>
      <c r="AX340" s="17">
        <v>1</v>
      </c>
      <c r="AY340" s="17" t="s">
        <v>5</v>
      </c>
      <c r="AZ340">
        <v>0</v>
      </c>
      <c r="BA340">
        <v>1</v>
      </c>
      <c r="BB340">
        <v>0</v>
      </c>
      <c r="BC340">
        <v>0</v>
      </c>
      <c r="BD340">
        <v>0</v>
      </c>
      <c r="BE340">
        <v>0</v>
      </c>
      <c r="BF340" s="17">
        <v>0</v>
      </c>
      <c r="BG340">
        <v>0</v>
      </c>
      <c r="BH340">
        <v>1</v>
      </c>
      <c r="BI340" s="17">
        <v>0</v>
      </c>
      <c r="BJ340">
        <v>501</v>
      </c>
      <c r="BK340">
        <v>30</v>
      </c>
      <c r="BL340" s="24">
        <v>39</v>
      </c>
      <c r="BM340">
        <v>1</v>
      </c>
      <c r="BN340">
        <v>0</v>
      </c>
      <c r="BO340">
        <v>0</v>
      </c>
      <c r="BP340">
        <v>0</v>
      </c>
      <c r="BQ340">
        <v>0</v>
      </c>
      <c r="BR340">
        <v>1</v>
      </c>
      <c r="BS340">
        <v>0</v>
      </c>
      <c r="BT340" s="17">
        <v>0</v>
      </c>
      <c r="BU340">
        <v>0</v>
      </c>
      <c r="BV340">
        <v>1</v>
      </c>
      <c r="BW340">
        <v>0</v>
      </c>
      <c r="BX340" s="17">
        <v>0</v>
      </c>
      <c r="BY340">
        <v>0</v>
      </c>
      <c r="BZ340">
        <v>0</v>
      </c>
      <c r="CA340">
        <v>0</v>
      </c>
      <c r="CB340">
        <v>0</v>
      </c>
      <c r="CC340" s="17">
        <v>0</v>
      </c>
      <c r="CD340">
        <v>0</v>
      </c>
      <c r="CE340">
        <v>0</v>
      </c>
      <c r="CF340">
        <v>1</v>
      </c>
      <c r="CG340">
        <v>1</v>
      </c>
      <c r="CH340">
        <v>0</v>
      </c>
      <c r="CI340">
        <v>0</v>
      </c>
      <c r="CJ340">
        <v>1</v>
      </c>
      <c r="CK340">
        <v>1</v>
      </c>
      <c r="CL340">
        <v>0</v>
      </c>
      <c r="CM340">
        <v>1</v>
      </c>
      <c r="CN340">
        <v>0</v>
      </c>
      <c r="CO340" s="17">
        <v>1</v>
      </c>
      <c r="CP340">
        <v>0</v>
      </c>
      <c r="CQ340">
        <v>3</v>
      </c>
      <c r="CR340">
        <v>0</v>
      </c>
      <c r="CS340">
        <v>1</v>
      </c>
      <c r="CT340">
        <v>16</v>
      </c>
      <c r="CZ340" s="33" t="s">
        <v>85</v>
      </c>
    </row>
    <row r="341" spans="1:104" x14ac:dyDescent="0.25">
      <c r="A341">
        <v>340</v>
      </c>
      <c r="B341">
        <v>22</v>
      </c>
      <c r="C341" s="24" t="s">
        <v>235</v>
      </c>
      <c r="D341" s="12">
        <v>5.2</v>
      </c>
      <c r="E341" s="13">
        <f t="shared" si="81"/>
        <v>1.0526315789473684</v>
      </c>
      <c r="F341" s="7">
        <v>4.9400000000000004</v>
      </c>
      <c r="G341" s="7">
        <f t="shared" si="74"/>
        <v>4.147368421052632</v>
      </c>
      <c r="H341" s="15">
        <f t="shared" si="75"/>
        <v>6.2526315789473683</v>
      </c>
      <c r="I341" s="11">
        <f t="shared" si="76"/>
        <v>0.19690753597255725</v>
      </c>
      <c r="J341" s="32">
        <f t="shared" si="77"/>
        <v>3.9859825095659357E-2</v>
      </c>
      <c r="K341" s="32">
        <f t="shared" si="78"/>
        <v>25.087917410578346</v>
      </c>
      <c r="L341" s="8">
        <v>0</v>
      </c>
      <c r="M341" s="9">
        <v>1</v>
      </c>
      <c r="N341" s="8">
        <v>0</v>
      </c>
      <c r="O341" s="9">
        <v>0</v>
      </c>
      <c r="P341" s="9">
        <v>1</v>
      </c>
      <c r="Q341" s="9">
        <v>0</v>
      </c>
      <c r="R341" s="9">
        <v>0</v>
      </c>
      <c r="S341" s="8">
        <v>611</v>
      </c>
      <c r="T341" s="9">
        <v>5</v>
      </c>
      <c r="U341" s="9">
        <f t="shared" si="79"/>
        <v>605</v>
      </c>
      <c r="V341" s="9">
        <f t="shared" si="80"/>
        <v>24</v>
      </c>
      <c r="W341" s="7">
        <v>9.7899999999999991</v>
      </c>
      <c r="X341" s="7">
        <v>21.84</v>
      </c>
      <c r="Y341" s="9">
        <v>1</v>
      </c>
      <c r="Z341" s="9">
        <v>0</v>
      </c>
      <c r="AA341" s="9">
        <v>0</v>
      </c>
      <c r="AB341" s="9">
        <v>0</v>
      </c>
      <c r="AC341" s="9">
        <v>1</v>
      </c>
      <c r="AD341" s="29">
        <v>0</v>
      </c>
      <c r="AE341" s="9">
        <v>0</v>
      </c>
      <c r="AF341" s="9">
        <v>1</v>
      </c>
      <c r="AG341" s="29">
        <v>0</v>
      </c>
      <c r="AH341" s="9">
        <v>0</v>
      </c>
      <c r="AI341" s="29">
        <v>1</v>
      </c>
      <c r="AJ341" s="20">
        <v>1997</v>
      </c>
      <c r="AK341" s="32">
        <v>4.9000000000000002E-2</v>
      </c>
      <c r="AL341" s="32">
        <v>0.28399999999999997</v>
      </c>
      <c r="AM341" s="32">
        <v>0.44600000000000001</v>
      </c>
      <c r="AN341" s="42">
        <f t="shared" si="84"/>
        <v>0.22100000000000009</v>
      </c>
      <c r="AO341" s="41">
        <v>1</v>
      </c>
      <c r="AP341" s="17">
        <v>0</v>
      </c>
      <c r="AQ341">
        <v>1</v>
      </c>
      <c r="AR341" s="39">
        <v>0</v>
      </c>
      <c r="AS341">
        <v>8.5300000000000001E-2</v>
      </c>
      <c r="AT341" s="39">
        <f t="shared" si="83"/>
        <v>0.91469999999999996</v>
      </c>
      <c r="AU341">
        <v>0</v>
      </c>
      <c r="AV341" s="17">
        <v>1</v>
      </c>
      <c r="AW341">
        <v>0</v>
      </c>
      <c r="AX341" s="17">
        <v>1</v>
      </c>
      <c r="AY341" s="17" t="s">
        <v>5</v>
      </c>
      <c r="AZ341">
        <v>0</v>
      </c>
      <c r="BA341">
        <v>1</v>
      </c>
      <c r="BB341">
        <v>0</v>
      </c>
      <c r="BC341">
        <v>0</v>
      </c>
      <c r="BD341">
        <v>0</v>
      </c>
      <c r="BE341">
        <v>0</v>
      </c>
      <c r="BF341" s="17">
        <v>0</v>
      </c>
      <c r="BG341">
        <v>0</v>
      </c>
      <c r="BH341">
        <v>1</v>
      </c>
      <c r="BI341" s="17">
        <v>0</v>
      </c>
      <c r="BJ341">
        <v>644</v>
      </c>
      <c r="BK341">
        <v>57</v>
      </c>
      <c r="BL341" s="24">
        <v>37.630000000000003</v>
      </c>
      <c r="BM341">
        <v>1</v>
      </c>
      <c r="BN341">
        <v>0</v>
      </c>
      <c r="BO341">
        <v>0</v>
      </c>
      <c r="BP341">
        <v>0</v>
      </c>
      <c r="BQ341">
        <v>0</v>
      </c>
      <c r="BR341">
        <v>0</v>
      </c>
      <c r="BS341">
        <v>0</v>
      </c>
      <c r="BT341" s="17">
        <v>0</v>
      </c>
      <c r="BU341">
        <v>0</v>
      </c>
      <c r="BV341">
        <v>1</v>
      </c>
      <c r="BW341">
        <v>0</v>
      </c>
      <c r="BX341" s="17">
        <v>0</v>
      </c>
      <c r="BY341">
        <v>0</v>
      </c>
      <c r="BZ341">
        <v>0</v>
      </c>
      <c r="CA341">
        <v>0</v>
      </c>
      <c r="CB341">
        <v>0</v>
      </c>
      <c r="CC341" s="17">
        <v>0</v>
      </c>
      <c r="CD341">
        <v>0</v>
      </c>
      <c r="CE341">
        <v>0</v>
      </c>
      <c r="CF341">
        <v>1</v>
      </c>
      <c r="CG341">
        <v>1</v>
      </c>
      <c r="CH341">
        <v>0</v>
      </c>
      <c r="CI341">
        <v>0</v>
      </c>
      <c r="CJ341">
        <v>1</v>
      </c>
      <c r="CK341">
        <v>1</v>
      </c>
      <c r="CL341">
        <v>0</v>
      </c>
      <c r="CM341">
        <v>1</v>
      </c>
      <c r="CN341">
        <v>0</v>
      </c>
      <c r="CO341" s="17">
        <v>1</v>
      </c>
      <c r="CP341">
        <v>0</v>
      </c>
      <c r="CQ341">
        <v>3</v>
      </c>
      <c r="CR341">
        <v>0</v>
      </c>
      <c r="CS341">
        <v>1</v>
      </c>
      <c r="CT341">
        <v>16</v>
      </c>
      <c r="CZ341" s="33" t="s">
        <v>85</v>
      </c>
    </row>
    <row r="342" spans="1:104" x14ac:dyDescent="0.25">
      <c r="A342">
        <v>341</v>
      </c>
      <c r="B342">
        <v>22</v>
      </c>
      <c r="C342" s="24" t="s">
        <v>235</v>
      </c>
      <c r="D342" s="12">
        <v>5.5</v>
      </c>
      <c r="E342" s="13">
        <f t="shared" si="81"/>
        <v>2.477477477477477</v>
      </c>
      <c r="F342" s="7">
        <v>2.2200000000000002</v>
      </c>
      <c r="G342" s="7">
        <f t="shared" si="74"/>
        <v>3.022522522522523</v>
      </c>
      <c r="H342" s="15">
        <f t="shared" si="75"/>
        <v>7.9774774774774766</v>
      </c>
      <c r="I342" s="11">
        <f t="shared" si="76"/>
        <v>7.7481912916654835E-2</v>
      </c>
      <c r="J342" s="32">
        <f t="shared" si="77"/>
        <v>3.4901762575069745E-2</v>
      </c>
      <c r="K342" s="32">
        <f t="shared" si="78"/>
        <v>28.651848107931887</v>
      </c>
      <c r="L342" s="8">
        <v>0</v>
      </c>
      <c r="M342" s="9">
        <v>1</v>
      </c>
      <c r="N342" s="8">
        <v>0</v>
      </c>
      <c r="O342" s="9">
        <v>0</v>
      </c>
      <c r="P342" s="9">
        <v>1</v>
      </c>
      <c r="Q342" s="9">
        <v>0</v>
      </c>
      <c r="R342" s="9">
        <v>0</v>
      </c>
      <c r="S342" s="8">
        <v>827</v>
      </c>
      <c r="T342" s="9">
        <v>10</v>
      </c>
      <c r="U342" s="9">
        <f t="shared" si="79"/>
        <v>816</v>
      </c>
      <c r="V342" s="9">
        <f t="shared" si="80"/>
        <v>24</v>
      </c>
      <c r="W342" s="7">
        <v>10.45</v>
      </c>
      <c r="X342" s="7">
        <v>22.62</v>
      </c>
      <c r="Y342" s="9">
        <v>1</v>
      </c>
      <c r="Z342" s="9">
        <v>0</v>
      </c>
      <c r="AA342" s="9">
        <v>0</v>
      </c>
      <c r="AB342" s="9">
        <v>0</v>
      </c>
      <c r="AC342" s="9">
        <v>1</v>
      </c>
      <c r="AD342" s="29">
        <v>0</v>
      </c>
      <c r="AE342" s="9">
        <v>0</v>
      </c>
      <c r="AF342" s="9">
        <v>1</v>
      </c>
      <c r="AG342" s="29">
        <v>0</v>
      </c>
      <c r="AH342" s="9">
        <v>0</v>
      </c>
      <c r="AI342" s="29">
        <v>1</v>
      </c>
      <c r="AJ342" s="20">
        <v>2000</v>
      </c>
      <c r="AK342" s="32">
        <v>4.9000000000000002E-2</v>
      </c>
      <c r="AL342" s="32">
        <v>0.28399999999999997</v>
      </c>
      <c r="AM342" s="32">
        <v>0.44600000000000001</v>
      </c>
      <c r="AN342" s="42">
        <f t="shared" si="84"/>
        <v>0.22100000000000009</v>
      </c>
      <c r="AO342" s="41">
        <v>1</v>
      </c>
      <c r="AP342" s="17">
        <v>0</v>
      </c>
      <c r="AQ342">
        <v>1</v>
      </c>
      <c r="AR342" s="39">
        <v>0</v>
      </c>
      <c r="AS342">
        <v>8.5300000000000001E-2</v>
      </c>
      <c r="AT342" s="39">
        <f t="shared" si="83"/>
        <v>0.91469999999999996</v>
      </c>
      <c r="AU342">
        <v>0</v>
      </c>
      <c r="AV342" s="17">
        <v>1</v>
      </c>
      <c r="AW342">
        <v>0</v>
      </c>
      <c r="AX342" s="17">
        <v>1</v>
      </c>
      <c r="AY342" s="17" t="s">
        <v>5</v>
      </c>
      <c r="AZ342">
        <v>0</v>
      </c>
      <c r="BA342">
        <v>1</v>
      </c>
      <c r="BB342">
        <v>0</v>
      </c>
      <c r="BC342">
        <v>0</v>
      </c>
      <c r="BD342">
        <v>0</v>
      </c>
      <c r="BE342">
        <v>0</v>
      </c>
      <c r="BF342" s="17">
        <v>0</v>
      </c>
      <c r="BG342">
        <v>0</v>
      </c>
      <c r="BH342">
        <v>1</v>
      </c>
      <c r="BI342" s="17">
        <v>0</v>
      </c>
      <c r="BJ342">
        <v>818</v>
      </c>
      <c r="BK342">
        <v>95</v>
      </c>
      <c r="BL342" s="24">
        <v>39.049999999999997</v>
      </c>
      <c r="BM342">
        <v>1</v>
      </c>
      <c r="BN342">
        <v>0</v>
      </c>
      <c r="BO342">
        <v>0</v>
      </c>
      <c r="BP342">
        <v>0</v>
      </c>
      <c r="BQ342">
        <v>0</v>
      </c>
      <c r="BR342">
        <v>1</v>
      </c>
      <c r="BS342">
        <v>0</v>
      </c>
      <c r="BT342" s="17">
        <v>0</v>
      </c>
      <c r="BU342">
        <v>0</v>
      </c>
      <c r="BV342">
        <v>1</v>
      </c>
      <c r="BW342">
        <v>0</v>
      </c>
      <c r="BX342" s="17">
        <v>0</v>
      </c>
      <c r="BY342">
        <v>0</v>
      </c>
      <c r="BZ342">
        <v>0</v>
      </c>
      <c r="CA342">
        <v>0</v>
      </c>
      <c r="CB342">
        <v>0</v>
      </c>
      <c r="CC342" s="17">
        <v>0</v>
      </c>
      <c r="CD342">
        <v>0</v>
      </c>
      <c r="CE342">
        <v>0</v>
      </c>
      <c r="CF342">
        <v>1</v>
      </c>
      <c r="CG342">
        <v>1</v>
      </c>
      <c r="CH342">
        <v>0</v>
      </c>
      <c r="CI342">
        <v>0</v>
      </c>
      <c r="CJ342">
        <v>1</v>
      </c>
      <c r="CK342">
        <v>1</v>
      </c>
      <c r="CL342">
        <v>0</v>
      </c>
      <c r="CM342">
        <v>1</v>
      </c>
      <c r="CN342">
        <v>0</v>
      </c>
      <c r="CO342" s="17">
        <v>1</v>
      </c>
      <c r="CP342">
        <v>0</v>
      </c>
      <c r="CQ342">
        <v>3</v>
      </c>
      <c r="CR342">
        <v>0</v>
      </c>
      <c r="CS342">
        <v>1</v>
      </c>
      <c r="CT342">
        <v>16</v>
      </c>
      <c r="CZ342" s="33" t="s">
        <v>85</v>
      </c>
    </row>
    <row r="343" spans="1:104" x14ac:dyDescent="0.25">
      <c r="A343">
        <v>342</v>
      </c>
      <c r="B343">
        <v>22</v>
      </c>
      <c r="C343" s="24" t="s">
        <v>235</v>
      </c>
      <c r="D343" s="12">
        <v>2.2000000000000002</v>
      </c>
      <c r="E343" s="13">
        <f t="shared" si="81"/>
        <v>0.54590570719602982</v>
      </c>
      <c r="F343" s="7">
        <v>4.03</v>
      </c>
      <c r="G343" s="7">
        <f t="shared" si="74"/>
        <v>1.6540942928039704</v>
      </c>
      <c r="H343" s="15">
        <f t="shared" si="75"/>
        <v>2.7459057071960302</v>
      </c>
      <c r="I343" s="11">
        <f t="shared" si="76"/>
        <v>5.3914595065672373E-2</v>
      </c>
      <c r="J343" s="32">
        <f t="shared" si="77"/>
        <v>1.3378311430687934E-2</v>
      </c>
      <c r="K343" s="32">
        <f t="shared" si="78"/>
        <v>74.747848798477136</v>
      </c>
      <c r="L343" s="8">
        <v>0</v>
      </c>
      <c r="M343" s="9">
        <v>1</v>
      </c>
      <c r="N343" s="8">
        <v>0</v>
      </c>
      <c r="O343" s="9">
        <v>0</v>
      </c>
      <c r="P343" s="9">
        <v>1</v>
      </c>
      <c r="Q343" s="9">
        <v>0</v>
      </c>
      <c r="R343" s="9">
        <v>0</v>
      </c>
      <c r="S343" s="8">
        <v>5589</v>
      </c>
      <c r="T343" s="9">
        <v>17</v>
      </c>
      <c r="U343" s="9">
        <f t="shared" si="79"/>
        <v>5571</v>
      </c>
      <c r="V343" s="9">
        <f t="shared" si="80"/>
        <v>24</v>
      </c>
      <c r="W343" s="7">
        <v>9.16</v>
      </c>
      <c r="X343" s="7">
        <v>23.17</v>
      </c>
      <c r="Y343" s="9">
        <v>1</v>
      </c>
      <c r="Z343" s="9">
        <v>0</v>
      </c>
      <c r="AA343" s="9">
        <v>0</v>
      </c>
      <c r="AB343" s="9">
        <v>0</v>
      </c>
      <c r="AC343" s="9">
        <v>1</v>
      </c>
      <c r="AD343" s="29">
        <v>0</v>
      </c>
      <c r="AE343" s="9">
        <v>0</v>
      </c>
      <c r="AF343" s="9">
        <v>1</v>
      </c>
      <c r="AG343" s="29">
        <v>0</v>
      </c>
      <c r="AH343" s="9">
        <v>0</v>
      </c>
      <c r="AI343" s="29">
        <v>1</v>
      </c>
      <c r="AJ343" s="20">
        <v>1995</v>
      </c>
      <c r="AK343" s="32">
        <f>AVERAGE($AK$324:$AK$325)</f>
        <v>0.15224710000000002</v>
      </c>
      <c r="AL343" s="32">
        <f>AVERAGE($AL$324:$AL$325)</f>
        <v>0.32682130000000004</v>
      </c>
      <c r="AM343" s="32">
        <f>AVERAGE($AM$324:$AM$325)</f>
        <v>0.35734529999999998</v>
      </c>
      <c r="AN343" s="42">
        <f>AVERAGE($AN$324:$AN$325)</f>
        <v>0.16358630000000005</v>
      </c>
      <c r="AO343" s="41">
        <v>1</v>
      </c>
      <c r="AP343" s="17">
        <v>0</v>
      </c>
      <c r="AQ343" s="38">
        <f>1-AR343</f>
        <v>0.55679999999999996</v>
      </c>
      <c r="AR343" s="39">
        <v>0.44319999999999998</v>
      </c>
      <c r="AS343">
        <v>8.5300000000000001E-2</v>
      </c>
      <c r="AT343" s="39">
        <f t="shared" si="83"/>
        <v>0.91469999999999996</v>
      </c>
      <c r="AU343">
        <v>0</v>
      </c>
      <c r="AV343" s="17">
        <v>1</v>
      </c>
      <c r="AW343">
        <v>0</v>
      </c>
      <c r="AX343" s="17">
        <v>1</v>
      </c>
      <c r="AY343" s="17" t="s">
        <v>5</v>
      </c>
      <c r="AZ343">
        <v>0</v>
      </c>
      <c r="BA343">
        <v>1</v>
      </c>
      <c r="BB343">
        <v>0</v>
      </c>
      <c r="BC343">
        <v>0</v>
      </c>
      <c r="BD343">
        <v>0</v>
      </c>
      <c r="BE343">
        <v>0</v>
      </c>
      <c r="BF343" s="17">
        <v>0</v>
      </c>
      <c r="BG343">
        <v>0</v>
      </c>
      <c r="BH343">
        <v>1</v>
      </c>
      <c r="BI343" s="17">
        <v>0</v>
      </c>
      <c r="BJ343">
        <v>557</v>
      </c>
      <c r="BK343">
        <v>41</v>
      </c>
      <c r="BL343" s="24">
        <v>38.32</v>
      </c>
      <c r="BM343">
        <v>0</v>
      </c>
      <c r="BN343">
        <v>0</v>
      </c>
      <c r="BO343">
        <v>0</v>
      </c>
      <c r="BP343">
        <v>1</v>
      </c>
      <c r="BQ343">
        <v>0</v>
      </c>
      <c r="BR343">
        <v>0</v>
      </c>
      <c r="BS343">
        <v>0</v>
      </c>
      <c r="BT343" s="17">
        <v>0</v>
      </c>
      <c r="BU343">
        <v>0</v>
      </c>
      <c r="BV343">
        <v>1</v>
      </c>
      <c r="BW343">
        <v>0</v>
      </c>
      <c r="BX343" s="17">
        <v>0</v>
      </c>
      <c r="BY343">
        <v>0</v>
      </c>
      <c r="BZ343">
        <v>0</v>
      </c>
      <c r="CA343">
        <v>0</v>
      </c>
      <c r="CB343">
        <v>0</v>
      </c>
      <c r="CC343" s="17">
        <v>0</v>
      </c>
      <c r="CD343">
        <v>0</v>
      </c>
      <c r="CE343">
        <v>0</v>
      </c>
      <c r="CF343">
        <v>1</v>
      </c>
      <c r="CG343">
        <v>1</v>
      </c>
      <c r="CH343">
        <v>0</v>
      </c>
      <c r="CI343">
        <v>0</v>
      </c>
      <c r="CJ343">
        <v>1</v>
      </c>
      <c r="CK343">
        <v>1</v>
      </c>
      <c r="CL343">
        <v>0</v>
      </c>
      <c r="CM343">
        <v>1</v>
      </c>
      <c r="CN343">
        <v>0</v>
      </c>
      <c r="CO343" s="17">
        <v>1</v>
      </c>
      <c r="CP343">
        <v>0</v>
      </c>
      <c r="CQ343">
        <v>3</v>
      </c>
      <c r="CR343">
        <v>0</v>
      </c>
      <c r="CS343">
        <v>1</v>
      </c>
      <c r="CT343">
        <v>16</v>
      </c>
      <c r="CZ343" s="33" t="s">
        <v>85</v>
      </c>
    </row>
    <row r="344" spans="1:104" x14ac:dyDescent="0.25">
      <c r="A344">
        <v>343</v>
      </c>
      <c r="B344">
        <v>22</v>
      </c>
      <c r="C344" s="24" t="s">
        <v>235</v>
      </c>
      <c r="D344" s="12">
        <v>2.7</v>
      </c>
      <c r="E344" s="13">
        <f t="shared" si="81"/>
        <v>0.54655870445344124</v>
      </c>
      <c r="F344" s="7">
        <v>4.9400000000000004</v>
      </c>
      <c r="G344" s="7">
        <f t="shared" si="74"/>
        <v>2.1534412955465587</v>
      </c>
      <c r="H344" s="15">
        <f t="shared" si="75"/>
        <v>3.2465587044534416</v>
      </c>
      <c r="I344" s="11">
        <f t="shared" si="76"/>
        <v>6.6005255397725685E-2</v>
      </c>
      <c r="J344" s="32">
        <f t="shared" si="77"/>
        <v>1.3361387732333132E-2</v>
      </c>
      <c r="K344" s="32">
        <f t="shared" si="78"/>
        <v>74.842525344886653</v>
      </c>
      <c r="L344" s="8">
        <v>0</v>
      </c>
      <c r="M344" s="9">
        <v>1</v>
      </c>
      <c r="N344" s="8">
        <v>0</v>
      </c>
      <c r="O344" s="9">
        <v>0</v>
      </c>
      <c r="P344" s="9">
        <v>1</v>
      </c>
      <c r="Q344" s="9">
        <v>0</v>
      </c>
      <c r="R344" s="9">
        <v>0</v>
      </c>
      <c r="S344" s="8">
        <v>5589</v>
      </c>
      <c r="T344" s="9">
        <v>11</v>
      </c>
      <c r="U344" s="9">
        <f t="shared" si="79"/>
        <v>5577</v>
      </c>
      <c r="V344" s="9">
        <f t="shared" si="80"/>
        <v>24</v>
      </c>
      <c r="W344" s="7">
        <v>9.16</v>
      </c>
      <c r="X344" s="7">
        <v>23.17</v>
      </c>
      <c r="Y344" s="9">
        <v>1</v>
      </c>
      <c r="Z344" s="9">
        <v>0</v>
      </c>
      <c r="AA344" s="9">
        <v>0</v>
      </c>
      <c r="AB344" s="9">
        <v>0</v>
      </c>
      <c r="AC344" s="9">
        <v>1</v>
      </c>
      <c r="AD344" s="29">
        <v>0</v>
      </c>
      <c r="AE344" s="9">
        <v>0</v>
      </c>
      <c r="AF344" s="9">
        <v>1</v>
      </c>
      <c r="AG344" s="29">
        <v>0</v>
      </c>
      <c r="AH344" s="9">
        <v>0</v>
      </c>
      <c r="AI344" s="29">
        <v>1</v>
      </c>
      <c r="AJ344" s="20">
        <v>1995</v>
      </c>
      <c r="AK344" s="32">
        <f>AVERAGE($AK$324:$AK$325)</f>
        <v>0.15224710000000002</v>
      </c>
      <c r="AL344" s="32">
        <f>AVERAGE($AL$324:$AL$325)</f>
        <v>0.32682130000000004</v>
      </c>
      <c r="AM344" s="32">
        <f>AVERAGE($AM$324:$AM$325)</f>
        <v>0.35734529999999998</v>
      </c>
      <c r="AN344" s="42">
        <f>AVERAGE($AN$324:$AN$325)</f>
        <v>0.16358630000000005</v>
      </c>
      <c r="AO344" s="41">
        <v>1</v>
      </c>
      <c r="AP344" s="17">
        <v>0</v>
      </c>
      <c r="AQ344" s="38">
        <f>1-AR344</f>
        <v>0.55679999999999996</v>
      </c>
      <c r="AR344" s="39">
        <v>0.44319999999999998</v>
      </c>
      <c r="AS344">
        <v>8.5300000000000001E-2</v>
      </c>
      <c r="AT344" s="39">
        <f t="shared" si="83"/>
        <v>0.91469999999999996</v>
      </c>
      <c r="AU344">
        <v>0</v>
      </c>
      <c r="AV344" s="17">
        <v>1</v>
      </c>
      <c r="AW344">
        <v>0</v>
      </c>
      <c r="AX344" s="17">
        <v>1</v>
      </c>
      <c r="AY344" s="17" t="s">
        <v>5</v>
      </c>
      <c r="AZ344">
        <v>0</v>
      </c>
      <c r="BA344">
        <v>1</v>
      </c>
      <c r="BB344">
        <v>0</v>
      </c>
      <c r="BC344">
        <v>0</v>
      </c>
      <c r="BD344">
        <v>0</v>
      </c>
      <c r="BE344">
        <v>0</v>
      </c>
      <c r="BF344" s="17">
        <v>0</v>
      </c>
      <c r="BG344">
        <v>0</v>
      </c>
      <c r="BH344">
        <v>1</v>
      </c>
      <c r="BI344" s="17">
        <v>0</v>
      </c>
      <c r="BJ344">
        <v>557</v>
      </c>
      <c r="BK344">
        <v>41</v>
      </c>
      <c r="BL344" s="24">
        <v>38.32</v>
      </c>
      <c r="BM344">
        <v>0</v>
      </c>
      <c r="BN344">
        <v>0</v>
      </c>
      <c r="BO344">
        <v>0</v>
      </c>
      <c r="BP344">
        <v>1</v>
      </c>
      <c r="BQ344">
        <v>0</v>
      </c>
      <c r="BR344">
        <v>0</v>
      </c>
      <c r="BS344">
        <v>0</v>
      </c>
      <c r="BT344" s="17">
        <v>0</v>
      </c>
      <c r="BU344">
        <v>0</v>
      </c>
      <c r="BV344">
        <v>1</v>
      </c>
      <c r="BW344">
        <v>0</v>
      </c>
      <c r="BX344" s="17">
        <v>0</v>
      </c>
      <c r="BY344">
        <v>0</v>
      </c>
      <c r="BZ344">
        <v>0</v>
      </c>
      <c r="CA344">
        <v>0</v>
      </c>
      <c r="CB344">
        <v>0</v>
      </c>
      <c r="CC344" s="17">
        <v>0</v>
      </c>
      <c r="CD344">
        <v>0</v>
      </c>
      <c r="CE344">
        <v>0</v>
      </c>
      <c r="CF344">
        <v>1</v>
      </c>
      <c r="CG344">
        <v>1</v>
      </c>
      <c r="CH344">
        <v>0</v>
      </c>
      <c r="CI344">
        <v>0</v>
      </c>
      <c r="CJ344">
        <v>1</v>
      </c>
      <c r="CK344">
        <v>1</v>
      </c>
      <c r="CL344">
        <v>0</v>
      </c>
      <c r="CM344">
        <v>1</v>
      </c>
      <c r="CN344">
        <v>0</v>
      </c>
      <c r="CO344" s="17">
        <v>1</v>
      </c>
      <c r="CP344">
        <v>0</v>
      </c>
      <c r="CQ344">
        <v>3</v>
      </c>
      <c r="CR344">
        <v>0</v>
      </c>
      <c r="CS344">
        <v>1</v>
      </c>
      <c r="CT344">
        <v>16</v>
      </c>
      <c r="CZ344" s="33" t="s">
        <v>85</v>
      </c>
    </row>
    <row r="345" spans="1:104" x14ac:dyDescent="0.25">
      <c r="A345">
        <v>344</v>
      </c>
      <c r="B345">
        <v>22</v>
      </c>
      <c r="C345" s="24" t="s">
        <v>235</v>
      </c>
      <c r="D345" s="12">
        <v>4.5999999999999996</v>
      </c>
      <c r="E345" s="13">
        <f t="shared" si="81"/>
        <v>1.1084337349397588</v>
      </c>
      <c r="F345" s="7">
        <v>4.1500000000000004</v>
      </c>
      <c r="G345" s="7">
        <f t="shared" si="74"/>
        <v>3.491566265060241</v>
      </c>
      <c r="H345" s="15">
        <f t="shared" si="75"/>
        <v>5.7084337349397583</v>
      </c>
      <c r="I345" s="11">
        <f t="shared" si="76"/>
        <v>5.549029692427087E-2</v>
      </c>
      <c r="J345" s="32">
        <f t="shared" si="77"/>
        <v>1.3371155885366474E-2</v>
      </c>
      <c r="K345" s="32">
        <f t="shared" si="78"/>
        <v>74.787849949039185</v>
      </c>
      <c r="L345" s="8">
        <v>0</v>
      </c>
      <c r="M345" s="9">
        <v>1</v>
      </c>
      <c r="N345" s="8">
        <v>0</v>
      </c>
      <c r="O345" s="9">
        <v>0</v>
      </c>
      <c r="P345" s="9">
        <v>1</v>
      </c>
      <c r="Q345" s="9">
        <v>0</v>
      </c>
      <c r="R345" s="9">
        <v>0</v>
      </c>
      <c r="S345" s="8">
        <v>5589</v>
      </c>
      <c r="T345" s="9">
        <v>12</v>
      </c>
      <c r="U345" s="9">
        <f t="shared" si="79"/>
        <v>5576</v>
      </c>
      <c r="V345" s="9">
        <f t="shared" si="80"/>
        <v>24</v>
      </c>
      <c r="W345" s="7">
        <v>9.16</v>
      </c>
      <c r="X345" s="7">
        <v>23.17</v>
      </c>
      <c r="Y345" s="9">
        <v>1</v>
      </c>
      <c r="Z345" s="9">
        <v>0</v>
      </c>
      <c r="AA345" s="9">
        <v>0</v>
      </c>
      <c r="AB345" s="9">
        <v>0</v>
      </c>
      <c r="AC345" s="9">
        <v>1</v>
      </c>
      <c r="AD345" s="29">
        <v>0</v>
      </c>
      <c r="AE345" s="9">
        <v>0</v>
      </c>
      <c r="AF345" s="9">
        <v>1</v>
      </c>
      <c r="AG345" s="29">
        <v>0</v>
      </c>
      <c r="AH345" s="9">
        <v>0</v>
      </c>
      <c r="AI345" s="29">
        <v>1</v>
      </c>
      <c r="AJ345" s="20">
        <v>1995</v>
      </c>
      <c r="AK345" s="32">
        <f>AVERAGE($AK$324:$AK$325)</f>
        <v>0.15224710000000002</v>
      </c>
      <c r="AL345" s="32">
        <f>AVERAGE($AL$324:$AL$325)</f>
        <v>0.32682130000000004</v>
      </c>
      <c r="AM345" s="32">
        <f>AVERAGE($AM$324:$AM$325)</f>
        <v>0.35734529999999998</v>
      </c>
      <c r="AN345" s="42">
        <f>AVERAGE($AN$324:$AN$325)</f>
        <v>0.16358630000000005</v>
      </c>
      <c r="AO345" s="41">
        <v>1</v>
      </c>
      <c r="AP345" s="17">
        <v>0</v>
      </c>
      <c r="AQ345" s="38">
        <f>1-AR345</f>
        <v>0.55679999999999996</v>
      </c>
      <c r="AR345" s="39">
        <v>0.44319999999999998</v>
      </c>
      <c r="AS345">
        <v>8.5300000000000001E-2</v>
      </c>
      <c r="AT345" s="39">
        <f t="shared" si="83"/>
        <v>0.91469999999999996</v>
      </c>
      <c r="AU345">
        <v>0</v>
      </c>
      <c r="AV345" s="17">
        <v>1</v>
      </c>
      <c r="AW345">
        <v>0</v>
      </c>
      <c r="AX345" s="17">
        <v>1</v>
      </c>
      <c r="AY345" s="17" t="s">
        <v>5</v>
      </c>
      <c r="AZ345">
        <v>0</v>
      </c>
      <c r="BA345">
        <v>1</v>
      </c>
      <c r="BB345">
        <v>0</v>
      </c>
      <c r="BC345">
        <v>0</v>
      </c>
      <c r="BD345">
        <v>0</v>
      </c>
      <c r="BE345">
        <v>0</v>
      </c>
      <c r="BF345" s="17">
        <v>0</v>
      </c>
      <c r="BG345">
        <v>0</v>
      </c>
      <c r="BH345">
        <v>1</v>
      </c>
      <c r="BI345" s="17">
        <v>0</v>
      </c>
      <c r="BJ345">
        <v>557</v>
      </c>
      <c r="BK345">
        <v>41</v>
      </c>
      <c r="BL345" s="24">
        <v>38.32</v>
      </c>
      <c r="BM345">
        <v>0</v>
      </c>
      <c r="BN345">
        <v>0</v>
      </c>
      <c r="BO345">
        <v>0</v>
      </c>
      <c r="BP345">
        <v>1</v>
      </c>
      <c r="BQ345">
        <v>0</v>
      </c>
      <c r="BR345">
        <v>0</v>
      </c>
      <c r="BS345">
        <v>0</v>
      </c>
      <c r="BT345" s="17">
        <v>0</v>
      </c>
      <c r="BU345">
        <v>0</v>
      </c>
      <c r="BV345">
        <v>1</v>
      </c>
      <c r="BW345">
        <v>0</v>
      </c>
      <c r="BX345" s="17">
        <v>0</v>
      </c>
      <c r="BY345">
        <v>0</v>
      </c>
      <c r="BZ345">
        <v>0</v>
      </c>
      <c r="CA345">
        <v>0</v>
      </c>
      <c r="CB345">
        <v>0</v>
      </c>
      <c r="CC345" s="17">
        <v>1</v>
      </c>
      <c r="CD345">
        <v>0</v>
      </c>
      <c r="CE345">
        <v>0</v>
      </c>
      <c r="CF345">
        <v>1</v>
      </c>
      <c r="CG345">
        <v>1</v>
      </c>
      <c r="CH345">
        <v>0</v>
      </c>
      <c r="CI345">
        <v>0</v>
      </c>
      <c r="CJ345">
        <v>1</v>
      </c>
      <c r="CK345">
        <v>1</v>
      </c>
      <c r="CL345">
        <v>0</v>
      </c>
      <c r="CM345">
        <v>1</v>
      </c>
      <c r="CN345">
        <v>0</v>
      </c>
      <c r="CO345" s="17">
        <v>1</v>
      </c>
      <c r="CP345">
        <v>0</v>
      </c>
      <c r="CQ345">
        <v>3</v>
      </c>
      <c r="CR345">
        <v>0</v>
      </c>
      <c r="CS345">
        <v>1</v>
      </c>
      <c r="CT345">
        <v>16</v>
      </c>
      <c r="CZ345" s="33" t="s">
        <v>85</v>
      </c>
    </row>
    <row r="346" spans="1:104" s="50" customFormat="1" x14ac:dyDescent="0.25">
      <c r="A346" s="50">
        <v>345</v>
      </c>
      <c r="B346" s="50">
        <v>22</v>
      </c>
      <c r="C346" s="51" t="s">
        <v>235</v>
      </c>
      <c r="D346" s="52">
        <v>1.2</v>
      </c>
      <c r="E346" s="53">
        <f t="shared" si="81"/>
        <v>1.5789473684210527</v>
      </c>
      <c r="F346" s="54">
        <v>0.76</v>
      </c>
      <c r="G346" s="54">
        <f t="shared" si="74"/>
        <v>-0.3789473684210527</v>
      </c>
      <c r="H346" s="55">
        <f t="shared" si="75"/>
        <v>2.7789473684210524</v>
      </c>
      <c r="I346" s="56">
        <f t="shared" si="76"/>
        <v>1.0181798557149379E-2</v>
      </c>
      <c r="J346" s="57">
        <f t="shared" si="77"/>
        <v>1.3397103364670235E-2</v>
      </c>
      <c r="K346" s="57">
        <f t="shared" si="78"/>
        <v>74.643001011481303</v>
      </c>
      <c r="L346" s="58">
        <v>0</v>
      </c>
      <c r="M346" s="59">
        <v>1</v>
      </c>
      <c r="N346" s="58">
        <v>0</v>
      </c>
      <c r="O346" s="59">
        <v>0</v>
      </c>
      <c r="P346" s="59">
        <v>1</v>
      </c>
      <c r="Q346" s="59">
        <v>0</v>
      </c>
      <c r="R346" s="59">
        <v>0</v>
      </c>
      <c r="S346" s="58">
        <v>5589</v>
      </c>
      <c r="T346" s="59">
        <v>17</v>
      </c>
      <c r="U346" s="59">
        <f t="shared" si="79"/>
        <v>5571</v>
      </c>
      <c r="V346" s="59">
        <f t="shared" si="80"/>
        <v>24</v>
      </c>
      <c r="W346" s="54">
        <v>9.16</v>
      </c>
      <c r="X346" s="54">
        <v>23.17</v>
      </c>
      <c r="Y346" s="59">
        <v>1</v>
      </c>
      <c r="Z346" s="59">
        <v>0</v>
      </c>
      <c r="AA346" s="59">
        <v>0</v>
      </c>
      <c r="AB346" s="59">
        <v>0</v>
      </c>
      <c r="AC346" s="59">
        <v>1</v>
      </c>
      <c r="AD346" s="60">
        <v>0</v>
      </c>
      <c r="AE346" s="59">
        <v>0</v>
      </c>
      <c r="AF346" s="59">
        <v>1</v>
      </c>
      <c r="AG346" s="60">
        <v>0</v>
      </c>
      <c r="AH346" s="59">
        <v>0</v>
      </c>
      <c r="AI346" s="60">
        <v>1</v>
      </c>
      <c r="AJ346" s="61">
        <v>1995</v>
      </c>
      <c r="AK346" s="57">
        <f>AVERAGE($AK$324:$AK$325)</f>
        <v>0.15224710000000002</v>
      </c>
      <c r="AL346" s="57">
        <f>AVERAGE($AL$324:$AL$325)</f>
        <v>0.32682130000000004</v>
      </c>
      <c r="AM346" s="57">
        <f>AVERAGE($AM$324:$AM$325)</f>
        <v>0.35734529999999998</v>
      </c>
      <c r="AN346" s="62">
        <f>AVERAGE($AN$324:$AN$325)</f>
        <v>0.16358630000000005</v>
      </c>
      <c r="AO346" s="63">
        <v>1</v>
      </c>
      <c r="AP346" s="64">
        <v>0</v>
      </c>
      <c r="AQ346" s="67">
        <f>1-AR346</f>
        <v>0.55679999999999996</v>
      </c>
      <c r="AR346" s="65">
        <v>0.44319999999999998</v>
      </c>
      <c r="AS346" s="50">
        <v>8.5300000000000001E-2</v>
      </c>
      <c r="AT346" s="65">
        <f t="shared" si="83"/>
        <v>0.91469999999999996</v>
      </c>
      <c r="AU346">
        <v>0</v>
      </c>
      <c r="AV346" s="64">
        <v>1</v>
      </c>
      <c r="AW346" s="50">
        <v>0</v>
      </c>
      <c r="AX346" s="64">
        <v>1</v>
      </c>
      <c r="AY346" s="64" t="s">
        <v>5</v>
      </c>
      <c r="AZ346">
        <v>0</v>
      </c>
      <c r="BA346">
        <v>1</v>
      </c>
      <c r="BB346">
        <v>0</v>
      </c>
      <c r="BC346">
        <v>0</v>
      </c>
      <c r="BD346">
        <v>0</v>
      </c>
      <c r="BE346">
        <v>0</v>
      </c>
      <c r="BF346" s="64">
        <v>0</v>
      </c>
      <c r="BG346">
        <v>0</v>
      </c>
      <c r="BH346">
        <v>1</v>
      </c>
      <c r="BI346" s="64">
        <v>0</v>
      </c>
      <c r="BJ346">
        <v>557</v>
      </c>
      <c r="BK346">
        <v>41</v>
      </c>
      <c r="BL346" s="51">
        <v>38.32</v>
      </c>
      <c r="BM346" s="50">
        <v>0</v>
      </c>
      <c r="BN346" s="50">
        <v>0</v>
      </c>
      <c r="BO346" s="50">
        <v>0</v>
      </c>
      <c r="BP346" s="50">
        <v>1</v>
      </c>
      <c r="BQ346" s="50">
        <v>0</v>
      </c>
      <c r="BR346" s="50">
        <v>0</v>
      </c>
      <c r="BS346" s="50">
        <v>0</v>
      </c>
      <c r="BT346" s="64">
        <v>0</v>
      </c>
      <c r="BU346" s="50">
        <v>0</v>
      </c>
      <c r="BV346" s="50">
        <v>1</v>
      </c>
      <c r="BW346" s="50">
        <v>0</v>
      </c>
      <c r="BX346" s="64">
        <v>0</v>
      </c>
      <c r="BY346" s="50">
        <v>0</v>
      </c>
      <c r="BZ346" s="50">
        <v>0</v>
      </c>
      <c r="CA346" s="50">
        <v>0</v>
      </c>
      <c r="CB346" s="50">
        <v>0</v>
      </c>
      <c r="CC346" s="64">
        <v>1</v>
      </c>
      <c r="CD346" s="50">
        <v>0</v>
      </c>
      <c r="CE346" s="50">
        <v>0</v>
      </c>
      <c r="CF346" s="50">
        <v>1</v>
      </c>
      <c r="CG346" s="50">
        <v>1</v>
      </c>
      <c r="CH346" s="50">
        <v>0</v>
      </c>
      <c r="CI346" s="50">
        <v>0</v>
      </c>
      <c r="CJ346" s="50">
        <v>1</v>
      </c>
      <c r="CK346">
        <v>1</v>
      </c>
      <c r="CL346" s="50">
        <v>0</v>
      </c>
      <c r="CM346" s="50">
        <v>1</v>
      </c>
      <c r="CN346" s="50">
        <v>0</v>
      </c>
      <c r="CO346" s="64">
        <v>1</v>
      </c>
      <c r="CP346">
        <v>0</v>
      </c>
      <c r="CQ346">
        <v>3</v>
      </c>
      <c r="CR346">
        <v>0</v>
      </c>
      <c r="CS346">
        <v>1</v>
      </c>
      <c r="CT346">
        <v>16</v>
      </c>
      <c r="CU346" s="66"/>
      <c r="CZ346" s="33" t="s">
        <v>85</v>
      </c>
    </row>
    <row r="347" spans="1:104" x14ac:dyDescent="0.25">
      <c r="A347">
        <v>346</v>
      </c>
      <c r="B347">
        <v>23</v>
      </c>
      <c r="C347" s="24" t="s">
        <v>236</v>
      </c>
      <c r="D347" s="12">
        <v>17.8</v>
      </c>
      <c r="E347" s="13">
        <v>0.70399999999999996</v>
      </c>
      <c r="F347" s="7">
        <f t="shared" ref="F347:F362" si="85">D347/E347</f>
        <v>25.28409090909091</v>
      </c>
      <c r="G347" s="7">
        <f t="shared" si="74"/>
        <v>17.096</v>
      </c>
      <c r="H347" s="15">
        <f t="shared" si="75"/>
        <v>18.504000000000001</v>
      </c>
      <c r="I347" s="11">
        <f t="shared" si="76"/>
        <v>0.33366062720699335</v>
      </c>
      <c r="J347" s="32">
        <f t="shared" si="77"/>
        <v>1.319646525582715E-2</v>
      </c>
      <c r="K347" s="32">
        <f t="shared" si="78"/>
        <v>75.777867831571868</v>
      </c>
      <c r="L347" s="8">
        <v>0</v>
      </c>
      <c r="M347" s="9">
        <v>1</v>
      </c>
      <c r="N347" s="8">
        <v>0</v>
      </c>
      <c r="O347" s="9">
        <v>0</v>
      </c>
      <c r="P347" s="9">
        <v>0</v>
      </c>
      <c r="Q347" s="9">
        <v>1</v>
      </c>
      <c r="R347" s="9">
        <v>0</v>
      </c>
      <c r="S347" s="8">
        <v>5109</v>
      </c>
      <c r="T347" s="9">
        <v>5</v>
      </c>
      <c r="U347" s="9">
        <f t="shared" si="79"/>
        <v>5103</v>
      </c>
      <c r="V347" s="9">
        <f t="shared" si="80"/>
        <v>15</v>
      </c>
      <c r="W347" s="7">
        <v>7.0203000000000007</v>
      </c>
      <c r="X347" s="7">
        <f t="shared" ref="X347:X361" si="86">BL347-W347-6</f>
        <v>19.479700000000001</v>
      </c>
      <c r="Y347" s="9">
        <v>1</v>
      </c>
      <c r="Z347" s="9">
        <v>0</v>
      </c>
      <c r="AA347" s="9">
        <v>0</v>
      </c>
      <c r="AB347" s="9">
        <v>0</v>
      </c>
      <c r="AC347" s="9">
        <v>1</v>
      </c>
      <c r="AD347" s="29">
        <v>0</v>
      </c>
      <c r="AE347" s="9">
        <v>0</v>
      </c>
      <c r="AF347" s="9">
        <v>1</v>
      </c>
      <c r="AG347" s="29">
        <v>0</v>
      </c>
      <c r="AH347" s="9">
        <v>0</v>
      </c>
      <c r="AI347" s="29">
        <v>1</v>
      </c>
      <c r="AJ347" s="20">
        <v>2010</v>
      </c>
      <c r="AK347" s="32">
        <v>0.17945</v>
      </c>
      <c r="AL347" s="32">
        <v>0.59539999999999993</v>
      </c>
      <c r="AM347" s="32">
        <v>0.18837499999999999</v>
      </c>
      <c r="AN347" s="42">
        <v>3.7000000000000012E-2</v>
      </c>
      <c r="AO347" s="41">
        <v>1</v>
      </c>
      <c r="AP347" s="17">
        <v>0</v>
      </c>
      <c r="AQ347" s="32" t="s">
        <v>98</v>
      </c>
      <c r="AR347" s="39" t="s">
        <v>98</v>
      </c>
      <c r="AS347" t="s">
        <v>98</v>
      </c>
      <c r="AT347" s="39" t="s">
        <v>98</v>
      </c>
      <c r="AU347">
        <v>0</v>
      </c>
      <c r="AV347" s="17">
        <v>1</v>
      </c>
      <c r="AW347" t="s">
        <v>98</v>
      </c>
      <c r="AX347" s="17" t="s">
        <v>98</v>
      </c>
      <c r="AY347" s="17" t="s">
        <v>30</v>
      </c>
      <c r="AZ347">
        <v>0</v>
      </c>
      <c r="BA347">
        <v>0</v>
      </c>
      <c r="BB347">
        <v>0</v>
      </c>
      <c r="BC347">
        <v>0</v>
      </c>
      <c r="BD347">
        <v>0</v>
      </c>
      <c r="BE347">
        <v>0</v>
      </c>
      <c r="BF347" s="17">
        <v>1</v>
      </c>
      <c r="BG347">
        <v>0</v>
      </c>
      <c r="BH347">
        <v>1</v>
      </c>
      <c r="BI347" s="17">
        <v>0</v>
      </c>
      <c r="BJ347" t="s">
        <v>98</v>
      </c>
      <c r="BK347">
        <v>67</v>
      </c>
      <c r="BL347" s="24">
        <v>32.5</v>
      </c>
      <c r="BM347">
        <v>1</v>
      </c>
      <c r="BN347">
        <v>0</v>
      </c>
      <c r="BO347">
        <v>0</v>
      </c>
      <c r="BP347">
        <v>0</v>
      </c>
      <c r="BQ347">
        <v>0</v>
      </c>
      <c r="BR347">
        <v>0</v>
      </c>
      <c r="BS347">
        <v>0</v>
      </c>
      <c r="BT347" s="17">
        <v>0</v>
      </c>
      <c r="BU347">
        <v>0</v>
      </c>
      <c r="BV347">
        <v>0</v>
      </c>
      <c r="BW347">
        <v>1</v>
      </c>
      <c r="BX347" s="17">
        <v>0</v>
      </c>
      <c r="BY347">
        <v>0</v>
      </c>
      <c r="BZ347">
        <v>0</v>
      </c>
      <c r="CA347">
        <v>0</v>
      </c>
      <c r="CB347">
        <v>0</v>
      </c>
      <c r="CC347" s="17">
        <v>0</v>
      </c>
      <c r="CD347">
        <v>1</v>
      </c>
      <c r="CE347">
        <v>1</v>
      </c>
      <c r="CF347">
        <v>0</v>
      </c>
      <c r="CG347">
        <v>0</v>
      </c>
      <c r="CH347">
        <v>0</v>
      </c>
      <c r="CI347">
        <v>0</v>
      </c>
      <c r="CJ347">
        <v>1</v>
      </c>
      <c r="CK347">
        <v>0</v>
      </c>
      <c r="CL347">
        <v>1</v>
      </c>
      <c r="CM347">
        <v>0</v>
      </c>
      <c r="CN347">
        <v>1</v>
      </c>
      <c r="CO347" s="17">
        <v>0</v>
      </c>
      <c r="CP347">
        <v>0</v>
      </c>
      <c r="CQ347">
        <v>2</v>
      </c>
      <c r="CR347">
        <v>0</v>
      </c>
      <c r="CS347">
        <v>1</v>
      </c>
      <c r="CT347">
        <v>21</v>
      </c>
      <c r="CZ347" s="33" t="s">
        <v>85</v>
      </c>
    </row>
    <row r="348" spans="1:104" x14ac:dyDescent="0.25">
      <c r="A348">
        <v>347</v>
      </c>
      <c r="B348">
        <v>23</v>
      </c>
      <c r="C348" s="24" t="s">
        <v>236</v>
      </c>
      <c r="D348" s="12">
        <v>14.7</v>
      </c>
      <c r="E348" s="13">
        <v>4.71</v>
      </c>
      <c r="F348" s="7">
        <f t="shared" si="85"/>
        <v>3.1210191082802545</v>
      </c>
      <c r="G348" s="7">
        <f t="shared" si="74"/>
        <v>9.9899999999999984</v>
      </c>
      <c r="H348" s="15">
        <f t="shared" si="75"/>
        <v>19.41</v>
      </c>
      <c r="I348" s="11">
        <f t="shared" si="76"/>
        <v>4.3648521887384835E-2</v>
      </c>
      <c r="J348" s="32">
        <f t="shared" si="77"/>
        <v>1.3985342727182487E-2</v>
      </c>
      <c r="K348" s="32">
        <f t="shared" si="78"/>
        <v>71.503431807670964</v>
      </c>
      <c r="L348" s="8">
        <v>0</v>
      </c>
      <c r="M348" s="9">
        <v>1</v>
      </c>
      <c r="N348" s="8">
        <v>0</v>
      </c>
      <c r="O348" s="9">
        <v>0</v>
      </c>
      <c r="P348" s="9">
        <v>0</v>
      </c>
      <c r="Q348" s="9">
        <v>1</v>
      </c>
      <c r="R348" s="9">
        <v>0</v>
      </c>
      <c r="S348" s="8">
        <v>5109</v>
      </c>
      <c r="T348" s="9">
        <v>5</v>
      </c>
      <c r="U348" s="9">
        <f t="shared" si="79"/>
        <v>5103</v>
      </c>
      <c r="V348" s="9">
        <f t="shared" si="80"/>
        <v>15</v>
      </c>
      <c r="W348" s="7">
        <v>7.0203000000000007</v>
      </c>
      <c r="X348" s="7">
        <f t="shared" si="86"/>
        <v>19.479700000000001</v>
      </c>
      <c r="Y348" s="9">
        <v>1</v>
      </c>
      <c r="Z348" s="9">
        <v>0</v>
      </c>
      <c r="AA348" s="9">
        <v>0</v>
      </c>
      <c r="AB348" s="9">
        <v>0</v>
      </c>
      <c r="AC348" s="9">
        <v>1</v>
      </c>
      <c r="AD348" s="29">
        <v>0</v>
      </c>
      <c r="AE348" s="9">
        <v>0</v>
      </c>
      <c r="AF348" s="9">
        <v>1</v>
      </c>
      <c r="AG348" s="29">
        <v>0</v>
      </c>
      <c r="AH348" s="9">
        <v>0</v>
      </c>
      <c r="AI348" s="29">
        <v>1</v>
      </c>
      <c r="AJ348" s="20">
        <v>2010</v>
      </c>
      <c r="AK348" s="32">
        <v>0.17945</v>
      </c>
      <c r="AL348" s="32">
        <v>0.59539999999999993</v>
      </c>
      <c r="AM348" s="32">
        <v>0.18837499999999999</v>
      </c>
      <c r="AN348" s="42">
        <v>3.7000000000000012E-2</v>
      </c>
      <c r="AO348" s="41">
        <v>1</v>
      </c>
      <c r="AP348" s="17">
        <v>0</v>
      </c>
      <c r="AQ348" s="32" t="s">
        <v>98</v>
      </c>
      <c r="AR348" s="39" t="s">
        <v>98</v>
      </c>
      <c r="AS348" t="s">
        <v>98</v>
      </c>
      <c r="AT348" s="39" t="s">
        <v>98</v>
      </c>
      <c r="AU348">
        <v>0</v>
      </c>
      <c r="AV348" s="17">
        <v>1</v>
      </c>
      <c r="AW348" t="s">
        <v>98</v>
      </c>
      <c r="AX348" s="17" t="s">
        <v>98</v>
      </c>
      <c r="AY348" s="17" t="s">
        <v>30</v>
      </c>
      <c r="AZ348">
        <v>0</v>
      </c>
      <c r="BA348">
        <v>0</v>
      </c>
      <c r="BB348">
        <v>0</v>
      </c>
      <c r="BC348">
        <v>0</v>
      </c>
      <c r="BD348">
        <v>0</v>
      </c>
      <c r="BE348">
        <v>0</v>
      </c>
      <c r="BF348" s="17">
        <v>1</v>
      </c>
      <c r="BG348">
        <v>0</v>
      </c>
      <c r="BH348">
        <v>1</v>
      </c>
      <c r="BI348" s="17">
        <v>0</v>
      </c>
      <c r="BJ348" t="s">
        <v>98</v>
      </c>
      <c r="BK348">
        <v>67</v>
      </c>
      <c r="BL348" s="24">
        <v>32.5</v>
      </c>
      <c r="BM348">
        <v>0</v>
      </c>
      <c r="BN348">
        <v>0</v>
      </c>
      <c r="BO348">
        <v>0</v>
      </c>
      <c r="BP348">
        <v>0</v>
      </c>
      <c r="BQ348">
        <v>1</v>
      </c>
      <c r="BR348">
        <v>0</v>
      </c>
      <c r="BS348">
        <v>0</v>
      </c>
      <c r="BT348" s="17">
        <v>0</v>
      </c>
      <c r="BU348">
        <v>0</v>
      </c>
      <c r="BV348">
        <v>0</v>
      </c>
      <c r="BW348">
        <v>1</v>
      </c>
      <c r="BX348" s="17">
        <v>0</v>
      </c>
      <c r="BY348">
        <v>0</v>
      </c>
      <c r="BZ348">
        <v>0</v>
      </c>
      <c r="CA348">
        <v>0</v>
      </c>
      <c r="CB348">
        <v>0</v>
      </c>
      <c r="CC348" s="17">
        <v>0</v>
      </c>
      <c r="CD348">
        <v>1</v>
      </c>
      <c r="CE348">
        <v>1</v>
      </c>
      <c r="CF348">
        <v>0</v>
      </c>
      <c r="CG348">
        <v>0</v>
      </c>
      <c r="CH348">
        <v>0</v>
      </c>
      <c r="CI348">
        <v>0</v>
      </c>
      <c r="CJ348">
        <v>1</v>
      </c>
      <c r="CK348">
        <v>0</v>
      </c>
      <c r="CL348">
        <v>1</v>
      </c>
      <c r="CM348">
        <v>0</v>
      </c>
      <c r="CN348">
        <v>1</v>
      </c>
      <c r="CO348" s="17">
        <v>0</v>
      </c>
      <c r="CP348">
        <v>0</v>
      </c>
      <c r="CQ348">
        <v>2</v>
      </c>
      <c r="CR348">
        <v>0</v>
      </c>
      <c r="CS348">
        <v>1</v>
      </c>
      <c r="CT348">
        <v>21</v>
      </c>
      <c r="CZ348" s="33" t="s">
        <v>85</v>
      </c>
    </row>
    <row r="349" spans="1:104" x14ac:dyDescent="0.25">
      <c r="A349">
        <v>348</v>
      </c>
      <c r="B349">
        <v>23</v>
      </c>
      <c r="C349" s="24" t="s">
        <v>236</v>
      </c>
      <c r="D349" s="12">
        <v>15.1</v>
      </c>
      <c r="E349" s="13">
        <v>4.12</v>
      </c>
      <c r="F349" s="7">
        <f t="shared" si="85"/>
        <v>3.6650485436893203</v>
      </c>
      <c r="G349" s="7">
        <f t="shared" si="74"/>
        <v>10.98</v>
      </c>
      <c r="H349" s="15">
        <f t="shared" si="75"/>
        <v>19.22</v>
      </c>
      <c r="I349" s="11">
        <f t="shared" si="76"/>
        <v>5.1238464134782849E-2</v>
      </c>
      <c r="J349" s="32">
        <f t="shared" si="77"/>
        <v>1.3980296174523532E-2</v>
      </c>
      <c r="K349" s="32">
        <f t="shared" si="78"/>
        <v>71.529242836951653</v>
      </c>
      <c r="L349" s="8">
        <v>0</v>
      </c>
      <c r="M349" s="9">
        <v>1</v>
      </c>
      <c r="N349" s="8">
        <v>0</v>
      </c>
      <c r="O349" s="9">
        <v>0</v>
      </c>
      <c r="P349" s="9">
        <v>0</v>
      </c>
      <c r="Q349" s="9">
        <v>1</v>
      </c>
      <c r="R349" s="9">
        <v>0</v>
      </c>
      <c r="S349" s="8">
        <v>5109</v>
      </c>
      <c r="T349" s="9">
        <v>5</v>
      </c>
      <c r="U349" s="9">
        <f t="shared" si="79"/>
        <v>5103</v>
      </c>
      <c r="V349" s="9">
        <f t="shared" si="80"/>
        <v>15</v>
      </c>
      <c r="W349" s="7">
        <v>7.0203000000000007</v>
      </c>
      <c r="X349" s="7">
        <f t="shared" si="86"/>
        <v>19.479700000000001</v>
      </c>
      <c r="Y349" s="9">
        <v>1</v>
      </c>
      <c r="Z349" s="9">
        <v>0</v>
      </c>
      <c r="AA349" s="9">
        <v>0</v>
      </c>
      <c r="AB349" s="9">
        <v>0</v>
      </c>
      <c r="AC349" s="9">
        <v>1</v>
      </c>
      <c r="AD349" s="29">
        <v>0</v>
      </c>
      <c r="AE349" s="9">
        <v>0</v>
      </c>
      <c r="AF349" s="9">
        <v>1</v>
      </c>
      <c r="AG349" s="29">
        <v>0</v>
      </c>
      <c r="AH349" s="9">
        <v>0</v>
      </c>
      <c r="AI349" s="29">
        <v>1</v>
      </c>
      <c r="AJ349" s="20">
        <v>2010</v>
      </c>
      <c r="AK349" s="32">
        <v>0.17945</v>
      </c>
      <c r="AL349" s="32">
        <v>0.59539999999999993</v>
      </c>
      <c r="AM349" s="32">
        <v>0.18837499999999999</v>
      </c>
      <c r="AN349" s="42">
        <v>3.7000000000000012E-2</v>
      </c>
      <c r="AO349" s="41">
        <v>1</v>
      </c>
      <c r="AP349" s="17">
        <v>0</v>
      </c>
      <c r="AQ349" s="32" t="s">
        <v>98</v>
      </c>
      <c r="AR349" s="39" t="s">
        <v>98</v>
      </c>
      <c r="AS349" t="s">
        <v>98</v>
      </c>
      <c r="AT349" s="39" t="s">
        <v>98</v>
      </c>
      <c r="AU349">
        <v>0</v>
      </c>
      <c r="AV349" s="17">
        <v>1</v>
      </c>
      <c r="AW349" t="s">
        <v>98</v>
      </c>
      <c r="AX349" s="17" t="s">
        <v>98</v>
      </c>
      <c r="AY349" s="17" t="s">
        <v>30</v>
      </c>
      <c r="AZ349">
        <v>0</v>
      </c>
      <c r="BA349">
        <v>0</v>
      </c>
      <c r="BB349">
        <v>0</v>
      </c>
      <c r="BC349">
        <v>0</v>
      </c>
      <c r="BD349">
        <v>0</v>
      </c>
      <c r="BE349">
        <v>0</v>
      </c>
      <c r="BF349" s="17">
        <v>1</v>
      </c>
      <c r="BG349">
        <v>0</v>
      </c>
      <c r="BH349">
        <v>1</v>
      </c>
      <c r="BI349" s="17">
        <v>0</v>
      </c>
      <c r="BJ349" t="s">
        <v>98</v>
      </c>
      <c r="BK349">
        <v>67</v>
      </c>
      <c r="BL349" s="24">
        <v>32.5</v>
      </c>
      <c r="BM349">
        <v>0</v>
      </c>
      <c r="BN349">
        <v>0</v>
      </c>
      <c r="BO349">
        <v>0</v>
      </c>
      <c r="BP349">
        <v>0</v>
      </c>
      <c r="BQ349">
        <v>0</v>
      </c>
      <c r="BR349">
        <v>0</v>
      </c>
      <c r="BS349">
        <v>0</v>
      </c>
      <c r="BT349" s="17">
        <v>1</v>
      </c>
      <c r="BU349">
        <v>0</v>
      </c>
      <c r="BV349">
        <v>0</v>
      </c>
      <c r="BW349">
        <v>1</v>
      </c>
      <c r="BX349" s="17">
        <v>0</v>
      </c>
      <c r="BY349">
        <v>0</v>
      </c>
      <c r="BZ349">
        <v>0</v>
      </c>
      <c r="CA349">
        <v>0</v>
      </c>
      <c r="CB349">
        <v>0</v>
      </c>
      <c r="CC349" s="17">
        <v>1</v>
      </c>
      <c r="CD349">
        <v>1</v>
      </c>
      <c r="CE349">
        <v>1</v>
      </c>
      <c r="CF349">
        <v>0</v>
      </c>
      <c r="CG349">
        <v>0</v>
      </c>
      <c r="CH349">
        <v>0</v>
      </c>
      <c r="CI349">
        <v>0</v>
      </c>
      <c r="CJ349">
        <v>1</v>
      </c>
      <c r="CK349">
        <v>0</v>
      </c>
      <c r="CL349">
        <v>1</v>
      </c>
      <c r="CM349">
        <v>0</v>
      </c>
      <c r="CN349">
        <v>1</v>
      </c>
      <c r="CO349" s="17">
        <v>0</v>
      </c>
      <c r="CP349">
        <v>0</v>
      </c>
      <c r="CQ349">
        <v>2</v>
      </c>
      <c r="CR349">
        <v>0</v>
      </c>
      <c r="CS349">
        <v>1</v>
      </c>
      <c r="CT349">
        <v>21</v>
      </c>
      <c r="CZ349" s="33" t="s">
        <v>85</v>
      </c>
    </row>
    <row r="350" spans="1:104" x14ac:dyDescent="0.25">
      <c r="A350">
        <v>349</v>
      </c>
      <c r="B350">
        <v>23</v>
      </c>
      <c r="C350" s="24" t="s">
        <v>236</v>
      </c>
      <c r="D350" s="12">
        <v>17.899999999999999</v>
      </c>
      <c r="E350" s="13">
        <v>0.83599999999999997</v>
      </c>
      <c r="F350" s="7">
        <f t="shared" si="85"/>
        <v>21.411483253588514</v>
      </c>
      <c r="G350" s="7">
        <f t="shared" si="74"/>
        <v>17.064</v>
      </c>
      <c r="H350" s="15">
        <f t="shared" si="75"/>
        <v>18.735999999999997</v>
      </c>
      <c r="I350" s="11">
        <f t="shared" si="76"/>
        <v>0.34010261654193102</v>
      </c>
      <c r="J350" s="32">
        <f t="shared" si="77"/>
        <v>1.5884122202740467E-2</v>
      </c>
      <c r="K350" s="32">
        <f t="shared" si="78"/>
        <v>62.955949799194521</v>
      </c>
      <c r="L350" s="8">
        <v>0</v>
      </c>
      <c r="M350" s="9">
        <v>1</v>
      </c>
      <c r="N350" s="8">
        <v>0</v>
      </c>
      <c r="O350" s="9">
        <v>0</v>
      </c>
      <c r="P350" s="9">
        <v>0</v>
      </c>
      <c r="Q350" s="9">
        <v>1</v>
      </c>
      <c r="R350" s="9">
        <v>0</v>
      </c>
      <c r="S350" s="8">
        <v>3510</v>
      </c>
      <c r="T350" s="9">
        <v>4</v>
      </c>
      <c r="U350" s="9">
        <f t="shared" si="79"/>
        <v>3505</v>
      </c>
      <c r="V350" s="9">
        <f t="shared" si="80"/>
        <v>15</v>
      </c>
      <c r="W350" s="7">
        <v>7.0203000000000007</v>
      </c>
      <c r="X350" s="7">
        <f t="shared" si="86"/>
        <v>19.479700000000001</v>
      </c>
      <c r="Y350" s="9">
        <v>1</v>
      </c>
      <c r="Z350" s="9">
        <v>0</v>
      </c>
      <c r="AA350" s="9">
        <v>0</v>
      </c>
      <c r="AB350" s="9">
        <v>0</v>
      </c>
      <c r="AC350" s="9">
        <v>1</v>
      </c>
      <c r="AD350" s="29">
        <v>0</v>
      </c>
      <c r="AE350" s="9">
        <v>0</v>
      </c>
      <c r="AF350" s="9">
        <v>1</v>
      </c>
      <c r="AG350" s="29">
        <v>0</v>
      </c>
      <c r="AH350" s="9">
        <v>0</v>
      </c>
      <c r="AI350" s="29">
        <v>1</v>
      </c>
      <c r="AJ350" s="20">
        <v>2010</v>
      </c>
      <c r="AK350" s="32">
        <v>0.17945</v>
      </c>
      <c r="AL350" s="32">
        <v>0.59539999999999993</v>
      </c>
      <c r="AM350" s="32">
        <v>0.18837499999999999</v>
      </c>
      <c r="AN350" s="42">
        <v>3.7000000000000012E-2</v>
      </c>
      <c r="AO350" s="41">
        <v>1</v>
      </c>
      <c r="AP350" s="17">
        <v>0</v>
      </c>
      <c r="AQ350">
        <v>1</v>
      </c>
      <c r="AR350" s="39">
        <v>0</v>
      </c>
      <c r="AS350" t="s">
        <v>98</v>
      </c>
      <c r="AT350" s="39" t="s">
        <v>98</v>
      </c>
      <c r="AU350">
        <v>0</v>
      </c>
      <c r="AV350" s="17">
        <v>1</v>
      </c>
      <c r="AW350" t="s">
        <v>98</v>
      </c>
      <c r="AX350" s="17" t="s">
        <v>98</v>
      </c>
      <c r="AY350" s="17" t="s">
        <v>30</v>
      </c>
      <c r="AZ350">
        <v>0</v>
      </c>
      <c r="BA350">
        <v>0</v>
      </c>
      <c r="BB350">
        <v>0</v>
      </c>
      <c r="BC350">
        <v>0</v>
      </c>
      <c r="BD350">
        <v>0</v>
      </c>
      <c r="BE350">
        <v>0</v>
      </c>
      <c r="BF350" s="17">
        <v>1</v>
      </c>
      <c r="BG350">
        <v>0</v>
      </c>
      <c r="BH350">
        <v>1</v>
      </c>
      <c r="BI350" s="17">
        <v>0</v>
      </c>
      <c r="BJ350" t="s">
        <v>98</v>
      </c>
      <c r="BK350">
        <v>67</v>
      </c>
      <c r="BL350" s="24">
        <v>32.5</v>
      </c>
      <c r="BM350">
        <v>0</v>
      </c>
      <c r="BN350">
        <v>0</v>
      </c>
      <c r="BO350">
        <v>0</v>
      </c>
      <c r="BP350">
        <v>0</v>
      </c>
      <c r="BQ350">
        <v>0</v>
      </c>
      <c r="BR350">
        <v>0</v>
      </c>
      <c r="BS350">
        <v>0</v>
      </c>
      <c r="BT350" s="17">
        <v>0</v>
      </c>
      <c r="BU350">
        <v>0</v>
      </c>
      <c r="BV350">
        <v>0</v>
      </c>
      <c r="BW350">
        <v>1</v>
      </c>
      <c r="BX350" s="17">
        <v>0</v>
      </c>
      <c r="BY350">
        <v>0</v>
      </c>
      <c r="BZ350">
        <v>0</v>
      </c>
      <c r="CA350">
        <v>0</v>
      </c>
      <c r="CB350">
        <v>0</v>
      </c>
      <c r="CC350" s="17">
        <v>0</v>
      </c>
      <c r="CD350">
        <v>1</v>
      </c>
      <c r="CE350">
        <v>1</v>
      </c>
      <c r="CF350">
        <v>0</v>
      </c>
      <c r="CG350">
        <v>0</v>
      </c>
      <c r="CH350">
        <v>0</v>
      </c>
      <c r="CI350">
        <v>0</v>
      </c>
      <c r="CJ350">
        <v>0</v>
      </c>
      <c r="CK350">
        <v>0</v>
      </c>
      <c r="CL350">
        <v>1</v>
      </c>
      <c r="CM350">
        <v>0</v>
      </c>
      <c r="CN350">
        <v>1</v>
      </c>
      <c r="CO350" s="17">
        <v>0</v>
      </c>
      <c r="CP350">
        <v>0</v>
      </c>
      <c r="CQ350">
        <v>2</v>
      </c>
      <c r="CR350">
        <v>0</v>
      </c>
      <c r="CS350">
        <v>1</v>
      </c>
      <c r="CT350">
        <v>21</v>
      </c>
      <c r="CZ350" s="33" t="s">
        <v>85</v>
      </c>
    </row>
    <row r="351" spans="1:104" x14ac:dyDescent="0.25">
      <c r="A351">
        <v>350</v>
      </c>
      <c r="B351">
        <v>23</v>
      </c>
      <c r="C351" s="24" t="s">
        <v>236</v>
      </c>
      <c r="D351" s="12">
        <v>13</v>
      </c>
      <c r="E351" s="13">
        <v>4.0199999999999996</v>
      </c>
      <c r="F351" s="7">
        <f t="shared" si="85"/>
        <v>3.2338308457711444</v>
      </c>
      <c r="G351" s="7">
        <f t="shared" si="74"/>
        <v>8.98</v>
      </c>
      <c r="H351" s="15">
        <f t="shared" si="75"/>
        <v>17.02</v>
      </c>
      <c r="I351" s="11">
        <f t="shared" si="76"/>
        <v>5.4541410272056987E-2</v>
      </c>
      <c r="J351" s="32">
        <f t="shared" si="77"/>
        <v>1.6865882253359162E-2</v>
      </c>
      <c r="K351" s="32">
        <f t="shared" si="78"/>
        <v>59.291294992933494</v>
      </c>
      <c r="L351" s="8">
        <v>0</v>
      </c>
      <c r="M351" s="9">
        <v>1</v>
      </c>
      <c r="N351" s="8">
        <v>0</v>
      </c>
      <c r="O351" s="9">
        <v>0</v>
      </c>
      <c r="P351" s="9">
        <v>0</v>
      </c>
      <c r="Q351" s="9">
        <v>1</v>
      </c>
      <c r="R351" s="9">
        <v>0</v>
      </c>
      <c r="S351" s="8">
        <v>3510</v>
      </c>
      <c r="T351" s="9">
        <v>4</v>
      </c>
      <c r="U351" s="9">
        <f t="shared" si="79"/>
        <v>3505</v>
      </c>
      <c r="V351" s="9">
        <f t="shared" si="80"/>
        <v>15</v>
      </c>
      <c r="W351" s="7">
        <v>7.0203000000000007</v>
      </c>
      <c r="X351" s="7">
        <f t="shared" si="86"/>
        <v>19.479700000000001</v>
      </c>
      <c r="Y351" s="9">
        <v>1</v>
      </c>
      <c r="Z351" s="9">
        <v>0</v>
      </c>
      <c r="AA351" s="9">
        <v>0</v>
      </c>
      <c r="AB351" s="9">
        <v>0</v>
      </c>
      <c r="AC351" s="9">
        <v>1</v>
      </c>
      <c r="AD351" s="29">
        <v>0</v>
      </c>
      <c r="AE351" s="9">
        <v>0</v>
      </c>
      <c r="AF351" s="9">
        <v>1</v>
      </c>
      <c r="AG351" s="29">
        <v>0</v>
      </c>
      <c r="AH351" s="9">
        <v>0</v>
      </c>
      <c r="AI351" s="29">
        <v>1</v>
      </c>
      <c r="AJ351" s="20">
        <v>2010</v>
      </c>
      <c r="AK351" s="32">
        <v>0.17945</v>
      </c>
      <c r="AL351" s="32">
        <v>0.59539999999999993</v>
      </c>
      <c r="AM351" s="32">
        <v>0.18837499999999999</v>
      </c>
      <c r="AN351" s="42">
        <v>3.7000000000000012E-2</v>
      </c>
      <c r="AO351" s="41">
        <v>1</v>
      </c>
      <c r="AP351" s="17">
        <v>0</v>
      </c>
      <c r="AQ351">
        <v>0</v>
      </c>
      <c r="AR351" s="39">
        <v>1</v>
      </c>
      <c r="AS351" t="s">
        <v>98</v>
      </c>
      <c r="AT351" s="39" t="s">
        <v>98</v>
      </c>
      <c r="AU351">
        <v>0</v>
      </c>
      <c r="AV351" s="17">
        <v>1</v>
      </c>
      <c r="AW351" t="s">
        <v>98</v>
      </c>
      <c r="AX351" s="17" t="s">
        <v>98</v>
      </c>
      <c r="AY351" s="17" t="s">
        <v>30</v>
      </c>
      <c r="AZ351">
        <v>0</v>
      </c>
      <c r="BA351">
        <v>0</v>
      </c>
      <c r="BB351">
        <v>0</v>
      </c>
      <c r="BC351">
        <v>0</v>
      </c>
      <c r="BD351">
        <v>0</v>
      </c>
      <c r="BE351">
        <v>0</v>
      </c>
      <c r="BF351" s="17">
        <v>1</v>
      </c>
      <c r="BG351">
        <v>0</v>
      </c>
      <c r="BH351">
        <v>1</v>
      </c>
      <c r="BI351" s="17">
        <v>0</v>
      </c>
      <c r="BJ351" t="s">
        <v>98</v>
      </c>
      <c r="BK351">
        <v>67</v>
      </c>
      <c r="BL351" s="24">
        <v>32.5</v>
      </c>
      <c r="BM351">
        <v>0</v>
      </c>
      <c r="BN351">
        <v>0</v>
      </c>
      <c r="BO351">
        <v>0</v>
      </c>
      <c r="BP351">
        <v>0</v>
      </c>
      <c r="BQ351">
        <v>1</v>
      </c>
      <c r="BR351">
        <v>0</v>
      </c>
      <c r="BS351">
        <v>0</v>
      </c>
      <c r="BT351" s="17">
        <v>0</v>
      </c>
      <c r="BU351">
        <v>0</v>
      </c>
      <c r="BV351">
        <v>0</v>
      </c>
      <c r="BW351">
        <v>1</v>
      </c>
      <c r="BX351" s="17">
        <v>0</v>
      </c>
      <c r="BY351">
        <v>0</v>
      </c>
      <c r="BZ351">
        <v>0</v>
      </c>
      <c r="CA351">
        <v>0</v>
      </c>
      <c r="CB351">
        <v>0</v>
      </c>
      <c r="CC351" s="17">
        <v>0</v>
      </c>
      <c r="CD351">
        <v>1</v>
      </c>
      <c r="CE351">
        <v>1</v>
      </c>
      <c r="CF351">
        <v>0</v>
      </c>
      <c r="CG351">
        <v>0</v>
      </c>
      <c r="CH351">
        <v>0</v>
      </c>
      <c r="CI351">
        <v>0</v>
      </c>
      <c r="CJ351">
        <v>0</v>
      </c>
      <c r="CK351">
        <v>0</v>
      </c>
      <c r="CL351">
        <v>1</v>
      </c>
      <c r="CM351">
        <v>0</v>
      </c>
      <c r="CN351">
        <v>1</v>
      </c>
      <c r="CO351" s="17">
        <v>0</v>
      </c>
      <c r="CP351">
        <v>0</v>
      </c>
      <c r="CQ351">
        <v>2</v>
      </c>
      <c r="CR351">
        <v>0</v>
      </c>
      <c r="CS351">
        <v>1</v>
      </c>
      <c r="CT351">
        <v>21</v>
      </c>
      <c r="CZ351" s="33" t="s">
        <v>85</v>
      </c>
    </row>
    <row r="352" spans="1:104" x14ac:dyDescent="0.25">
      <c r="A352">
        <v>351</v>
      </c>
      <c r="B352">
        <v>23</v>
      </c>
      <c r="C352" s="24" t="s">
        <v>236</v>
      </c>
      <c r="D352" s="12">
        <v>17.899999999999999</v>
      </c>
      <c r="E352" s="13">
        <v>0.83599999999999997</v>
      </c>
      <c r="F352" s="7">
        <f t="shared" si="85"/>
        <v>21.411483253588514</v>
      </c>
      <c r="G352" s="7">
        <f t="shared" si="74"/>
        <v>17.064</v>
      </c>
      <c r="H352" s="15">
        <f t="shared" si="75"/>
        <v>18.735999999999997</v>
      </c>
      <c r="I352" s="11">
        <f t="shared" si="76"/>
        <v>0.34010261654193102</v>
      </c>
      <c r="J352" s="32">
        <f t="shared" si="77"/>
        <v>1.5884122202740467E-2</v>
      </c>
      <c r="K352" s="32">
        <f t="shared" si="78"/>
        <v>62.955949799194521</v>
      </c>
      <c r="L352" s="8">
        <v>0</v>
      </c>
      <c r="M352" s="9">
        <v>1</v>
      </c>
      <c r="N352" s="8">
        <v>0</v>
      </c>
      <c r="O352" s="9">
        <v>0</v>
      </c>
      <c r="P352" s="9">
        <v>0</v>
      </c>
      <c r="Q352" s="9">
        <v>1</v>
      </c>
      <c r="R352" s="9">
        <v>0</v>
      </c>
      <c r="S352" s="8">
        <v>3510</v>
      </c>
      <c r="T352" s="9">
        <v>4</v>
      </c>
      <c r="U352" s="9">
        <f t="shared" si="79"/>
        <v>3505</v>
      </c>
      <c r="V352" s="9">
        <f t="shared" si="80"/>
        <v>15</v>
      </c>
      <c r="W352" s="7">
        <v>7.0203000000000007</v>
      </c>
      <c r="X352" s="7">
        <f t="shared" si="86"/>
        <v>19.479700000000001</v>
      </c>
      <c r="Y352" s="9">
        <v>1</v>
      </c>
      <c r="Z352" s="9">
        <v>0</v>
      </c>
      <c r="AA352" s="9">
        <v>0</v>
      </c>
      <c r="AB352" s="9">
        <v>0</v>
      </c>
      <c r="AC352" s="9">
        <v>1</v>
      </c>
      <c r="AD352" s="29">
        <v>0</v>
      </c>
      <c r="AE352" s="9">
        <v>0</v>
      </c>
      <c r="AF352" s="9">
        <v>1</v>
      </c>
      <c r="AG352" s="29">
        <v>0</v>
      </c>
      <c r="AH352" s="9">
        <v>0</v>
      </c>
      <c r="AI352" s="29">
        <v>1</v>
      </c>
      <c r="AJ352" s="20">
        <v>2010</v>
      </c>
      <c r="AK352" s="32">
        <v>0.17945</v>
      </c>
      <c r="AL352" s="32">
        <v>0.59539999999999993</v>
      </c>
      <c r="AM352" s="32">
        <v>0.18837499999999999</v>
      </c>
      <c r="AN352" s="42">
        <v>3.7000000000000012E-2</v>
      </c>
      <c r="AO352" s="41">
        <v>1</v>
      </c>
      <c r="AP352" s="17">
        <v>0</v>
      </c>
      <c r="AQ352">
        <v>1</v>
      </c>
      <c r="AR352" s="39">
        <v>0</v>
      </c>
      <c r="AS352" t="s">
        <v>98</v>
      </c>
      <c r="AT352" s="39" t="s">
        <v>98</v>
      </c>
      <c r="AU352">
        <v>0</v>
      </c>
      <c r="AV352" s="17">
        <v>1</v>
      </c>
      <c r="AW352" t="s">
        <v>98</v>
      </c>
      <c r="AX352" s="17" t="s">
        <v>98</v>
      </c>
      <c r="AY352" s="17" t="s">
        <v>30</v>
      </c>
      <c r="AZ352">
        <v>0</v>
      </c>
      <c r="BA352">
        <v>0</v>
      </c>
      <c r="BB352">
        <v>0</v>
      </c>
      <c r="BC352">
        <v>0</v>
      </c>
      <c r="BD352">
        <v>0</v>
      </c>
      <c r="BE352">
        <v>0</v>
      </c>
      <c r="BF352" s="17">
        <v>1</v>
      </c>
      <c r="BG352">
        <v>0</v>
      </c>
      <c r="BH352">
        <v>1</v>
      </c>
      <c r="BI352" s="17">
        <v>0</v>
      </c>
      <c r="BJ352" t="s">
        <v>98</v>
      </c>
      <c r="BK352">
        <v>67</v>
      </c>
      <c r="BL352" s="24">
        <v>32.5</v>
      </c>
      <c r="BM352">
        <v>0</v>
      </c>
      <c r="BN352">
        <v>0</v>
      </c>
      <c r="BO352">
        <v>0</v>
      </c>
      <c r="BP352">
        <v>0</v>
      </c>
      <c r="BQ352">
        <v>0</v>
      </c>
      <c r="BR352">
        <v>0</v>
      </c>
      <c r="BS352">
        <v>0</v>
      </c>
      <c r="BT352" s="17">
        <v>0</v>
      </c>
      <c r="BU352">
        <v>0</v>
      </c>
      <c r="BV352">
        <v>0</v>
      </c>
      <c r="BW352">
        <v>1</v>
      </c>
      <c r="BX352" s="17">
        <v>0</v>
      </c>
      <c r="BY352">
        <v>0</v>
      </c>
      <c r="BZ352">
        <v>0</v>
      </c>
      <c r="CA352">
        <v>0</v>
      </c>
      <c r="CB352">
        <v>0</v>
      </c>
      <c r="CC352" s="17">
        <v>0</v>
      </c>
      <c r="CD352">
        <v>1</v>
      </c>
      <c r="CE352">
        <v>1</v>
      </c>
      <c r="CF352">
        <v>0</v>
      </c>
      <c r="CG352">
        <v>0</v>
      </c>
      <c r="CH352">
        <v>0</v>
      </c>
      <c r="CI352">
        <v>0</v>
      </c>
      <c r="CJ352">
        <v>0</v>
      </c>
      <c r="CK352">
        <v>0</v>
      </c>
      <c r="CL352">
        <v>1</v>
      </c>
      <c r="CM352">
        <v>0</v>
      </c>
      <c r="CN352">
        <v>1</v>
      </c>
      <c r="CO352" s="17">
        <v>0</v>
      </c>
      <c r="CP352">
        <v>0</v>
      </c>
      <c r="CQ352">
        <v>2</v>
      </c>
      <c r="CR352">
        <v>0</v>
      </c>
      <c r="CS352">
        <v>1</v>
      </c>
      <c r="CT352">
        <v>21</v>
      </c>
      <c r="CZ352" s="33" t="s">
        <v>85</v>
      </c>
    </row>
    <row r="353" spans="1:104" x14ac:dyDescent="0.25">
      <c r="A353">
        <v>352</v>
      </c>
      <c r="B353">
        <v>23</v>
      </c>
      <c r="C353" s="24" t="s">
        <v>236</v>
      </c>
      <c r="D353" s="12">
        <v>16.7</v>
      </c>
      <c r="E353" s="13">
        <v>6.41</v>
      </c>
      <c r="F353" s="7">
        <f t="shared" si="85"/>
        <v>2.6053042121684866</v>
      </c>
      <c r="G353" s="7">
        <f t="shared" si="74"/>
        <v>10.29</v>
      </c>
      <c r="H353" s="15">
        <f t="shared" si="75"/>
        <v>23.11</v>
      </c>
      <c r="I353" s="11">
        <f t="shared" si="76"/>
        <v>6.5116580253501172E-2</v>
      </c>
      <c r="J353" s="32">
        <f t="shared" si="77"/>
        <v>2.4993849067361823E-2</v>
      </c>
      <c r="K353" s="32">
        <f t="shared" si="78"/>
        <v>40.009843914191208</v>
      </c>
      <c r="L353" s="8">
        <v>0</v>
      </c>
      <c r="M353" s="9">
        <v>1</v>
      </c>
      <c r="N353" s="8">
        <v>0</v>
      </c>
      <c r="O353" s="9">
        <v>0</v>
      </c>
      <c r="P353" s="9">
        <v>0</v>
      </c>
      <c r="Q353" s="9">
        <v>1</v>
      </c>
      <c r="R353" s="9">
        <v>0</v>
      </c>
      <c r="S353" s="8">
        <v>1599</v>
      </c>
      <c r="T353" s="9">
        <v>4</v>
      </c>
      <c r="U353" s="9">
        <f t="shared" si="79"/>
        <v>1594</v>
      </c>
      <c r="V353" s="9">
        <f t="shared" si="80"/>
        <v>15</v>
      </c>
      <c r="W353" s="7">
        <v>7.0203000000000007</v>
      </c>
      <c r="X353" s="7">
        <f t="shared" si="86"/>
        <v>19.479700000000001</v>
      </c>
      <c r="Y353" s="9">
        <v>1</v>
      </c>
      <c r="Z353" s="9">
        <v>0</v>
      </c>
      <c r="AA353" s="9">
        <v>0</v>
      </c>
      <c r="AB353" s="9">
        <v>0</v>
      </c>
      <c r="AC353" s="9">
        <v>1</v>
      </c>
      <c r="AD353" s="29">
        <v>0</v>
      </c>
      <c r="AE353" s="9">
        <v>0</v>
      </c>
      <c r="AF353" s="9">
        <v>1</v>
      </c>
      <c r="AG353" s="29">
        <v>0</v>
      </c>
      <c r="AH353" s="9">
        <v>0</v>
      </c>
      <c r="AI353" s="29">
        <v>1</v>
      </c>
      <c r="AJ353" s="20">
        <v>2010</v>
      </c>
      <c r="AK353" s="32">
        <v>0.17945</v>
      </c>
      <c r="AL353" s="32">
        <v>0.59539999999999993</v>
      </c>
      <c r="AM353" s="32">
        <v>0.18837499999999999</v>
      </c>
      <c r="AN353" s="42">
        <v>3.7000000000000012E-2</v>
      </c>
      <c r="AO353" s="41">
        <v>1</v>
      </c>
      <c r="AP353" s="17">
        <v>0</v>
      </c>
      <c r="AQ353">
        <v>0</v>
      </c>
      <c r="AR353" s="39">
        <v>1</v>
      </c>
      <c r="AS353" t="s">
        <v>98</v>
      </c>
      <c r="AT353" s="39" t="s">
        <v>98</v>
      </c>
      <c r="AU353">
        <v>0</v>
      </c>
      <c r="AV353" s="17">
        <v>1</v>
      </c>
      <c r="AW353" t="s">
        <v>98</v>
      </c>
      <c r="AX353" s="17" t="s">
        <v>98</v>
      </c>
      <c r="AY353" s="17" t="s">
        <v>30</v>
      </c>
      <c r="AZ353">
        <v>0</v>
      </c>
      <c r="BA353">
        <v>0</v>
      </c>
      <c r="BB353">
        <v>0</v>
      </c>
      <c r="BC353">
        <v>0</v>
      </c>
      <c r="BD353">
        <v>0</v>
      </c>
      <c r="BE353">
        <v>0</v>
      </c>
      <c r="BF353" s="17">
        <v>1</v>
      </c>
      <c r="BG353">
        <v>0</v>
      </c>
      <c r="BH353">
        <v>1</v>
      </c>
      <c r="BI353" s="17">
        <v>0</v>
      </c>
      <c r="BJ353" t="s">
        <v>98</v>
      </c>
      <c r="BK353">
        <v>67</v>
      </c>
      <c r="BL353" s="24">
        <v>32.5</v>
      </c>
      <c r="BM353">
        <v>0</v>
      </c>
      <c r="BN353">
        <v>0</v>
      </c>
      <c r="BO353">
        <v>0</v>
      </c>
      <c r="BP353">
        <v>0</v>
      </c>
      <c r="BQ353">
        <v>1</v>
      </c>
      <c r="BR353">
        <v>0</v>
      </c>
      <c r="BS353">
        <v>0</v>
      </c>
      <c r="BT353" s="17">
        <v>0</v>
      </c>
      <c r="BU353">
        <v>0</v>
      </c>
      <c r="BV353">
        <v>0</v>
      </c>
      <c r="BW353">
        <v>1</v>
      </c>
      <c r="BX353" s="17">
        <v>0</v>
      </c>
      <c r="BY353">
        <v>0</v>
      </c>
      <c r="BZ353">
        <v>0</v>
      </c>
      <c r="CA353">
        <v>0</v>
      </c>
      <c r="CB353">
        <v>0</v>
      </c>
      <c r="CC353" s="17">
        <v>0</v>
      </c>
      <c r="CD353">
        <v>1</v>
      </c>
      <c r="CE353">
        <v>1</v>
      </c>
      <c r="CF353">
        <v>0</v>
      </c>
      <c r="CG353">
        <v>0</v>
      </c>
      <c r="CH353">
        <v>0</v>
      </c>
      <c r="CI353">
        <v>0</v>
      </c>
      <c r="CJ353">
        <v>0</v>
      </c>
      <c r="CK353">
        <v>0</v>
      </c>
      <c r="CL353">
        <v>1</v>
      </c>
      <c r="CM353">
        <v>0</v>
      </c>
      <c r="CN353">
        <v>1</v>
      </c>
      <c r="CO353" s="17">
        <v>0</v>
      </c>
      <c r="CP353">
        <v>0</v>
      </c>
      <c r="CQ353">
        <v>2</v>
      </c>
      <c r="CR353">
        <v>0</v>
      </c>
      <c r="CS353">
        <v>1</v>
      </c>
      <c r="CT353">
        <v>21</v>
      </c>
      <c r="CZ353" s="33" t="s">
        <v>85</v>
      </c>
    </row>
    <row r="354" spans="1:104" x14ac:dyDescent="0.25">
      <c r="A354">
        <v>353</v>
      </c>
      <c r="B354">
        <v>23</v>
      </c>
      <c r="C354" s="24" t="s">
        <v>236</v>
      </c>
      <c r="D354" s="12">
        <v>14.4</v>
      </c>
      <c r="E354" s="13">
        <v>1.4</v>
      </c>
      <c r="F354" s="7">
        <f t="shared" si="85"/>
        <v>10.285714285714286</v>
      </c>
      <c r="G354" s="7">
        <f t="shared" si="74"/>
        <v>13</v>
      </c>
      <c r="H354" s="15">
        <f t="shared" si="75"/>
        <v>15.8</v>
      </c>
      <c r="I354" s="11">
        <f t="shared" si="76"/>
        <v>0.32677013083849349</v>
      </c>
      <c r="J354" s="32">
        <f t="shared" si="77"/>
        <v>3.1769318275964645E-2</v>
      </c>
      <c r="K354" s="32">
        <f t="shared" si="78"/>
        <v>31.476910877138927</v>
      </c>
      <c r="L354" s="8">
        <v>0</v>
      </c>
      <c r="M354" s="9">
        <v>1</v>
      </c>
      <c r="N354" s="8">
        <v>0</v>
      </c>
      <c r="O354" s="9">
        <v>0</v>
      </c>
      <c r="P354" s="9">
        <v>0</v>
      </c>
      <c r="Q354" s="9">
        <v>1</v>
      </c>
      <c r="R354" s="9">
        <v>0</v>
      </c>
      <c r="S354" s="8">
        <v>890</v>
      </c>
      <c r="T354" s="9">
        <v>4</v>
      </c>
      <c r="U354" s="9">
        <f t="shared" si="79"/>
        <v>885</v>
      </c>
      <c r="V354" s="9">
        <f t="shared" si="80"/>
        <v>15</v>
      </c>
      <c r="W354" s="7">
        <v>7.0203000000000007</v>
      </c>
      <c r="X354" s="7">
        <f t="shared" si="86"/>
        <v>19.479700000000001</v>
      </c>
      <c r="Y354" s="9">
        <v>1</v>
      </c>
      <c r="Z354" s="9">
        <v>0</v>
      </c>
      <c r="AA354" s="9">
        <v>0</v>
      </c>
      <c r="AB354" s="9">
        <v>0</v>
      </c>
      <c r="AC354" s="9">
        <v>1</v>
      </c>
      <c r="AD354" s="29">
        <v>0</v>
      </c>
      <c r="AE354" s="9">
        <v>0</v>
      </c>
      <c r="AF354" s="9">
        <v>1</v>
      </c>
      <c r="AG354" s="29">
        <v>0</v>
      </c>
      <c r="AH354" s="9">
        <v>0</v>
      </c>
      <c r="AI354" s="29">
        <v>1</v>
      </c>
      <c r="AJ354" s="20">
        <v>2010</v>
      </c>
      <c r="AK354" s="32">
        <v>0.17945</v>
      </c>
      <c r="AL354" s="32">
        <v>0.59539999999999993</v>
      </c>
      <c r="AM354" s="32">
        <v>0.18837499999999999</v>
      </c>
      <c r="AN354" s="42">
        <v>3.7000000000000012E-2</v>
      </c>
      <c r="AO354" s="41">
        <v>1</v>
      </c>
      <c r="AP354" s="17">
        <v>0</v>
      </c>
      <c r="AQ354" s="32" t="s">
        <v>98</v>
      </c>
      <c r="AR354" s="39" t="s">
        <v>98</v>
      </c>
      <c r="AS354" t="s">
        <v>98</v>
      </c>
      <c r="AT354" s="39" t="s">
        <v>98</v>
      </c>
      <c r="AU354">
        <v>0</v>
      </c>
      <c r="AV354" s="17">
        <v>1</v>
      </c>
      <c r="AW354">
        <v>1</v>
      </c>
      <c r="AX354" s="17">
        <v>0</v>
      </c>
      <c r="AY354" s="17" t="s">
        <v>30</v>
      </c>
      <c r="AZ354">
        <v>0</v>
      </c>
      <c r="BA354">
        <v>0</v>
      </c>
      <c r="BB354">
        <v>0</v>
      </c>
      <c r="BC354">
        <v>0</v>
      </c>
      <c r="BD354">
        <v>0</v>
      </c>
      <c r="BE354">
        <v>0</v>
      </c>
      <c r="BF354" s="17">
        <v>1</v>
      </c>
      <c r="BG354">
        <v>0</v>
      </c>
      <c r="BH354">
        <v>1</v>
      </c>
      <c r="BI354" s="17">
        <v>0</v>
      </c>
      <c r="BJ354" t="s">
        <v>98</v>
      </c>
      <c r="BK354">
        <v>67</v>
      </c>
      <c r="BL354" s="24">
        <v>32.5</v>
      </c>
      <c r="BM354">
        <v>0</v>
      </c>
      <c r="BN354">
        <v>0</v>
      </c>
      <c r="BO354">
        <v>0</v>
      </c>
      <c r="BP354">
        <v>0</v>
      </c>
      <c r="BQ354">
        <v>0</v>
      </c>
      <c r="BR354">
        <v>0</v>
      </c>
      <c r="BS354">
        <v>0</v>
      </c>
      <c r="BT354" s="17">
        <v>0</v>
      </c>
      <c r="BU354">
        <v>0</v>
      </c>
      <c r="BV354">
        <v>0</v>
      </c>
      <c r="BW354">
        <v>1</v>
      </c>
      <c r="BX354" s="17">
        <v>0</v>
      </c>
      <c r="BY354">
        <v>0</v>
      </c>
      <c r="BZ354">
        <v>0</v>
      </c>
      <c r="CA354">
        <v>0</v>
      </c>
      <c r="CB354">
        <v>0</v>
      </c>
      <c r="CC354" s="17">
        <v>0</v>
      </c>
      <c r="CD354">
        <v>1</v>
      </c>
      <c r="CE354">
        <v>1</v>
      </c>
      <c r="CF354">
        <v>0</v>
      </c>
      <c r="CG354">
        <v>0</v>
      </c>
      <c r="CH354">
        <v>0</v>
      </c>
      <c r="CI354">
        <v>0</v>
      </c>
      <c r="CJ354">
        <v>1</v>
      </c>
      <c r="CK354">
        <v>0</v>
      </c>
      <c r="CL354">
        <v>1</v>
      </c>
      <c r="CM354">
        <v>0</v>
      </c>
      <c r="CN354">
        <v>0</v>
      </c>
      <c r="CO354" s="17">
        <v>0</v>
      </c>
      <c r="CP354">
        <v>0</v>
      </c>
      <c r="CQ354">
        <v>2</v>
      </c>
      <c r="CR354">
        <v>0</v>
      </c>
      <c r="CS354">
        <v>1</v>
      </c>
      <c r="CT354">
        <v>21</v>
      </c>
      <c r="CZ354" s="33" t="s">
        <v>85</v>
      </c>
    </row>
    <row r="355" spans="1:104" x14ac:dyDescent="0.25">
      <c r="A355">
        <v>354</v>
      </c>
      <c r="B355">
        <v>23</v>
      </c>
      <c r="C355" s="24" t="s">
        <v>236</v>
      </c>
      <c r="D355" s="12">
        <v>21.4</v>
      </c>
      <c r="E355" s="13">
        <v>4.41</v>
      </c>
      <c r="F355" s="7">
        <f t="shared" si="85"/>
        <v>4.8526077097505667</v>
      </c>
      <c r="G355" s="7">
        <f t="shared" si="74"/>
        <v>16.989999999999998</v>
      </c>
      <c r="H355" s="15">
        <f t="shared" si="75"/>
        <v>25.81</v>
      </c>
      <c r="I355" s="11">
        <f t="shared" si="76"/>
        <v>0.16090236206446146</v>
      </c>
      <c r="J355" s="32">
        <f t="shared" si="77"/>
        <v>3.3157916668424069E-2</v>
      </c>
      <c r="K355" s="32">
        <f t="shared" si="78"/>
        <v>30.158710210894803</v>
      </c>
      <c r="L355" s="8">
        <v>0</v>
      </c>
      <c r="M355" s="9">
        <v>1</v>
      </c>
      <c r="N355" s="8">
        <v>0</v>
      </c>
      <c r="O355" s="9">
        <v>0</v>
      </c>
      <c r="P355" s="9">
        <v>0</v>
      </c>
      <c r="Q355" s="9">
        <v>1</v>
      </c>
      <c r="R355" s="9">
        <v>0</v>
      </c>
      <c r="S355" s="8">
        <v>890</v>
      </c>
      <c r="T355" s="9">
        <v>3</v>
      </c>
      <c r="U355" s="9">
        <f t="shared" si="79"/>
        <v>886</v>
      </c>
      <c r="V355" s="9">
        <f t="shared" si="80"/>
        <v>15</v>
      </c>
      <c r="W355" s="7">
        <v>7.0203000000000007</v>
      </c>
      <c r="X355" s="7">
        <f t="shared" si="86"/>
        <v>19.479700000000001</v>
      </c>
      <c r="Y355" s="9">
        <v>1</v>
      </c>
      <c r="Z355" s="9">
        <v>0</v>
      </c>
      <c r="AA355" s="9">
        <v>0</v>
      </c>
      <c r="AB355" s="9">
        <v>0</v>
      </c>
      <c r="AC355" s="9">
        <v>1</v>
      </c>
      <c r="AD355" s="29">
        <v>0</v>
      </c>
      <c r="AE355" s="9">
        <v>0</v>
      </c>
      <c r="AF355" s="9">
        <v>1</v>
      </c>
      <c r="AG355" s="29">
        <v>0</v>
      </c>
      <c r="AH355" s="9">
        <v>0</v>
      </c>
      <c r="AI355" s="29">
        <v>1</v>
      </c>
      <c r="AJ355" s="20">
        <v>2010</v>
      </c>
      <c r="AK355" s="32">
        <v>0.17945</v>
      </c>
      <c r="AL355" s="32">
        <v>0.59539999999999993</v>
      </c>
      <c r="AM355" s="32">
        <v>0.18837499999999999</v>
      </c>
      <c r="AN355" s="42">
        <v>3.7000000000000012E-2</v>
      </c>
      <c r="AO355" s="41">
        <v>1</v>
      </c>
      <c r="AP355" s="17">
        <v>0</v>
      </c>
      <c r="AQ355" s="32" t="s">
        <v>98</v>
      </c>
      <c r="AR355" s="39" t="s">
        <v>98</v>
      </c>
      <c r="AS355" t="s">
        <v>98</v>
      </c>
      <c r="AT355" s="39" t="s">
        <v>98</v>
      </c>
      <c r="AU355">
        <v>0</v>
      </c>
      <c r="AV355" s="17">
        <v>1</v>
      </c>
      <c r="AW355">
        <v>1</v>
      </c>
      <c r="AX355" s="17">
        <v>0</v>
      </c>
      <c r="AY355" s="17" t="s">
        <v>30</v>
      </c>
      <c r="AZ355">
        <v>0</v>
      </c>
      <c r="BA355">
        <v>0</v>
      </c>
      <c r="BB355">
        <v>0</v>
      </c>
      <c r="BC355">
        <v>0</v>
      </c>
      <c r="BD355">
        <v>0</v>
      </c>
      <c r="BE355">
        <v>0</v>
      </c>
      <c r="BF355" s="17">
        <v>1</v>
      </c>
      <c r="BG355">
        <v>0</v>
      </c>
      <c r="BH355">
        <v>1</v>
      </c>
      <c r="BI355" s="17">
        <v>0</v>
      </c>
      <c r="BJ355" t="s">
        <v>98</v>
      </c>
      <c r="BK355">
        <v>67</v>
      </c>
      <c r="BL355" s="24">
        <v>32.5</v>
      </c>
      <c r="BM355">
        <v>0</v>
      </c>
      <c r="BN355">
        <v>0</v>
      </c>
      <c r="BO355">
        <v>0</v>
      </c>
      <c r="BP355">
        <v>0</v>
      </c>
      <c r="BQ355">
        <v>1</v>
      </c>
      <c r="BR355">
        <v>0</v>
      </c>
      <c r="BS355">
        <v>0</v>
      </c>
      <c r="BT355" s="17">
        <v>0</v>
      </c>
      <c r="BU355">
        <v>0</v>
      </c>
      <c r="BV355">
        <v>0</v>
      </c>
      <c r="BW355">
        <v>1</v>
      </c>
      <c r="BX355" s="17">
        <v>0</v>
      </c>
      <c r="BY355">
        <v>0</v>
      </c>
      <c r="BZ355">
        <v>0</v>
      </c>
      <c r="CA355">
        <v>0</v>
      </c>
      <c r="CB355">
        <v>0</v>
      </c>
      <c r="CC355" s="17">
        <v>0</v>
      </c>
      <c r="CD355">
        <v>1</v>
      </c>
      <c r="CE355">
        <v>1</v>
      </c>
      <c r="CF355">
        <v>0</v>
      </c>
      <c r="CG355">
        <v>0</v>
      </c>
      <c r="CH355">
        <v>0</v>
      </c>
      <c r="CI355">
        <v>0</v>
      </c>
      <c r="CJ355">
        <v>1</v>
      </c>
      <c r="CK355">
        <v>0</v>
      </c>
      <c r="CL355">
        <v>1</v>
      </c>
      <c r="CM355">
        <v>0</v>
      </c>
      <c r="CN355">
        <v>0</v>
      </c>
      <c r="CO355" s="17">
        <v>0</v>
      </c>
      <c r="CP355">
        <v>0</v>
      </c>
      <c r="CQ355">
        <v>2</v>
      </c>
      <c r="CR355">
        <v>0</v>
      </c>
      <c r="CS355">
        <v>1</v>
      </c>
      <c r="CT355">
        <v>21</v>
      </c>
      <c r="CZ355" s="33" t="s">
        <v>85</v>
      </c>
    </row>
    <row r="356" spans="1:104" x14ac:dyDescent="0.25">
      <c r="A356">
        <v>355</v>
      </c>
      <c r="B356">
        <v>23</v>
      </c>
      <c r="C356" s="24" t="s">
        <v>236</v>
      </c>
      <c r="D356" s="12">
        <v>14.4</v>
      </c>
      <c r="E356" s="13">
        <v>1.4</v>
      </c>
      <c r="F356" s="7">
        <f t="shared" si="85"/>
        <v>10.285714285714286</v>
      </c>
      <c r="G356" s="7">
        <f t="shared" si="74"/>
        <v>13</v>
      </c>
      <c r="H356" s="15">
        <f t="shared" si="75"/>
        <v>15.8</v>
      </c>
      <c r="I356" s="11">
        <f t="shared" si="76"/>
        <v>0.32677013083849349</v>
      </c>
      <c r="J356" s="32">
        <f t="shared" si="77"/>
        <v>3.1769318275964645E-2</v>
      </c>
      <c r="K356" s="32">
        <f t="shared" si="78"/>
        <v>31.476910877138927</v>
      </c>
      <c r="L356" s="8">
        <v>0</v>
      </c>
      <c r="M356" s="9">
        <v>1</v>
      </c>
      <c r="N356" s="8">
        <v>0</v>
      </c>
      <c r="O356" s="9">
        <v>0</v>
      </c>
      <c r="P356" s="9">
        <v>0</v>
      </c>
      <c r="Q356" s="9">
        <v>1</v>
      </c>
      <c r="R356" s="9">
        <v>0</v>
      </c>
      <c r="S356" s="8">
        <v>890</v>
      </c>
      <c r="T356" s="9">
        <v>4</v>
      </c>
      <c r="U356" s="9">
        <f t="shared" si="79"/>
        <v>885</v>
      </c>
      <c r="V356" s="9">
        <f t="shared" si="80"/>
        <v>15</v>
      </c>
      <c r="W356" s="7">
        <v>7.0203000000000007</v>
      </c>
      <c r="X356" s="7">
        <f t="shared" si="86"/>
        <v>19.479700000000001</v>
      </c>
      <c r="Y356" s="9">
        <v>1</v>
      </c>
      <c r="Z356" s="9">
        <v>0</v>
      </c>
      <c r="AA356" s="9">
        <v>0</v>
      </c>
      <c r="AB356" s="9">
        <v>0</v>
      </c>
      <c r="AC356" s="9">
        <v>1</v>
      </c>
      <c r="AD356" s="29">
        <v>0</v>
      </c>
      <c r="AE356" s="9">
        <v>0</v>
      </c>
      <c r="AF356" s="9">
        <v>1</v>
      </c>
      <c r="AG356" s="29">
        <v>0</v>
      </c>
      <c r="AH356" s="9">
        <v>0</v>
      </c>
      <c r="AI356" s="29">
        <v>1</v>
      </c>
      <c r="AJ356" s="20">
        <v>2010</v>
      </c>
      <c r="AK356" s="32">
        <v>0.17945</v>
      </c>
      <c r="AL356" s="32">
        <v>0.59539999999999993</v>
      </c>
      <c r="AM356" s="32">
        <v>0.18837499999999999</v>
      </c>
      <c r="AN356" s="42">
        <v>3.7000000000000012E-2</v>
      </c>
      <c r="AO356" s="41">
        <v>1</v>
      </c>
      <c r="AP356" s="17">
        <v>0</v>
      </c>
      <c r="AQ356" s="32" t="s">
        <v>98</v>
      </c>
      <c r="AR356" s="39" t="s">
        <v>98</v>
      </c>
      <c r="AS356" t="s">
        <v>98</v>
      </c>
      <c r="AT356" s="39" t="s">
        <v>98</v>
      </c>
      <c r="AU356">
        <v>0</v>
      </c>
      <c r="AV356" s="17">
        <v>1</v>
      </c>
      <c r="AW356">
        <v>0</v>
      </c>
      <c r="AX356" s="17">
        <v>1</v>
      </c>
      <c r="AY356" s="17" t="s">
        <v>30</v>
      </c>
      <c r="AZ356">
        <v>0</v>
      </c>
      <c r="BA356">
        <v>0</v>
      </c>
      <c r="BB356">
        <v>0</v>
      </c>
      <c r="BC356">
        <v>0</v>
      </c>
      <c r="BD356">
        <v>0</v>
      </c>
      <c r="BE356">
        <v>0</v>
      </c>
      <c r="BF356" s="17">
        <v>1</v>
      </c>
      <c r="BG356">
        <v>0</v>
      </c>
      <c r="BH356">
        <v>1</v>
      </c>
      <c r="BI356" s="17">
        <v>0</v>
      </c>
      <c r="BJ356" t="s">
        <v>98</v>
      </c>
      <c r="BK356">
        <v>67</v>
      </c>
      <c r="BL356" s="24">
        <v>32.5</v>
      </c>
      <c r="BM356">
        <v>0</v>
      </c>
      <c r="BN356">
        <v>0</v>
      </c>
      <c r="BO356">
        <v>0</v>
      </c>
      <c r="BP356">
        <v>0</v>
      </c>
      <c r="BQ356">
        <v>0</v>
      </c>
      <c r="BR356">
        <v>0</v>
      </c>
      <c r="BS356">
        <v>0</v>
      </c>
      <c r="BT356" s="17">
        <v>0</v>
      </c>
      <c r="BU356">
        <v>0</v>
      </c>
      <c r="BV356">
        <v>0</v>
      </c>
      <c r="BW356">
        <v>1</v>
      </c>
      <c r="BX356" s="17">
        <v>0</v>
      </c>
      <c r="BY356">
        <v>0</v>
      </c>
      <c r="BZ356">
        <v>0</v>
      </c>
      <c r="CA356">
        <v>0</v>
      </c>
      <c r="CB356">
        <v>0</v>
      </c>
      <c r="CC356" s="17">
        <v>0</v>
      </c>
      <c r="CD356">
        <v>1</v>
      </c>
      <c r="CE356">
        <v>1</v>
      </c>
      <c r="CF356">
        <v>0</v>
      </c>
      <c r="CG356">
        <v>0</v>
      </c>
      <c r="CH356">
        <v>0</v>
      </c>
      <c r="CI356">
        <v>0</v>
      </c>
      <c r="CJ356">
        <v>1</v>
      </c>
      <c r="CK356">
        <v>0</v>
      </c>
      <c r="CL356">
        <v>1</v>
      </c>
      <c r="CM356">
        <v>0</v>
      </c>
      <c r="CN356">
        <v>0</v>
      </c>
      <c r="CO356" s="17">
        <v>0</v>
      </c>
      <c r="CP356">
        <v>0</v>
      </c>
      <c r="CQ356">
        <v>2</v>
      </c>
      <c r="CR356">
        <v>0</v>
      </c>
      <c r="CS356">
        <v>1</v>
      </c>
      <c r="CT356">
        <v>21</v>
      </c>
      <c r="CZ356" s="33" t="s">
        <v>85</v>
      </c>
    </row>
    <row r="357" spans="1:104" x14ac:dyDescent="0.25">
      <c r="A357">
        <v>356</v>
      </c>
      <c r="B357">
        <v>23</v>
      </c>
      <c r="C357" s="24" t="s">
        <v>236</v>
      </c>
      <c r="D357" s="12">
        <v>34.5</v>
      </c>
      <c r="E357" s="13">
        <v>5.26</v>
      </c>
      <c r="F357" s="7">
        <f t="shared" si="85"/>
        <v>6.5589353612167303</v>
      </c>
      <c r="G357" s="7">
        <f t="shared" si="74"/>
        <v>29.240000000000002</v>
      </c>
      <c r="H357" s="15">
        <f t="shared" si="75"/>
        <v>39.76</v>
      </c>
      <c r="I357" s="11">
        <f t="shared" si="76"/>
        <v>0.10051468619482916</v>
      </c>
      <c r="J357" s="32">
        <f t="shared" si="77"/>
        <v>1.5324847808255111E-2</v>
      </c>
      <c r="K357" s="32">
        <f t="shared" si="78"/>
        <v>65.253502841400163</v>
      </c>
      <c r="L357" s="8">
        <v>0</v>
      </c>
      <c r="M357" s="9">
        <v>1</v>
      </c>
      <c r="N357" s="8">
        <v>0</v>
      </c>
      <c r="O357" s="9">
        <v>0</v>
      </c>
      <c r="P357" s="9">
        <v>0</v>
      </c>
      <c r="Q357" s="9">
        <v>1</v>
      </c>
      <c r="R357" s="9">
        <v>0</v>
      </c>
      <c r="S357" s="8">
        <v>4219</v>
      </c>
      <c r="T357" s="9">
        <v>3</v>
      </c>
      <c r="U357" s="9">
        <f t="shared" si="79"/>
        <v>4215</v>
      </c>
      <c r="V357" s="9">
        <f t="shared" si="80"/>
        <v>15</v>
      </c>
      <c r="W357" s="7">
        <v>7.0203000000000007</v>
      </c>
      <c r="X357" s="7">
        <f t="shared" si="86"/>
        <v>19.479700000000001</v>
      </c>
      <c r="Y357" s="9">
        <v>1</v>
      </c>
      <c r="Z357" s="9">
        <v>0</v>
      </c>
      <c r="AA357" s="9">
        <v>0</v>
      </c>
      <c r="AB357" s="9">
        <v>0</v>
      </c>
      <c r="AC357" s="9">
        <v>1</v>
      </c>
      <c r="AD357" s="29">
        <v>0</v>
      </c>
      <c r="AE357" s="9">
        <v>0</v>
      </c>
      <c r="AF357" s="9">
        <v>1</v>
      </c>
      <c r="AG357" s="29">
        <v>0</v>
      </c>
      <c r="AH357" s="9">
        <v>0</v>
      </c>
      <c r="AI357" s="29">
        <v>1</v>
      </c>
      <c r="AJ357" s="20">
        <v>2010</v>
      </c>
      <c r="AK357" s="32">
        <v>0.17945</v>
      </c>
      <c r="AL357" s="32">
        <v>0.59539999999999993</v>
      </c>
      <c r="AM357" s="32">
        <v>0.18837499999999999</v>
      </c>
      <c r="AN357" s="42">
        <v>3.7000000000000012E-2</v>
      </c>
      <c r="AO357" s="41">
        <v>1</v>
      </c>
      <c r="AP357" s="17">
        <v>0</v>
      </c>
      <c r="AQ357" s="32" t="s">
        <v>98</v>
      </c>
      <c r="AR357" s="39" t="s">
        <v>98</v>
      </c>
      <c r="AS357" t="s">
        <v>98</v>
      </c>
      <c r="AT357" s="39" t="s">
        <v>98</v>
      </c>
      <c r="AU357">
        <v>0</v>
      </c>
      <c r="AV357" s="17">
        <v>1</v>
      </c>
      <c r="AW357">
        <v>0</v>
      </c>
      <c r="AX357" s="17">
        <v>1</v>
      </c>
      <c r="AY357" s="17" t="s">
        <v>30</v>
      </c>
      <c r="AZ357">
        <v>0</v>
      </c>
      <c r="BA357">
        <v>0</v>
      </c>
      <c r="BB357">
        <v>0</v>
      </c>
      <c r="BC357">
        <v>0</v>
      </c>
      <c r="BD357">
        <v>0</v>
      </c>
      <c r="BE357">
        <v>0</v>
      </c>
      <c r="BF357" s="17">
        <v>1</v>
      </c>
      <c r="BG357">
        <v>0</v>
      </c>
      <c r="BH357">
        <v>1</v>
      </c>
      <c r="BI357" s="17">
        <v>0</v>
      </c>
      <c r="BJ357" t="s">
        <v>98</v>
      </c>
      <c r="BK357">
        <v>67</v>
      </c>
      <c r="BL357" s="24">
        <v>32.5</v>
      </c>
      <c r="BM357">
        <v>0</v>
      </c>
      <c r="BN357">
        <v>0</v>
      </c>
      <c r="BO357">
        <v>0</v>
      </c>
      <c r="BP357">
        <v>0</v>
      </c>
      <c r="BQ357">
        <v>1</v>
      </c>
      <c r="BR357">
        <v>0</v>
      </c>
      <c r="BS357">
        <v>0</v>
      </c>
      <c r="BT357" s="17">
        <v>0</v>
      </c>
      <c r="BU357">
        <v>0</v>
      </c>
      <c r="BV357">
        <v>0</v>
      </c>
      <c r="BW357">
        <v>1</v>
      </c>
      <c r="BX357" s="17">
        <v>0</v>
      </c>
      <c r="BY357">
        <v>0</v>
      </c>
      <c r="BZ357">
        <v>0</v>
      </c>
      <c r="CA357">
        <v>0</v>
      </c>
      <c r="CB357">
        <v>0</v>
      </c>
      <c r="CC357" s="17">
        <v>0</v>
      </c>
      <c r="CD357">
        <v>1</v>
      </c>
      <c r="CE357">
        <v>1</v>
      </c>
      <c r="CF357">
        <v>0</v>
      </c>
      <c r="CG357">
        <v>0</v>
      </c>
      <c r="CH357">
        <v>0</v>
      </c>
      <c r="CI357">
        <v>0</v>
      </c>
      <c r="CJ357">
        <v>1</v>
      </c>
      <c r="CK357">
        <v>0</v>
      </c>
      <c r="CL357">
        <v>1</v>
      </c>
      <c r="CM357">
        <v>0</v>
      </c>
      <c r="CN357">
        <v>0</v>
      </c>
      <c r="CO357" s="17">
        <v>0</v>
      </c>
      <c r="CP357">
        <v>0</v>
      </c>
      <c r="CQ357">
        <v>2</v>
      </c>
      <c r="CR357">
        <v>0</v>
      </c>
      <c r="CS357">
        <v>1</v>
      </c>
      <c r="CT357">
        <v>21</v>
      </c>
      <c r="CZ357" s="33" t="s">
        <v>85</v>
      </c>
    </row>
    <row r="358" spans="1:104" x14ac:dyDescent="0.25">
      <c r="A358">
        <v>357</v>
      </c>
      <c r="B358">
        <v>23</v>
      </c>
      <c r="C358" s="24" t="s">
        <v>236</v>
      </c>
      <c r="D358" s="12">
        <v>5.62</v>
      </c>
      <c r="E358" s="13">
        <v>2.2999999999999998</v>
      </c>
      <c r="F358" s="7">
        <f t="shared" si="85"/>
        <v>2.4434782608695653</v>
      </c>
      <c r="G358" s="7">
        <f t="shared" si="74"/>
        <v>3.3200000000000003</v>
      </c>
      <c r="H358" s="15">
        <f t="shared" si="75"/>
        <v>7.92</v>
      </c>
      <c r="I358" s="11">
        <f t="shared" si="76"/>
        <v>0.10025960981878747</v>
      </c>
      <c r="J358" s="32">
        <f t="shared" si="77"/>
        <v>4.1031512915162126E-2</v>
      </c>
      <c r="K358" s="32">
        <f t="shared" si="78"/>
        <v>24.371511771150804</v>
      </c>
      <c r="L358" s="8">
        <v>0</v>
      </c>
      <c r="M358" s="9">
        <v>1</v>
      </c>
      <c r="N358" s="8">
        <v>0</v>
      </c>
      <c r="O358" s="9">
        <v>0</v>
      </c>
      <c r="P358" s="9">
        <v>0</v>
      </c>
      <c r="Q358" s="9">
        <v>1</v>
      </c>
      <c r="R358" s="9">
        <v>0</v>
      </c>
      <c r="S358" s="8">
        <v>592</v>
      </c>
      <c r="T358" s="9">
        <v>3</v>
      </c>
      <c r="U358" s="9">
        <f t="shared" si="79"/>
        <v>588</v>
      </c>
      <c r="V358" s="9">
        <f t="shared" si="80"/>
        <v>15</v>
      </c>
      <c r="W358" s="7">
        <v>7.0203000000000007</v>
      </c>
      <c r="X358" s="7">
        <f t="shared" si="86"/>
        <v>19.479700000000001</v>
      </c>
      <c r="Y358" s="9">
        <v>1</v>
      </c>
      <c r="Z358" s="9">
        <v>0</v>
      </c>
      <c r="AA358" s="9">
        <v>0</v>
      </c>
      <c r="AB358" s="9">
        <v>0</v>
      </c>
      <c r="AC358" s="9">
        <v>1</v>
      </c>
      <c r="AD358" s="29">
        <v>0</v>
      </c>
      <c r="AE358" s="9">
        <v>0</v>
      </c>
      <c r="AF358" s="9">
        <v>1</v>
      </c>
      <c r="AG358" s="29">
        <v>0</v>
      </c>
      <c r="AH358" s="9">
        <v>0</v>
      </c>
      <c r="AI358" s="29">
        <v>1</v>
      </c>
      <c r="AJ358" s="20">
        <v>2010</v>
      </c>
      <c r="AK358" s="32">
        <v>0</v>
      </c>
      <c r="AL358" s="32">
        <v>1</v>
      </c>
      <c r="AM358" s="32">
        <v>0</v>
      </c>
      <c r="AN358" s="42">
        <v>0</v>
      </c>
      <c r="AO358" s="41">
        <v>1</v>
      </c>
      <c r="AP358" s="17">
        <v>0</v>
      </c>
      <c r="AQ358" s="32" t="s">
        <v>98</v>
      </c>
      <c r="AR358" s="39" t="s">
        <v>98</v>
      </c>
      <c r="AS358" t="s">
        <v>98</v>
      </c>
      <c r="AT358" s="39" t="s">
        <v>98</v>
      </c>
      <c r="AU358">
        <v>0</v>
      </c>
      <c r="AV358" s="17">
        <v>1</v>
      </c>
      <c r="AW358" t="s">
        <v>98</v>
      </c>
      <c r="AX358" s="17" t="s">
        <v>98</v>
      </c>
      <c r="AY358" s="17" t="s">
        <v>30</v>
      </c>
      <c r="AZ358">
        <v>0</v>
      </c>
      <c r="BA358">
        <v>0</v>
      </c>
      <c r="BB358">
        <v>0</v>
      </c>
      <c r="BC358">
        <v>0</v>
      </c>
      <c r="BD358">
        <v>0</v>
      </c>
      <c r="BE358">
        <v>0</v>
      </c>
      <c r="BF358" s="17">
        <v>1</v>
      </c>
      <c r="BG358">
        <v>0</v>
      </c>
      <c r="BH358">
        <v>1</v>
      </c>
      <c r="BI358" s="17">
        <v>0</v>
      </c>
      <c r="BJ358" t="s">
        <v>98</v>
      </c>
      <c r="BK358">
        <v>67</v>
      </c>
      <c r="BL358" s="24">
        <v>32.5</v>
      </c>
      <c r="BM358">
        <v>1</v>
      </c>
      <c r="BN358">
        <v>0</v>
      </c>
      <c r="BO358">
        <v>0</v>
      </c>
      <c r="BP358">
        <v>0</v>
      </c>
      <c r="BQ358">
        <v>0</v>
      </c>
      <c r="BR358">
        <v>0</v>
      </c>
      <c r="BS358">
        <v>0</v>
      </c>
      <c r="BT358" s="17">
        <v>0</v>
      </c>
      <c r="BU358">
        <v>0</v>
      </c>
      <c r="BV358">
        <v>0</v>
      </c>
      <c r="BW358">
        <v>1</v>
      </c>
      <c r="BX358" s="17">
        <v>0</v>
      </c>
      <c r="BY358">
        <v>0</v>
      </c>
      <c r="BZ358">
        <v>0</v>
      </c>
      <c r="CA358">
        <v>0</v>
      </c>
      <c r="CB358">
        <v>0</v>
      </c>
      <c r="CC358" s="17">
        <v>0</v>
      </c>
      <c r="CD358">
        <v>1</v>
      </c>
      <c r="CE358">
        <v>1</v>
      </c>
      <c r="CF358">
        <v>0</v>
      </c>
      <c r="CG358">
        <v>0</v>
      </c>
      <c r="CH358">
        <v>0</v>
      </c>
      <c r="CI358">
        <v>0</v>
      </c>
      <c r="CJ358">
        <v>0</v>
      </c>
      <c r="CK358">
        <v>0</v>
      </c>
      <c r="CL358">
        <v>1</v>
      </c>
      <c r="CM358">
        <v>0</v>
      </c>
      <c r="CN358">
        <v>0</v>
      </c>
      <c r="CO358" s="17">
        <v>0</v>
      </c>
      <c r="CP358">
        <v>0</v>
      </c>
      <c r="CQ358">
        <v>2</v>
      </c>
      <c r="CR358">
        <v>0</v>
      </c>
      <c r="CS358">
        <v>1</v>
      </c>
      <c r="CT358">
        <v>21</v>
      </c>
      <c r="CZ358" s="33" t="s">
        <v>85</v>
      </c>
    </row>
    <row r="359" spans="1:104" x14ac:dyDescent="0.25">
      <c r="A359">
        <v>358</v>
      </c>
      <c r="B359">
        <v>23</v>
      </c>
      <c r="C359" s="24" t="s">
        <v>236</v>
      </c>
      <c r="D359" s="12">
        <v>4.5999999999999996</v>
      </c>
      <c r="E359" s="13">
        <v>8.3699999999999992</v>
      </c>
      <c r="F359" s="7">
        <f t="shared" si="85"/>
        <v>0.54958183990442055</v>
      </c>
      <c r="G359" s="7">
        <f t="shared" si="74"/>
        <v>-3.7699999999999996</v>
      </c>
      <c r="H359" s="15">
        <f t="shared" si="75"/>
        <v>12.969999999999999</v>
      </c>
      <c r="I359" s="11">
        <f t="shared" si="76"/>
        <v>1.9500221059366833E-2</v>
      </c>
      <c r="J359" s="32">
        <f t="shared" si="77"/>
        <v>3.5481923971065296E-2</v>
      </c>
      <c r="K359" s="32">
        <f t="shared" si="78"/>
        <v>28.183364600394199</v>
      </c>
      <c r="L359" s="8">
        <v>0</v>
      </c>
      <c r="M359" s="9">
        <v>1</v>
      </c>
      <c r="N359" s="8">
        <v>0</v>
      </c>
      <c r="O359" s="9">
        <v>0</v>
      </c>
      <c r="P359" s="9">
        <v>0</v>
      </c>
      <c r="Q359" s="9">
        <v>1</v>
      </c>
      <c r="R359" s="9">
        <v>0</v>
      </c>
      <c r="S359" s="8">
        <v>798</v>
      </c>
      <c r="T359" s="9">
        <v>3</v>
      </c>
      <c r="U359" s="9">
        <f t="shared" si="79"/>
        <v>794</v>
      </c>
      <c r="V359" s="9">
        <f t="shared" si="80"/>
        <v>15</v>
      </c>
      <c r="W359" s="7">
        <v>7.0203000000000007</v>
      </c>
      <c r="X359" s="7">
        <f t="shared" si="86"/>
        <v>19.479700000000001</v>
      </c>
      <c r="Y359" s="9">
        <v>1</v>
      </c>
      <c r="Z359" s="9">
        <v>0</v>
      </c>
      <c r="AA359" s="9">
        <v>0</v>
      </c>
      <c r="AB359" s="9">
        <v>0</v>
      </c>
      <c r="AC359" s="9">
        <v>1</v>
      </c>
      <c r="AD359" s="29">
        <v>0</v>
      </c>
      <c r="AE359" s="9">
        <v>0</v>
      </c>
      <c r="AF359" s="9">
        <v>1</v>
      </c>
      <c r="AG359" s="29">
        <v>0</v>
      </c>
      <c r="AH359" s="9">
        <v>0</v>
      </c>
      <c r="AI359" s="29">
        <v>1</v>
      </c>
      <c r="AJ359" s="20">
        <v>2010</v>
      </c>
      <c r="AK359" s="32">
        <v>1</v>
      </c>
      <c r="AL359" s="32">
        <v>0</v>
      </c>
      <c r="AM359" s="32">
        <v>0</v>
      </c>
      <c r="AN359" s="42">
        <v>0</v>
      </c>
      <c r="AO359" s="41">
        <v>1</v>
      </c>
      <c r="AP359" s="17">
        <v>0</v>
      </c>
      <c r="AQ359" s="32" t="s">
        <v>98</v>
      </c>
      <c r="AR359" s="39" t="s">
        <v>98</v>
      </c>
      <c r="AS359" t="s">
        <v>98</v>
      </c>
      <c r="AT359" s="39" t="s">
        <v>98</v>
      </c>
      <c r="AU359">
        <v>0</v>
      </c>
      <c r="AV359" s="17">
        <v>1</v>
      </c>
      <c r="AW359" t="s">
        <v>98</v>
      </c>
      <c r="AX359" s="17" t="s">
        <v>98</v>
      </c>
      <c r="AY359" s="17" t="s">
        <v>30</v>
      </c>
      <c r="AZ359">
        <v>0</v>
      </c>
      <c r="BA359">
        <v>0</v>
      </c>
      <c r="BB359">
        <v>0</v>
      </c>
      <c r="BC359">
        <v>0</v>
      </c>
      <c r="BD359">
        <v>0</v>
      </c>
      <c r="BE359">
        <v>0</v>
      </c>
      <c r="BF359" s="17">
        <v>1</v>
      </c>
      <c r="BG359">
        <v>0</v>
      </c>
      <c r="BH359">
        <v>1</v>
      </c>
      <c r="BI359" s="17">
        <v>0</v>
      </c>
      <c r="BJ359" t="s">
        <v>98</v>
      </c>
      <c r="BK359">
        <v>67</v>
      </c>
      <c r="BL359" s="24">
        <v>32.5</v>
      </c>
      <c r="BM359">
        <v>1</v>
      </c>
      <c r="BN359">
        <v>0</v>
      </c>
      <c r="BO359">
        <v>0</v>
      </c>
      <c r="BP359">
        <v>0</v>
      </c>
      <c r="BQ359">
        <v>0</v>
      </c>
      <c r="BR359">
        <v>0</v>
      </c>
      <c r="BS359">
        <v>0</v>
      </c>
      <c r="BT359" s="17">
        <v>0</v>
      </c>
      <c r="BU359">
        <v>0</v>
      </c>
      <c r="BV359">
        <v>0</v>
      </c>
      <c r="BW359">
        <v>1</v>
      </c>
      <c r="BX359" s="17">
        <v>0</v>
      </c>
      <c r="BY359">
        <v>0</v>
      </c>
      <c r="BZ359">
        <v>0</v>
      </c>
      <c r="CA359">
        <v>0</v>
      </c>
      <c r="CB359">
        <v>0</v>
      </c>
      <c r="CC359" s="17">
        <v>0</v>
      </c>
      <c r="CD359">
        <v>1</v>
      </c>
      <c r="CE359">
        <v>1</v>
      </c>
      <c r="CF359">
        <v>0</v>
      </c>
      <c r="CG359">
        <v>0</v>
      </c>
      <c r="CH359">
        <v>0</v>
      </c>
      <c r="CI359">
        <v>0</v>
      </c>
      <c r="CJ359">
        <v>0</v>
      </c>
      <c r="CK359">
        <v>0</v>
      </c>
      <c r="CL359">
        <v>1</v>
      </c>
      <c r="CM359">
        <v>0</v>
      </c>
      <c r="CN359">
        <v>0</v>
      </c>
      <c r="CO359" s="17">
        <v>0</v>
      </c>
      <c r="CP359">
        <v>0</v>
      </c>
      <c r="CQ359">
        <v>2</v>
      </c>
      <c r="CR359">
        <v>0</v>
      </c>
      <c r="CS359">
        <v>1</v>
      </c>
      <c r="CT359">
        <v>21</v>
      </c>
      <c r="CZ359" s="33" t="s">
        <v>85</v>
      </c>
    </row>
    <row r="360" spans="1:104" x14ac:dyDescent="0.25">
      <c r="A360">
        <v>359</v>
      </c>
      <c r="B360">
        <v>23</v>
      </c>
      <c r="C360" s="24" t="s">
        <v>236</v>
      </c>
      <c r="D360" s="12">
        <v>15.5</v>
      </c>
      <c r="E360" s="13">
        <v>4.87</v>
      </c>
      <c r="F360" s="7">
        <f t="shared" si="85"/>
        <v>3.1827515400410675</v>
      </c>
      <c r="G360" s="7">
        <f t="shared" si="74"/>
        <v>10.629999999999999</v>
      </c>
      <c r="H360" s="15">
        <f t="shared" si="75"/>
        <v>20.37</v>
      </c>
      <c r="I360" s="11">
        <f t="shared" si="76"/>
        <v>7.9865593759938999E-2</v>
      </c>
      <c r="J360" s="32">
        <f t="shared" si="77"/>
        <v>2.5093254297477611E-2</v>
      </c>
      <c r="K360" s="32">
        <f t="shared" si="78"/>
        <v>39.851347622955409</v>
      </c>
      <c r="L360" s="8">
        <v>0</v>
      </c>
      <c r="M360" s="9">
        <v>1</v>
      </c>
      <c r="N360" s="8">
        <v>0</v>
      </c>
      <c r="O360" s="9">
        <v>0</v>
      </c>
      <c r="P360" s="9">
        <v>0</v>
      </c>
      <c r="Q360" s="9">
        <v>1</v>
      </c>
      <c r="R360" s="9">
        <v>0</v>
      </c>
      <c r="S360" s="8">
        <v>1582</v>
      </c>
      <c r="T360" s="9">
        <v>3</v>
      </c>
      <c r="U360" s="9">
        <f t="shared" si="79"/>
        <v>1578</v>
      </c>
      <c r="V360" s="9">
        <f t="shared" si="80"/>
        <v>15</v>
      </c>
      <c r="W360" s="7">
        <v>7.0203000000000007</v>
      </c>
      <c r="X360" s="7">
        <f t="shared" si="86"/>
        <v>19.479700000000001</v>
      </c>
      <c r="Y360" s="9">
        <v>1</v>
      </c>
      <c r="Z360" s="9">
        <v>0</v>
      </c>
      <c r="AA360" s="9">
        <v>0</v>
      </c>
      <c r="AB360" s="9">
        <v>0</v>
      </c>
      <c r="AC360" s="9">
        <v>1</v>
      </c>
      <c r="AD360" s="29">
        <v>0</v>
      </c>
      <c r="AE360" s="9">
        <v>0</v>
      </c>
      <c r="AF360" s="9">
        <v>1</v>
      </c>
      <c r="AG360" s="29">
        <v>0</v>
      </c>
      <c r="AH360" s="9">
        <v>0</v>
      </c>
      <c r="AI360" s="29">
        <v>1</v>
      </c>
      <c r="AJ360" s="20">
        <v>2010</v>
      </c>
      <c r="AK360" s="32">
        <v>0</v>
      </c>
      <c r="AL360" s="32">
        <v>0</v>
      </c>
      <c r="AM360" s="32">
        <v>1</v>
      </c>
      <c r="AN360" s="42">
        <v>0</v>
      </c>
      <c r="AO360" s="41">
        <v>1</v>
      </c>
      <c r="AP360" s="17">
        <v>0</v>
      </c>
      <c r="AQ360" s="32" t="s">
        <v>98</v>
      </c>
      <c r="AR360" s="39" t="s">
        <v>98</v>
      </c>
      <c r="AS360" t="s">
        <v>98</v>
      </c>
      <c r="AT360" s="39" t="s">
        <v>98</v>
      </c>
      <c r="AU360">
        <v>0</v>
      </c>
      <c r="AV360" s="17">
        <v>1</v>
      </c>
      <c r="AW360" t="s">
        <v>98</v>
      </c>
      <c r="AX360" s="17" t="s">
        <v>98</v>
      </c>
      <c r="AY360" s="17" t="s">
        <v>30</v>
      </c>
      <c r="AZ360">
        <v>0</v>
      </c>
      <c r="BA360">
        <v>0</v>
      </c>
      <c r="BB360">
        <v>0</v>
      </c>
      <c r="BC360">
        <v>0</v>
      </c>
      <c r="BD360">
        <v>0</v>
      </c>
      <c r="BE360">
        <v>0</v>
      </c>
      <c r="BF360" s="17">
        <v>1</v>
      </c>
      <c r="BG360">
        <v>0</v>
      </c>
      <c r="BH360">
        <v>1</v>
      </c>
      <c r="BI360" s="17">
        <v>0</v>
      </c>
      <c r="BJ360" t="s">
        <v>98</v>
      </c>
      <c r="BK360">
        <v>67</v>
      </c>
      <c r="BL360" s="24">
        <v>32.5</v>
      </c>
      <c r="BM360">
        <v>1</v>
      </c>
      <c r="BN360">
        <v>0</v>
      </c>
      <c r="BO360">
        <v>0</v>
      </c>
      <c r="BP360">
        <v>0</v>
      </c>
      <c r="BQ360">
        <v>0</v>
      </c>
      <c r="BR360">
        <v>0</v>
      </c>
      <c r="BS360">
        <v>0</v>
      </c>
      <c r="BT360" s="17">
        <v>0</v>
      </c>
      <c r="BU360">
        <v>0</v>
      </c>
      <c r="BV360">
        <v>0</v>
      </c>
      <c r="BW360">
        <v>1</v>
      </c>
      <c r="BX360" s="17">
        <v>0</v>
      </c>
      <c r="BY360">
        <v>0</v>
      </c>
      <c r="BZ360">
        <v>0</v>
      </c>
      <c r="CA360">
        <v>0</v>
      </c>
      <c r="CB360">
        <v>0</v>
      </c>
      <c r="CC360" s="17">
        <v>0</v>
      </c>
      <c r="CD360">
        <v>1</v>
      </c>
      <c r="CE360">
        <v>1</v>
      </c>
      <c r="CF360">
        <v>0</v>
      </c>
      <c r="CG360">
        <v>0</v>
      </c>
      <c r="CH360">
        <v>0</v>
      </c>
      <c r="CI360">
        <v>0</v>
      </c>
      <c r="CJ360">
        <v>0</v>
      </c>
      <c r="CK360">
        <v>0</v>
      </c>
      <c r="CL360">
        <v>1</v>
      </c>
      <c r="CM360">
        <v>0</v>
      </c>
      <c r="CN360">
        <v>0</v>
      </c>
      <c r="CO360" s="17">
        <v>0</v>
      </c>
      <c r="CP360">
        <v>0</v>
      </c>
      <c r="CQ360">
        <v>2</v>
      </c>
      <c r="CR360">
        <v>0</v>
      </c>
      <c r="CS360">
        <v>1</v>
      </c>
      <c r="CT360">
        <v>21</v>
      </c>
      <c r="CZ360" s="33" t="s">
        <v>85</v>
      </c>
    </row>
    <row r="361" spans="1:104" s="50" customFormat="1" x14ac:dyDescent="0.25">
      <c r="A361" s="50">
        <v>360</v>
      </c>
      <c r="B361" s="50">
        <v>23</v>
      </c>
      <c r="C361" s="51" t="s">
        <v>236</v>
      </c>
      <c r="D361" s="52">
        <v>37.700000000000003</v>
      </c>
      <c r="E361" s="53">
        <v>5.13</v>
      </c>
      <c r="F361" s="54">
        <f t="shared" si="85"/>
        <v>7.3489278752436658</v>
      </c>
      <c r="G361" s="54">
        <f t="shared" si="74"/>
        <v>32.57</v>
      </c>
      <c r="H361" s="55">
        <f t="shared" si="75"/>
        <v>42.830000000000005</v>
      </c>
      <c r="I361" s="56">
        <f t="shared" si="76"/>
        <v>0.15714440548743447</v>
      </c>
      <c r="J361" s="57">
        <f t="shared" si="77"/>
        <v>2.1383310348820659E-2</v>
      </c>
      <c r="K361" s="57">
        <f t="shared" si="78"/>
        <v>46.765443875959662</v>
      </c>
      <c r="L361" s="58">
        <v>0</v>
      </c>
      <c r="M361" s="59">
        <v>1</v>
      </c>
      <c r="N361" s="58">
        <v>0</v>
      </c>
      <c r="O361" s="59">
        <v>0</v>
      </c>
      <c r="P361" s="59">
        <v>0</v>
      </c>
      <c r="Q361" s="59">
        <v>1</v>
      </c>
      <c r="R361" s="59">
        <v>0</v>
      </c>
      <c r="S361" s="58">
        <v>2137</v>
      </c>
      <c r="T361" s="59">
        <v>3</v>
      </c>
      <c r="U361" s="59">
        <f t="shared" si="79"/>
        <v>2133</v>
      </c>
      <c r="V361" s="59">
        <f t="shared" si="80"/>
        <v>15</v>
      </c>
      <c r="W361" s="54">
        <v>7.0203000000000007</v>
      </c>
      <c r="X361" s="54">
        <f t="shared" si="86"/>
        <v>19.479700000000001</v>
      </c>
      <c r="Y361" s="59">
        <v>1</v>
      </c>
      <c r="Z361" s="59">
        <v>0</v>
      </c>
      <c r="AA361" s="59">
        <v>0</v>
      </c>
      <c r="AB361" s="59">
        <v>0</v>
      </c>
      <c r="AC361" s="59">
        <v>1</v>
      </c>
      <c r="AD361" s="60">
        <v>0</v>
      </c>
      <c r="AE361" s="59">
        <v>0</v>
      </c>
      <c r="AF361" s="59">
        <v>1</v>
      </c>
      <c r="AG361" s="60">
        <v>0</v>
      </c>
      <c r="AH361" s="59">
        <v>0</v>
      </c>
      <c r="AI361" s="60">
        <v>1</v>
      </c>
      <c r="AJ361" s="61">
        <v>2010</v>
      </c>
      <c r="AK361" s="57">
        <v>0</v>
      </c>
      <c r="AL361" s="57">
        <v>0</v>
      </c>
      <c r="AM361" s="57">
        <v>0</v>
      </c>
      <c r="AN361" s="62">
        <v>1</v>
      </c>
      <c r="AO361" s="63">
        <v>1</v>
      </c>
      <c r="AP361" s="64">
        <v>0</v>
      </c>
      <c r="AQ361" s="57" t="s">
        <v>98</v>
      </c>
      <c r="AR361" s="65" t="s">
        <v>98</v>
      </c>
      <c r="AS361" s="50" t="s">
        <v>98</v>
      </c>
      <c r="AT361" s="65" t="s">
        <v>98</v>
      </c>
      <c r="AU361">
        <v>0</v>
      </c>
      <c r="AV361" s="64">
        <v>1</v>
      </c>
      <c r="AW361" s="50" t="s">
        <v>98</v>
      </c>
      <c r="AX361" s="64" t="s">
        <v>98</v>
      </c>
      <c r="AY361" s="64" t="s">
        <v>30</v>
      </c>
      <c r="AZ361">
        <v>0</v>
      </c>
      <c r="BA361">
        <v>0</v>
      </c>
      <c r="BB361">
        <v>0</v>
      </c>
      <c r="BC361">
        <v>0</v>
      </c>
      <c r="BD361">
        <v>0</v>
      </c>
      <c r="BE361">
        <v>0</v>
      </c>
      <c r="BF361" s="64">
        <v>1</v>
      </c>
      <c r="BG361">
        <v>0</v>
      </c>
      <c r="BH361">
        <v>1</v>
      </c>
      <c r="BI361" s="64">
        <v>0</v>
      </c>
      <c r="BJ361" t="s">
        <v>98</v>
      </c>
      <c r="BK361">
        <v>67</v>
      </c>
      <c r="BL361" s="51">
        <v>32.5</v>
      </c>
      <c r="BM361" s="50">
        <v>1</v>
      </c>
      <c r="BN361" s="50">
        <v>0</v>
      </c>
      <c r="BO361" s="50">
        <v>0</v>
      </c>
      <c r="BP361" s="50">
        <v>0</v>
      </c>
      <c r="BQ361" s="50">
        <v>0</v>
      </c>
      <c r="BR361" s="50">
        <v>0</v>
      </c>
      <c r="BS361" s="50">
        <v>0</v>
      </c>
      <c r="BT361" s="64">
        <v>0</v>
      </c>
      <c r="BU361" s="50">
        <v>0</v>
      </c>
      <c r="BV361" s="50">
        <v>0</v>
      </c>
      <c r="BW361" s="50">
        <v>1</v>
      </c>
      <c r="BX361" s="64">
        <v>0</v>
      </c>
      <c r="BY361" s="50">
        <v>0</v>
      </c>
      <c r="BZ361" s="50">
        <v>0</v>
      </c>
      <c r="CA361" s="50">
        <v>0</v>
      </c>
      <c r="CB361" s="50">
        <v>0</v>
      </c>
      <c r="CC361" s="64">
        <v>0</v>
      </c>
      <c r="CD361" s="50">
        <v>1</v>
      </c>
      <c r="CE361" s="50">
        <v>1</v>
      </c>
      <c r="CF361" s="50">
        <v>0</v>
      </c>
      <c r="CG361" s="50">
        <v>0</v>
      </c>
      <c r="CH361" s="50">
        <v>0</v>
      </c>
      <c r="CI361" s="50">
        <v>0</v>
      </c>
      <c r="CJ361" s="50">
        <v>0</v>
      </c>
      <c r="CK361">
        <v>0</v>
      </c>
      <c r="CL361" s="50">
        <v>1</v>
      </c>
      <c r="CM361" s="50">
        <v>0</v>
      </c>
      <c r="CN361" s="50">
        <v>0</v>
      </c>
      <c r="CO361" s="64">
        <v>0</v>
      </c>
      <c r="CP361">
        <v>0</v>
      </c>
      <c r="CQ361">
        <v>2</v>
      </c>
      <c r="CR361">
        <v>0</v>
      </c>
      <c r="CS361">
        <v>1</v>
      </c>
      <c r="CT361">
        <v>21</v>
      </c>
      <c r="CU361" s="66"/>
      <c r="CZ361" s="33" t="s">
        <v>85</v>
      </c>
    </row>
    <row r="362" spans="1:104" x14ac:dyDescent="0.25">
      <c r="A362">
        <v>361</v>
      </c>
      <c r="B362">
        <v>24</v>
      </c>
      <c r="C362" s="24" t="s">
        <v>247</v>
      </c>
      <c r="D362" s="12">
        <v>7.2</v>
      </c>
      <c r="E362" s="13">
        <v>0.5</v>
      </c>
      <c r="F362" s="7">
        <f t="shared" si="85"/>
        <v>14.4</v>
      </c>
      <c r="G362" s="7">
        <f t="shared" si="74"/>
        <v>6.7</v>
      </c>
      <c r="H362" s="15">
        <f t="shared" si="75"/>
        <v>7.7</v>
      </c>
      <c r="I362" s="11">
        <f t="shared" si="76"/>
        <v>0.13314306921085112</v>
      </c>
      <c r="J362" s="32">
        <f t="shared" si="77"/>
        <v>9.2460464729757722E-3</v>
      </c>
      <c r="K362" s="32">
        <f t="shared" si="78"/>
        <v>108.15433417112789</v>
      </c>
      <c r="L362" s="8">
        <v>1</v>
      </c>
      <c r="M362" s="9">
        <v>0</v>
      </c>
      <c r="N362" s="8">
        <v>0</v>
      </c>
      <c r="O362" s="9">
        <v>0</v>
      </c>
      <c r="P362" s="9">
        <v>1</v>
      </c>
      <c r="Q362" s="9">
        <v>0</v>
      </c>
      <c r="R362" s="9">
        <v>0</v>
      </c>
      <c r="S362" s="8">
        <v>11501</v>
      </c>
      <c r="T362" s="9">
        <v>10</v>
      </c>
      <c r="U362" s="9">
        <f t="shared" si="79"/>
        <v>11490</v>
      </c>
      <c r="V362" s="9">
        <f t="shared" si="80"/>
        <v>32</v>
      </c>
      <c r="W362" s="7">
        <v>5.6660000000000004</v>
      </c>
      <c r="X362" s="7">
        <v>20.492000000000001</v>
      </c>
      <c r="Y362" s="9">
        <v>1</v>
      </c>
      <c r="Z362" s="9">
        <v>0</v>
      </c>
      <c r="AA362" s="9">
        <v>0</v>
      </c>
      <c r="AB362" s="9">
        <v>0</v>
      </c>
      <c r="AC362" s="9">
        <v>1</v>
      </c>
      <c r="AD362" s="29">
        <v>0</v>
      </c>
      <c r="AE362" s="9">
        <v>0</v>
      </c>
      <c r="AF362" s="9">
        <v>1</v>
      </c>
      <c r="AG362" s="29">
        <v>0</v>
      </c>
      <c r="AH362" s="9">
        <v>1</v>
      </c>
      <c r="AI362" s="29">
        <v>0</v>
      </c>
      <c r="AJ362" s="20">
        <v>2002</v>
      </c>
      <c r="AK362" s="32">
        <v>0.44</v>
      </c>
      <c r="AL362" s="32">
        <v>9.7000000000000003E-2</v>
      </c>
      <c r="AM362" s="32">
        <v>0.35499999999999998</v>
      </c>
      <c r="AN362" s="42">
        <f t="shared" ref="AN362:AN393" si="87">1-(SUM(AK362:AM362))</f>
        <v>0.10799999999999998</v>
      </c>
      <c r="AO362" s="41">
        <v>0.57999999999999996</v>
      </c>
      <c r="AP362" s="17">
        <v>0.42</v>
      </c>
      <c r="AQ362">
        <v>1</v>
      </c>
      <c r="AR362" s="39">
        <v>0</v>
      </c>
      <c r="AS362" t="s">
        <v>98</v>
      </c>
      <c r="AT362" s="39" t="s">
        <v>98</v>
      </c>
      <c r="AU362">
        <v>0</v>
      </c>
      <c r="AV362" s="17">
        <v>1</v>
      </c>
      <c r="AW362">
        <f t="shared" ref="AW362:AW397" si="88">1-AX362</f>
        <v>0.52700000000000002</v>
      </c>
      <c r="AX362" s="17">
        <v>0.47299999999999998</v>
      </c>
      <c r="AY362" s="17" t="s">
        <v>20</v>
      </c>
      <c r="AZ362">
        <v>0</v>
      </c>
      <c r="BA362">
        <v>0</v>
      </c>
      <c r="BB362">
        <v>0</v>
      </c>
      <c r="BC362">
        <v>0</v>
      </c>
      <c r="BD362">
        <v>0</v>
      </c>
      <c r="BE362">
        <v>1</v>
      </c>
      <c r="BF362" s="17">
        <v>0</v>
      </c>
      <c r="BG362">
        <v>0</v>
      </c>
      <c r="BH362">
        <v>1</v>
      </c>
      <c r="BI362" s="17">
        <v>0</v>
      </c>
      <c r="BJ362">
        <v>787</v>
      </c>
      <c r="BK362">
        <v>29</v>
      </c>
      <c r="BL362" s="24">
        <v>33.378</v>
      </c>
      <c r="BM362">
        <v>1</v>
      </c>
      <c r="BN362">
        <v>0</v>
      </c>
      <c r="BO362">
        <v>0</v>
      </c>
      <c r="BP362">
        <v>0</v>
      </c>
      <c r="BQ362">
        <v>0</v>
      </c>
      <c r="BR362">
        <v>0</v>
      </c>
      <c r="BS362">
        <v>0</v>
      </c>
      <c r="BT362" s="17">
        <v>0</v>
      </c>
      <c r="BU362">
        <v>0</v>
      </c>
      <c r="BV362">
        <v>0</v>
      </c>
      <c r="BW362">
        <v>1</v>
      </c>
      <c r="BX362" s="17">
        <v>0</v>
      </c>
      <c r="BY362">
        <v>0</v>
      </c>
      <c r="BZ362">
        <v>0</v>
      </c>
      <c r="CA362">
        <v>0</v>
      </c>
      <c r="CB362">
        <v>0</v>
      </c>
      <c r="CC362" s="17">
        <v>0</v>
      </c>
      <c r="CD362">
        <v>0</v>
      </c>
      <c r="CE362">
        <v>0</v>
      </c>
      <c r="CF362">
        <v>1</v>
      </c>
      <c r="CG362">
        <v>1</v>
      </c>
      <c r="CH362">
        <v>0</v>
      </c>
      <c r="CI362">
        <v>0</v>
      </c>
      <c r="CJ362">
        <v>0</v>
      </c>
      <c r="CK362">
        <v>1</v>
      </c>
      <c r="CL362">
        <v>0</v>
      </c>
      <c r="CM362">
        <v>0</v>
      </c>
      <c r="CN362">
        <v>1</v>
      </c>
      <c r="CO362" s="17">
        <v>1</v>
      </c>
      <c r="CP362">
        <v>0</v>
      </c>
      <c r="CQ362">
        <v>83</v>
      </c>
      <c r="CR362">
        <v>0</v>
      </c>
      <c r="CS362">
        <v>1</v>
      </c>
      <c r="CT362">
        <v>16</v>
      </c>
      <c r="CZ362" s="33" t="s">
        <v>85</v>
      </c>
    </row>
    <row r="363" spans="1:104" x14ac:dyDescent="0.25">
      <c r="A363">
        <v>362</v>
      </c>
      <c r="B363">
        <v>24</v>
      </c>
      <c r="C363" s="24" t="s">
        <v>247</v>
      </c>
      <c r="D363" s="12">
        <v>2.7769996967160542</v>
      </c>
      <c r="E363" s="13">
        <v>0.40838230834059608</v>
      </c>
      <c r="F363" s="7">
        <v>6.8000000000000007</v>
      </c>
      <c r="G363" s="7">
        <f t="shared" si="74"/>
        <v>2.368617388375458</v>
      </c>
      <c r="H363" s="15">
        <f t="shared" si="75"/>
        <v>3.1853820050566504</v>
      </c>
      <c r="I363" s="11">
        <f t="shared" si="76"/>
        <v>6.3329866538037571E-2</v>
      </c>
      <c r="J363" s="32">
        <f t="shared" si="77"/>
        <v>9.3132156673584668E-3</v>
      </c>
      <c r="K363" s="32">
        <f t="shared" si="78"/>
        <v>107.37429860073591</v>
      </c>
      <c r="L363" s="8">
        <v>1</v>
      </c>
      <c r="M363" s="9">
        <v>0</v>
      </c>
      <c r="N363" s="8">
        <v>0</v>
      </c>
      <c r="O363" s="9">
        <v>0</v>
      </c>
      <c r="P363" s="9">
        <v>1</v>
      </c>
      <c r="Q363" s="9">
        <v>0</v>
      </c>
      <c r="R363" s="9">
        <v>0</v>
      </c>
      <c r="S363" s="8">
        <v>11501</v>
      </c>
      <c r="T363" s="9">
        <v>17</v>
      </c>
      <c r="U363" s="9">
        <f t="shared" si="79"/>
        <v>11483</v>
      </c>
      <c r="V363" s="9">
        <f t="shared" si="80"/>
        <v>32</v>
      </c>
      <c r="W363" s="7">
        <v>5</v>
      </c>
      <c r="X363" s="7">
        <v>20.492000000000001</v>
      </c>
      <c r="Y363" s="9">
        <v>0</v>
      </c>
      <c r="Z363" s="9">
        <v>1</v>
      </c>
      <c r="AA363" s="9">
        <v>0</v>
      </c>
      <c r="AB363" s="9">
        <v>0</v>
      </c>
      <c r="AC363" s="9">
        <v>1</v>
      </c>
      <c r="AD363" s="29">
        <v>0</v>
      </c>
      <c r="AE363" s="9">
        <v>0</v>
      </c>
      <c r="AF363" s="9">
        <v>1</v>
      </c>
      <c r="AG363" s="29">
        <v>0</v>
      </c>
      <c r="AH363" s="9">
        <v>1</v>
      </c>
      <c r="AI363" s="29">
        <v>0</v>
      </c>
      <c r="AJ363" s="20">
        <v>2002</v>
      </c>
      <c r="AK363" s="32">
        <v>0.44</v>
      </c>
      <c r="AL363" s="32">
        <v>9.7000000000000003E-2</v>
      </c>
      <c r="AM363" s="32">
        <v>0.35499999999999998</v>
      </c>
      <c r="AN363" s="42">
        <f t="shared" si="87"/>
        <v>0.10799999999999998</v>
      </c>
      <c r="AO363" s="41">
        <v>0.57999999999999996</v>
      </c>
      <c r="AP363" s="17">
        <v>0.42</v>
      </c>
      <c r="AQ363">
        <v>1</v>
      </c>
      <c r="AR363" s="39">
        <v>0</v>
      </c>
      <c r="AS363" t="s">
        <v>98</v>
      </c>
      <c r="AT363" s="39" t="s">
        <v>98</v>
      </c>
      <c r="AU363">
        <v>0</v>
      </c>
      <c r="AV363" s="17">
        <v>1</v>
      </c>
      <c r="AW363">
        <f t="shared" si="88"/>
        <v>0.52700000000000002</v>
      </c>
      <c r="AX363" s="17">
        <v>0.47299999999999998</v>
      </c>
      <c r="AY363" s="17" t="s">
        <v>20</v>
      </c>
      <c r="AZ363">
        <v>0</v>
      </c>
      <c r="BA363">
        <v>0</v>
      </c>
      <c r="BB363">
        <v>0</v>
      </c>
      <c r="BC363">
        <v>0</v>
      </c>
      <c r="BD363">
        <v>0</v>
      </c>
      <c r="BE363">
        <v>1</v>
      </c>
      <c r="BF363" s="17">
        <v>0</v>
      </c>
      <c r="BG363">
        <v>0</v>
      </c>
      <c r="BH363">
        <v>1</v>
      </c>
      <c r="BI363" s="17">
        <v>0</v>
      </c>
      <c r="BJ363">
        <v>787</v>
      </c>
      <c r="BK363">
        <v>29</v>
      </c>
      <c r="BL363" s="24">
        <v>33.378</v>
      </c>
      <c r="BM363">
        <v>1</v>
      </c>
      <c r="BN363">
        <v>0</v>
      </c>
      <c r="BO363">
        <v>0</v>
      </c>
      <c r="BP363">
        <v>0</v>
      </c>
      <c r="BQ363">
        <v>0</v>
      </c>
      <c r="BR363">
        <v>0</v>
      </c>
      <c r="BS363">
        <v>0</v>
      </c>
      <c r="BT363" s="17">
        <v>0</v>
      </c>
      <c r="BU363">
        <v>0</v>
      </c>
      <c r="BV363">
        <v>0</v>
      </c>
      <c r="BW363">
        <v>1</v>
      </c>
      <c r="BX363" s="17">
        <v>0</v>
      </c>
      <c r="BY363">
        <v>0</v>
      </c>
      <c r="BZ363">
        <v>0</v>
      </c>
      <c r="CA363">
        <v>0</v>
      </c>
      <c r="CB363">
        <v>0</v>
      </c>
      <c r="CC363" s="17">
        <v>0</v>
      </c>
      <c r="CD363">
        <v>0</v>
      </c>
      <c r="CE363">
        <v>0</v>
      </c>
      <c r="CF363">
        <v>1</v>
      </c>
      <c r="CG363">
        <v>1</v>
      </c>
      <c r="CH363">
        <v>0</v>
      </c>
      <c r="CI363">
        <v>0</v>
      </c>
      <c r="CJ363">
        <v>0</v>
      </c>
      <c r="CK363">
        <v>1</v>
      </c>
      <c r="CL363">
        <v>0</v>
      </c>
      <c r="CM363">
        <v>0</v>
      </c>
      <c r="CN363">
        <v>1</v>
      </c>
      <c r="CO363" s="17">
        <v>1</v>
      </c>
      <c r="CP363">
        <v>0</v>
      </c>
      <c r="CQ363">
        <v>83</v>
      </c>
      <c r="CR363">
        <v>0</v>
      </c>
      <c r="CS363">
        <v>1</v>
      </c>
      <c r="CT363">
        <v>16</v>
      </c>
      <c r="CZ363" s="33" t="s">
        <v>85</v>
      </c>
    </row>
    <row r="364" spans="1:104" x14ac:dyDescent="0.25">
      <c r="A364">
        <v>363</v>
      </c>
      <c r="B364">
        <v>24</v>
      </c>
      <c r="C364" s="24" t="s">
        <v>247</v>
      </c>
      <c r="D364" s="12">
        <v>4.4633839671773368</v>
      </c>
      <c r="E364" s="13">
        <v>0.32940103078799532</v>
      </c>
      <c r="F364" s="7">
        <v>13.55</v>
      </c>
      <c r="G364" s="7">
        <f t="shared" si="74"/>
        <v>4.1339829363893417</v>
      </c>
      <c r="H364" s="15">
        <f t="shared" si="75"/>
        <v>4.7927849979653319</v>
      </c>
      <c r="I364" s="11">
        <f t="shared" si="76"/>
        <v>0.12544896850431847</v>
      </c>
      <c r="J364" s="32">
        <f t="shared" si="77"/>
        <v>9.2582264578832812E-3</v>
      </c>
      <c r="K364" s="32">
        <f t="shared" si="78"/>
        <v>108.01204793910725</v>
      </c>
      <c r="L364" s="8">
        <v>1</v>
      </c>
      <c r="M364" s="9">
        <v>0</v>
      </c>
      <c r="N364" s="8">
        <v>0</v>
      </c>
      <c r="O364" s="9">
        <v>0</v>
      </c>
      <c r="P364" s="9">
        <v>1</v>
      </c>
      <c r="Q364" s="9">
        <v>0</v>
      </c>
      <c r="R364" s="9">
        <v>0</v>
      </c>
      <c r="S364" s="8">
        <v>11501</v>
      </c>
      <c r="T364" s="9">
        <v>17</v>
      </c>
      <c r="U364" s="9">
        <f t="shared" si="79"/>
        <v>11483</v>
      </c>
      <c r="V364" s="9">
        <f t="shared" si="80"/>
        <v>32</v>
      </c>
      <c r="W364" s="7">
        <v>8</v>
      </c>
      <c r="X364" s="7">
        <v>20.492000000000001</v>
      </c>
      <c r="Y364" s="9">
        <v>0</v>
      </c>
      <c r="Z364" s="9">
        <v>1</v>
      </c>
      <c r="AA364" s="9">
        <v>0</v>
      </c>
      <c r="AB364" s="9">
        <v>0</v>
      </c>
      <c r="AC364" s="9">
        <v>1</v>
      </c>
      <c r="AD364" s="29">
        <v>0</v>
      </c>
      <c r="AE364" s="9">
        <v>0</v>
      </c>
      <c r="AF364" s="9">
        <v>1</v>
      </c>
      <c r="AG364" s="29">
        <v>0</v>
      </c>
      <c r="AH364" s="9">
        <v>1</v>
      </c>
      <c r="AI364" s="29">
        <v>0</v>
      </c>
      <c r="AJ364" s="20">
        <v>2002</v>
      </c>
      <c r="AK364" s="32">
        <v>0.44</v>
      </c>
      <c r="AL364" s="32">
        <v>9.7000000000000003E-2</v>
      </c>
      <c r="AM364" s="32">
        <v>0.35499999999999998</v>
      </c>
      <c r="AN364" s="42">
        <f t="shared" si="87"/>
        <v>0.10799999999999998</v>
      </c>
      <c r="AO364" s="41">
        <v>0.57999999999999996</v>
      </c>
      <c r="AP364" s="17">
        <v>0.42</v>
      </c>
      <c r="AQ364">
        <v>1</v>
      </c>
      <c r="AR364" s="39">
        <v>0</v>
      </c>
      <c r="AS364" t="s">
        <v>98</v>
      </c>
      <c r="AT364" s="39" t="s">
        <v>98</v>
      </c>
      <c r="AU364">
        <v>0</v>
      </c>
      <c r="AV364" s="17">
        <v>1</v>
      </c>
      <c r="AW364">
        <f t="shared" si="88"/>
        <v>0.52700000000000002</v>
      </c>
      <c r="AX364" s="17">
        <v>0.47299999999999998</v>
      </c>
      <c r="AY364" s="17" t="s">
        <v>20</v>
      </c>
      <c r="AZ364">
        <v>0</v>
      </c>
      <c r="BA364">
        <v>0</v>
      </c>
      <c r="BB364">
        <v>0</v>
      </c>
      <c r="BC364">
        <v>0</v>
      </c>
      <c r="BD364">
        <v>0</v>
      </c>
      <c r="BE364">
        <v>1</v>
      </c>
      <c r="BF364" s="17">
        <v>0</v>
      </c>
      <c r="BG364">
        <v>0</v>
      </c>
      <c r="BH364">
        <v>1</v>
      </c>
      <c r="BI364" s="17">
        <v>0</v>
      </c>
      <c r="BJ364">
        <v>787</v>
      </c>
      <c r="BK364">
        <v>29</v>
      </c>
      <c r="BL364" s="24">
        <v>33.378</v>
      </c>
      <c r="BM364">
        <v>1</v>
      </c>
      <c r="BN364">
        <v>0</v>
      </c>
      <c r="BO364">
        <v>0</v>
      </c>
      <c r="BP364">
        <v>0</v>
      </c>
      <c r="BQ364">
        <v>0</v>
      </c>
      <c r="BR364">
        <v>0</v>
      </c>
      <c r="BS364">
        <v>0</v>
      </c>
      <c r="BT364" s="17">
        <v>0</v>
      </c>
      <c r="BU364">
        <v>0</v>
      </c>
      <c r="BV364">
        <v>0</v>
      </c>
      <c r="BW364">
        <v>1</v>
      </c>
      <c r="BX364" s="17">
        <v>0</v>
      </c>
      <c r="BY364">
        <v>0</v>
      </c>
      <c r="BZ364">
        <v>0</v>
      </c>
      <c r="CA364">
        <v>0</v>
      </c>
      <c r="CB364">
        <v>0</v>
      </c>
      <c r="CC364" s="17">
        <v>0</v>
      </c>
      <c r="CD364">
        <v>0</v>
      </c>
      <c r="CE364">
        <v>0</v>
      </c>
      <c r="CF364">
        <v>1</v>
      </c>
      <c r="CG364">
        <v>1</v>
      </c>
      <c r="CH364">
        <v>0</v>
      </c>
      <c r="CI364">
        <v>0</v>
      </c>
      <c r="CJ364">
        <v>0</v>
      </c>
      <c r="CK364">
        <v>1</v>
      </c>
      <c r="CL364">
        <v>0</v>
      </c>
      <c r="CM364">
        <v>0</v>
      </c>
      <c r="CN364">
        <v>1</v>
      </c>
      <c r="CO364" s="17">
        <v>1</v>
      </c>
      <c r="CP364">
        <v>0</v>
      </c>
      <c r="CQ364">
        <v>83</v>
      </c>
      <c r="CR364">
        <v>0</v>
      </c>
      <c r="CS364">
        <v>1</v>
      </c>
      <c r="CT364">
        <v>16</v>
      </c>
      <c r="CZ364" s="33" t="s">
        <v>85</v>
      </c>
    </row>
    <row r="365" spans="1:104" x14ac:dyDescent="0.25">
      <c r="A365">
        <v>364</v>
      </c>
      <c r="B365">
        <v>24</v>
      </c>
      <c r="C365" s="24" t="s">
        <v>247</v>
      </c>
      <c r="D365" s="12">
        <v>13.075934214887059</v>
      </c>
      <c r="E365" s="13">
        <v>0.48973536385344812</v>
      </c>
      <c r="F365" s="7">
        <v>26.7</v>
      </c>
      <c r="G365" s="7">
        <f t="shared" si="74"/>
        <v>12.586198851033611</v>
      </c>
      <c r="H365" s="15">
        <f t="shared" si="75"/>
        <v>13.565669578740508</v>
      </c>
      <c r="I365" s="11">
        <f t="shared" si="76"/>
        <v>0.24177116993399661</v>
      </c>
      <c r="J365" s="32">
        <f t="shared" si="77"/>
        <v>9.0550999975279618E-3</v>
      </c>
      <c r="K365" s="32">
        <f t="shared" si="78"/>
        <v>110.43500350885131</v>
      </c>
      <c r="L365" s="8">
        <v>1</v>
      </c>
      <c r="M365" s="9">
        <v>0</v>
      </c>
      <c r="N365" s="8">
        <v>0</v>
      </c>
      <c r="O365" s="9">
        <v>0</v>
      </c>
      <c r="P365" s="9">
        <v>1</v>
      </c>
      <c r="Q365" s="9">
        <v>0</v>
      </c>
      <c r="R365" s="9">
        <v>0</v>
      </c>
      <c r="S365" s="8">
        <v>11501</v>
      </c>
      <c r="T365" s="9">
        <v>17</v>
      </c>
      <c r="U365" s="9">
        <f t="shared" si="79"/>
        <v>11483</v>
      </c>
      <c r="V365" s="9">
        <f t="shared" si="80"/>
        <v>32</v>
      </c>
      <c r="W365" s="7">
        <v>10</v>
      </c>
      <c r="X365" s="7">
        <v>20.492000000000001</v>
      </c>
      <c r="Y365" s="9">
        <v>0</v>
      </c>
      <c r="Z365" s="9">
        <v>1</v>
      </c>
      <c r="AA365" s="9">
        <v>0</v>
      </c>
      <c r="AB365" s="9">
        <v>0</v>
      </c>
      <c r="AC365" s="9">
        <v>1</v>
      </c>
      <c r="AD365" s="29">
        <v>0</v>
      </c>
      <c r="AE365" s="9">
        <v>0</v>
      </c>
      <c r="AF365" s="9">
        <v>1</v>
      </c>
      <c r="AG365" s="29">
        <v>0</v>
      </c>
      <c r="AH365" s="9">
        <v>1</v>
      </c>
      <c r="AI365" s="29">
        <v>0</v>
      </c>
      <c r="AJ365" s="20">
        <v>2002</v>
      </c>
      <c r="AK365" s="32">
        <v>0.44</v>
      </c>
      <c r="AL365" s="32">
        <v>9.7000000000000003E-2</v>
      </c>
      <c r="AM365" s="32">
        <v>0.35499999999999998</v>
      </c>
      <c r="AN365" s="42">
        <f t="shared" si="87"/>
        <v>0.10799999999999998</v>
      </c>
      <c r="AO365" s="41">
        <v>0.57999999999999996</v>
      </c>
      <c r="AP365" s="17">
        <v>0.42</v>
      </c>
      <c r="AQ365">
        <v>1</v>
      </c>
      <c r="AR365" s="39">
        <v>0</v>
      </c>
      <c r="AS365" t="s">
        <v>98</v>
      </c>
      <c r="AT365" s="39" t="s">
        <v>98</v>
      </c>
      <c r="AU365">
        <v>0</v>
      </c>
      <c r="AV365" s="17">
        <v>1</v>
      </c>
      <c r="AW365">
        <f t="shared" si="88"/>
        <v>0.52700000000000002</v>
      </c>
      <c r="AX365" s="17">
        <v>0.47299999999999998</v>
      </c>
      <c r="AY365" s="17" t="s">
        <v>20</v>
      </c>
      <c r="AZ365">
        <v>0</v>
      </c>
      <c r="BA365">
        <v>0</v>
      </c>
      <c r="BB365">
        <v>0</v>
      </c>
      <c r="BC365">
        <v>0</v>
      </c>
      <c r="BD365">
        <v>0</v>
      </c>
      <c r="BE365">
        <v>1</v>
      </c>
      <c r="BF365" s="17">
        <v>0</v>
      </c>
      <c r="BG365">
        <v>0</v>
      </c>
      <c r="BH365">
        <v>1</v>
      </c>
      <c r="BI365" s="17">
        <v>0</v>
      </c>
      <c r="BJ365">
        <v>787</v>
      </c>
      <c r="BK365">
        <v>29</v>
      </c>
      <c r="BL365" s="24">
        <v>33.378</v>
      </c>
      <c r="BM365">
        <v>1</v>
      </c>
      <c r="BN365">
        <v>0</v>
      </c>
      <c r="BO365">
        <v>0</v>
      </c>
      <c r="BP365">
        <v>0</v>
      </c>
      <c r="BQ365">
        <v>0</v>
      </c>
      <c r="BR365">
        <v>0</v>
      </c>
      <c r="BS365">
        <v>0</v>
      </c>
      <c r="BT365" s="17">
        <v>0</v>
      </c>
      <c r="BU365">
        <v>0</v>
      </c>
      <c r="BV365">
        <v>0</v>
      </c>
      <c r="BW365">
        <v>1</v>
      </c>
      <c r="BX365" s="17">
        <v>0</v>
      </c>
      <c r="BY365">
        <v>0</v>
      </c>
      <c r="BZ365">
        <v>0</v>
      </c>
      <c r="CA365">
        <v>0</v>
      </c>
      <c r="CB365">
        <v>0</v>
      </c>
      <c r="CC365" s="17">
        <v>0</v>
      </c>
      <c r="CD365">
        <v>0</v>
      </c>
      <c r="CE365">
        <v>0</v>
      </c>
      <c r="CF365">
        <v>1</v>
      </c>
      <c r="CG365">
        <v>1</v>
      </c>
      <c r="CH365">
        <v>0</v>
      </c>
      <c r="CI365">
        <v>0</v>
      </c>
      <c r="CJ365">
        <v>0</v>
      </c>
      <c r="CK365">
        <v>1</v>
      </c>
      <c r="CL365">
        <v>0</v>
      </c>
      <c r="CM365">
        <v>0</v>
      </c>
      <c r="CN365">
        <v>1</v>
      </c>
      <c r="CO365" s="17">
        <v>1</v>
      </c>
      <c r="CP365">
        <v>0</v>
      </c>
      <c r="CQ365">
        <v>83</v>
      </c>
      <c r="CR365">
        <v>0</v>
      </c>
      <c r="CS365">
        <v>1</v>
      </c>
      <c r="CT365">
        <v>16</v>
      </c>
      <c r="CZ365" s="33" t="s">
        <v>85</v>
      </c>
    </row>
    <row r="366" spans="1:104" x14ac:dyDescent="0.25">
      <c r="A366">
        <v>365</v>
      </c>
      <c r="B366">
        <v>24</v>
      </c>
      <c r="C366" s="24" t="s">
        <v>247</v>
      </c>
      <c r="D366" s="12">
        <v>11.41572966851014</v>
      </c>
      <c r="E366" s="13">
        <v>0.44943817592559621</v>
      </c>
      <c r="F366" s="7">
        <v>25.4</v>
      </c>
      <c r="G366" s="7">
        <f t="shared" si="74"/>
        <v>10.966291492584544</v>
      </c>
      <c r="H366" s="15">
        <f t="shared" si="75"/>
        <v>11.865167844435737</v>
      </c>
      <c r="I366" s="11">
        <f t="shared" si="76"/>
        <v>0.23064086478003865</v>
      </c>
      <c r="J366" s="32">
        <f t="shared" si="77"/>
        <v>9.0803490070881371E-3</v>
      </c>
      <c r="K366" s="32">
        <f t="shared" si="78"/>
        <v>110.12792561380606</v>
      </c>
      <c r="L366" s="8">
        <v>1</v>
      </c>
      <c r="M366" s="9">
        <v>0</v>
      </c>
      <c r="N366" s="8">
        <v>0</v>
      </c>
      <c r="O366" s="9">
        <v>0</v>
      </c>
      <c r="P366" s="9">
        <v>1</v>
      </c>
      <c r="Q366" s="9">
        <v>0</v>
      </c>
      <c r="R366" s="9">
        <v>0</v>
      </c>
      <c r="S366" s="8">
        <v>11501</v>
      </c>
      <c r="T366" s="9">
        <v>17</v>
      </c>
      <c r="U366" s="9">
        <f t="shared" si="79"/>
        <v>11483</v>
      </c>
      <c r="V366" s="9">
        <f t="shared" si="80"/>
        <v>32</v>
      </c>
      <c r="W366" s="7">
        <v>12</v>
      </c>
      <c r="X366" s="7">
        <v>20.492000000000001</v>
      </c>
      <c r="Y366" s="9">
        <v>0</v>
      </c>
      <c r="Z366" s="9">
        <v>1</v>
      </c>
      <c r="AA366" s="9">
        <v>0</v>
      </c>
      <c r="AB366" s="9">
        <v>0</v>
      </c>
      <c r="AC366" s="9">
        <v>1</v>
      </c>
      <c r="AD366" s="29">
        <v>0</v>
      </c>
      <c r="AE366" s="9">
        <v>0</v>
      </c>
      <c r="AF366" s="9">
        <v>1</v>
      </c>
      <c r="AG366" s="29">
        <v>0</v>
      </c>
      <c r="AH366" s="9">
        <v>1</v>
      </c>
      <c r="AI366" s="29">
        <v>0</v>
      </c>
      <c r="AJ366" s="20">
        <v>2002</v>
      </c>
      <c r="AK366" s="32">
        <v>0.44</v>
      </c>
      <c r="AL366" s="32">
        <v>9.7000000000000003E-2</v>
      </c>
      <c r="AM366" s="32">
        <v>0.35499999999999998</v>
      </c>
      <c r="AN366" s="42">
        <f t="shared" si="87"/>
        <v>0.10799999999999998</v>
      </c>
      <c r="AO366" s="41">
        <v>0.57999999999999996</v>
      </c>
      <c r="AP366" s="17">
        <v>0.42</v>
      </c>
      <c r="AQ366">
        <v>1</v>
      </c>
      <c r="AR366" s="39">
        <v>0</v>
      </c>
      <c r="AS366" t="s">
        <v>98</v>
      </c>
      <c r="AT366" s="39" t="s">
        <v>98</v>
      </c>
      <c r="AU366">
        <v>0</v>
      </c>
      <c r="AV366" s="17">
        <v>1</v>
      </c>
      <c r="AW366">
        <f t="shared" si="88"/>
        <v>0.52700000000000002</v>
      </c>
      <c r="AX366" s="17">
        <v>0.47299999999999998</v>
      </c>
      <c r="AY366" s="17" t="s">
        <v>20</v>
      </c>
      <c r="AZ366">
        <v>0</v>
      </c>
      <c r="BA366">
        <v>0</v>
      </c>
      <c r="BB366">
        <v>0</v>
      </c>
      <c r="BC366">
        <v>0</v>
      </c>
      <c r="BD366">
        <v>0</v>
      </c>
      <c r="BE366">
        <v>1</v>
      </c>
      <c r="BF366" s="17">
        <v>0</v>
      </c>
      <c r="BG366">
        <v>0</v>
      </c>
      <c r="BH366">
        <v>1</v>
      </c>
      <c r="BI366" s="17">
        <v>0</v>
      </c>
      <c r="BJ366">
        <v>787</v>
      </c>
      <c r="BK366">
        <v>29</v>
      </c>
      <c r="BL366" s="24">
        <v>33.378</v>
      </c>
      <c r="BM366">
        <v>1</v>
      </c>
      <c r="BN366">
        <v>0</v>
      </c>
      <c r="BO366">
        <v>0</v>
      </c>
      <c r="BP366">
        <v>0</v>
      </c>
      <c r="BQ366">
        <v>0</v>
      </c>
      <c r="BR366">
        <v>0</v>
      </c>
      <c r="BS366">
        <v>0</v>
      </c>
      <c r="BT366" s="17">
        <v>0</v>
      </c>
      <c r="BU366">
        <v>0</v>
      </c>
      <c r="BV366">
        <v>0</v>
      </c>
      <c r="BW366">
        <v>1</v>
      </c>
      <c r="BX366" s="17">
        <v>0</v>
      </c>
      <c r="BY366">
        <v>0</v>
      </c>
      <c r="BZ366">
        <v>0</v>
      </c>
      <c r="CA366">
        <v>0</v>
      </c>
      <c r="CB366">
        <v>0</v>
      </c>
      <c r="CC366" s="17">
        <v>0</v>
      </c>
      <c r="CD366">
        <v>0</v>
      </c>
      <c r="CE366">
        <v>0</v>
      </c>
      <c r="CF366">
        <v>1</v>
      </c>
      <c r="CG366">
        <v>1</v>
      </c>
      <c r="CH366">
        <v>0</v>
      </c>
      <c r="CI366">
        <v>0</v>
      </c>
      <c r="CJ366">
        <v>0</v>
      </c>
      <c r="CK366">
        <v>1</v>
      </c>
      <c r="CL366">
        <v>0</v>
      </c>
      <c r="CM366">
        <v>0</v>
      </c>
      <c r="CN366">
        <v>1</v>
      </c>
      <c r="CO366" s="17">
        <v>1</v>
      </c>
      <c r="CP366">
        <v>0</v>
      </c>
      <c r="CQ366">
        <v>83</v>
      </c>
      <c r="CR366">
        <v>0</v>
      </c>
      <c r="CS366">
        <v>1</v>
      </c>
      <c r="CT366">
        <v>16</v>
      </c>
      <c r="CZ366" s="33" t="s">
        <v>85</v>
      </c>
    </row>
    <row r="367" spans="1:104" x14ac:dyDescent="0.25">
      <c r="A367">
        <v>366</v>
      </c>
      <c r="B367">
        <v>24</v>
      </c>
      <c r="C367" s="24" t="s">
        <v>247</v>
      </c>
      <c r="D367" s="12">
        <v>15.61953355564145</v>
      </c>
      <c r="E367" s="13">
        <v>0.43793084735443322</v>
      </c>
      <c r="F367" s="7">
        <v>35.666666666666671</v>
      </c>
      <c r="G367" s="7">
        <f t="shared" si="74"/>
        <v>15.181602708287016</v>
      </c>
      <c r="H367" s="15">
        <f t="shared" si="75"/>
        <v>16.057464402995883</v>
      </c>
      <c r="I367" s="11">
        <f t="shared" si="76"/>
        <v>0.31580601670891845</v>
      </c>
      <c r="J367" s="32">
        <f t="shared" si="77"/>
        <v>8.8543743002500487E-3</v>
      </c>
      <c r="K367" s="32">
        <f t="shared" si="78"/>
        <v>112.93852801905605</v>
      </c>
      <c r="L367" s="8">
        <v>1</v>
      </c>
      <c r="M367" s="9">
        <v>0</v>
      </c>
      <c r="N367" s="8">
        <v>0</v>
      </c>
      <c r="O367" s="9">
        <v>0</v>
      </c>
      <c r="P367" s="9">
        <v>1</v>
      </c>
      <c r="Q367" s="9">
        <v>0</v>
      </c>
      <c r="R367" s="9">
        <v>0</v>
      </c>
      <c r="S367" s="8">
        <v>11501</v>
      </c>
      <c r="T367" s="9">
        <v>17</v>
      </c>
      <c r="U367" s="9">
        <f t="shared" si="79"/>
        <v>11483</v>
      </c>
      <c r="V367" s="9">
        <f t="shared" si="80"/>
        <v>32</v>
      </c>
      <c r="W367" s="7">
        <v>14</v>
      </c>
      <c r="X367" s="7">
        <v>20.492000000000001</v>
      </c>
      <c r="Y367" s="9">
        <v>0</v>
      </c>
      <c r="Z367" s="9">
        <v>1</v>
      </c>
      <c r="AA367" s="9">
        <v>0</v>
      </c>
      <c r="AB367" s="9">
        <v>0</v>
      </c>
      <c r="AC367" s="9">
        <v>1</v>
      </c>
      <c r="AD367" s="29">
        <v>0</v>
      </c>
      <c r="AE367" s="9">
        <v>0</v>
      </c>
      <c r="AF367" s="9">
        <v>1</v>
      </c>
      <c r="AG367" s="29">
        <v>0</v>
      </c>
      <c r="AH367" s="9">
        <v>1</v>
      </c>
      <c r="AI367" s="29">
        <v>0</v>
      </c>
      <c r="AJ367" s="20">
        <v>2002</v>
      </c>
      <c r="AK367" s="32">
        <v>0.44</v>
      </c>
      <c r="AL367" s="32">
        <v>9.7000000000000003E-2</v>
      </c>
      <c r="AM367" s="32">
        <v>0.35499999999999998</v>
      </c>
      <c r="AN367" s="42">
        <f t="shared" si="87"/>
        <v>0.10799999999999998</v>
      </c>
      <c r="AO367" s="41">
        <v>0.57999999999999996</v>
      </c>
      <c r="AP367" s="17">
        <v>0.42</v>
      </c>
      <c r="AQ367">
        <v>1</v>
      </c>
      <c r="AR367" s="39">
        <v>0</v>
      </c>
      <c r="AS367" t="s">
        <v>98</v>
      </c>
      <c r="AT367" s="39" t="s">
        <v>98</v>
      </c>
      <c r="AU367">
        <v>0</v>
      </c>
      <c r="AV367" s="17">
        <v>1</v>
      </c>
      <c r="AW367">
        <f t="shared" si="88"/>
        <v>0.52700000000000002</v>
      </c>
      <c r="AX367" s="17">
        <v>0.47299999999999998</v>
      </c>
      <c r="AY367" s="17" t="s">
        <v>20</v>
      </c>
      <c r="AZ367">
        <v>0</v>
      </c>
      <c r="BA367">
        <v>0</v>
      </c>
      <c r="BB367">
        <v>0</v>
      </c>
      <c r="BC367">
        <v>0</v>
      </c>
      <c r="BD367">
        <v>0</v>
      </c>
      <c r="BE367">
        <v>1</v>
      </c>
      <c r="BF367" s="17">
        <v>0</v>
      </c>
      <c r="BG367">
        <v>0</v>
      </c>
      <c r="BH367">
        <v>1</v>
      </c>
      <c r="BI367" s="17">
        <v>0</v>
      </c>
      <c r="BJ367">
        <v>787</v>
      </c>
      <c r="BK367">
        <v>29</v>
      </c>
      <c r="BL367" s="24">
        <v>33.378</v>
      </c>
      <c r="BM367">
        <v>1</v>
      </c>
      <c r="BN367">
        <v>0</v>
      </c>
      <c r="BO367">
        <v>0</v>
      </c>
      <c r="BP367">
        <v>0</v>
      </c>
      <c r="BQ367">
        <v>0</v>
      </c>
      <c r="BR367">
        <v>0</v>
      </c>
      <c r="BS367">
        <v>0</v>
      </c>
      <c r="BT367" s="17">
        <v>0</v>
      </c>
      <c r="BU367">
        <v>0</v>
      </c>
      <c r="BV367">
        <v>0</v>
      </c>
      <c r="BW367">
        <v>1</v>
      </c>
      <c r="BX367" s="17">
        <v>0</v>
      </c>
      <c r="BY367">
        <v>0</v>
      </c>
      <c r="BZ367">
        <v>0</v>
      </c>
      <c r="CA367">
        <v>0</v>
      </c>
      <c r="CB367">
        <v>0</v>
      </c>
      <c r="CC367" s="17">
        <v>0</v>
      </c>
      <c r="CD367">
        <v>0</v>
      </c>
      <c r="CE367">
        <v>0</v>
      </c>
      <c r="CF367">
        <v>1</v>
      </c>
      <c r="CG367">
        <v>1</v>
      </c>
      <c r="CH367">
        <v>0</v>
      </c>
      <c r="CI367">
        <v>0</v>
      </c>
      <c r="CJ367">
        <v>0</v>
      </c>
      <c r="CK367">
        <v>1</v>
      </c>
      <c r="CL367">
        <v>0</v>
      </c>
      <c r="CM367">
        <v>0</v>
      </c>
      <c r="CN367">
        <v>1</v>
      </c>
      <c r="CO367" s="17">
        <v>1</v>
      </c>
      <c r="CP367">
        <v>0</v>
      </c>
      <c r="CQ367">
        <v>83</v>
      </c>
      <c r="CR367">
        <v>0</v>
      </c>
      <c r="CS367">
        <v>1</v>
      </c>
      <c r="CT367">
        <v>16</v>
      </c>
      <c r="CZ367" s="33" t="s">
        <v>85</v>
      </c>
    </row>
    <row r="368" spans="1:104" x14ac:dyDescent="0.25">
      <c r="A368">
        <v>367</v>
      </c>
      <c r="B368">
        <v>24</v>
      </c>
      <c r="C368" s="24" t="s">
        <v>247</v>
      </c>
      <c r="D368" s="12">
        <v>15.109416852657519</v>
      </c>
      <c r="E368" s="13">
        <v>0.3306218129684359</v>
      </c>
      <c r="F368" s="7">
        <v>45.7</v>
      </c>
      <c r="G368" s="7">
        <f t="shared" si="74"/>
        <v>14.778795039689083</v>
      </c>
      <c r="H368" s="15">
        <f t="shared" si="75"/>
        <v>15.440038665625956</v>
      </c>
      <c r="I368" s="11">
        <f t="shared" si="76"/>
        <v>0.39228566159909373</v>
      </c>
      <c r="J368" s="32">
        <f t="shared" si="77"/>
        <v>8.5839313260195563E-3</v>
      </c>
      <c r="K368" s="32">
        <f t="shared" si="78"/>
        <v>116.49673815176114</v>
      </c>
      <c r="L368" s="8">
        <v>1</v>
      </c>
      <c r="M368" s="9">
        <v>0</v>
      </c>
      <c r="N368" s="8">
        <v>0</v>
      </c>
      <c r="O368" s="9">
        <v>0</v>
      </c>
      <c r="P368" s="9">
        <v>1</v>
      </c>
      <c r="Q368" s="9">
        <v>0</v>
      </c>
      <c r="R368" s="9">
        <v>0</v>
      </c>
      <c r="S368" s="8">
        <v>11501</v>
      </c>
      <c r="T368" s="9">
        <v>17</v>
      </c>
      <c r="U368" s="9">
        <f t="shared" si="79"/>
        <v>11483</v>
      </c>
      <c r="V368" s="9">
        <f t="shared" si="80"/>
        <v>32</v>
      </c>
      <c r="W368" s="7">
        <v>16</v>
      </c>
      <c r="X368" s="7">
        <v>20.492000000000001</v>
      </c>
      <c r="Y368" s="9">
        <v>0</v>
      </c>
      <c r="Z368" s="9">
        <v>1</v>
      </c>
      <c r="AA368" s="9">
        <v>0</v>
      </c>
      <c r="AB368" s="9">
        <v>0</v>
      </c>
      <c r="AC368" s="9">
        <v>1</v>
      </c>
      <c r="AD368" s="29">
        <v>0</v>
      </c>
      <c r="AE368" s="9">
        <v>0</v>
      </c>
      <c r="AF368" s="9">
        <v>1</v>
      </c>
      <c r="AG368" s="29">
        <v>0</v>
      </c>
      <c r="AH368" s="9">
        <v>1</v>
      </c>
      <c r="AI368" s="29">
        <v>0</v>
      </c>
      <c r="AJ368" s="20">
        <v>2002</v>
      </c>
      <c r="AK368" s="32">
        <v>0.44</v>
      </c>
      <c r="AL368" s="32">
        <v>9.7000000000000003E-2</v>
      </c>
      <c r="AM368" s="32">
        <v>0.35499999999999998</v>
      </c>
      <c r="AN368" s="42">
        <f t="shared" si="87"/>
        <v>0.10799999999999998</v>
      </c>
      <c r="AO368" s="41">
        <v>0.57999999999999996</v>
      </c>
      <c r="AP368" s="17">
        <v>0.42</v>
      </c>
      <c r="AQ368">
        <v>1</v>
      </c>
      <c r="AR368" s="39">
        <v>0</v>
      </c>
      <c r="AS368" t="s">
        <v>98</v>
      </c>
      <c r="AT368" s="39" t="s">
        <v>98</v>
      </c>
      <c r="AU368">
        <v>0</v>
      </c>
      <c r="AV368" s="17">
        <v>1</v>
      </c>
      <c r="AW368">
        <f t="shared" si="88"/>
        <v>0.52700000000000002</v>
      </c>
      <c r="AX368" s="17">
        <v>0.47299999999999998</v>
      </c>
      <c r="AY368" s="17" t="s">
        <v>20</v>
      </c>
      <c r="AZ368">
        <v>0</v>
      </c>
      <c r="BA368">
        <v>0</v>
      </c>
      <c r="BB368">
        <v>0</v>
      </c>
      <c r="BC368">
        <v>0</v>
      </c>
      <c r="BD368">
        <v>0</v>
      </c>
      <c r="BE368">
        <v>1</v>
      </c>
      <c r="BF368" s="17">
        <v>0</v>
      </c>
      <c r="BG368">
        <v>0</v>
      </c>
      <c r="BH368">
        <v>1</v>
      </c>
      <c r="BI368" s="17">
        <v>0</v>
      </c>
      <c r="BJ368">
        <v>787</v>
      </c>
      <c r="BK368">
        <v>29</v>
      </c>
      <c r="BL368" s="24">
        <v>33.378</v>
      </c>
      <c r="BM368">
        <v>1</v>
      </c>
      <c r="BN368">
        <v>0</v>
      </c>
      <c r="BO368">
        <v>0</v>
      </c>
      <c r="BP368">
        <v>0</v>
      </c>
      <c r="BQ368">
        <v>0</v>
      </c>
      <c r="BR368">
        <v>0</v>
      </c>
      <c r="BS368">
        <v>0</v>
      </c>
      <c r="BT368" s="17">
        <v>0</v>
      </c>
      <c r="BU368">
        <v>0</v>
      </c>
      <c r="BV368">
        <v>0</v>
      </c>
      <c r="BW368">
        <v>1</v>
      </c>
      <c r="BX368" s="17">
        <v>0</v>
      </c>
      <c r="BY368">
        <v>0</v>
      </c>
      <c r="BZ368">
        <v>0</v>
      </c>
      <c r="CA368">
        <v>0</v>
      </c>
      <c r="CB368">
        <v>0</v>
      </c>
      <c r="CC368" s="17">
        <v>0</v>
      </c>
      <c r="CD368">
        <v>0</v>
      </c>
      <c r="CE368">
        <v>0</v>
      </c>
      <c r="CF368">
        <v>1</v>
      </c>
      <c r="CG368">
        <v>1</v>
      </c>
      <c r="CH368">
        <v>0</v>
      </c>
      <c r="CI368">
        <v>0</v>
      </c>
      <c r="CJ368">
        <v>0</v>
      </c>
      <c r="CK368">
        <v>1</v>
      </c>
      <c r="CL368">
        <v>0</v>
      </c>
      <c r="CM368">
        <v>0</v>
      </c>
      <c r="CN368">
        <v>1</v>
      </c>
      <c r="CO368" s="17">
        <v>1</v>
      </c>
      <c r="CP368">
        <v>0</v>
      </c>
      <c r="CQ368">
        <v>83</v>
      </c>
      <c r="CR368">
        <v>0</v>
      </c>
      <c r="CS368">
        <v>1</v>
      </c>
      <c r="CT368">
        <v>16</v>
      </c>
      <c r="CZ368" s="33" t="s">
        <v>85</v>
      </c>
    </row>
    <row r="369" spans="1:104" x14ac:dyDescent="0.25">
      <c r="A369">
        <v>368</v>
      </c>
      <c r="B369">
        <v>24</v>
      </c>
      <c r="C369" s="24" t="s">
        <v>247</v>
      </c>
      <c r="D369" s="12">
        <v>16.600000000000001</v>
      </c>
      <c r="E369" s="13">
        <v>1</v>
      </c>
      <c r="F369" s="7">
        <f>D369/E369</f>
        <v>16.600000000000001</v>
      </c>
      <c r="G369" s="7">
        <f t="shared" si="74"/>
        <v>15.600000000000001</v>
      </c>
      <c r="H369" s="15">
        <f t="shared" si="75"/>
        <v>17.600000000000001</v>
      </c>
      <c r="I369" s="11">
        <f t="shared" si="76"/>
        <v>0.34745373685855596</v>
      </c>
      <c r="J369" s="32">
        <f t="shared" si="77"/>
        <v>2.0930948003527464E-2</v>
      </c>
      <c r="K369" s="32">
        <f t="shared" si="78"/>
        <v>47.776144674931651</v>
      </c>
      <c r="L369" s="8">
        <v>1</v>
      </c>
      <c r="M369" s="9">
        <v>0</v>
      </c>
      <c r="N369" s="8">
        <v>0</v>
      </c>
      <c r="O369" s="9">
        <v>0</v>
      </c>
      <c r="P369" s="9">
        <v>1</v>
      </c>
      <c r="Q369" s="9">
        <v>0</v>
      </c>
      <c r="R369" s="9">
        <v>0</v>
      </c>
      <c r="S369" s="8">
        <v>2018</v>
      </c>
      <c r="T369" s="9">
        <v>10</v>
      </c>
      <c r="U369" s="9">
        <f t="shared" si="79"/>
        <v>2007</v>
      </c>
      <c r="V369" s="9">
        <f t="shared" si="80"/>
        <v>32</v>
      </c>
      <c r="W369" s="7">
        <v>4.3259999999999996</v>
      </c>
      <c r="X369" s="7">
        <v>20.097000000000001</v>
      </c>
      <c r="Y369" s="9">
        <v>1</v>
      </c>
      <c r="Z369" s="9">
        <v>0</v>
      </c>
      <c r="AA369" s="9">
        <v>0</v>
      </c>
      <c r="AB369" s="9">
        <v>0</v>
      </c>
      <c r="AC369" s="9">
        <v>1</v>
      </c>
      <c r="AD369" s="29">
        <v>0</v>
      </c>
      <c r="AE369" s="9">
        <v>0</v>
      </c>
      <c r="AF369" s="9">
        <v>1</v>
      </c>
      <c r="AG369" s="29">
        <v>0</v>
      </c>
      <c r="AH369" s="9">
        <v>1</v>
      </c>
      <c r="AI369" s="29">
        <v>0</v>
      </c>
      <c r="AJ369" s="20">
        <v>2002</v>
      </c>
      <c r="AK369" s="32">
        <v>0.58099999999999996</v>
      </c>
      <c r="AL369" s="32">
        <v>9.0999999999999998E-2</v>
      </c>
      <c r="AM369" s="32">
        <v>0.20100000000000001</v>
      </c>
      <c r="AN369" s="42">
        <f t="shared" si="87"/>
        <v>0.127</v>
      </c>
      <c r="AO369" s="41">
        <v>0.16</v>
      </c>
      <c r="AP369" s="17">
        <v>0.84</v>
      </c>
      <c r="AQ369">
        <v>0</v>
      </c>
      <c r="AR369" s="39">
        <v>1</v>
      </c>
      <c r="AS369" t="s">
        <v>98</v>
      </c>
      <c r="AT369" s="39" t="s">
        <v>98</v>
      </c>
      <c r="AU369">
        <v>0</v>
      </c>
      <c r="AV369" s="17">
        <v>1</v>
      </c>
      <c r="AW369">
        <f t="shared" si="88"/>
        <v>0.499</v>
      </c>
      <c r="AX369" s="17">
        <v>0.501</v>
      </c>
      <c r="AY369" s="17" t="s">
        <v>20</v>
      </c>
      <c r="AZ369">
        <v>0</v>
      </c>
      <c r="BA369">
        <v>0</v>
      </c>
      <c r="BB369">
        <v>0</v>
      </c>
      <c r="BC369">
        <v>0</v>
      </c>
      <c r="BD369">
        <v>0</v>
      </c>
      <c r="BE369">
        <v>1</v>
      </c>
      <c r="BF369" s="17">
        <v>0</v>
      </c>
      <c r="BG369">
        <v>0</v>
      </c>
      <c r="BH369">
        <v>1</v>
      </c>
      <c r="BI369" s="17">
        <v>0</v>
      </c>
      <c r="BJ369">
        <v>787</v>
      </c>
      <c r="BK369">
        <v>29</v>
      </c>
      <c r="BL369" s="24">
        <v>32.451999999999998</v>
      </c>
      <c r="BM369">
        <v>1</v>
      </c>
      <c r="BN369">
        <v>0</v>
      </c>
      <c r="BO369">
        <v>0</v>
      </c>
      <c r="BP369">
        <v>0</v>
      </c>
      <c r="BQ369">
        <v>0</v>
      </c>
      <c r="BR369">
        <v>0</v>
      </c>
      <c r="BS369">
        <v>0</v>
      </c>
      <c r="BT369" s="17">
        <v>0</v>
      </c>
      <c r="BU369">
        <v>0</v>
      </c>
      <c r="BV369">
        <v>0</v>
      </c>
      <c r="BW369">
        <v>1</v>
      </c>
      <c r="BX369" s="17">
        <v>0</v>
      </c>
      <c r="BY369">
        <v>0</v>
      </c>
      <c r="BZ369">
        <v>0</v>
      </c>
      <c r="CA369">
        <v>0</v>
      </c>
      <c r="CB369">
        <v>0</v>
      </c>
      <c r="CC369" s="17">
        <v>0</v>
      </c>
      <c r="CD369">
        <v>0</v>
      </c>
      <c r="CE369">
        <v>0</v>
      </c>
      <c r="CF369">
        <v>1</v>
      </c>
      <c r="CG369">
        <v>1</v>
      </c>
      <c r="CH369">
        <v>0</v>
      </c>
      <c r="CI369">
        <v>0</v>
      </c>
      <c r="CJ369">
        <v>0</v>
      </c>
      <c r="CK369">
        <v>1</v>
      </c>
      <c r="CL369">
        <v>0</v>
      </c>
      <c r="CM369">
        <v>0</v>
      </c>
      <c r="CN369">
        <v>1</v>
      </c>
      <c r="CO369" s="17">
        <v>1</v>
      </c>
      <c r="CP369">
        <v>0</v>
      </c>
      <c r="CQ369">
        <v>83</v>
      </c>
      <c r="CR369">
        <v>0</v>
      </c>
      <c r="CS369">
        <v>1</v>
      </c>
      <c r="CT369">
        <v>16</v>
      </c>
      <c r="CZ369" s="33" t="s">
        <v>85</v>
      </c>
    </row>
    <row r="370" spans="1:104" x14ac:dyDescent="0.25">
      <c r="A370">
        <v>369</v>
      </c>
      <c r="B370">
        <v>24</v>
      </c>
      <c r="C370" s="24" t="s">
        <v>247</v>
      </c>
      <c r="D370" s="12">
        <v>0.18547806908248979</v>
      </c>
      <c r="E370" s="13">
        <v>7.050335959275926E-2</v>
      </c>
      <c r="F370" s="7">
        <v>2.6307692307692312</v>
      </c>
      <c r="G370" s="7">
        <f t="shared" si="74"/>
        <v>0.11497470948973053</v>
      </c>
      <c r="H370" s="15">
        <f t="shared" si="75"/>
        <v>0.25598142867524903</v>
      </c>
      <c r="I370" s="11">
        <f t="shared" si="76"/>
        <v>5.8724269196420084E-2</v>
      </c>
      <c r="J370" s="32">
        <f t="shared" si="77"/>
        <v>2.2322090630218158E-2</v>
      </c>
      <c r="K370" s="32">
        <f t="shared" si="78"/>
        <v>44.79867126093766</v>
      </c>
      <c r="L370" s="8">
        <v>1</v>
      </c>
      <c r="M370" s="9">
        <v>0</v>
      </c>
      <c r="N370" s="8">
        <v>0</v>
      </c>
      <c r="O370" s="9">
        <v>0</v>
      </c>
      <c r="P370" s="9">
        <v>1</v>
      </c>
      <c r="Q370" s="9">
        <v>0</v>
      </c>
      <c r="R370" s="9">
        <v>0</v>
      </c>
      <c r="S370" s="8">
        <v>2018</v>
      </c>
      <c r="T370" s="9">
        <v>17</v>
      </c>
      <c r="U370" s="9">
        <f t="shared" si="79"/>
        <v>2000</v>
      </c>
      <c r="V370" s="9">
        <f t="shared" si="80"/>
        <v>32</v>
      </c>
      <c r="W370" s="7">
        <v>5</v>
      </c>
      <c r="X370" s="7">
        <v>20.097000000000001</v>
      </c>
      <c r="Y370" s="9">
        <v>0</v>
      </c>
      <c r="Z370" s="9">
        <v>1</v>
      </c>
      <c r="AA370" s="9">
        <v>0</v>
      </c>
      <c r="AB370" s="9">
        <v>0</v>
      </c>
      <c r="AC370" s="9">
        <v>1</v>
      </c>
      <c r="AD370" s="29">
        <v>0</v>
      </c>
      <c r="AE370" s="9">
        <v>0</v>
      </c>
      <c r="AF370" s="9">
        <v>1</v>
      </c>
      <c r="AG370" s="29">
        <v>0</v>
      </c>
      <c r="AH370" s="9">
        <v>1</v>
      </c>
      <c r="AI370" s="29">
        <v>0</v>
      </c>
      <c r="AJ370" s="20">
        <v>2002</v>
      </c>
      <c r="AK370" s="32">
        <v>0.58099999999999996</v>
      </c>
      <c r="AL370" s="32">
        <v>9.0999999999999998E-2</v>
      </c>
      <c r="AM370" s="32">
        <v>0.20100000000000001</v>
      </c>
      <c r="AN370" s="42">
        <f t="shared" si="87"/>
        <v>0.127</v>
      </c>
      <c r="AO370" s="41">
        <v>0.16</v>
      </c>
      <c r="AP370" s="17">
        <v>0.84</v>
      </c>
      <c r="AQ370">
        <v>0</v>
      </c>
      <c r="AR370" s="39">
        <v>1</v>
      </c>
      <c r="AS370" t="s">
        <v>98</v>
      </c>
      <c r="AT370" s="39" t="s">
        <v>98</v>
      </c>
      <c r="AU370">
        <v>0</v>
      </c>
      <c r="AV370" s="17">
        <v>1</v>
      </c>
      <c r="AW370">
        <f t="shared" si="88"/>
        <v>0.499</v>
      </c>
      <c r="AX370" s="17">
        <v>0.501</v>
      </c>
      <c r="AY370" s="17" t="s">
        <v>20</v>
      </c>
      <c r="AZ370">
        <v>0</v>
      </c>
      <c r="BA370">
        <v>0</v>
      </c>
      <c r="BB370">
        <v>0</v>
      </c>
      <c r="BC370">
        <v>0</v>
      </c>
      <c r="BD370">
        <v>0</v>
      </c>
      <c r="BE370">
        <v>1</v>
      </c>
      <c r="BF370" s="17">
        <v>0</v>
      </c>
      <c r="BG370">
        <v>0</v>
      </c>
      <c r="BH370">
        <v>1</v>
      </c>
      <c r="BI370" s="17">
        <v>0</v>
      </c>
      <c r="BJ370">
        <v>787</v>
      </c>
      <c r="BK370">
        <v>29</v>
      </c>
      <c r="BL370" s="24">
        <v>32.451999999999998</v>
      </c>
      <c r="BM370">
        <v>1</v>
      </c>
      <c r="BN370">
        <v>0</v>
      </c>
      <c r="BO370">
        <v>0</v>
      </c>
      <c r="BP370">
        <v>0</v>
      </c>
      <c r="BQ370">
        <v>0</v>
      </c>
      <c r="BR370">
        <v>0</v>
      </c>
      <c r="BS370">
        <v>0</v>
      </c>
      <c r="BT370" s="17">
        <v>0</v>
      </c>
      <c r="BU370">
        <v>0</v>
      </c>
      <c r="BV370">
        <v>0</v>
      </c>
      <c r="BW370">
        <v>1</v>
      </c>
      <c r="BX370" s="17">
        <v>0</v>
      </c>
      <c r="BY370">
        <v>0</v>
      </c>
      <c r="BZ370">
        <v>0</v>
      </c>
      <c r="CA370">
        <v>0</v>
      </c>
      <c r="CB370">
        <v>0</v>
      </c>
      <c r="CC370" s="17">
        <v>0</v>
      </c>
      <c r="CD370">
        <v>0</v>
      </c>
      <c r="CE370">
        <v>0</v>
      </c>
      <c r="CF370">
        <v>1</v>
      </c>
      <c r="CG370">
        <v>1</v>
      </c>
      <c r="CH370">
        <v>0</v>
      </c>
      <c r="CI370">
        <v>0</v>
      </c>
      <c r="CJ370">
        <v>0</v>
      </c>
      <c r="CK370">
        <v>1</v>
      </c>
      <c r="CL370">
        <v>0</v>
      </c>
      <c r="CM370">
        <v>0</v>
      </c>
      <c r="CN370">
        <v>1</v>
      </c>
      <c r="CO370" s="17">
        <v>1</v>
      </c>
      <c r="CP370">
        <v>0</v>
      </c>
      <c r="CQ370">
        <v>83</v>
      </c>
      <c r="CR370">
        <v>0</v>
      </c>
      <c r="CS370">
        <v>1</v>
      </c>
      <c r="CT370">
        <v>16</v>
      </c>
      <c r="CZ370" s="33" t="s">
        <v>85</v>
      </c>
    </row>
    <row r="371" spans="1:104" x14ac:dyDescent="0.25">
      <c r="A371">
        <v>370</v>
      </c>
      <c r="B371">
        <v>24</v>
      </c>
      <c r="C371" s="24" t="s">
        <v>247</v>
      </c>
      <c r="D371" s="12">
        <v>17.998457404788319</v>
      </c>
      <c r="E371" s="13">
        <v>2.6302547355640549</v>
      </c>
      <c r="F371" s="7">
        <v>6.8428571428571416</v>
      </c>
      <c r="G371" s="7">
        <f t="shared" si="74"/>
        <v>15.368202669224264</v>
      </c>
      <c r="H371" s="15">
        <f t="shared" si="75"/>
        <v>20.628712140352373</v>
      </c>
      <c r="I371" s="11">
        <f t="shared" si="76"/>
        <v>0.15125061508817442</v>
      </c>
      <c r="J371" s="32">
        <f t="shared" si="77"/>
        <v>2.2103430179900234E-2</v>
      </c>
      <c r="K371" s="32">
        <f t="shared" si="78"/>
        <v>45.241846711618116</v>
      </c>
      <c r="L371" s="8">
        <v>1</v>
      </c>
      <c r="M371" s="9">
        <v>0</v>
      </c>
      <c r="N371" s="8">
        <v>0</v>
      </c>
      <c r="O371" s="9">
        <v>0</v>
      </c>
      <c r="P371" s="9">
        <v>1</v>
      </c>
      <c r="Q371" s="9">
        <v>0</v>
      </c>
      <c r="R371" s="9">
        <v>0</v>
      </c>
      <c r="S371" s="8">
        <v>2018</v>
      </c>
      <c r="T371" s="9">
        <v>17</v>
      </c>
      <c r="U371" s="9">
        <f t="shared" si="79"/>
        <v>2000</v>
      </c>
      <c r="V371" s="9">
        <f t="shared" si="80"/>
        <v>32</v>
      </c>
      <c r="W371" s="7">
        <v>8</v>
      </c>
      <c r="X371" s="7">
        <v>20.097000000000001</v>
      </c>
      <c r="Y371" s="9">
        <v>0</v>
      </c>
      <c r="Z371" s="9">
        <v>1</v>
      </c>
      <c r="AA371" s="9">
        <v>0</v>
      </c>
      <c r="AB371" s="9">
        <v>0</v>
      </c>
      <c r="AC371" s="9">
        <v>1</v>
      </c>
      <c r="AD371" s="29">
        <v>0</v>
      </c>
      <c r="AE371" s="9">
        <v>0</v>
      </c>
      <c r="AF371" s="9">
        <v>1</v>
      </c>
      <c r="AG371" s="29">
        <v>0</v>
      </c>
      <c r="AH371" s="9">
        <v>1</v>
      </c>
      <c r="AI371" s="29">
        <v>0</v>
      </c>
      <c r="AJ371" s="20">
        <v>2002</v>
      </c>
      <c r="AK371" s="32">
        <v>0.58099999999999996</v>
      </c>
      <c r="AL371" s="32">
        <v>9.0999999999999998E-2</v>
      </c>
      <c r="AM371" s="32">
        <v>0.20100000000000001</v>
      </c>
      <c r="AN371" s="42">
        <f t="shared" si="87"/>
        <v>0.127</v>
      </c>
      <c r="AO371" s="41">
        <v>0.16</v>
      </c>
      <c r="AP371" s="17">
        <v>0.84</v>
      </c>
      <c r="AQ371">
        <v>0</v>
      </c>
      <c r="AR371" s="39">
        <v>1</v>
      </c>
      <c r="AS371" t="s">
        <v>98</v>
      </c>
      <c r="AT371" s="39" t="s">
        <v>98</v>
      </c>
      <c r="AU371">
        <v>0</v>
      </c>
      <c r="AV371" s="17">
        <v>1</v>
      </c>
      <c r="AW371">
        <f t="shared" si="88"/>
        <v>0.499</v>
      </c>
      <c r="AX371" s="17">
        <v>0.501</v>
      </c>
      <c r="AY371" s="17" t="s">
        <v>20</v>
      </c>
      <c r="AZ371">
        <v>0</v>
      </c>
      <c r="BA371">
        <v>0</v>
      </c>
      <c r="BB371">
        <v>0</v>
      </c>
      <c r="BC371">
        <v>0</v>
      </c>
      <c r="BD371">
        <v>0</v>
      </c>
      <c r="BE371">
        <v>1</v>
      </c>
      <c r="BF371" s="17">
        <v>0</v>
      </c>
      <c r="BG371">
        <v>0</v>
      </c>
      <c r="BH371">
        <v>1</v>
      </c>
      <c r="BI371" s="17">
        <v>0</v>
      </c>
      <c r="BJ371">
        <v>787</v>
      </c>
      <c r="BK371">
        <v>29</v>
      </c>
      <c r="BL371" s="24">
        <v>32.451999999999998</v>
      </c>
      <c r="BM371">
        <v>1</v>
      </c>
      <c r="BN371">
        <v>0</v>
      </c>
      <c r="BO371">
        <v>0</v>
      </c>
      <c r="BP371">
        <v>0</v>
      </c>
      <c r="BQ371">
        <v>0</v>
      </c>
      <c r="BR371">
        <v>0</v>
      </c>
      <c r="BS371">
        <v>0</v>
      </c>
      <c r="BT371" s="17">
        <v>0</v>
      </c>
      <c r="BU371">
        <v>0</v>
      </c>
      <c r="BV371">
        <v>0</v>
      </c>
      <c r="BW371">
        <v>1</v>
      </c>
      <c r="BX371" s="17">
        <v>0</v>
      </c>
      <c r="BY371">
        <v>0</v>
      </c>
      <c r="BZ371">
        <v>0</v>
      </c>
      <c r="CA371">
        <v>0</v>
      </c>
      <c r="CB371">
        <v>0</v>
      </c>
      <c r="CC371" s="17">
        <v>0</v>
      </c>
      <c r="CD371">
        <v>0</v>
      </c>
      <c r="CE371">
        <v>0</v>
      </c>
      <c r="CF371">
        <v>1</v>
      </c>
      <c r="CG371">
        <v>1</v>
      </c>
      <c r="CH371">
        <v>0</v>
      </c>
      <c r="CI371">
        <v>0</v>
      </c>
      <c r="CJ371">
        <v>0</v>
      </c>
      <c r="CK371">
        <v>1</v>
      </c>
      <c r="CL371">
        <v>0</v>
      </c>
      <c r="CM371">
        <v>0</v>
      </c>
      <c r="CN371">
        <v>1</v>
      </c>
      <c r="CO371" s="17">
        <v>1</v>
      </c>
      <c r="CP371">
        <v>0</v>
      </c>
      <c r="CQ371">
        <v>83</v>
      </c>
      <c r="CR371">
        <v>0</v>
      </c>
      <c r="CS371">
        <v>1</v>
      </c>
      <c r="CT371">
        <v>16</v>
      </c>
      <c r="CZ371" s="33" t="s">
        <v>85</v>
      </c>
    </row>
    <row r="372" spans="1:104" x14ac:dyDescent="0.25">
      <c r="A372">
        <v>371</v>
      </c>
      <c r="B372">
        <v>24</v>
      </c>
      <c r="C372" s="24" t="s">
        <v>247</v>
      </c>
      <c r="D372" s="12">
        <v>25.814803615404159</v>
      </c>
      <c r="E372" s="13">
        <v>2.0583232118594679</v>
      </c>
      <c r="F372" s="7">
        <v>12.54166666666667</v>
      </c>
      <c r="G372" s="7">
        <f t="shared" si="74"/>
        <v>23.756480403544693</v>
      </c>
      <c r="H372" s="15">
        <f t="shared" si="75"/>
        <v>27.873126827263626</v>
      </c>
      <c r="I372" s="11">
        <f t="shared" si="76"/>
        <v>0.27002293046576503</v>
      </c>
      <c r="J372" s="32">
        <f t="shared" si="77"/>
        <v>2.1530067545443055E-2</v>
      </c>
      <c r="K372" s="32">
        <f t="shared" si="78"/>
        <v>46.446672677144242</v>
      </c>
      <c r="L372" s="8">
        <v>1</v>
      </c>
      <c r="M372" s="9">
        <v>0</v>
      </c>
      <c r="N372" s="8">
        <v>0</v>
      </c>
      <c r="O372" s="9">
        <v>0</v>
      </c>
      <c r="P372" s="9">
        <v>1</v>
      </c>
      <c r="Q372" s="9">
        <v>0</v>
      </c>
      <c r="R372" s="9">
        <v>0</v>
      </c>
      <c r="S372" s="8">
        <v>2018</v>
      </c>
      <c r="T372" s="9">
        <v>17</v>
      </c>
      <c r="U372" s="9">
        <f t="shared" si="79"/>
        <v>2000</v>
      </c>
      <c r="V372" s="9">
        <f t="shared" si="80"/>
        <v>32</v>
      </c>
      <c r="W372" s="7">
        <v>10</v>
      </c>
      <c r="X372" s="7">
        <v>20.097000000000001</v>
      </c>
      <c r="Y372" s="9">
        <v>0</v>
      </c>
      <c r="Z372" s="9">
        <v>1</v>
      </c>
      <c r="AA372" s="9">
        <v>0</v>
      </c>
      <c r="AB372" s="9">
        <v>0</v>
      </c>
      <c r="AC372" s="9">
        <v>1</v>
      </c>
      <c r="AD372" s="29">
        <v>0</v>
      </c>
      <c r="AE372" s="9">
        <v>0</v>
      </c>
      <c r="AF372" s="9">
        <v>1</v>
      </c>
      <c r="AG372" s="29">
        <v>0</v>
      </c>
      <c r="AH372" s="9">
        <v>1</v>
      </c>
      <c r="AI372" s="29">
        <v>0</v>
      </c>
      <c r="AJ372" s="20">
        <v>2002</v>
      </c>
      <c r="AK372" s="32">
        <v>0.58099999999999996</v>
      </c>
      <c r="AL372" s="32">
        <v>9.0999999999999998E-2</v>
      </c>
      <c r="AM372" s="32">
        <v>0.20100000000000001</v>
      </c>
      <c r="AN372" s="42">
        <f t="shared" si="87"/>
        <v>0.127</v>
      </c>
      <c r="AO372" s="41">
        <v>0.16</v>
      </c>
      <c r="AP372" s="17">
        <v>0.84</v>
      </c>
      <c r="AQ372">
        <v>0</v>
      </c>
      <c r="AR372" s="39">
        <v>1</v>
      </c>
      <c r="AS372" t="s">
        <v>98</v>
      </c>
      <c r="AT372" s="39" t="s">
        <v>98</v>
      </c>
      <c r="AU372">
        <v>0</v>
      </c>
      <c r="AV372" s="17">
        <v>1</v>
      </c>
      <c r="AW372">
        <f t="shared" si="88"/>
        <v>0.499</v>
      </c>
      <c r="AX372" s="17">
        <v>0.501</v>
      </c>
      <c r="AY372" s="17" t="s">
        <v>20</v>
      </c>
      <c r="AZ372">
        <v>0</v>
      </c>
      <c r="BA372">
        <v>0</v>
      </c>
      <c r="BB372">
        <v>0</v>
      </c>
      <c r="BC372">
        <v>0</v>
      </c>
      <c r="BD372">
        <v>0</v>
      </c>
      <c r="BE372">
        <v>1</v>
      </c>
      <c r="BF372" s="17">
        <v>0</v>
      </c>
      <c r="BG372">
        <v>0</v>
      </c>
      <c r="BH372">
        <v>1</v>
      </c>
      <c r="BI372" s="17">
        <v>0</v>
      </c>
      <c r="BJ372">
        <v>787</v>
      </c>
      <c r="BK372">
        <v>29</v>
      </c>
      <c r="BL372" s="24">
        <v>32.451999999999998</v>
      </c>
      <c r="BM372">
        <v>1</v>
      </c>
      <c r="BN372">
        <v>0</v>
      </c>
      <c r="BO372">
        <v>0</v>
      </c>
      <c r="BP372">
        <v>0</v>
      </c>
      <c r="BQ372">
        <v>0</v>
      </c>
      <c r="BR372">
        <v>0</v>
      </c>
      <c r="BS372">
        <v>0</v>
      </c>
      <c r="BT372" s="17">
        <v>0</v>
      </c>
      <c r="BU372">
        <v>0</v>
      </c>
      <c r="BV372">
        <v>0</v>
      </c>
      <c r="BW372">
        <v>1</v>
      </c>
      <c r="BX372" s="17">
        <v>0</v>
      </c>
      <c r="BY372">
        <v>0</v>
      </c>
      <c r="BZ372">
        <v>0</v>
      </c>
      <c r="CA372">
        <v>0</v>
      </c>
      <c r="CB372">
        <v>0</v>
      </c>
      <c r="CC372" s="17">
        <v>0</v>
      </c>
      <c r="CD372">
        <v>0</v>
      </c>
      <c r="CE372">
        <v>0</v>
      </c>
      <c r="CF372">
        <v>1</v>
      </c>
      <c r="CG372">
        <v>1</v>
      </c>
      <c r="CH372">
        <v>0</v>
      </c>
      <c r="CI372">
        <v>0</v>
      </c>
      <c r="CJ372">
        <v>0</v>
      </c>
      <c r="CK372">
        <v>1</v>
      </c>
      <c r="CL372">
        <v>0</v>
      </c>
      <c r="CM372">
        <v>0</v>
      </c>
      <c r="CN372">
        <v>1</v>
      </c>
      <c r="CO372" s="17">
        <v>1</v>
      </c>
      <c r="CP372">
        <v>0</v>
      </c>
      <c r="CQ372">
        <v>83</v>
      </c>
      <c r="CR372">
        <v>0</v>
      </c>
      <c r="CS372">
        <v>1</v>
      </c>
      <c r="CT372">
        <v>16</v>
      </c>
      <c r="CZ372" s="33" t="s">
        <v>85</v>
      </c>
    </row>
    <row r="373" spans="1:104" x14ac:dyDescent="0.25">
      <c r="A373">
        <v>372</v>
      </c>
      <c r="B373">
        <v>24</v>
      </c>
      <c r="C373" s="24" t="s">
        <v>247</v>
      </c>
      <c r="D373" s="12">
        <v>16.561693659668311</v>
      </c>
      <c r="E373" s="13">
        <v>1.0783522730115009</v>
      </c>
      <c r="F373" s="7">
        <v>15.358333333333331</v>
      </c>
      <c r="G373" s="7">
        <f t="shared" si="74"/>
        <v>15.483341386656811</v>
      </c>
      <c r="H373" s="15">
        <f t="shared" si="75"/>
        <v>17.640045932679811</v>
      </c>
      <c r="I373" s="11">
        <f t="shared" si="76"/>
        <v>0.32480297517394513</v>
      </c>
      <c r="J373" s="32">
        <f t="shared" si="77"/>
        <v>2.1148321769329046E-2</v>
      </c>
      <c r="K373" s="32">
        <f t="shared" si="78"/>
        <v>47.285075899037928</v>
      </c>
      <c r="L373" s="8">
        <v>1</v>
      </c>
      <c r="M373" s="9">
        <v>0</v>
      </c>
      <c r="N373" s="8">
        <v>0</v>
      </c>
      <c r="O373" s="9">
        <v>0</v>
      </c>
      <c r="P373" s="9">
        <v>1</v>
      </c>
      <c r="Q373" s="9">
        <v>0</v>
      </c>
      <c r="R373" s="9">
        <v>0</v>
      </c>
      <c r="S373" s="8">
        <v>2018</v>
      </c>
      <c r="T373" s="9">
        <v>17</v>
      </c>
      <c r="U373" s="9">
        <f t="shared" si="79"/>
        <v>2000</v>
      </c>
      <c r="V373" s="9">
        <f t="shared" si="80"/>
        <v>32</v>
      </c>
      <c r="W373" s="7">
        <v>12</v>
      </c>
      <c r="X373" s="7">
        <v>20.097000000000001</v>
      </c>
      <c r="Y373" s="9">
        <v>0</v>
      </c>
      <c r="Z373" s="9">
        <v>1</v>
      </c>
      <c r="AA373" s="9">
        <v>0</v>
      </c>
      <c r="AB373" s="9">
        <v>0</v>
      </c>
      <c r="AC373" s="9">
        <v>1</v>
      </c>
      <c r="AD373" s="29">
        <v>0</v>
      </c>
      <c r="AE373" s="9">
        <v>0</v>
      </c>
      <c r="AF373" s="9">
        <v>1</v>
      </c>
      <c r="AG373" s="29">
        <v>0</v>
      </c>
      <c r="AH373" s="9">
        <v>1</v>
      </c>
      <c r="AI373" s="29">
        <v>0</v>
      </c>
      <c r="AJ373" s="20">
        <v>2002</v>
      </c>
      <c r="AK373" s="32">
        <v>0.58099999999999996</v>
      </c>
      <c r="AL373" s="32">
        <v>9.0999999999999998E-2</v>
      </c>
      <c r="AM373" s="32">
        <v>0.20100000000000001</v>
      </c>
      <c r="AN373" s="42">
        <f t="shared" si="87"/>
        <v>0.127</v>
      </c>
      <c r="AO373" s="41">
        <v>0.16</v>
      </c>
      <c r="AP373" s="17">
        <v>0.84</v>
      </c>
      <c r="AQ373">
        <v>0</v>
      </c>
      <c r="AR373" s="39">
        <v>1</v>
      </c>
      <c r="AS373" t="s">
        <v>98</v>
      </c>
      <c r="AT373" s="39" t="s">
        <v>98</v>
      </c>
      <c r="AU373">
        <v>0</v>
      </c>
      <c r="AV373" s="17">
        <v>1</v>
      </c>
      <c r="AW373">
        <f t="shared" si="88"/>
        <v>0.499</v>
      </c>
      <c r="AX373" s="17">
        <v>0.501</v>
      </c>
      <c r="AY373" s="17" t="s">
        <v>20</v>
      </c>
      <c r="AZ373">
        <v>0</v>
      </c>
      <c r="BA373">
        <v>0</v>
      </c>
      <c r="BB373">
        <v>0</v>
      </c>
      <c r="BC373">
        <v>0</v>
      </c>
      <c r="BD373">
        <v>0</v>
      </c>
      <c r="BE373">
        <v>1</v>
      </c>
      <c r="BF373" s="17">
        <v>0</v>
      </c>
      <c r="BG373">
        <v>0</v>
      </c>
      <c r="BH373">
        <v>1</v>
      </c>
      <c r="BI373" s="17">
        <v>0</v>
      </c>
      <c r="BJ373">
        <v>787</v>
      </c>
      <c r="BK373">
        <v>29</v>
      </c>
      <c r="BL373" s="24">
        <v>32.451999999999998</v>
      </c>
      <c r="BM373">
        <v>1</v>
      </c>
      <c r="BN373">
        <v>0</v>
      </c>
      <c r="BO373">
        <v>0</v>
      </c>
      <c r="BP373">
        <v>0</v>
      </c>
      <c r="BQ373">
        <v>0</v>
      </c>
      <c r="BR373">
        <v>0</v>
      </c>
      <c r="BS373">
        <v>0</v>
      </c>
      <c r="BT373" s="17">
        <v>0</v>
      </c>
      <c r="BU373">
        <v>0</v>
      </c>
      <c r="BV373">
        <v>0</v>
      </c>
      <c r="BW373">
        <v>1</v>
      </c>
      <c r="BX373" s="17">
        <v>0</v>
      </c>
      <c r="BY373">
        <v>0</v>
      </c>
      <c r="BZ373">
        <v>0</v>
      </c>
      <c r="CA373">
        <v>0</v>
      </c>
      <c r="CB373">
        <v>0</v>
      </c>
      <c r="CC373" s="17">
        <v>0</v>
      </c>
      <c r="CD373">
        <v>0</v>
      </c>
      <c r="CE373">
        <v>0</v>
      </c>
      <c r="CF373">
        <v>1</v>
      </c>
      <c r="CG373">
        <v>1</v>
      </c>
      <c r="CH373">
        <v>0</v>
      </c>
      <c r="CI373">
        <v>0</v>
      </c>
      <c r="CJ373">
        <v>0</v>
      </c>
      <c r="CK373">
        <v>1</v>
      </c>
      <c r="CL373">
        <v>0</v>
      </c>
      <c r="CM373">
        <v>0</v>
      </c>
      <c r="CN373">
        <v>1</v>
      </c>
      <c r="CO373" s="17">
        <v>1</v>
      </c>
      <c r="CP373">
        <v>0</v>
      </c>
      <c r="CQ373">
        <v>83</v>
      </c>
      <c r="CR373">
        <v>0</v>
      </c>
      <c r="CS373">
        <v>1</v>
      </c>
      <c r="CT373">
        <v>16</v>
      </c>
      <c r="CZ373" s="33" t="s">
        <v>85</v>
      </c>
    </row>
    <row r="374" spans="1:104" x14ac:dyDescent="0.25">
      <c r="A374">
        <v>373</v>
      </c>
      <c r="B374">
        <v>24</v>
      </c>
      <c r="C374" s="24" t="s">
        <v>247</v>
      </c>
      <c r="D374" s="12">
        <v>22.28911175196944</v>
      </c>
      <c r="E374" s="13">
        <v>1.068789142422248</v>
      </c>
      <c r="F374" s="7">
        <v>20.854545454545459</v>
      </c>
      <c r="G374" s="7">
        <f t="shared" si="74"/>
        <v>21.220322609547193</v>
      </c>
      <c r="H374" s="15">
        <f t="shared" si="75"/>
        <v>23.357900894391687</v>
      </c>
      <c r="I374" s="11">
        <f t="shared" si="76"/>
        <v>0.42262879884855609</v>
      </c>
      <c r="J374" s="32">
        <f t="shared" si="77"/>
        <v>2.0265548331883678E-2</v>
      </c>
      <c r="K374" s="32">
        <f t="shared" si="78"/>
        <v>49.34482815975452</v>
      </c>
      <c r="L374" s="8">
        <v>1</v>
      </c>
      <c r="M374" s="9">
        <v>0</v>
      </c>
      <c r="N374" s="8">
        <v>0</v>
      </c>
      <c r="O374" s="9">
        <v>0</v>
      </c>
      <c r="P374" s="9">
        <v>1</v>
      </c>
      <c r="Q374" s="9">
        <v>0</v>
      </c>
      <c r="R374" s="9">
        <v>0</v>
      </c>
      <c r="S374" s="8">
        <v>2018</v>
      </c>
      <c r="T374" s="9">
        <v>17</v>
      </c>
      <c r="U374" s="9">
        <f t="shared" si="79"/>
        <v>2000</v>
      </c>
      <c r="V374" s="9">
        <f t="shared" si="80"/>
        <v>32</v>
      </c>
      <c r="W374" s="7">
        <v>14</v>
      </c>
      <c r="X374" s="7">
        <v>20.097000000000001</v>
      </c>
      <c r="Y374" s="9">
        <v>0</v>
      </c>
      <c r="Z374" s="9">
        <v>1</v>
      </c>
      <c r="AA374" s="9">
        <v>0</v>
      </c>
      <c r="AB374" s="9">
        <v>0</v>
      </c>
      <c r="AC374" s="9">
        <v>1</v>
      </c>
      <c r="AD374" s="29">
        <v>0</v>
      </c>
      <c r="AE374" s="9">
        <v>0</v>
      </c>
      <c r="AF374" s="9">
        <v>1</v>
      </c>
      <c r="AG374" s="29">
        <v>0</v>
      </c>
      <c r="AH374" s="9">
        <v>1</v>
      </c>
      <c r="AI374" s="29">
        <v>0</v>
      </c>
      <c r="AJ374" s="20">
        <v>2002</v>
      </c>
      <c r="AK374" s="32">
        <v>0.58099999999999996</v>
      </c>
      <c r="AL374" s="32">
        <v>9.0999999999999998E-2</v>
      </c>
      <c r="AM374" s="32">
        <v>0.20100000000000001</v>
      </c>
      <c r="AN374" s="42">
        <f t="shared" si="87"/>
        <v>0.127</v>
      </c>
      <c r="AO374" s="41">
        <v>0.16</v>
      </c>
      <c r="AP374" s="17">
        <v>0.84</v>
      </c>
      <c r="AQ374">
        <v>0</v>
      </c>
      <c r="AR374" s="39">
        <v>1</v>
      </c>
      <c r="AS374" t="s">
        <v>98</v>
      </c>
      <c r="AT374" s="39" t="s">
        <v>98</v>
      </c>
      <c r="AU374">
        <v>0</v>
      </c>
      <c r="AV374" s="17">
        <v>1</v>
      </c>
      <c r="AW374">
        <f t="shared" si="88"/>
        <v>0.499</v>
      </c>
      <c r="AX374" s="17">
        <v>0.501</v>
      </c>
      <c r="AY374" s="17" t="s">
        <v>20</v>
      </c>
      <c r="AZ374">
        <v>0</v>
      </c>
      <c r="BA374">
        <v>0</v>
      </c>
      <c r="BB374">
        <v>0</v>
      </c>
      <c r="BC374">
        <v>0</v>
      </c>
      <c r="BD374">
        <v>0</v>
      </c>
      <c r="BE374">
        <v>1</v>
      </c>
      <c r="BF374" s="17">
        <v>0</v>
      </c>
      <c r="BG374">
        <v>0</v>
      </c>
      <c r="BH374">
        <v>1</v>
      </c>
      <c r="BI374" s="17">
        <v>0</v>
      </c>
      <c r="BJ374">
        <v>787</v>
      </c>
      <c r="BK374">
        <v>29</v>
      </c>
      <c r="BL374" s="24">
        <v>32.451999999999998</v>
      </c>
      <c r="BM374">
        <v>1</v>
      </c>
      <c r="BN374">
        <v>0</v>
      </c>
      <c r="BO374">
        <v>0</v>
      </c>
      <c r="BP374">
        <v>0</v>
      </c>
      <c r="BQ374">
        <v>0</v>
      </c>
      <c r="BR374">
        <v>0</v>
      </c>
      <c r="BS374">
        <v>0</v>
      </c>
      <c r="BT374" s="17">
        <v>0</v>
      </c>
      <c r="BU374">
        <v>0</v>
      </c>
      <c r="BV374">
        <v>0</v>
      </c>
      <c r="BW374">
        <v>1</v>
      </c>
      <c r="BX374" s="17">
        <v>0</v>
      </c>
      <c r="BY374">
        <v>0</v>
      </c>
      <c r="BZ374">
        <v>0</v>
      </c>
      <c r="CA374">
        <v>0</v>
      </c>
      <c r="CB374">
        <v>0</v>
      </c>
      <c r="CC374" s="17">
        <v>0</v>
      </c>
      <c r="CD374">
        <v>0</v>
      </c>
      <c r="CE374">
        <v>0</v>
      </c>
      <c r="CF374">
        <v>1</v>
      </c>
      <c r="CG374">
        <v>1</v>
      </c>
      <c r="CH374">
        <v>0</v>
      </c>
      <c r="CI374">
        <v>0</v>
      </c>
      <c r="CJ374">
        <v>0</v>
      </c>
      <c r="CK374">
        <v>1</v>
      </c>
      <c r="CL374">
        <v>0</v>
      </c>
      <c r="CM374">
        <v>0</v>
      </c>
      <c r="CN374">
        <v>1</v>
      </c>
      <c r="CO374" s="17">
        <v>1</v>
      </c>
      <c r="CP374">
        <v>0</v>
      </c>
      <c r="CQ374">
        <v>83</v>
      </c>
      <c r="CR374">
        <v>0</v>
      </c>
      <c r="CS374">
        <v>1</v>
      </c>
      <c r="CT374">
        <v>16</v>
      </c>
      <c r="CZ374" s="33" t="s">
        <v>85</v>
      </c>
    </row>
    <row r="375" spans="1:104" x14ac:dyDescent="0.25">
      <c r="A375">
        <v>374</v>
      </c>
      <c r="B375">
        <v>24</v>
      </c>
      <c r="C375" s="24" t="s">
        <v>247</v>
      </c>
      <c r="D375" s="12">
        <v>29.217759563620561</v>
      </c>
      <c r="E375" s="13">
        <v>1.104831059470011</v>
      </c>
      <c r="F375" s="7">
        <v>26.445454545454549</v>
      </c>
      <c r="G375" s="7">
        <f t="shared" si="74"/>
        <v>28.112928504150549</v>
      </c>
      <c r="H375" s="15">
        <f t="shared" si="75"/>
        <v>30.322590623090573</v>
      </c>
      <c r="I375" s="11">
        <f t="shared" si="76"/>
        <v>0.50900314512121547</v>
      </c>
      <c r="J375" s="32">
        <f t="shared" si="77"/>
        <v>1.9247282902486663E-2</v>
      </c>
      <c r="K375" s="32">
        <f t="shared" si="78"/>
        <v>51.955385342769837</v>
      </c>
      <c r="L375" s="8">
        <v>1</v>
      </c>
      <c r="M375" s="9">
        <v>0</v>
      </c>
      <c r="N375" s="8">
        <v>0</v>
      </c>
      <c r="O375" s="9">
        <v>0</v>
      </c>
      <c r="P375" s="9">
        <v>1</v>
      </c>
      <c r="Q375" s="9">
        <v>0</v>
      </c>
      <c r="R375" s="9">
        <v>0</v>
      </c>
      <c r="S375" s="8">
        <v>2018</v>
      </c>
      <c r="T375" s="9">
        <v>17</v>
      </c>
      <c r="U375" s="9">
        <f t="shared" si="79"/>
        <v>2000</v>
      </c>
      <c r="V375" s="9">
        <f t="shared" si="80"/>
        <v>32</v>
      </c>
      <c r="W375" s="7">
        <v>16</v>
      </c>
      <c r="X375" s="7">
        <v>20.097000000000001</v>
      </c>
      <c r="Y375" s="9">
        <v>0</v>
      </c>
      <c r="Z375" s="9">
        <v>1</v>
      </c>
      <c r="AA375" s="9">
        <v>0</v>
      </c>
      <c r="AB375" s="9">
        <v>0</v>
      </c>
      <c r="AC375" s="9">
        <v>1</v>
      </c>
      <c r="AD375" s="29">
        <v>0</v>
      </c>
      <c r="AE375" s="9">
        <v>0</v>
      </c>
      <c r="AF375" s="9">
        <v>1</v>
      </c>
      <c r="AG375" s="29">
        <v>0</v>
      </c>
      <c r="AH375" s="9">
        <v>1</v>
      </c>
      <c r="AI375" s="29">
        <v>0</v>
      </c>
      <c r="AJ375" s="20">
        <v>2002</v>
      </c>
      <c r="AK375" s="32">
        <v>0.58099999999999996</v>
      </c>
      <c r="AL375" s="32">
        <v>9.0999999999999998E-2</v>
      </c>
      <c r="AM375" s="32">
        <v>0.20100000000000001</v>
      </c>
      <c r="AN375" s="42">
        <f t="shared" si="87"/>
        <v>0.127</v>
      </c>
      <c r="AO375" s="41">
        <v>0.16</v>
      </c>
      <c r="AP375" s="17">
        <v>0.84</v>
      </c>
      <c r="AQ375">
        <v>0</v>
      </c>
      <c r="AR375" s="39">
        <v>1</v>
      </c>
      <c r="AS375" t="s">
        <v>98</v>
      </c>
      <c r="AT375" s="39" t="s">
        <v>98</v>
      </c>
      <c r="AU375">
        <v>0</v>
      </c>
      <c r="AV375" s="17">
        <v>1</v>
      </c>
      <c r="AW375">
        <f t="shared" si="88"/>
        <v>0.499</v>
      </c>
      <c r="AX375" s="17">
        <v>0.501</v>
      </c>
      <c r="AY375" s="17" t="s">
        <v>20</v>
      </c>
      <c r="AZ375">
        <v>0</v>
      </c>
      <c r="BA375">
        <v>0</v>
      </c>
      <c r="BB375">
        <v>0</v>
      </c>
      <c r="BC375">
        <v>0</v>
      </c>
      <c r="BD375">
        <v>0</v>
      </c>
      <c r="BE375">
        <v>1</v>
      </c>
      <c r="BF375" s="17">
        <v>0</v>
      </c>
      <c r="BG375">
        <v>0</v>
      </c>
      <c r="BH375">
        <v>1</v>
      </c>
      <c r="BI375" s="17">
        <v>0</v>
      </c>
      <c r="BJ375">
        <v>787</v>
      </c>
      <c r="BK375">
        <v>29</v>
      </c>
      <c r="BL375" s="24">
        <v>32.451999999999998</v>
      </c>
      <c r="BM375">
        <v>1</v>
      </c>
      <c r="BN375">
        <v>0</v>
      </c>
      <c r="BO375">
        <v>0</v>
      </c>
      <c r="BP375">
        <v>0</v>
      </c>
      <c r="BQ375">
        <v>0</v>
      </c>
      <c r="BR375">
        <v>0</v>
      </c>
      <c r="BS375">
        <v>0</v>
      </c>
      <c r="BT375" s="17">
        <v>0</v>
      </c>
      <c r="BU375">
        <v>0</v>
      </c>
      <c r="BV375">
        <v>0</v>
      </c>
      <c r="BW375">
        <v>1</v>
      </c>
      <c r="BX375" s="17">
        <v>0</v>
      </c>
      <c r="BY375">
        <v>0</v>
      </c>
      <c r="BZ375">
        <v>0</v>
      </c>
      <c r="CA375">
        <v>0</v>
      </c>
      <c r="CB375">
        <v>0</v>
      </c>
      <c r="CC375" s="17">
        <v>0</v>
      </c>
      <c r="CD375">
        <v>0</v>
      </c>
      <c r="CE375">
        <v>0</v>
      </c>
      <c r="CF375">
        <v>1</v>
      </c>
      <c r="CG375">
        <v>1</v>
      </c>
      <c r="CH375">
        <v>0</v>
      </c>
      <c r="CI375">
        <v>0</v>
      </c>
      <c r="CJ375">
        <v>0</v>
      </c>
      <c r="CK375">
        <v>1</v>
      </c>
      <c r="CL375">
        <v>0</v>
      </c>
      <c r="CM375">
        <v>0</v>
      </c>
      <c r="CN375">
        <v>1</v>
      </c>
      <c r="CO375" s="17">
        <v>1</v>
      </c>
      <c r="CP375">
        <v>0</v>
      </c>
      <c r="CQ375">
        <v>83</v>
      </c>
      <c r="CR375">
        <v>0</v>
      </c>
      <c r="CS375">
        <v>1</v>
      </c>
      <c r="CT375">
        <v>16</v>
      </c>
      <c r="CZ375" s="33" t="s">
        <v>85</v>
      </c>
    </row>
    <row r="376" spans="1:104" x14ac:dyDescent="0.25">
      <c r="A376">
        <v>375</v>
      </c>
      <c r="B376">
        <v>24</v>
      </c>
      <c r="C376" s="24" t="s">
        <v>247</v>
      </c>
      <c r="D376" s="12">
        <v>6.4</v>
      </c>
      <c r="E376" s="13">
        <v>0.5</v>
      </c>
      <c r="F376" s="7">
        <f>D376/E376</f>
        <v>12.8</v>
      </c>
      <c r="G376" s="7">
        <f t="shared" si="74"/>
        <v>5.9</v>
      </c>
      <c r="H376" s="15">
        <f t="shared" si="75"/>
        <v>6.9</v>
      </c>
      <c r="I376" s="11">
        <f t="shared" si="76"/>
        <v>0.1185752579115172</v>
      </c>
      <c r="J376" s="32">
        <f t="shared" si="77"/>
        <v>9.2636920243372809E-3</v>
      </c>
      <c r="K376" s="32">
        <f t="shared" si="78"/>
        <v>107.94832096887843</v>
      </c>
      <c r="L376" s="8">
        <v>1</v>
      </c>
      <c r="M376" s="9">
        <v>0</v>
      </c>
      <c r="N376" s="8">
        <v>0</v>
      </c>
      <c r="O376" s="9">
        <v>0</v>
      </c>
      <c r="P376" s="9">
        <v>1</v>
      </c>
      <c r="Q376" s="9">
        <v>0</v>
      </c>
      <c r="R376" s="9">
        <v>0</v>
      </c>
      <c r="S376" s="8">
        <v>11501</v>
      </c>
      <c r="T376" s="9">
        <v>11</v>
      </c>
      <c r="U376" s="9">
        <f t="shared" si="79"/>
        <v>11489</v>
      </c>
      <c r="V376" s="9">
        <f t="shared" si="80"/>
        <v>32</v>
      </c>
      <c r="W376" s="7">
        <v>5.6660000000000004</v>
      </c>
      <c r="X376" s="7">
        <v>20.492000000000001</v>
      </c>
      <c r="Y376" s="9">
        <v>1</v>
      </c>
      <c r="Z376" s="9">
        <v>0</v>
      </c>
      <c r="AA376" s="9">
        <v>0</v>
      </c>
      <c r="AB376" s="9">
        <v>0</v>
      </c>
      <c r="AC376" s="9">
        <v>1</v>
      </c>
      <c r="AD376" s="29">
        <v>0</v>
      </c>
      <c r="AE376" s="9">
        <v>0</v>
      </c>
      <c r="AF376" s="9">
        <v>1</v>
      </c>
      <c r="AG376" s="29">
        <v>0</v>
      </c>
      <c r="AH376" s="9">
        <v>1</v>
      </c>
      <c r="AI376" s="29">
        <v>0</v>
      </c>
      <c r="AJ376" s="20">
        <v>2002</v>
      </c>
      <c r="AK376" s="32">
        <v>0.44</v>
      </c>
      <c r="AL376" s="32">
        <v>9.7000000000000003E-2</v>
      </c>
      <c r="AM376" s="32">
        <v>0.35499999999999998</v>
      </c>
      <c r="AN376" s="42">
        <f t="shared" si="87"/>
        <v>0.10799999999999998</v>
      </c>
      <c r="AO376" s="41">
        <v>0.57999999999999996</v>
      </c>
      <c r="AP376" s="17">
        <v>0.42</v>
      </c>
      <c r="AQ376">
        <v>1</v>
      </c>
      <c r="AR376" s="39">
        <v>0</v>
      </c>
      <c r="AS376" t="s">
        <v>98</v>
      </c>
      <c r="AT376" s="39" t="s">
        <v>98</v>
      </c>
      <c r="AU376">
        <v>0</v>
      </c>
      <c r="AV376" s="17">
        <v>1</v>
      </c>
      <c r="AW376">
        <f t="shared" si="88"/>
        <v>0.52700000000000002</v>
      </c>
      <c r="AX376" s="17">
        <v>0.47299999999999998</v>
      </c>
      <c r="AY376" s="17" t="s">
        <v>20</v>
      </c>
      <c r="AZ376">
        <v>0</v>
      </c>
      <c r="BA376">
        <v>0</v>
      </c>
      <c r="BB376">
        <v>0</v>
      </c>
      <c r="BC376">
        <v>0</v>
      </c>
      <c r="BD376">
        <v>0</v>
      </c>
      <c r="BE376">
        <v>1</v>
      </c>
      <c r="BF376" s="17">
        <v>0</v>
      </c>
      <c r="BG376">
        <v>0</v>
      </c>
      <c r="BH376">
        <v>1</v>
      </c>
      <c r="BI376" s="17">
        <v>0</v>
      </c>
      <c r="BJ376">
        <v>787</v>
      </c>
      <c r="BK376">
        <v>29</v>
      </c>
      <c r="BL376" s="24">
        <v>33.378</v>
      </c>
      <c r="BM376">
        <v>0</v>
      </c>
      <c r="BN376">
        <v>0</v>
      </c>
      <c r="BO376">
        <v>0</v>
      </c>
      <c r="BP376">
        <v>0</v>
      </c>
      <c r="BQ376">
        <v>0</v>
      </c>
      <c r="BR376">
        <v>1</v>
      </c>
      <c r="BS376">
        <v>0</v>
      </c>
      <c r="BT376" s="17">
        <v>0</v>
      </c>
      <c r="BU376">
        <v>0</v>
      </c>
      <c r="BV376">
        <v>0</v>
      </c>
      <c r="BW376">
        <v>1</v>
      </c>
      <c r="BX376" s="17">
        <v>0</v>
      </c>
      <c r="BY376">
        <v>0</v>
      </c>
      <c r="BZ376">
        <v>0</v>
      </c>
      <c r="CA376">
        <v>0</v>
      </c>
      <c r="CB376">
        <v>0</v>
      </c>
      <c r="CC376" s="17">
        <v>0</v>
      </c>
      <c r="CD376">
        <v>0</v>
      </c>
      <c r="CE376">
        <v>0</v>
      </c>
      <c r="CF376">
        <v>1</v>
      </c>
      <c r="CG376">
        <v>1</v>
      </c>
      <c r="CH376">
        <v>0</v>
      </c>
      <c r="CI376">
        <v>0</v>
      </c>
      <c r="CJ376">
        <v>0</v>
      </c>
      <c r="CK376">
        <v>1</v>
      </c>
      <c r="CL376">
        <v>0</v>
      </c>
      <c r="CM376">
        <v>0</v>
      </c>
      <c r="CN376">
        <v>1</v>
      </c>
      <c r="CO376" s="17">
        <v>1</v>
      </c>
      <c r="CP376">
        <v>0</v>
      </c>
      <c r="CQ376">
        <v>83</v>
      </c>
      <c r="CR376">
        <v>0</v>
      </c>
      <c r="CS376">
        <v>1</v>
      </c>
      <c r="CT376">
        <v>16</v>
      </c>
      <c r="CZ376" s="33" t="s">
        <v>85</v>
      </c>
    </row>
    <row r="377" spans="1:104" x14ac:dyDescent="0.25">
      <c r="A377">
        <v>376</v>
      </c>
      <c r="B377">
        <v>24</v>
      </c>
      <c r="C377" s="24" t="s">
        <v>247</v>
      </c>
      <c r="D377" s="12">
        <v>2.861867558069298</v>
      </c>
      <c r="E377" s="13">
        <v>0.38414329638514072</v>
      </c>
      <c r="F377" s="7">
        <v>7.4499999999999993</v>
      </c>
      <c r="G377" s="7">
        <f t="shared" si="74"/>
        <v>2.4777242616841573</v>
      </c>
      <c r="H377" s="15">
        <f t="shared" si="75"/>
        <v>3.2460108544544388</v>
      </c>
      <c r="I377" s="11">
        <f t="shared" si="76"/>
        <v>6.9358608038768421E-2</v>
      </c>
      <c r="J377" s="32">
        <f t="shared" si="77"/>
        <v>9.3098802736601913E-3</v>
      </c>
      <c r="K377" s="32">
        <f t="shared" si="78"/>
        <v>107.41276693205515</v>
      </c>
      <c r="L377" s="8">
        <v>1</v>
      </c>
      <c r="M377" s="9">
        <v>0</v>
      </c>
      <c r="N377" s="8">
        <v>0</v>
      </c>
      <c r="O377" s="9">
        <v>0</v>
      </c>
      <c r="P377" s="9">
        <v>1</v>
      </c>
      <c r="Q377" s="9">
        <v>0</v>
      </c>
      <c r="R377" s="9">
        <v>0</v>
      </c>
      <c r="S377" s="8">
        <v>11501</v>
      </c>
      <c r="T377" s="9">
        <v>18</v>
      </c>
      <c r="U377" s="9">
        <f t="shared" si="79"/>
        <v>11482</v>
      </c>
      <c r="V377" s="9">
        <f t="shared" si="80"/>
        <v>32</v>
      </c>
      <c r="W377" s="7">
        <v>5</v>
      </c>
      <c r="X377" s="7">
        <v>20.492000000000001</v>
      </c>
      <c r="Y377" s="9">
        <v>0</v>
      </c>
      <c r="Z377" s="9">
        <v>1</v>
      </c>
      <c r="AA377" s="9">
        <v>0</v>
      </c>
      <c r="AB377" s="9">
        <v>0</v>
      </c>
      <c r="AC377" s="9">
        <v>1</v>
      </c>
      <c r="AD377" s="29">
        <v>0</v>
      </c>
      <c r="AE377" s="9">
        <v>0</v>
      </c>
      <c r="AF377" s="9">
        <v>1</v>
      </c>
      <c r="AG377" s="29">
        <v>0</v>
      </c>
      <c r="AH377" s="9">
        <v>1</v>
      </c>
      <c r="AI377" s="29">
        <v>0</v>
      </c>
      <c r="AJ377" s="20">
        <v>2002</v>
      </c>
      <c r="AK377" s="32">
        <v>0.44</v>
      </c>
      <c r="AL377" s="32">
        <v>9.7000000000000003E-2</v>
      </c>
      <c r="AM377" s="32">
        <v>0.35499999999999998</v>
      </c>
      <c r="AN377" s="42">
        <f t="shared" si="87"/>
        <v>0.10799999999999998</v>
      </c>
      <c r="AO377" s="41">
        <v>0.57999999999999996</v>
      </c>
      <c r="AP377" s="17">
        <v>0.42</v>
      </c>
      <c r="AQ377">
        <v>1</v>
      </c>
      <c r="AR377" s="39">
        <v>0</v>
      </c>
      <c r="AS377" t="s">
        <v>98</v>
      </c>
      <c r="AT377" s="39" t="s">
        <v>98</v>
      </c>
      <c r="AU377">
        <v>0</v>
      </c>
      <c r="AV377" s="17">
        <v>1</v>
      </c>
      <c r="AW377">
        <f t="shared" si="88"/>
        <v>0.52700000000000002</v>
      </c>
      <c r="AX377" s="17">
        <v>0.47299999999999998</v>
      </c>
      <c r="AY377" s="17" t="s">
        <v>20</v>
      </c>
      <c r="AZ377">
        <v>0</v>
      </c>
      <c r="BA377">
        <v>0</v>
      </c>
      <c r="BB377">
        <v>0</v>
      </c>
      <c r="BC377">
        <v>0</v>
      </c>
      <c r="BD377">
        <v>0</v>
      </c>
      <c r="BE377">
        <v>1</v>
      </c>
      <c r="BF377" s="17">
        <v>0</v>
      </c>
      <c r="BG377">
        <v>0</v>
      </c>
      <c r="BH377">
        <v>1</v>
      </c>
      <c r="BI377" s="17">
        <v>0</v>
      </c>
      <c r="BJ377">
        <v>787</v>
      </c>
      <c r="BK377">
        <v>29</v>
      </c>
      <c r="BL377" s="24">
        <v>33.378</v>
      </c>
      <c r="BM377">
        <v>0</v>
      </c>
      <c r="BN377">
        <v>0</v>
      </c>
      <c r="BO377">
        <v>0</v>
      </c>
      <c r="BP377">
        <v>0</v>
      </c>
      <c r="BQ377">
        <v>0</v>
      </c>
      <c r="BR377">
        <v>1</v>
      </c>
      <c r="BS377">
        <v>0</v>
      </c>
      <c r="BT377" s="17">
        <v>0</v>
      </c>
      <c r="BU377">
        <v>0</v>
      </c>
      <c r="BV377">
        <v>0</v>
      </c>
      <c r="BW377">
        <v>1</v>
      </c>
      <c r="BX377" s="17">
        <v>0</v>
      </c>
      <c r="BY377">
        <v>0</v>
      </c>
      <c r="BZ377">
        <v>0</v>
      </c>
      <c r="CA377">
        <v>0</v>
      </c>
      <c r="CB377">
        <v>0</v>
      </c>
      <c r="CC377" s="17">
        <v>0</v>
      </c>
      <c r="CD377">
        <v>0</v>
      </c>
      <c r="CE377">
        <v>0</v>
      </c>
      <c r="CF377">
        <v>1</v>
      </c>
      <c r="CG377">
        <v>1</v>
      </c>
      <c r="CH377">
        <v>0</v>
      </c>
      <c r="CI377">
        <v>0</v>
      </c>
      <c r="CJ377">
        <v>0</v>
      </c>
      <c r="CK377">
        <v>1</v>
      </c>
      <c r="CL377">
        <v>0</v>
      </c>
      <c r="CM377">
        <v>0</v>
      </c>
      <c r="CN377">
        <v>1</v>
      </c>
      <c r="CO377" s="17">
        <v>1</v>
      </c>
      <c r="CP377">
        <v>0</v>
      </c>
      <c r="CQ377">
        <v>83</v>
      </c>
      <c r="CR377">
        <v>0</v>
      </c>
      <c r="CS377">
        <v>1</v>
      </c>
      <c r="CT377">
        <v>16</v>
      </c>
      <c r="CZ377" s="33" t="s">
        <v>85</v>
      </c>
    </row>
    <row r="378" spans="1:104" x14ac:dyDescent="0.25">
      <c r="A378">
        <v>377</v>
      </c>
      <c r="B378">
        <v>24</v>
      </c>
      <c r="C378" s="24" t="s">
        <v>247</v>
      </c>
      <c r="D378" s="12">
        <v>4.4316374840892347</v>
      </c>
      <c r="E378" s="13">
        <v>0.31318992820418617</v>
      </c>
      <c r="F378" s="7">
        <v>14.15</v>
      </c>
      <c r="G378" s="7">
        <f t="shared" si="74"/>
        <v>4.1184475558850488</v>
      </c>
      <c r="H378" s="15">
        <f t="shared" si="75"/>
        <v>4.7448274122934206</v>
      </c>
      <c r="I378" s="11">
        <f t="shared" si="76"/>
        <v>0.13091629410405495</v>
      </c>
      <c r="J378" s="32">
        <f t="shared" si="77"/>
        <v>9.2520349190144836E-3</v>
      </c>
      <c r="K378" s="32">
        <f t="shared" si="78"/>
        <v>108.08433050169668</v>
      </c>
      <c r="L378" s="8">
        <v>1</v>
      </c>
      <c r="M378" s="9">
        <v>0</v>
      </c>
      <c r="N378" s="8">
        <v>0</v>
      </c>
      <c r="O378" s="9">
        <v>0</v>
      </c>
      <c r="P378" s="9">
        <v>1</v>
      </c>
      <c r="Q378" s="9">
        <v>0</v>
      </c>
      <c r="R378" s="9">
        <v>0</v>
      </c>
      <c r="S378" s="8">
        <v>11501</v>
      </c>
      <c r="T378" s="9">
        <v>18</v>
      </c>
      <c r="U378" s="9">
        <f t="shared" si="79"/>
        <v>11482</v>
      </c>
      <c r="V378" s="9">
        <f t="shared" si="80"/>
        <v>32</v>
      </c>
      <c r="W378" s="7">
        <v>8</v>
      </c>
      <c r="X378" s="7">
        <v>20.492000000000001</v>
      </c>
      <c r="Y378" s="9">
        <v>0</v>
      </c>
      <c r="Z378" s="9">
        <v>1</v>
      </c>
      <c r="AA378" s="9">
        <v>0</v>
      </c>
      <c r="AB378" s="9">
        <v>0</v>
      </c>
      <c r="AC378" s="9">
        <v>1</v>
      </c>
      <c r="AD378" s="29">
        <v>0</v>
      </c>
      <c r="AE378" s="9">
        <v>0</v>
      </c>
      <c r="AF378" s="9">
        <v>1</v>
      </c>
      <c r="AG378" s="29">
        <v>0</v>
      </c>
      <c r="AH378" s="9">
        <v>1</v>
      </c>
      <c r="AI378" s="29">
        <v>0</v>
      </c>
      <c r="AJ378" s="20">
        <v>2002</v>
      </c>
      <c r="AK378" s="32">
        <v>0.44</v>
      </c>
      <c r="AL378" s="32">
        <v>9.7000000000000003E-2</v>
      </c>
      <c r="AM378" s="32">
        <v>0.35499999999999998</v>
      </c>
      <c r="AN378" s="42">
        <f t="shared" si="87"/>
        <v>0.10799999999999998</v>
      </c>
      <c r="AO378" s="41">
        <v>0.57999999999999996</v>
      </c>
      <c r="AP378" s="17">
        <v>0.42</v>
      </c>
      <c r="AQ378">
        <v>1</v>
      </c>
      <c r="AR378" s="39">
        <v>0</v>
      </c>
      <c r="AS378" t="s">
        <v>98</v>
      </c>
      <c r="AT378" s="39" t="s">
        <v>98</v>
      </c>
      <c r="AU378">
        <v>0</v>
      </c>
      <c r="AV378" s="17">
        <v>1</v>
      </c>
      <c r="AW378">
        <f t="shared" si="88"/>
        <v>0.52700000000000002</v>
      </c>
      <c r="AX378" s="17">
        <v>0.47299999999999998</v>
      </c>
      <c r="AY378" s="17" t="s">
        <v>20</v>
      </c>
      <c r="AZ378">
        <v>0</v>
      </c>
      <c r="BA378">
        <v>0</v>
      </c>
      <c r="BB378">
        <v>0</v>
      </c>
      <c r="BC378">
        <v>0</v>
      </c>
      <c r="BD378">
        <v>0</v>
      </c>
      <c r="BE378">
        <v>1</v>
      </c>
      <c r="BF378" s="17">
        <v>0</v>
      </c>
      <c r="BG378">
        <v>0</v>
      </c>
      <c r="BH378">
        <v>1</v>
      </c>
      <c r="BI378" s="17">
        <v>0</v>
      </c>
      <c r="BJ378">
        <v>787</v>
      </c>
      <c r="BK378">
        <v>29</v>
      </c>
      <c r="BL378" s="24">
        <v>33.378</v>
      </c>
      <c r="BM378">
        <v>0</v>
      </c>
      <c r="BN378">
        <v>0</v>
      </c>
      <c r="BO378">
        <v>0</v>
      </c>
      <c r="BP378">
        <v>0</v>
      </c>
      <c r="BQ378">
        <v>0</v>
      </c>
      <c r="BR378">
        <v>1</v>
      </c>
      <c r="BS378">
        <v>0</v>
      </c>
      <c r="BT378" s="17">
        <v>0</v>
      </c>
      <c r="BU378">
        <v>0</v>
      </c>
      <c r="BV378">
        <v>0</v>
      </c>
      <c r="BW378">
        <v>1</v>
      </c>
      <c r="BX378" s="17">
        <v>0</v>
      </c>
      <c r="BY378">
        <v>0</v>
      </c>
      <c r="BZ378">
        <v>0</v>
      </c>
      <c r="CA378">
        <v>0</v>
      </c>
      <c r="CB378">
        <v>0</v>
      </c>
      <c r="CC378" s="17">
        <v>0</v>
      </c>
      <c r="CD378">
        <v>0</v>
      </c>
      <c r="CE378">
        <v>0</v>
      </c>
      <c r="CF378">
        <v>1</v>
      </c>
      <c r="CG378">
        <v>1</v>
      </c>
      <c r="CH378">
        <v>0</v>
      </c>
      <c r="CI378">
        <v>0</v>
      </c>
      <c r="CJ378">
        <v>0</v>
      </c>
      <c r="CK378">
        <v>1</v>
      </c>
      <c r="CL378">
        <v>0</v>
      </c>
      <c r="CM378">
        <v>0</v>
      </c>
      <c r="CN378">
        <v>1</v>
      </c>
      <c r="CO378" s="17">
        <v>1</v>
      </c>
      <c r="CP378">
        <v>0</v>
      </c>
      <c r="CQ378">
        <v>83</v>
      </c>
      <c r="CR378">
        <v>0</v>
      </c>
      <c r="CS378">
        <v>1</v>
      </c>
      <c r="CT378">
        <v>16</v>
      </c>
      <c r="CZ378" s="33" t="s">
        <v>85</v>
      </c>
    </row>
    <row r="379" spans="1:104" x14ac:dyDescent="0.25">
      <c r="A379">
        <v>378</v>
      </c>
      <c r="B379">
        <v>24</v>
      </c>
      <c r="C379" s="24" t="s">
        <v>247</v>
      </c>
      <c r="D379" s="12">
        <v>12.461862071858331</v>
      </c>
      <c r="E379" s="13">
        <v>0.46761208524796732</v>
      </c>
      <c r="F379" s="7">
        <v>26.65</v>
      </c>
      <c r="G379" s="7">
        <f t="shared" si="74"/>
        <v>11.994249986610363</v>
      </c>
      <c r="H379" s="15">
        <f t="shared" si="75"/>
        <v>12.929474157106299</v>
      </c>
      <c r="I379" s="11">
        <f t="shared" si="76"/>
        <v>0.2413547072811752</v>
      </c>
      <c r="J379" s="32">
        <f t="shared" si="77"/>
        <v>9.0564618116763685E-3</v>
      </c>
      <c r="K379" s="32">
        <f t="shared" si="78"/>
        <v>110.41839747071137</v>
      </c>
      <c r="L379" s="8">
        <v>1</v>
      </c>
      <c r="M379" s="9">
        <v>0</v>
      </c>
      <c r="N379" s="8">
        <v>0</v>
      </c>
      <c r="O379" s="9">
        <v>0</v>
      </c>
      <c r="P379" s="9">
        <v>1</v>
      </c>
      <c r="Q379" s="9">
        <v>0</v>
      </c>
      <c r="R379" s="9">
        <v>0</v>
      </c>
      <c r="S379" s="8">
        <v>11501</v>
      </c>
      <c r="T379" s="9">
        <v>18</v>
      </c>
      <c r="U379" s="9">
        <f t="shared" si="79"/>
        <v>11482</v>
      </c>
      <c r="V379" s="9">
        <f t="shared" si="80"/>
        <v>32</v>
      </c>
      <c r="W379" s="7">
        <v>10</v>
      </c>
      <c r="X379" s="7">
        <v>20.492000000000001</v>
      </c>
      <c r="Y379" s="9">
        <v>0</v>
      </c>
      <c r="Z379" s="9">
        <v>1</v>
      </c>
      <c r="AA379" s="9">
        <v>0</v>
      </c>
      <c r="AB379" s="9">
        <v>0</v>
      </c>
      <c r="AC379" s="9">
        <v>1</v>
      </c>
      <c r="AD379" s="29">
        <v>0</v>
      </c>
      <c r="AE379" s="9">
        <v>0</v>
      </c>
      <c r="AF379" s="9">
        <v>1</v>
      </c>
      <c r="AG379" s="29">
        <v>0</v>
      </c>
      <c r="AH379" s="9">
        <v>1</v>
      </c>
      <c r="AI379" s="29">
        <v>0</v>
      </c>
      <c r="AJ379" s="20">
        <v>2002</v>
      </c>
      <c r="AK379" s="32">
        <v>0.44</v>
      </c>
      <c r="AL379" s="32">
        <v>9.7000000000000003E-2</v>
      </c>
      <c r="AM379" s="32">
        <v>0.35499999999999998</v>
      </c>
      <c r="AN379" s="42">
        <f t="shared" si="87"/>
        <v>0.10799999999999998</v>
      </c>
      <c r="AO379" s="41">
        <v>0.57999999999999996</v>
      </c>
      <c r="AP379" s="17">
        <v>0.42</v>
      </c>
      <c r="AQ379">
        <v>1</v>
      </c>
      <c r="AR379" s="39">
        <v>0</v>
      </c>
      <c r="AS379" t="s">
        <v>98</v>
      </c>
      <c r="AT379" s="39" t="s">
        <v>98</v>
      </c>
      <c r="AU379">
        <v>0</v>
      </c>
      <c r="AV379" s="17">
        <v>1</v>
      </c>
      <c r="AW379">
        <f t="shared" si="88"/>
        <v>0.52700000000000002</v>
      </c>
      <c r="AX379" s="17">
        <v>0.47299999999999998</v>
      </c>
      <c r="AY379" s="17" t="s">
        <v>20</v>
      </c>
      <c r="AZ379">
        <v>0</v>
      </c>
      <c r="BA379">
        <v>0</v>
      </c>
      <c r="BB379">
        <v>0</v>
      </c>
      <c r="BC379">
        <v>0</v>
      </c>
      <c r="BD379">
        <v>0</v>
      </c>
      <c r="BE379">
        <v>1</v>
      </c>
      <c r="BF379" s="17">
        <v>0</v>
      </c>
      <c r="BG379">
        <v>0</v>
      </c>
      <c r="BH379">
        <v>1</v>
      </c>
      <c r="BI379" s="17">
        <v>0</v>
      </c>
      <c r="BJ379">
        <v>787</v>
      </c>
      <c r="BK379">
        <v>29</v>
      </c>
      <c r="BL379" s="24">
        <v>33.378</v>
      </c>
      <c r="BM379">
        <v>0</v>
      </c>
      <c r="BN379">
        <v>0</v>
      </c>
      <c r="BO379">
        <v>0</v>
      </c>
      <c r="BP379">
        <v>0</v>
      </c>
      <c r="BQ379">
        <v>0</v>
      </c>
      <c r="BR379">
        <v>1</v>
      </c>
      <c r="BS379">
        <v>0</v>
      </c>
      <c r="BT379" s="17">
        <v>0</v>
      </c>
      <c r="BU379">
        <v>0</v>
      </c>
      <c r="BV379">
        <v>0</v>
      </c>
      <c r="BW379">
        <v>1</v>
      </c>
      <c r="BX379" s="17">
        <v>0</v>
      </c>
      <c r="BY379">
        <v>0</v>
      </c>
      <c r="BZ379">
        <v>0</v>
      </c>
      <c r="CA379">
        <v>0</v>
      </c>
      <c r="CB379">
        <v>0</v>
      </c>
      <c r="CC379" s="17">
        <v>0</v>
      </c>
      <c r="CD379">
        <v>0</v>
      </c>
      <c r="CE379">
        <v>0</v>
      </c>
      <c r="CF379">
        <v>1</v>
      </c>
      <c r="CG379">
        <v>1</v>
      </c>
      <c r="CH379">
        <v>0</v>
      </c>
      <c r="CI379">
        <v>0</v>
      </c>
      <c r="CJ379">
        <v>0</v>
      </c>
      <c r="CK379">
        <v>1</v>
      </c>
      <c r="CL379">
        <v>0</v>
      </c>
      <c r="CM379">
        <v>0</v>
      </c>
      <c r="CN379">
        <v>1</v>
      </c>
      <c r="CO379" s="17">
        <v>1</v>
      </c>
      <c r="CP379">
        <v>0</v>
      </c>
      <c r="CQ379">
        <v>83</v>
      </c>
      <c r="CR379">
        <v>0</v>
      </c>
      <c r="CS379">
        <v>1</v>
      </c>
      <c r="CT379">
        <v>16</v>
      </c>
      <c r="CZ379" s="33" t="s">
        <v>85</v>
      </c>
    </row>
    <row r="380" spans="1:104" x14ac:dyDescent="0.25">
      <c r="A380">
        <v>379</v>
      </c>
      <c r="B380">
        <v>24</v>
      </c>
      <c r="C380" s="24" t="s">
        <v>247</v>
      </c>
      <c r="D380" s="12">
        <v>10.023075465215991</v>
      </c>
      <c r="E380" s="13">
        <v>0.4107817813613111</v>
      </c>
      <c r="F380" s="7">
        <v>24.4</v>
      </c>
      <c r="G380" s="7">
        <f t="shared" si="74"/>
        <v>9.6122936838546789</v>
      </c>
      <c r="H380" s="15">
        <f t="shared" si="75"/>
        <v>10.433857246577302</v>
      </c>
      <c r="I380" s="11">
        <f t="shared" si="76"/>
        <v>0.22202599264435696</v>
      </c>
      <c r="J380" s="32">
        <f t="shared" si="77"/>
        <v>9.099425928047418E-3</v>
      </c>
      <c r="K380" s="32">
        <f t="shared" si="78"/>
        <v>109.89704272636274</v>
      </c>
      <c r="L380" s="8">
        <v>1</v>
      </c>
      <c r="M380" s="9">
        <v>0</v>
      </c>
      <c r="N380" s="8">
        <v>0</v>
      </c>
      <c r="O380" s="9">
        <v>0</v>
      </c>
      <c r="P380" s="9">
        <v>1</v>
      </c>
      <c r="Q380" s="9">
        <v>0</v>
      </c>
      <c r="R380" s="9">
        <v>0</v>
      </c>
      <c r="S380" s="8">
        <v>11501</v>
      </c>
      <c r="T380" s="9">
        <v>18</v>
      </c>
      <c r="U380" s="9">
        <f t="shared" si="79"/>
        <v>11482</v>
      </c>
      <c r="V380" s="9">
        <f t="shared" si="80"/>
        <v>32</v>
      </c>
      <c r="W380" s="7">
        <v>12</v>
      </c>
      <c r="X380" s="7">
        <v>20.492000000000001</v>
      </c>
      <c r="Y380" s="9">
        <v>0</v>
      </c>
      <c r="Z380" s="9">
        <v>1</v>
      </c>
      <c r="AA380" s="9">
        <v>0</v>
      </c>
      <c r="AB380" s="9">
        <v>0</v>
      </c>
      <c r="AC380" s="9">
        <v>1</v>
      </c>
      <c r="AD380" s="29">
        <v>0</v>
      </c>
      <c r="AE380" s="9">
        <v>0</v>
      </c>
      <c r="AF380" s="9">
        <v>1</v>
      </c>
      <c r="AG380" s="29">
        <v>0</v>
      </c>
      <c r="AH380" s="9">
        <v>1</v>
      </c>
      <c r="AI380" s="29">
        <v>0</v>
      </c>
      <c r="AJ380" s="20">
        <v>2002</v>
      </c>
      <c r="AK380" s="32">
        <v>0.44</v>
      </c>
      <c r="AL380" s="32">
        <v>9.7000000000000003E-2</v>
      </c>
      <c r="AM380" s="32">
        <v>0.35499999999999998</v>
      </c>
      <c r="AN380" s="42">
        <f t="shared" si="87"/>
        <v>0.10799999999999998</v>
      </c>
      <c r="AO380" s="41">
        <v>0.57999999999999996</v>
      </c>
      <c r="AP380" s="17">
        <v>0.42</v>
      </c>
      <c r="AQ380">
        <v>1</v>
      </c>
      <c r="AR380" s="39">
        <v>0</v>
      </c>
      <c r="AS380" t="s">
        <v>98</v>
      </c>
      <c r="AT380" s="39" t="s">
        <v>98</v>
      </c>
      <c r="AU380">
        <v>0</v>
      </c>
      <c r="AV380" s="17">
        <v>1</v>
      </c>
      <c r="AW380">
        <f t="shared" si="88"/>
        <v>0.52700000000000002</v>
      </c>
      <c r="AX380" s="17">
        <v>0.47299999999999998</v>
      </c>
      <c r="AY380" s="17" t="s">
        <v>20</v>
      </c>
      <c r="AZ380">
        <v>0</v>
      </c>
      <c r="BA380">
        <v>0</v>
      </c>
      <c r="BB380">
        <v>0</v>
      </c>
      <c r="BC380">
        <v>0</v>
      </c>
      <c r="BD380">
        <v>0</v>
      </c>
      <c r="BE380">
        <v>1</v>
      </c>
      <c r="BF380" s="17">
        <v>0</v>
      </c>
      <c r="BG380">
        <v>0</v>
      </c>
      <c r="BH380">
        <v>1</v>
      </c>
      <c r="BI380" s="17">
        <v>0</v>
      </c>
      <c r="BJ380">
        <v>787</v>
      </c>
      <c r="BK380">
        <v>29</v>
      </c>
      <c r="BL380" s="24">
        <v>33.378</v>
      </c>
      <c r="BM380">
        <v>0</v>
      </c>
      <c r="BN380">
        <v>0</v>
      </c>
      <c r="BO380">
        <v>0</v>
      </c>
      <c r="BP380">
        <v>0</v>
      </c>
      <c r="BQ380">
        <v>0</v>
      </c>
      <c r="BR380">
        <v>1</v>
      </c>
      <c r="BS380">
        <v>0</v>
      </c>
      <c r="BT380" s="17">
        <v>0</v>
      </c>
      <c r="BU380">
        <v>0</v>
      </c>
      <c r="BV380">
        <v>0</v>
      </c>
      <c r="BW380">
        <v>1</v>
      </c>
      <c r="BX380" s="17">
        <v>0</v>
      </c>
      <c r="BY380">
        <v>0</v>
      </c>
      <c r="BZ380">
        <v>0</v>
      </c>
      <c r="CA380">
        <v>0</v>
      </c>
      <c r="CB380">
        <v>0</v>
      </c>
      <c r="CC380" s="17">
        <v>0</v>
      </c>
      <c r="CD380">
        <v>0</v>
      </c>
      <c r="CE380">
        <v>0</v>
      </c>
      <c r="CF380">
        <v>1</v>
      </c>
      <c r="CG380">
        <v>1</v>
      </c>
      <c r="CH380">
        <v>0</v>
      </c>
      <c r="CI380">
        <v>0</v>
      </c>
      <c r="CJ380">
        <v>0</v>
      </c>
      <c r="CK380">
        <v>1</v>
      </c>
      <c r="CL380">
        <v>0</v>
      </c>
      <c r="CM380">
        <v>0</v>
      </c>
      <c r="CN380">
        <v>1</v>
      </c>
      <c r="CO380" s="17">
        <v>1</v>
      </c>
      <c r="CP380">
        <v>0</v>
      </c>
      <c r="CQ380">
        <v>83</v>
      </c>
      <c r="CR380">
        <v>0</v>
      </c>
      <c r="CS380">
        <v>1</v>
      </c>
      <c r="CT380">
        <v>16</v>
      </c>
      <c r="CZ380" s="33" t="s">
        <v>85</v>
      </c>
    </row>
    <row r="381" spans="1:104" x14ac:dyDescent="0.25">
      <c r="A381">
        <v>380</v>
      </c>
      <c r="B381">
        <v>24</v>
      </c>
      <c r="C381" s="24" t="s">
        <v>247</v>
      </c>
      <c r="D381" s="12">
        <v>13.257758507094071</v>
      </c>
      <c r="E381" s="13">
        <v>0.40134485894331212</v>
      </c>
      <c r="F381" s="7">
        <v>33.033333333333331</v>
      </c>
      <c r="G381" s="7">
        <f t="shared" si="74"/>
        <v>12.856413648150758</v>
      </c>
      <c r="H381" s="15">
        <f t="shared" si="75"/>
        <v>13.659103366037384</v>
      </c>
      <c r="I381" s="11">
        <f t="shared" si="76"/>
        <v>0.29459777921080099</v>
      </c>
      <c r="J381" s="32">
        <f t="shared" si="77"/>
        <v>8.9181971506801534E-3</v>
      </c>
      <c r="K381" s="32">
        <f t="shared" si="78"/>
        <v>112.13028632403963</v>
      </c>
      <c r="L381" s="8">
        <v>1</v>
      </c>
      <c r="M381" s="9">
        <v>0</v>
      </c>
      <c r="N381" s="8">
        <v>0</v>
      </c>
      <c r="O381" s="9">
        <v>0</v>
      </c>
      <c r="P381" s="9">
        <v>1</v>
      </c>
      <c r="Q381" s="9">
        <v>0</v>
      </c>
      <c r="R381" s="9">
        <v>0</v>
      </c>
      <c r="S381" s="8">
        <v>11501</v>
      </c>
      <c r="T381" s="9">
        <v>18</v>
      </c>
      <c r="U381" s="9">
        <f t="shared" si="79"/>
        <v>11482</v>
      </c>
      <c r="V381" s="9">
        <f t="shared" si="80"/>
        <v>32</v>
      </c>
      <c r="W381" s="7">
        <v>14</v>
      </c>
      <c r="X381" s="7">
        <v>20.492000000000001</v>
      </c>
      <c r="Y381" s="9">
        <v>0</v>
      </c>
      <c r="Z381" s="9">
        <v>1</v>
      </c>
      <c r="AA381" s="9">
        <v>0</v>
      </c>
      <c r="AB381" s="9">
        <v>0</v>
      </c>
      <c r="AC381" s="9">
        <v>1</v>
      </c>
      <c r="AD381" s="29">
        <v>0</v>
      </c>
      <c r="AE381" s="9">
        <v>0</v>
      </c>
      <c r="AF381" s="9">
        <v>1</v>
      </c>
      <c r="AG381" s="29">
        <v>0</v>
      </c>
      <c r="AH381" s="9">
        <v>1</v>
      </c>
      <c r="AI381" s="29">
        <v>0</v>
      </c>
      <c r="AJ381" s="20">
        <v>2002</v>
      </c>
      <c r="AK381" s="32">
        <v>0.44</v>
      </c>
      <c r="AL381" s="32">
        <v>9.7000000000000003E-2</v>
      </c>
      <c r="AM381" s="32">
        <v>0.35499999999999998</v>
      </c>
      <c r="AN381" s="42">
        <f t="shared" si="87"/>
        <v>0.10799999999999998</v>
      </c>
      <c r="AO381" s="41">
        <v>0.57999999999999996</v>
      </c>
      <c r="AP381" s="17">
        <v>0.42</v>
      </c>
      <c r="AQ381">
        <v>1</v>
      </c>
      <c r="AR381" s="39">
        <v>0</v>
      </c>
      <c r="AS381" t="s">
        <v>98</v>
      </c>
      <c r="AT381" s="39" t="s">
        <v>98</v>
      </c>
      <c r="AU381">
        <v>0</v>
      </c>
      <c r="AV381" s="17">
        <v>1</v>
      </c>
      <c r="AW381">
        <f t="shared" si="88"/>
        <v>0.52700000000000002</v>
      </c>
      <c r="AX381" s="17">
        <v>0.47299999999999998</v>
      </c>
      <c r="AY381" s="17" t="s">
        <v>20</v>
      </c>
      <c r="AZ381">
        <v>0</v>
      </c>
      <c r="BA381">
        <v>0</v>
      </c>
      <c r="BB381">
        <v>0</v>
      </c>
      <c r="BC381">
        <v>0</v>
      </c>
      <c r="BD381">
        <v>0</v>
      </c>
      <c r="BE381">
        <v>1</v>
      </c>
      <c r="BF381" s="17">
        <v>0</v>
      </c>
      <c r="BG381">
        <v>0</v>
      </c>
      <c r="BH381">
        <v>1</v>
      </c>
      <c r="BI381" s="17">
        <v>0</v>
      </c>
      <c r="BJ381">
        <v>787</v>
      </c>
      <c r="BK381">
        <v>29</v>
      </c>
      <c r="BL381" s="24">
        <v>33.378</v>
      </c>
      <c r="BM381">
        <v>0</v>
      </c>
      <c r="BN381">
        <v>0</v>
      </c>
      <c r="BO381">
        <v>0</v>
      </c>
      <c r="BP381">
        <v>0</v>
      </c>
      <c r="BQ381">
        <v>0</v>
      </c>
      <c r="BR381">
        <v>1</v>
      </c>
      <c r="BS381">
        <v>0</v>
      </c>
      <c r="BT381" s="17">
        <v>0</v>
      </c>
      <c r="BU381">
        <v>0</v>
      </c>
      <c r="BV381">
        <v>0</v>
      </c>
      <c r="BW381">
        <v>1</v>
      </c>
      <c r="BX381" s="17">
        <v>0</v>
      </c>
      <c r="BY381">
        <v>0</v>
      </c>
      <c r="BZ381">
        <v>0</v>
      </c>
      <c r="CA381">
        <v>0</v>
      </c>
      <c r="CB381">
        <v>0</v>
      </c>
      <c r="CC381" s="17">
        <v>0</v>
      </c>
      <c r="CD381">
        <v>0</v>
      </c>
      <c r="CE381">
        <v>0</v>
      </c>
      <c r="CF381">
        <v>1</v>
      </c>
      <c r="CG381">
        <v>1</v>
      </c>
      <c r="CH381">
        <v>0</v>
      </c>
      <c r="CI381">
        <v>0</v>
      </c>
      <c r="CJ381">
        <v>0</v>
      </c>
      <c r="CK381">
        <v>1</v>
      </c>
      <c r="CL381">
        <v>0</v>
      </c>
      <c r="CM381">
        <v>0</v>
      </c>
      <c r="CN381">
        <v>1</v>
      </c>
      <c r="CO381" s="17">
        <v>1</v>
      </c>
      <c r="CP381">
        <v>0</v>
      </c>
      <c r="CQ381">
        <v>83</v>
      </c>
      <c r="CR381">
        <v>0</v>
      </c>
      <c r="CS381">
        <v>1</v>
      </c>
      <c r="CT381">
        <v>16</v>
      </c>
      <c r="CZ381" s="33" t="s">
        <v>85</v>
      </c>
    </row>
    <row r="382" spans="1:104" x14ac:dyDescent="0.25">
      <c r="A382">
        <v>381</v>
      </c>
      <c r="B382">
        <v>24</v>
      </c>
      <c r="C382" s="24" t="s">
        <v>247</v>
      </c>
      <c r="D382" s="12">
        <v>12.91474433343347</v>
      </c>
      <c r="E382" s="13">
        <v>0.31094890048395202</v>
      </c>
      <c r="F382" s="7">
        <v>41.533333333333331</v>
      </c>
      <c r="G382" s="7">
        <f t="shared" si="74"/>
        <v>12.603795432949518</v>
      </c>
      <c r="H382" s="15">
        <f t="shared" si="75"/>
        <v>13.225693233917422</v>
      </c>
      <c r="I382" s="11">
        <f t="shared" si="76"/>
        <v>0.36140520779130031</v>
      </c>
      <c r="J382" s="32">
        <f t="shared" si="77"/>
        <v>8.7015700110264927E-3</v>
      </c>
      <c r="K382" s="32">
        <f t="shared" si="78"/>
        <v>114.92178983020486</v>
      </c>
      <c r="L382" s="8">
        <v>1</v>
      </c>
      <c r="M382" s="9">
        <v>0</v>
      </c>
      <c r="N382" s="8">
        <v>0</v>
      </c>
      <c r="O382" s="9">
        <v>0</v>
      </c>
      <c r="P382" s="9">
        <v>1</v>
      </c>
      <c r="Q382" s="9">
        <v>0</v>
      </c>
      <c r="R382" s="9">
        <v>0</v>
      </c>
      <c r="S382" s="8">
        <v>11501</v>
      </c>
      <c r="T382" s="9">
        <v>18</v>
      </c>
      <c r="U382" s="9">
        <f t="shared" si="79"/>
        <v>11482</v>
      </c>
      <c r="V382" s="9">
        <f t="shared" si="80"/>
        <v>32</v>
      </c>
      <c r="W382" s="7">
        <v>16</v>
      </c>
      <c r="X382" s="7">
        <v>20.492000000000001</v>
      </c>
      <c r="Y382" s="9">
        <v>0</v>
      </c>
      <c r="Z382" s="9">
        <v>1</v>
      </c>
      <c r="AA382" s="9">
        <v>0</v>
      </c>
      <c r="AB382" s="9">
        <v>0</v>
      </c>
      <c r="AC382" s="9">
        <v>1</v>
      </c>
      <c r="AD382" s="29">
        <v>0</v>
      </c>
      <c r="AE382" s="9">
        <v>0</v>
      </c>
      <c r="AF382" s="9">
        <v>1</v>
      </c>
      <c r="AG382" s="29">
        <v>0</v>
      </c>
      <c r="AH382" s="9">
        <v>1</v>
      </c>
      <c r="AI382" s="29">
        <v>0</v>
      </c>
      <c r="AJ382" s="20">
        <v>2002</v>
      </c>
      <c r="AK382" s="32">
        <v>0.44</v>
      </c>
      <c r="AL382" s="32">
        <v>9.7000000000000003E-2</v>
      </c>
      <c r="AM382" s="32">
        <v>0.35499999999999998</v>
      </c>
      <c r="AN382" s="42">
        <f t="shared" si="87"/>
        <v>0.10799999999999998</v>
      </c>
      <c r="AO382" s="41">
        <v>0.57999999999999996</v>
      </c>
      <c r="AP382" s="17">
        <v>0.42</v>
      </c>
      <c r="AQ382">
        <v>1</v>
      </c>
      <c r="AR382" s="39">
        <v>0</v>
      </c>
      <c r="AS382" t="s">
        <v>98</v>
      </c>
      <c r="AT382" s="39" t="s">
        <v>98</v>
      </c>
      <c r="AU382">
        <v>0</v>
      </c>
      <c r="AV382" s="17">
        <v>1</v>
      </c>
      <c r="AW382">
        <f t="shared" si="88"/>
        <v>0.52700000000000002</v>
      </c>
      <c r="AX382" s="17">
        <v>0.47299999999999998</v>
      </c>
      <c r="AY382" s="17" t="s">
        <v>20</v>
      </c>
      <c r="AZ382">
        <v>0</v>
      </c>
      <c r="BA382">
        <v>0</v>
      </c>
      <c r="BB382">
        <v>0</v>
      </c>
      <c r="BC382">
        <v>0</v>
      </c>
      <c r="BD382">
        <v>0</v>
      </c>
      <c r="BE382">
        <v>1</v>
      </c>
      <c r="BF382" s="17">
        <v>0</v>
      </c>
      <c r="BG382">
        <v>0</v>
      </c>
      <c r="BH382">
        <v>1</v>
      </c>
      <c r="BI382" s="17">
        <v>0</v>
      </c>
      <c r="BJ382">
        <v>787</v>
      </c>
      <c r="BK382">
        <v>29</v>
      </c>
      <c r="BL382" s="24">
        <v>33.378</v>
      </c>
      <c r="BM382">
        <v>0</v>
      </c>
      <c r="BN382">
        <v>0</v>
      </c>
      <c r="BO382">
        <v>0</v>
      </c>
      <c r="BP382">
        <v>0</v>
      </c>
      <c r="BQ382">
        <v>0</v>
      </c>
      <c r="BR382">
        <v>1</v>
      </c>
      <c r="BS382">
        <v>0</v>
      </c>
      <c r="BT382" s="17">
        <v>0</v>
      </c>
      <c r="BU382">
        <v>0</v>
      </c>
      <c r="BV382">
        <v>0</v>
      </c>
      <c r="BW382">
        <v>1</v>
      </c>
      <c r="BX382" s="17">
        <v>0</v>
      </c>
      <c r="BY382">
        <v>0</v>
      </c>
      <c r="BZ382">
        <v>0</v>
      </c>
      <c r="CA382">
        <v>0</v>
      </c>
      <c r="CB382">
        <v>0</v>
      </c>
      <c r="CC382" s="17">
        <v>0</v>
      </c>
      <c r="CD382">
        <v>0</v>
      </c>
      <c r="CE382">
        <v>0</v>
      </c>
      <c r="CF382">
        <v>1</v>
      </c>
      <c r="CG382">
        <v>1</v>
      </c>
      <c r="CH382">
        <v>0</v>
      </c>
      <c r="CI382">
        <v>0</v>
      </c>
      <c r="CJ382">
        <v>0</v>
      </c>
      <c r="CK382">
        <v>1</v>
      </c>
      <c r="CL382">
        <v>0</v>
      </c>
      <c r="CM382">
        <v>0</v>
      </c>
      <c r="CN382">
        <v>1</v>
      </c>
      <c r="CO382" s="17">
        <v>1</v>
      </c>
      <c r="CP382">
        <v>0</v>
      </c>
      <c r="CQ382">
        <v>83</v>
      </c>
      <c r="CR382">
        <v>0</v>
      </c>
      <c r="CS382">
        <v>1</v>
      </c>
      <c r="CT382">
        <v>16</v>
      </c>
      <c r="CZ382" s="33" t="s">
        <v>85</v>
      </c>
    </row>
    <row r="383" spans="1:104" x14ac:dyDescent="0.25">
      <c r="A383">
        <v>382</v>
      </c>
      <c r="B383">
        <v>24</v>
      </c>
      <c r="C383" s="24" t="s">
        <v>247</v>
      </c>
      <c r="D383" s="12">
        <v>14.2</v>
      </c>
      <c r="E383" s="13">
        <v>1</v>
      </c>
      <c r="F383" s="7">
        <f>D383/E383</f>
        <v>14.2</v>
      </c>
      <c r="G383" s="7">
        <f t="shared" si="74"/>
        <v>13.2</v>
      </c>
      <c r="H383" s="15">
        <f t="shared" si="75"/>
        <v>15.2</v>
      </c>
      <c r="I383" s="11">
        <f t="shared" si="76"/>
        <v>0.30222070698132025</v>
      </c>
      <c r="J383" s="32">
        <f t="shared" si="77"/>
        <v>2.1283148378966214E-2</v>
      </c>
      <c r="K383" s="32">
        <f t="shared" si="78"/>
        <v>46.985529687340971</v>
      </c>
      <c r="L383" s="8">
        <v>1</v>
      </c>
      <c r="M383" s="9">
        <v>0</v>
      </c>
      <c r="N383" s="8">
        <v>0</v>
      </c>
      <c r="O383" s="9">
        <v>0</v>
      </c>
      <c r="P383" s="9">
        <v>1</v>
      </c>
      <c r="Q383" s="9">
        <v>0</v>
      </c>
      <c r="R383" s="9">
        <v>0</v>
      </c>
      <c r="S383" s="8">
        <v>2018</v>
      </c>
      <c r="T383" s="9">
        <v>11</v>
      </c>
      <c r="U383" s="9">
        <f t="shared" si="79"/>
        <v>2006</v>
      </c>
      <c r="V383" s="9">
        <f t="shared" si="80"/>
        <v>32</v>
      </c>
      <c r="W383" s="7">
        <v>4.3259999999999996</v>
      </c>
      <c r="X383" s="7">
        <v>20.097000000000001</v>
      </c>
      <c r="Y383" s="9">
        <v>1</v>
      </c>
      <c r="Z383" s="9">
        <v>0</v>
      </c>
      <c r="AA383" s="9">
        <v>0</v>
      </c>
      <c r="AB383" s="9">
        <v>0</v>
      </c>
      <c r="AC383" s="9">
        <v>1</v>
      </c>
      <c r="AD383" s="29">
        <v>0</v>
      </c>
      <c r="AE383" s="9">
        <v>0</v>
      </c>
      <c r="AF383" s="9">
        <v>1</v>
      </c>
      <c r="AG383" s="29">
        <v>0</v>
      </c>
      <c r="AH383" s="9">
        <v>1</v>
      </c>
      <c r="AI383" s="29">
        <v>0</v>
      </c>
      <c r="AJ383" s="20">
        <v>2002</v>
      </c>
      <c r="AK383" s="32">
        <v>0.58099999999999996</v>
      </c>
      <c r="AL383" s="32">
        <v>9.0999999999999998E-2</v>
      </c>
      <c r="AM383" s="32">
        <v>0.20100000000000001</v>
      </c>
      <c r="AN383" s="42">
        <f t="shared" si="87"/>
        <v>0.127</v>
      </c>
      <c r="AO383" s="41">
        <v>0.16</v>
      </c>
      <c r="AP383" s="17">
        <v>0.84</v>
      </c>
      <c r="AQ383">
        <v>0</v>
      </c>
      <c r="AR383" s="39">
        <v>1</v>
      </c>
      <c r="AS383" t="s">
        <v>98</v>
      </c>
      <c r="AT383" s="39" t="s">
        <v>98</v>
      </c>
      <c r="AU383">
        <v>0</v>
      </c>
      <c r="AV383" s="17">
        <v>1</v>
      </c>
      <c r="AW383">
        <f t="shared" si="88"/>
        <v>0.499</v>
      </c>
      <c r="AX383" s="17">
        <v>0.501</v>
      </c>
      <c r="AY383" s="17" t="s">
        <v>20</v>
      </c>
      <c r="AZ383">
        <v>0</v>
      </c>
      <c r="BA383">
        <v>0</v>
      </c>
      <c r="BB383">
        <v>0</v>
      </c>
      <c r="BC383">
        <v>0</v>
      </c>
      <c r="BD383">
        <v>0</v>
      </c>
      <c r="BE383">
        <v>1</v>
      </c>
      <c r="BF383" s="17">
        <v>0</v>
      </c>
      <c r="BG383">
        <v>0</v>
      </c>
      <c r="BH383">
        <v>1</v>
      </c>
      <c r="BI383" s="17">
        <v>0</v>
      </c>
      <c r="BJ383">
        <v>787</v>
      </c>
      <c r="BK383">
        <v>29</v>
      </c>
      <c r="BL383" s="24">
        <v>32.451999999999998</v>
      </c>
      <c r="BM383">
        <v>0</v>
      </c>
      <c r="BN383">
        <v>0</v>
      </c>
      <c r="BO383">
        <v>0</v>
      </c>
      <c r="BP383">
        <v>0</v>
      </c>
      <c r="BQ383">
        <v>0</v>
      </c>
      <c r="BR383">
        <v>1</v>
      </c>
      <c r="BS383">
        <v>0</v>
      </c>
      <c r="BT383" s="17">
        <v>0</v>
      </c>
      <c r="BU383">
        <v>0</v>
      </c>
      <c r="BV383">
        <v>0</v>
      </c>
      <c r="BW383">
        <v>1</v>
      </c>
      <c r="BX383" s="17">
        <v>0</v>
      </c>
      <c r="BY383">
        <v>0</v>
      </c>
      <c r="BZ383">
        <v>0</v>
      </c>
      <c r="CA383">
        <v>0</v>
      </c>
      <c r="CB383">
        <v>0</v>
      </c>
      <c r="CC383" s="17">
        <v>0</v>
      </c>
      <c r="CD383">
        <v>0</v>
      </c>
      <c r="CE383">
        <v>0</v>
      </c>
      <c r="CF383">
        <v>1</v>
      </c>
      <c r="CG383">
        <v>1</v>
      </c>
      <c r="CH383">
        <v>0</v>
      </c>
      <c r="CI383">
        <v>0</v>
      </c>
      <c r="CJ383">
        <v>0</v>
      </c>
      <c r="CK383">
        <v>1</v>
      </c>
      <c r="CL383">
        <v>0</v>
      </c>
      <c r="CM383">
        <v>0</v>
      </c>
      <c r="CN383">
        <v>1</v>
      </c>
      <c r="CO383" s="17">
        <v>1</v>
      </c>
      <c r="CP383">
        <v>0</v>
      </c>
      <c r="CQ383">
        <v>83</v>
      </c>
      <c r="CR383">
        <v>0</v>
      </c>
      <c r="CS383">
        <v>1</v>
      </c>
      <c r="CT383">
        <v>16</v>
      </c>
      <c r="CZ383" s="33" t="s">
        <v>85</v>
      </c>
    </row>
    <row r="384" spans="1:104" x14ac:dyDescent="0.25">
      <c r="A384">
        <v>383</v>
      </c>
      <c r="B384">
        <v>24</v>
      </c>
      <c r="C384" s="24" t="s">
        <v>247</v>
      </c>
      <c r="D384" s="12">
        <v>0.20858331137321159</v>
      </c>
      <c r="E384" s="13">
        <v>7.2973753250103177E-2</v>
      </c>
      <c r="F384" s="7">
        <v>2.8583333333333338</v>
      </c>
      <c r="G384" s="7">
        <f t="shared" si="74"/>
        <v>0.13560955812310843</v>
      </c>
      <c r="H384" s="15">
        <f t="shared" si="75"/>
        <v>0.28155706462331476</v>
      </c>
      <c r="I384" s="11">
        <f t="shared" si="76"/>
        <v>6.3800016035671786E-2</v>
      </c>
      <c r="J384" s="32">
        <f t="shared" si="77"/>
        <v>2.2320705318602366E-2</v>
      </c>
      <c r="K384" s="32">
        <f t="shared" si="78"/>
        <v>44.801451644388088</v>
      </c>
      <c r="L384" s="8">
        <v>1</v>
      </c>
      <c r="M384" s="9">
        <v>0</v>
      </c>
      <c r="N384" s="8">
        <v>0</v>
      </c>
      <c r="O384" s="9">
        <v>0</v>
      </c>
      <c r="P384" s="9">
        <v>1</v>
      </c>
      <c r="Q384" s="9">
        <v>0</v>
      </c>
      <c r="R384" s="9">
        <v>0</v>
      </c>
      <c r="S384" s="8">
        <v>2018</v>
      </c>
      <c r="T384" s="9">
        <v>18</v>
      </c>
      <c r="U384" s="9">
        <f t="shared" si="79"/>
        <v>1999</v>
      </c>
      <c r="V384" s="9">
        <f t="shared" si="80"/>
        <v>32</v>
      </c>
      <c r="W384" s="7">
        <v>5</v>
      </c>
      <c r="X384" s="7">
        <v>20.097000000000001</v>
      </c>
      <c r="Y384" s="9">
        <v>0</v>
      </c>
      <c r="Z384" s="9">
        <v>1</v>
      </c>
      <c r="AA384" s="9">
        <v>0</v>
      </c>
      <c r="AB384" s="9">
        <v>0</v>
      </c>
      <c r="AC384" s="9">
        <v>1</v>
      </c>
      <c r="AD384" s="29">
        <v>0</v>
      </c>
      <c r="AE384" s="9">
        <v>0</v>
      </c>
      <c r="AF384" s="9">
        <v>1</v>
      </c>
      <c r="AG384" s="29">
        <v>0</v>
      </c>
      <c r="AH384" s="9">
        <v>1</v>
      </c>
      <c r="AI384" s="29">
        <v>0</v>
      </c>
      <c r="AJ384" s="20">
        <v>2002</v>
      </c>
      <c r="AK384" s="32">
        <v>0.58099999999999996</v>
      </c>
      <c r="AL384" s="32">
        <v>9.0999999999999998E-2</v>
      </c>
      <c r="AM384" s="32">
        <v>0.20100000000000001</v>
      </c>
      <c r="AN384" s="42">
        <f t="shared" si="87"/>
        <v>0.127</v>
      </c>
      <c r="AO384" s="41">
        <v>0.16</v>
      </c>
      <c r="AP384" s="17">
        <v>0.84</v>
      </c>
      <c r="AQ384">
        <v>0</v>
      </c>
      <c r="AR384" s="39">
        <v>1</v>
      </c>
      <c r="AS384" t="s">
        <v>98</v>
      </c>
      <c r="AT384" s="39" t="s">
        <v>98</v>
      </c>
      <c r="AU384">
        <v>0</v>
      </c>
      <c r="AV384" s="17">
        <v>1</v>
      </c>
      <c r="AW384">
        <f t="shared" si="88"/>
        <v>0.499</v>
      </c>
      <c r="AX384" s="17">
        <v>0.501</v>
      </c>
      <c r="AY384" s="17" t="s">
        <v>20</v>
      </c>
      <c r="AZ384">
        <v>0</v>
      </c>
      <c r="BA384">
        <v>0</v>
      </c>
      <c r="BB384">
        <v>0</v>
      </c>
      <c r="BC384">
        <v>0</v>
      </c>
      <c r="BD384">
        <v>0</v>
      </c>
      <c r="BE384">
        <v>1</v>
      </c>
      <c r="BF384" s="17">
        <v>0</v>
      </c>
      <c r="BG384">
        <v>0</v>
      </c>
      <c r="BH384">
        <v>1</v>
      </c>
      <c r="BI384" s="17">
        <v>0</v>
      </c>
      <c r="BJ384">
        <v>787</v>
      </c>
      <c r="BK384">
        <v>29</v>
      </c>
      <c r="BL384" s="24">
        <v>32.451999999999998</v>
      </c>
      <c r="BM384">
        <v>0</v>
      </c>
      <c r="BN384">
        <v>0</v>
      </c>
      <c r="BO384">
        <v>0</v>
      </c>
      <c r="BP384">
        <v>0</v>
      </c>
      <c r="BQ384">
        <v>0</v>
      </c>
      <c r="BR384">
        <v>1</v>
      </c>
      <c r="BS384">
        <v>0</v>
      </c>
      <c r="BT384" s="17">
        <v>0</v>
      </c>
      <c r="BU384">
        <v>0</v>
      </c>
      <c r="BV384">
        <v>0</v>
      </c>
      <c r="BW384">
        <v>1</v>
      </c>
      <c r="BX384" s="17">
        <v>0</v>
      </c>
      <c r="BY384">
        <v>0</v>
      </c>
      <c r="BZ384">
        <v>0</v>
      </c>
      <c r="CA384">
        <v>0</v>
      </c>
      <c r="CB384">
        <v>0</v>
      </c>
      <c r="CC384" s="17">
        <v>0</v>
      </c>
      <c r="CD384">
        <v>0</v>
      </c>
      <c r="CE384">
        <v>0</v>
      </c>
      <c r="CF384">
        <v>1</v>
      </c>
      <c r="CG384">
        <v>1</v>
      </c>
      <c r="CH384">
        <v>0</v>
      </c>
      <c r="CI384">
        <v>0</v>
      </c>
      <c r="CJ384">
        <v>0</v>
      </c>
      <c r="CK384">
        <v>1</v>
      </c>
      <c r="CL384">
        <v>0</v>
      </c>
      <c r="CM384">
        <v>0</v>
      </c>
      <c r="CN384">
        <v>1</v>
      </c>
      <c r="CO384" s="17">
        <v>1</v>
      </c>
      <c r="CP384">
        <v>0</v>
      </c>
      <c r="CQ384">
        <v>83</v>
      </c>
      <c r="CR384">
        <v>0</v>
      </c>
      <c r="CS384">
        <v>1</v>
      </c>
      <c r="CT384">
        <v>16</v>
      </c>
      <c r="CZ384" s="33" t="s">
        <v>85</v>
      </c>
    </row>
    <row r="385" spans="1:104" x14ac:dyDescent="0.25">
      <c r="A385">
        <v>384</v>
      </c>
      <c r="B385">
        <v>24</v>
      </c>
      <c r="C385" s="24" t="s">
        <v>247</v>
      </c>
      <c r="D385" s="12">
        <v>17.973273386022949</v>
      </c>
      <c r="E385" s="13">
        <v>2.6265743987924979</v>
      </c>
      <c r="F385" s="7">
        <v>6.8428571428571416</v>
      </c>
      <c r="G385" s="7">
        <f t="shared" si="74"/>
        <v>15.346698987230452</v>
      </c>
      <c r="H385" s="15">
        <f t="shared" si="75"/>
        <v>20.599847784815449</v>
      </c>
      <c r="I385" s="11">
        <f t="shared" si="76"/>
        <v>0.15128757625528103</v>
      </c>
      <c r="J385" s="32">
        <f t="shared" si="77"/>
        <v>2.2108831603068209E-2</v>
      </c>
      <c r="K385" s="32">
        <f t="shared" si="78"/>
        <v>45.230793646337354</v>
      </c>
      <c r="L385" s="8">
        <v>1</v>
      </c>
      <c r="M385" s="9">
        <v>0</v>
      </c>
      <c r="N385" s="8">
        <v>0</v>
      </c>
      <c r="O385" s="9">
        <v>0</v>
      </c>
      <c r="P385" s="9">
        <v>1</v>
      </c>
      <c r="Q385" s="9">
        <v>0</v>
      </c>
      <c r="R385" s="9">
        <v>0</v>
      </c>
      <c r="S385" s="8">
        <v>2018</v>
      </c>
      <c r="T385" s="9">
        <v>18</v>
      </c>
      <c r="U385" s="9">
        <f t="shared" si="79"/>
        <v>1999</v>
      </c>
      <c r="V385" s="9">
        <f t="shared" si="80"/>
        <v>32</v>
      </c>
      <c r="W385" s="7">
        <v>8</v>
      </c>
      <c r="X385" s="7">
        <v>20.097000000000001</v>
      </c>
      <c r="Y385" s="9">
        <v>0</v>
      </c>
      <c r="Z385" s="9">
        <v>1</v>
      </c>
      <c r="AA385" s="9">
        <v>0</v>
      </c>
      <c r="AB385" s="9">
        <v>0</v>
      </c>
      <c r="AC385" s="9">
        <v>1</v>
      </c>
      <c r="AD385" s="29">
        <v>0</v>
      </c>
      <c r="AE385" s="9">
        <v>0</v>
      </c>
      <c r="AF385" s="9">
        <v>1</v>
      </c>
      <c r="AG385" s="29">
        <v>0</v>
      </c>
      <c r="AH385" s="9">
        <v>1</v>
      </c>
      <c r="AI385" s="29">
        <v>0</v>
      </c>
      <c r="AJ385" s="20">
        <v>2002</v>
      </c>
      <c r="AK385" s="32">
        <v>0.58099999999999996</v>
      </c>
      <c r="AL385" s="32">
        <v>9.0999999999999998E-2</v>
      </c>
      <c r="AM385" s="32">
        <v>0.20100000000000001</v>
      </c>
      <c r="AN385" s="42">
        <f t="shared" si="87"/>
        <v>0.127</v>
      </c>
      <c r="AO385" s="41">
        <v>0.16</v>
      </c>
      <c r="AP385" s="17">
        <v>0.84</v>
      </c>
      <c r="AQ385">
        <v>0</v>
      </c>
      <c r="AR385" s="39">
        <v>1</v>
      </c>
      <c r="AS385" t="s">
        <v>98</v>
      </c>
      <c r="AT385" s="39" t="s">
        <v>98</v>
      </c>
      <c r="AU385">
        <v>0</v>
      </c>
      <c r="AV385" s="17">
        <v>1</v>
      </c>
      <c r="AW385">
        <f t="shared" si="88"/>
        <v>0.499</v>
      </c>
      <c r="AX385" s="17">
        <v>0.501</v>
      </c>
      <c r="AY385" s="17" t="s">
        <v>20</v>
      </c>
      <c r="AZ385">
        <v>0</v>
      </c>
      <c r="BA385">
        <v>0</v>
      </c>
      <c r="BB385">
        <v>0</v>
      </c>
      <c r="BC385">
        <v>0</v>
      </c>
      <c r="BD385">
        <v>0</v>
      </c>
      <c r="BE385">
        <v>1</v>
      </c>
      <c r="BF385" s="17">
        <v>0</v>
      </c>
      <c r="BG385">
        <v>0</v>
      </c>
      <c r="BH385">
        <v>1</v>
      </c>
      <c r="BI385" s="17">
        <v>0</v>
      </c>
      <c r="BJ385">
        <v>787</v>
      </c>
      <c r="BK385">
        <v>29</v>
      </c>
      <c r="BL385" s="24">
        <v>32.451999999999998</v>
      </c>
      <c r="BM385">
        <v>0</v>
      </c>
      <c r="BN385">
        <v>0</v>
      </c>
      <c r="BO385">
        <v>0</v>
      </c>
      <c r="BP385">
        <v>0</v>
      </c>
      <c r="BQ385">
        <v>0</v>
      </c>
      <c r="BR385">
        <v>1</v>
      </c>
      <c r="BS385">
        <v>0</v>
      </c>
      <c r="BT385" s="17">
        <v>0</v>
      </c>
      <c r="BU385">
        <v>0</v>
      </c>
      <c r="BV385">
        <v>0</v>
      </c>
      <c r="BW385">
        <v>1</v>
      </c>
      <c r="BX385" s="17">
        <v>0</v>
      </c>
      <c r="BY385">
        <v>0</v>
      </c>
      <c r="BZ385">
        <v>0</v>
      </c>
      <c r="CA385">
        <v>0</v>
      </c>
      <c r="CB385">
        <v>0</v>
      </c>
      <c r="CC385" s="17">
        <v>0</v>
      </c>
      <c r="CD385">
        <v>0</v>
      </c>
      <c r="CE385">
        <v>0</v>
      </c>
      <c r="CF385">
        <v>1</v>
      </c>
      <c r="CG385">
        <v>1</v>
      </c>
      <c r="CH385">
        <v>0</v>
      </c>
      <c r="CI385">
        <v>0</v>
      </c>
      <c r="CJ385">
        <v>0</v>
      </c>
      <c r="CK385">
        <v>1</v>
      </c>
      <c r="CL385">
        <v>0</v>
      </c>
      <c r="CM385">
        <v>0</v>
      </c>
      <c r="CN385">
        <v>1</v>
      </c>
      <c r="CO385" s="17">
        <v>1</v>
      </c>
      <c r="CP385">
        <v>0</v>
      </c>
      <c r="CQ385">
        <v>83</v>
      </c>
      <c r="CR385">
        <v>0</v>
      </c>
      <c r="CS385">
        <v>1</v>
      </c>
      <c r="CT385">
        <v>16</v>
      </c>
      <c r="CZ385" s="33" t="s">
        <v>85</v>
      </c>
    </row>
    <row r="386" spans="1:104" x14ac:dyDescent="0.25">
      <c r="A386">
        <v>385</v>
      </c>
      <c r="B386">
        <v>24</v>
      </c>
      <c r="C386" s="24" t="s">
        <v>247</v>
      </c>
      <c r="D386" s="12">
        <v>25.77199271767741</v>
      </c>
      <c r="E386" s="13">
        <v>1.713563345590253</v>
      </c>
      <c r="F386" s="7">
        <v>15.04</v>
      </c>
      <c r="G386" s="7">
        <f t="shared" ref="G386:G449" si="89">D386-E386</f>
        <v>24.058429372087158</v>
      </c>
      <c r="H386" s="15">
        <f t="shared" ref="H386:H449" si="90">D386+E386</f>
        <v>27.485556063267662</v>
      </c>
      <c r="I386" s="11">
        <f t="shared" ref="I386:I449" si="91">IFERROR(F386/SQRT(F386^2+U386), "X")</f>
        <v>0.31883291842716138</v>
      </c>
      <c r="J386" s="32">
        <f t="shared" ref="J386:J449" si="92">IFERROR(SQRT((1-I386^2)/U386), "X")</f>
        <v>2.1198997235848498E-2</v>
      </c>
      <c r="K386" s="32">
        <f t="shared" ref="K386:K449" si="93">IFERROR(1/J386, "X")</f>
        <v>47.172042567605658</v>
      </c>
      <c r="L386" s="8">
        <v>1</v>
      </c>
      <c r="M386" s="9">
        <v>0</v>
      </c>
      <c r="N386" s="8">
        <v>0</v>
      </c>
      <c r="O386" s="9">
        <v>0</v>
      </c>
      <c r="P386" s="9">
        <v>1</v>
      </c>
      <c r="Q386" s="9">
        <v>0</v>
      </c>
      <c r="R386" s="9">
        <v>0</v>
      </c>
      <c r="S386" s="8">
        <v>2018</v>
      </c>
      <c r="T386" s="9">
        <v>18</v>
      </c>
      <c r="U386" s="9">
        <f t="shared" ref="U386:U449" si="94">S386-T386-1</f>
        <v>1999</v>
      </c>
      <c r="V386" s="9">
        <f t="shared" ref="V386:V449" si="95">COUNTIF(B:B,B386)</f>
        <v>32</v>
      </c>
      <c r="W386" s="7">
        <v>10</v>
      </c>
      <c r="X386" s="7">
        <v>20.097000000000001</v>
      </c>
      <c r="Y386" s="9">
        <v>0</v>
      </c>
      <c r="Z386" s="9">
        <v>1</v>
      </c>
      <c r="AA386" s="9">
        <v>0</v>
      </c>
      <c r="AB386" s="9">
        <v>0</v>
      </c>
      <c r="AC386" s="9">
        <v>1</v>
      </c>
      <c r="AD386" s="29">
        <v>0</v>
      </c>
      <c r="AE386" s="9">
        <v>0</v>
      </c>
      <c r="AF386" s="9">
        <v>1</v>
      </c>
      <c r="AG386" s="29">
        <v>0</v>
      </c>
      <c r="AH386" s="9">
        <v>1</v>
      </c>
      <c r="AI386" s="29">
        <v>0</v>
      </c>
      <c r="AJ386" s="20">
        <v>2002</v>
      </c>
      <c r="AK386" s="32">
        <v>0.58099999999999996</v>
      </c>
      <c r="AL386" s="32">
        <v>9.0999999999999998E-2</v>
      </c>
      <c r="AM386" s="32">
        <v>0.20100000000000001</v>
      </c>
      <c r="AN386" s="42">
        <f t="shared" si="87"/>
        <v>0.127</v>
      </c>
      <c r="AO386" s="41">
        <v>0.16</v>
      </c>
      <c r="AP386" s="17">
        <v>0.84</v>
      </c>
      <c r="AQ386">
        <v>0</v>
      </c>
      <c r="AR386" s="39">
        <v>1</v>
      </c>
      <c r="AS386" t="s">
        <v>98</v>
      </c>
      <c r="AT386" s="39" t="s">
        <v>98</v>
      </c>
      <c r="AU386">
        <v>0</v>
      </c>
      <c r="AV386" s="17">
        <v>1</v>
      </c>
      <c r="AW386">
        <f t="shared" si="88"/>
        <v>0.499</v>
      </c>
      <c r="AX386" s="17">
        <v>0.501</v>
      </c>
      <c r="AY386" s="17" t="s">
        <v>20</v>
      </c>
      <c r="AZ386">
        <v>0</v>
      </c>
      <c r="BA386">
        <v>0</v>
      </c>
      <c r="BB386">
        <v>0</v>
      </c>
      <c r="BC386">
        <v>0</v>
      </c>
      <c r="BD386">
        <v>0</v>
      </c>
      <c r="BE386">
        <v>1</v>
      </c>
      <c r="BF386" s="17">
        <v>0</v>
      </c>
      <c r="BG386">
        <v>0</v>
      </c>
      <c r="BH386">
        <v>1</v>
      </c>
      <c r="BI386" s="17">
        <v>0</v>
      </c>
      <c r="BJ386">
        <v>787</v>
      </c>
      <c r="BK386">
        <v>29</v>
      </c>
      <c r="BL386" s="24">
        <v>32.451999999999998</v>
      </c>
      <c r="BM386">
        <v>0</v>
      </c>
      <c r="BN386">
        <v>0</v>
      </c>
      <c r="BO386">
        <v>0</v>
      </c>
      <c r="BP386">
        <v>0</v>
      </c>
      <c r="BQ386">
        <v>0</v>
      </c>
      <c r="BR386">
        <v>1</v>
      </c>
      <c r="BS386">
        <v>0</v>
      </c>
      <c r="BT386" s="17">
        <v>0</v>
      </c>
      <c r="BU386">
        <v>0</v>
      </c>
      <c r="BV386">
        <v>0</v>
      </c>
      <c r="BW386">
        <v>1</v>
      </c>
      <c r="BX386" s="17">
        <v>0</v>
      </c>
      <c r="BY386">
        <v>0</v>
      </c>
      <c r="BZ386">
        <v>0</v>
      </c>
      <c r="CA386">
        <v>0</v>
      </c>
      <c r="CB386">
        <v>0</v>
      </c>
      <c r="CC386" s="17">
        <v>0</v>
      </c>
      <c r="CD386">
        <v>0</v>
      </c>
      <c r="CE386">
        <v>0</v>
      </c>
      <c r="CF386">
        <v>1</v>
      </c>
      <c r="CG386">
        <v>1</v>
      </c>
      <c r="CH386">
        <v>0</v>
      </c>
      <c r="CI386">
        <v>0</v>
      </c>
      <c r="CJ386">
        <v>0</v>
      </c>
      <c r="CK386">
        <v>1</v>
      </c>
      <c r="CL386">
        <v>0</v>
      </c>
      <c r="CM386">
        <v>0</v>
      </c>
      <c r="CN386">
        <v>1</v>
      </c>
      <c r="CO386" s="17">
        <v>1</v>
      </c>
      <c r="CP386">
        <v>0</v>
      </c>
      <c r="CQ386">
        <v>83</v>
      </c>
      <c r="CR386">
        <v>0</v>
      </c>
      <c r="CS386">
        <v>1</v>
      </c>
      <c r="CT386">
        <v>16</v>
      </c>
      <c r="CZ386" s="33" t="s">
        <v>85</v>
      </c>
    </row>
    <row r="387" spans="1:104" x14ac:dyDescent="0.25">
      <c r="A387">
        <v>386</v>
      </c>
      <c r="B387">
        <v>24</v>
      </c>
      <c r="C387" s="24" t="s">
        <v>247</v>
      </c>
      <c r="D387" s="12">
        <v>16.561693659668311</v>
      </c>
      <c r="E387" s="13">
        <v>1.3486721221228259</v>
      </c>
      <c r="F387" s="7">
        <v>12.28</v>
      </c>
      <c r="G387" s="7">
        <f t="shared" si="89"/>
        <v>15.213021537545485</v>
      </c>
      <c r="H387" s="15">
        <f t="shared" si="90"/>
        <v>17.910365781791135</v>
      </c>
      <c r="I387" s="11">
        <f t="shared" si="91"/>
        <v>0.26484970841855721</v>
      </c>
      <c r="J387" s="32">
        <f t="shared" si="92"/>
        <v>2.1567565832130067E-2</v>
      </c>
      <c r="K387" s="32">
        <f t="shared" si="93"/>
        <v>46.365918517807884</v>
      </c>
      <c r="L387" s="8">
        <v>1</v>
      </c>
      <c r="M387" s="9">
        <v>0</v>
      </c>
      <c r="N387" s="8">
        <v>0</v>
      </c>
      <c r="O387" s="9">
        <v>0</v>
      </c>
      <c r="P387" s="9">
        <v>1</v>
      </c>
      <c r="Q387" s="9">
        <v>0</v>
      </c>
      <c r="R387" s="9">
        <v>0</v>
      </c>
      <c r="S387" s="8">
        <v>2018</v>
      </c>
      <c r="T387" s="9">
        <v>18</v>
      </c>
      <c r="U387" s="9">
        <f t="shared" si="94"/>
        <v>1999</v>
      </c>
      <c r="V387" s="9">
        <f t="shared" si="95"/>
        <v>32</v>
      </c>
      <c r="W387" s="7">
        <v>12</v>
      </c>
      <c r="X387" s="7">
        <v>20.097000000000001</v>
      </c>
      <c r="Y387" s="9">
        <v>0</v>
      </c>
      <c r="Z387" s="9">
        <v>1</v>
      </c>
      <c r="AA387" s="9">
        <v>0</v>
      </c>
      <c r="AB387" s="9">
        <v>0</v>
      </c>
      <c r="AC387" s="9">
        <v>1</v>
      </c>
      <c r="AD387" s="29">
        <v>0</v>
      </c>
      <c r="AE387" s="9">
        <v>0</v>
      </c>
      <c r="AF387" s="9">
        <v>1</v>
      </c>
      <c r="AG387" s="29">
        <v>0</v>
      </c>
      <c r="AH387" s="9">
        <v>1</v>
      </c>
      <c r="AI387" s="29">
        <v>0</v>
      </c>
      <c r="AJ387" s="20">
        <v>2002</v>
      </c>
      <c r="AK387" s="32">
        <v>0.58099999999999996</v>
      </c>
      <c r="AL387" s="32">
        <v>9.0999999999999998E-2</v>
      </c>
      <c r="AM387" s="32">
        <v>0.20100000000000001</v>
      </c>
      <c r="AN387" s="42">
        <f t="shared" si="87"/>
        <v>0.127</v>
      </c>
      <c r="AO387" s="41">
        <v>0.16</v>
      </c>
      <c r="AP387" s="17">
        <v>0.84</v>
      </c>
      <c r="AQ387">
        <v>0</v>
      </c>
      <c r="AR387" s="39">
        <v>1</v>
      </c>
      <c r="AS387" t="s">
        <v>98</v>
      </c>
      <c r="AT387" s="39" t="s">
        <v>98</v>
      </c>
      <c r="AU387">
        <v>0</v>
      </c>
      <c r="AV387" s="17">
        <v>1</v>
      </c>
      <c r="AW387">
        <f t="shared" si="88"/>
        <v>0.499</v>
      </c>
      <c r="AX387" s="17">
        <v>0.501</v>
      </c>
      <c r="AY387" s="17" t="s">
        <v>20</v>
      </c>
      <c r="AZ387">
        <v>0</v>
      </c>
      <c r="BA387">
        <v>0</v>
      </c>
      <c r="BB387">
        <v>0</v>
      </c>
      <c r="BC387">
        <v>0</v>
      </c>
      <c r="BD387">
        <v>0</v>
      </c>
      <c r="BE387">
        <v>1</v>
      </c>
      <c r="BF387" s="17">
        <v>0</v>
      </c>
      <c r="BG387">
        <v>0</v>
      </c>
      <c r="BH387">
        <v>1</v>
      </c>
      <c r="BI387" s="17">
        <v>0</v>
      </c>
      <c r="BJ387">
        <v>787</v>
      </c>
      <c r="BK387">
        <v>29</v>
      </c>
      <c r="BL387" s="24">
        <v>32.451999999999998</v>
      </c>
      <c r="BM387">
        <v>0</v>
      </c>
      <c r="BN387">
        <v>0</v>
      </c>
      <c r="BO387">
        <v>0</v>
      </c>
      <c r="BP387">
        <v>0</v>
      </c>
      <c r="BQ387">
        <v>0</v>
      </c>
      <c r="BR387">
        <v>1</v>
      </c>
      <c r="BS387">
        <v>0</v>
      </c>
      <c r="BT387" s="17">
        <v>0</v>
      </c>
      <c r="BU387">
        <v>0</v>
      </c>
      <c r="BV387">
        <v>0</v>
      </c>
      <c r="BW387">
        <v>1</v>
      </c>
      <c r="BX387" s="17">
        <v>0</v>
      </c>
      <c r="BY387">
        <v>0</v>
      </c>
      <c r="BZ387">
        <v>0</v>
      </c>
      <c r="CA387">
        <v>0</v>
      </c>
      <c r="CB387">
        <v>0</v>
      </c>
      <c r="CC387" s="17">
        <v>0</v>
      </c>
      <c r="CD387">
        <v>0</v>
      </c>
      <c r="CE387">
        <v>0</v>
      </c>
      <c r="CF387">
        <v>1</v>
      </c>
      <c r="CG387">
        <v>1</v>
      </c>
      <c r="CH387">
        <v>0</v>
      </c>
      <c r="CI387">
        <v>0</v>
      </c>
      <c r="CJ387">
        <v>0</v>
      </c>
      <c r="CK387">
        <v>1</v>
      </c>
      <c r="CL387">
        <v>0</v>
      </c>
      <c r="CM387">
        <v>0</v>
      </c>
      <c r="CN387">
        <v>1</v>
      </c>
      <c r="CO387" s="17">
        <v>1</v>
      </c>
      <c r="CP387">
        <v>0</v>
      </c>
      <c r="CQ387">
        <v>83</v>
      </c>
      <c r="CR387">
        <v>0</v>
      </c>
      <c r="CS387">
        <v>1</v>
      </c>
      <c r="CT387">
        <v>16</v>
      </c>
      <c r="CZ387" s="33" t="s">
        <v>85</v>
      </c>
    </row>
    <row r="388" spans="1:104" x14ac:dyDescent="0.25">
      <c r="A388">
        <v>387</v>
      </c>
      <c r="B388">
        <v>24</v>
      </c>
      <c r="C388" s="24" t="s">
        <v>247</v>
      </c>
      <c r="D388" s="12">
        <v>22.28911175196944</v>
      </c>
      <c r="E388" s="13">
        <v>1.7496904122784549</v>
      </c>
      <c r="F388" s="7">
        <v>12.738888888888891</v>
      </c>
      <c r="G388" s="7">
        <f t="shared" si="89"/>
        <v>20.539421339690985</v>
      </c>
      <c r="H388" s="15">
        <f t="shared" si="90"/>
        <v>24.038802164247894</v>
      </c>
      <c r="I388" s="11">
        <f t="shared" si="91"/>
        <v>0.27401611438895046</v>
      </c>
      <c r="J388" s="32">
        <f t="shared" si="92"/>
        <v>2.1510205228962527E-2</v>
      </c>
      <c r="K388" s="32">
        <f t="shared" si="93"/>
        <v>46.489561087662004</v>
      </c>
      <c r="L388" s="8">
        <v>1</v>
      </c>
      <c r="M388" s="9">
        <v>0</v>
      </c>
      <c r="N388" s="8">
        <v>0</v>
      </c>
      <c r="O388" s="9">
        <v>0</v>
      </c>
      <c r="P388" s="9">
        <v>1</v>
      </c>
      <c r="Q388" s="9">
        <v>0</v>
      </c>
      <c r="R388" s="9">
        <v>0</v>
      </c>
      <c r="S388" s="8">
        <v>2018</v>
      </c>
      <c r="T388" s="9">
        <v>18</v>
      </c>
      <c r="U388" s="9">
        <f t="shared" si="94"/>
        <v>1999</v>
      </c>
      <c r="V388" s="9">
        <f t="shared" si="95"/>
        <v>32</v>
      </c>
      <c r="W388" s="7">
        <v>14</v>
      </c>
      <c r="X388" s="7">
        <v>20.097000000000001</v>
      </c>
      <c r="Y388" s="9">
        <v>0</v>
      </c>
      <c r="Z388" s="9">
        <v>1</v>
      </c>
      <c r="AA388" s="9">
        <v>0</v>
      </c>
      <c r="AB388" s="9">
        <v>0</v>
      </c>
      <c r="AC388" s="9">
        <v>1</v>
      </c>
      <c r="AD388" s="29">
        <v>0</v>
      </c>
      <c r="AE388" s="9">
        <v>0</v>
      </c>
      <c r="AF388" s="9">
        <v>1</v>
      </c>
      <c r="AG388" s="29">
        <v>0</v>
      </c>
      <c r="AH388" s="9">
        <v>1</v>
      </c>
      <c r="AI388" s="29">
        <v>0</v>
      </c>
      <c r="AJ388" s="20">
        <v>2002</v>
      </c>
      <c r="AK388" s="32">
        <v>0.58099999999999996</v>
      </c>
      <c r="AL388" s="32">
        <v>9.0999999999999998E-2</v>
      </c>
      <c r="AM388" s="32">
        <v>0.20100000000000001</v>
      </c>
      <c r="AN388" s="42">
        <f t="shared" si="87"/>
        <v>0.127</v>
      </c>
      <c r="AO388" s="41">
        <v>0.16</v>
      </c>
      <c r="AP388" s="17">
        <v>0.84</v>
      </c>
      <c r="AQ388">
        <v>0</v>
      </c>
      <c r="AR388" s="39">
        <v>1</v>
      </c>
      <c r="AS388" t="s">
        <v>98</v>
      </c>
      <c r="AT388" s="39" t="s">
        <v>98</v>
      </c>
      <c r="AU388">
        <v>0</v>
      </c>
      <c r="AV388" s="17">
        <v>1</v>
      </c>
      <c r="AW388">
        <f t="shared" si="88"/>
        <v>0.499</v>
      </c>
      <c r="AX388" s="17">
        <v>0.501</v>
      </c>
      <c r="AY388" s="17" t="s">
        <v>20</v>
      </c>
      <c r="AZ388">
        <v>0</v>
      </c>
      <c r="BA388">
        <v>0</v>
      </c>
      <c r="BB388">
        <v>0</v>
      </c>
      <c r="BC388">
        <v>0</v>
      </c>
      <c r="BD388">
        <v>0</v>
      </c>
      <c r="BE388">
        <v>1</v>
      </c>
      <c r="BF388" s="17">
        <v>0</v>
      </c>
      <c r="BG388">
        <v>0</v>
      </c>
      <c r="BH388">
        <v>1</v>
      </c>
      <c r="BI388" s="17">
        <v>0</v>
      </c>
      <c r="BJ388">
        <v>787</v>
      </c>
      <c r="BK388">
        <v>29</v>
      </c>
      <c r="BL388" s="24">
        <v>32.451999999999998</v>
      </c>
      <c r="BM388">
        <v>0</v>
      </c>
      <c r="BN388">
        <v>0</v>
      </c>
      <c r="BO388">
        <v>0</v>
      </c>
      <c r="BP388">
        <v>0</v>
      </c>
      <c r="BQ388">
        <v>0</v>
      </c>
      <c r="BR388">
        <v>1</v>
      </c>
      <c r="BS388">
        <v>0</v>
      </c>
      <c r="BT388" s="17">
        <v>0</v>
      </c>
      <c r="BU388">
        <v>0</v>
      </c>
      <c r="BV388">
        <v>0</v>
      </c>
      <c r="BW388">
        <v>1</v>
      </c>
      <c r="BX388" s="17">
        <v>0</v>
      </c>
      <c r="BY388">
        <v>0</v>
      </c>
      <c r="BZ388">
        <v>0</v>
      </c>
      <c r="CA388">
        <v>0</v>
      </c>
      <c r="CB388">
        <v>0</v>
      </c>
      <c r="CC388" s="17">
        <v>0</v>
      </c>
      <c r="CD388">
        <v>0</v>
      </c>
      <c r="CE388">
        <v>0</v>
      </c>
      <c r="CF388">
        <v>1</v>
      </c>
      <c r="CG388">
        <v>1</v>
      </c>
      <c r="CH388">
        <v>0</v>
      </c>
      <c r="CI388">
        <v>0</v>
      </c>
      <c r="CJ388">
        <v>0</v>
      </c>
      <c r="CK388">
        <v>1</v>
      </c>
      <c r="CL388">
        <v>0</v>
      </c>
      <c r="CM388">
        <v>0</v>
      </c>
      <c r="CN388">
        <v>1</v>
      </c>
      <c r="CO388" s="17">
        <v>1</v>
      </c>
      <c r="CP388">
        <v>0</v>
      </c>
      <c r="CQ388">
        <v>83</v>
      </c>
      <c r="CR388">
        <v>0</v>
      </c>
      <c r="CS388">
        <v>1</v>
      </c>
      <c r="CT388">
        <v>16</v>
      </c>
      <c r="CZ388" s="33" t="s">
        <v>85</v>
      </c>
    </row>
    <row r="389" spans="1:104" x14ac:dyDescent="0.25">
      <c r="A389">
        <v>388</v>
      </c>
      <c r="B389">
        <v>24</v>
      </c>
      <c r="C389" s="24" t="s">
        <v>247</v>
      </c>
      <c r="D389" s="12">
        <v>29.217759563620561</v>
      </c>
      <c r="E389" s="13">
        <v>2.8132643321230248</v>
      </c>
      <c r="F389" s="7">
        <v>10.385714285714281</v>
      </c>
      <c r="G389" s="7">
        <f t="shared" si="89"/>
        <v>26.404495231497535</v>
      </c>
      <c r="H389" s="15">
        <f t="shared" si="90"/>
        <v>32.031023895743587</v>
      </c>
      <c r="I389" s="11">
        <f t="shared" si="91"/>
        <v>0.22626543579702987</v>
      </c>
      <c r="J389" s="32">
        <f t="shared" si="92"/>
        <v>2.1786218027224344E-2</v>
      </c>
      <c r="K389" s="32">
        <f t="shared" si="93"/>
        <v>45.900578005342041</v>
      </c>
      <c r="L389" s="8">
        <v>1</v>
      </c>
      <c r="M389" s="9">
        <v>0</v>
      </c>
      <c r="N389" s="8">
        <v>0</v>
      </c>
      <c r="O389" s="9">
        <v>0</v>
      </c>
      <c r="P389" s="9">
        <v>1</v>
      </c>
      <c r="Q389" s="9">
        <v>0</v>
      </c>
      <c r="R389" s="9">
        <v>0</v>
      </c>
      <c r="S389" s="8">
        <v>2018</v>
      </c>
      <c r="T389" s="9">
        <v>18</v>
      </c>
      <c r="U389" s="9">
        <f t="shared" si="94"/>
        <v>1999</v>
      </c>
      <c r="V389" s="9">
        <f t="shared" si="95"/>
        <v>32</v>
      </c>
      <c r="W389" s="7">
        <v>16</v>
      </c>
      <c r="X389" s="7">
        <v>20.097000000000001</v>
      </c>
      <c r="Y389" s="9">
        <v>0</v>
      </c>
      <c r="Z389" s="9">
        <v>1</v>
      </c>
      <c r="AA389" s="9">
        <v>0</v>
      </c>
      <c r="AB389" s="9">
        <v>0</v>
      </c>
      <c r="AC389" s="9">
        <v>1</v>
      </c>
      <c r="AD389" s="29">
        <v>0</v>
      </c>
      <c r="AE389" s="9">
        <v>0</v>
      </c>
      <c r="AF389" s="9">
        <v>1</v>
      </c>
      <c r="AG389" s="29">
        <v>0</v>
      </c>
      <c r="AH389" s="9">
        <v>1</v>
      </c>
      <c r="AI389" s="29">
        <v>0</v>
      </c>
      <c r="AJ389" s="20">
        <v>2002</v>
      </c>
      <c r="AK389" s="32">
        <v>0.58099999999999996</v>
      </c>
      <c r="AL389" s="32">
        <v>9.0999999999999998E-2</v>
      </c>
      <c r="AM389" s="32">
        <v>0.20100000000000001</v>
      </c>
      <c r="AN389" s="42">
        <f t="shared" si="87"/>
        <v>0.127</v>
      </c>
      <c r="AO389" s="41">
        <v>0.16</v>
      </c>
      <c r="AP389" s="17">
        <v>0.84</v>
      </c>
      <c r="AQ389">
        <v>0</v>
      </c>
      <c r="AR389" s="39">
        <v>1</v>
      </c>
      <c r="AS389" t="s">
        <v>98</v>
      </c>
      <c r="AT389" s="39" t="s">
        <v>98</v>
      </c>
      <c r="AU389">
        <v>0</v>
      </c>
      <c r="AV389" s="17">
        <v>1</v>
      </c>
      <c r="AW389">
        <f t="shared" si="88"/>
        <v>0.499</v>
      </c>
      <c r="AX389" s="17">
        <v>0.501</v>
      </c>
      <c r="AY389" s="17" t="s">
        <v>20</v>
      </c>
      <c r="AZ389">
        <v>0</v>
      </c>
      <c r="BA389">
        <v>0</v>
      </c>
      <c r="BB389">
        <v>0</v>
      </c>
      <c r="BC389">
        <v>0</v>
      </c>
      <c r="BD389">
        <v>0</v>
      </c>
      <c r="BE389">
        <v>1</v>
      </c>
      <c r="BF389" s="17">
        <v>0</v>
      </c>
      <c r="BG389">
        <v>0</v>
      </c>
      <c r="BH389">
        <v>1</v>
      </c>
      <c r="BI389" s="17">
        <v>0</v>
      </c>
      <c r="BJ389">
        <v>787</v>
      </c>
      <c r="BK389">
        <v>29</v>
      </c>
      <c r="BL389" s="24">
        <v>32.451999999999998</v>
      </c>
      <c r="BM389">
        <v>0</v>
      </c>
      <c r="BN389">
        <v>0</v>
      </c>
      <c r="BO389">
        <v>0</v>
      </c>
      <c r="BP389">
        <v>0</v>
      </c>
      <c r="BQ389">
        <v>0</v>
      </c>
      <c r="BR389">
        <v>1</v>
      </c>
      <c r="BS389">
        <v>0</v>
      </c>
      <c r="BT389" s="17">
        <v>0</v>
      </c>
      <c r="BU389">
        <v>0</v>
      </c>
      <c r="BV389">
        <v>0</v>
      </c>
      <c r="BW389">
        <v>1</v>
      </c>
      <c r="BX389" s="17">
        <v>0</v>
      </c>
      <c r="BY389">
        <v>0</v>
      </c>
      <c r="BZ389">
        <v>0</v>
      </c>
      <c r="CA389">
        <v>0</v>
      </c>
      <c r="CB389">
        <v>0</v>
      </c>
      <c r="CC389" s="17">
        <v>0</v>
      </c>
      <c r="CD389">
        <v>0</v>
      </c>
      <c r="CE389">
        <v>0</v>
      </c>
      <c r="CF389">
        <v>1</v>
      </c>
      <c r="CG389">
        <v>1</v>
      </c>
      <c r="CH389">
        <v>0</v>
      </c>
      <c r="CI389">
        <v>0</v>
      </c>
      <c r="CJ389">
        <v>0</v>
      </c>
      <c r="CK389">
        <v>1</v>
      </c>
      <c r="CL389">
        <v>0</v>
      </c>
      <c r="CM389">
        <v>0</v>
      </c>
      <c r="CN389">
        <v>1</v>
      </c>
      <c r="CO389" s="17">
        <v>1</v>
      </c>
      <c r="CP389">
        <v>0</v>
      </c>
      <c r="CQ389">
        <v>83</v>
      </c>
      <c r="CR389">
        <v>0</v>
      </c>
      <c r="CS389">
        <v>1</v>
      </c>
      <c r="CT389">
        <v>16</v>
      </c>
      <c r="CZ389" s="33" t="s">
        <v>85</v>
      </c>
    </row>
    <row r="390" spans="1:104" x14ac:dyDescent="0.25">
      <c r="A390">
        <v>389</v>
      </c>
      <c r="B390">
        <v>24</v>
      </c>
      <c r="C390" s="24" t="s">
        <v>247</v>
      </c>
      <c r="D390" s="12">
        <v>9.9</v>
      </c>
      <c r="E390" s="13">
        <v>1</v>
      </c>
      <c r="F390" s="7">
        <f t="shared" ref="F390:F409" si="96">D390/E390</f>
        <v>9.9</v>
      </c>
      <c r="G390" s="7">
        <f t="shared" si="89"/>
        <v>8.9</v>
      </c>
      <c r="H390" s="15">
        <f t="shared" si="90"/>
        <v>10.9</v>
      </c>
      <c r="I390" s="11">
        <f t="shared" si="91"/>
        <v>0.15200201690536094</v>
      </c>
      <c r="J390" s="32">
        <f t="shared" si="92"/>
        <v>1.535373908134959E-2</v>
      </c>
      <c r="K390" s="32">
        <f t="shared" si="93"/>
        <v>65.13071472047578</v>
      </c>
      <c r="L390" s="8">
        <v>1</v>
      </c>
      <c r="M390" s="9">
        <v>0</v>
      </c>
      <c r="N390" s="8">
        <v>0</v>
      </c>
      <c r="O390" s="9">
        <v>0</v>
      </c>
      <c r="P390" s="9">
        <v>1</v>
      </c>
      <c r="Q390" s="9">
        <v>0</v>
      </c>
      <c r="R390" s="9">
        <v>0</v>
      </c>
      <c r="S390" s="8">
        <v>4155</v>
      </c>
      <c r="T390" s="9">
        <v>10</v>
      </c>
      <c r="U390" s="9">
        <f t="shared" si="94"/>
        <v>4144</v>
      </c>
      <c r="V390" s="9">
        <f t="shared" si="95"/>
        <v>32</v>
      </c>
      <c r="W390" s="7">
        <v>5.6660000000000004</v>
      </c>
      <c r="X390" s="7">
        <v>20.492000000000001</v>
      </c>
      <c r="Y390" s="9">
        <v>1</v>
      </c>
      <c r="Z390" s="9">
        <v>0</v>
      </c>
      <c r="AA390" s="9">
        <v>0</v>
      </c>
      <c r="AB390" s="9">
        <v>0</v>
      </c>
      <c r="AC390" s="9">
        <v>1</v>
      </c>
      <c r="AD390" s="29">
        <v>0</v>
      </c>
      <c r="AE390" s="9">
        <v>0</v>
      </c>
      <c r="AF390" s="9">
        <v>1</v>
      </c>
      <c r="AG390" s="29">
        <v>0</v>
      </c>
      <c r="AH390" s="9">
        <v>1</v>
      </c>
      <c r="AI390" s="29">
        <v>0</v>
      </c>
      <c r="AJ390" s="20">
        <v>2002</v>
      </c>
      <c r="AK390" s="32">
        <v>0.44</v>
      </c>
      <c r="AL390" s="32">
        <v>9.7000000000000003E-2</v>
      </c>
      <c r="AM390" s="32">
        <v>0.35499999999999998</v>
      </c>
      <c r="AN390" s="42">
        <f t="shared" si="87"/>
        <v>0.10799999999999998</v>
      </c>
      <c r="AO390" s="41">
        <v>0.57999999999999996</v>
      </c>
      <c r="AP390" s="17">
        <v>0.42</v>
      </c>
      <c r="AQ390">
        <v>1</v>
      </c>
      <c r="AR390" s="39">
        <v>0</v>
      </c>
      <c r="AS390" t="s">
        <v>98</v>
      </c>
      <c r="AT390" s="39" t="s">
        <v>98</v>
      </c>
      <c r="AU390">
        <v>0</v>
      </c>
      <c r="AV390" s="17">
        <v>1</v>
      </c>
      <c r="AW390">
        <f t="shared" si="88"/>
        <v>0.52700000000000002</v>
      </c>
      <c r="AX390" s="17">
        <v>0.47299999999999998</v>
      </c>
      <c r="AY390" s="17" t="s">
        <v>20</v>
      </c>
      <c r="AZ390">
        <v>0</v>
      </c>
      <c r="BA390">
        <v>0</v>
      </c>
      <c r="BB390">
        <v>0</v>
      </c>
      <c r="BC390">
        <v>0</v>
      </c>
      <c r="BD390">
        <v>0</v>
      </c>
      <c r="BE390">
        <v>1</v>
      </c>
      <c r="BF390" s="17">
        <v>0</v>
      </c>
      <c r="BG390">
        <v>0</v>
      </c>
      <c r="BH390">
        <v>1</v>
      </c>
      <c r="BI390" s="17">
        <v>0</v>
      </c>
      <c r="BJ390">
        <v>787</v>
      </c>
      <c r="BK390">
        <v>29</v>
      </c>
      <c r="BL390" s="24">
        <v>33.378</v>
      </c>
      <c r="BM390">
        <v>0</v>
      </c>
      <c r="BN390">
        <v>0</v>
      </c>
      <c r="BO390">
        <v>0</v>
      </c>
      <c r="BP390">
        <v>0</v>
      </c>
      <c r="BQ390">
        <v>0</v>
      </c>
      <c r="BR390">
        <v>0</v>
      </c>
      <c r="BS390">
        <v>0</v>
      </c>
      <c r="BT390" s="17">
        <v>1</v>
      </c>
      <c r="BU390">
        <v>0</v>
      </c>
      <c r="BV390">
        <v>1</v>
      </c>
      <c r="BW390">
        <v>0</v>
      </c>
      <c r="BX390" s="17">
        <v>0</v>
      </c>
      <c r="BY390">
        <v>1</v>
      </c>
      <c r="BZ390">
        <v>0</v>
      </c>
      <c r="CA390">
        <v>0</v>
      </c>
      <c r="CB390">
        <v>0</v>
      </c>
      <c r="CC390" s="17">
        <v>0</v>
      </c>
      <c r="CD390">
        <v>0</v>
      </c>
      <c r="CE390">
        <v>0</v>
      </c>
      <c r="CF390">
        <v>1</v>
      </c>
      <c r="CG390">
        <v>1</v>
      </c>
      <c r="CH390">
        <v>0</v>
      </c>
      <c r="CI390">
        <v>0</v>
      </c>
      <c r="CJ390">
        <v>0</v>
      </c>
      <c r="CK390">
        <v>1</v>
      </c>
      <c r="CL390">
        <v>0</v>
      </c>
      <c r="CM390">
        <v>0</v>
      </c>
      <c r="CN390">
        <v>1</v>
      </c>
      <c r="CO390" s="17">
        <v>1</v>
      </c>
      <c r="CP390">
        <v>0</v>
      </c>
      <c r="CQ390">
        <v>83</v>
      </c>
      <c r="CR390">
        <v>0</v>
      </c>
      <c r="CS390">
        <v>1</v>
      </c>
      <c r="CT390">
        <v>16</v>
      </c>
      <c r="CZ390" s="33" t="s">
        <v>85</v>
      </c>
    </row>
    <row r="391" spans="1:104" x14ac:dyDescent="0.25">
      <c r="A391">
        <v>390</v>
      </c>
      <c r="B391">
        <v>24</v>
      </c>
      <c r="C391" s="24" t="s">
        <v>247</v>
      </c>
      <c r="D391" s="12">
        <v>10.6</v>
      </c>
      <c r="E391" s="13">
        <v>0.5</v>
      </c>
      <c r="F391" s="7">
        <f t="shared" si="96"/>
        <v>21.2</v>
      </c>
      <c r="G391" s="7">
        <f t="shared" si="89"/>
        <v>10.1</v>
      </c>
      <c r="H391" s="15">
        <f t="shared" si="90"/>
        <v>11.1</v>
      </c>
      <c r="I391" s="11">
        <f t="shared" si="91"/>
        <v>0.27304447275129468</v>
      </c>
      <c r="J391" s="32">
        <f t="shared" si="92"/>
        <v>1.2879456261853524E-2</v>
      </c>
      <c r="K391" s="32">
        <f t="shared" si="93"/>
        <v>77.643029307208252</v>
      </c>
      <c r="L391" s="8">
        <v>1</v>
      </c>
      <c r="M391" s="9">
        <v>0</v>
      </c>
      <c r="N391" s="8">
        <v>0</v>
      </c>
      <c r="O391" s="9">
        <v>0</v>
      </c>
      <c r="P391" s="9">
        <v>1</v>
      </c>
      <c r="Q391" s="9">
        <v>0</v>
      </c>
      <c r="R391" s="9">
        <v>0</v>
      </c>
      <c r="S391" s="8">
        <v>5590</v>
      </c>
      <c r="T391" s="9">
        <v>10</v>
      </c>
      <c r="U391" s="9">
        <f t="shared" si="94"/>
        <v>5579</v>
      </c>
      <c r="V391" s="9">
        <f t="shared" si="95"/>
        <v>32</v>
      </c>
      <c r="W391" s="7">
        <v>5.6660000000000004</v>
      </c>
      <c r="X391" s="7">
        <v>20.492000000000001</v>
      </c>
      <c r="Y391" s="9">
        <v>1</v>
      </c>
      <c r="Z391" s="9">
        <v>0</v>
      </c>
      <c r="AA391" s="9">
        <v>0</v>
      </c>
      <c r="AB391" s="9">
        <v>0</v>
      </c>
      <c r="AC391" s="9">
        <v>1</v>
      </c>
      <c r="AD391" s="29">
        <v>0</v>
      </c>
      <c r="AE391" s="9">
        <v>0</v>
      </c>
      <c r="AF391" s="9">
        <v>1</v>
      </c>
      <c r="AG391" s="29">
        <v>0</v>
      </c>
      <c r="AH391" s="9">
        <v>1</v>
      </c>
      <c r="AI391" s="29">
        <v>0</v>
      </c>
      <c r="AJ391" s="20">
        <v>2002</v>
      </c>
      <c r="AK391" s="32">
        <v>0.44</v>
      </c>
      <c r="AL391" s="32">
        <v>9.7000000000000003E-2</v>
      </c>
      <c r="AM391" s="32">
        <v>0.35499999999999998</v>
      </c>
      <c r="AN391" s="42">
        <f t="shared" si="87"/>
        <v>0.10799999999999998</v>
      </c>
      <c r="AO391" s="41">
        <v>0.57999999999999996</v>
      </c>
      <c r="AP391" s="17">
        <v>0.42</v>
      </c>
      <c r="AQ391">
        <v>1</v>
      </c>
      <c r="AR391" s="39">
        <v>0</v>
      </c>
      <c r="AS391" t="s">
        <v>98</v>
      </c>
      <c r="AT391" s="39" t="s">
        <v>98</v>
      </c>
      <c r="AU391">
        <v>0</v>
      </c>
      <c r="AV391" s="17">
        <v>1</v>
      </c>
      <c r="AW391">
        <f t="shared" si="88"/>
        <v>0.52700000000000002</v>
      </c>
      <c r="AX391" s="17">
        <v>0.47299999999999998</v>
      </c>
      <c r="AY391" s="17" t="s">
        <v>20</v>
      </c>
      <c r="AZ391">
        <v>0</v>
      </c>
      <c r="BA391">
        <v>0</v>
      </c>
      <c r="BB391">
        <v>0</v>
      </c>
      <c r="BC391">
        <v>0</v>
      </c>
      <c r="BD391">
        <v>0</v>
      </c>
      <c r="BE391">
        <v>1</v>
      </c>
      <c r="BF391" s="17">
        <v>0</v>
      </c>
      <c r="BG391">
        <v>0</v>
      </c>
      <c r="BH391">
        <v>1</v>
      </c>
      <c r="BI391" s="17">
        <v>0</v>
      </c>
      <c r="BJ391">
        <v>787</v>
      </c>
      <c r="BK391">
        <v>29</v>
      </c>
      <c r="BL391" s="24">
        <v>33.378</v>
      </c>
      <c r="BM391">
        <v>0</v>
      </c>
      <c r="BN391">
        <v>0</v>
      </c>
      <c r="BO391">
        <v>0</v>
      </c>
      <c r="BP391">
        <v>0</v>
      </c>
      <c r="BQ391">
        <v>0</v>
      </c>
      <c r="BR391">
        <v>0</v>
      </c>
      <c r="BS391">
        <v>0</v>
      </c>
      <c r="BT391" s="17">
        <v>1</v>
      </c>
      <c r="BU391">
        <v>0</v>
      </c>
      <c r="BV391">
        <v>1</v>
      </c>
      <c r="BW391">
        <v>0</v>
      </c>
      <c r="BX391" s="17">
        <v>0</v>
      </c>
      <c r="BY391">
        <v>0</v>
      </c>
      <c r="BZ391">
        <v>0</v>
      </c>
      <c r="CA391">
        <v>1</v>
      </c>
      <c r="CB391">
        <v>0</v>
      </c>
      <c r="CC391" s="17">
        <v>0</v>
      </c>
      <c r="CD391">
        <v>0</v>
      </c>
      <c r="CE391">
        <v>0</v>
      </c>
      <c r="CF391">
        <v>1</v>
      </c>
      <c r="CG391">
        <v>1</v>
      </c>
      <c r="CH391">
        <v>0</v>
      </c>
      <c r="CI391">
        <v>0</v>
      </c>
      <c r="CJ391">
        <v>0</v>
      </c>
      <c r="CK391">
        <v>1</v>
      </c>
      <c r="CL391">
        <v>0</v>
      </c>
      <c r="CM391">
        <v>0</v>
      </c>
      <c r="CN391">
        <v>1</v>
      </c>
      <c r="CO391" s="17">
        <v>1</v>
      </c>
      <c r="CP391">
        <v>0</v>
      </c>
      <c r="CQ391">
        <v>83</v>
      </c>
      <c r="CR391">
        <v>0</v>
      </c>
      <c r="CS391">
        <v>1</v>
      </c>
      <c r="CT391">
        <v>16</v>
      </c>
      <c r="CZ391" s="33" t="s">
        <v>85</v>
      </c>
    </row>
    <row r="392" spans="1:104" x14ac:dyDescent="0.25">
      <c r="A392">
        <v>391</v>
      </c>
      <c r="B392">
        <v>24</v>
      </c>
      <c r="C392" s="24" t="s">
        <v>247</v>
      </c>
      <c r="D392" s="12">
        <v>16.899999999999999</v>
      </c>
      <c r="E392" s="13">
        <v>3</v>
      </c>
      <c r="F392" s="7">
        <f t="shared" si="96"/>
        <v>5.6333333333333329</v>
      </c>
      <c r="G392" s="7">
        <f t="shared" si="89"/>
        <v>13.899999999999999</v>
      </c>
      <c r="H392" s="15">
        <f t="shared" si="90"/>
        <v>19.899999999999999</v>
      </c>
      <c r="I392" s="11">
        <f t="shared" si="91"/>
        <v>0.24805751063781942</v>
      </c>
      <c r="J392" s="32">
        <f t="shared" si="92"/>
        <v>4.4033877628015285E-2</v>
      </c>
      <c r="K392" s="32">
        <f t="shared" si="93"/>
        <v>22.709787415219115</v>
      </c>
      <c r="L392" s="8">
        <v>1</v>
      </c>
      <c r="M392" s="9">
        <v>0</v>
      </c>
      <c r="N392" s="8">
        <v>0</v>
      </c>
      <c r="O392" s="9">
        <v>0</v>
      </c>
      <c r="P392" s="9">
        <v>1</v>
      </c>
      <c r="Q392" s="9">
        <v>0</v>
      </c>
      <c r="R392" s="9">
        <v>0</v>
      </c>
      <c r="S392" s="8">
        <v>493</v>
      </c>
      <c r="T392" s="9">
        <v>8</v>
      </c>
      <c r="U392" s="9">
        <f t="shared" si="94"/>
        <v>484</v>
      </c>
      <c r="V392" s="9">
        <f t="shared" si="95"/>
        <v>32</v>
      </c>
      <c r="W392" s="7">
        <v>4.3259999999999996</v>
      </c>
      <c r="X392" s="7">
        <v>20.097000000000001</v>
      </c>
      <c r="Y392" s="9">
        <v>1</v>
      </c>
      <c r="Z392" s="9">
        <v>0</v>
      </c>
      <c r="AA392" s="9">
        <v>0</v>
      </c>
      <c r="AB392" s="9">
        <v>0</v>
      </c>
      <c r="AC392" s="9">
        <v>1</v>
      </c>
      <c r="AD392" s="29">
        <v>0</v>
      </c>
      <c r="AE392" s="9">
        <v>0</v>
      </c>
      <c r="AF392" s="9">
        <v>1</v>
      </c>
      <c r="AG392" s="29">
        <v>0</v>
      </c>
      <c r="AH392" s="9">
        <v>1</v>
      </c>
      <c r="AI392" s="29">
        <v>0</v>
      </c>
      <c r="AJ392" s="20">
        <v>2002</v>
      </c>
      <c r="AK392" s="32">
        <v>0.58099999999999996</v>
      </c>
      <c r="AL392" s="32">
        <v>9.0999999999999998E-2</v>
      </c>
      <c r="AM392" s="32">
        <v>0.20100000000000001</v>
      </c>
      <c r="AN392" s="42">
        <f t="shared" si="87"/>
        <v>0.127</v>
      </c>
      <c r="AO392" s="41">
        <v>0.16</v>
      </c>
      <c r="AP392" s="17">
        <v>0.84</v>
      </c>
      <c r="AQ392">
        <v>0</v>
      </c>
      <c r="AR392" s="39">
        <v>1</v>
      </c>
      <c r="AS392" t="s">
        <v>98</v>
      </c>
      <c r="AT392" s="39" t="s">
        <v>98</v>
      </c>
      <c r="AU392">
        <v>0</v>
      </c>
      <c r="AV392" s="17">
        <v>1</v>
      </c>
      <c r="AW392">
        <f t="shared" si="88"/>
        <v>0.499</v>
      </c>
      <c r="AX392" s="17">
        <v>0.501</v>
      </c>
      <c r="AY392" s="17" t="s">
        <v>20</v>
      </c>
      <c r="AZ392">
        <v>0</v>
      </c>
      <c r="BA392">
        <v>0</v>
      </c>
      <c r="BB392">
        <v>0</v>
      </c>
      <c r="BC392">
        <v>0</v>
      </c>
      <c r="BD392">
        <v>0</v>
      </c>
      <c r="BE392">
        <v>1</v>
      </c>
      <c r="BF392" s="17">
        <v>0</v>
      </c>
      <c r="BG392">
        <v>0</v>
      </c>
      <c r="BH392">
        <v>1</v>
      </c>
      <c r="BI392" s="17">
        <v>0</v>
      </c>
      <c r="BJ392">
        <v>787</v>
      </c>
      <c r="BK392">
        <v>29</v>
      </c>
      <c r="BL392" s="24">
        <v>32.451999999999998</v>
      </c>
      <c r="BM392">
        <v>0</v>
      </c>
      <c r="BN392">
        <v>0</v>
      </c>
      <c r="BO392">
        <v>0</v>
      </c>
      <c r="BP392">
        <v>0</v>
      </c>
      <c r="BQ392">
        <v>0</v>
      </c>
      <c r="BR392">
        <v>0</v>
      </c>
      <c r="BS392">
        <v>0</v>
      </c>
      <c r="BT392" s="17">
        <v>1</v>
      </c>
      <c r="BU392">
        <v>0</v>
      </c>
      <c r="BV392">
        <v>1</v>
      </c>
      <c r="BW392">
        <v>0</v>
      </c>
      <c r="BX392" s="17">
        <v>0</v>
      </c>
      <c r="BY392">
        <v>1</v>
      </c>
      <c r="BZ392">
        <v>0</v>
      </c>
      <c r="CA392">
        <v>0</v>
      </c>
      <c r="CB392">
        <v>0</v>
      </c>
      <c r="CC392" s="17">
        <v>0</v>
      </c>
      <c r="CD392">
        <v>0</v>
      </c>
      <c r="CE392">
        <v>0</v>
      </c>
      <c r="CF392">
        <v>1</v>
      </c>
      <c r="CG392">
        <v>1</v>
      </c>
      <c r="CH392">
        <v>0</v>
      </c>
      <c r="CI392">
        <v>0</v>
      </c>
      <c r="CJ392">
        <v>0</v>
      </c>
      <c r="CK392">
        <v>1</v>
      </c>
      <c r="CL392">
        <v>0</v>
      </c>
      <c r="CM392">
        <v>0</v>
      </c>
      <c r="CN392">
        <v>1</v>
      </c>
      <c r="CO392" s="17">
        <v>1</v>
      </c>
      <c r="CP392">
        <v>0</v>
      </c>
      <c r="CQ392">
        <v>83</v>
      </c>
      <c r="CR392">
        <v>0</v>
      </c>
      <c r="CS392">
        <v>1</v>
      </c>
      <c r="CT392">
        <v>16</v>
      </c>
      <c r="CZ392" s="33" t="s">
        <v>85</v>
      </c>
    </row>
    <row r="393" spans="1:104" s="50" customFormat="1" x14ac:dyDescent="0.25">
      <c r="A393" s="50">
        <v>392</v>
      </c>
      <c r="B393" s="50">
        <v>24</v>
      </c>
      <c r="C393" s="51" t="s">
        <v>247</v>
      </c>
      <c r="D393" s="52">
        <v>17.600000000000001</v>
      </c>
      <c r="E393" s="53">
        <v>1</v>
      </c>
      <c r="F393" s="54">
        <f t="shared" si="96"/>
        <v>17.600000000000001</v>
      </c>
      <c r="G393" s="54">
        <f t="shared" si="89"/>
        <v>16.600000000000001</v>
      </c>
      <c r="H393" s="55">
        <f t="shared" si="90"/>
        <v>18.600000000000001</v>
      </c>
      <c r="I393" s="56">
        <f t="shared" si="91"/>
        <v>0.5074849643669247</v>
      </c>
      <c r="J393" s="57">
        <f t="shared" si="92"/>
        <v>2.8834372975393447E-2</v>
      </c>
      <c r="K393" s="57">
        <f t="shared" si="93"/>
        <v>34.680830439884218</v>
      </c>
      <c r="L393" s="58">
        <v>1</v>
      </c>
      <c r="M393" s="59">
        <v>0</v>
      </c>
      <c r="N393" s="58">
        <v>0</v>
      </c>
      <c r="O393" s="59">
        <v>0</v>
      </c>
      <c r="P393" s="59">
        <v>1</v>
      </c>
      <c r="Q393" s="59">
        <v>0</v>
      </c>
      <c r="R393" s="59">
        <v>0</v>
      </c>
      <c r="S393" s="58">
        <v>903</v>
      </c>
      <c r="T393" s="59">
        <v>9</v>
      </c>
      <c r="U393" s="59">
        <f t="shared" si="94"/>
        <v>893</v>
      </c>
      <c r="V393" s="59">
        <f t="shared" si="95"/>
        <v>32</v>
      </c>
      <c r="W393" s="54">
        <v>4.3259999999999996</v>
      </c>
      <c r="X393" s="54">
        <v>20.097000000000001</v>
      </c>
      <c r="Y393" s="59">
        <v>1</v>
      </c>
      <c r="Z393" s="59">
        <v>0</v>
      </c>
      <c r="AA393" s="59">
        <v>0</v>
      </c>
      <c r="AB393" s="59">
        <v>0</v>
      </c>
      <c r="AC393" s="59">
        <v>1</v>
      </c>
      <c r="AD393" s="60">
        <v>0</v>
      </c>
      <c r="AE393" s="59">
        <v>0</v>
      </c>
      <c r="AF393" s="59">
        <v>1</v>
      </c>
      <c r="AG393" s="60">
        <v>0</v>
      </c>
      <c r="AH393" s="59">
        <v>1</v>
      </c>
      <c r="AI393" s="60">
        <v>0</v>
      </c>
      <c r="AJ393" s="61">
        <v>2002</v>
      </c>
      <c r="AK393" s="57">
        <v>0.58099999999999996</v>
      </c>
      <c r="AL393" s="57">
        <v>9.0999999999999998E-2</v>
      </c>
      <c r="AM393" s="57">
        <v>0.20100000000000001</v>
      </c>
      <c r="AN393" s="62">
        <f t="shared" si="87"/>
        <v>0.127</v>
      </c>
      <c r="AO393" s="63">
        <v>0.16</v>
      </c>
      <c r="AP393" s="64">
        <v>0.84</v>
      </c>
      <c r="AQ393" s="50">
        <v>0</v>
      </c>
      <c r="AR393" s="65">
        <v>1</v>
      </c>
      <c r="AS393" s="50" t="s">
        <v>98</v>
      </c>
      <c r="AT393" s="65" t="s">
        <v>98</v>
      </c>
      <c r="AU393">
        <v>0</v>
      </c>
      <c r="AV393" s="64">
        <v>1</v>
      </c>
      <c r="AW393" s="50">
        <f t="shared" si="88"/>
        <v>0.499</v>
      </c>
      <c r="AX393" s="64">
        <v>0.501</v>
      </c>
      <c r="AY393" s="64" t="s">
        <v>20</v>
      </c>
      <c r="AZ393">
        <v>0</v>
      </c>
      <c r="BA393">
        <v>0</v>
      </c>
      <c r="BB393">
        <v>0</v>
      </c>
      <c r="BC393">
        <v>0</v>
      </c>
      <c r="BD393">
        <v>0</v>
      </c>
      <c r="BE393">
        <v>1</v>
      </c>
      <c r="BF393" s="64">
        <v>0</v>
      </c>
      <c r="BG393">
        <v>0</v>
      </c>
      <c r="BH393">
        <v>1</v>
      </c>
      <c r="BI393" s="64">
        <v>0</v>
      </c>
      <c r="BJ393">
        <v>787</v>
      </c>
      <c r="BK393">
        <v>29</v>
      </c>
      <c r="BL393" s="51">
        <v>32.451999999999998</v>
      </c>
      <c r="BM393" s="50">
        <v>0</v>
      </c>
      <c r="BN393" s="50">
        <v>0</v>
      </c>
      <c r="BO393" s="50">
        <v>0</v>
      </c>
      <c r="BP393" s="50">
        <v>0</v>
      </c>
      <c r="BQ393" s="50">
        <v>0</v>
      </c>
      <c r="BR393" s="50">
        <v>0</v>
      </c>
      <c r="BS393" s="50">
        <v>0</v>
      </c>
      <c r="BT393" s="64">
        <v>1</v>
      </c>
      <c r="BU393" s="50">
        <v>0</v>
      </c>
      <c r="BV393" s="50">
        <v>1</v>
      </c>
      <c r="BW393" s="50">
        <v>0</v>
      </c>
      <c r="BX393" s="64">
        <v>0</v>
      </c>
      <c r="BY393" s="50">
        <v>0</v>
      </c>
      <c r="BZ393" s="50">
        <v>0</v>
      </c>
      <c r="CA393" s="50">
        <v>1</v>
      </c>
      <c r="CB393" s="50">
        <v>0</v>
      </c>
      <c r="CC393" s="64">
        <v>0</v>
      </c>
      <c r="CD393" s="50">
        <v>0</v>
      </c>
      <c r="CE393" s="50">
        <v>0</v>
      </c>
      <c r="CF393" s="50">
        <v>1</v>
      </c>
      <c r="CG393" s="50">
        <v>1</v>
      </c>
      <c r="CH393" s="50">
        <v>0</v>
      </c>
      <c r="CI393" s="50">
        <v>0</v>
      </c>
      <c r="CJ393" s="50">
        <v>0</v>
      </c>
      <c r="CK393">
        <v>1</v>
      </c>
      <c r="CL393" s="50">
        <v>0</v>
      </c>
      <c r="CM393" s="50">
        <v>0</v>
      </c>
      <c r="CN393" s="50">
        <v>1</v>
      </c>
      <c r="CO393" s="64">
        <v>1</v>
      </c>
      <c r="CP393">
        <v>0</v>
      </c>
      <c r="CQ393">
        <v>83</v>
      </c>
      <c r="CR393">
        <v>0</v>
      </c>
      <c r="CS393">
        <v>1</v>
      </c>
      <c r="CT393">
        <v>16</v>
      </c>
      <c r="CU393" s="66"/>
      <c r="CZ393" s="33" t="s">
        <v>85</v>
      </c>
    </row>
    <row r="394" spans="1:104" x14ac:dyDescent="0.25">
      <c r="A394">
        <v>393</v>
      </c>
      <c r="B394">
        <v>25</v>
      </c>
      <c r="C394" s="24" t="s">
        <v>260</v>
      </c>
      <c r="D394" s="12">
        <v>8.61</v>
      </c>
      <c r="E394" s="13">
        <v>9.5899999999999999E-2</v>
      </c>
      <c r="F394" s="7">
        <f t="shared" si="96"/>
        <v>89.78102189781022</v>
      </c>
      <c r="G394" s="7">
        <f t="shared" si="89"/>
        <v>8.5140999999999991</v>
      </c>
      <c r="H394" s="15">
        <f t="shared" si="90"/>
        <v>8.7058999999999997</v>
      </c>
      <c r="I394" s="11">
        <f t="shared" si="91"/>
        <v>0.35823210569483238</v>
      </c>
      <c r="J394" s="32">
        <f t="shared" si="92"/>
        <v>3.9900649170887832E-3</v>
      </c>
      <c r="K394" s="32">
        <f t="shared" si="93"/>
        <v>250.62248880141439</v>
      </c>
      <c r="L394" s="8">
        <v>1</v>
      </c>
      <c r="M394" s="9">
        <v>0</v>
      </c>
      <c r="N394" s="8">
        <v>0</v>
      </c>
      <c r="O394" s="9">
        <v>0</v>
      </c>
      <c r="P394" s="9">
        <v>0</v>
      </c>
      <c r="Q394" s="9">
        <v>1</v>
      </c>
      <c r="R394" s="9">
        <v>0</v>
      </c>
      <c r="S394" s="8">
        <v>54759</v>
      </c>
      <c r="T394" s="9">
        <v>7</v>
      </c>
      <c r="U394" s="9">
        <f t="shared" si="94"/>
        <v>54751</v>
      </c>
      <c r="V394" s="9">
        <f t="shared" si="95"/>
        <v>4</v>
      </c>
      <c r="W394" s="7">
        <v>8.5079999999999991</v>
      </c>
      <c r="X394" s="7">
        <f t="shared" ref="X394:X409" si="97">BL394-W394-6</f>
        <v>23.718999999999998</v>
      </c>
      <c r="Y394" s="9">
        <v>1</v>
      </c>
      <c r="Z394" s="9">
        <v>0</v>
      </c>
      <c r="AA394" s="9">
        <v>0</v>
      </c>
      <c r="AB394" s="9">
        <v>0</v>
      </c>
      <c r="AC394" s="9">
        <v>1</v>
      </c>
      <c r="AD394" s="29">
        <v>0</v>
      </c>
      <c r="AE394" s="9">
        <v>0</v>
      </c>
      <c r="AF394" s="9">
        <v>1</v>
      </c>
      <c r="AG394" s="29">
        <v>0</v>
      </c>
      <c r="AH394" s="9">
        <v>1</v>
      </c>
      <c r="AI394" s="29">
        <v>0</v>
      </c>
      <c r="AJ394" s="20">
        <v>2003</v>
      </c>
      <c r="AK394" s="32" t="s">
        <v>98</v>
      </c>
      <c r="AL394" s="32" t="s">
        <v>98</v>
      </c>
      <c r="AM394" s="32" t="s">
        <v>98</v>
      </c>
      <c r="AN394" s="42" t="s">
        <v>98</v>
      </c>
      <c r="AO394" s="41" t="s">
        <v>98</v>
      </c>
      <c r="AP394" s="17" t="s">
        <v>98</v>
      </c>
      <c r="AQ394">
        <v>1</v>
      </c>
      <c r="AR394" s="39">
        <v>0</v>
      </c>
      <c r="AS394" t="s">
        <v>98</v>
      </c>
      <c r="AT394" s="39" t="s">
        <v>98</v>
      </c>
      <c r="AU394">
        <v>0</v>
      </c>
      <c r="AV394" s="17">
        <v>1</v>
      </c>
      <c r="AW394">
        <f t="shared" si="88"/>
        <v>0.66700000000000004</v>
      </c>
      <c r="AX394" s="17">
        <v>0.33300000000000002</v>
      </c>
      <c r="AY394" s="17" t="s">
        <v>27</v>
      </c>
      <c r="AZ394">
        <v>0</v>
      </c>
      <c r="BA394">
        <v>0</v>
      </c>
      <c r="BB394">
        <v>0</v>
      </c>
      <c r="BC394">
        <v>0</v>
      </c>
      <c r="BD394">
        <v>0</v>
      </c>
      <c r="BE394">
        <v>1</v>
      </c>
      <c r="BF394" s="17">
        <v>0</v>
      </c>
      <c r="BG394">
        <v>0</v>
      </c>
      <c r="BH394">
        <v>1</v>
      </c>
      <c r="BI394" s="17">
        <v>0</v>
      </c>
      <c r="BJ394">
        <v>1523</v>
      </c>
      <c r="BK394">
        <v>34</v>
      </c>
      <c r="BL394" s="24">
        <v>38.226999999999997</v>
      </c>
      <c r="BM394">
        <v>1</v>
      </c>
      <c r="BN394">
        <v>0</v>
      </c>
      <c r="BO394">
        <v>0</v>
      </c>
      <c r="BP394">
        <v>0</v>
      </c>
      <c r="BQ394">
        <v>0</v>
      </c>
      <c r="BR394">
        <v>0</v>
      </c>
      <c r="BS394">
        <v>0</v>
      </c>
      <c r="BT394" s="17">
        <v>0</v>
      </c>
      <c r="BU394">
        <v>0</v>
      </c>
      <c r="BV394">
        <v>0</v>
      </c>
      <c r="BW394">
        <v>1</v>
      </c>
      <c r="BX394" s="17">
        <v>0</v>
      </c>
      <c r="BY394">
        <v>0</v>
      </c>
      <c r="BZ394">
        <v>0</v>
      </c>
      <c r="CA394">
        <v>0</v>
      </c>
      <c r="CB394">
        <v>0</v>
      </c>
      <c r="CC394" s="17">
        <v>0</v>
      </c>
      <c r="CD394">
        <v>1</v>
      </c>
      <c r="CE394">
        <v>1</v>
      </c>
      <c r="CF394">
        <v>0</v>
      </c>
      <c r="CG394">
        <v>0</v>
      </c>
      <c r="CH394">
        <v>1</v>
      </c>
      <c r="CI394">
        <v>0</v>
      </c>
      <c r="CJ394">
        <v>0</v>
      </c>
      <c r="CK394">
        <v>0</v>
      </c>
      <c r="CL394">
        <v>0</v>
      </c>
      <c r="CM394">
        <v>0</v>
      </c>
      <c r="CN394">
        <v>1</v>
      </c>
      <c r="CO394" s="17">
        <v>0</v>
      </c>
      <c r="CP394">
        <v>0.14599999999999999</v>
      </c>
      <c r="CQ394">
        <v>39</v>
      </c>
      <c r="CR394">
        <v>1</v>
      </c>
      <c r="CS394">
        <v>0</v>
      </c>
      <c r="CT394">
        <v>25</v>
      </c>
      <c r="CZ394" s="33" t="s">
        <v>85</v>
      </c>
    </row>
    <row r="395" spans="1:104" x14ac:dyDescent="0.25">
      <c r="A395">
        <v>394</v>
      </c>
      <c r="B395">
        <v>25</v>
      </c>
      <c r="C395" s="24" t="s">
        <v>260</v>
      </c>
      <c r="D395" s="12">
        <v>7.11</v>
      </c>
      <c r="E395" s="13">
        <v>2.7</v>
      </c>
      <c r="F395" s="7">
        <f t="shared" si="96"/>
        <v>2.6333333333333333</v>
      </c>
      <c r="G395" s="7">
        <f t="shared" si="89"/>
        <v>4.41</v>
      </c>
      <c r="H395" s="15">
        <f t="shared" si="90"/>
        <v>9.81</v>
      </c>
      <c r="I395" s="11">
        <f t="shared" si="91"/>
        <v>1.1253362473406978E-2</v>
      </c>
      <c r="J395" s="32">
        <f t="shared" si="92"/>
        <v>4.2734287873697381E-3</v>
      </c>
      <c r="K395" s="32">
        <f t="shared" si="93"/>
        <v>234.00413339179383</v>
      </c>
      <c r="L395" s="8">
        <v>0</v>
      </c>
      <c r="M395" s="9">
        <v>1</v>
      </c>
      <c r="N395" s="8">
        <v>0</v>
      </c>
      <c r="O395" s="9">
        <v>0</v>
      </c>
      <c r="P395" s="9">
        <v>0</v>
      </c>
      <c r="Q395" s="9">
        <v>1</v>
      </c>
      <c r="R395" s="9">
        <v>0</v>
      </c>
      <c r="S395" s="8">
        <v>54759</v>
      </c>
      <c r="T395" s="9">
        <v>7</v>
      </c>
      <c r="U395" s="9">
        <f t="shared" si="94"/>
        <v>54751</v>
      </c>
      <c r="V395" s="9">
        <f t="shared" si="95"/>
        <v>4</v>
      </c>
      <c r="W395" s="7">
        <v>8.5079999999999991</v>
      </c>
      <c r="X395" s="7">
        <f t="shared" si="97"/>
        <v>23.718999999999998</v>
      </c>
      <c r="Y395" s="9">
        <v>1</v>
      </c>
      <c r="Z395" s="9">
        <v>0</v>
      </c>
      <c r="AA395" s="9">
        <v>0</v>
      </c>
      <c r="AB395" s="9">
        <v>0</v>
      </c>
      <c r="AC395" s="9">
        <v>1</v>
      </c>
      <c r="AD395" s="29">
        <v>0</v>
      </c>
      <c r="AE395" s="9">
        <v>0</v>
      </c>
      <c r="AF395" s="9">
        <v>1</v>
      </c>
      <c r="AG395" s="29">
        <v>0</v>
      </c>
      <c r="AH395" s="9">
        <v>0</v>
      </c>
      <c r="AI395" s="29">
        <v>1</v>
      </c>
      <c r="AJ395" s="20">
        <v>2003</v>
      </c>
      <c r="AK395" s="32" t="s">
        <v>98</v>
      </c>
      <c r="AL395" s="32" t="s">
        <v>98</v>
      </c>
      <c r="AM395" s="32" t="s">
        <v>98</v>
      </c>
      <c r="AN395" s="42" t="s">
        <v>98</v>
      </c>
      <c r="AO395" s="41" t="s">
        <v>98</v>
      </c>
      <c r="AP395" s="17" t="s">
        <v>98</v>
      </c>
      <c r="AQ395">
        <v>1</v>
      </c>
      <c r="AR395" s="39">
        <v>0</v>
      </c>
      <c r="AS395" t="s">
        <v>98</v>
      </c>
      <c r="AT395" s="39" t="s">
        <v>98</v>
      </c>
      <c r="AU395">
        <v>0</v>
      </c>
      <c r="AV395" s="17">
        <v>1</v>
      </c>
      <c r="AW395">
        <f t="shared" si="88"/>
        <v>0.66700000000000004</v>
      </c>
      <c r="AX395" s="17">
        <v>0.33300000000000002</v>
      </c>
      <c r="AY395" s="17" t="s">
        <v>27</v>
      </c>
      <c r="AZ395">
        <v>0</v>
      </c>
      <c r="BA395">
        <v>0</v>
      </c>
      <c r="BB395">
        <v>0</v>
      </c>
      <c r="BC395">
        <v>0</v>
      </c>
      <c r="BD395">
        <v>0</v>
      </c>
      <c r="BE395">
        <v>1</v>
      </c>
      <c r="BF395" s="17">
        <v>0</v>
      </c>
      <c r="BG395">
        <v>0</v>
      </c>
      <c r="BH395">
        <v>1</v>
      </c>
      <c r="BI395" s="17">
        <v>0</v>
      </c>
      <c r="BJ395">
        <v>1523</v>
      </c>
      <c r="BK395">
        <v>34</v>
      </c>
      <c r="BL395" s="24">
        <v>38.226999999999997</v>
      </c>
      <c r="BM395">
        <v>0</v>
      </c>
      <c r="BN395">
        <v>0</v>
      </c>
      <c r="BO395">
        <v>0</v>
      </c>
      <c r="BP395">
        <v>1</v>
      </c>
      <c r="BQ395">
        <v>0</v>
      </c>
      <c r="BR395">
        <v>0</v>
      </c>
      <c r="BS395">
        <v>0</v>
      </c>
      <c r="BT395" s="17">
        <v>0</v>
      </c>
      <c r="BU395">
        <v>0</v>
      </c>
      <c r="BV395">
        <v>0</v>
      </c>
      <c r="BW395">
        <v>1</v>
      </c>
      <c r="BX395" s="17">
        <v>0</v>
      </c>
      <c r="BY395">
        <v>0</v>
      </c>
      <c r="BZ395">
        <v>0</v>
      </c>
      <c r="CA395">
        <v>0</v>
      </c>
      <c r="CB395">
        <v>0</v>
      </c>
      <c r="CC395" s="17">
        <v>0</v>
      </c>
      <c r="CD395">
        <v>1</v>
      </c>
      <c r="CE395">
        <v>1</v>
      </c>
      <c r="CF395">
        <v>0</v>
      </c>
      <c r="CG395">
        <v>0</v>
      </c>
      <c r="CH395">
        <v>1</v>
      </c>
      <c r="CI395">
        <v>0</v>
      </c>
      <c r="CJ395">
        <v>0</v>
      </c>
      <c r="CK395">
        <v>0</v>
      </c>
      <c r="CL395">
        <v>0</v>
      </c>
      <c r="CM395">
        <v>0</v>
      </c>
      <c r="CN395">
        <v>1</v>
      </c>
      <c r="CO395" s="17">
        <v>0</v>
      </c>
      <c r="CP395">
        <v>0.14599999999999999</v>
      </c>
      <c r="CQ395">
        <v>39</v>
      </c>
      <c r="CR395">
        <v>1</v>
      </c>
      <c r="CS395">
        <v>0</v>
      </c>
      <c r="CT395">
        <v>25</v>
      </c>
      <c r="CZ395" s="33" t="s">
        <v>85</v>
      </c>
    </row>
    <row r="396" spans="1:104" x14ac:dyDescent="0.25">
      <c r="A396">
        <v>395</v>
      </c>
      <c r="B396">
        <v>25</v>
      </c>
      <c r="C396" s="24" t="s">
        <v>260</v>
      </c>
      <c r="D396" s="12">
        <v>8.5299999999999994</v>
      </c>
      <c r="E396" s="13">
        <v>3.6</v>
      </c>
      <c r="F396" s="7">
        <f t="shared" si="96"/>
        <v>2.369444444444444</v>
      </c>
      <c r="G396" s="7">
        <f t="shared" si="89"/>
        <v>4.93</v>
      </c>
      <c r="H396" s="15">
        <f t="shared" si="90"/>
        <v>12.129999999999999</v>
      </c>
      <c r="I396" s="11">
        <f t="shared" si="91"/>
        <v>1.0125774162546355E-2</v>
      </c>
      <c r="J396" s="32">
        <f t="shared" si="92"/>
        <v>4.2734803030676297E-3</v>
      </c>
      <c r="K396" s="32">
        <f t="shared" si="93"/>
        <v>234.00131253259099</v>
      </c>
      <c r="L396" s="8">
        <v>0</v>
      </c>
      <c r="M396" s="9">
        <v>1</v>
      </c>
      <c r="N396" s="8">
        <v>0</v>
      </c>
      <c r="O396" s="9">
        <v>0</v>
      </c>
      <c r="P396" s="9">
        <v>0</v>
      </c>
      <c r="Q396" s="9">
        <v>1</v>
      </c>
      <c r="R396" s="9">
        <v>0</v>
      </c>
      <c r="S396" s="8">
        <v>54759</v>
      </c>
      <c r="T396" s="9">
        <v>7</v>
      </c>
      <c r="U396" s="9">
        <f t="shared" si="94"/>
        <v>54751</v>
      </c>
      <c r="V396" s="9">
        <f t="shared" si="95"/>
        <v>4</v>
      </c>
      <c r="W396" s="7">
        <v>8.5079999999999991</v>
      </c>
      <c r="X396" s="7">
        <f t="shared" si="97"/>
        <v>23.718999999999998</v>
      </c>
      <c r="Y396" s="9">
        <v>1</v>
      </c>
      <c r="Z396" s="9">
        <v>0</v>
      </c>
      <c r="AA396" s="9">
        <v>0</v>
      </c>
      <c r="AB396" s="9">
        <v>0</v>
      </c>
      <c r="AC396" s="9">
        <v>1</v>
      </c>
      <c r="AD396" s="29">
        <v>0</v>
      </c>
      <c r="AE396" s="9">
        <v>0</v>
      </c>
      <c r="AF396" s="9">
        <v>1</v>
      </c>
      <c r="AG396" s="29">
        <v>0</v>
      </c>
      <c r="AH396" s="9">
        <v>0</v>
      </c>
      <c r="AI396" s="29">
        <v>1</v>
      </c>
      <c r="AJ396" s="20">
        <v>2003</v>
      </c>
      <c r="AK396" s="32" t="s">
        <v>98</v>
      </c>
      <c r="AL396" s="32" t="s">
        <v>98</v>
      </c>
      <c r="AM396" s="32" t="s">
        <v>98</v>
      </c>
      <c r="AN396" s="42" t="s">
        <v>98</v>
      </c>
      <c r="AO396" s="41" t="s">
        <v>98</v>
      </c>
      <c r="AP396" s="17" t="s">
        <v>98</v>
      </c>
      <c r="AQ396">
        <v>1</v>
      </c>
      <c r="AR396" s="39">
        <v>0</v>
      </c>
      <c r="AS396" t="s">
        <v>98</v>
      </c>
      <c r="AT396" s="39" t="s">
        <v>98</v>
      </c>
      <c r="AU396">
        <v>0</v>
      </c>
      <c r="AV396" s="17">
        <v>1</v>
      </c>
      <c r="AW396">
        <f t="shared" si="88"/>
        <v>0.66700000000000004</v>
      </c>
      <c r="AX396" s="17">
        <v>0.33300000000000002</v>
      </c>
      <c r="AY396" s="17" t="s">
        <v>27</v>
      </c>
      <c r="AZ396">
        <v>0</v>
      </c>
      <c r="BA396">
        <v>0</v>
      </c>
      <c r="BB396">
        <v>0</v>
      </c>
      <c r="BC396">
        <v>0</v>
      </c>
      <c r="BD396">
        <v>0</v>
      </c>
      <c r="BE396">
        <v>1</v>
      </c>
      <c r="BF396" s="17">
        <v>0</v>
      </c>
      <c r="BG396">
        <v>0</v>
      </c>
      <c r="BH396">
        <v>1</v>
      </c>
      <c r="BI396" s="17">
        <v>0</v>
      </c>
      <c r="BJ396">
        <v>1523</v>
      </c>
      <c r="BK396">
        <v>34</v>
      </c>
      <c r="BL396" s="24">
        <v>38.226999999999997</v>
      </c>
      <c r="BM396">
        <v>0</v>
      </c>
      <c r="BN396">
        <v>0</v>
      </c>
      <c r="BO396">
        <v>0</v>
      </c>
      <c r="BP396">
        <v>1</v>
      </c>
      <c r="BQ396">
        <v>0</v>
      </c>
      <c r="BR396">
        <v>0</v>
      </c>
      <c r="BS396">
        <v>0</v>
      </c>
      <c r="BT396" s="17">
        <v>0</v>
      </c>
      <c r="BU396">
        <v>0</v>
      </c>
      <c r="BV396">
        <v>0</v>
      </c>
      <c r="BW396">
        <v>1</v>
      </c>
      <c r="BX396" s="17">
        <v>0</v>
      </c>
      <c r="BY396">
        <v>0</v>
      </c>
      <c r="BZ396">
        <v>0</v>
      </c>
      <c r="CA396">
        <v>0</v>
      </c>
      <c r="CB396">
        <v>0</v>
      </c>
      <c r="CC396" s="17">
        <v>0</v>
      </c>
      <c r="CD396">
        <v>1</v>
      </c>
      <c r="CE396">
        <v>1</v>
      </c>
      <c r="CF396">
        <v>0</v>
      </c>
      <c r="CG396">
        <v>0</v>
      </c>
      <c r="CH396">
        <v>1</v>
      </c>
      <c r="CI396">
        <v>0</v>
      </c>
      <c r="CJ396">
        <v>0</v>
      </c>
      <c r="CK396">
        <v>0</v>
      </c>
      <c r="CL396">
        <v>0</v>
      </c>
      <c r="CM396">
        <v>0</v>
      </c>
      <c r="CN396">
        <v>1</v>
      </c>
      <c r="CO396" s="17">
        <v>0</v>
      </c>
      <c r="CP396">
        <v>0.14599999999999999</v>
      </c>
      <c r="CQ396">
        <v>39</v>
      </c>
      <c r="CR396">
        <v>1</v>
      </c>
      <c r="CS396">
        <v>0</v>
      </c>
      <c r="CT396">
        <v>25</v>
      </c>
      <c r="CZ396" s="33" t="s">
        <v>85</v>
      </c>
    </row>
    <row r="397" spans="1:104" s="50" customFormat="1" x14ac:dyDescent="0.25">
      <c r="A397" s="50">
        <v>396</v>
      </c>
      <c r="B397" s="50">
        <v>25</v>
      </c>
      <c r="C397" s="51" t="s">
        <v>260</v>
      </c>
      <c r="D397" s="52">
        <v>4.4000000000000004</v>
      </c>
      <c r="E397" s="53">
        <v>0.28999999999999998</v>
      </c>
      <c r="F397" s="54">
        <f t="shared" si="96"/>
        <v>15.17241379310345</v>
      </c>
      <c r="G397" s="54">
        <f t="shared" si="89"/>
        <v>4.1100000000000003</v>
      </c>
      <c r="H397" s="55">
        <f t="shared" si="90"/>
        <v>4.6900000000000004</v>
      </c>
      <c r="I397" s="56">
        <f t="shared" si="91"/>
        <v>0.10967410775251542</v>
      </c>
      <c r="J397" s="57">
        <f t="shared" si="92"/>
        <v>7.2285207382339692E-3</v>
      </c>
      <c r="K397" s="57">
        <f t="shared" si="93"/>
        <v>138.34089106373847</v>
      </c>
      <c r="L397" s="58">
        <v>0</v>
      </c>
      <c r="M397" s="59">
        <v>1</v>
      </c>
      <c r="N397" s="58">
        <v>0</v>
      </c>
      <c r="O397" s="59">
        <v>0</v>
      </c>
      <c r="P397" s="59">
        <v>0</v>
      </c>
      <c r="Q397" s="59">
        <v>1</v>
      </c>
      <c r="R397" s="59">
        <v>0</v>
      </c>
      <c r="S397" s="58">
        <v>18912</v>
      </c>
      <c r="T397" s="59">
        <v>3</v>
      </c>
      <c r="U397" s="59">
        <f t="shared" si="94"/>
        <v>18908</v>
      </c>
      <c r="V397" s="59">
        <f t="shared" si="95"/>
        <v>4</v>
      </c>
      <c r="W397" s="54">
        <v>8.5079999999999991</v>
      </c>
      <c r="X397" s="54">
        <f t="shared" si="97"/>
        <v>23.718999999999998</v>
      </c>
      <c r="Y397" s="59">
        <v>1</v>
      </c>
      <c r="Z397" s="59">
        <v>0</v>
      </c>
      <c r="AA397" s="59">
        <v>0</v>
      </c>
      <c r="AB397" s="59">
        <v>0</v>
      </c>
      <c r="AC397" s="59">
        <v>1</v>
      </c>
      <c r="AD397" s="60">
        <v>0</v>
      </c>
      <c r="AE397" s="59">
        <v>0</v>
      </c>
      <c r="AF397" s="59">
        <v>1</v>
      </c>
      <c r="AG397" s="60">
        <v>0</v>
      </c>
      <c r="AH397" s="59">
        <v>0</v>
      </c>
      <c r="AI397" s="60">
        <v>1</v>
      </c>
      <c r="AJ397" s="61">
        <v>2003</v>
      </c>
      <c r="AK397" s="57" t="s">
        <v>98</v>
      </c>
      <c r="AL397" s="57" t="s">
        <v>98</v>
      </c>
      <c r="AM397" s="57" t="s">
        <v>98</v>
      </c>
      <c r="AN397" s="62" t="s">
        <v>98</v>
      </c>
      <c r="AO397" s="63" t="s">
        <v>98</v>
      </c>
      <c r="AP397" s="64" t="s">
        <v>98</v>
      </c>
      <c r="AQ397" s="50">
        <v>1</v>
      </c>
      <c r="AR397" s="65">
        <v>0</v>
      </c>
      <c r="AS397" s="50" t="s">
        <v>98</v>
      </c>
      <c r="AT397" s="65" t="s">
        <v>98</v>
      </c>
      <c r="AU397">
        <v>0</v>
      </c>
      <c r="AV397" s="64">
        <v>1</v>
      </c>
      <c r="AW397" s="50">
        <f t="shared" si="88"/>
        <v>0.66700000000000004</v>
      </c>
      <c r="AX397" s="64">
        <v>0.33300000000000002</v>
      </c>
      <c r="AY397" s="64" t="s">
        <v>27</v>
      </c>
      <c r="AZ397">
        <v>0</v>
      </c>
      <c r="BA397">
        <v>0</v>
      </c>
      <c r="BB397">
        <v>0</v>
      </c>
      <c r="BC397">
        <v>0</v>
      </c>
      <c r="BD397">
        <v>0</v>
      </c>
      <c r="BE397">
        <v>1</v>
      </c>
      <c r="BF397" s="64">
        <v>0</v>
      </c>
      <c r="BG397">
        <v>0</v>
      </c>
      <c r="BH397">
        <v>1</v>
      </c>
      <c r="BI397" s="64">
        <v>0</v>
      </c>
      <c r="BJ397">
        <v>1523</v>
      </c>
      <c r="BK397">
        <v>34</v>
      </c>
      <c r="BL397" s="51">
        <v>38.226999999999997</v>
      </c>
      <c r="BM397" s="50">
        <v>0</v>
      </c>
      <c r="BN397" s="50">
        <v>0</v>
      </c>
      <c r="BO397" s="50">
        <v>0</v>
      </c>
      <c r="BP397" s="50">
        <v>1</v>
      </c>
      <c r="BQ397" s="50">
        <v>0</v>
      </c>
      <c r="BR397" s="50">
        <v>0</v>
      </c>
      <c r="BS397" s="50">
        <v>0</v>
      </c>
      <c r="BT397" s="64">
        <v>0</v>
      </c>
      <c r="BU397" s="50">
        <v>1</v>
      </c>
      <c r="BV397" s="50">
        <v>0</v>
      </c>
      <c r="BW397" s="50">
        <v>0</v>
      </c>
      <c r="BX397" s="64">
        <v>0</v>
      </c>
      <c r="BY397" s="50">
        <v>0</v>
      </c>
      <c r="BZ397" s="50">
        <v>0</v>
      </c>
      <c r="CA397" s="50">
        <v>0</v>
      </c>
      <c r="CB397" s="50">
        <v>0</v>
      </c>
      <c r="CC397" s="64">
        <v>0</v>
      </c>
      <c r="CD397" s="50">
        <v>1</v>
      </c>
      <c r="CE397" s="50">
        <v>0</v>
      </c>
      <c r="CF397" s="50">
        <v>0</v>
      </c>
      <c r="CG397" s="50">
        <v>0</v>
      </c>
      <c r="CH397" s="50">
        <v>0</v>
      </c>
      <c r="CI397" s="50">
        <v>0</v>
      </c>
      <c r="CJ397" s="50">
        <v>0</v>
      </c>
      <c r="CK397">
        <v>0</v>
      </c>
      <c r="CL397" s="50">
        <v>0</v>
      </c>
      <c r="CM397" s="50">
        <v>0</v>
      </c>
      <c r="CN397" s="50">
        <v>1</v>
      </c>
      <c r="CO397" s="64">
        <v>0</v>
      </c>
      <c r="CP397">
        <v>0.14599999999999999</v>
      </c>
      <c r="CQ397">
        <v>39</v>
      </c>
      <c r="CR397">
        <v>1</v>
      </c>
      <c r="CS397">
        <v>0</v>
      </c>
      <c r="CT397">
        <v>25</v>
      </c>
      <c r="CU397" s="66"/>
      <c r="CZ397" s="33" t="s">
        <v>85</v>
      </c>
    </row>
    <row r="398" spans="1:104" x14ac:dyDescent="0.25">
      <c r="A398">
        <v>397</v>
      </c>
      <c r="B398">
        <v>26</v>
      </c>
      <c r="C398" s="24" t="s">
        <v>261</v>
      </c>
      <c r="D398" s="12">
        <v>14.5</v>
      </c>
      <c r="E398" s="13">
        <v>0.41699999999999998</v>
      </c>
      <c r="F398" s="7">
        <f t="shared" si="96"/>
        <v>34.772182254196643</v>
      </c>
      <c r="G398" s="7">
        <f t="shared" si="89"/>
        <v>14.083</v>
      </c>
      <c r="H398" s="15">
        <f t="shared" si="90"/>
        <v>14.917</v>
      </c>
      <c r="I398" s="11">
        <f t="shared" si="91"/>
        <v>7.755581398730077E-2</v>
      </c>
      <c r="J398" s="32">
        <f t="shared" si="92"/>
        <v>2.2303982367382355E-3</v>
      </c>
      <c r="K398" s="32">
        <f t="shared" si="93"/>
        <v>448.35042618326918</v>
      </c>
      <c r="L398" s="8">
        <v>0</v>
      </c>
      <c r="M398" s="9">
        <v>1</v>
      </c>
      <c r="N398" s="8">
        <v>0</v>
      </c>
      <c r="O398" s="9">
        <v>0</v>
      </c>
      <c r="P398" s="9">
        <v>0</v>
      </c>
      <c r="Q398" s="9">
        <v>1</v>
      </c>
      <c r="R398" s="9">
        <v>0</v>
      </c>
      <c r="S398" s="8">
        <v>199833</v>
      </c>
      <c r="T398" s="9">
        <v>23</v>
      </c>
      <c r="U398" s="9">
        <f t="shared" si="94"/>
        <v>199809</v>
      </c>
      <c r="V398" s="9">
        <f t="shared" si="95"/>
        <v>12</v>
      </c>
      <c r="W398" s="7">
        <v>7.2</v>
      </c>
      <c r="X398" s="7">
        <f t="shared" si="97"/>
        <v>28.299999999999997</v>
      </c>
      <c r="Y398" s="9">
        <v>1</v>
      </c>
      <c r="Z398" s="9">
        <v>0</v>
      </c>
      <c r="AA398" s="9">
        <v>1</v>
      </c>
      <c r="AB398" s="9">
        <v>0</v>
      </c>
      <c r="AC398" s="9">
        <v>0</v>
      </c>
      <c r="AD398" s="29">
        <v>0</v>
      </c>
      <c r="AE398" s="9">
        <v>0</v>
      </c>
      <c r="AF398" s="9">
        <v>1</v>
      </c>
      <c r="AG398" s="29">
        <v>0</v>
      </c>
      <c r="AH398" s="9">
        <v>0</v>
      </c>
      <c r="AI398" s="29">
        <v>1</v>
      </c>
      <c r="AJ398" s="20">
        <v>1996</v>
      </c>
      <c r="AK398" s="32">
        <v>2.1999999999999999E-2</v>
      </c>
      <c r="AL398" s="32">
        <v>0.30199999999999999</v>
      </c>
      <c r="AM398" s="32">
        <v>0.50800000000000001</v>
      </c>
      <c r="AN398" s="42">
        <v>0.16900000000000001</v>
      </c>
      <c r="AO398" s="41" t="s">
        <v>98</v>
      </c>
      <c r="AP398" s="17" t="s">
        <v>98</v>
      </c>
      <c r="AQ398" t="s">
        <v>98</v>
      </c>
      <c r="AR398" s="39" t="s">
        <v>98</v>
      </c>
      <c r="AS398" t="s">
        <v>98</v>
      </c>
      <c r="AT398" s="39" t="s">
        <v>98</v>
      </c>
      <c r="AU398">
        <v>0</v>
      </c>
      <c r="AV398" s="17">
        <v>1</v>
      </c>
      <c r="AW398">
        <v>0.49</v>
      </c>
      <c r="AX398" s="17">
        <v>0.51</v>
      </c>
      <c r="AY398" s="17" t="s">
        <v>28</v>
      </c>
      <c r="AZ398">
        <v>0</v>
      </c>
      <c r="BA398">
        <v>1</v>
      </c>
      <c r="BB398">
        <v>0</v>
      </c>
      <c r="BC398">
        <v>0</v>
      </c>
      <c r="BD398">
        <v>0</v>
      </c>
      <c r="BE398">
        <v>0</v>
      </c>
      <c r="BF398" s="17">
        <v>0</v>
      </c>
      <c r="BG398">
        <v>0</v>
      </c>
      <c r="BH398">
        <v>1</v>
      </c>
      <c r="BI398" s="17">
        <v>0</v>
      </c>
      <c r="BJ398">
        <v>2017</v>
      </c>
      <c r="BK398">
        <v>440</v>
      </c>
      <c r="BL398" s="24">
        <v>41.5</v>
      </c>
      <c r="BM398">
        <v>0</v>
      </c>
      <c r="BN398">
        <v>0</v>
      </c>
      <c r="BO398">
        <v>1</v>
      </c>
      <c r="BP398">
        <v>0</v>
      </c>
      <c r="BQ398">
        <v>0</v>
      </c>
      <c r="BR398">
        <v>0</v>
      </c>
      <c r="BS398">
        <v>0</v>
      </c>
      <c r="BT398" s="17">
        <v>0</v>
      </c>
      <c r="BU398">
        <v>0</v>
      </c>
      <c r="BV398">
        <v>1</v>
      </c>
      <c r="BW398">
        <v>0</v>
      </c>
      <c r="BX398" s="17">
        <v>0</v>
      </c>
      <c r="BY398">
        <v>0</v>
      </c>
      <c r="BZ398">
        <v>0</v>
      </c>
      <c r="CA398">
        <v>0</v>
      </c>
      <c r="CB398">
        <v>0</v>
      </c>
      <c r="CC398" s="17">
        <v>0</v>
      </c>
      <c r="CD398">
        <v>1</v>
      </c>
      <c r="CE398">
        <v>1</v>
      </c>
      <c r="CF398">
        <v>0</v>
      </c>
      <c r="CG398">
        <v>0</v>
      </c>
      <c r="CH398">
        <v>0</v>
      </c>
      <c r="CI398">
        <v>0</v>
      </c>
      <c r="CJ398">
        <v>0</v>
      </c>
      <c r="CK398">
        <v>1</v>
      </c>
      <c r="CL398">
        <v>0</v>
      </c>
      <c r="CM398">
        <v>0</v>
      </c>
      <c r="CN398">
        <v>0</v>
      </c>
      <c r="CO398" s="17">
        <v>0</v>
      </c>
      <c r="CP398">
        <v>0.16400000000000001</v>
      </c>
      <c r="CQ398">
        <v>127</v>
      </c>
      <c r="CR398">
        <v>1</v>
      </c>
      <c r="CS398">
        <v>0</v>
      </c>
      <c r="CT398">
        <v>19</v>
      </c>
      <c r="CZ398" s="33" t="s">
        <v>85</v>
      </c>
    </row>
    <row r="399" spans="1:104" x14ac:dyDescent="0.25">
      <c r="A399">
        <v>398</v>
      </c>
      <c r="B399">
        <v>26</v>
      </c>
      <c r="C399" s="24" t="s">
        <v>261</v>
      </c>
      <c r="D399" s="12">
        <v>15.1</v>
      </c>
      <c r="E399" s="13">
        <v>0.47299999999999998</v>
      </c>
      <c r="F399" s="7">
        <f t="shared" si="96"/>
        <v>31.923890063424949</v>
      </c>
      <c r="G399" s="7">
        <f t="shared" si="89"/>
        <v>14.626999999999999</v>
      </c>
      <c r="H399" s="15">
        <f t="shared" si="90"/>
        <v>15.573</v>
      </c>
      <c r="I399" s="11">
        <f t="shared" si="91"/>
        <v>7.1236656764881751E-2</v>
      </c>
      <c r="J399" s="32">
        <f t="shared" si="92"/>
        <v>2.2314528907145079E-3</v>
      </c>
      <c r="K399" s="32">
        <f t="shared" si="93"/>
        <v>448.13852183982317</v>
      </c>
      <c r="L399" s="8">
        <v>0</v>
      </c>
      <c r="M399" s="9">
        <v>1</v>
      </c>
      <c r="N399" s="8">
        <v>0</v>
      </c>
      <c r="O399" s="9">
        <v>0</v>
      </c>
      <c r="P399" s="9">
        <v>0</v>
      </c>
      <c r="Q399" s="9">
        <v>1</v>
      </c>
      <c r="R399" s="9">
        <v>0</v>
      </c>
      <c r="S399" s="8">
        <v>199833</v>
      </c>
      <c r="T399" s="9">
        <v>23</v>
      </c>
      <c r="U399" s="9">
        <f t="shared" si="94"/>
        <v>199809</v>
      </c>
      <c r="V399" s="9">
        <f t="shared" si="95"/>
        <v>12</v>
      </c>
      <c r="W399" s="7">
        <v>7.2</v>
      </c>
      <c r="X399" s="7">
        <f t="shared" si="97"/>
        <v>28.299999999999997</v>
      </c>
      <c r="Y399" s="9">
        <v>1</v>
      </c>
      <c r="Z399" s="9">
        <v>0</v>
      </c>
      <c r="AA399" s="9">
        <v>1</v>
      </c>
      <c r="AB399" s="9">
        <v>0</v>
      </c>
      <c r="AC399" s="9">
        <v>0</v>
      </c>
      <c r="AD399" s="29">
        <v>0</v>
      </c>
      <c r="AE399" s="9">
        <v>0</v>
      </c>
      <c r="AF399" s="9">
        <v>1</v>
      </c>
      <c r="AG399" s="29">
        <v>0</v>
      </c>
      <c r="AH399" s="9">
        <v>0</v>
      </c>
      <c r="AI399" s="29">
        <v>1</v>
      </c>
      <c r="AJ399" s="20">
        <v>1996</v>
      </c>
      <c r="AK399" s="32">
        <v>2.1999999999999999E-2</v>
      </c>
      <c r="AL399" s="32">
        <v>0.30199999999999999</v>
      </c>
      <c r="AM399" s="32">
        <v>0.50800000000000001</v>
      </c>
      <c r="AN399" s="42">
        <v>0.16900000000000001</v>
      </c>
      <c r="AO399" s="41" t="s">
        <v>98</v>
      </c>
      <c r="AP399" s="17" t="s">
        <v>98</v>
      </c>
      <c r="AQ399" t="s">
        <v>98</v>
      </c>
      <c r="AR399" s="39" t="s">
        <v>98</v>
      </c>
      <c r="AS399" t="s">
        <v>98</v>
      </c>
      <c r="AT399" s="39" t="s">
        <v>98</v>
      </c>
      <c r="AU399">
        <v>0</v>
      </c>
      <c r="AV399" s="17">
        <v>1</v>
      </c>
      <c r="AW399">
        <v>0.49</v>
      </c>
      <c r="AX399" s="17">
        <v>0.51</v>
      </c>
      <c r="AY399" s="17" t="s">
        <v>28</v>
      </c>
      <c r="AZ399">
        <v>0</v>
      </c>
      <c r="BA399">
        <v>1</v>
      </c>
      <c r="BB399">
        <v>0</v>
      </c>
      <c r="BC399">
        <v>0</v>
      </c>
      <c r="BD399">
        <v>0</v>
      </c>
      <c r="BE399">
        <v>0</v>
      </c>
      <c r="BF399" s="17">
        <v>0</v>
      </c>
      <c r="BG399">
        <v>0</v>
      </c>
      <c r="BH399">
        <v>1</v>
      </c>
      <c r="BI399" s="17">
        <v>0</v>
      </c>
      <c r="BJ399">
        <v>2017</v>
      </c>
      <c r="BK399">
        <v>440</v>
      </c>
      <c r="BL399" s="24">
        <v>41.5</v>
      </c>
      <c r="BM399">
        <v>0</v>
      </c>
      <c r="BN399">
        <v>0</v>
      </c>
      <c r="BO399">
        <v>1</v>
      </c>
      <c r="BP399">
        <v>0</v>
      </c>
      <c r="BQ399">
        <v>0</v>
      </c>
      <c r="BR399">
        <v>0</v>
      </c>
      <c r="BS399">
        <v>0</v>
      </c>
      <c r="BT399" s="17">
        <v>0</v>
      </c>
      <c r="BU399">
        <v>0</v>
      </c>
      <c r="BV399">
        <v>1</v>
      </c>
      <c r="BW399">
        <v>0</v>
      </c>
      <c r="BX399" s="17">
        <v>0</v>
      </c>
      <c r="BY399">
        <v>0</v>
      </c>
      <c r="BZ399">
        <v>0</v>
      </c>
      <c r="CA399">
        <v>0</v>
      </c>
      <c r="CB399">
        <v>0</v>
      </c>
      <c r="CC399" s="17">
        <v>0</v>
      </c>
      <c r="CD399">
        <v>1</v>
      </c>
      <c r="CE399">
        <v>1</v>
      </c>
      <c r="CF399">
        <v>0</v>
      </c>
      <c r="CG399">
        <v>0</v>
      </c>
      <c r="CH399">
        <v>0</v>
      </c>
      <c r="CI399">
        <v>0</v>
      </c>
      <c r="CJ399">
        <v>0</v>
      </c>
      <c r="CK399">
        <v>1</v>
      </c>
      <c r="CL399">
        <v>0</v>
      </c>
      <c r="CM399">
        <v>0</v>
      </c>
      <c r="CN399">
        <v>0</v>
      </c>
      <c r="CO399" s="17">
        <v>0</v>
      </c>
      <c r="CP399">
        <v>0.16400000000000001</v>
      </c>
      <c r="CQ399">
        <v>127</v>
      </c>
      <c r="CR399">
        <v>1</v>
      </c>
      <c r="CS399">
        <v>0</v>
      </c>
      <c r="CT399">
        <v>19</v>
      </c>
      <c r="CZ399" s="33" t="s">
        <v>85</v>
      </c>
    </row>
    <row r="400" spans="1:104" x14ac:dyDescent="0.25">
      <c r="A400">
        <v>399</v>
      </c>
      <c r="B400">
        <v>26</v>
      </c>
      <c r="C400" s="24" t="s">
        <v>261</v>
      </c>
      <c r="D400" s="12">
        <v>14.9</v>
      </c>
      <c r="E400" s="13">
        <v>0.54700000000000004</v>
      </c>
      <c r="F400" s="7">
        <f t="shared" si="96"/>
        <v>27.239488117001827</v>
      </c>
      <c r="G400" s="7">
        <f t="shared" si="89"/>
        <v>14.353</v>
      </c>
      <c r="H400" s="15">
        <f t="shared" si="90"/>
        <v>15.447000000000001</v>
      </c>
      <c r="I400" s="11">
        <f t="shared" si="91"/>
        <v>6.0825619003027735E-2</v>
      </c>
      <c r="J400" s="32">
        <f t="shared" si="92"/>
        <v>2.2329942009836358E-3</v>
      </c>
      <c r="K400" s="32">
        <f t="shared" si="93"/>
        <v>447.82919703038152</v>
      </c>
      <c r="L400" s="8">
        <v>0</v>
      </c>
      <c r="M400" s="9">
        <v>1</v>
      </c>
      <c r="N400" s="8">
        <v>0</v>
      </c>
      <c r="O400" s="9">
        <v>0</v>
      </c>
      <c r="P400" s="9">
        <v>0</v>
      </c>
      <c r="Q400" s="9">
        <v>1</v>
      </c>
      <c r="R400" s="9">
        <v>0</v>
      </c>
      <c r="S400" s="8">
        <v>199833</v>
      </c>
      <c r="T400" s="9">
        <v>23</v>
      </c>
      <c r="U400" s="9">
        <f t="shared" si="94"/>
        <v>199809</v>
      </c>
      <c r="V400" s="9">
        <f t="shared" si="95"/>
        <v>12</v>
      </c>
      <c r="W400" s="7">
        <v>7.2</v>
      </c>
      <c r="X400" s="7">
        <f t="shared" si="97"/>
        <v>28.299999999999997</v>
      </c>
      <c r="Y400" s="9">
        <v>1</v>
      </c>
      <c r="Z400" s="9">
        <v>0</v>
      </c>
      <c r="AA400" s="9">
        <v>1</v>
      </c>
      <c r="AB400" s="9">
        <v>0</v>
      </c>
      <c r="AC400" s="9">
        <v>0</v>
      </c>
      <c r="AD400" s="29">
        <v>0</v>
      </c>
      <c r="AE400" s="9">
        <v>0</v>
      </c>
      <c r="AF400" s="9">
        <v>1</v>
      </c>
      <c r="AG400" s="29">
        <v>0</v>
      </c>
      <c r="AH400" s="9">
        <v>0</v>
      </c>
      <c r="AI400" s="29">
        <v>1</v>
      </c>
      <c r="AJ400" s="20">
        <v>1996</v>
      </c>
      <c r="AK400" s="32">
        <v>2.1999999999999999E-2</v>
      </c>
      <c r="AL400" s="32">
        <v>0.30199999999999999</v>
      </c>
      <c r="AM400" s="32">
        <v>0.50800000000000001</v>
      </c>
      <c r="AN400" s="42">
        <v>0.16900000000000001</v>
      </c>
      <c r="AO400" s="41" t="s">
        <v>98</v>
      </c>
      <c r="AP400" s="17" t="s">
        <v>98</v>
      </c>
      <c r="AQ400" t="s">
        <v>98</v>
      </c>
      <c r="AR400" s="39" t="s">
        <v>98</v>
      </c>
      <c r="AS400" t="s">
        <v>98</v>
      </c>
      <c r="AT400" s="39" t="s">
        <v>98</v>
      </c>
      <c r="AU400">
        <v>0</v>
      </c>
      <c r="AV400" s="17">
        <v>1</v>
      </c>
      <c r="AW400">
        <v>0.49</v>
      </c>
      <c r="AX400" s="17">
        <v>0.51</v>
      </c>
      <c r="AY400" s="17" t="s">
        <v>28</v>
      </c>
      <c r="AZ400">
        <v>0</v>
      </c>
      <c r="BA400">
        <v>1</v>
      </c>
      <c r="BB400">
        <v>0</v>
      </c>
      <c r="BC400">
        <v>0</v>
      </c>
      <c r="BD400">
        <v>0</v>
      </c>
      <c r="BE400">
        <v>0</v>
      </c>
      <c r="BF400" s="17">
        <v>0</v>
      </c>
      <c r="BG400">
        <v>0</v>
      </c>
      <c r="BH400">
        <v>1</v>
      </c>
      <c r="BI400" s="17">
        <v>0</v>
      </c>
      <c r="BJ400">
        <v>2017</v>
      </c>
      <c r="BK400">
        <v>440</v>
      </c>
      <c r="BL400" s="24">
        <v>41.5</v>
      </c>
      <c r="BM400">
        <v>0</v>
      </c>
      <c r="BN400">
        <v>0</v>
      </c>
      <c r="BO400">
        <v>1</v>
      </c>
      <c r="BP400">
        <v>0</v>
      </c>
      <c r="BQ400">
        <v>0</v>
      </c>
      <c r="BR400">
        <v>0</v>
      </c>
      <c r="BS400">
        <v>0</v>
      </c>
      <c r="BT400" s="17">
        <v>0</v>
      </c>
      <c r="BU400">
        <v>0</v>
      </c>
      <c r="BV400">
        <v>1</v>
      </c>
      <c r="BW400">
        <v>0</v>
      </c>
      <c r="BX400" s="17">
        <v>0</v>
      </c>
      <c r="BY400">
        <v>0</v>
      </c>
      <c r="BZ400">
        <v>0</v>
      </c>
      <c r="CA400">
        <v>0</v>
      </c>
      <c r="CB400">
        <v>0</v>
      </c>
      <c r="CC400" s="17">
        <v>0</v>
      </c>
      <c r="CD400">
        <v>1</v>
      </c>
      <c r="CE400">
        <v>1</v>
      </c>
      <c r="CF400">
        <v>0</v>
      </c>
      <c r="CG400">
        <v>0</v>
      </c>
      <c r="CH400">
        <v>0</v>
      </c>
      <c r="CI400">
        <v>0</v>
      </c>
      <c r="CJ400">
        <v>0</v>
      </c>
      <c r="CK400">
        <v>1</v>
      </c>
      <c r="CL400">
        <v>0</v>
      </c>
      <c r="CM400">
        <v>0</v>
      </c>
      <c r="CN400">
        <v>0</v>
      </c>
      <c r="CO400" s="17">
        <v>0</v>
      </c>
      <c r="CP400">
        <v>0.16400000000000001</v>
      </c>
      <c r="CQ400">
        <v>127</v>
      </c>
      <c r="CR400">
        <v>1</v>
      </c>
      <c r="CS400">
        <v>0</v>
      </c>
      <c r="CT400">
        <v>19</v>
      </c>
      <c r="CZ400" s="33" t="s">
        <v>85</v>
      </c>
    </row>
    <row r="401" spans="1:104" x14ac:dyDescent="0.25">
      <c r="A401">
        <v>400</v>
      </c>
      <c r="B401">
        <v>26</v>
      </c>
      <c r="C401" s="24" t="s">
        <v>261</v>
      </c>
      <c r="D401" s="12">
        <v>16.100000000000001</v>
      </c>
      <c r="E401" s="13">
        <v>0.625</v>
      </c>
      <c r="F401" s="7">
        <f t="shared" si="96"/>
        <v>25.76</v>
      </c>
      <c r="G401" s="7">
        <f t="shared" si="89"/>
        <v>15.475000000000001</v>
      </c>
      <c r="H401" s="15">
        <f t="shared" si="90"/>
        <v>16.725000000000001</v>
      </c>
      <c r="I401" s="11">
        <f t="shared" si="91"/>
        <v>5.7533178976614648E-2</v>
      </c>
      <c r="J401" s="32">
        <f t="shared" si="92"/>
        <v>2.2334308608934253E-3</v>
      </c>
      <c r="K401" s="32">
        <f t="shared" si="93"/>
        <v>447.7416415746921</v>
      </c>
      <c r="L401" s="8">
        <v>0</v>
      </c>
      <c r="M401" s="9">
        <v>1</v>
      </c>
      <c r="N401" s="8">
        <v>0</v>
      </c>
      <c r="O401" s="9">
        <v>0</v>
      </c>
      <c r="P401" s="9">
        <v>0</v>
      </c>
      <c r="Q401" s="9">
        <v>1</v>
      </c>
      <c r="R401" s="9">
        <v>0</v>
      </c>
      <c r="S401" s="8">
        <v>199833</v>
      </c>
      <c r="T401" s="9">
        <v>23</v>
      </c>
      <c r="U401" s="9">
        <f t="shared" si="94"/>
        <v>199809</v>
      </c>
      <c r="V401" s="9">
        <f t="shared" si="95"/>
        <v>12</v>
      </c>
      <c r="W401" s="7">
        <v>7.2</v>
      </c>
      <c r="X401" s="7">
        <f t="shared" si="97"/>
        <v>28.299999999999997</v>
      </c>
      <c r="Y401" s="9">
        <v>1</v>
      </c>
      <c r="Z401" s="9">
        <v>0</v>
      </c>
      <c r="AA401" s="9">
        <v>1</v>
      </c>
      <c r="AB401" s="9">
        <v>0</v>
      </c>
      <c r="AC401" s="9">
        <v>0</v>
      </c>
      <c r="AD401" s="29">
        <v>0</v>
      </c>
      <c r="AE401" s="9">
        <v>0</v>
      </c>
      <c r="AF401" s="9">
        <v>1</v>
      </c>
      <c r="AG401" s="29">
        <v>0</v>
      </c>
      <c r="AH401" s="9">
        <v>0</v>
      </c>
      <c r="AI401" s="29">
        <v>1</v>
      </c>
      <c r="AJ401" s="20">
        <v>1996</v>
      </c>
      <c r="AK401" s="32">
        <v>2.1999999999999999E-2</v>
      </c>
      <c r="AL401" s="32">
        <v>0.30199999999999999</v>
      </c>
      <c r="AM401" s="32">
        <v>0.50800000000000001</v>
      </c>
      <c r="AN401" s="42">
        <v>0.16900000000000001</v>
      </c>
      <c r="AO401" s="41" t="s">
        <v>98</v>
      </c>
      <c r="AP401" s="17" t="s">
        <v>98</v>
      </c>
      <c r="AQ401" t="s">
        <v>98</v>
      </c>
      <c r="AR401" s="39" t="s">
        <v>98</v>
      </c>
      <c r="AS401" t="s">
        <v>98</v>
      </c>
      <c r="AT401" s="39" t="s">
        <v>98</v>
      </c>
      <c r="AU401">
        <v>0</v>
      </c>
      <c r="AV401" s="17">
        <v>1</v>
      </c>
      <c r="AW401">
        <v>0.49</v>
      </c>
      <c r="AX401" s="17">
        <v>0.51</v>
      </c>
      <c r="AY401" s="17" t="s">
        <v>28</v>
      </c>
      <c r="AZ401">
        <v>0</v>
      </c>
      <c r="BA401">
        <v>1</v>
      </c>
      <c r="BB401">
        <v>0</v>
      </c>
      <c r="BC401">
        <v>0</v>
      </c>
      <c r="BD401">
        <v>0</v>
      </c>
      <c r="BE401">
        <v>0</v>
      </c>
      <c r="BF401" s="17">
        <v>0</v>
      </c>
      <c r="BG401">
        <v>0</v>
      </c>
      <c r="BH401">
        <v>1</v>
      </c>
      <c r="BI401" s="17">
        <v>0</v>
      </c>
      <c r="BJ401">
        <v>2017</v>
      </c>
      <c r="BK401">
        <v>440</v>
      </c>
      <c r="BL401" s="24">
        <v>41.5</v>
      </c>
      <c r="BM401">
        <v>0</v>
      </c>
      <c r="BN401">
        <v>0</v>
      </c>
      <c r="BO401">
        <v>1</v>
      </c>
      <c r="BP401">
        <v>0</v>
      </c>
      <c r="BQ401">
        <v>0</v>
      </c>
      <c r="BR401">
        <v>0</v>
      </c>
      <c r="BS401">
        <v>0</v>
      </c>
      <c r="BT401" s="17">
        <v>0</v>
      </c>
      <c r="BU401">
        <v>0</v>
      </c>
      <c r="BV401">
        <v>1</v>
      </c>
      <c r="BW401">
        <v>0</v>
      </c>
      <c r="BX401" s="17">
        <v>0</v>
      </c>
      <c r="BY401">
        <v>0</v>
      </c>
      <c r="BZ401">
        <v>0</v>
      </c>
      <c r="CA401">
        <v>0</v>
      </c>
      <c r="CB401">
        <v>0</v>
      </c>
      <c r="CC401" s="17">
        <v>0</v>
      </c>
      <c r="CD401">
        <v>1</v>
      </c>
      <c r="CE401">
        <v>1</v>
      </c>
      <c r="CF401">
        <v>0</v>
      </c>
      <c r="CG401">
        <v>0</v>
      </c>
      <c r="CH401">
        <v>0</v>
      </c>
      <c r="CI401">
        <v>0</v>
      </c>
      <c r="CJ401">
        <v>0</v>
      </c>
      <c r="CK401">
        <v>1</v>
      </c>
      <c r="CL401">
        <v>0</v>
      </c>
      <c r="CM401">
        <v>0</v>
      </c>
      <c r="CN401">
        <v>0</v>
      </c>
      <c r="CO401" s="17">
        <v>0</v>
      </c>
      <c r="CP401">
        <v>0.16400000000000001</v>
      </c>
      <c r="CQ401">
        <v>127</v>
      </c>
      <c r="CR401">
        <v>1</v>
      </c>
      <c r="CS401">
        <v>0</v>
      </c>
      <c r="CT401">
        <v>19</v>
      </c>
      <c r="CZ401" s="33" t="s">
        <v>85</v>
      </c>
    </row>
    <row r="402" spans="1:104" x14ac:dyDescent="0.25">
      <c r="A402">
        <v>401</v>
      </c>
      <c r="B402">
        <v>26</v>
      </c>
      <c r="C402" s="24" t="s">
        <v>261</v>
      </c>
      <c r="D402" s="12">
        <v>12</v>
      </c>
      <c r="E402" s="13">
        <v>0.64800000000000002</v>
      </c>
      <c r="F402" s="7">
        <f t="shared" si="96"/>
        <v>18.518518518518519</v>
      </c>
      <c r="G402" s="7">
        <f t="shared" si="89"/>
        <v>11.352</v>
      </c>
      <c r="H402" s="15">
        <f t="shared" si="90"/>
        <v>12.648</v>
      </c>
      <c r="I402" s="11">
        <f t="shared" si="91"/>
        <v>5.5153261715128153E-2</v>
      </c>
      <c r="J402" s="32">
        <f t="shared" si="92"/>
        <v>2.9782761326169198E-3</v>
      </c>
      <c r="K402" s="32">
        <f t="shared" si="93"/>
        <v>335.76470262390706</v>
      </c>
      <c r="L402" s="8">
        <v>0</v>
      </c>
      <c r="M402" s="9">
        <v>1</v>
      </c>
      <c r="N402" s="8">
        <v>0</v>
      </c>
      <c r="O402" s="9">
        <v>0</v>
      </c>
      <c r="P402" s="9">
        <v>0</v>
      </c>
      <c r="Q402" s="9">
        <v>1</v>
      </c>
      <c r="R402" s="9">
        <v>0</v>
      </c>
      <c r="S402" s="8">
        <v>112419</v>
      </c>
      <c r="T402" s="9">
        <v>23</v>
      </c>
      <c r="U402" s="9">
        <f t="shared" si="94"/>
        <v>112395</v>
      </c>
      <c r="V402" s="9">
        <f t="shared" si="95"/>
        <v>12</v>
      </c>
      <c r="W402" s="7">
        <v>7.2</v>
      </c>
      <c r="X402" s="7">
        <f t="shared" si="97"/>
        <v>28.299999999999997</v>
      </c>
      <c r="Y402" s="9">
        <v>1</v>
      </c>
      <c r="Z402" s="9">
        <v>0</v>
      </c>
      <c r="AA402" s="9">
        <v>1</v>
      </c>
      <c r="AB402" s="9">
        <v>0</v>
      </c>
      <c r="AC402" s="9">
        <v>0</v>
      </c>
      <c r="AD402" s="29">
        <v>0</v>
      </c>
      <c r="AE402" s="9">
        <v>0</v>
      </c>
      <c r="AF402" s="9">
        <v>1</v>
      </c>
      <c r="AG402" s="29">
        <v>0</v>
      </c>
      <c r="AH402" s="9">
        <v>0</v>
      </c>
      <c r="AI402" s="29">
        <v>1</v>
      </c>
      <c r="AJ402" s="20">
        <v>1996</v>
      </c>
      <c r="AK402" s="32">
        <v>2.1999999999999999E-2</v>
      </c>
      <c r="AL402" s="32">
        <v>0.30199999999999999</v>
      </c>
      <c r="AM402" s="32">
        <v>0.50800000000000001</v>
      </c>
      <c r="AN402" s="42">
        <v>0.16900000000000001</v>
      </c>
      <c r="AO402" s="41" t="s">
        <v>98</v>
      </c>
      <c r="AP402" s="17" t="s">
        <v>98</v>
      </c>
      <c r="AQ402">
        <v>1</v>
      </c>
      <c r="AR402" s="39">
        <v>0</v>
      </c>
      <c r="AS402" t="s">
        <v>98</v>
      </c>
      <c r="AT402" s="39" t="s">
        <v>98</v>
      </c>
      <c r="AU402">
        <v>0</v>
      </c>
      <c r="AV402" s="17">
        <v>1</v>
      </c>
      <c r="AW402">
        <v>0.49</v>
      </c>
      <c r="AX402" s="17">
        <v>0.51</v>
      </c>
      <c r="AY402" s="17" t="s">
        <v>28</v>
      </c>
      <c r="AZ402">
        <v>0</v>
      </c>
      <c r="BA402">
        <v>1</v>
      </c>
      <c r="BB402">
        <v>0</v>
      </c>
      <c r="BC402">
        <v>0</v>
      </c>
      <c r="BD402">
        <v>0</v>
      </c>
      <c r="BE402">
        <v>0</v>
      </c>
      <c r="BF402" s="17">
        <v>0</v>
      </c>
      <c r="BG402">
        <v>0</v>
      </c>
      <c r="BH402">
        <v>1</v>
      </c>
      <c r="BI402" s="17">
        <v>0</v>
      </c>
      <c r="BJ402">
        <v>2017</v>
      </c>
      <c r="BK402">
        <v>440</v>
      </c>
      <c r="BL402" s="24">
        <v>41.5</v>
      </c>
      <c r="BM402">
        <v>0</v>
      </c>
      <c r="BN402">
        <v>0</v>
      </c>
      <c r="BO402">
        <v>1</v>
      </c>
      <c r="BP402">
        <v>0</v>
      </c>
      <c r="BQ402">
        <v>0</v>
      </c>
      <c r="BR402">
        <v>0</v>
      </c>
      <c r="BS402">
        <v>0</v>
      </c>
      <c r="BT402" s="17">
        <v>0</v>
      </c>
      <c r="BU402">
        <v>0</v>
      </c>
      <c r="BV402">
        <v>1</v>
      </c>
      <c r="BW402">
        <v>0</v>
      </c>
      <c r="BX402" s="17">
        <v>0</v>
      </c>
      <c r="BY402">
        <v>0</v>
      </c>
      <c r="BZ402">
        <v>0</v>
      </c>
      <c r="CA402">
        <v>0</v>
      </c>
      <c r="CB402">
        <v>0</v>
      </c>
      <c r="CC402" s="17">
        <v>0</v>
      </c>
      <c r="CD402">
        <v>1</v>
      </c>
      <c r="CE402">
        <v>1</v>
      </c>
      <c r="CF402">
        <v>0</v>
      </c>
      <c r="CG402">
        <v>0</v>
      </c>
      <c r="CH402">
        <v>0</v>
      </c>
      <c r="CI402">
        <v>0</v>
      </c>
      <c r="CJ402">
        <v>0</v>
      </c>
      <c r="CK402">
        <v>1</v>
      </c>
      <c r="CL402">
        <v>0</v>
      </c>
      <c r="CM402">
        <v>0</v>
      </c>
      <c r="CN402">
        <v>0</v>
      </c>
      <c r="CO402" s="17">
        <v>0</v>
      </c>
      <c r="CP402">
        <v>0.16400000000000001</v>
      </c>
      <c r="CQ402">
        <v>127</v>
      </c>
      <c r="CR402">
        <v>1</v>
      </c>
      <c r="CS402">
        <v>0</v>
      </c>
      <c r="CT402">
        <v>19</v>
      </c>
      <c r="CZ402" s="33" t="s">
        <v>85</v>
      </c>
    </row>
    <row r="403" spans="1:104" x14ac:dyDescent="0.25">
      <c r="A403">
        <v>402</v>
      </c>
      <c r="B403">
        <v>26</v>
      </c>
      <c r="C403" s="24" t="s">
        <v>261</v>
      </c>
      <c r="D403" s="12">
        <v>12.8</v>
      </c>
      <c r="E403" s="13">
        <v>0.747</v>
      </c>
      <c r="F403" s="7">
        <f t="shared" si="96"/>
        <v>17.13520749665328</v>
      </c>
      <c r="G403" s="7">
        <f t="shared" si="89"/>
        <v>12.053000000000001</v>
      </c>
      <c r="H403" s="15">
        <f t="shared" si="90"/>
        <v>13.547000000000001</v>
      </c>
      <c r="I403" s="11">
        <f t="shared" si="91"/>
        <v>5.1044546129633404E-2</v>
      </c>
      <c r="J403" s="32">
        <f t="shared" si="92"/>
        <v>2.9789278092840748E-3</v>
      </c>
      <c r="K403" s="32">
        <f t="shared" si="93"/>
        <v>335.69125001398737</v>
      </c>
      <c r="L403" s="8">
        <v>0</v>
      </c>
      <c r="M403" s="9">
        <v>1</v>
      </c>
      <c r="N403" s="8">
        <v>0</v>
      </c>
      <c r="O403" s="9">
        <v>0</v>
      </c>
      <c r="P403" s="9">
        <v>0</v>
      </c>
      <c r="Q403" s="9">
        <v>1</v>
      </c>
      <c r="R403" s="9">
        <v>0</v>
      </c>
      <c r="S403" s="8">
        <v>112419</v>
      </c>
      <c r="T403" s="9">
        <v>23</v>
      </c>
      <c r="U403" s="9">
        <f t="shared" si="94"/>
        <v>112395</v>
      </c>
      <c r="V403" s="9">
        <f t="shared" si="95"/>
        <v>12</v>
      </c>
      <c r="W403" s="7">
        <v>7.2</v>
      </c>
      <c r="X403" s="7">
        <f t="shared" si="97"/>
        <v>28.299999999999997</v>
      </c>
      <c r="Y403" s="9">
        <v>1</v>
      </c>
      <c r="Z403" s="9">
        <v>0</v>
      </c>
      <c r="AA403" s="9">
        <v>1</v>
      </c>
      <c r="AB403" s="9">
        <v>0</v>
      </c>
      <c r="AC403" s="9">
        <v>0</v>
      </c>
      <c r="AD403" s="29">
        <v>0</v>
      </c>
      <c r="AE403" s="9">
        <v>0</v>
      </c>
      <c r="AF403" s="9">
        <v>1</v>
      </c>
      <c r="AG403" s="29">
        <v>0</v>
      </c>
      <c r="AH403" s="9">
        <v>0</v>
      </c>
      <c r="AI403" s="29">
        <v>1</v>
      </c>
      <c r="AJ403" s="20">
        <v>1996</v>
      </c>
      <c r="AK403" s="32">
        <v>2.1999999999999999E-2</v>
      </c>
      <c r="AL403" s="32">
        <v>0.30199999999999999</v>
      </c>
      <c r="AM403" s="32">
        <v>0.50800000000000001</v>
      </c>
      <c r="AN403" s="42">
        <v>0.16900000000000001</v>
      </c>
      <c r="AO403" s="41" t="s">
        <v>98</v>
      </c>
      <c r="AP403" s="17" t="s">
        <v>98</v>
      </c>
      <c r="AQ403">
        <v>1</v>
      </c>
      <c r="AR403" s="39">
        <v>0</v>
      </c>
      <c r="AS403" t="s">
        <v>98</v>
      </c>
      <c r="AT403" s="39" t="s">
        <v>98</v>
      </c>
      <c r="AU403">
        <v>0</v>
      </c>
      <c r="AV403" s="17">
        <v>1</v>
      </c>
      <c r="AW403">
        <v>0.49</v>
      </c>
      <c r="AX403" s="17">
        <v>0.51</v>
      </c>
      <c r="AY403" s="17" t="s">
        <v>28</v>
      </c>
      <c r="AZ403">
        <v>0</v>
      </c>
      <c r="BA403">
        <v>1</v>
      </c>
      <c r="BB403">
        <v>0</v>
      </c>
      <c r="BC403">
        <v>0</v>
      </c>
      <c r="BD403">
        <v>0</v>
      </c>
      <c r="BE403">
        <v>0</v>
      </c>
      <c r="BF403" s="17">
        <v>0</v>
      </c>
      <c r="BG403">
        <v>0</v>
      </c>
      <c r="BH403">
        <v>1</v>
      </c>
      <c r="BI403" s="17">
        <v>0</v>
      </c>
      <c r="BJ403">
        <v>2017</v>
      </c>
      <c r="BK403">
        <v>440</v>
      </c>
      <c r="BL403" s="24">
        <v>41.5</v>
      </c>
      <c r="BM403">
        <v>0</v>
      </c>
      <c r="BN403">
        <v>0</v>
      </c>
      <c r="BO403">
        <v>1</v>
      </c>
      <c r="BP403">
        <v>0</v>
      </c>
      <c r="BQ403">
        <v>0</v>
      </c>
      <c r="BR403">
        <v>0</v>
      </c>
      <c r="BS403">
        <v>0</v>
      </c>
      <c r="BT403" s="17">
        <v>0</v>
      </c>
      <c r="BU403">
        <v>0</v>
      </c>
      <c r="BV403">
        <v>1</v>
      </c>
      <c r="BW403">
        <v>0</v>
      </c>
      <c r="BX403" s="17">
        <v>0</v>
      </c>
      <c r="BY403">
        <v>0</v>
      </c>
      <c r="BZ403">
        <v>0</v>
      </c>
      <c r="CA403">
        <v>0</v>
      </c>
      <c r="CB403">
        <v>0</v>
      </c>
      <c r="CC403" s="17">
        <v>0</v>
      </c>
      <c r="CD403">
        <v>1</v>
      </c>
      <c r="CE403">
        <v>1</v>
      </c>
      <c r="CF403">
        <v>0</v>
      </c>
      <c r="CG403">
        <v>0</v>
      </c>
      <c r="CH403">
        <v>0</v>
      </c>
      <c r="CI403">
        <v>0</v>
      </c>
      <c r="CJ403">
        <v>0</v>
      </c>
      <c r="CK403">
        <v>1</v>
      </c>
      <c r="CL403">
        <v>0</v>
      </c>
      <c r="CM403">
        <v>0</v>
      </c>
      <c r="CN403">
        <v>0</v>
      </c>
      <c r="CO403" s="17">
        <v>0</v>
      </c>
      <c r="CP403">
        <v>0.16400000000000001</v>
      </c>
      <c r="CQ403">
        <v>127</v>
      </c>
      <c r="CR403">
        <v>1</v>
      </c>
      <c r="CS403">
        <v>0</v>
      </c>
      <c r="CT403">
        <v>19</v>
      </c>
      <c r="CZ403" s="33" t="s">
        <v>85</v>
      </c>
    </row>
    <row r="404" spans="1:104" x14ac:dyDescent="0.25">
      <c r="A404">
        <v>403</v>
      </c>
      <c r="B404">
        <v>26</v>
      </c>
      <c r="C404" s="24" t="s">
        <v>261</v>
      </c>
      <c r="D404" s="12">
        <v>16.7</v>
      </c>
      <c r="E404" s="13">
        <v>0.61</v>
      </c>
      <c r="F404" s="7">
        <f t="shared" si="96"/>
        <v>27.377049180327869</v>
      </c>
      <c r="G404" s="7">
        <f t="shared" si="89"/>
        <v>16.09</v>
      </c>
      <c r="H404" s="15">
        <f t="shared" si="90"/>
        <v>17.309999999999999</v>
      </c>
      <c r="I404" s="11">
        <f t="shared" si="91"/>
        <v>9.2214950598948575E-2</v>
      </c>
      <c r="J404" s="32">
        <f t="shared" si="92"/>
        <v>3.3683305308597985E-3</v>
      </c>
      <c r="K404" s="32">
        <f t="shared" si="93"/>
        <v>296.88297832954669</v>
      </c>
      <c r="L404" s="8">
        <v>0</v>
      </c>
      <c r="M404" s="9">
        <v>1</v>
      </c>
      <c r="N404" s="8">
        <v>0</v>
      </c>
      <c r="O404" s="9">
        <v>0</v>
      </c>
      <c r="P404" s="9">
        <v>0</v>
      </c>
      <c r="Q404" s="9">
        <v>1</v>
      </c>
      <c r="R404" s="9">
        <v>0</v>
      </c>
      <c r="S404" s="8">
        <v>87414</v>
      </c>
      <c r="T404" s="9">
        <v>23</v>
      </c>
      <c r="U404" s="9">
        <f t="shared" si="94"/>
        <v>87390</v>
      </c>
      <c r="V404" s="9">
        <f t="shared" si="95"/>
        <v>12</v>
      </c>
      <c r="W404" s="7">
        <v>7.2</v>
      </c>
      <c r="X404" s="7">
        <f t="shared" si="97"/>
        <v>28.299999999999997</v>
      </c>
      <c r="Y404" s="9">
        <v>1</v>
      </c>
      <c r="Z404" s="9">
        <v>0</v>
      </c>
      <c r="AA404" s="9">
        <v>1</v>
      </c>
      <c r="AB404" s="9">
        <v>0</v>
      </c>
      <c r="AC404" s="9">
        <v>0</v>
      </c>
      <c r="AD404" s="29">
        <v>0</v>
      </c>
      <c r="AE404" s="9">
        <v>0</v>
      </c>
      <c r="AF404" s="9">
        <v>1</v>
      </c>
      <c r="AG404" s="29">
        <v>0</v>
      </c>
      <c r="AH404" s="9">
        <v>0</v>
      </c>
      <c r="AI404" s="29">
        <v>1</v>
      </c>
      <c r="AJ404" s="20">
        <v>1996</v>
      </c>
      <c r="AK404" s="32">
        <v>2.1999999999999999E-2</v>
      </c>
      <c r="AL404" s="32">
        <v>0.30199999999999999</v>
      </c>
      <c r="AM404" s="32">
        <v>0.50800000000000001</v>
      </c>
      <c r="AN404" s="42">
        <v>0.16900000000000001</v>
      </c>
      <c r="AO404" s="41" t="s">
        <v>98</v>
      </c>
      <c r="AP404" s="17" t="s">
        <v>98</v>
      </c>
      <c r="AQ404">
        <v>0</v>
      </c>
      <c r="AR404" s="39">
        <v>1</v>
      </c>
      <c r="AS404" t="s">
        <v>98</v>
      </c>
      <c r="AT404" s="39" t="s">
        <v>98</v>
      </c>
      <c r="AU404">
        <v>0</v>
      </c>
      <c r="AV404" s="17">
        <v>1</v>
      </c>
      <c r="AW404">
        <v>0.49</v>
      </c>
      <c r="AX404" s="17">
        <v>0.51</v>
      </c>
      <c r="AY404" s="17" t="s">
        <v>28</v>
      </c>
      <c r="AZ404">
        <v>0</v>
      </c>
      <c r="BA404">
        <v>1</v>
      </c>
      <c r="BB404">
        <v>0</v>
      </c>
      <c r="BC404">
        <v>0</v>
      </c>
      <c r="BD404">
        <v>0</v>
      </c>
      <c r="BE404">
        <v>0</v>
      </c>
      <c r="BF404" s="17">
        <v>0</v>
      </c>
      <c r="BG404">
        <v>0</v>
      </c>
      <c r="BH404">
        <v>1</v>
      </c>
      <c r="BI404" s="17">
        <v>0</v>
      </c>
      <c r="BJ404">
        <v>2017</v>
      </c>
      <c r="BK404">
        <v>440</v>
      </c>
      <c r="BL404" s="24">
        <v>41.5</v>
      </c>
      <c r="BM404">
        <v>0</v>
      </c>
      <c r="BN404">
        <v>0</v>
      </c>
      <c r="BO404">
        <v>1</v>
      </c>
      <c r="BP404">
        <v>0</v>
      </c>
      <c r="BQ404">
        <v>0</v>
      </c>
      <c r="BR404">
        <v>0</v>
      </c>
      <c r="BS404">
        <v>0</v>
      </c>
      <c r="BT404" s="17">
        <v>0</v>
      </c>
      <c r="BU404">
        <v>0</v>
      </c>
      <c r="BV404">
        <v>1</v>
      </c>
      <c r="BW404">
        <v>0</v>
      </c>
      <c r="BX404" s="17">
        <v>0</v>
      </c>
      <c r="BY404">
        <v>0</v>
      </c>
      <c r="BZ404">
        <v>0</v>
      </c>
      <c r="CA404">
        <v>0</v>
      </c>
      <c r="CB404">
        <v>0</v>
      </c>
      <c r="CC404" s="17">
        <v>0</v>
      </c>
      <c r="CD404">
        <v>1</v>
      </c>
      <c r="CE404">
        <v>1</v>
      </c>
      <c r="CF404">
        <v>0</v>
      </c>
      <c r="CG404">
        <v>0</v>
      </c>
      <c r="CH404">
        <v>0</v>
      </c>
      <c r="CI404">
        <v>0</v>
      </c>
      <c r="CJ404">
        <v>0</v>
      </c>
      <c r="CK404">
        <v>1</v>
      </c>
      <c r="CL404">
        <v>0</v>
      </c>
      <c r="CM404">
        <v>0</v>
      </c>
      <c r="CN404">
        <v>0</v>
      </c>
      <c r="CO404" s="17">
        <v>0</v>
      </c>
      <c r="CP404">
        <v>0.16400000000000001</v>
      </c>
      <c r="CQ404">
        <v>127</v>
      </c>
      <c r="CR404">
        <v>1</v>
      </c>
      <c r="CS404">
        <v>0</v>
      </c>
      <c r="CT404">
        <v>19</v>
      </c>
      <c r="CZ404" s="33" t="s">
        <v>85</v>
      </c>
    </row>
    <row r="405" spans="1:104" x14ac:dyDescent="0.25">
      <c r="A405">
        <v>404</v>
      </c>
      <c r="B405">
        <v>26</v>
      </c>
      <c r="C405" s="24" t="s">
        <v>261</v>
      </c>
      <c r="D405" s="12">
        <v>16.399999999999999</v>
      </c>
      <c r="E405" s="13">
        <v>0.65200000000000002</v>
      </c>
      <c r="F405" s="7">
        <f t="shared" si="96"/>
        <v>25.153374233128833</v>
      </c>
      <c r="G405" s="7">
        <f t="shared" si="89"/>
        <v>15.747999999999999</v>
      </c>
      <c r="H405" s="15">
        <f t="shared" si="90"/>
        <v>17.052</v>
      </c>
      <c r="I405" s="11">
        <f t="shared" si="91"/>
        <v>8.4781076855170251E-2</v>
      </c>
      <c r="J405" s="32">
        <f t="shared" si="92"/>
        <v>3.3705647627787199E-3</v>
      </c>
      <c r="K405" s="32">
        <f t="shared" si="93"/>
        <v>296.68618477325805</v>
      </c>
      <c r="L405" s="8">
        <v>0</v>
      </c>
      <c r="M405" s="9">
        <v>1</v>
      </c>
      <c r="N405" s="8">
        <v>0</v>
      </c>
      <c r="O405" s="9">
        <v>0</v>
      </c>
      <c r="P405" s="9">
        <v>0</v>
      </c>
      <c r="Q405" s="9">
        <v>1</v>
      </c>
      <c r="R405" s="9">
        <v>0</v>
      </c>
      <c r="S405" s="8">
        <v>87414</v>
      </c>
      <c r="T405" s="9">
        <v>23</v>
      </c>
      <c r="U405" s="9">
        <f t="shared" si="94"/>
        <v>87390</v>
      </c>
      <c r="V405" s="9">
        <f t="shared" si="95"/>
        <v>12</v>
      </c>
      <c r="W405" s="7">
        <v>7.2</v>
      </c>
      <c r="X405" s="7">
        <f t="shared" si="97"/>
        <v>28.299999999999997</v>
      </c>
      <c r="Y405" s="9">
        <v>1</v>
      </c>
      <c r="Z405" s="9">
        <v>0</v>
      </c>
      <c r="AA405" s="9">
        <v>1</v>
      </c>
      <c r="AB405" s="9">
        <v>0</v>
      </c>
      <c r="AC405" s="9">
        <v>0</v>
      </c>
      <c r="AD405" s="29">
        <v>0</v>
      </c>
      <c r="AE405" s="9">
        <v>0</v>
      </c>
      <c r="AF405" s="9">
        <v>1</v>
      </c>
      <c r="AG405" s="29">
        <v>0</v>
      </c>
      <c r="AH405" s="9">
        <v>0</v>
      </c>
      <c r="AI405" s="29">
        <v>1</v>
      </c>
      <c r="AJ405" s="20">
        <v>1996</v>
      </c>
      <c r="AK405" s="32">
        <v>2.1999999999999999E-2</v>
      </c>
      <c r="AL405" s="32">
        <v>0.30199999999999999</v>
      </c>
      <c r="AM405" s="32">
        <v>0.50800000000000001</v>
      </c>
      <c r="AN405" s="42">
        <v>0.16900000000000001</v>
      </c>
      <c r="AO405" s="41" t="s">
        <v>98</v>
      </c>
      <c r="AP405" s="17" t="s">
        <v>98</v>
      </c>
      <c r="AQ405">
        <v>0</v>
      </c>
      <c r="AR405" s="39">
        <v>1</v>
      </c>
      <c r="AS405" t="s">
        <v>98</v>
      </c>
      <c r="AT405" s="39" t="s">
        <v>98</v>
      </c>
      <c r="AU405">
        <v>0</v>
      </c>
      <c r="AV405" s="17">
        <v>1</v>
      </c>
      <c r="AW405">
        <v>0.49</v>
      </c>
      <c r="AX405" s="17">
        <v>0.51</v>
      </c>
      <c r="AY405" s="17" t="s">
        <v>28</v>
      </c>
      <c r="AZ405">
        <v>0</v>
      </c>
      <c r="BA405">
        <v>1</v>
      </c>
      <c r="BB405">
        <v>0</v>
      </c>
      <c r="BC405">
        <v>0</v>
      </c>
      <c r="BD405">
        <v>0</v>
      </c>
      <c r="BE405">
        <v>0</v>
      </c>
      <c r="BF405" s="17">
        <v>0</v>
      </c>
      <c r="BG405">
        <v>0</v>
      </c>
      <c r="BH405">
        <v>1</v>
      </c>
      <c r="BI405" s="17">
        <v>0</v>
      </c>
      <c r="BJ405">
        <v>2017</v>
      </c>
      <c r="BK405">
        <v>440</v>
      </c>
      <c r="BL405" s="24">
        <v>41.5</v>
      </c>
      <c r="BM405">
        <v>0</v>
      </c>
      <c r="BN405">
        <v>0</v>
      </c>
      <c r="BO405">
        <v>1</v>
      </c>
      <c r="BP405">
        <v>0</v>
      </c>
      <c r="BQ405">
        <v>0</v>
      </c>
      <c r="BR405">
        <v>0</v>
      </c>
      <c r="BS405">
        <v>0</v>
      </c>
      <c r="BT405" s="17">
        <v>0</v>
      </c>
      <c r="BU405">
        <v>0</v>
      </c>
      <c r="BV405">
        <v>1</v>
      </c>
      <c r="BW405">
        <v>0</v>
      </c>
      <c r="BX405" s="17">
        <v>0</v>
      </c>
      <c r="BY405">
        <v>0</v>
      </c>
      <c r="BZ405">
        <v>0</v>
      </c>
      <c r="CA405">
        <v>0</v>
      </c>
      <c r="CB405">
        <v>0</v>
      </c>
      <c r="CC405" s="17">
        <v>0</v>
      </c>
      <c r="CD405">
        <v>1</v>
      </c>
      <c r="CE405">
        <v>1</v>
      </c>
      <c r="CF405">
        <v>0</v>
      </c>
      <c r="CG405">
        <v>0</v>
      </c>
      <c r="CH405">
        <v>0</v>
      </c>
      <c r="CI405">
        <v>0</v>
      </c>
      <c r="CJ405">
        <v>0</v>
      </c>
      <c r="CK405">
        <v>1</v>
      </c>
      <c r="CL405">
        <v>0</v>
      </c>
      <c r="CM405">
        <v>0</v>
      </c>
      <c r="CN405">
        <v>0</v>
      </c>
      <c r="CO405" s="17">
        <v>0</v>
      </c>
      <c r="CP405">
        <v>0.16400000000000001</v>
      </c>
      <c r="CQ405">
        <v>127</v>
      </c>
      <c r="CR405">
        <v>1</v>
      </c>
      <c r="CS405">
        <v>0</v>
      </c>
      <c r="CT405">
        <v>19</v>
      </c>
      <c r="CZ405" s="33" t="s">
        <v>85</v>
      </c>
    </row>
    <row r="406" spans="1:104" x14ac:dyDescent="0.25">
      <c r="A406">
        <v>405</v>
      </c>
      <c r="B406">
        <v>26</v>
      </c>
      <c r="C406" s="24" t="s">
        <v>261</v>
      </c>
      <c r="D406" s="12">
        <v>14.6</v>
      </c>
      <c r="E406" s="13">
        <v>0.60099999999999998</v>
      </c>
      <c r="F406" s="7">
        <f t="shared" si="96"/>
        <v>24.292845257903494</v>
      </c>
      <c r="G406" s="7">
        <f t="shared" si="89"/>
        <v>13.998999999999999</v>
      </c>
      <c r="H406" s="15">
        <f t="shared" si="90"/>
        <v>15.201000000000001</v>
      </c>
      <c r="I406" s="11">
        <f t="shared" si="91"/>
        <v>6.5918282922566435E-2</v>
      </c>
      <c r="J406" s="32">
        <f t="shared" si="92"/>
        <v>2.7134854819494815E-3</v>
      </c>
      <c r="K406" s="32">
        <f t="shared" si="93"/>
        <v>368.52970345784132</v>
      </c>
      <c r="L406" s="8">
        <v>0</v>
      </c>
      <c r="M406" s="9">
        <v>1</v>
      </c>
      <c r="N406" s="8">
        <v>0</v>
      </c>
      <c r="O406" s="9">
        <v>0</v>
      </c>
      <c r="P406" s="9">
        <v>0</v>
      </c>
      <c r="Q406" s="9">
        <v>1</v>
      </c>
      <c r="R406" s="9">
        <v>0</v>
      </c>
      <c r="S406" s="8">
        <v>135248</v>
      </c>
      <c r="T406" s="9">
        <v>23</v>
      </c>
      <c r="U406" s="9">
        <f t="shared" si="94"/>
        <v>135224</v>
      </c>
      <c r="V406" s="9">
        <f t="shared" si="95"/>
        <v>12</v>
      </c>
      <c r="W406" s="7">
        <v>7.2</v>
      </c>
      <c r="X406" s="7">
        <f t="shared" si="97"/>
        <v>28.299999999999997</v>
      </c>
      <c r="Y406" s="9">
        <v>1</v>
      </c>
      <c r="Z406" s="9">
        <v>0</v>
      </c>
      <c r="AA406" s="9">
        <v>1</v>
      </c>
      <c r="AB406" s="9">
        <v>0</v>
      </c>
      <c r="AC406" s="9">
        <v>0</v>
      </c>
      <c r="AD406" s="29">
        <v>0</v>
      </c>
      <c r="AE406" s="9">
        <v>0</v>
      </c>
      <c r="AF406" s="9">
        <v>1</v>
      </c>
      <c r="AG406" s="29">
        <v>0</v>
      </c>
      <c r="AH406" s="9">
        <v>0</v>
      </c>
      <c r="AI406" s="29">
        <v>1</v>
      </c>
      <c r="AJ406" s="20">
        <v>1996</v>
      </c>
      <c r="AK406" s="32">
        <v>2.1999999999999999E-2</v>
      </c>
      <c r="AL406" s="32">
        <v>0.30199999999999999</v>
      </c>
      <c r="AM406" s="32">
        <v>0.50800000000000001</v>
      </c>
      <c r="AN406" s="42">
        <v>0.16900000000000001</v>
      </c>
      <c r="AO406" s="41" t="s">
        <v>98</v>
      </c>
      <c r="AP406" s="17" t="s">
        <v>98</v>
      </c>
      <c r="AQ406" t="s">
        <v>98</v>
      </c>
      <c r="AR406" s="39" t="s">
        <v>98</v>
      </c>
      <c r="AS406" t="s">
        <v>98</v>
      </c>
      <c r="AT406" s="39" t="s">
        <v>98</v>
      </c>
      <c r="AU406">
        <v>0</v>
      </c>
      <c r="AV406" s="17">
        <v>1</v>
      </c>
      <c r="AW406">
        <v>0</v>
      </c>
      <c r="AX406" s="17">
        <v>1</v>
      </c>
      <c r="AY406" s="17" t="s">
        <v>28</v>
      </c>
      <c r="AZ406">
        <v>0</v>
      </c>
      <c r="BA406">
        <v>1</v>
      </c>
      <c r="BB406">
        <v>0</v>
      </c>
      <c r="BC406">
        <v>0</v>
      </c>
      <c r="BD406">
        <v>0</v>
      </c>
      <c r="BE406">
        <v>0</v>
      </c>
      <c r="BF406" s="17">
        <v>0</v>
      </c>
      <c r="BG406">
        <v>0</v>
      </c>
      <c r="BH406">
        <v>1</v>
      </c>
      <c r="BI406" s="17">
        <v>0</v>
      </c>
      <c r="BJ406">
        <v>2017</v>
      </c>
      <c r="BK406">
        <v>440</v>
      </c>
      <c r="BL406" s="24">
        <v>41.5</v>
      </c>
      <c r="BM406">
        <v>0</v>
      </c>
      <c r="BN406">
        <v>0</v>
      </c>
      <c r="BO406">
        <v>1</v>
      </c>
      <c r="BP406">
        <v>0</v>
      </c>
      <c r="BQ406">
        <v>0</v>
      </c>
      <c r="BR406">
        <v>0</v>
      </c>
      <c r="BS406">
        <v>0</v>
      </c>
      <c r="BT406" s="17">
        <v>0</v>
      </c>
      <c r="BU406">
        <v>0</v>
      </c>
      <c r="BV406">
        <v>1</v>
      </c>
      <c r="BW406">
        <v>0</v>
      </c>
      <c r="BX406" s="17">
        <v>0</v>
      </c>
      <c r="BY406">
        <v>0</v>
      </c>
      <c r="BZ406">
        <v>0</v>
      </c>
      <c r="CA406">
        <v>0</v>
      </c>
      <c r="CB406">
        <v>0</v>
      </c>
      <c r="CC406" s="17">
        <v>0</v>
      </c>
      <c r="CD406">
        <v>1</v>
      </c>
      <c r="CE406">
        <v>1</v>
      </c>
      <c r="CF406">
        <v>0</v>
      </c>
      <c r="CG406">
        <v>0</v>
      </c>
      <c r="CH406">
        <v>0</v>
      </c>
      <c r="CI406">
        <v>0</v>
      </c>
      <c r="CJ406">
        <v>0</v>
      </c>
      <c r="CK406">
        <v>1</v>
      </c>
      <c r="CL406">
        <v>0</v>
      </c>
      <c r="CM406">
        <v>0</v>
      </c>
      <c r="CN406">
        <v>0</v>
      </c>
      <c r="CO406" s="17">
        <v>0</v>
      </c>
      <c r="CP406">
        <v>0.16400000000000001</v>
      </c>
      <c r="CQ406">
        <v>127</v>
      </c>
      <c r="CR406">
        <v>1</v>
      </c>
      <c r="CS406">
        <v>0</v>
      </c>
      <c r="CT406">
        <v>19</v>
      </c>
      <c r="CZ406" s="33" t="s">
        <v>85</v>
      </c>
    </row>
    <row r="407" spans="1:104" x14ac:dyDescent="0.25">
      <c r="A407">
        <v>406</v>
      </c>
      <c r="B407">
        <v>26</v>
      </c>
      <c r="C407" s="24" t="s">
        <v>261</v>
      </c>
      <c r="D407" s="12">
        <v>15.8</v>
      </c>
      <c r="E407" s="13">
        <v>0.627</v>
      </c>
      <c r="F407" s="7">
        <f t="shared" si="96"/>
        <v>25.199362041467307</v>
      </c>
      <c r="G407" s="7">
        <f t="shared" si="89"/>
        <v>15.173</v>
      </c>
      <c r="H407" s="15">
        <f t="shared" si="90"/>
        <v>16.427</v>
      </c>
      <c r="I407" s="11">
        <f t="shared" si="91"/>
        <v>6.8366811670725114E-2</v>
      </c>
      <c r="J407" s="32">
        <f t="shared" si="92"/>
        <v>2.7130373998445981E-3</v>
      </c>
      <c r="K407" s="32">
        <f t="shared" si="93"/>
        <v>368.59056939549731</v>
      </c>
      <c r="L407" s="8">
        <v>0</v>
      </c>
      <c r="M407" s="9">
        <v>1</v>
      </c>
      <c r="N407" s="8">
        <v>0</v>
      </c>
      <c r="O407" s="9">
        <v>0</v>
      </c>
      <c r="P407" s="9">
        <v>0</v>
      </c>
      <c r="Q407" s="9">
        <v>1</v>
      </c>
      <c r="R407" s="9">
        <v>0</v>
      </c>
      <c r="S407" s="8">
        <v>135248</v>
      </c>
      <c r="T407" s="9">
        <v>23</v>
      </c>
      <c r="U407" s="9">
        <f t="shared" si="94"/>
        <v>135224</v>
      </c>
      <c r="V407" s="9">
        <f t="shared" si="95"/>
        <v>12</v>
      </c>
      <c r="W407" s="7">
        <v>7.2</v>
      </c>
      <c r="X407" s="7">
        <f t="shared" si="97"/>
        <v>28.299999999999997</v>
      </c>
      <c r="Y407" s="9">
        <v>1</v>
      </c>
      <c r="Z407" s="9">
        <v>0</v>
      </c>
      <c r="AA407" s="9">
        <v>1</v>
      </c>
      <c r="AB407" s="9">
        <v>0</v>
      </c>
      <c r="AC407" s="9">
        <v>0</v>
      </c>
      <c r="AD407" s="29">
        <v>0</v>
      </c>
      <c r="AE407" s="9">
        <v>0</v>
      </c>
      <c r="AF407" s="9">
        <v>1</v>
      </c>
      <c r="AG407" s="29">
        <v>0</v>
      </c>
      <c r="AH407" s="9">
        <v>0</v>
      </c>
      <c r="AI407" s="29">
        <v>1</v>
      </c>
      <c r="AJ407" s="20">
        <v>1996</v>
      </c>
      <c r="AK407" s="32">
        <v>2.1999999999999999E-2</v>
      </c>
      <c r="AL407" s="32">
        <v>0.30199999999999999</v>
      </c>
      <c r="AM407" s="32">
        <v>0.50800000000000001</v>
      </c>
      <c r="AN407" s="42">
        <v>0.16900000000000001</v>
      </c>
      <c r="AO407" s="41" t="s">
        <v>98</v>
      </c>
      <c r="AP407" s="17" t="s">
        <v>98</v>
      </c>
      <c r="AQ407" t="s">
        <v>98</v>
      </c>
      <c r="AR407" s="39" t="s">
        <v>98</v>
      </c>
      <c r="AS407" t="s">
        <v>98</v>
      </c>
      <c r="AT407" s="39" t="s">
        <v>98</v>
      </c>
      <c r="AU407">
        <v>0</v>
      </c>
      <c r="AV407" s="17">
        <v>1</v>
      </c>
      <c r="AW407">
        <v>0</v>
      </c>
      <c r="AX407" s="17">
        <v>1</v>
      </c>
      <c r="AY407" s="17" t="s">
        <v>28</v>
      </c>
      <c r="AZ407">
        <v>0</v>
      </c>
      <c r="BA407">
        <v>1</v>
      </c>
      <c r="BB407">
        <v>0</v>
      </c>
      <c r="BC407">
        <v>0</v>
      </c>
      <c r="BD407">
        <v>0</v>
      </c>
      <c r="BE407">
        <v>0</v>
      </c>
      <c r="BF407" s="17">
        <v>0</v>
      </c>
      <c r="BG407">
        <v>0</v>
      </c>
      <c r="BH407">
        <v>1</v>
      </c>
      <c r="BI407" s="17">
        <v>0</v>
      </c>
      <c r="BJ407">
        <v>2017</v>
      </c>
      <c r="BK407">
        <v>440</v>
      </c>
      <c r="BL407" s="24">
        <v>41.5</v>
      </c>
      <c r="BM407">
        <v>0</v>
      </c>
      <c r="BN407">
        <v>0</v>
      </c>
      <c r="BO407">
        <v>1</v>
      </c>
      <c r="BP407">
        <v>0</v>
      </c>
      <c r="BQ407">
        <v>0</v>
      </c>
      <c r="BR407">
        <v>0</v>
      </c>
      <c r="BS407">
        <v>0</v>
      </c>
      <c r="BT407" s="17">
        <v>0</v>
      </c>
      <c r="BU407">
        <v>0</v>
      </c>
      <c r="BV407">
        <v>1</v>
      </c>
      <c r="BW407">
        <v>0</v>
      </c>
      <c r="BX407" s="17">
        <v>0</v>
      </c>
      <c r="BY407">
        <v>0</v>
      </c>
      <c r="BZ407">
        <v>0</v>
      </c>
      <c r="CA407">
        <v>0</v>
      </c>
      <c r="CB407">
        <v>0</v>
      </c>
      <c r="CC407" s="17">
        <v>0</v>
      </c>
      <c r="CD407">
        <v>1</v>
      </c>
      <c r="CE407">
        <v>1</v>
      </c>
      <c r="CF407">
        <v>0</v>
      </c>
      <c r="CG407">
        <v>0</v>
      </c>
      <c r="CH407">
        <v>0</v>
      </c>
      <c r="CI407">
        <v>0</v>
      </c>
      <c r="CJ407">
        <v>0</v>
      </c>
      <c r="CK407">
        <v>1</v>
      </c>
      <c r="CL407">
        <v>0</v>
      </c>
      <c r="CM407">
        <v>0</v>
      </c>
      <c r="CN407">
        <v>0</v>
      </c>
      <c r="CO407" s="17">
        <v>0</v>
      </c>
      <c r="CP407">
        <v>0.16400000000000001</v>
      </c>
      <c r="CQ407">
        <v>127</v>
      </c>
      <c r="CR407">
        <v>1</v>
      </c>
      <c r="CS407">
        <v>0</v>
      </c>
      <c r="CT407">
        <v>19</v>
      </c>
      <c r="CZ407" s="33" t="s">
        <v>85</v>
      </c>
    </row>
    <row r="408" spans="1:104" x14ac:dyDescent="0.25">
      <c r="A408">
        <v>407</v>
      </c>
      <c r="B408">
        <v>26</v>
      </c>
      <c r="C408" s="24" t="s">
        <v>261</v>
      </c>
      <c r="D408" s="12">
        <v>14.1</v>
      </c>
      <c r="E408" s="13">
        <v>0.57799999999999996</v>
      </c>
      <c r="F408" s="7">
        <f t="shared" si="96"/>
        <v>24.394463667820069</v>
      </c>
      <c r="G408" s="7">
        <f t="shared" si="89"/>
        <v>13.522</v>
      </c>
      <c r="H408" s="15">
        <f t="shared" si="90"/>
        <v>14.677999999999999</v>
      </c>
      <c r="I408" s="11">
        <f t="shared" si="91"/>
        <v>9.5568279478523185E-2</v>
      </c>
      <c r="J408" s="32">
        <f t="shared" si="92"/>
        <v>3.9176216694032911E-3</v>
      </c>
      <c r="K408" s="32">
        <f t="shared" si="93"/>
        <v>255.25690951988074</v>
      </c>
      <c r="L408" s="8">
        <v>0</v>
      </c>
      <c r="M408" s="9">
        <v>1</v>
      </c>
      <c r="N408" s="8">
        <v>0</v>
      </c>
      <c r="O408" s="9">
        <v>0</v>
      </c>
      <c r="P408" s="9">
        <v>0</v>
      </c>
      <c r="Q408" s="9">
        <v>1</v>
      </c>
      <c r="R408" s="9">
        <v>0</v>
      </c>
      <c r="S408" s="8">
        <v>64585</v>
      </c>
      <c r="T408" s="9">
        <v>23</v>
      </c>
      <c r="U408" s="9">
        <f t="shared" si="94"/>
        <v>64561</v>
      </c>
      <c r="V408" s="9">
        <f t="shared" si="95"/>
        <v>12</v>
      </c>
      <c r="W408" s="7">
        <v>7.2</v>
      </c>
      <c r="X408" s="7">
        <f t="shared" si="97"/>
        <v>28.299999999999997</v>
      </c>
      <c r="Y408" s="9">
        <v>1</v>
      </c>
      <c r="Z408" s="9">
        <v>0</v>
      </c>
      <c r="AA408" s="9">
        <v>1</v>
      </c>
      <c r="AB408" s="9">
        <v>0</v>
      </c>
      <c r="AC408" s="9">
        <v>0</v>
      </c>
      <c r="AD408" s="29">
        <v>0</v>
      </c>
      <c r="AE408" s="9">
        <v>0</v>
      </c>
      <c r="AF408" s="9">
        <v>1</v>
      </c>
      <c r="AG408" s="29">
        <v>0</v>
      </c>
      <c r="AH408" s="9">
        <v>0</v>
      </c>
      <c r="AI408" s="29">
        <v>1</v>
      </c>
      <c r="AJ408" s="20">
        <v>1996</v>
      </c>
      <c r="AK408" s="32">
        <v>2.1999999999999999E-2</v>
      </c>
      <c r="AL408" s="32">
        <v>0.30199999999999999</v>
      </c>
      <c r="AM408" s="32">
        <v>0.50800000000000001</v>
      </c>
      <c r="AN408" s="42">
        <v>0.16900000000000001</v>
      </c>
      <c r="AO408" s="41" t="s">
        <v>98</v>
      </c>
      <c r="AP408" s="17" t="s">
        <v>98</v>
      </c>
      <c r="AQ408" t="s">
        <v>98</v>
      </c>
      <c r="AR408" s="39" t="s">
        <v>98</v>
      </c>
      <c r="AS408" t="s">
        <v>98</v>
      </c>
      <c r="AT408" s="39" t="s">
        <v>98</v>
      </c>
      <c r="AU408">
        <v>0</v>
      </c>
      <c r="AV408" s="17">
        <v>1</v>
      </c>
      <c r="AW408">
        <v>1</v>
      </c>
      <c r="AX408" s="17">
        <v>0</v>
      </c>
      <c r="AY408" s="17" t="s">
        <v>28</v>
      </c>
      <c r="AZ408">
        <v>0</v>
      </c>
      <c r="BA408">
        <v>1</v>
      </c>
      <c r="BB408">
        <v>0</v>
      </c>
      <c r="BC408">
        <v>0</v>
      </c>
      <c r="BD408">
        <v>0</v>
      </c>
      <c r="BE408">
        <v>0</v>
      </c>
      <c r="BF408" s="17">
        <v>0</v>
      </c>
      <c r="BG408">
        <v>0</v>
      </c>
      <c r="BH408">
        <v>1</v>
      </c>
      <c r="BI408" s="17">
        <v>0</v>
      </c>
      <c r="BJ408">
        <v>2017</v>
      </c>
      <c r="BK408">
        <v>440</v>
      </c>
      <c r="BL408" s="24">
        <v>41.5</v>
      </c>
      <c r="BM408">
        <v>0</v>
      </c>
      <c r="BN408">
        <v>0</v>
      </c>
      <c r="BO408">
        <v>1</v>
      </c>
      <c r="BP408">
        <v>0</v>
      </c>
      <c r="BQ408">
        <v>0</v>
      </c>
      <c r="BR408">
        <v>0</v>
      </c>
      <c r="BS408">
        <v>0</v>
      </c>
      <c r="BT408" s="17">
        <v>0</v>
      </c>
      <c r="BU408">
        <v>0</v>
      </c>
      <c r="BV408">
        <v>1</v>
      </c>
      <c r="BW408">
        <v>0</v>
      </c>
      <c r="BX408" s="17">
        <v>0</v>
      </c>
      <c r="BY408">
        <v>0</v>
      </c>
      <c r="BZ408">
        <v>0</v>
      </c>
      <c r="CA408">
        <v>0</v>
      </c>
      <c r="CB408">
        <v>0</v>
      </c>
      <c r="CC408" s="17">
        <v>0</v>
      </c>
      <c r="CD408">
        <v>1</v>
      </c>
      <c r="CE408">
        <v>1</v>
      </c>
      <c r="CF408">
        <v>0</v>
      </c>
      <c r="CG408">
        <v>0</v>
      </c>
      <c r="CH408">
        <v>0</v>
      </c>
      <c r="CI408">
        <v>0</v>
      </c>
      <c r="CJ408">
        <v>0</v>
      </c>
      <c r="CK408">
        <v>1</v>
      </c>
      <c r="CL408">
        <v>0</v>
      </c>
      <c r="CM408">
        <v>0</v>
      </c>
      <c r="CN408">
        <v>0</v>
      </c>
      <c r="CO408" s="17">
        <v>0</v>
      </c>
      <c r="CP408">
        <v>0.16400000000000001</v>
      </c>
      <c r="CQ408">
        <v>127</v>
      </c>
      <c r="CR408">
        <v>1</v>
      </c>
      <c r="CS408">
        <v>0</v>
      </c>
      <c r="CT408">
        <v>19</v>
      </c>
      <c r="CZ408" s="33" t="s">
        <v>85</v>
      </c>
    </row>
    <row r="409" spans="1:104" x14ac:dyDescent="0.25">
      <c r="A409">
        <v>408</v>
      </c>
      <c r="B409" s="50">
        <v>26</v>
      </c>
      <c r="C409" s="51" t="s">
        <v>261</v>
      </c>
      <c r="D409" s="52">
        <v>16.3</v>
      </c>
      <c r="E409" s="53">
        <v>0.71099999999999997</v>
      </c>
      <c r="F409" s="54">
        <f t="shared" si="96"/>
        <v>22.925457102672294</v>
      </c>
      <c r="G409" s="54">
        <f t="shared" si="89"/>
        <v>15.589</v>
      </c>
      <c r="H409" s="55">
        <f t="shared" si="90"/>
        <v>17.010999999999999</v>
      </c>
      <c r="I409" s="56">
        <f t="shared" si="91"/>
        <v>8.986121557159743E-2</v>
      </c>
      <c r="J409" s="57">
        <f t="shared" si="92"/>
        <v>3.9197131454850164E-3</v>
      </c>
      <c r="K409" s="57">
        <f t="shared" si="93"/>
        <v>255.12070982843881</v>
      </c>
      <c r="L409" s="58">
        <v>0</v>
      </c>
      <c r="M409" s="59">
        <v>1</v>
      </c>
      <c r="N409" s="58">
        <v>0</v>
      </c>
      <c r="O409" s="59">
        <v>0</v>
      </c>
      <c r="P409" s="59">
        <v>0</v>
      </c>
      <c r="Q409" s="59">
        <v>1</v>
      </c>
      <c r="R409" s="59">
        <v>0</v>
      </c>
      <c r="S409" s="58">
        <v>64585</v>
      </c>
      <c r="T409" s="59">
        <v>23</v>
      </c>
      <c r="U409" s="59">
        <f t="shared" si="94"/>
        <v>64561</v>
      </c>
      <c r="V409" s="59">
        <f t="shared" si="95"/>
        <v>12</v>
      </c>
      <c r="W409" s="54">
        <v>7.2</v>
      </c>
      <c r="X409" s="54">
        <f t="shared" si="97"/>
        <v>28.299999999999997</v>
      </c>
      <c r="Y409" s="59">
        <v>1</v>
      </c>
      <c r="Z409" s="59">
        <v>0</v>
      </c>
      <c r="AA409" s="59">
        <v>1</v>
      </c>
      <c r="AB409" s="59">
        <v>0</v>
      </c>
      <c r="AC409" s="59">
        <v>0</v>
      </c>
      <c r="AD409" s="60">
        <v>0</v>
      </c>
      <c r="AE409" s="59">
        <v>0</v>
      </c>
      <c r="AF409" s="59">
        <v>1</v>
      </c>
      <c r="AG409" s="60">
        <v>0</v>
      </c>
      <c r="AH409" s="59">
        <v>0</v>
      </c>
      <c r="AI409" s="60">
        <v>1</v>
      </c>
      <c r="AJ409" s="61">
        <v>1996</v>
      </c>
      <c r="AK409" s="57">
        <v>2.1999999999999999E-2</v>
      </c>
      <c r="AL409" s="57">
        <v>0.30199999999999999</v>
      </c>
      <c r="AM409" s="57">
        <v>0.50800000000000001</v>
      </c>
      <c r="AN409" s="62">
        <v>0.16900000000000001</v>
      </c>
      <c r="AO409" s="63" t="s">
        <v>98</v>
      </c>
      <c r="AP409" s="64" t="s">
        <v>98</v>
      </c>
      <c r="AQ409" s="50" t="s">
        <v>98</v>
      </c>
      <c r="AR409" s="65" t="s">
        <v>98</v>
      </c>
      <c r="AS409" s="50" t="s">
        <v>98</v>
      </c>
      <c r="AT409" s="65" t="s">
        <v>98</v>
      </c>
      <c r="AU409">
        <v>0</v>
      </c>
      <c r="AV409" s="64">
        <v>1</v>
      </c>
      <c r="AW409" s="50">
        <v>1</v>
      </c>
      <c r="AX409" s="64">
        <v>0</v>
      </c>
      <c r="AY409" s="64" t="s">
        <v>28</v>
      </c>
      <c r="AZ409">
        <v>0</v>
      </c>
      <c r="BA409">
        <v>1</v>
      </c>
      <c r="BB409">
        <v>0</v>
      </c>
      <c r="BC409">
        <v>0</v>
      </c>
      <c r="BD409">
        <v>0</v>
      </c>
      <c r="BE409">
        <v>0</v>
      </c>
      <c r="BF409" s="64">
        <v>0</v>
      </c>
      <c r="BG409">
        <v>0</v>
      </c>
      <c r="BH409">
        <v>1</v>
      </c>
      <c r="BI409" s="64">
        <v>0</v>
      </c>
      <c r="BJ409">
        <v>2017</v>
      </c>
      <c r="BK409">
        <v>440</v>
      </c>
      <c r="BL409" s="51">
        <v>41.5</v>
      </c>
      <c r="BM409" s="50">
        <v>0</v>
      </c>
      <c r="BN409" s="50">
        <v>0</v>
      </c>
      <c r="BO409" s="50">
        <v>1</v>
      </c>
      <c r="BP409" s="50">
        <v>0</v>
      </c>
      <c r="BQ409" s="50">
        <v>0</v>
      </c>
      <c r="BR409" s="50">
        <v>0</v>
      </c>
      <c r="BS409" s="50">
        <v>0</v>
      </c>
      <c r="BT409" s="64">
        <v>0</v>
      </c>
      <c r="BU409" s="50">
        <v>0</v>
      </c>
      <c r="BV409" s="50">
        <v>1</v>
      </c>
      <c r="BW409" s="50">
        <v>0</v>
      </c>
      <c r="BX409" s="64">
        <v>0</v>
      </c>
      <c r="BY409" s="50">
        <v>0</v>
      </c>
      <c r="BZ409" s="50">
        <v>0</v>
      </c>
      <c r="CA409" s="50">
        <v>0</v>
      </c>
      <c r="CB409" s="50">
        <v>0</v>
      </c>
      <c r="CC409" s="64">
        <v>0</v>
      </c>
      <c r="CD409" s="50">
        <v>1</v>
      </c>
      <c r="CE409" s="50">
        <v>1</v>
      </c>
      <c r="CF409" s="50">
        <v>0</v>
      </c>
      <c r="CG409" s="50">
        <v>0</v>
      </c>
      <c r="CH409" s="50">
        <v>0</v>
      </c>
      <c r="CI409" s="50">
        <v>0</v>
      </c>
      <c r="CJ409" s="50">
        <v>0</v>
      </c>
      <c r="CK409">
        <v>1</v>
      </c>
      <c r="CL409" s="50">
        <v>0</v>
      </c>
      <c r="CM409" s="50">
        <v>0</v>
      </c>
      <c r="CN409" s="50">
        <v>0</v>
      </c>
      <c r="CO409" s="64">
        <v>0</v>
      </c>
      <c r="CP409">
        <v>0.16400000000000001</v>
      </c>
      <c r="CQ409">
        <v>127</v>
      </c>
      <c r="CR409">
        <v>1</v>
      </c>
      <c r="CS409">
        <v>0</v>
      </c>
      <c r="CT409">
        <v>19</v>
      </c>
      <c r="CZ409" s="33" t="s">
        <v>85</v>
      </c>
    </row>
    <row r="410" spans="1:104" x14ac:dyDescent="0.25">
      <c r="A410">
        <v>409</v>
      </c>
      <c r="B410">
        <v>27</v>
      </c>
      <c r="C410" s="24" t="s">
        <v>490</v>
      </c>
      <c r="D410" s="12">
        <v>4.5999999999999996</v>
      </c>
      <c r="E410" s="13">
        <f t="shared" ref="E410:E417" si="98">D410/F410</f>
        <v>0.13855421686746985</v>
      </c>
      <c r="F410" s="7">
        <v>33.200000000000003</v>
      </c>
      <c r="G410" s="7">
        <f t="shared" si="89"/>
        <v>4.4614457831325298</v>
      </c>
      <c r="H410" s="15">
        <f t="shared" si="90"/>
        <v>4.7385542168674695</v>
      </c>
      <c r="I410" s="11">
        <f t="shared" si="91"/>
        <v>0.3293553550615026</v>
      </c>
      <c r="J410" s="32">
        <f t="shared" si="92"/>
        <v>9.9203420199247758E-3</v>
      </c>
      <c r="K410" s="32">
        <f t="shared" si="93"/>
        <v>100.80297614654044</v>
      </c>
      <c r="L410" s="8">
        <v>0</v>
      </c>
      <c r="M410" s="9">
        <v>1</v>
      </c>
      <c r="N410" s="8">
        <v>0</v>
      </c>
      <c r="O410" s="9">
        <v>0</v>
      </c>
      <c r="P410" s="9">
        <v>0</v>
      </c>
      <c r="Q410" s="9">
        <v>1</v>
      </c>
      <c r="R410" s="9">
        <v>0</v>
      </c>
      <c r="S410" s="8">
        <v>9065</v>
      </c>
      <c r="T410" s="9">
        <v>5</v>
      </c>
      <c r="U410" s="9">
        <f t="shared" si="94"/>
        <v>9059</v>
      </c>
      <c r="V410" s="9">
        <f t="shared" si="95"/>
        <v>8</v>
      </c>
      <c r="W410" s="7">
        <v>5.19</v>
      </c>
      <c r="X410" s="7">
        <v>18.3</v>
      </c>
      <c r="Y410" s="9">
        <v>1</v>
      </c>
      <c r="Z410" s="9">
        <v>0</v>
      </c>
      <c r="AA410" s="9">
        <v>1</v>
      </c>
      <c r="AB410" s="9">
        <v>0</v>
      </c>
      <c r="AC410" s="9">
        <v>0</v>
      </c>
      <c r="AD410" s="29">
        <v>0</v>
      </c>
      <c r="AE410" s="9">
        <v>0</v>
      </c>
      <c r="AF410" s="9">
        <v>1</v>
      </c>
      <c r="AG410" s="29">
        <v>0</v>
      </c>
      <c r="AH410" s="9">
        <v>0</v>
      </c>
      <c r="AI410" s="29">
        <v>1</v>
      </c>
      <c r="AJ410" s="20">
        <v>1998</v>
      </c>
      <c r="AK410" s="32">
        <v>0.11</v>
      </c>
      <c r="AL410" s="32">
        <v>0.52</v>
      </c>
      <c r="AM410" s="32">
        <v>0.31</v>
      </c>
      <c r="AN410" s="42">
        <v>0.06</v>
      </c>
      <c r="AO410" s="41">
        <v>1</v>
      </c>
      <c r="AP410" s="17">
        <v>0</v>
      </c>
      <c r="AQ410">
        <v>1</v>
      </c>
      <c r="AR410" s="39">
        <v>0</v>
      </c>
      <c r="AS410" t="s">
        <v>98</v>
      </c>
      <c r="AT410" s="39" t="s">
        <v>98</v>
      </c>
      <c r="AU410">
        <v>0</v>
      </c>
      <c r="AV410" s="17">
        <v>1</v>
      </c>
      <c r="AW410" t="s">
        <v>98</v>
      </c>
      <c r="AX410" s="17" t="s">
        <v>98</v>
      </c>
      <c r="AY410" s="17" t="s">
        <v>19</v>
      </c>
      <c r="AZ410">
        <v>0</v>
      </c>
      <c r="BA410">
        <v>0</v>
      </c>
      <c r="BB410">
        <v>0</v>
      </c>
      <c r="BC410">
        <v>0</v>
      </c>
      <c r="BD410">
        <v>0</v>
      </c>
      <c r="BE410">
        <v>0</v>
      </c>
      <c r="BF410" s="17">
        <v>1</v>
      </c>
      <c r="BG410">
        <v>0</v>
      </c>
      <c r="BH410">
        <v>1</v>
      </c>
      <c r="BI410" s="17">
        <v>0</v>
      </c>
      <c r="BJ410">
        <v>1066</v>
      </c>
      <c r="BK410">
        <v>85</v>
      </c>
      <c r="BL410" s="24">
        <v>34.03</v>
      </c>
      <c r="BM410">
        <v>1</v>
      </c>
      <c r="BN410">
        <v>0</v>
      </c>
      <c r="BO410">
        <v>0</v>
      </c>
      <c r="BP410">
        <v>0</v>
      </c>
      <c r="BQ410">
        <v>0</v>
      </c>
      <c r="BR410">
        <v>0</v>
      </c>
      <c r="BS410">
        <v>0</v>
      </c>
      <c r="BT410" s="17">
        <v>0</v>
      </c>
      <c r="BU410">
        <v>0</v>
      </c>
      <c r="BV410">
        <v>0</v>
      </c>
      <c r="BW410">
        <v>1</v>
      </c>
      <c r="BX410" s="17">
        <v>0</v>
      </c>
      <c r="BY410">
        <v>0</v>
      </c>
      <c r="BZ410">
        <v>0</v>
      </c>
      <c r="CA410">
        <v>0</v>
      </c>
      <c r="CB410">
        <v>0</v>
      </c>
      <c r="CC410" s="17">
        <v>0</v>
      </c>
      <c r="CD410">
        <v>0</v>
      </c>
      <c r="CE410">
        <v>0</v>
      </c>
      <c r="CF410">
        <v>1</v>
      </c>
      <c r="CG410">
        <v>1</v>
      </c>
      <c r="CH410">
        <v>0</v>
      </c>
      <c r="CI410">
        <v>0</v>
      </c>
      <c r="CJ410">
        <v>0</v>
      </c>
      <c r="CK410">
        <v>0</v>
      </c>
      <c r="CL410">
        <v>0</v>
      </c>
      <c r="CM410">
        <v>0</v>
      </c>
      <c r="CN410">
        <v>0</v>
      </c>
      <c r="CO410" s="17">
        <v>0</v>
      </c>
      <c r="CP410">
        <v>8.5000000000000006E-2</v>
      </c>
      <c r="CQ410">
        <v>58</v>
      </c>
      <c r="CR410">
        <v>1</v>
      </c>
      <c r="CS410">
        <v>0</v>
      </c>
      <c r="CT410">
        <v>15</v>
      </c>
      <c r="CZ410" s="33" t="s">
        <v>85</v>
      </c>
    </row>
    <row r="411" spans="1:104" x14ac:dyDescent="0.25">
      <c r="A411">
        <v>410</v>
      </c>
      <c r="B411">
        <v>27</v>
      </c>
      <c r="C411" s="24" t="s">
        <v>490</v>
      </c>
      <c r="D411" s="12">
        <v>5.3</v>
      </c>
      <c r="E411" s="13">
        <f t="shared" si="98"/>
        <v>0.2264957264957265</v>
      </c>
      <c r="F411" s="7">
        <v>23.4</v>
      </c>
      <c r="G411" s="7">
        <f t="shared" si="89"/>
        <v>5.0735042735042732</v>
      </c>
      <c r="H411" s="15">
        <f t="shared" si="90"/>
        <v>5.5264957264957264</v>
      </c>
      <c r="I411" s="11">
        <f t="shared" si="91"/>
        <v>0.38591799382353975</v>
      </c>
      <c r="J411" s="32">
        <f t="shared" si="92"/>
        <v>1.6492221958270933E-2</v>
      </c>
      <c r="K411" s="32">
        <f t="shared" si="93"/>
        <v>60.634643562900564</v>
      </c>
      <c r="L411" s="8">
        <v>0</v>
      </c>
      <c r="M411" s="9">
        <v>1</v>
      </c>
      <c r="N411" s="8">
        <v>0</v>
      </c>
      <c r="O411" s="9">
        <v>0</v>
      </c>
      <c r="P411" s="9">
        <v>0</v>
      </c>
      <c r="Q411" s="9">
        <v>1</v>
      </c>
      <c r="R411" s="9">
        <v>0</v>
      </c>
      <c r="S411" s="8">
        <v>3135</v>
      </c>
      <c r="T411" s="9">
        <v>5</v>
      </c>
      <c r="U411" s="9">
        <f t="shared" si="94"/>
        <v>3129</v>
      </c>
      <c r="V411" s="9">
        <f t="shared" si="95"/>
        <v>8</v>
      </c>
      <c r="W411" s="7">
        <v>3.53</v>
      </c>
      <c r="X411" s="7">
        <v>16.399999999999999</v>
      </c>
      <c r="Y411" s="9">
        <v>1</v>
      </c>
      <c r="Z411" s="9">
        <v>0</v>
      </c>
      <c r="AA411" s="9">
        <v>1</v>
      </c>
      <c r="AB411" s="9">
        <v>0</v>
      </c>
      <c r="AC411" s="9">
        <v>0</v>
      </c>
      <c r="AD411" s="29">
        <v>0</v>
      </c>
      <c r="AE411" s="9">
        <v>0</v>
      </c>
      <c r="AF411" s="9">
        <v>1</v>
      </c>
      <c r="AG411" s="29">
        <v>0</v>
      </c>
      <c r="AH411" s="9">
        <v>0</v>
      </c>
      <c r="AI411" s="29">
        <v>1</v>
      </c>
      <c r="AJ411" s="20">
        <v>1998</v>
      </c>
      <c r="AK411" s="32">
        <v>0.26</v>
      </c>
      <c r="AL411" s="32">
        <v>0.47</v>
      </c>
      <c r="AM411" s="32">
        <v>0.247</v>
      </c>
      <c r="AN411" s="42">
        <v>2.3E-2</v>
      </c>
      <c r="AO411" s="41">
        <v>1</v>
      </c>
      <c r="AP411" s="17">
        <v>0</v>
      </c>
      <c r="AQ411">
        <v>0</v>
      </c>
      <c r="AR411" s="39">
        <v>1</v>
      </c>
      <c r="AS411" t="s">
        <v>98</v>
      </c>
      <c r="AT411" s="39" t="s">
        <v>98</v>
      </c>
      <c r="AU411">
        <v>0</v>
      </c>
      <c r="AV411" s="17">
        <v>1</v>
      </c>
      <c r="AW411" t="s">
        <v>98</v>
      </c>
      <c r="AX411" s="17" t="s">
        <v>98</v>
      </c>
      <c r="AY411" s="17" t="s">
        <v>19</v>
      </c>
      <c r="AZ411">
        <v>0</v>
      </c>
      <c r="BA411">
        <v>0</v>
      </c>
      <c r="BB411">
        <v>0</v>
      </c>
      <c r="BC411">
        <v>0</v>
      </c>
      <c r="BD411">
        <v>0</v>
      </c>
      <c r="BE411">
        <v>0</v>
      </c>
      <c r="BF411" s="17">
        <v>1</v>
      </c>
      <c r="BG411">
        <v>0</v>
      </c>
      <c r="BH411">
        <v>1</v>
      </c>
      <c r="BI411" s="17">
        <v>0</v>
      </c>
      <c r="BJ411">
        <v>1066</v>
      </c>
      <c r="BK411">
        <v>85</v>
      </c>
      <c r="BL411" s="24">
        <v>31.8</v>
      </c>
      <c r="BM411">
        <v>1</v>
      </c>
      <c r="BN411">
        <v>0</v>
      </c>
      <c r="BO411">
        <v>0</v>
      </c>
      <c r="BP411">
        <v>0</v>
      </c>
      <c r="BQ411">
        <v>0</v>
      </c>
      <c r="BR411">
        <v>0</v>
      </c>
      <c r="BS411">
        <v>0</v>
      </c>
      <c r="BT411" s="17">
        <v>0</v>
      </c>
      <c r="BU411">
        <v>0</v>
      </c>
      <c r="BV411">
        <v>0</v>
      </c>
      <c r="BW411">
        <v>1</v>
      </c>
      <c r="BX411" s="17">
        <v>0</v>
      </c>
      <c r="BY411">
        <v>0</v>
      </c>
      <c r="BZ411">
        <v>0</v>
      </c>
      <c r="CA411">
        <v>0</v>
      </c>
      <c r="CB411">
        <v>0</v>
      </c>
      <c r="CC411" s="17">
        <v>0</v>
      </c>
      <c r="CD411">
        <v>0</v>
      </c>
      <c r="CE411">
        <v>0</v>
      </c>
      <c r="CF411">
        <v>1</v>
      </c>
      <c r="CG411">
        <v>1</v>
      </c>
      <c r="CH411">
        <v>0</v>
      </c>
      <c r="CI411">
        <v>0</v>
      </c>
      <c r="CJ411">
        <v>0</v>
      </c>
      <c r="CK411">
        <v>0</v>
      </c>
      <c r="CL411">
        <v>0</v>
      </c>
      <c r="CM411">
        <v>0</v>
      </c>
      <c r="CN411">
        <v>0</v>
      </c>
      <c r="CO411" s="17">
        <v>0</v>
      </c>
      <c r="CP411">
        <v>8.5000000000000006E-2</v>
      </c>
      <c r="CQ411">
        <v>58</v>
      </c>
      <c r="CR411">
        <v>1</v>
      </c>
      <c r="CS411">
        <v>0</v>
      </c>
      <c r="CT411">
        <v>15</v>
      </c>
      <c r="CZ411" s="33" t="s">
        <v>85</v>
      </c>
    </row>
    <row r="412" spans="1:104" x14ac:dyDescent="0.25">
      <c r="A412">
        <v>411</v>
      </c>
      <c r="B412">
        <v>27</v>
      </c>
      <c r="C412" s="24" t="s">
        <v>490</v>
      </c>
      <c r="D412" s="12">
        <v>3.6</v>
      </c>
      <c r="E412" s="13">
        <f t="shared" si="98"/>
        <v>6.4285714285714293E-2</v>
      </c>
      <c r="F412" s="7">
        <v>56</v>
      </c>
      <c r="G412" s="7">
        <f t="shared" si="89"/>
        <v>3.5357142857142856</v>
      </c>
      <c r="H412" s="15">
        <f t="shared" si="90"/>
        <v>3.6642857142857146</v>
      </c>
      <c r="I412" s="11">
        <f t="shared" si="91"/>
        <v>0.23199795227200942</v>
      </c>
      <c r="J412" s="32">
        <f t="shared" si="92"/>
        <v>4.1428205762858829E-3</v>
      </c>
      <c r="K412" s="32">
        <f t="shared" si="93"/>
        <v>241.38144087729691</v>
      </c>
      <c r="L412" s="8">
        <v>0</v>
      </c>
      <c r="M412" s="9">
        <v>1</v>
      </c>
      <c r="N412" s="8">
        <v>0</v>
      </c>
      <c r="O412" s="9">
        <v>0</v>
      </c>
      <c r="P412" s="9">
        <v>0</v>
      </c>
      <c r="Q412" s="9">
        <v>1</v>
      </c>
      <c r="R412" s="9">
        <v>0</v>
      </c>
      <c r="S412" s="8">
        <v>55135</v>
      </c>
      <c r="T412" s="9">
        <v>5</v>
      </c>
      <c r="U412" s="9">
        <f t="shared" si="94"/>
        <v>55129</v>
      </c>
      <c r="V412" s="9">
        <f t="shared" si="95"/>
        <v>8</v>
      </c>
      <c r="W412" s="7">
        <v>5.19</v>
      </c>
      <c r="X412" s="7">
        <v>18.3</v>
      </c>
      <c r="Y412" s="9">
        <v>1</v>
      </c>
      <c r="Z412" s="9">
        <v>0</v>
      </c>
      <c r="AA412" s="9">
        <v>1</v>
      </c>
      <c r="AB412" s="9">
        <v>0</v>
      </c>
      <c r="AC412" s="9">
        <v>0</v>
      </c>
      <c r="AD412" s="29">
        <v>0</v>
      </c>
      <c r="AE412" s="9">
        <v>0</v>
      </c>
      <c r="AF412" s="9">
        <v>1</v>
      </c>
      <c r="AG412" s="29">
        <v>0</v>
      </c>
      <c r="AH412" s="9">
        <v>0</v>
      </c>
      <c r="AI412" s="29">
        <v>1</v>
      </c>
      <c r="AJ412" s="20">
        <v>1998</v>
      </c>
      <c r="AK412" s="32">
        <v>0.11</v>
      </c>
      <c r="AL412" s="32">
        <v>0.52</v>
      </c>
      <c r="AM412" s="32">
        <v>0.31</v>
      </c>
      <c r="AN412" s="42">
        <v>0.06</v>
      </c>
      <c r="AO412" s="41">
        <v>0</v>
      </c>
      <c r="AP412" s="17">
        <v>1</v>
      </c>
      <c r="AQ412">
        <v>1</v>
      </c>
      <c r="AR412" s="39">
        <v>0</v>
      </c>
      <c r="AS412" t="s">
        <v>98</v>
      </c>
      <c r="AT412" s="39" t="s">
        <v>98</v>
      </c>
      <c r="AU412">
        <v>0</v>
      </c>
      <c r="AV412" s="17">
        <v>1</v>
      </c>
      <c r="AW412" t="s">
        <v>98</v>
      </c>
      <c r="AX412" s="17" t="s">
        <v>98</v>
      </c>
      <c r="AY412" s="17" t="s">
        <v>19</v>
      </c>
      <c r="AZ412">
        <v>0</v>
      </c>
      <c r="BA412">
        <v>0</v>
      </c>
      <c r="BB412">
        <v>0</v>
      </c>
      <c r="BC412">
        <v>0</v>
      </c>
      <c r="BD412">
        <v>0</v>
      </c>
      <c r="BE412">
        <v>0</v>
      </c>
      <c r="BF412" s="17">
        <v>1</v>
      </c>
      <c r="BG412">
        <v>0</v>
      </c>
      <c r="BH412">
        <v>1</v>
      </c>
      <c r="BI412" s="17">
        <v>0</v>
      </c>
      <c r="BJ412">
        <v>1066</v>
      </c>
      <c r="BK412">
        <v>85</v>
      </c>
      <c r="BL412" s="24">
        <v>34.03</v>
      </c>
      <c r="BM412">
        <v>1</v>
      </c>
      <c r="BN412">
        <v>0</v>
      </c>
      <c r="BO412">
        <v>0</v>
      </c>
      <c r="BP412">
        <v>0</v>
      </c>
      <c r="BQ412">
        <v>0</v>
      </c>
      <c r="BR412">
        <v>0</v>
      </c>
      <c r="BS412">
        <v>0</v>
      </c>
      <c r="BT412" s="17">
        <v>0</v>
      </c>
      <c r="BU412">
        <v>0</v>
      </c>
      <c r="BV412">
        <v>0</v>
      </c>
      <c r="BW412">
        <v>1</v>
      </c>
      <c r="BX412" s="17">
        <v>0</v>
      </c>
      <c r="BY412">
        <v>0</v>
      </c>
      <c r="BZ412">
        <v>0</v>
      </c>
      <c r="CA412">
        <v>0</v>
      </c>
      <c r="CB412">
        <v>0</v>
      </c>
      <c r="CC412" s="17">
        <v>0</v>
      </c>
      <c r="CD412">
        <v>0</v>
      </c>
      <c r="CE412">
        <v>0</v>
      </c>
      <c r="CF412">
        <v>1</v>
      </c>
      <c r="CG412">
        <v>1</v>
      </c>
      <c r="CH412">
        <v>0</v>
      </c>
      <c r="CI412">
        <v>0</v>
      </c>
      <c r="CJ412">
        <v>0</v>
      </c>
      <c r="CK412">
        <v>0</v>
      </c>
      <c r="CL412">
        <v>0</v>
      </c>
      <c r="CM412">
        <v>0</v>
      </c>
      <c r="CN412">
        <v>0</v>
      </c>
      <c r="CO412" s="17">
        <v>0</v>
      </c>
      <c r="CP412">
        <v>8.5000000000000006E-2</v>
      </c>
      <c r="CQ412">
        <v>58</v>
      </c>
      <c r="CR412">
        <v>1</v>
      </c>
      <c r="CS412">
        <v>0</v>
      </c>
      <c r="CT412">
        <v>15</v>
      </c>
      <c r="CZ412" s="33" t="s">
        <v>85</v>
      </c>
    </row>
    <row r="413" spans="1:104" x14ac:dyDescent="0.25">
      <c r="A413">
        <v>412</v>
      </c>
      <c r="B413">
        <v>27</v>
      </c>
      <c r="C413" s="24" t="s">
        <v>490</v>
      </c>
      <c r="D413" s="12">
        <v>2.8</v>
      </c>
      <c r="E413" s="13">
        <f t="shared" si="98"/>
        <v>9.3023255813953473E-2</v>
      </c>
      <c r="F413" s="7">
        <v>30.1</v>
      </c>
      <c r="G413" s="7">
        <f t="shared" si="89"/>
        <v>2.7069767441860462</v>
      </c>
      <c r="H413" s="15">
        <f t="shared" si="90"/>
        <v>2.8930232558139535</v>
      </c>
      <c r="I413" s="11">
        <f t="shared" si="91"/>
        <v>0.18766370166751487</v>
      </c>
      <c r="J413" s="32">
        <f t="shared" si="92"/>
        <v>6.2346744740038162E-3</v>
      </c>
      <c r="K413" s="32">
        <f t="shared" si="93"/>
        <v>160.39329786496691</v>
      </c>
      <c r="L413" s="8">
        <v>0</v>
      </c>
      <c r="M413" s="9">
        <v>1</v>
      </c>
      <c r="N413" s="8">
        <v>0</v>
      </c>
      <c r="O413" s="9">
        <v>0</v>
      </c>
      <c r="P413" s="9">
        <v>0</v>
      </c>
      <c r="Q413" s="9">
        <v>1</v>
      </c>
      <c r="R413" s="9">
        <v>0</v>
      </c>
      <c r="S413" s="8">
        <v>24826</v>
      </c>
      <c r="T413" s="9">
        <v>5</v>
      </c>
      <c r="U413" s="9">
        <f t="shared" si="94"/>
        <v>24820</v>
      </c>
      <c r="V413" s="9">
        <f t="shared" si="95"/>
        <v>8</v>
      </c>
      <c r="W413" s="7">
        <v>3.53</v>
      </c>
      <c r="X413" s="7">
        <v>16.399999999999999</v>
      </c>
      <c r="Y413" s="9">
        <v>1</v>
      </c>
      <c r="Z413" s="9">
        <v>0</v>
      </c>
      <c r="AA413" s="9">
        <v>1</v>
      </c>
      <c r="AB413" s="9">
        <v>0</v>
      </c>
      <c r="AC413" s="9">
        <v>0</v>
      </c>
      <c r="AD413" s="29">
        <v>0</v>
      </c>
      <c r="AE413" s="9">
        <v>0</v>
      </c>
      <c r="AF413" s="9">
        <v>1</v>
      </c>
      <c r="AG413" s="29">
        <v>0</v>
      </c>
      <c r="AH413" s="9">
        <v>0</v>
      </c>
      <c r="AI413" s="29">
        <v>1</v>
      </c>
      <c r="AJ413" s="20">
        <v>1998</v>
      </c>
      <c r="AK413" s="32">
        <v>0.26</v>
      </c>
      <c r="AL413" s="32">
        <v>0.47</v>
      </c>
      <c r="AM413" s="32">
        <v>0.247</v>
      </c>
      <c r="AN413" s="42">
        <v>2.3E-2</v>
      </c>
      <c r="AO413" s="41">
        <v>0</v>
      </c>
      <c r="AP413" s="17">
        <v>1</v>
      </c>
      <c r="AQ413">
        <v>0</v>
      </c>
      <c r="AR413" s="39">
        <v>1</v>
      </c>
      <c r="AS413" t="s">
        <v>98</v>
      </c>
      <c r="AT413" s="39" t="s">
        <v>98</v>
      </c>
      <c r="AU413">
        <v>0</v>
      </c>
      <c r="AV413" s="17">
        <v>1</v>
      </c>
      <c r="AW413" t="s">
        <v>98</v>
      </c>
      <c r="AX413" s="17" t="s">
        <v>98</v>
      </c>
      <c r="AY413" s="17" t="s">
        <v>19</v>
      </c>
      <c r="AZ413">
        <v>0</v>
      </c>
      <c r="BA413">
        <v>0</v>
      </c>
      <c r="BB413">
        <v>0</v>
      </c>
      <c r="BC413">
        <v>0</v>
      </c>
      <c r="BD413">
        <v>0</v>
      </c>
      <c r="BE413">
        <v>0</v>
      </c>
      <c r="BF413" s="17">
        <v>1</v>
      </c>
      <c r="BG413">
        <v>0</v>
      </c>
      <c r="BH413">
        <v>1</v>
      </c>
      <c r="BI413" s="17">
        <v>0</v>
      </c>
      <c r="BJ413">
        <v>1066</v>
      </c>
      <c r="BK413">
        <v>85</v>
      </c>
      <c r="BL413" s="24">
        <v>31.8</v>
      </c>
      <c r="BM413">
        <v>1</v>
      </c>
      <c r="BN413">
        <v>0</v>
      </c>
      <c r="BO413">
        <v>0</v>
      </c>
      <c r="BP413">
        <v>0</v>
      </c>
      <c r="BQ413">
        <v>0</v>
      </c>
      <c r="BR413">
        <v>0</v>
      </c>
      <c r="BS413">
        <v>0</v>
      </c>
      <c r="BT413" s="17">
        <v>0</v>
      </c>
      <c r="BU413">
        <v>0</v>
      </c>
      <c r="BV413">
        <v>0</v>
      </c>
      <c r="BW413">
        <v>1</v>
      </c>
      <c r="BX413" s="17">
        <v>0</v>
      </c>
      <c r="BY413">
        <v>0</v>
      </c>
      <c r="BZ413">
        <v>0</v>
      </c>
      <c r="CA413">
        <v>0</v>
      </c>
      <c r="CB413">
        <v>0</v>
      </c>
      <c r="CC413" s="17">
        <v>0</v>
      </c>
      <c r="CD413">
        <v>0</v>
      </c>
      <c r="CE413">
        <v>0</v>
      </c>
      <c r="CF413">
        <v>1</v>
      </c>
      <c r="CG413">
        <v>1</v>
      </c>
      <c r="CH413">
        <v>0</v>
      </c>
      <c r="CI413">
        <v>0</v>
      </c>
      <c r="CJ413">
        <v>0</v>
      </c>
      <c r="CK413">
        <v>0</v>
      </c>
      <c r="CL413">
        <v>0</v>
      </c>
      <c r="CM413">
        <v>0</v>
      </c>
      <c r="CN413">
        <v>0</v>
      </c>
      <c r="CO413" s="17">
        <v>0</v>
      </c>
      <c r="CP413">
        <v>8.5000000000000006E-2</v>
      </c>
      <c r="CQ413">
        <v>58</v>
      </c>
      <c r="CR413">
        <v>1</v>
      </c>
      <c r="CS413">
        <v>0</v>
      </c>
      <c r="CT413">
        <v>15</v>
      </c>
      <c r="CZ413" s="33" t="s">
        <v>85</v>
      </c>
    </row>
    <row r="414" spans="1:104" x14ac:dyDescent="0.25">
      <c r="A414">
        <v>413</v>
      </c>
      <c r="B414">
        <v>27</v>
      </c>
      <c r="C414" s="24" t="s">
        <v>490</v>
      </c>
      <c r="D414" s="12">
        <v>2.5</v>
      </c>
      <c r="E414" s="13">
        <f t="shared" si="98"/>
        <v>0.39936102236421728</v>
      </c>
      <c r="F414" s="7">
        <v>6.26</v>
      </c>
      <c r="G414" s="7">
        <f t="shared" si="89"/>
        <v>2.1006389776357826</v>
      </c>
      <c r="H414" s="15">
        <f t="shared" si="90"/>
        <v>2.8993610223642174</v>
      </c>
      <c r="I414" s="11">
        <f t="shared" si="91"/>
        <v>6.5629166615310958E-2</v>
      </c>
      <c r="J414" s="32">
        <f t="shared" si="92"/>
        <v>1.0483892430560858E-2</v>
      </c>
      <c r="K414" s="32">
        <f t="shared" si="93"/>
        <v>95.384420111462646</v>
      </c>
      <c r="L414" s="8">
        <v>0</v>
      </c>
      <c r="M414" s="9">
        <v>1</v>
      </c>
      <c r="N414" s="8">
        <v>0</v>
      </c>
      <c r="O414" s="9">
        <v>0</v>
      </c>
      <c r="P414" s="9">
        <v>0</v>
      </c>
      <c r="Q414" s="9">
        <v>1</v>
      </c>
      <c r="R414" s="9">
        <v>0</v>
      </c>
      <c r="S414" s="8">
        <v>9065</v>
      </c>
      <c r="T414" s="9">
        <v>5</v>
      </c>
      <c r="U414" s="9">
        <f t="shared" si="94"/>
        <v>9059</v>
      </c>
      <c r="V414" s="9">
        <f t="shared" si="95"/>
        <v>8</v>
      </c>
      <c r="W414" s="7">
        <v>5.19</v>
      </c>
      <c r="X414" s="7">
        <v>18.3</v>
      </c>
      <c r="Y414" s="9">
        <v>1</v>
      </c>
      <c r="Z414" s="9">
        <v>0</v>
      </c>
      <c r="AA414" s="9">
        <v>1</v>
      </c>
      <c r="AB414" s="9">
        <v>0</v>
      </c>
      <c r="AC414" s="9">
        <v>0</v>
      </c>
      <c r="AD414" s="29">
        <v>0</v>
      </c>
      <c r="AE414" s="9">
        <v>0</v>
      </c>
      <c r="AF414" s="9">
        <v>1</v>
      </c>
      <c r="AG414" s="29">
        <v>0</v>
      </c>
      <c r="AH414" s="9">
        <v>0</v>
      </c>
      <c r="AI414" s="29">
        <v>1</v>
      </c>
      <c r="AJ414" s="20">
        <v>1998</v>
      </c>
      <c r="AK414" s="32">
        <v>0.11</v>
      </c>
      <c r="AL414" s="32">
        <v>0.52</v>
      </c>
      <c r="AM414" s="32">
        <v>0.31</v>
      </c>
      <c r="AN414" s="42">
        <v>0.06</v>
      </c>
      <c r="AO414" s="41">
        <v>1</v>
      </c>
      <c r="AP414" s="17">
        <v>0</v>
      </c>
      <c r="AQ414">
        <v>1</v>
      </c>
      <c r="AR414" s="39">
        <v>0</v>
      </c>
      <c r="AS414" t="s">
        <v>98</v>
      </c>
      <c r="AT414" s="39" t="s">
        <v>98</v>
      </c>
      <c r="AU414">
        <v>0</v>
      </c>
      <c r="AV414" s="17">
        <v>1</v>
      </c>
      <c r="AW414" t="s">
        <v>98</v>
      </c>
      <c r="AX414" s="17" t="s">
        <v>98</v>
      </c>
      <c r="AY414" s="17" t="s">
        <v>19</v>
      </c>
      <c r="AZ414">
        <v>0</v>
      </c>
      <c r="BA414">
        <v>0</v>
      </c>
      <c r="BB414">
        <v>0</v>
      </c>
      <c r="BC414">
        <v>0</v>
      </c>
      <c r="BD414">
        <v>0</v>
      </c>
      <c r="BE414">
        <v>0</v>
      </c>
      <c r="BF414" s="17">
        <v>1</v>
      </c>
      <c r="BG414">
        <v>0</v>
      </c>
      <c r="BH414">
        <v>1</v>
      </c>
      <c r="BI414" s="17">
        <v>0</v>
      </c>
      <c r="BJ414">
        <v>1066</v>
      </c>
      <c r="BK414">
        <v>85</v>
      </c>
      <c r="BL414" s="24">
        <v>34.03</v>
      </c>
      <c r="BM414">
        <v>1</v>
      </c>
      <c r="BN414">
        <v>0</v>
      </c>
      <c r="BO414">
        <v>0</v>
      </c>
      <c r="BP414">
        <v>0</v>
      </c>
      <c r="BQ414">
        <v>0</v>
      </c>
      <c r="BR414">
        <v>0</v>
      </c>
      <c r="BS414">
        <v>0</v>
      </c>
      <c r="BT414" s="17">
        <v>0</v>
      </c>
      <c r="BU414">
        <v>0</v>
      </c>
      <c r="BV414">
        <v>0</v>
      </c>
      <c r="BW414">
        <v>1</v>
      </c>
      <c r="BX414" s="17">
        <v>0</v>
      </c>
      <c r="BY414">
        <v>0</v>
      </c>
      <c r="BZ414">
        <v>0</v>
      </c>
      <c r="CA414">
        <v>0</v>
      </c>
      <c r="CB414">
        <v>0</v>
      </c>
      <c r="CC414" s="17">
        <v>0</v>
      </c>
      <c r="CD414">
        <v>0</v>
      </c>
      <c r="CE414">
        <v>0</v>
      </c>
      <c r="CF414">
        <v>1</v>
      </c>
      <c r="CG414">
        <v>1</v>
      </c>
      <c r="CH414">
        <v>0</v>
      </c>
      <c r="CI414">
        <v>0</v>
      </c>
      <c r="CJ414">
        <v>0</v>
      </c>
      <c r="CK414">
        <v>0</v>
      </c>
      <c r="CL414">
        <v>0</v>
      </c>
      <c r="CM414">
        <v>0</v>
      </c>
      <c r="CN414">
        <v>0</v>
      </c>
      <c r="CO414" s="17">
        <v>0</v>
      </c>
      <c r="CP414">
        <v>8.5000000000000006E-2</v>
      </c>
      <c r="CQ414">
        <v>58</v>
      </c>
      <c r="CR414">
        <v>1</v>
      </c>
      <c r="CS414">
        <v>0</v>
      </c>
      <c r="CT414">
        <v>15</v>
      </c>
      <c r="CZ414" s="33" t="s">
        <v>85</v>
      </c>
    </row>
    <row r="415" spans="1:104" x14ac:dyDescent="0.25">
      <c r="A415">
        <v>414</v>
      </c>
      <c r="B415">
        <v>27</v>
      </c>
      <c r="C415" s="24" t="s">
        <v>490</v>
      </c>
      <c r="D415" s="12">
        <v>2.4</v>
      </c>
      <c r="E415" s="13">
        <f t="shared" si="98"/>
        <v>0.69364161849710981</v>
      </c>
      <c r="F415" s="7">
        <v>3.46</v>
      </c>
      <c r="G415" s="7">
        <f t="shared" si="89"/>
        <v>1.70635838150289</v>
      </c>
      <c r="H415" s="15">
        <f t="shared" si="90"/>
        <v>3.0936416184971098</v>
      </c>
      <c r="I415" s="11">
        <f t="shared" si="91"/>
        <v>6.173679701695501E-2</v>
      </c>
      <c r="J415" s="32">
        <f t="shared" si="92"/>
        <v>1.7843004918195092E-2</v>
      </c>
      <c r="K415" s="32">
        <f t="shared" si="93"/>
        <v>56.044371706711097</v>
      </c>
      <c r="L415" s="8">
        <v>0</v>
      </c>
      <c r="M415" s="9">
        <v>1</v>
      </c>
      <c r="N415" s="8">
        <v>0</v>
      </c>
      <c r="O415" s="9">
        <v>0</v>
      </c>
      <c r="P415" s="9">
        <v>0</v>
      </c>
      <c r="Q415" s="9">
        <v>1</v>
      </c>
      <c r="R415" s="9">
        <v>0</v>
      </c>
      <c r="S415" s="8">
        <v>3135</v>
      </c>
      <c r="T415" s="9">
        <v>5</v>
      </c>
      <c r="U415" s="9">
        <f t="shared" si="94"/>
        <v>3129</v>
      </c>
      <c r="V415" s="9">
        <f t="shared" si="95"/>
        <v>8</v>
      </c>
      <c r="W415" s="7">
        <v>3.53</v>
      </c>
      <c r="X415" s="7">
        <v>16.399999999999999</v>
      </c>
      <c r="Y415" s="9">
        <v>1</v>
      </c>
      <c r="Z415" s="9">
        <v>0</v>
      </c>
      <c r="AA415" s="9">
        <v>1</v>
      </c>
      <c r="AB415" s="9">
        <v>0</v>
      </c>
      <c r="AC415" s="9">
        <v>0</v>
      </c>
      <c r="AD415" s="29">
        <v>0</v>
      </c>
      <c r="AE415" s="9">
        <v>0</v>
      </c>
      <c r="AF415" s="9">
        <v>1</v>
      </c>
      <c r="AG415" s="29">
        <v>0</v>
      </c>
      <c r="AH415" s="9">
        <v>0</v>
      </c>
      <c r="AI415" s="29">
        <v>1</v>
      </c>
      <c r="AJ415" s="20">
        <v>1998</v>
      </c>
      <c r="AK415" s="32">
        <v>0.26</v>
      </c>
      <c r="AL415" s="32">
        <v>0.47</v>
      </c>
      <c r="AM415" s="32">
        <v>0.247</v>
      </c>
      <c r="AN415" s="42">
        <v>2.3E-2</v>
      </c>
      <c r="AO415" s="41">
        <v>1</v>
      </c>
      <c r="AP415" s="17">
        <v>0</v>
      </c>
      <c r="AQ415">
        <v>0</v>
      </c>
      <c r="AR415" s="39">
        <v>1</v>
      </c>
      <c r="AS415" t="s">
        <v>98</v>
      </c>
      <c r="AT415" s="39" t="s">
        <v>98</v>
      </c>
      <c r="AU415">
        <v>0</v>
      </c>
      <c r="AV415" s="17">
        <v>1</v>
      </c>
      <c r="AW415" t="s">
        <v>98</v>
      </c>
      <c r="AX415" s="17" t="s">
        <v>98</v>
      </c>
      <c r="AY415" s="17" t="s">
        <v>19</v>
      </c>
      <c r="AZ415">
        <v>0</v>
      </c>
      <c r="BA415">
        <v>0</v>
      </c>
      <c r="BB415">
        <v>0</v>
      </c>
      <c r="BC415">
        <v>0</v>
      </c>
      <c r="BD415">
        <v>0</v>
      </c>
      <c r="BE415">
        <v>0</v>
      </c>
      <c r="BF415" s="17">
        <v>1</v>
      </c>
      <c r="BG415">
        <v>0</v>
      </c>
      <c r="BH415">
        <v>1</v>
      </c>
      <c r="BI415" s="17">
        <v>0</v>
      </c>
      <c r="BJ415">
        <v>1066</v>
      </c>
      <c r="BK415">
        <v>85</v>
      </c>
      <c r="BL415" s="24">
        <v>31.8</v>
      </c>
      <c r="BM415">
        <v>1</v>
      </c>
      <c r="BN415">
        <v>0</v>
      </c>
      <c r="BO415">
        <v>0</v>
      </c>
      <c r="BP415">
        <v>0</v>
      </c>
      <c r="BQ415">
        <v>0</v>
      </c>
      <c r="BR415">
        <v>0</v>
      </c>
      <c r="BS415">
        <v>0</v>
      </c>
      <c r="BT415" s="17">
        <v>0</v>
      </c>
      <c r="BU415">
        <v>0</v>
      </c>
      <c r="BV415">
        <v>0</v>
      </c>
      <c r="BW415">
        <v>1</v>
      </c>
      <c r="BX415" s="17">
        <v>0</v>
      </c>
      <c r="BY415">
        <v>0</v>
      </c>
      <c r="BZ415">
        <v>0</v>
      </c>
      <c r="CA415">
        <v>0</v>
      </c>
      <c r="CB415">
        <v>0</v>
      </c>
      <c r="CC415" s="17">
        <v>0</v>
      </c>
      <c r="CD415">
        <v>0</v>
      </c>
      <c r="CE415">
        <v>0</v>
      </c>
      <c r="CF415">
        <v>1</v>
      </c>
      <c r="CG415">
        <v>1</v>
      </c>
      <c r="CH415">
        <v>0</v>
      </c>
      <c r="CI415">
        <v>0</v>
      </c>
      <c r="CJ415">
        <v>0</v>
      </c>
      <c r="CK415">
        <v>0</v>
      </c>
      <c r="CL415">
        <v>0</v>
      </c>
      <c r="CM415">
        <v>0</v>
      </c>
      <c r="CN415">
        <v>0</v>
      </c>
      <c r="CO415" s="17">
        <v>0</v>
      </c>
      <c r="CP415">
        <v>8.5000000000000006E-2</v>
      </c>
      <c r="CQ415">
        <v>58</v>
      </c>
      <c r="CR415">
        <v>1</v>
      </c>
      <c r="CS415">
        <v>0</v>
      </c>
      <c r="CT415">
        <v>15</v>
      </c>
      <c r="CZ415" s="33" t="s">
        <v>85</v>
      </c>
    </row>
    <row r="416" spans="1:104" x14ac:dyDescent="0.25">
      <c r="A416">
        <v>415</v>
      </c>
      <c r="B416">
        <v>27</v>
      </c>
      <c r="C416" s="24" t="s">
        <v>490</v>
      </c>
      <c r="D416" s="12">
        <v>3.2</v>
      </c>
      <c r="E416" s="13">
        <f t="shared" si="98"/>
        <v>0.11228070175438597</v>
      </c>
      <c r="F416" s="7">
        <v>28.5</v>
      </c>
      <c r="G416" s="7">
        <f t="shared" si="89"/>
        <v>3.0877192982456143</v>
      </c>
      <c r="H416" s="15">
        <f t="shared" si="90"/>
        <v>3.312280701754386</v>
      </c>
      <c r="I416" s="11">
        <f t="shared" si="91"/>
        <v>0.12049770538708542</v>
      </c>
      <c r="J416" s="32">
        <f t="shared" si="92"/>
        <v>4.2279896627047519E-3</v>
      </c>
      <c r="K416" s="32">
        <f t="shared" si="93"/>
        <v>236.51902671878216</v>
      </c>
      <c r="L416" s="8">
        <v>0</v>
      </c>
      <c r="M416" s="9">
        <v>1</v>
      </c>
      <c r="N416" s="8">
        <v>0</v>
      </c>
      <c r="O416" s="9">
        <v>0</v>
      </c>
      <c r="P416" s="9">
        <v>0</v>
      </c>
      <c r="Q416" s="9">
        <v>1</v>
      </c>
      <c r="R416" s="9">
        <v>0</v>
      </c>
      <c r="S416" s="8">
        <v>55135</v>
      </c>
      <c r="T416" s="9">
        <v>5</v>
      </c>
      <c r="U416" s="9">
        <f t="shared" si="94"/>
        <v>55129</v>
      </c>
      <c r="V416" s="9">
        <f t="shared" si="95"/>
        <v>8</v>
      </c>
      <c r="W416" s="7">
        <v>5.19</v>
      </c>
      <c r="X416" s="7">
        <v>18.3</v>
      </c>
      <c r="Y416" s="9">
        <v>1</v>
      </c>
      <c r="Z416" s="9">
        <v>0</v>
      </c>
      <c r="AA416" s="9">
        <v>1</v>
      </c>
      <c r="AB416" s="9">
        <v>0</v>
      </c>
      <c r="AC416" s="9">
        <v>0</v>
      </c>
      <c r="AD416" s="29">
        <v>0</v>
      </c>
      <c r="AE416" s="9">
        <v>0</v>
      </c>
      <c r="AF416" s="9">
        <v>1</v>
      </c>
      <c r="AG416" s="29">
        <v>0</v>
      </c>
      <c r="AH416" s="9">
        <v>0</v>
      </c>
      <c r="AI416" s="29">
        <v>1</v>
      </c>
      <c r="AJ416" s="20">
        <v>1998</v>
      </c>
      <c r="AK416" s="32">
        <v>0.11</v>
      </c>
      <c r="AL416" s="32">
        <v>0.52</v>
      </c>
      <c r="AM416" s="32">
        <v>0.31</v>
      </c>
      <c r="AN416" s="42">
        <v>0.06</v>
      </c>
      <c r="AO416" s="41">
        <v>0</v>
      </c>
      <c r="AP416" s="17">
        <v>1</v>
      </c>
      <c r="AQ416">
        <v>1</v>
      </c>
      <c r="AR416" s="39">
        <v>0</v>
      </c>
      <c r="AS416" t="s">
        <v>98</v>
      </c>
      <c r="AT416" s="39" t="s">
        <v>98</v>
      </c>
      <c r="AU416">
        <v>0</v>
      </c>
      <c r="AV416" s="17">
        <v>1</v>
      </c>
      <c r="AW416" t="s">
        <v>98</v>
      </c>
      <c r="AX416" s="17" t="s">
        <v>98</v>
      </c>
      <c r="AY416" s="17" t="s">
        <v>19</v>
      </c>
      <c r="AZ416">
        <v>0</v>
      </c>
      <c r="BA416">
        <v>0</v>
      </c>
      <c r="BB416">
        <v>0</v>
      </c>
      <c r="BC416">
        <v>0</v>
      </c>
      <c r="BD416">
        <v>0</v>
      </c>
      <c r="BE416">
        <v>0</v>
      </c>
      <c r="BF416" s="17">
        <v>1</v>
      </c>
      <c r="BG416">
        <v>0</v>
      </c>
      <c r="BH416">
        <v>1</v>
      </c>
      <c r="BI416" s="17">
        <v>0</v>
      </c>
      <c r="BJ416">
        <v>1066</v>
      </c>
      <c r="BK416">
        <v>85</v>
      </c>
      <c r="BL416" s="24">
        <v>34.03</v>
      </c>
      <c r="BM416">
        <v>1</v>
      </c>
      <c r="BN416">
        <v>0</v>
      </c>
      <c r="BO416">
        <v>0</v>
      </c>
      <c r="BP416">
        <v>0</v>
      </c>
      <c r="BQ416">
        <v>0</v>
      </c>
      <c r="BR416">
        <v>0</v>
      </c>
      <c r="BS416">
        <v>0</v>
      </c>
      <c r="BT416" s="17">
        <v>0</v>
      </c>
      <c r="BU416">
        <v>0</v>
      </c>
      <c r="BV416">
        <v>0</v>
      </c>
      <c r="BW416">
        <v>1</v>
      </c>
      <c r="BX416" s="17">
        <v>0</v>
      </c>
      <c r="BY416">
        <v>0</v>
      </c>
      <c r="BZ416">
        <v>0</v>
      </c>
      <c r="CA416">
        <v>0</v>
      </c>
      <c r="CB416">
        <v>0</v>
      </c>
      <c r="CC416" s="17">
        <v>0</v>
      </c>
      <c r="CD416">
        <v>0</v>
      </c>
      <c r="CE416">
        <v>0</v>
      </c>
      <c r="CF416">
        <v>1</v>
      </c>
      <c r="CG416">
        <v>1</v>
      </c>
      <c r="CH416">
        <v>0</v>
      </c>
      <c r="CI416">
        <v>0</v>
      </c>
      <c r="CJ416">
        <v>0</v>
      </c>
      <c r="CK416">
        <v>0</v>
      </c>
      <c r="CL416">
        <v>0</v>
      </c>
      <c r="CM416">
        <v>0</v>
      </c>
      <c r="CN416">
        <v>0</v>
      </c>
      <c r="CO416" s="17">
        <v>0</v>
      </c>
      <c r="CP416">
        <v>8.5000000000000006E-2</v>
      </c>
      <c r="CQ416">
        <v>58</v>
      </c>
      <c r="CR416">
        <v>1</v>
      </c>
      <c r="CS416">
        <v>0</v>
      </c>
      <c r="CT416">
        <v>15</v>
      </c>
      <c r="CZ416" s="33" t="s">
        <v>85</v>
      </c>
    </row>
    <row r="417" spans="1:104" s="50" customFormat="1" x14ac:dyDescent="0.25">
      <c r="A417" s="50">
        <v>416</v>
      </c>
      <c r="B417" s="50">
        <v>27</v>
      </c>
      <c r="C417" s="51" t="s">
        <v>490</v>
      </c>
      <c r="D417" s="52">
        <v>1.9</v>
      </c>
      <c r="E417" s="53">
        <f t="shared" si="98"/>
        <v>0.14843749999999997</v>
      </c>
      <c r="F417" s="54">
        <v>12.8</v>
      </c>
      <c r="G417" s="54">
        <f t="shared" si="89"/>
        <v>1.7515624999999999</v>
      </c>
      <c r="H417" s="55">
        <f t="shared" si="90"/>
        <v>2.0484374999999999</v>
      </c>
      <c r="I417" s="56">
        <f t="shared" si="91"/>
        <v>8.0980485224041943E-2</v>
      </c>
      <c r="J417" s="57">
        <f t="shared" si="92"/>
        <v>6.3266004081282768E-3</v>
      </c>
      <c r="K417" s="57">
        <f t="shared" si="93"/>
        <v>158.06277234061156</v>
      </c>
      <c r="L417" s="58">
        <v>0</v>
      </c>
      <c r="M417" s="59">
        <v>1</v>
      </c>
      <c r="N417" s="58">
        <v>0</v>
      </c>
      <c r="O417" s="59">
        <v>0</v>
      </c>
      <c r="P417" s="59">
        <v>0</v>
      </c>
      <c r="Q417" s="59">
        <v>1</v>
      </c>
      <c r="R417" s="59">
        <v>0</v>
      </c>
      <c r="S417" s="58">
        <v>24826</v>
      </c>
      <c r="T417" s="59">
        <v>5</v>
      </c>
      <c r="U417" s="59">
        <f t="shared" si="94"/>
        <v>24820</v>
      </c>
      <c r="V417" s="59">
        <f t="shared" si="95"/>
        <v>8</v>
      </c>
      <c r="W417" s="54">
        <v>3.53</v>
      </c>
      <c r="X417" s="54">
        <v>16.399999999999999</v>
      </c>
      <c r="Y417" s="59">
        <v>1</v>
      </c>
      <c r="Z417" s="59">
        <v>0</v>
      </c>
      <c r="AA417" s="59">
        <v>1</v>
      </c>
      <c r="AB417" s="59">
        <v>0</v>
      </c>
      <c r="AC417" s="59">
        <v>0</v>
      </c>
      <c r="AD417" s="60">
        <v>0</v>
      </c>
      <c r="AE417" s="59">
        <v>0</v>
      </c>
      <c r="AF417" s="59">
        <v>1</v>
      </c>
      <c r="AG417" s="60">
        <v>0</v>
      </c>
      <c r="AH417" s="59">
        <v>0</v>
      </c>
      <c r="AI417" s="60">
        <v>1</v>
      </c>
      <c r="AJ417" s="61">
        <v>1998</v>
      </c>
      <c r="AK417" s="57">
        <v>0.26</v>
      </c>
      <c r="AL417" s="57">
        <v>0.47</v>
      </c>
      <c r="AM417" s="57">
        <v>0.247</v>
      </c>
      <c r="AN417" s="62">
        <v>2.3E-2</v>
      </c>
      <c r="AO417" s="63">
        <v>0</v>
      </c>
      <c r="AP417" s="64">
        <v>1</v>
      </c>
      <c r="AQ417" s="50">
        <v>0</v>
      </c>
      <c r="AR417" s="65">
        <v>1</v>
      </c>
      <c r="AS417" s="50" t="s">
        <v>98</v>
      </c>
      <c r="AT417" s="65" t="s">
        <v>98</v>
      </c>
      <c r="AU417">
        <v>0</v>
      </c>
      <c r="AV417" s="64">
        <v>1</v>
      </c>
      <c r="AW417" s="50" t="s">
        <v>98</v>
      </c>
      <c r="AX417" s="64" t="s">
        <v>98</v>
      </c>
      <c r="AY417" s="64" t="s">
        <v>19</v>
      </c>
      <c r="AZ417">
        <v>0</v>
      </c>
      <c r="BA417">
        <v>0</v>
      </c>
      <c r="BB417">
        <v>0</v>
      </c>
      <c r="BC417">
        <v>0</v>
      </c>
      <c r="BD417">
        <v>0</v>
      </c>
      <c r="BE417">
        <v>0</v>
      </c>
      <c r="BF417" s="64">
        <v>1</v>
      </c>
      <c r="BG417">
        <v>0</v>
      </c>
      <c r="BH417">
        <v>1</v>
      </c>
      <c r="BI417" s="64">
        <v>0</v>
      </c>
      <c r="BJ417">
        <v>1066</v>
      </c>
      <c r="BK417">
        <v>85</v>
      </c>
      <c r="BL417" s="51">
        <v>31.8</v>
      </c>
      <c r="BM417" s="50">
        <v>1</v>
      </c>
      <c r="BN417" s="50">
        <v>0</v>
      </c>
      <c r="BO417" s="50">
        <v>0</v>
      </c>
      <c r="BP417" s="50">
        <v>0</v>
      </c>
      <c r="BQ417" s="50">
        <v>0</v>
      </c>
      <c r="BR417" s="50">
        <v>0</v>
      </c>
      <c r="BS417" s="50">
        <v>0</v>
      </c>
      <c r="BT417" s="64">
        <v>0</v>
      </c>
      <c r="BU417" s="50">
        <v>0</v>
      </c>
      <c r="BV417" s="50">
        <v>0</v>
      </c>
      <c r="BW417" s="50">
        <v>1</v>
      </c>
      <c r="BX417" s="64">
        <v>0</v>
      </c>
      <c r="BY417" s="50">
        <v>0</v>
      </c>
      <c r="BZ417" s="50">
        <v>0</v>
      </c>
      <c r="CA417" s="50">
        <v>0</v>
      </c>
      <c r="CB417" s="50">
        <v>0</v>
      </c>
      <c r="CC417" s="64">
        <v>0</v>
      </c>
      <c r="CD417" s="50">
        <v>0</v>
      </c>
      <c r="CE417" s="50">
        <v>0</v>
      </c>
      <c r="CF417" s="50">
        <v>1</v>
      </c>
      <c r="CG417" s="50">
        <v>1</v>
      </c>
      <c r="CH417" s="50">
        <v>0</v>
      </c>
      <c r="CI417" s="50">
        <v>0</v>
      </c>
      <c r="CJ417" s="50">
        <v>0</v>
      </c>
      <c r="CK417">
        <v>0</v>
      </c>
      <c r="CL417" s="50">
        <v>0</v>
      </c>
      <c r="CM417" s="50">
        <v>0</v>
      </c>
      <c r="CN417" s="50">
        <v>0</v>
      </c>
      <c r="CO417" s="64">
        <v>0</v>
      </c>
      <c r="CP417">
        <v>8.5000000000000006E-2</v>
      </c>
      <c r="CQ417">
        <v>58</v>
      </c>
      <c r="CR417">
        <v>1</v>
      </c>
      <c r="CS417">
        <v>0</v>
      </c>
      <c r="CT417">
        <v>15</v>
      </c>
      <c r="CU417" s="66"/>
      <c r="CZ417" s="33" t="s">
        <v>85</v>
      </c>
    </row>
    <row r="418" spans="1:104" x14ac:dyDescent="0.25">
      <c r="A418">
        <v>417</v>
      </c>
      <c r="B418">
        <v>28</v>
      </c>
      <c r="C418" s="24" t="s">
        <v>275</v>
      </c>
      <c r="D418" s="12">
        <v>4.8</v>
      </c>
      <c r="E418" s="13">
        <v>0.3</v>
      </c>
      <c r="F418" s="7">
        <f t="shared" ref="F418:F426" si="99">D418/E418</f>
        <v>16</v>
      </c>
      <c r="G418" s="7">
        <f t="shared" si="89"/>
        <v>4.5</v>
      </c>
      <c r="H418" s="15">
        <f t="shared" si="90"/>
        <v>5.0999999999999996</v>
      </c>
      <c r="I418" s="11">
        <f t="shared" si="91"/>
        <v>0.36891438072857313</v>
      </c>
      <c r="J418" s="32">
        <f t="shared" si="92"/>
        <v>2.3057148795535824E-2</v>
      </c>
      <c r="K418" s="32">
        <f t="shared" si="93"/>
        <v>43.370496884402876</v>
      </c>
      <c r="L418" s="8">
        <v>1</v>
      </c>
      <c r="M418" s="9">
        <v>0</v>
      </c>
      <c r="N418" s="8">
        <v>0</v>
      </c>
      <c r="O418" s="9">
        <v>0</v>
      </c>
      <c r="P418" s="9">
        <v>0</v>
      </c>
      <c r="Q418" s="9">
        <v>0</v>
      </c>
      <c r="R418" s="9">
        <v>1</v>
      </c>
      <c r="S418" s="8">
        <v>1629</v>
      </c>
      <c r="T418" s="9">
        <v>3</v>
      </c>
      <c r="U418" s="9">
        <f t="shared" si="94"/>
        <v>1625</v>
      </c>
      <c r="V418" s="9">
        <f t="shared" si="95"/>
        <v>27</v>
      </c>
      <c r="W418" s="7">
        <v>7.96</v>
      </c>
      <c r="X418" s="7">
        <v>19.91</v>
      </c>
      <c r="Y418" s="9">
        <v>1</v>
      </c>
      <c r="Z418" s="9">
        <v>0</v>
      </c>
      <c r="AA418" s="9">
        <v>1</v>
      </c>
      <c r="AB418" s="9">
        <v>0</v>
      </c>
      <c r="AC418" s="9">
        <v>0</v>
      </c>
      <c r="AD418" s="29">
        <v>0</v>
      </c>
      <c r="AE418" s="9">
        <v>0</v>
      </c>
      <c r="AF418" s="9">
        <v>1</v>
      </c>
      <c r="AG418" s="29">
        <v>0</v>
      </c>
      <c r="AH418" s="9">
        <v>0</v>
      </c>
      <c r="AI418" s="29">
        <v>1</v>
      </c>
      <c r="AJ418" s="20">
        <v>1988</v>
      </c>
      <c r="AK418" s="32">
        <v>0.3407</v>
      </c>
      <c r="AL418" s="32">
        <v>7.7300000000000008E-2</v>
      </c>
      <c r="AM418" s="32">
        <v>0.35670000000000002</v>
      </c>
      <c r="AN418" s="42">
        <v>0.2253</v>
      </c>
      <c r="AO418" s="41">
        <v>1</v>
      </c>
      <c r="AP418" s="17">
        <v>0</v>
      </c>
      <c r="AQ418">
        <v>1</v>
      </c>
      <c r="AR418" s="39">
        <v>0</v>
      </c>
      <c r="AS418" s="38">
        <f t="shared" ref="AS418:AS466" si="100">1-AT418</f>
        <v>0.36770000000000003</v>
      </c>
      <c r="AT418" s="39">
        <v>0.63229999999999997</v>
      </c>
      <c r="AU418">
        <v>0</v>
      </c>
      <c r="AV418" s="17">
        <v>1</v>
      </c>
      <c r="AW418">
        <v>0</v>
      </c>
      <c r="AX418" s="17">
        <v>1</v>
      </c>
      <c r="AY418" s="17" t="s">
        <v>6</v>
      </c>
      <c r="AZ418">
        <v>0</v>
      </c>
      <c r="BA418">
        <v>0</v>
      </c>
      <c r="BB418">
        <v>0</v>
      </c>
      <c r="BC418">
        <v>0</v>
      </c>
      <c r="BD418">
        <v>1</v>
      </c>
      <c r="BE418">
        <v>0</v>
      </c>
      <c r="BF418" s="17">
        <v>0</v>
      </c>
      <c r="BG418">
        <v>0</v>
      </c>
      <c r="BH418">
        <v>1</v>
      </c>
      <c r="BI418" s="17">
        <v>0</v>
      </c>
      <c r="BJ418">
        <v>1617</v>
      </c>
      <c r="BK418">
        <v>21</v>
      </c>
      <c r="BL418" s="24">
        <v>35.659999999999997</v>
      </c>
      <c r="BM418">
        <v>1</v>
      </c>
      <c r="BN418">
        <v>0</v>
      </c>
      <c r="BO418">
        <v>0</v>
      </c>
      <c r="BP418">
        <v>0</v>
      </c>
      <c r="BQ418">
        <v>0</v>
      </c>
      <c r="BR418">
        <v>0</v>
      </c>
      <c r="BS418">
        <v>0</v>
      </c>
      <c r="BT418" s="17">
        <v>0</v>
      </c>
      <c r="BU418">
        <v>0</v>
      </c>
      <c r="BV418">
        <v>0</v>
      </c>
      <c r="BW418">
        <v>1</v>
      </c>
      <c r="BX418" s="17">
        <v>0</v>
      </c>
      <c r="BY418">
        <v>0</v>
      </c>
      <c r="BZ418">
        <v>0</v>
      </c>
      <c r="CA418">
        <v>0</v>
      </c>
      <c r="CB418">
        <v>0</v>
      </c>
      <c r="CC418" s="17">
        <v>0</v>
      </c>
      <c r="CD418">
        <v>0</v>
      </c>
      <c r="CE418">
        <v>0</v>
      </c>
      <c r="CF418">
        <v>1</v>
      </c>
      <c r="CG418">
        <v>1</v>
      </c>
      <c r="CH418">
        <v>0</v>
      </c>
      <c r="CI418">
        <v>0</v>
      </c>
      <c r="CJ418">
        <v>0</v>
      </c>
      <c r="CK418">
        <v>0</v>
      </c>
      <c r="CL418">
        <v>0</v>
      </c>
      <c r="CM418">
        <v>0</v>
      </c>
      <c r="CN418">
        <v>0</v>
      </c>
      <c r="CO418" s="17">
        <v>0</v>
      </c>
      <c r="CP418">
        <v>2.3E-2</v>
      </c>
      <c r="CQ418">
        <v>97</v>
      </c>
      <c r="CR418">
        <v>1</v>
      </c>
      <c r="CS418">
        <v>0</v>
      </c>
      <c r="CT418">
        <v>18</v>
      </c>
      <c r="CZ418" s="33" t="s">
        <v>85</v>
      </c>
    </row>
    <row r="419" spans="1:104" x14ac:dyDescent="0.25">
      <c r="A419">
        <v>418</v>
      </c>
      <c r="B419">
        <v>28</v>
      </c>
      <c r="C419" s="24" t="s">
        <v>275</v>
      </c>
      <c r="D419" s="12">
        <v>4.5999999999999996</v>
      </c>
      <c r="E419" s="13">
        <v>0.3</v>
      </c>
      <c r="F419" s="7">
        <f t="shared" si="99"/>
        <v>15.333333333333332</v>
      </c>
      <c r="G419" s="7">
        <f t="shared" si="89"/>
        <v>4.3</v>
      </c>
      <c r="H419" s="15">
        <f t="shared" si="90"/>
        <v>4.8999999999999995</v>
      </c>
      <c r="I419" s="11">
        <f t="shared" si="91"/>
        <v>0.32167832167832161</v>
      </c>
      <c r="J419" s="32">
        <f t="shared" si="92"/>
        <v>2.097902097902098E-2</v>
      </c>
      <c r="K419" s="32">
        <f t="shared" si="93"/>
        <v>47.666666666666664</v>
      </c>
      <c r="L419" s="8">
        <v>1</v>
      </c>
      <c r="M419" s="9">
        <v>0</v>
      </c>
      <c r="N419" s="8">
        <v>0</v>
      </c>
      <c r="O419" s="9">
        <v>0</v>
      </c>
      <c r="P419" s="9">
        <v>0</v>
      </c>
      <c r="Q419" s="9">
        <v>0</v>
      </c>
      <c r="R419" s="9">
        <v>1</v>
      </c>
      <c r="S419" s="8">
        <v>2041</v>
      </c>
      <c r="T419" s="9">
        <v>3</v>
      </c>
      <c r="U419" s="9">
        <f t="shared" si="94"/>
        <v>2037</v>
      </c>
      <c r="V419" s="9">
        <f t="shared" si="95"/>
        <v>27</v>
      </c>
      <c r="W419" s="7">
        <v>10.15</v>
      </c>
      <c r="X419" s="7">
        <v>19.170000000000002</v>
      </c>
      <c r="Y419" s="9">
        <v>1</v>
      </c>
      <c r="Z419" s="9">
        <v>0</v>
      </c>
      <c r="AA419" s="9">
        <v>1</v>
      </c>
      <c r="AB419" s="9">
        <v>0</v>
      </c>
      <c r="AC419" s="9">
        <v>0</v>
      </c>
      <c r="AD419" s="29">
        <v>0</v>
      </c>
      <c r="AE419" s="9">
        <v>0</v>
      </c>
      <c r="AF419" s="9">
        <v>1</v>
      </c>
      <c r="AG419" s="29">
        <v>0</v>
      </c>
      <c r="AH419" s="9">
        <v>0</v>
      </c>
      <c r="AI419" s="29">
        <v>1</v>
      </c>
      <c r="AJ419" s="20">
        <v>1998</v>
      </c>
      <c r="AK419" s="32">
        <v>0.19259999999999999</v>
      </c>
      <c r="AL419" s="32">
        <v>0.11459999999999999</v>
      </c>
      <c r="AM419" s="32">
        <v>0.44299999999999989</v>
      </c>
      <c r="AN419" s="42">
        <v>0.24990000000000001</v>
      </c>
      <c r="AO419" s="41">
        <v>1</v>
      </c>
      <c r="AP419" s="17">
        <v>0</v>
      </c>
      <c r="AQ419">
        <v>1</v>
      </c>
      <c r="AR419" s="39">
        <v>0</v>
      </c>
      <c r="AS419" s="38">
        <f t="shared" si="100"/>
        <v>0.44810000000000005</v>
      </c>
      <c r="AT419" s="39">
        <v>0.55189999999999995</v>
      </c>
      <c r="AU419">
        <v>0</v>
      </c>
      <c r="AV419" s="17">
        <v>1</v>
      </c>
      <c r="AW419">
        <v>0</v>
      </c>
      <c r="AX419" s="17">
        <v>1</v>
      </c>
      <c r="AY419" s="17" t="s">
        <v>6</v>
      </c>
      <c r="AZ419">
        <v>0</v>
      </c>
      <c r="BA419">
        <v>0</v>
      </c>
      <c r="BB419">
        <v>0</v>
      </c>
      <c r="BC419">
        <v>0</v>
      </c>
      <c r="BD419">
        <v>1</v>
      </c>
      <c r="BE419">
        <v>0</v>
      </c>
      <c r="BF419" s="17">
        <v>0</v>
      </c>
      <c r="BG419">
        <v>0</v>
      </c>
      <c r="BH419">
        <v>1</v>
      </c>
      <c r="BI419" s="17">
        <v>0</v>
      </c>
      <c r="BJ419">
        <v>1881</v>
      </c>
      <c r="BK419">
        <v>55</v>
      </c>
      <c r="BL419" s="24">
        <v>36.31</v>
      </c>
      <c r="BM419">
        <v>1</v>
      </c>
      <c r="BN419">
        <v>0</v>
      </c>
      <c r="BO419">
        <v>0</v>
      </c>
      <c r="BP419">
        <v>0</v>
      </c>
      <c r="BQ419">
        <v>0</v>
      </c>
      <c r="BR419">
        <v>0</v>
      </c>
      <c r="BS419">
        <v>0</v>
      </c>
      <c r="BT419" s="17">
        <v>0</v>
      </c>
      <c r="BU419">
        <v>0</v>
      </c>
      <c r="BV419">
        <v>0</v>
      </c>
      <c r="BW419">
        <v>1</v>
      </c>
      <c r="BX419" s="17">
        <v>0</v>
      </c>
      <c r="BY419">
        <v>0</v>
      </c>
      <c r="BZ419">
        <v>0</v>
      </c>
      <c r="CA419">
        <v>0</v>
      </c>
      <c r="CB419">
        <v>0</v>
      </c>
      <c r="CC419" s="17">
        <v>0</v>
      </c>
      <c r="CD419">
        <v>0</v>
      </c>
      <c r="CE419">
        <v>0</v>
      </c>
      <c r="CF419">
        <v>1</v>
      </c>
      <c r="CG419">
        <v>1</v>
      </c>
      <c r="CH419">
        <v>0</v>
      </c>
      <c r="CI419">
        <v>0</v>
      </c>
      <c r="CJ419">
        <v>0</v>
      </c>
      <c r="CK419">
        <v>0</v>
      </c>
      <c r="CL419">
        <v>0</v>
      </c>
      <c r="CM419">
        <v>0</v>
      </c>
      <c r="CN419">
        <v>0</v>
      </c>
      <c r="CO419" s="17">
        <v>0</v>
      </c>
      <c r="CP419">
        <v>2.3E-2</v>
      </c>
      <c r="CQ419">
        <v>97</v>
      </c>
      <c r="CR419">
        <v>1</v>
      </c>
      <c r="CS419">
        <v>0</v>
      </c>
      <c r="CT419">
        <v>18</v>
      </c>
      <c r="CZ419" s="33" t="s">
        <v>85</v>
      </c>
    </row>
    <row r="420" spans="1:104" x14ac:dyDescent="0.25">
      <c r="A420">
        <v>419</v>
      </c>
      <c r="B420">
        <v>28</v>
      </c>
      <c r="C420" s="24" t="s">
        <v>275</v>
      </c>
      <c r="D420" s="12">
        <v>5.3</v>
      </c>
      <c r="E420" s="13">
        <v>0.3</v>
      </c>
      <c r="F420" s="7">
        <f t="shared" si="99"/>
        <v>17.666666666666668</v>
      </c>
      <c r="G420" s="7">
        <f t="shared" si="89"/>
        <v>5</v>
      </c>
      <c r="H420" s="15">
        <f t="shared" si="90"/>
        <v>5.6</v>
      </c>
      <c r="I420" s="11">
        <f t="shared" si="91"/>
        <v>0.30955535968034781</v>
      </c>
      <c r="J420" s="32">
        <f t="shared" si="92"/>
        <v>1.7522001491340439E-2</v>
      </c>
      <c r="K420" s="32">
        <f t="shared" si="93"/>
        <v>57.071105746350419</v>
      </c>
      <c r="L420" s="8">
        <v>1</v>
      </c>
      <c r="M420" s="9">
        <v>0</v>
      </c>
      <c r="N420" s="8">
        <v>0</v>
      </c>
      <c r="O420" s="9">
        <v>0</v>
      </c>
      <c r="P420" s="9">
        <v>0</v>
      </c>
      <c r="Q420" s="9">
        <v>0</v>
      </c>
      <c r="R420" s="9">
        <v>1</v>
      </c>
      <c r="S420" s="8">
        <v>2949</v>
      </c>
      <c r="T420" s="9">
        <v>3</v>
      </c>
      <c r="U420" s="9">
        <f t="shared" si="94"/>
        <v>2945</v>
      </c>
      <c r="V420" s="9">
        <f t="shared" si="95"/>
        <v>27</v>
      </c>
      <c r="W420" s="7">
        <v>10.9</v>
      </c>
      <c r="X420" s="7">
        <v>17.3</v>
      </c>
      <c r="Y420" s="9">
        <v>1</v>
      </c>
      <c r="Z420" s="9">
        <v>0</v>
      </c>
      <c r="AA420" s="9">
        <v>1</v>
      </c>
      <c r="AB420" s="9">
        <v>0</v>
      </c>
      <c r="AC420" s="9">
        <v>0</v>
      </c>
      <c r="AD420" s="29">
        <v>0</v>
      </c>
      <c r="AE420" s="9">
        <v>0</v>
      </c>
      <c r="AF420" s="9">
        <v>1</v>
      </c>
      <c r="AG420" s="29">
        <v>0</v>
      </c>
      <c r="AH420" s="9">
        <v>0</v>
      </c>
      <c r="AI420" s="29">
        <v>1</v>
      </c>
      <c r="AJ420" s="20">
        <v>2006</v>
      </c>
      <c r="AK420" s="32">
        <v>0.13969999999999999</v>
      </c>
      <c r="AL420" s="32">
        <v>9.8699999999999996E-2</v>
      </c>
      <c r="AM420" s="32">
        <v>0.48859999999999998</v>
      </c>
      <c r="AN420" s="42">
        <v>0.27300000000000002</v>
      </c>
      <c r="AO420" s="41">
        <v>1</v>
      </c>
      <c r="AP420" s="17">
        <v>0</v>
      </c>
      <c r="AQ420">
        <v>1</v>
      </c>
      <c r="AR420" s="39">
        <v>0</v>
      </c>
      <c r="AS420" s="38">
        <f t="shared" si="100"/>
        <v>0.56109999999999993</v>
      </c>
      <c r="AT420" s="39">
        <v>0.43890000000000001</v>
      </c>
      <c r="AU420">
        <v>0</v>
      </c>
      <c r="AV420" s="17">
        <v>1</v>
      </c>
      <c r="AW420">
        <v>0</v>
      </c>
      <c r="AX420" s="17">
        <v>1</v>
      </c>
      <c r="AY420" s="17" t="s">
        <v>6</v>
      </c>
      <c r="AZ420">
        <v>0</v>
      </c>
      <c r="BA420">
        <v>0</v>
      </c>
      <c r="BB420">
        <v>0</v>
      </c>
      <c r="BC420">
        <v>0</v>
      </c>
      <c r="BD420">
        <v>1</v>
      </c>
      <c r="BE420">
        <v>0</v>
      </c>
      <c r="BF420" s="17">
        <v>0</v>
      </c>
      <c r="BG420">
        <v>0</v>
      </c>
      <c r="BH420">
        <v>1</v>
      </c>
      <c r="BI420" s="17">
        <v>0</v>
      </c>
      <c r="BJ420">
        <v>2166</v>
      </c>
      <c r="BK420">
        <v>43</v>
      </c>
      <c r="BL420" s="24">
        <v>34.93</v>
      </c>
      <c r="BM420">
        <v>1</v>
      </c>
      <c r="BN420">
        <v>0</v>
      </c>
      <c r="BO420">
        <v>0</v>
      </c>
      <c r="BP420">
        <v>0</v>
      </c>
      <c r="BQ420">
        <v>0</v>
      </c>
      <c r="BR420">
        <v>0</v>
      </c>
      <c r="BS420">
        <v>0</v>
      </c>
      <c r="BT420" s="17">
        <v>0</v>
      </c>
      <c r="BU420">
        <v>0</v>
      </c>
      <c r="BV420">
        <v>0</v>
      </c>
      <c r="BW420">
        <v>1</v>
      </c>
      <c r="BX420" s="17">
        <v>0</v>
      </c>
      <c r="BY420">
        <v>0</v>
      </c>
      <c r="BZ420">
        <v>0</v>
      </c>
      <c r="CA420">
        <v>0</v>
      </c>
      <c r="CB420">
        <v>0</v>
      </c>
      <c r="CC420" s="17">
        <v>0</v>
      </c>
      <c r="CD420">
        <v>0</v>
      </c>
      <c r="CE420">
        <v>0</v>
      </c>
      <c r="CF420">
        <v>1</v>
      </c>
      <c r="CG420">
        <v>1</v>
      </c>
      <c r="CH420">
        <v>0</v>
      </c>
      <c r="CI420">
        <v>0</v>
      </c>
      <c r="CJ420">
        <v>0</v>
      </c>
      <c r="CK420">
        <v>0</v>
      </c>
      <c r="CL420">
        <v>0</v>
      </c>
      <c r="CM420">
        <v>0</v>
      </c>
      <c r="CN420">
        <v>0</v>
      </c>
      <c r="CO420" s="17">
        <v>0</v>
      </c>
      <c r="CP420">
        <v>2.3E-2</v>
      </c>
      <c r="CQ420">
        <v>97</v>
      </c>
      <c r="CR420">
        <v>1</v>
      </c>
      <c r="CS420">
        <v>0</v>
      </c>
      <c r="CT420">
        <v>18</v>
      </c>
      <c r="CZ420" s="33" t="s">
        <v>85</v>
      </c>
    </row>
    <row r="421" spans="1:104" x14ac:dyDescent="0.25">
      <c r="A421">
        <v>420</v>
      </c>
      <c r="B421">
        <v>28</v>
      </c>
      <c r="C421" s="24" t="s">
        <v>275</v>
      </c>
      <c r="D421" s="12">
        <v>7</v>
      </c>
      <c r="E421" s="13">
        <v>0.6</v>
      </c>
      <c r="F421" s="7">
        <f t="shared" si="99"/>
        <v>11.666666666666668</v>
      </c>
      <c r="G421" s="7">
        <f t="shared" si="89"/>
        <v>6.4</v>
      </c>
      <c r="H421" s="15">
        <f t="shared" si="90"/>
        <v>7.6</v>
      </c>
      <c r="I421" s="11">
        <f t="shared" si="91"/>
        <v>0.28395287839479089</v>
      </c>
      <c r="J421" s="32">
        <f t="shared" si="92"/>
        <v>2.4338818148124934E-2</v>
      </c>
      <c r="K421" s="32">
        <f t="shared" si="93"/>
        <v>41.08662934716245</v>
      </c>
      <c r="L421" s="8">
        <v>1</v>
      </c>
      <c r="M421" s="9">
        <v>0</v>
      </c>
      <c r="N421" s="8">
        <v>0</v>
      </c>
      <c r="O421" s="9">
        <v>0</v>
      </c>
      <c r="P421" s="9">
        <v>0</v>
      </c>
      <c r="Q421" s="9">
        <v>0</v>
      </c>
      <c r="R421" s="9">
        <v>1</v>
      </c>
      <c r="S421" s="8">
        <v>1556</v>
      </c>
      <c r="T421" s="9">
        <v>3</v>
      </c>
      <c r="U421" s="9">
        <f t="shared" si="94"/>
        <v>1552</v>
      </c>
      <c r="V421" s="9">
        <f t="shared" si="95"/>
        <v>27</v>
      </c>
      <c r="W421" s="7">
        <v>6.49</v>
      </c>
      <c r="X421" s="7">
        <v>18.21</v>
      </c>
      <c r="Y421" s="9">
        <v>1</v>
      </c>
      <c r="Z421" s="9">
        <v>0</v>
      </c>
      <c r="AA421" s="9">
        <v>1</v>
      </c>
      <c r="AB421" s="9">
        <v>0</v>
      </c>
      <c r="AC421" s="9">
        <v>0</v>
      </c>
      <c r="AD421" s="29">
        <v>0</v>
      </c>
      <c r="AE421" s="9">
        <v>0</v>
      </c>
      <c r="AF421" s="9">
        <v>1</v>
      </c>
      <c r="AG421" s="29">
        <v>0</v>
      </c>
      <c r="AH421" s="9">
        <v>0</v>
      </c>
      <c r="AI421" s="29">
        <v>1</v>
      </c>
      <c r="AJ421" s="20">
        <v>1988</v>
      </c>
      <c r="AK421" s="32">
        <v>0.28729999999999989</v>
      </c>
      <c r="AL421" s="32">
        <v>0.25640000000000002</v>
      </c>
      <c r="AM421" s="32">
        <v>0.43580000000000002</v>
      </c>
      <c r="AN421" s="42">
        <v>2.06E-2</v>
      </c>
      <c r="AO421" s="41">
        <v>1</v>
      </c>
      <c r="AP421" s="17">
        <v>0</v>
      </c>
      <c r="AQ421">
        <v>1</v>
      </c>
      <c r="AR421" s="39">
        <v>0</v>
      </c>
      <c r="AS421" s="38">
        <f t="shared" si="100"/>
        <v>0.33290000000000008</v>
      </c>
      <c r="AT421" s="39">
        <v>0.66709999999999992</v>
      </c>
      <c r="AU421">
        <v>0</v>
      </c>
      <c r="AV421" s="17">
        <v>1</v>
      </c>
      <c r="AW421">
        <v>0</v>
      </c>
      <c r="AX421" s="17">
        <v>1</v>
      </c>
      <c r="AY421" s="17" t="s">
        <v>15</v>
      </c>
      <c r="AZ421">
        <v>0</v>
      </c>
      <c r="BA421">
        <v>0</v>
      </c>
      <c r="BB421">
        <v>0</v>
      </c>
      <c r="BC421">
        <v>0</v>
      </c>
      <c r="BD421">
        <v>1</v>
      </c>
      <c r="BE421">
        <v>0</v>
      </c>
      <c r="BF421" s="17">
        <v>0</v>
      </c>
      <c r="BG421">
        <v>0</v>
      </c>
      <c r="BH421">
        <v>1</v>
      </c>
      <c r="BI421" s="17">
        <v>0</v>
      </c>
      <c r="BJ421">
        <v>1437</v>
      </c>
      <c r="BK421">
        <v>18</v>
      </c>
      <c r="BL421" s="24">
        <v>32.450000000000003</v>
      </c>
      <c r="BM421">
        <v>1</v>
      </c>
      <c r="BN421">
        <v>0</v>
      </c>
      <c r="BO421">
        <v>0</v>
      </c>
      <c r="BP421">
        <v>0</v>
      </c>
      <c r="BQ421">
        <v>0</v>
      </c>
      <c r="BR421">
        <v>0</v>
      </c>
      <c r="BS421">
        <v>0</v>
      </c>
      <c r="BT421" s="17">
        <v>0</v>
      </c>
      <c r="BU421">
        <v>0</v>
      </c>
      <c r="BV421">
        <v>0</v>
      </c>
      <c r="BW421">
        <v>1</v>
      </c>
      <c r="BX421" s="17">
        <v>0</v>
      </c>
      <c r="BY421">
        <v>0</v>
      </c>
      <c r="BZ421">
        <v>0</v>
      </c>
      <c r="CA421">
        <v>0</v>
      </c>
      <c r="CB421">
        <v>0</v>
      </c>
      <c r="CC421" s="17">
        <v>0</v>
      </c>
      <c r="CD421">
        <v>0</v>
      </c>
      <c r="CE421">
        <v>0</v>
      </c>
      <c r="CF421">
        <v>1</v>
      </c>
      <c r="CG421">
        <v>1</v>
      </c>
      <c r="CH421">
        <v>0</v>
      </c>
      <c r="CI421">
        <v>0</v>
      </c>
      <c r="CJ421">
        <v>0</v>
      </c>
      <c r="CK421">
        <v>0</v>
      </c>
      <c r="CL421">
        <v>0</v>
      </c>
      <c r="CM421">
        <v>0</v>
      </c>
      <c r="CN421">
        <v>0</v>
      </c>
      <c r="CO421" s="17">
        <v>0</v>
      </c>
      <c r="CP421">
        <v>2.3E-2</v>
      </c>
      <c r="CQ421">
        <v>97</v>
      </c>
      <c r="CR421">
        <v>1</v>
      </c>
      <c r="CS421">
        <v>0</v>
      </c>
      <c r="CT421">
        <v>18</v>
      </c>
      <c r="CZ421" s="33" t="s">
        <v>85</v>
      </c>
    </row>
    <row r="422" spans="1:104" x14ac:dyDescent="0.25">
      <c r="A422">
        <v>421</v>
      </c>
      <c r="B422">
        <v>28</v>
      </c>
      <c r="C422" s="24" t="s">
        <v>275</v>
      </c>
      <c r="D422" s="12">
        <v>9.1</v>
      </c>
      <c r="E422" s="13">
        <v>0.4</v>
      </c>
      <c r="F422" s="7">
        <f t="shared" si="99"/>
        <v>22.749999999999996</v>
      </c>
      <c r="G422" s="7">
        <f t="shared" si="89"/>
        <v>8.6999999999999993</v>
      </c>
      <c r="H422" s="15">
        <f t="shared" si="90"/>
        <v>9.5</v>
      </c>
      <c r="I422" s="11">
        <f t="shared" si="91"/>
        <v>0.44230554911311321</v>
      </c>
      <c r="J422" s="32">
        <f t="shared" si="92"/>
        <v>1.9442002158818167E-2</v>
      </c>
      <c r="K422" s="32">
        <f t="shared" si="93"/>
        <v>51.435031836288388</v>
      </c>
      <c r="L422" s="8">
        <v>1</v>
      </c>
      <c r="M422" s="9">
        <v>0</v>
      </c>
      <c r="N422" s="8">
        <v>0</v>
      </c>
      <c r="O422" s="9">
        <v>0</v>
      </c>
      <c r="P422" s="9">
        <v>0</v>
      </c>
      <c r="Q422" s="9">
        <v>0</v>
      </c>
      <c r="R422" s="9">
        <v>1</v>
      </c>
      <c r="S422" s="8">
        <v>2132</v>
      </c>
      <c r="T422" s="9">
        <v>3</v>
      </c>
      <c r="U422" s="9">
        <f t="shared" si="94"/>
        <v>2128</v>
      </c>
      <c r="V422" s="9">
        <f t="shared" si="95"/>
        <v>27</v>
      </c>
      <c r="W422" s="7">
        <v>8.89</v>
      </c>
      <c r="X422" s="7">
        <v>19.36</v>
      </c>
      <c r="Y422" s="9">
        <v>1</v>
      </c>
      <c r="Z422" s="9">
        <v>0</v>
      </c>
      <c r="AA422" s="9">
        <v>1</v>
      </c>
      <c r="AB422" s="9">
        <v>0</v>
      </c>
      <c r="AC422" s="9">
        <v>0</v>
      </c>
      <c r="AD422" s="29">
        <v>0</v>
      </c>
      <c r="AE422" s="9">
        <v>0</v>
      </c>
      <c r="AF422" s="9">
        <v>1</v>
      </c>
      <c r="AG422" s="29">
        <v>0</v>
      </c>
      <c r="AH422" s="9">
        <v>0</v>
      </c>
      <c r="AI422" s="29">
        <v>1</v>
      </c>
      <c r="AJ422" s="20">
        <v>1998</v>
      </c>
      <c r="AK422" s="32">
        <v>0.1116</v>
      </c>
      <c r="AL422" s="32">
        <v>0.20399999999999999</v>
      </c>
      <c r="AM422" s="32">
        <v>0.62340000000000007</v>
      </c>
      <c r="AN422" s="42">
        <v>6.0999999999999999E-2</v>
      </c>
      <c r="AO422" s="41">
        <v>1</v>
      </c>
      <c r="AP422" s="17">
        <v>0</v>
      </c>
      <c r="AQ422">
        <v>1</v>
      </c>
      <c r="AR422" s="39">
        <v>0</v>
      </c>
      <c r="AS422" s="38">
        <f t="shared" si="100"/>
        <v>0.51</v>
      </c>
      <c r="AT422" s="39">
        <v>0.49</v>
      </c>
      <c r="AU422">
        <v>0</v>
      </c>
      <c r="AV422" s="17">
        <v>1</v>
      </c>
      <c r="AW422">
        <v>0</v>
      </c>
      <c r="AX422" s="17">
        <v>1</v>
      </c>
      <c r="AY422" s="17" t="s">
        <v>15</v>
      </c>
      <c r="AZ422">
        <v>0</v>
      </c>
      <c r="BA422">
        <v>0</v>
      </c>
      <c r="BB422">
        <v>0</v>
      </c>
      <c r="BC422">
        <v>0</v>
      </c>
      <c r="BD422">
        <v>1</v>
      </c>
      <c r="BE422">
        <v>0</v>
      </c>
      <c r="BF422" s="17">
        <v>0</v>
      </c>
      <c r="BG422">
        <v>0</v>
      </c>
      <c r="BH422">
        <v>1</v>
      </c>
      <c r="BI422" s="17">
        <v>0</v>
      </c>
      <c r="BJ422">
        <v>1756</v>
      </c>
      <c r="BK422">
        <v>72</v>
      </c>
      <c r="BL422" s="24">
        <v>34.99</v>
      </c>
      <c r="BM422">
        <v>1</v>
      </c>
      <c r="BN422">
        <v>0</v>
      </c>
      <c r="BO422">
        <v>0</v>
      </c>
      <c r="BP422">
        <v>0</v>
      </c>
      <c r="BQ422">
        <v>0</v>
      </c>
      <c r="BR422">
        <v>0</v>
      </c>
      <c r="BS422">
        <v>0</v>
      </c>
      <c r="BT422" s="17">
        <v>0</v>
      </c>
      <c r="BU422">
        <v>0</v>
      </c>
      <c r="BV422">
        <v>0</v>
      </c>
      <c r="BW422">
        <v>1</v>
      </c>
      <c r="BX422" s="17">
        <v>0</v>
      </c>
      <c r="BY422">
        <v>0</v>
      </c>
      <c r="BZ422">
        <v>0</v>
      </c>
      <c r="CA422">
        <v>0</v>
      </c>
      <c r="CB422">
        <v>0</v>
      </c>
      <c r="CC422" s="17">
        <v>0</v>
      </c>
      <c r="CD422">
        <v>0</v>
      </c>
      <c r="CE422">
        <v>0</v>
      </c>
      <c r="CF422">
        <v>1</v>
      </c>
      <c r="CG422">
        <v>1</v>
      </c>
      <c r="CH422">
        <v>0</v>
      </c>
      <c r="CI422">
        <v>0</v>
      </c>
      <c r="CJ422">
        <v>0</v>
      </c>
      <c r="CK422">
        <v>0</v>
      </c>
      <c r="CL422">
        <v>0</v>
      </c>
      <c r="CM422">
        <v>0</v>
      </c>
      <c r="CN422">
        <v>0</v>
      </c>
      <c r="CO422" s="17">
        <v>0</v>
      </c>
      <c r="CP422">
        <v>2.3E-2</v>
      </c>
      <c r="CQ422">
        <v>97</v>
      </c>
      <c r="CR422">
        <v>1</v>
      </c>
      <c r="CS422">
        <v>0</v>
      </c>
      <c r="CT422">
        <v>18</v>
      </c>
      <c r="CZ422" s="33" t="s">
        <v>85</v>
      </c>
    </row>
    <row r="423" spans="1:104" x14ac:dyDescent="0.25">
      <c r="A423">
        <v>422</v>
      </c>
      <c r="B423">
        <v>28</v>
      </c>
      <c r="C423" s="24" t="s">
        <v>275</v>
      </c>
      <c r="D423" s="12">
        <v>8.1</v>
      </c>
      <c r="E423" s="13">
        <v>0.2</v>
      </c>
      <c r="F423" s="7">
        <f t="shared" si="99"/>
        <v>40.499999999999993</v>
      </c>
      <c r="G423" s="7">
        <f t="shared" si="89"/>
        <v>7.8999999999999995</v>
      </c>
      <c r="H423" s="15">
        <f t="shared" si="90"/>
        <v>8.2999999999999989</v>
      </c>
      <c r="I423" s="11">
        <f t="shared" si="91"/>
        <v>0.42586185739690013</v>
      </c>
      <c r="J423" s="32">
        <f t="shared" si="92"/>
        <v>1.051510759004692E-2</v>
      </c>
      <c r="K423" s="32">
        <f t="shared" si="93"/>
        <v>95.101261821281838</v>
      </c>
      <c r="L423" s="8">
        <v>1</v>
      </c>
      <c r="M423" s="9">
        <v>0</v>
      </c>
      <c r="N423" s="8">
        <v>0</v>
      </c>
      <c r="O423" s="9">
        <v>0</v>
      </c>
      <c r="P423" s="9">
        <v>0</v>
      </c>
      <c r="Q423" s="9">
        <v>0</v>
      </c>
      <c r="R423" s="9">
        <v>1</v>
      </c>
      <c r="S423" s="8">
        <v>7408</v>
      </c>
      <c r="T423" s="9">
        <v>3</v>
      </c>
      <c r="U423" s="9">
        <f t="shared" si="94"/>
        <v>7404</v>
      </c>
      <c r="V423" s="9">
        <f t="shared" si="95"/>
        <v>27</v>
      </c>
      <c r="W423" s="7">
        <v>9.08</v>
      </c>
      <c r="X423" s="7">
        <v>18.649999999999999</v>
      </c>
      <c r="Y423" s="9">
        <v>1</v>
      </c>
      <c r="Z423" s="9">
        <v>0</v>
      </c>
      <c r="AA423" s="9">
        <v>1</v>
      </c>
      <c r="AB423" s="9">
        <v>0</v>
      </c>
      <c r="AC423" s="9">
        <v>0</v>
      </c>
      <c r="AD423" s="29">
        <v>0</v>
      </c>
      <c r="AE423" s="9">
        <v>0</v>
      </c>
      <c r="AF423" s="9">
        <v>1</v>
      </c>
      <c r="AG423" s="29">
        <v>0</v>
      </c>
      <c r="AH423" s="9">
        <v>0</v>
      </c>
      <c r="AI423" s="29">
        <v>1</v>
      </c>
      <c r="AJ423" s="20">
        <v>2006</v>
      </c>
      <c r="AK423" s="32">
        <v>0.1016</v>
      </c>
      <c r="AL423" s="32">
        <v>0.22159999999999999</v>
      </c>
      <c r="AM423" s="32">
        <v>0.54919999999999991</v>
      </c>
      <c r="AN423" s="42">
        <v>0.12759999999999999</v>
      </c>
      <c r="AO423" s="41">
        <v>1</v>
      </c>
      <c r="AP423" s="17">
        <v>0</v>
      </c>
      <c r="AQ423">
        <v>1</v>
      </c>
      <c r="AR423" s="39">
        <v>0</v>
      </c>
      <c r="AS423" s="38">
        <f t="shared" si="100"/>
        <v>0.64929999999999999</v>
      </c>
      <c r="AT423" s="39">
        <v>0.35070000000000001</v>
      </c>
      <c r="AU423">
        <v>0</v>
      </c>
      <c r="AV423" s="17">
        <v>1</v>
      </c>
      <c r="AW423">
        <v>0</v>
      </c>
      <c r="AX423" s="17">
        <v>1</v>
      </c>
      <c r="AY423" s="17" t="s">
        <v>15</v>
      </c>
      <c r="AZ423">
        <v>0</v>
      </c>
      <c r="BA423">
        <v>0</v>
      </c>
      <c r="BB423">
        <v>0</v>
      </c>
      <c r="BC423">
        <v>0</v>
      </c>
      <c r="BD423">
        <v>1</v>
      </c>
      <c r="BE423">
        <v>0</v>
      </c>
      <c r="BF423" s="17">
        <v>0</v>
      </c>
      <c r="BG423">
        <v>0</v>
      </c>
      <c r="BH423">
        <v>1</v>
      </c>
      <c r="BI423" s="17">
        <v>0</v>
      </c>
      <c r="BJ423">
        <v>2597</v>
      </c>
      <c r="BK423">
        <v>69</v>
      </c>
      <c r="BL423" s="24">
        <v>34.47</v>
      </c>
      <c r="BM423">
        <v>1</v>
      </c>
      <c r="BN423">
        <v>0</v>
      </c>
      <c r="BO423">
        <v>0</v>
      </c>
      <c r="BP423">
        <v>0</v>
      </c>
      <c r="BQ423">
        <v>0</v>
      </c>
      <c r="BR423">
        <v>0</v>
      </c>
      <c r="BS423">
        <v>0</v>
      </c>
      <c r="BT423" s="17">
        <v>0</v>
      </c>
      <c r="BU423">
        <v>0</v>
      </c>
      <c r="BV423">
        <v>0</v>
      </c>
      <c r="BW423">
        <v>1</v>
      </c>
      <c r="BX423" s="17">
        <v>0</v>
      </c>
      <c r="BY423">
        <v>0</v>
      </c>
      <c r="BZ423">
        <v>0</v>
      </c>
      <c r="CA423">
        <v>0</v>
      </c>
      <c r="CB423">
        <v>0</v>
      </c>
      <c r="CC423" s="17">
        <v>0</v>
      </c>
      <c r="CD423">
        <v>0</v>
      </c>
      <c r="CE423">
        <v>0</v>
      </c>
      <c r="CF423">
        <v>1</v>
      </c>
      <c r="CG423">
        <v>1</v>
      </c>
      <c r="CH423">
        <v>0</v>
      </c>
      <c r="CI423">
        <v>0</v>
      </c>
      <c r="CJ423">
        <v>0</v>
      </c>
      <c r="CK423">
        <v>0</v>
      </c>
      <c r="CL423">
        <v>0</v>
      </c>
      <c r="CM423">
        <v>0</v>
      </c>
      <c r="CN423">
        <v>0</v>
      </c>
      <c r="CO423" s="17">
        <v>0</v>
      </c>
      <c r="CP423">
        <v>2.3E-2</v>
      </c>
      <c r="CQ423">
        <v>97</v>
      </c>
      <c r="CR423">
        <v>1</v>
      </c>
      <c r="CS423">
        <v>0</v>
      </c>
      <c r="CT423">
        <v>18</v>
      </c>
      <c r="CZ423" s="33" t="s">
        <v>85</v>
      </c>
    </row>
    <row r="424" spans="1:104" x14ac:dyDescent="0.25">
      <c r="A424">
        <v>423</v>
      </c>
      <c r="B424">
        <v>28</v>
      </c>
      <c r="C424" s="24" t="s">
        <v>275</v>
      </c>
      <c r="D424" s="12">
        <v>6.5</v>
      </c>
      <c r="E424" s="13">
        <v>0.2</v>
      </c>
      <c r="F424" s="7">
        <f t="shared" si="99"/>
        <v>32.5</v>
      </c>
      <c r="G424" s="7">
        <f t="shared" si="89"/>
        <v>6.3</v>
      </c>
      <c r="H424" s="15">
        <f t="shared" si="90"/>
        <v>6.7</v>
      </c>
      <c r="I424" s="11">
        <f t="shared" si="91"/>
        <v>0.34632820004060327</v>
      </c>
      <c r="J424" s="32">
        <f t="shared" si="92"/>
        <v>1.0656252308941638E-2</v>
      </c>
      <c r="K424" s="32">
        <f t="shared" si="93"/>
        <v>93.841621895617294</v>
      </c>
      <c r="L424" s="8">
        <v>1</v>
      </c>
      <c r="M424" s="9">
        <v>0</v>
      </c>
      <c r="N424" s="8">
        <v>0</v>
      </c>
      <c r="O424" s="9">
        <v>0</v>
      </c>
      <c r="P424" s="9">
        <v>0</v>
      </c>
      <c r="Q424" s="9">
        <v>0</v>
      </c>
      <c r="R424" s="9">
        <v>1</v>
      </c>
      <c r="S424" s="8">
        <v>7754</v>
      </c>
      <c r="T424" s="9">
        <v>3</v>
      </c>
      <c r="U424" s="9">
        <f t="shared" si="94"/>
        <v>7750</v>
      </c>
      <c r="V424" s="9">
        <f t="shared" si="95"/>
        <v>27</v>
      </c>
      <c r="W424" s="7">
        <v>7</v>
      </c>
      <c r="X424" s="7">
        <v>19.7</v>
      </c>
      <c r="Y424" s="9">
        <v>1</v>
      </c>
      <c r="Z424" s="9">
        <v>0</v>
      </c>
      <c r="AA424" s="9">
        <v>1</v>
      </c>
      <c r="AB424" s="9">
        <v>0</v>
      </c>
      <c r="AC424" s="9">
        <v>0</v>
      </c>
      <c r="AD424" s="29">
        <v>0</v>
      </c>
      <c r="AE424" s="9">
        <v>0</v>
      </c>
      <c r="AF424" s="9">
        <v>1</v>
      </c>
      <c r="AG424" s="29">
        <v>0</v>
      </c>
      <c r="AH424" s="9">
        <v>0</v>
      </c>
      <c r="AI424" s="29">
        <v>1</v>
      </c>
      <c r="AJ424" s="20">
        <v>1988</v>
      </c>
      <c r="AK424" s="32">
        <v>0.1018</v>
      </c>
      <c r="AL424" s="32">
        <v>0.53220000000000001</v>
      </c>
      <c r="AM424" s="32">
        <v>0.2636</v>
      </c>
      <c r="AN424" s="42">
        <v>0.1024</v>
      </c>
      <c r="AO424" s="41">
        <v>1</v>
      </c>
      <c r="AP424" s="17">
        <v>0</v>
      </c>
      <c r="AQ424">
        <v>1</v>
      </c>
      <c r="AR424" s="39">
        <v>0</v>
      </c>
      <c r="AS424" s="38">
        <f t="shared" si="100"/>
        <v>0.77629999999999999</v>
      </c>
      <c r="AT424" s="39">
        <v>0.22370000000000001</v>
      </c>
      <c r="AU424">
        <v>0</v>
      </c>
      <c r="AV424" s="17">
        <v>1</v>
      </c>
      <c r="AW424">
        <v>0</v>
      </c>
      <c r="AX424" s="17">
        <v>1</v>
      </c>
      <c r="AY424" s="17" t="s">
        <v>29</v>
      </c>
      <c r="AZ424">
        <v>0</v>
      </c>
      <c r="BA424">
        <v>0</v>
      </c>
      <c r="BB424">
        <v>1</v>
      </c>
      <c r="BC424">
        <v>0</v>
      </c>
      <c r="BD424">
        <v>0</v>
      </c>
      <c r="BE424">
        <v>0</v>
      </c>
      <c r="BF424" s="17">
        <v>0</v>
      </c>
      <c r="BG424">
        <v>0</v>
      </c>
      <c r="BH424">
        <v>1</v>
      </c>
      <c r="BI424" s="17">
        <v>0</v>
      </c>
      <c r="BJ424">
        <v>3251</v>
      </c>
      <c r="BK424" t="s">
        <v>98</v>
      </c>
      <c r="BL424" s="24">
        <v>33.72</v>
      </c>
      <c r="BM424">
        <v>1</v>
      </c>
      <c r="BN424">
        <v>0</v>
      </c>
      <c r="BO424">
        <v>0</v>
      </c>
      <c r="BP424">
        <v>0</v>
      </c>
      <c r="BQ424">
        <v>0</v>
      </c>
      <c r="BR424">
        <v>0</v>
      </c>
      <c r="BS424">
        <v>0</v>
      </c>
      <c r="BT424" s="17">
        <v>0</v>
      </c>
      <c r="BU424">
        <v>0</v>
      </c>
      <c r="BV424">
        <v>0</v>
      </c>
      <c r="BW424">
        <v>1</v>
      </c>
      <c r="BX424" s="17">
        <v>0</v>
      </c>
      <c r="BY424">
        <v>0</v>
      </c>
      <c r="BZ424">
        <v>0</v>
      </c>
      <c r="CA424">
        <v>0</v>
      </c>
      <c r="CB424">
        <v>0</v>
      </c>
      <c r="CC424" s="17">
        <v>0</v>
      </c>
      <c r="CD424">
        <v>0</v>
      </c>
      <c r="CE424">
        <v>0</v>
      </c>
      <c r="CF424">
        <v>1</v>
      </c>
      <c r="CG424">
        <v>1</v>
      </c>
      <c r="CH424">
        <v>0</v>
      </c>
      <c r="CI424">
        <v>0</v>
      </c>
      <c r="CJ424">
        <v>0</v>
      </c>
      <c r="CK424">
        <v>0</v>
      </c>
      <c r="CL424">
        <v>0</v>
      </c>
      <c r="CM424">
        <v>0</v>
      </c>
      <c r="CN424">
        <v>0</v>
      </c>
      <c r="CO424" s="17">
        <v>0</v>
      </c>
      <c r="CP424">
        <v>2.3E-2</v>
      </c>
      <c r="CQ424">
        <v>97</v>
      </c>
      <c r="CR424">
        <v>1</v>
      </c>
      <c r="CS424">
        <v>0</v>
      </c>
      <c r="CT424">
        <v>18</v>
      </c>
      <c r="CZ424" s="33" t="s">
        <v>85</v>
      </c>
    </row>
    <row r="425" spans="1:104" x14ac:dyDescent="0.25">
      <c r="A425">
        <v>424</v>
      </c>
      <c r="B425">
        <v>28</v>
      </c>
      <c r="C425" s="24" t="s">
        <v>275</v>
      </c>
      <c r="D425" s="12">
        <v>9.3000000000000007</v>
      </c>
      <c r="E425" s="13">
        <v>0.3</v>
      </c>
      <c r="F425" s="7">
        <f t="shared" si="99"/>
        <v>31.000000000000004</v>
      </c>
      <c r="G425" s="7">
        <f t="shared" si="89"/>
        <v>9</v>
      </c>
      <c r="H425" s="15">
        <f t="shared" si="90"/>
        <v>9.6000000000000014</v>
      </c>
      <c r="I425" s="11">
        <f t="shared" si="91"/>
        <v>0.2861186337195587</v>
      </c>
      <c r="J425" s="32">
        <f t="shared" si="92"/>
        <v>9.2296333457922153E-3</v>
      </c>
      <c r="K425" s="32">
        <f t="shared" si="93"/>
        <v>108.34666584625482</v>
      </c>
      <c r="L425" s="8">
        <v>1</v>
      </c>
      <c r="M425" s="9">
        <v>0</v>
      </c>
      <c r="N425" s="8">
        <v>0</v>
      </c>
      <c r="O425" s="9">
        <v>0</v>
      </c>
      <c r="P425" s="9">
        <v>0</v>
      </c>
      <c r="Q425" s="9">
        <v>0</v>
      </c>
      <c r="R425" s="9">
        <v>1</v>
      </c>
      <c r="S425" s="8">
        <v>10782</v>
      </c>
      <c r="T425" s="9">
        <v>3</v>
      </c>
      <c r="U425" s="9">
        <f t="shared" si="94"/>
        <v>10778</v>
      </c>
      <c r="V425" s="9">
        <f t="shared" si="95"/>
        <v>27</v>
      </c>
      <c r="W425" s="7">
        <v>7.73</v>
      </c>
      <c r="X425" s="7">
        <v>20.350000000000001</v>
      </c>
      <c r="Y425" s="9">
        <v>1</v>
      </c>
      <c r="Z425" s="9">
        <v>0</v>
      </c>
      <c r="AA425" s="9">
        <v>1</v>
      </c>
      <c r="AB425" s="9">
        <v>0</v>
      </c>
      <c r="AC425" s="9">
        <v>0</v>
      </c>
      <c r="AD425" s="29">
        <v>0</v>
      </c>
      <c r="AE425" s="9">
        <v>0</v>
      </c>
      <c r="AF425" s="9">
        <v>1</v>
      </c>
      <c r="AG425" s="29">
        <v>0</v>
      </c>
      <c r="AH425" s="9">
        <v>0</v>
      </c>
      <c r="AI425" s="29">
        <v>1</v>
      </c>
      <c r="AJ425" s="20">
        <v>1998</v>
      </c>
      <c r="AK425" s="32">
        <v>4.2699999999999988E-2</v>
      </c>
      <c r="AL425" s="32">
        <v>0.50719999999999998</v>
      </c>
      <c r="AM425" s="32">
        <v>0.33500000000000002</v>
      </c>
      <c r="AN425" s="42">
        <v>0.1152</v>
      </c>
      <c r="AO425" s="41">
        <v>1</v>
      </c>
      <c r="AP425" s="17">
        <v>0</v>
      </c>
      <c r="AQ425">
        <v>1</v>
      </c>
      <c r="AR425" s="39">
        <v>0</v>
      </c>
      <c r="AS425" s="38">
        <f t="shared" si="100"/>
        <v>0.80569999999999997</v>
      </c>
      <c r="AT425" s="39">
        <v>0.1943</v>
      </c>
      <c r="AU425">
        <v>0</v>
      </c>
      <c r="AV425" s="17">
        <v>1</v>
      </c>
      <c r="AW425">
        <v>0</v>
      </c>
      <c r="AX425" s="17">
        <v>1</v>
      </c>
      <c r="AY425" s="17" t="s">
        <v>29</v>
      </c>
      <c r="AZ425">
        <v>0</v>
      </c>
      <c r="BA425">
        <v>0</v>
      </c>
      <c r="BB425">
        <v>1</v>
      </c>
      <c r="BC425">
        <v>0</v>
      </c>
      <c r="BD425">
        <v>0</v>
      </c>
      <c r="BE425">
        <v>0</v>
      </c>
      <c r="BF425" s="17">
        <v>0</v>
      </c>
      <c r="BG425">
        <v>0</v>
      </c>
      <c r="BH425">
        <v>1</v>
      </c>
      <c r="BI425" s="17">
        <v>0</v>
      </c>
      <c r="BJ425">
        <v>4148</v>
      </c>
      <c r="BK425">
        <v>6236</v>
      </c>
      <c r="BL425" s="24">
        <v>34.79</v>
      </c>
      <c r="BM425">
        <v>1</v>
      </c>
      <c r="BN425">
        <v>0</v>
      </c>
      <c r="BO425">
        <v>0</v>
      </c>
      <c r="BP425">
        <v>0</v>
      </c>
      <c r="BQ425">
        <v>0</v>
      </c>
      <c r="BR425">
        <v>0</v>
      </c>
      <c r="BS425">
        <v>0</v>
      </c>
      <c r="BT425" s="17">
        <v>0</v>
      </c>
      <c r="BU425">
        <v>0</v>
      </c>
      <c r="BV425">
        <v>0</v>
      </c>
      <c r="BW425">
        <v>1</v>
      </c>
      <c r="BX425" s="17">
        <v>0</v>
      </c>
      <c r="BY425">
        <v>0</v>
      </c>
      <c r="BZ425">
        <v>0</v>
      </c>
      <c r="CA425">
        <v>0</v>
      </c>
      <c r="CB425">
        <v>0</v>
      </c>
      <c r="CC425" s="17">
        <v>0</v>
      </c>
      <c r="CD425">
        <v>0</v>
      </c>
      <c r="CE425">
        <v>0</v>
      </c>
      <c r="CF425">
        <v>1</v>
      </c>
      <c r="CG425">
        <v>1</v>
      </c>
      <c r="CH425">
        <v>0</v>
      </c>
      <c r="CI425">
        <v>0</v>
      </c>
      <c r="CJ425">
        <v>0</v>
      </c>
      <c r="CK425">
        <v>0</v>
      </c>
      <c r="CL425">
        <v>0</v>
      </c>
      <c r="CM425">
        <v>0</v>
      </c>
      <c r="CN425">
        <v>0</v>
      </c>
      <c r="CO425" s="17">
        <v>0</v>
      </c>
      <c r="CP425">
        <v>2.3E-2</v>
      </c>
      <c r="CQ425">
        <v>97</v>
      </c>
      <c r="CR425">
        <v>1</v>
      </c>
      <c r="CS425">
        <v>0</v>
      </c>
      <c r="CT425">
        <v>18</v>
      </c>
      <c r="CZ425" s="33" t="s">
        <v>85</v>
      </c>
    </row>
    <row r="426" spans="1:104" x14ac:dyDescent="0.25">
      <c r="A426">
        <v>425</v>
      </c>
      <c r="B426">
        <v>28</v>
      </c>
      <c r="C426" s="24" t="s">
        <v>275</v>
      </c>
      <c r="D426" s="12">
        <v>11.6</v>
      </c>
      <c r="E426" s="13">
        <v>0.3</v>
      </c>
      <c r="F426" s="7">
        <f t="shared" si="99"/>
        <v>38.666666666666664</v>
      </c>
      <c r="G426" s="7">
        <f t="shared" si="89"/>
        <v>11.299999999999999</v>
      </c>
      <c r="H426" s="15">
        <f t="shared" si="90"/>
        <v>11.9</v>
      </c>
      <c r="I426" s="11">
        <f t="shared" si="91"/>
        <v>0.49193630773042418</v>
      </c>
      <c r="J426" s="32">
        <f t="shared" si="92"/>
        <v>1.2722490717166144E-2</v>
      </c>
      <c r="K426" s="32">
        <f t="shared" si="93"/>
        <v>78.60096126073212</v>
      </c>
      <c r="L426" s="8">
        <v>1</v>
      </c>
      <c r="M426" s="9">
        <v>0</v>
      </c>
      <c r="N426" s="8">
        <v>0</v>
      </c>
      <c r="O426" s="9">
        <v>0</v>
      </c>
      <c r="P426" s="9">
        <v>0</v>
      </c>
      <c r="Q426" s="9">
        <v>0</v>
      </c>
      <c r="R426" s="9">
        <v>1</v>
      </c>
      <c r="S426" s="8">
        <v>4687</v>
      </c>
      <c r="T426" s="9">
        <v>3</v>
      </c>
      <c r="U426" s="9">
        <f t="shared" si="94"/>
        <v>4683</v>
      </c>
      <c r="V426" s="9">
        <f t="shared" si="95"/>
        <v>27</v>
      </c>
      <c r="W426" s="7">
        <v>8.3000000000000007</v>
      </c>
      <c r="X426" s="7">
        <v>20.41</v>
      </c>
      <c r="Y426" s="9">
        <v>1</v>
      </c>
      <c r="Z426" s="9">
        <v>0</v>
      </c>
      <c r="AA426" s="9">
        <v>1</v>
      </c>
      <c r="AB426" s="9">
        <v>0</v>
      </c>
      <c r="AC426" s="9">
        <v>0</v>
      </c>
      <c r="AD426" s="29">
        <v>0</v>
      </c>
      <c r="AE426" s="9">
        <v>0</v>
      </c>
      <c r="AF426" s="9">
        <v>1</v>
      </c>
      <c r="AG426" s="29">
        <v>0</v>
      </c>
      <c r="AH426" s="9">
        <v>0</v>
      </c>
      <c r="AI426" s="29">
        <v>1</v>
      </c>
      <c r="AJ426" s="20">
        <v>2006</v>
      </c>
      <c r="AK426" s="32">
        <v>3.5000000000000003E-2</v>
      </c>
      <c r="AL426" s="32">
        <v>0.44450000000000001</v>
      </c>
      <c r="AM426" s="32">
        <v>0.37890000000000001</v>
      </c>
      <c r="AN426" s="42">
        <v>0.14149999999999999</v>
      </c>
      <c r="AO426" s="41">
        <v>1</v>
      </c>
      <c r="AP426" s="17">
        <v>0</v>
      </c>
      <c r="AQ426">
        <v>1</v>
      </c>
      <c r="AR426" s="39">
        <v>0</v>
      </c>
      <c r="AS426" s="38">
        <f t="shared" si="100"/>
        <v>0.72070000000000001</v>
      </c>
      <c r="AT426" s="39">
        <v>0.27929999999999999</v>
      </c>
      <c r="AU426">
        <v>0</v>
      </c>
      <c r="AV426" s="17">
        <v>1</v>
      </c>
      <c r="AW426">
        <v>0</v>
      </c>
      <c r="AX426" s="17">
        <v>1</v>
      </c>
      <c r="AY426" s="17" t="s">
        <v>29</v>
      </c>
      <c r="AZ426">
        <v>0</v>
      </c>
      <c r="BA426">
        <v>0</v>
      </c>
      <c r="BB426">
        <v>1</v>
      </c>
      <c r="BC426">
        <v>0</v>
      </c>
      <c r="BD426">
        <v>0</v>
      </c>
      <c r="BE426">
        <v>0</v>
      </c>
      <c r="BF426" s="17">
        <v>0</v>
      </c>
      <c r="BG426">
        <v>0</v>
      </c>
      <c r="BH426">
        <v>1</v>
      </c>
      <c r="BI426" s="17">
        <v>0</v>
      </c>
      <c r="BJ426">
        <v>4893</v>
      </c>
      <c r="BK426">
        <v>9111</v>
      </c>
      <c r="BL426" s="24">
        <v>35.299999999999997</v>
      </c>
      <c r="BM426">
        <v>1</v>
      </c>
      <c r="BN426">
        <v>0</v>
      </c>
      <c r="BO426">
        <v>0</v>
      </c>
      <c r="BP426">
        <v>0</v>
      </c>
      <c r="BQ426">
        <v>0</v>
      </c>
      <c r="BR426">
        <v>0</v>
      </c>
      <c r="BS426">
        <v>0</v>
      </c>
      <c r="BT426" s="17">
        <v>0</v>
      </c>
      <c r="BU426">
        <v>0</v>
      </c>
      <c r="BV426">
        <v>0</v>
      </c>
      <c r="BW426">
        <v>1</v>
      </c>
      <c r="BX426" s="17">
        <v>0</v>
      </c>
      <c r="BY426">
        <v>0</v>
      </c>
      <c r="BZ426">
        <v>0</v>
      </c>
      <c r="CA426">
        <v>0</v>
      </c>
      <c r="CB426">
        <v>0</v>
      </c>
      <c r="CC426" s="17">
        <v>0</v>
      </c>
      <c r="CD426">
        <v>0</v>
      </c>
      <c r="CE426">
        <v>0</v>
      </c>
      <c r="CF426">
        <v>1</v>
      </c>
      <c r="CG426">
        <v>1</v>
      </c>
      <c r="CH426">
        <v>0</v>
      </c>
      <c r="CI426">
        <v>0</v>
      </c>
      <c r="CJ426">
        <v>0</v>
      </c>
      <c r="CK426">
        <v>0</v>
      </c>
      <c r="CL426">
        <v>0</v>
      </c>
      <c r="CM426">
        <v>0</v>
      </c>
      <c r="CN426">
        <v>0</v>
      </c>
      <c r="CO426" s="17">
        <v>0</v>
      </c>
      <c r="CP426">
        <v>2.3E-2</v>
      </c>
      <c r="CQ426">
        <v>97</v>
      </c>
      <c r="CR426">
        <v>1</v>
      </c>
      <c r="CS426">
        <v>0</v>
      </c>
      <c r="CT426">
        <v>18</v>
      </c>
      <c r="CZ426" s="33" t="s">
        <v>85</v>
      </c>
    </row>
    <row r="427" spans="1:104" x14ac:dyDescent="0.25">
      <c r="A427">
        <v>426</v>
      </c>
      <c r="B427">
        <v>28</v>
      </c>
      <c r="C427" s="24" t="s">
        <v>275</v>
      </c>
      <c r="D427" s="12">
        <v>0.53426072862545748</v>
      </c>
      <c r="E427" s="13">
        <v>0.93000941649616686</v>
      </c>
      <c r="F427" s="7">
        <v>0.57446808510638292</v>
      </c>
      <c r="G427" s="7">
        <f t="shared" si="89"/>
        <v>-0.39574868787070938</v>
      </c>
      <c r="H427" s="15">
        <f t="shared" si="90"/>
        <v>1.4642701451216245</v>
      </c>
      <c r="I427" s="11">
        <f t="shared" si="91"/>
        <v>1.3980967807515428E-2</v>
      </c>
      <c r="J427" s="32">
        <f t="shared" si="92"/>
        <v>2.4337240257526857E-2</v>
      </c>
      <c r="K427" s="32">
        <f t="shared" si="93"/>
        <v>41.089293174509663</v>
      </c>
      <c r="L427" s="8">
        <v>1</v>
      </c>
      <c r="M427" s="9">
        <v>0</v>
      </c>
      <c r="N427" s="8">
        <v>0</v>
      </c>
      <c r="O427" s="9">
        <v>0</v>
      </c>
      <c r="P427" s="9">
        <v>0</v>
      </c>
      <c r="Q427" s="9">
        <v>0</v>
      </c>
      <c r="R427" s="9">
        <v>1</v>
      </c>
      <c r="S427" s="8">
        <v>1695</v>
      </c>
      <c r="T427" s="9">
        <v>6</v>
      </c>
      <c r="U427" s="9">
        <f t="shared" si="94"/>
        <v>1688</v>
      </c>
      <c r="V427" s="9">
        <f t="shared" si="95"/>
        <v>27</v>
      </c>
      <c r="W427" s="7">
        <v>7.96</v>
      </c>
      <c r="X427" s="7">
        <v>19.91</v>
      </c>
      <c r="Y427" s="9">
        <v>0</v>
      </c>
      <c r="Z427" s="9">
        <v>1</v>
      </c>
      <c r="AA427" s="9">
        <v>1</v>
      </c>
      <c r="AB427" s="9">
        <v>0</v>
      </c>
      <c r="AC427" s="9">
        <v>0</v>
      </c>
      <c r="AD427" s="29">
        <v>0</v>
      </c>
      <c r="AE427" s="9">
        <v>0</v>
      </c>
      <c r="AF427" s="9">
        <v>1</v>
      </c>
      <c r="AG427" s="29">
        <v>0</v>
      </c>
      <c r="AH427" s="9">
        <v>0</v>
      </c>
      <c r="AI427" s="29">
        <v>1</v>
      </c>
      <c r="AJ427" s="20">
        <v>1988</v>
      </c>
      <c r="AK427" s="32">
        <v>0.3407</v>
      </c>
      <c r="AL427" s="32">
        <v>7.7300000000000008E-2</v>
      </c>
      <c r="AM427" s="32">
        <v>0.35670000000000002</v>
      </c>
      <c r="AN427" s="42">
        <v>0.2253</v>
      </c>
      <c r="AO427" s="41">
        <v>1</v>
      </c>
      <c r="AP427" s="17">
        <v>0</v>
      </c>
      <c r="AQ427">
        <v>1</v>
      </c>
      <c r="AR427" s="39">
        <v>0</v>
      </c>
      <c r="AS427" s="38">
        <f t="shared" si="100"/>
        <v>0.36770000000000003</v>
      </c>
      <c r="AT427" s="39">
        <v>0.63229999999999997</v>
      </c>
      <c r="AU427">
        <v>0</v>
      </c>
      <c r="AV427" s="17">
        <v>1</v>
      </c>
      <c r="AW427">
        <v>0</v>
      </c>
      <c r="AX427" s="17">
        <v>1</v>
      </c>
      <c r="AY427" s="17" t="s">
        <v>6</v>
      </c>
      <c r="AZ427">
        <v>0</v>
      </c>
      <c r="BA427">
        <v>0</v>
      </c>
      <c r="BB427">
        <v>0</v>
      </c>
      <c r="BC427">
        <v>0</v>
      </c>
      <c r="BD427">
        <v>1</v>
      </c>
      <c r="BE427">
        <v>0</v>
      </c>
      <c r="BF427" s="17">
        <v>0</v>
      </c>
      <c r="BG427">
        <v>0</v>
      </c>
      <c r="BH427">
        <v>1</v>
      </c>
      <c r="BI427" s="17">
        <v>0</v>
      </c>
      <c r="BJ427">
        <v>1617</v>
      </c>
      <c r="BK427">
        <v>21</v>
      </c>
      <c r="BL427" s="24">
        <v>35.659999999999997</v>
      </c>
      <c r="BM427">
        <v>1</v>
      </c>
      <c r="BN427">
        <v>0</v>
      </c>
      <c r="BO427">
        <v>0</v>
      </c>
      <c r="BP427">
        <v>0</v>
      </c>
      <c r="BQ427">
        <v>0</v>
      </c>
      <c r="BR427">
        <v>0</v>
      </c>
      <c r="BS427">
        <v>0</v>
      </c>
      <c r="BT427" s="17">
        <v>0</v>
      </c>
      <c r="BU427">
        <v>0</v>
      </c>
      <c r="BV427">
        <v>0</v>
      </c>
      <c r="BW427">
        <v>1</v>
      </c>
      <c r="BX427" s="17">
        <v>0</v>
      </c>
      <c r="BY427">
        <v>0</v>
      </c>
      <c r="BZ427">
        <v>0</v>
      </c>
      <c r="CA427">
        <v>0</v>
      </c>
      <c r="CB427">
        <v>0</v>
      </c>
      <c r="CC427" s="17">
        <v>0</v>
      </c>
      <c r="CD427">
        <v>0</v>
      </c>
      <c r="CE427">
        <v>0</v>
      </c>
      <c r="CF427">
        <v>1</v>
      </c>
      <c r="CG427">
        <v>1</v>
      </c>
      <c r="CH427">
        <v>0</v>
      </c>
      <c r="CI427">
        <v>0</v>
      </c>
      <c r="CJ427">
        <v>0</v>
      </c>
      <c r="CK427">
        <v>0</v>
      </c>
      <c r="CL427">
        <v>0</v>
      </c>
      <c r="CM427">
        <v>0</v>
      </c>
      <c r="CN427">
        <v>0</v>
      </c>
      <c r="CO427" s="17">
        <v>0</v>
      </c>
      <c r="CP427">
        <v>2.3E-2</v>
      </c>
      <c r="CQ427">
        <v>97</v>
      </c>
      <c r="CR427">
        <v>1</v>
      </c>
      <c r="CS427">
        <v>0</v>
      </c>
      <c r="CT427">
        <v>18</v>
      </c>
      <c r="CZ427" s="33" t="s">
        <v>85</v>
      </c>
    </row>
    <row r="428" spans="1:104" x14ac:dyDescent="0.25">
      <c r="A428">
        <v>427</v>
      </c>
      <c r="B428">
        <v>28</v>
      </c>
      <c r="C428" s="24" t="s">
        <v>275</v>
      </c>
      <c r="D428" s="12">
        <v>5.8058332763509357</v>
      </c>
      <c r="E428" s="13">
        <v>1.363695723049871</v>
      </c>
      <c r="F428" s="7">
        <v>4.2574257425742568</v>
      </c>
      <c r="G428" s="7">
        <f t="shared" si="89"/>
        <v>4.4421375533010643</v>
      </c>
      <c r="H428" s="15">
        <f t="shared" si="90"/>
        <v>7.1695289994008071</v>
      </c>
      <c r="I428" s="11">
        <f t="shared" si="91"/>
        <v>0.10307220635875566</v>
      </c>
      <c r="J428" s="32">
        <f t="shared" si="92"/>
        <v>2.4209983354033311E-2</v>
      </c>
      <c r="K428" s="32">
        <f t="shared" si="93"/>
        <v>41.305274166303917</v>
      </c>
      <c r="L428" s="8">
        <v>1</v>
      </c>
      <c r="M428" s="9">
        <v>0</v>
      </c>
      <c r="N428" s="8">
        <v>0</v>
      </c>
      <c r="O428" s="9">
        <v>0</v>
      </c>
      <c r="P428" s="9">
        <v>0</v>
      </c>
      <c r="Q428" s="9">
        <v>0</v>
      </c>
      <c r="R428" s="9">
        <v>1</v>
      </c>
      <c r="S428" s="8">
        <v>1695</v>
      </c>
      <c r="T428" s="9">
        <v>6</v>
      </c>
      <c r="U428" s="9">
        <f t="shared" si="94"/>
        <v>1688</v>
      </c>
      <c r="V428" s="9">
        <f t="shared" si="95"/>
        <v>27</v>
      </c>
      <c r="W428" s="7">
        <v>7.96</v>
      </c>
      <c r="X428" s="7">
        <v>19.91</v>
      </c>
      <c r="Y428" s="9">
        <v>0</v>
      </c>
      <c r="Z428" s="9">
        <v>1</v>
      </c>
      <c r="AA428" s="9">
        <v>1</v>
      </c>
      <c r="AB428" s="9">
        <v>0</v>
      </c>
      <c r="AC428" s="9">
        <v>0</v>
      </c>
      <c r="AD428" s="29">
        <v>0</v>
      </c>
      <c r="AE428" s="9">
        <v>0</v>
      </c>
      <c r="AF428" s="9">
        <v>1</v>
      </c>
      <c r="AG428" s="29">
        <v>0</v>
      </c>
      <c r="AH428" s="9">
        <v>0</v>
      </c>
      <c r="AI428" s="29">
        <v>1</v>
      </c>
      <c r="AJ428" s="20">
        <v>1988</v>
      </c>
      <c r="AK428" s="32">
        <v>0.3407</v>
      </c>
      <c r="AL428" s="32">
        <v>7.7300000000000008E-2</v>
      </c>
      <c r="AM428" s="32">
        <v>0.35670000000000002</v>
      </c>
      <c r="AN428" s="42">
        <v>0.2253</v>
      </c>
      <c r="AO428" s="41">
        <v>1</v>
      </c>
      <c r="AP428" s="17">
        <v>0</v>
      </c>
      <c r="AQ428">
        <v>1</v>
      </c>
      <c r="AR428" s="39">
        <v>0</v>
      </c>
      <c r="AS428" s="38">
        <f t="shared" si="100"/>
        <v>0.36770000000000003</v>
      </c>
      <c r="AT428" s="39">
        <v>0.63229999999999997</v>
      </c>
      <c r="AU428">
        <v>0</v>
      </c>
      <c r="AV428" s="17">
        <v>1</v>
      </c>
      <c r="AW428">
        <v>0</v>
      </c>
      <c r="AX428" s="17">
        <v>1</v>
      </c>
      <c r="AY428" s="17" t="s">
        <v>6</v>
      </c>
      <c r="AZ428">
        <v>0</v>
      </c>
      <c r="BA428">
        <v>0</v>
      </c>
      <c r="BB428">
        <v>0</v>
      </c>
      <c r="BC428">
        <v>0</v>
      </c>
      <c r="BD428">
        <v>1</v>
      </c>
      <c r="BE428">
        <v>0</v>
      </c>
      <c r="BF428" s="17">
        <v>0</v>
      </c>
      <c r="BG428">
        <v>0</v>
      </c>
      <c r="BH428">
        <v>1</v>
      </c>
      <c r="BI428" s="17">
        <v>0</v>
      </c>
      <c r="BJ428">
        <v>1617</v>
      </c>
      <c r="BK428">
        <v>21</v>
      </c>
      <c r="BL428" s="24">
        <v>35.659999999999997</v>
      </c>
      <c r="BM428">
        <v>1</v>
      </c>
      <c r="BN428">
        <v>0</v>
      </c>
      <c r="BO428">
        <v>0</v>
      </c>
      <c r="BP428">
        <v>0</v>
      </c>
      <c r="BQ428">
        <v>0</v>
      </c>
      <c r="BR428">
        <v>0</v>
      </c>
      <c r="BS428">
        <v>0</v>
      </c>
      <c r="BT428" s="17">
        <v>0</v>
      </c>
      <c r="BU428">
        <v>0</v>
      </c>
      <c r="BV428">
        <v>0</v>
      </c>
      <c r="BW428">
        <v>1</v>
      </c>
      <c r="BX428" s="17">
        <v>0</v>
      </c>
      <c r="BY428">
        <v>0</v>
      </c>
      <c r="BZ428">
        <v>0</v>
      </c>
      <c r="CA428">
        <v>0</v>
      </c>
      <c r="CB428">
        <v>0</v>
      </c>
      <c r="CC428" s="17">
        <v>0</v>
      </c>
      <c r="CD428">
        <v>0</v>
      </c>
      <c r="CE428">
        <v>0</v>
      </c>
      <c r="CF428">
        <v>1</v>
      </c>
      <c r="CG428">
        <v>1</v>
      </c>
      <c r="CH428">
        <v>0</v>
      </c>
      <c r="CI428">
        <v>0</v>
      </c>
      <c r="CJ428">
        <v>0</v>
      </c>
      <c r="CK428">
        <v>0</v>
      </c>
      <c r="CL428">
        <v>0</v>
      </c>
      <c r="CM428">
        <v>0</v>
      </c>
      <c r="CN428">
        <v>0</v>
      </c>
      <c r="CO428" s="17">
        <v>0</v>
      </c>
      <c r="CP428">
        <v>2.3E-2</v>
      </c>
      <c r="CQ428">
        <v>97</v>
      </c>
      <c r="CR428">
        <v>1</v>
      </c>
      <c r="CS428">
        <v>0</v>
      </c>
      <c r="CT428">
        <v>18</v>
      </c>
      <c r="CZ428" s="33" t="s">
        <v>85</v>
      </c>
    </row>
    <row r="429" spans="1:104" x14ac:dyDescent="0.25">
      <c r="A429">
        <v>428</v>
      </c>
      <c r="B429">
        <v>28</v>
      </c>
      <c r="C429" s="24" t="s">
        <v>275</v>
      </c>
      <c r="D429" s="12">
        <v>3.782779413590132</v>
      </c>
      <c r="E429" s="13">
        <v>0.25059421982773739</v>
      </c>
      <c r="F429" s="7">
        <v>15.09523809523809</v>
      </c>
      <c r="G429" s="7">
        <f t="shared" si="89"/>
        <v>3.5321851937623947</v>
      </c>
      <c r="H429" s="15">
        <f t="shared" si="90"/>
        <v>4.0333736334178694</v>
      </c>
      <c r="I429" s="11">
        <f t="shared" si="91"/>
        <v>0.34487155734135655</v>
      </c>
      <c r="J429" s="32">
        <f t="shared" si="92"/>
        <v>2.2846380770247605E-2</v>
      </c>
      <c r="K429" s="32">
        <f t="shared" si="93"/>
        <v>43.770609010521284</v>
      </c>
      <c r="L429" s="8">
        <v>1</v>
      </c>
      <c r="M429" s="9">
        <v>0</v>
      </c>
      <c r="N429" s="8">
        <v>0</v>
      </c>
      <c r="O429" s="9">
        <v>0</v>
      </c>
      <c r="P429" s="9">
        <v>0</v>
      </c>
      <c r="Q429" s="9">
        <v>0</v>
      </c>
      <c r="R429" s="9">
        <v>1</v>
      </c>
      <c r="S429" s="8">
        <v>1695</v>
      </c>
      <c r="T429" s="9">
        <v>6</v>
      </c>
      <c r="U429" s="9">
        <f t="shared" si="94"/>
        <v>1688</v>
      </c>
      <c r="V429" s="9">
        <f t="shared" si="95"/>
        <v>27</v>
      </c>
      <c r="W429" s="7">
        <v>7.96</v>
      </c>
      <c r="X429" s="7">
        <v>19.91</v>
      </c>
      <c r="Y429" s="9">
        <v>0</v>
      </c>
      <c r="Z429" s="9">
        <v>1</v>
      </c>
      <c r="AA429" s="9">
        <v>1</v>
      </c>
      <c r="AB429" s="9">
        <v>0</v>
      </c>
      <c r="AC429" s="9">
        <v>0</v>
      </c>
      <c r="AD429" s="29">
        <v>0</v>
      </c>
      <c r="AE429" s="9">
        <v>0</v>
      </c>
      <c r="AF429" s="9">
        <v>1</v>
      </c>
      <c r="AG429" s="29">
        <v>0</v>
      </c>
      <c r="AH429" s="9">
        <v>0</v>
      </c>
      <c r="AI429" s="29">
        <v>1</v>
      </c>
      <c r="AJ429" s="20">
        <v>1988</v>
      </c>
      <c r="AK429" s="32">
        <v>0.3407</v>
      </c>
      <c r="AL429" s="32">
        <v>7.7300000000000008E-2</v>
      </c>
      <c r="AM429" s="32">
        <v>0.35670000000000002</v>
      </c>
      <c r="AN429" s="42">
        <v>0.2253</v>
      </c>
      <c r="AO429" s="41">
        <v>1</v>
      </c>
      <c r="AP429" s="17">
        <v>0</v>
      </c>
      <c r="AQ429">
        <v>1</v>
      </c>
      <c r="AR429" s="39">
        <v>0</v>
      </c>
      <c r="AS429" s="38">
        <f t="shared" si="100"/>
        <v>0.36770000000000003</v>
      </c>
      <c r="AT429" s="39">
        <v>0.63229999999999997</v>
      </c>
      <c r="AU429">
        <v>0</v>
      </c>
      <c r="AV429" s="17">
        <v>1</v>
      </c>
      <c r="AW429">
        <v>0</v>
      </c>
      <c r="AX429" s="17">
        <v>1</v>
      </c>
      <c r="AY429" s="17" t="s">
        <v>6</v>
      </c>
      <c r="AZ429">
        <v>0</v>
      </c>
      <c r="BA429">
        <v>0</v>
      </c>
      <c r="BB429">
        <v>0</v>
      </c>
      <c r="BC429">
        <v>0</v>
      </c>
      <c r="BD429">
        <v>1</v>
      </c>
      <c r="BE429">
        <v>0</v>
      </c>
      <c r="BF429" s="17">
        <v>0</v>
      </c>
      <c r="BG429">
        <v>0</v>
      </c>
      <c r="BH429">
        <v>1</v>
      </c>
      <c r="BI429" s="17">
        <v>0</v>
      </c>
      <c r="BJ429">
        <v>1617</v>
      </c>
      <c r="BK429">
        <v>21</v>
      </c>
      <c r="BL429" s="24">
        <v>35.659999999999997</v>
      </c>
      <c r="BM429">
        <v>1</v>
      </c>
      <c r="BN429">
        <v>0</v>
      </c>
      <c r="BO429">
        <v>0</v>
      </c>
      <c r="BP429">
        <v>0</v>
      </c>
      <c r="BQ429">
        <v>0</v>
      </c>
      <c r="BR429">
        <v>0</v>
      </c>
      <c r="BS429">
        <v>0</v>
      </c>
      <c r="BT429" s="17">
        <v>0</v>
      </c>
      <c r="BU429">
        <v>0</v>
      </c>
      <c r="BV429">
        <v>0</v>
      </c>
      <c r="BW429">
        <v>1</v>
      </c>
      <c r="BX429" s="17">
        <v>0</v>
      </c>
      <c r="BY429">
        <v>0</v>
      </c>
      <c r="BZ429">
        <v>0</v>
      </c>
      <c r="CA429">
        <v>0</v>
      </c>
      <c r="CB429">
        <v>0</v>
      </c>
      <c r="CC429" s="17">
        <v>0</v>
      </c>
      <c r="CD429">
        <v>0</v>
      </c>
      <c r="CE429">
        <v>0</v>
      </c>
      <c r="CF429">
        <v>1</v>
      </c>
      <c r="CG429">
        <v>1</v>
      </c>
      <c r="CH429">
        <v>0</v>
      </c>
      <c r="CI429">
        <v>0</v>
      </c>
      <c r="CJ429">
        <v>0</v>
      </c>
      <c r="CK429">
        <v>0</v>
      </c>
      <c r="CL429">
        <v>0</v>
      </c>
      <c r="CM429">
        <v>0</v>
      </c>
      <c r="CN429">
        <v>0</v>
      </c>
      <c r="CO429" s="17">
        <v>0</v>
      </c>
      <c r="CP429">
        <v>2.3E-2</v>
      </c>
      <c r="CQ429">
        <v>97</v>
      </c>
      <c r="CR429">
        <v>1</v>
      </c>
      <c r="CS429">
        <v>0</v>
      </c>
      <c r="CT429">
        <v>18</v>
      </c>
      <c r="CZ429" s="33" t="s">
        <v>85</v>
      </c>
    </row>
    <row r="430" spans="1:104" x14ac:dyDescent="0.25">
      <c r="A430">
        <v>429</v>
      </c>
      <c r="B430">
        <v>28</v>
      </c>
      <c r="C430" s="24" t="s">
        <v>275</v>
      </c>
      <c r="D430" s="12">
        <v>2.8882691843426622</v>
      </c>
      <c r="E430" s="13">
        <v>0.75510305473010786</v>
      </c>
      <c r="F430" s="7">
        <v>3.8250000000000002</v>
      </c>
      <c r="G430" s="7">
        <f t="shared" si="89"/>
        <v>2.1331661296125546</v>
      </c>
      <c r="H430" s="15">
        <f t="shared" si="90"/>
        <v>3.6433722390727699</v>
      </c>
      <c r="I430" s="11">
        <f t="shared" si="91"/>
        <v>8.3435955787929159E-2</v>
      </c>
      <c r="J430" s="32">
        <f t="shared" si="92"/>
        <v>2.1813321774621999E-2</v>
      </c>
      <c r="K430" s="32">
        <f t="shared" si="93"/>
        <v>45.84354507452494</v>
      </c>
      <c r="L430" s="8">
        <v>1</v>
      </c>
      <c r="M430" s="9">
        <v>0</v>
      </c>
      <c r="N430" s="8">
        <v>0</v>
      </c>
      <c r="O430" s="9">
        <v>0</v>
      </c>
      <c r="P430" s="9">
        <v>0</v>
      </c>
      <c r="Q430" s="9">
        <v>0</v>
      </c>
      <c r="R430" s="9">
        <v>1</v>
      </c>
      <c r="S430" s="8">
        <v>2094</v>
      </c>
      <c r="T430" s="9">
        <v>6</v>
      </c>
      <c r="U430" s="9">
        <f t="shared" si="94"/>
        <v>2087</v>
      </c>
      <c r="V430" s="9">
        <f t="shared" si="95"/>
        <v>27</v>
      </c>
      <c r="W430" s="7">
        <v>10.15</v>
      </c>
      <c r="X430" s="7">
        <v>19.170000000000002</v>
      </c>
      <c r="Y430" s="9">
        <v>0</v>
      </c>
      <c r="Z430" s="9">
        <v>1</v>
      </c>
      <c r="AA430" s="9">
        <v>1</v>
      </c>
      <c r="AB430" s="9">
        <v>0</v>
      </c>
      <c r="AC430" s="9">
        <v>0</v>
      </c>
      <c r="AD430" s="29">
        <v>0</v>
      </c>
      <c r="AE430" s="9">
        <v>0</v>
      </c>
      <c r="AF430" s="9">
        <v>1</v>
      </c>
      <c r="AG430" s="29">
        <v>0</v>
      </c>
      <c r="AH430" s="9">
        <v>0</v>
      </c>
      <c r="AI430" s="29">
        <v>1</v>
      </c>
      <c r="AJ430" s="20">
        <v>1998</v>
      </c>
      <c r="AK430" s="32">
        <v>0.19259999999999999</v>
      </c>
      <c r="AL430" s="32">
        <v>0.11459999999999999</v>
      </c>
      <c r="AM430" s="32">
        <v>0.44299999999999989</v>
      </c>
      <c r="AN430" s="42">
        <v>0.24990000000000001</v>
      </c>
      <c r="AO430" s="41">
        <v>1</v>
      </c>
      <c r="AP430" s="17">
        <v>0</v>
      </c>
      <c r="AQ430">
        <v>1</v>
      </c>
      <c r="AR430" s="39">
        <v>0</v>
      </c>
      <c r="AS430" s="38">
        <f t="shared" si="100"/>
        <v>0.44810000000000005</v>
      </c>
      <c r="AT430" s="39">
        <v>0.55189999999999995</v>
      </c>
      <c r="AU430">
        <v>0</v>
      </c>
      <c r="AV430" s="17">
        <v>1</v>
      </c>
      <c r="AW430">
        <v>0</v>
      </c>
      <c r="AX430" s="17">
        <v>1</v>
      </c>
      <c r="AY430" s="17" t="s">
        <v>6</v>
      </c>
      <c r="AZ430">
        <v>0</v>
      </c>
      <c r="BA430">
        <v>0</v>
      </c>
      <c r="BB430">
        <v>0</v>
      </c>
      <c r="BC430">
        <v>0</v>
      </c>
      <c r="BD430">
        <v>1</v>
      </c>
      <c r="BE430">
        <v>0</v>
      </c>
      <c r="BF430" s="17">
        <v>0</v>
      </c>
      <c r="BG430">
        <v>0</v>
      </c>
      <c r="BH430">
        <v>1</v>
      </c>
      <c r="BI430" s="17">
        <v>0</v>
      </c>
      <c r="BJ430">
        <v>1881</v>
      </c>
      <c r="BK430">
        <v>55</v>
      </c>
      <c r="BL430" s="24">
        <v>36.31</v>
      </c>
      <c r="BM430">
        <v>1</v>
      </c>
      <c r="BN430">
        <v>0</v>
      </c>
      <c r="BO430">
        <v>0</v>
      </c>
      <c r="BP430">
        <v>0</v>
      </c>
      <c r="BQ430">
        <v>0</v>
      </c>
      <c r="BR430">
        <v>0</v>
      </c>
      <c r="BS430">
        <v>0</v>
      </c>
      <c r="BT430" s="17">
        <v>0</v>
      </c>
      <c r="BU430">
        <v>0</v>
      </c>
      <c r="BV430">
        <v>0</v>
      </c>
      <c r="BW430">
        <v>1</v>
      </c>
      <c r="BX430" s="17">
        <v>0</v>
      </c>
      <c r="BY430">
        <v>0</v>
      </c>
      <c r="BZ430">
        <v>0</v>
      </c>
      <c r="CA430">
        <v>0</v>
      </c>
      <c r="CB430">
        <v>0</v>
      </c>
      <c r="CC430" s="17">
        <v>0</v>
      </c>
      <c r="CD430">
        <v>0</v>
      </c>
      <c r="CE430">
        <v>0</v>
      </c>
      <c r="CF430">
        <v>1</v>
      </c>
      <c r="CG430">
        <v>1</v>
      </c>
      <c r="CH430">
        <v>0</v>
      </c>
      <c r="CI430">
        <v>0</v>
      </c>
      <c r="CJ430">
        <v>0</v>
      </c>
      <c r="CK430">
        <v>0</v>
      </c>
      <c r="CL430">
        <v>0</v>
      </c>
      <c r="CM430">
        <v>0</v>
      </c>
      <c r="CN430">
        <v>0</v>
      </c>
      <c r="CO430" s="17">
        <v>0</v>
      </c>
      <c r="CP430">
        <v>2.3E-2</v>
      </c>
      <c r="CQ430">
        <v>97</v>
      </c>
      <c r="CR430">
        <v>1</v>
      </c>
      <c r="CS430">
        <v>0</v>
      </c>
      <c r="CT430">
        <v>18</v>
      </c>
      <c r="CZ430" s="33" t="s">
        <v>85</v>
      </c>
    </row>
    <row r="431" spans="1:104" x14ac:dyDescent="0.25">
      <c r="A431">
        <v>430</v>
      </c>
      <c r="B431">
        <v>28</v>
      </c>
      <c r="C431" s="24" t="s">
        <v>275</v>
      </c>
      <c r="D431" s="12">
        <v>5.1029684358929073</v>
      </c>
      <c r="E431" s="13">
        <v>0.99818544254990993</v>
      </c>
      <c r="F431" s="7">
        <v>5.1122448979591839</v>
      </c>
      <c r="G431" s="7">
        <f t="shared" si="89"/>
        <v>4.1047829933429973</v>
      </c>
      <c r="H431" s="15">
        <f t="shared" si="90"/>
        <v>6.1011538784428172</v>
      </c>
      <c r="I431" s="11">
        <f t="shared" si="91"/>
        <v>0.11121107110684131</v>
      </c>
      <c r="J431" s="32">
        <f t="shared" si="92"/>
        <v>2.1753862212515865E-2</v>
      </c>
      <c r="K431" s="32">
        <f t="shared" si="93"/>
        <v>45.968848668383131</v>
      </c>
      <c r="L431" s="8">
        <v>1</v>
      </c>
      <c r="M431" s="9">
        <v>0</v>
      </c>
      <c r="N431" s="8">
        <v>0</v>
      </c>
      <c r="O431" s="9">
        <v>0</v>
      </c>
      <c r="P431" s="9">
        <v>0</v>
      </c>
      <c r="Q431" s="9">
        <v>0</v>
      </c>
      <c r="R431" s="9">
        <v>1</v>
      </c>
      <c r="S431" s="8">
        <v>2094</v>
      </c>
      <c r="T431" s="9">
        <v>6</v>
      </c>
      <c r="U431" s="9">
        <f t="shared" si="94"/>
        <v>2087</v>
      </c>
      <c r="V431" s="9">
        <f t="shared" si="95"/>
        <v>27</v>
      </c>
      <c r="W431" s="7">
        <v>10.15</v>
      </c>
      <c r="X431" s="7">
        <v>19.170000000000002</v>
      </c>
      <c r="Y431" s="9">
        <v>0</v>
      </c>
      <c r="Z431" s="9">
        <v>1</v>
      </c>
      <c r="AA431" s="9">
        <v>1</v>
      </c>
      <c r="AB431" s="9">
        <v>0</v>
      </c>
      <c r="AC431" s="9">
        <v>0</v>
      </c>
      <c r="AD431" s="29">
        <v>0</v>
      </c>
      <c r="AE431" s="9">
        <v>0</v>
      </c>
      <c r="AF431" s="9">
        <v>1</v>
      </c>
      <c r="AG431" s="29">
        <v>0</v>
      </c>
      <c r="AH431" s="9">
        <v>0</v>
      </c>
      <c r="AI431" s="29">
        <v>1</v>
      </c>
      <c r="AJ431" s="20">
        <v>1998</v>
      </c>
      <c r="AK431" s="32">
        <v>0.19259999999999999</v>
      </c>
      <c r="AL431" s="32">
        <v>0.11459999999999999</v>
      </c>
      <c r="AM431" s="32">
        <v>0.44299999999999989</v>
      </c>
      <c r="AN431" s="42">
        <v>0.24990000000000001</v>
      </c>
      <c r="AO431" s="41">
        <v>1</v>
      </c>
      <c r="AP431" s="17">
        <v>0</v>
      </c>
      <c r="AQ431">
        <v>1</v>
      </c>
      <c r="AR431" s="39">
        <v>0</v>
      </c>
      <c r="AS431" s="38">
        <f t="shared" si="100"/>
        <v>0.44810000000000005</v>
      </c>
      <c r="AT431" s="39">
        <v>0.55189999999999995</v>
      </c>
      <c r="AU431">
        <v>0</v>
      </c>
      <c r="AV431" s="17">
        <v>1</v>
      </c>
      <c r="AW431">
        <v>0</v>
      </c>
      <c r="AX431" s="17">
        <v>1</v>
      </c>
      <c r="AY431" s="17" t="s">
        <v>6</v>
      </c>
      <c r="AZ431">
        <v>0</v>
      </c>
      <c r="BA431">
        <v>0</v>
      </c>
      <c r="BB431">
        <v>0</v>
      </c>
      <c r="BC431">
        <v>0</v>
      </c>
      <c r="BD431">
        <v>1</v>
      </c>
      <c r="BE431">
        <v>0</v>
      </c>
      <c r="BF431" s="17">
        <v>0</v>
      </c>
      <c r="BG431">
        <v>0</v>
      </c>
      <c r="BH431">
        <v>1</v>
      </c>
      <c r="BI431" s="17">
        <v>0</v>
      </c>
      <c r="BJ431">
        <v>1881</v>
      </c>
      <c r="BK431">
        <v>55</v>
      </c>
      <c r="BL431" s="24">
        <v>36.31</v>
      </c>
      <c r="BM431">
        <v>1</v>
      </c>
      <c r="BN431">
        <v>0</v>
      </c>
      <c r="BO431">
        <v>0</v>
      </c>
      <c r="BP431">
        <v>0</v>
      </c>
      <c r="BQ431">
        <v>0</v>
      </c>
      <c r="BR431">
        <v>0</v>
      </c>
      <c r="BS431">
        <v>0</v>
      </c>
      <c r="BT431" s="17">
        <v>0</v>
      </c>
      <c r="BU431">
        <v>0</v>
      </c>
      <c r="BV431">
        <v>0</v>
      </c>
      <c r="BW431">
        <v>1</v>
      </c>
      <c r="BX431" s="17">
        <v>0</v>
      </c>
      <c r="BY431">
        <v>0</v>
      </c>
      <c r="BZ431">
        <v>0</v>
      </c>
      <c r="CA431">
        <v>0</v>
      </c>
      <c r="CB431">
        <v>0</v>
      </c>
      <c r="CC431" s="17">
        <v>0</v>
      </c>
      <c r="CD431">
        <v>0</v>
      </c>
      <c r="CE431">
        <v>0</v>
      </c>
      <c r="CF431">
        <v>1</v>
      </c>
      <c r="CG431">
        <v>1</v>
      </c>
      <c r="CH431">
        <v>0</v>
      </c>
      <c r="CI431">
        <v>0</v>
      </c>
      <c r="CJ431">
        <v>0</v>
      </c>
      <c r="CK431">
        <v>0</v>
      </c>
      <c r="CL431">
        <v>0</v>
      </c>
      <c r="CM431">
        <v>0</v>
      </c>
      <c r="CN431">
        <v>0</v>
      </c>
      <c r="CO431" s="17">
        <v>0</v>
      </c>
      <c r="CP431">
        <v>2.3E-2</v>
      </c>
      <c r="CQ431">
        <v>97</v>
      </c>
      <c r="CR431">
        <v>1</v>
      </c>
      <c r="CS431">
        <v>0</v>
      </c>
      <c r="CT431">
        <v>18</v>
      </c>
      <c r="CZ431" s="33" t="s">
        <v>85</v>
      </c>
    </row>
    <row r="432" spans="1:104" x14ac:dyDescent="0.25">
      <c r="A432">
        <v>431</v>
      </c>
      <c r="B432">
        <v>28</v>
      </c>
      <c r="C432" s="24" t="s">
        <v>275</v>
      </c>
      <c r="D432" s="12">
        <v>2.637187966687971</v>
      </c>
      <c r="E432" s="13">
        <v>0.1607036417200482</v>
      </c>
      <c r="F432" s="7">
        <v>16.410256410256409</v>
      </c>
      <c r="G432" s="7">
        <f t="shared" si="89"/>
        <v>2.4764843249679229</v>
      </c>
      <c r="H432" s="15">
        <f t="shared" si="90"/>
        <v>2.797891608408019</v>
      </c>
      <c r="I432" s="11">
        <f t="shared" si="91"/>
        <v>0.33806514481568656</v>
      </c>
      <c r="J432" s="32">
        <f t="shared" si="92"/>
        <v>2.0600844762205903E-2</v>
      </c>
      <c r="K432" s="32">
        <f t="shared" si="93"/>
        <v>48.541698728519606</v>
      </c>
      <c r="L432" s="8">
        <v>1</v>
      </c>
      <c r="M432" s="9">
        <v>0</v>
      </c>
      <c r="N432" s="8">
        <v>0</v>
      </c>
      <c r="O432" s="9">
        <v>0</v>
      </c>
      <c r="P432" s="9">
        <v>0</v>
      </c>
      <c r="Q432" s="9">
        <v>0</v>
      </c>
      <c r="R432" s="9">
        <v>1</v>
      </c>
      <c r="S432" s="8">
        <v>2094</v>
      </c>
      <c r="T432" s="9">
        <v>6</v>
      </c>
      <c r="U432" s="9">
        <f t="shared" si="94"/>
        <v>2087</v>
      </c>
      <c r="V432" s="9">
        <f t="shared" si="95"/>
        <v>27</v>
      </c>
      <c r="W432" s="7">
        <v>10.15</v>
      </c>
      <c r="X432" s="7">
        <v>19.170000000000002</v>
      </c>
      <c r="Y432" s="9">
        <v>0</v>
      </c>
      <c r="Z432" s="9">
        <v>1</v>
      </c>
      <c r="AA432" s="9">
        <v>1</v>
      </c>
      <c r="AB432" s="9">
        <v>0</v>
      </c>
      <c r="AC432" s="9">
        <v>0</v>
      </c>
      <c r="AD432" s="29">
        <v>0</v>
      </c>
      <c r="AE432" s="9">
        <v>0</v>
      </c>
      <c r="AF432" s="9">
        <v>1</v>
      </c>
      <c r="AG432" s="29">
        <v>0</v>
      </c>
      <c r="AH432" s="9">
        <v>0</v>
      </c>
      <c r="AI432" s="29">
        <v>1</v>
      </c>
      <c r="AJ432" s="20">
        <v>1998</v>
      </c>
      <c r="AK432" s="32">
        <v>0.19259999999999999</v>
      </c>
      <c r="AL432" s="32">
        <v>0.11459999999999999</v>
      </c>
      <c r="AM432" s="32">
        <v>0.44299999999999989</v>
      </c>
      <c r="AN432" s="42">
        <v>0.24990000000000001</v>
      </c>
      <c r="AO432" s="41">
        <v>1</v>
      </c>
      <c r="AP432" s="17">
        <v>0</v>
      </c>
      <c r="AQ432">
        <v>1</v>
      </c>
      <c r="AR432" s="39">
        <v>0</v>
      </c>
      <c r="AS432" s="38">
        <f t="shared" si="100"/>
        <v>0.44810000000000005</v>
      </c>
      <c r="AT432" s="39">
        <v>0.55189999999999995</v>
      </c>
      <c r="AU432">
        <v>0</v>
      </c>
      <c r="AV432" s="17">
        <v>1</v>
      </c>
      <c r="AW432">
        <v>0</v>
      </c>
      <c r="AX432" s="17">
        <v>1</v>
      </c>
      <c r="AY432" s="17" t="s">
        <v>6</v>
      </c>
      <c r="AZ432">
        <v>0</v>
      </c>
      <c r="BA432">
        <v>0</v>
      </c>
      <c r="BB432">
        <v>0</v>
      </c>
      <c r="BC432">
        <v>0</v>
      </c>
      <c r="BD432">
        <v>1</v>
      </c>
      <c r="BE432">
        <v>0</v>
      </c>
      <c r="BF432" s="17">
        <v>0</v>
      </c>
      <c r="BG432">
        <v>0</v>
      </c>
      <c r="BH432">
        <v>1</v>
      </c>
      <c r="BI432" s="17">
        <v>0</v>
      </c>
      <c r="BJ432">
        <v>1881</v>
      </c>
      <c r="BK432">
        <v>55</v>
      </c>
      <c r="BL432" s="24">
        <v>36.31</v>
      </c>
      <c r="BM432">
        <v>1</v>
      </c>
      <c r="BN432">
        <v>0</v>
      </c>
      <c r="BO432">
        <v>0</v>
      </c>
      <c r="BP432">
        <v>0</v>
      </c>
      <c r="BQ432">
        <v>0</v>
      </c>
      <c r="BR432">
        <v>0</v>
      </c>
      <c r="BS432">
        <v>0</v>
      </c>
      <c r="BT432" s="17">
        <v>0</v>
      </c>
      <c r="BU432">
        <v>0</v>
      </c>
      <c r="BV432">
        <v>0</v>
      </c>
      <c r="BW432">
        <v>1</v>
      </c>
      <c r="BX432" s="17">
        <v>0</v>
      </c>
      <c r="BY432">
        <v>0</v>
      </c>
      <c r="BZ432">
        <v>0</v>
      </c>
      <c r="CA432">
        <v>0</v>
      </c>
      <c r="CB432">
        <v>0</v>
      </c>
      <c r="CC432" s="17">
        <v>0</v>
      </c>
      <c r="CD432">
        <v>0</v>
      </c>
      <c r="CE432">
        <v>0</v>
      </c>
      <c r="CF432">
        <v>1</v>
      </c>
      <c r="CG432">
        <v>1</v>
      </c>
      <c r="CH432">
        <v>0</v>
      </c>
      <c r="CI432">
        <v>0</v>
      </c>
      <c r="CJ432">
        <v>0</v>
      </c>
      <c r="CK432">
        <v>0</v>
      </c>
      <c r="CL432">
        <v>0</v>
      </c>
      <c r="CM432">
        <v>0</v>
      </c>
      <c r="CN432">
        <v>0</v>
      </c>
      <c r="CO432" s="17">
        <v>0</v>
      </c>
      <c r="CP432">
        <v>2.3E-2</v>
      </c>
      <c r="CQ432">
        <v>97</v>
      </c>
      <c r="CR432">
        <v>1</v>
      </c>
      <c r="CS432">
        <v>0</v>
      </c>
      <c r="CT432">
        <v>18</v>
      </c>
      <c r="CZ432" s="33" t="s">
        <v>85</v>
      </c>
    </row>
    <row r="433" spans="1:104" x14ac:dyDescent="0.25">
      <c r="A433">
        <v>432</v>
      </c>
      <c r="B433">
        <v>28</v>
      </c>
      <c r="C433" s="24" t="s">
        <v>275</v>
      </c>
      <c r="D433" s="12">
        <v>1.362369791050599</v>
      </c>
      <c r="E433" s="13">
        <v>0.79795944904392246</v>
      </c>
      <c r="F433" s="7">
        <v>1.7073170731707319</v>
      </c>
      <c r="G433" s="7">
        <f t="shared" si="89"/>
        <v>0.5644103420066765</v>
      </c>
      <c r="H433" s="15">
        <f t="shared" si="90"/>
        <v>2.1603292400945215</v>
      </c>
      <c r="I433" s="11">
        <f t="shared" si="91"/>
        <v>3.1376263115216206E-2</v>
      </c>
      <c r="J433" s="32">
        <f t="shared" si="92"/>
        <v>1.8377525538912347E-2</v>
      </c>
      <c r="K433" s="32">
        <f t="shared" si="93"/>
        <v>54.414289773811618</v>
      </c>
      <c r="L433" s="8">
        <v>1</v>
      </c>
      <c r="M433" s="9">
        <v>0</v>
      </c>
      <c r="N433" s="8">
        <v>0</v>
      </c>
      <c r="O433" s="9">
        <v>0</v>
      </c>
      <c r="P433" s="9">
        <v>0</v>
      </c>
      <c r="Q433" s="9">
        <v>0</v>
      </c>
      <c r="R433" s="9">
        <v>1</v>
      </c>
      <c r="S433" s="8">
        <v>2965</v>
      </c>
      <c r="T433" s="9">
        <v>6</v>
      </c>
      <c r="U433" s="9">
        <f t="shared" si="94"/>
        <v>2958</v>
      </c>
      <c r="V433" s="9">
        <f t="shared" si="95"/>
        <v>27</v>
      </c>
      <c r="W433" s="7">
        <v>10.9</v>
      </c>
      <c r="X433" s="7">
        <v>17.3</v>
      </c>
      <c r="Y433" s="9">
        <v>0</v>
      </c>
      <c r="Z433" s="9">
        <v>1</v>
      </c>
      <c r="AA433" s="9">
        <v>1</v>
      </c>
      <c r="AB433" s="9">
        <v>0</v>
      </c>
      <c r="AC433" s="9">
        <v>0</v>
      </c>
      <c r="AD433" s="29">
        <v>0</v>
      </c>
      <c r="AE433" s="9">
        <v>0</v>
      </c>
      <c r="AF433" s="9">
        <v>1</v>
      </c>
      <c r="AG433" s="29">
        <v>0</v>
      </c>
      <c r="AH433" s="9">
        <v>0</v>
      </c>
      <c r="AI433" s="29">
        <v>1</v>
      </c>
      <c r="AJ433" s="20">
        <v>2006</v>
      </c>
      <c r="AK433" s="32">
        <v>0.13969999999999999</v>
      </c>
      <c r="AL433" s="32">
        <v>9.8699999999999996E-2</v>
      </c>
      <c r="AM433" s="32">
        <v>0.48859999999999998</v>
      </c>
      <c r="AN433" s="42">
        <v>0.27300000000000002</v>
      </c>
      <c r="AO433" s="41">
        <v>1</v>
      </c>
      <c r="AP433" s="17">
        <v>0</v>
      </c>
      <c r="AQ433">
        <v>1</v>
      </c>
      <c r="AR433" s="39">
        <v>0</v>
      </c>
      <c r="AS433" s="38">
        <f t="shared" si="100"/>
        <v>0.56109999999999993</v>
      </c>
      <c r="AT433" s="39">
        <v>0.43890000000000001</v>
      </c>
      <c r="AU433">
        <v>0</v>
      </c>
      <c r="AV433" s="17">
        <v>1</v>
      </c>
      <c r="AW433">
        <v>0</v>
      </c>
      <c r="AX433" s="17">
        <v>1</v>
      </c>
      <c r="AY433" s="17" t="s">
        <v>6</v>
      </c>
      <c r="AZ433">
        <v>0</v>
      </c>
      <c r="BA433">
        <v>0</v>
      </c>
      <c r="BB433">
        <v>0</v>
      </c>
      <c r="BC433">
        <v>0</v>
      </c>
      <c r="BD433">
        <v>1</v>
      </c>
      <c r="BE433">
        <v>0</v>
      </c>
      <c r="BF433" s="17">
        <v>0</v>
      </c>
      <c r="BG433">
        <v>0</v>
      </c>
      <c r="BH433">
        <v>1</v>
      </c>
      <c r="BI433" s="17">
        <v>0</v>
      </c>
      <c r="BJ433">
        <v>2166</v>
      </c>
      <c r="BK433">
        <v>43</v>
      </c>
      <c r="BL433" s="24">
        <v>34.93</v>
      </c>
      <c r="BM433">
        <v>1</v>
      </c>
      <c r="BN433">
        <v>0</v>
      </c>
      <c r="BO433">
        <v>0</v>
      </c>
      <c r="BP433">
        <v>0</v>
      </c>
      <c r="BQ433">
        <v>0</v>
      </c>
      <c r="BR433">
        <v>0</v>
      </c>
      <c r="BS433">
        <v>0</v>
      </c>
      <c r="BT433" s="17">
        <v>0</v>
      </c>
      <c r="BU433">
        <v>0</v>
      </c>
      <c r="BV433">
        <v>0</v>
      </c>
      <c r="BW433">
        <v>1</v>
      </c>
      <c r="BX433" s="17">
        <v>0</v>
      </c>
      <c r="BY433">
        <v>0</v>
      </c>
      <c r="BZ433">
        <v>0</v>
      </c>
      <c r="CA433">
        <v>0</v>
      </c>
      <c r="CB433">
        <v>0</v>
      </c>
      <c r="CC433" s="17">
        <v>0</v>
      </c>
      <c r="CD433">
        <v>0</v>
      </c>
      <c r="CE433">
        <v>0</v>
      </c>
      <c r="CF433">
        <v>1</v>
      </c>
      <c r="CG433">
        <v>1</v>
      </c>
      <c r="CH433">
        <v>0</v>
      </c>
      <c r="CI433">
        <v>0</v>
      </c>
      <c r="CJ433">
        <v>0</v>
      </c>
      <c r="CK433">
        <v>0</v>
      </c>
      <c r="CL433">
        <v>0</v>
      </c>
      <c r="CM433">
        <v>0</v>
      </c>
      <c r="CN433">
        <v>0</v>
      </c>
      <c r="CO433" s="17">
        <v>0</v>
      </c>
      <c r="CP433">
        <v>2.3E-2</v>
      </c>
      <c r="CQ433">
        <v>97</v>
      </c>
      <c r="CR433">
        <v>1</v>
      </c>
      <c r="CS433">
        <v>0</v>
      </c>
      <c r="CT433">
        <v>18</v>
      </c>
      <c r="CZ433" s="33" t="s">
        <v>85</v>
      </c>
    </row>
    <row r="434" spans="1:104" x14ac:dyDescent="0.25">
      <c r="A434">
        <v>433</v>
      </c>
      <c r="B434">
        <v>28</v>
      </c>
      <c r="C434" s="24" t="s">
        <v>275</v>
      </c>
      <c r="D434" s="12">
        <v>4.6032590966232689</v>
      </c>
      <c r="E434" s="13">
        <v>1.538457645450408</v>
      </c>
      <c r="F434" s="7">
        <v>2.992125984251969</v>
      </c>
      <c r="G434" s="7">
        <f t="shared" si="89"/>
        <v>3.064801451172861</v>
      </c>
      <c r="H434" s="15">
        <f t="shared" si="90"/>
        <v>6.1417167420736769</v>
      </c>
      <c r="I434" s="11">
        <f t="shared" si="91"/>
        <v>5.4931891764221967E-2</v>
      </c>
      <c r="J434" s="32">
        <f t="shared" si="92"/>
        <v>1.8358816458042604E-2</v>
      </c>
      <c r="K434" s="32">
        <f t="shared" si="93"/>
        <v>54.469742223601862</v>
      </c>
      <c r="L434" s="8">
        <v>1</v>
      </c>
      <c r="M434" s="9">
        <v>0</v>
      </c>
      <c r="N434" s="8">
        <v>0</v>
      </c>
      <c r="O434" s="9">
        <v>0</v>
      </c>
      <c r="P434" s="9">
        <v>0</v>
      </c>
      <c r="Q434" s="9">
        <v>0</v>
      </c>
      <c r="R434" s="9">
        <v>1</v>
      </c>
      <c r="S434" s="8">
        <v>2965</v>
      </c>
      <c r="T434" s="9">
        <v>6</v>
      </c>
      <c r="U434" s="9">
        <f t="shared" si="94"/>
        <v>2958</v>
      </c>
      <c r="V434" s="9">
        <f t="shared" si="95"/>
        <v>27</v>
      </c>
      <c r="W434" s="7">
        <v>10.9</v>
      </c>
      <c r="X434" s="7">
        <v>17.3</v>
      </c>
      <c r="Y434" s="9">
        <v>0</v>
      </c>
      <c r="Z434" s="9">
        <v>1</v>
      </c>
      <c r="AA434" s="9">
        <v>1</v>
      </c>
      <c r="AB434" s="9">
        <v>0</v>
      </c>
      <c r="AC434" s="9">
        <v>0</v>
      </c>
      <c r="AD434" s="29">
        <v>0</v>
      </c>
      <c r="AE434" s="9">
        <v>0</v>
      </c>
      <c r="AF434" s="9">
        <v>1</v>
      </c>
      <c r="AG434" s="29">
        <v>0</v>
      </c>
      <c r="AH434" s="9">
        <v>0</v>
      </c>
      <c r="AI434" s="29">
        <v>1</v>
      </c>
      <c r="AJ434" s="20">
        <v>2006</v>
      </c>
      <c r="AK434" s="32">
        <v>0.13969999999999999</v>
      </c>
      <c r="AL434" s="32">
        <v>9.8699999999999996E-2</v>
      </c>
      <c r="AM434" s="32">
        <v>0.48859999999999998</v>
      </c>
      <c r="AN434" s="42">
        <v>0.27300000000000002</v>
      </c>
      <c r="AO434" s="41">
        <v>1</v>
      </c>
      <c r="AP434" s="17">
        <v>0</v>
      </c>
      <c r="AQ434">
        <v>1</v>
      </c>
      <c r="AR434" s="39">
        <v>0</v>
      </c>
      <c r="AS434" s="38">
        <f t="shared" si="100"/>
        <v>0.56109999999999993</v>
      </c>
      <c r="AT434" s="39">
        <v>0.43890000000000001</v>
      </c>
      <c r="AU434">
        <v>0</v>
      </c>
      <c r="AV434" s="17">
        <v>1</v>
      </c>
      <c r="AW434">
        <v>0</v>
      </c>
      <c r="AX434" s="17">
        <v>1</v>
      </c>
      <c r="AY434" s="17" t="s">
        <v>6</v>
      </c>
      <c r="AZ434">
        <v>0</v>
      </c>
      <c r="BA434">
        <v>0</v>
      </c>
      <c r="BB434">
        <v>0</v>
      </c>
      <c r="BC434">
        <v>0</v>
      </c>
      <c r="BD434">
        <v>1</v>
      </c>
      <c r="BE434">
        <v>0</v>
      </c>
      <c r="BF434" s="17">
        <v>0</v>
      </c>
      <c r="BG434">
        <v>0</v>
      </c>
      <c r="BH434">
        <v>1</v>
      </c>
      <c r="BI434" s="17">
        <v>0</v>
      </c>
      <c r="BJ434">
        <v>2166</v>
      </c>
      <c r="BK434">
        <v>43</v>
      </c>
      <c r="BL434" s="24">
        <v>34.93</v>
      </c>
      <c r="BM434">
        <v>1</v>
      </c>
      <c r="BN434">
        <v>0</v>
      </c>
      <c r="BO434">
        <v>0</v>
      </c>
      <c r="BP434">
        <v>0</v>
      </c>
      <c r="BQ434">
        <v>0</v>
      </c>
      <c r="BR434">
        <v>0</v>
      </c>
      <c r="BS434">
        <v>0</v>
      </c>
      <c r="BT434" s="17">
        <v>0</v>
      </c>
      <c r="BU434">
        <v>0</v>
      </c>
      <c r="BV434">
        <v>0</v>
      </c>
      <c r="BW434">
        <v>1</v>
      </c>
      <c r="BX434" s="17">
        <v>0</v>
      </c>
      <c r="BY434">
        <v>0</v>
      </c>
      <c r="BZ434">
        <v>0</v>
      </c>
      <c r="CA434">
        <v>0</v>
      </c>
      <c r="CB434">
        <v>0</v>
      </c>
      <c r="CC434" s="17">
        <v>0</v>
      </c>
      <c r="CD434">
        <v>0</v>
      </c>
      <c r="CE434">
        <v>0</v>
      </c>
      <c r="CF434">
        <v>1</v>
      </c>
      <c r="CG434">
        <v>1</v>
      </c>
      <c r="CH434">
        <v>0</v>
      </c>
      <c r="CI434">
        <v>0</v>
      </c>
      <c r="CJ434">
        <v>0</v>
      </c>
      <c r="CK434">
        <v>0</v>
      </c>
      <c r="CL434">
        <v>0</v>
      </c>
      <c r="CM434">
        <v>0</v>
      </c>
      <c r="CN434">
        <v>0</v>
      </c>
      <c r="CO434" s="17">
        <v>0</v>
      </c>
      <c r="CP434">
        <v>2.3E-2</v>
      </c>
      <c r="CQ434">
        <v>97</v>
      </c>
      <c r="CR434">
        <v>1</v>
      </c>
      <c r="CS434">
        <v>0</v>
      </c>
      <c r="CT434">
        <v>18</v>
      </c>
      <c r="CZ434" s="33" t="s">
        <v>85</v>
      </c>
    </row>
    <row r="435" spans="1:104" x14ac:dyDescent="0.25">
      <c r="A435">
        <v>434</v>
      </c>
      <c r="B435">
        <v>28</v>
      </c>
      <c r="C435" s="24" t="s">
        <v>275</v>
      </c>
      <c r="D435" s="12">
        <v>6.0755280859349448</v>
      </c>
      <c r="E435" s="13">
        <v>0.32772558139898039</v>
      </c>
      <c r="F435" s="7">
        <v>18.53846153846154</v>
      </c>
      <c r="G435" s="7">
        <f t="shared" si="89"/>
        <v>5.7478025045359642</v>
      </c>
      <c r="H435" s="15">
        <f t="shared" si="90"/>
        <v>6.4032536673339253</v>
      </c>
      <c r="I435" s="11">
        <f t="shared" si="91"/>
        <v>0.32263134511512198</v>
      </c>
      <c r="J435" s="32">
        <f t="shared" si="92"/>
        <v>1.7403350566375875E-2</v>
      </c>
      <c r="K435" s="32">
        <f t="shared" si="93"/>
        <v>57.460199757858639</v>
      </c>
      <c r="L435" s="8">
        <v>1</v>
      </c>
      <c r="M435" s="9">
        <v>0</v>
      </c>
      <c r="N435" s="8">
        <v>0</v>
      </c>
      <c r="O435" s="9">
        <v>0</v>
      </c>
      <c r="P435" s="9">
        <v>0</v>
      </c>
      <c r="Q435" s="9">
        <v>0</v>
      </c>
      <c r="R435" s="9">
        <v>1</v>
      </c>
      <c r="S435" s="8">
        <v>2965</v>
      </c>
      <c r="T435" s="9">
        <v>6</v>
      </c>
      <c r="U435" s="9">
        <f t="shared" si="94"/>
        <v>2958</v>
      </c>
      <c r="V435" s="9">
        <f t="shared" si="95"/>
        <v>27</v>
      </c>
      <c r="W435" s="7">
        <v>10.9</v>
      </c>
      <c r="X435" s="7">
        <v>17.3</v>
      </c>
      <c r="Y435" s="9">
        <v>0</v>
      </c>
      <c r="Z435" s="9">
        <v>1</v>
      </c>
      <c r="AA435" s="9">
        <v>1</v>
      </c>
      <c r="AB435" s="9">
        <v>0</v>
      </c>
      <c r="AC435" s="9">
        <v>0</v>
      </c>
      <c r="AD435" s="29">
        <v>0</v>
      </c>
      <c r="AE435" s="9">
        <v>0</v>
      </c>
      <c r="AF435" s="9">
        <v>1</v>
      </c>
      <c r="AG435" s="29">
        <v>0</v>
      </c>
      <c r="AH435" s="9">
        <v>0</v>
      </c>
      <c r="AI435" s="29">
        <v>1</v>
      </c>
      <c r="AJ435" s="20">
        <v>2006</v>
      </c>
      <c r="AK435" s="32">
        <v>0.13969999999999999</v>
      </c>
      <c r="AL435" s="32">
        <v>9.8699999999999996E-2</v>
      </c>
      <c r="AM435" s="32">
        <v>0.48859999999999998</v>
      </c>
      <c r="AN435" s="42">
        <v>0.27300000000000002</v>
      </c>
      <c r="AO435" s="41">
        <v>1</v>
      </c>
      <c r="AP435" s="17">
        <v>0</v>
      </c>
      <c r="AQ435">
        <v>1</v>
      </c>
      <c r="AR435" s="39">
        <v>0</v>
      </c>
      <c r="AS435" s="38">
        <f t="shared" si="100"/>
        <v>0.56109999999999993</v>
      </c>
      <c r="AT435" s="39">
        <v>0.43890000000000001</v>
      </c>
      <c r="AU435">
        <v>0</v>
      </c>
      <c r="AV435" s="17">
        <v>1</v>
      </c>
      <c r="AW435">
        <v>0</v>
      </c>
      <c r="AX435" s="17">
        <v>1</v>
      </c>
      <c r="AY435" s="17" t="s">
        <v>6</v>
      </c>
      <c r="AZ435">
        <v>0</v>
      </c>
      <c r="BA435">
        <v>0</v>
      </c>
      <c r="BB435">
        <v>0</v>
      </c>
      <c r="BC435">
        <v>0</v>
      </c>
      <c r="BD435">
        <v>1</v>
      </c>
      <c r="BE435">
        <v>0</v>
      </c>
      <c r="BF435" s="17">
        <v>0</v>
      </c>
      <c r="BG435">
        <v>0</v>
      </c>
      <c r="BH435">
        <v>1</v>
      </c>
      <c r="BI435" s="17">
        <v>0</v>
      </c>
      <c r="BJ435">
        <v>2166</v>
      </c>
      <c r="BK435">
        <v>43</v>
      </c>
      <c r="BL435" s="24">
        <v>34.93</v>
      </c>
      <c r="BM435">
        <v>1</v>
      </c>
      <c r="BN435">
        <v>0</v>
      </c>
      <c r="BO435">
        <v>0</v>
      </c>
      <c r="BP435">
        <v>0</v>
      </c>
      <c r="BQ435">
        <v>0</v>
      </c>
      <c r="BR435">
        <v>0</v>
      </c>
      <c r="BS435">
        <v>0</v>
      </c>
      <c r="BT435" s="17">
        <v>0</v>
      </c>
      <c r="BU435">
        <v>0</v>
      </c>
      <c r="BV435">
        <v>0</v>
      </c>
      <c r="BW435">
        <v>1</v>
      </c>
      <c r="BX435" s="17">
        <v>0</v>
      </c>
      <c r="BY435">
        <v>0</v>
      </c>
      <c r="BZ435">
        <v>0</v>
      </c>
      <c r="CA435">
        <v>0</v>
      </c>
      <c r="CB435">
        <v>0</v>
      </c>
      <c r="CC435" s="17">
        <v>0</v>
      </c>
      <c r="CD435">
        <v>0</v>
      </c>
      <c r="CE435">
        <v>0</v>
      </c>
      <c r="CF435">
        <v>1</v>
      </c>
      <c r="CG435">
        <v>1</v>
      </c>
      <c r="CH435">
        <v>0</v>
      </c>
      <c r="CI435">
        <v>0</v>
      </c>
      <c r="CJ435">
        <v>0</v>
      </c>
      <c r="CK435">
        <v>0</v>
      </c>
      <c r="CL435">
        <v>0</v>
      </c>
      <c r="CM435">
        <v>0</v>
      </c>
      <c r="CN435">
        <v>0</v>
      </c>
      <c r="CO435" s="17">
        <v>0</v>
      </c>
      <c r="CP435">
        <v>2.3E-2</v>
      </c>
      <c r="CQ435">
        <v>97</v>
      </c>
      <c r="CR435">
        <v>1</v>
      </c>
      <c r="CS435">
        <v>0</v>
      </c>
      <c r="CT435">
        <v>18</v>
      </c>
      <c r="CZ435" s="33" t="s">
        <v>85</v>
      </c>
    </row>
    <row r="436" spans="1:104" x14ac:dyDescent="0.25">
      <c r="A436">
        <v>435</v>
      </c>
      <c r="B436">
        <v>28</v>
      </c>
      <c r="C436" s="24" t="s">
        <v>275</v>
      </c>
      <c r="D436" s="12">
        <v>2.0538807778703432</v>
      </c>
      <c r="E436" s="13">
        <v>1.170903994860663</v>
      </c>
      <c r="F436" s="7">
        <v>1.7540983606557381</v>
      </c>
      <c r="G436" s="7">
        <f t="shared" si="89"/>
        <v>0.88297678300968019</v>
      </c>
      <c r="H436" s="15">
        <f t="shared" si="90"/>
        <v>3.2247847727310059</v>
      </c>
      <c r="I436" s="11">
        <f t="shared" si="91"/>
        <v>4.4524323599036242E-2</v>
      </c>
      <c r="J436" s="32">
        <f t="shared" si="92"/>
        <v>2.5383025603188881E-2</v>
      </c>
      <c r="K436" s="32">
        <f t="shared" si="93"/>
        <v>39.396406702373952</v>
      </c>
      <c r="L436" s="8">
        <v>1</v>
      </c>
      <c r="M436" s="9">
        <v>0</v>
      </c>
      <c r="N436" s="8">
        <v>0</v>
      </c>
      <c r="O436" s="9">
        <v>0</v>
      </c>
      <c r="P436" s="9">
        <v>0</v>
      </c>
      <c r="Q436" s="9">
        <v>0</v>
      </c>
      <c r="R436" s="9">
        <v>1</v>
      </c>
      <c r="S436" s="8">
        <v>1556</v>
      </c>
      <c r="T436" s="9">
        <v>6</v>
      </c>
      <c r="U436" s="9">
        <f t="shared" si="94"/>
        <v>1549</v>
      </c>
      <c r="V436" s="9">
        <f t="shared" si="95"/>
        <v>27</v>
      </c>
      <c r="W436" s="7">
        <v>7</v>
      </c>
      <c r="X436" s="7">
        <v>19.7</v>
      </c>
      <c r="Y436" s="9">
        <v>0</v>
      </c>
      <c r="Z436" s="9">
        <v>1</v>
      </c>
      <c r="AA436" s="9">
        <v>1</v>
      </c>
      <c r="AB436" s="9">
        <v>0</v>
      </c>
      <c r="AC436" s="9">
        <v>0</v>
      </c>
      <c r="AD436" s="29">
        <v>0</v>
      </c>
      <c r="AE436" s="9">
        <v>0</v>
      </c>
      <c r="AF436" s="9">
        <v>1</v>
      </c>
      <c r="AG436" s="29">
        <v>0</v>
      </c>
      <c r="AH436" s="9">
        <v>0</v>
      </c>
      <c r="AI436" s="29">
        <v>1</v>
      </c>
      <c r="AJ436" s="20">
        <v>1987</v>
      </c>
      <c r="AK436" s="32">
        <v>0.1018</v>
      </c>
      <c r="AL436" s="32">
        <v>0.53220000000000001</v>
      </c>
      <c r="AM436" s="32">
        <v>0.2636</v>
      </c>
      <c r="AN436" s="42">
        <v>0.1024</v>
      </c>
      <c r="AO436" s="41">
        <v>1</v>
      </c>
      <c r="AP436" s="17">
        <v>0</v>
      </c>
      <c r="AQ436">
        <v>1</v>
      </c>
      <c r="AR436" s="39">
        <v>0</v>
      </c>
      <c r="AS436" s="38">
        <f t="shared" si="100"/>
        <v>0.77629999999999999</v>
      </c>
      <c r="AT436" s="39">
        <v>0.22370000000000001</v>
      </c>
      <c r="AU436">
        <v>0</v>
      </c>
      <c r="AV436" s="17">
        <v>1</v>
      </c>
      <c r="AW436">
        <v>0</v>
      </c>
      <c r="AX436" s="17">
        <v>1</v>
      </c>
      <c r="AY436" s="17" t="s">
        <v>29</v>
      </c>
      <c r="AZ436">
        <v>0</v>
      </c>
      <c r="BA436">
        <v>0</v>
      </c>
      <c r="BB436">
        <v>1</v>
      </c>
      <c r="BC436">
        <v>0</v>
      </c>
      <c r="BD436">
        <v>0</v>
      </c>
      <c r="BE436">
        <v>0</v>
      </c>
      <c r="BF436" s="17">
        <v>0</v>
      </c>
      <c r="BG436">
        <v>0</v>
      </c>
      <c r="BH436">
        <v>1</v>
      </c>
      <c r="BI436" s="17">
        <v>0</v>
      </c>
      <c r="BJ436">
        <v>3276</v>
      </c>
      <c r="BK436" t="s">
        <v>98</v>
      </c>
      <c r="BL436" s="24">
        <v>33.72</v>
      </c>
      <c r="BM436">
        <v>1</v>
      </c>
      <c r="BN436">
        <v>0</v>
      </c>
      <c r="BO436">
        <v>0</v>
      </c>
      <c r="BP436">
        <v>0</v>
      </c>
      <c r="BQ436">
        <v>0</v>
      </c>
      <c r="BR436">
        <v>0</v>
      </c>
      <c r="BS436">
        <v>0</v>
      </c>
      <c r="BT436" s="17">
        <v>0</v>
      </c>
      <c r="BU436">
        <v>0</v>
      </c>
      <c r="BV436">
        <v>0</v>
      </c>
      <c r="BW436">
        <v>1</v>
      </c>
      <c r="BX436" s="17">
        <v>0</v>
      </c>
      <c r="BY436">
        <v>0</v>
      </c>
      <c r="BZ436">
        <v>0</v>
      </c>
      <c r="CA436">
        <v>0</v>
      </c>
      <c r="CB436">
        <v>0</v>
      </c>
      <c r="CC436" s="17">
        <v>0</v>
      </c>
      <c r="CD436">
        <v>0</v>
      </c>
      <c r="CE436">
        <v>0</v>
      </c>
      <c r="CF436">
        <v>1</v>
      </c>
      <c r="CG436">
        <v>1</v>
      </c>
      <c r="CH436">
        <v>0</v>
      </c>
      <c r="CI436">
        <v>0</v>
      </c>
      <c r="CJ436">
        <v>0</v>
      </c>
      <c r="CK436">
        <v>0</v>
      </c>
      <c r="CL436">
        <v>0</v>
      </c>
      <c r="CM436">
        <v>0</v>
      </c>
      <c r="CN436">
        <v>0</v>
      </c>
      <c r="CO436" s="17">
        <v>0</v>
      </c>
      <c r="CP436">
        <v>2.3E-2</v>
      </c>
      <c r="CQ436">
        <v>97</v>
      </c>
      <c r="CR436">
        <v>1</v>
      </c>
      <c r="CS436">
        <v>0</v>
      </c>
      <c r="CT436">
        <v>18</v>
      </c>
      <c r="CZ436" s="33" t="s">
        <v>85</v>
      </c>
    </row>
    <row r="437" spans="1:104" x14ac:dyDescent="0.25">
      <c r="A437">
        <v>436</v>
      </c>
      <c r="B437">
        <v>28</v>
      </c>
      <c r="C437" s="24" t="s">
        <v>275</v>
      </c>
      <c r="D437" s="12">
        <v>7.8648870451029076</v>
      </c>
      <c r="E437" s="13">
        <v>0.9456315802029891</v>
      </c>
      <c r="F437" s="7">
        <v>8.3170731707317067</v>
      </c>
      <c r="G437" s="7">
        <f t="shared" si="89"/>
        <v>6.9192554648999183</v>
      </c>
      <c r="H437" s="15">
        <f t="shared" si="90"/>
        <v>8.810518625305896</v>
      </c>
      <c r="I437" s="11">
        <f t="shared" si="91"/>
        <v>0.2067559194316444</v>
      </c>
      <c r="J437" s="32">
        <f t="shared" si="92"/>
        <v>2.4859216119347275E-2</v>
      </c>
      <c r="K437" s="32">
        <f t="shared" si="93"/>
        <v>40.226529879263822</v>
      </c>
      <c r="L437" s="8">
        <v>1</v>
      </c>
      <c r="M437" s="9">
        <v>0</v>
      </c>
      <c r="N437" s="8">
        <v>0</v>
      </c>
      <c r="O437" s="9">
        <v>0</v>
      </c>
      <c r="P437" s="9">
        <v>0</v>
      </c>
      <c r="Q437" s="9">
        <v>0</v>
      </c>
      <c r="R437" s="9">
        <v>1</v>
      </c>
      <c r="S437" s="8">
        <v>1556</v>
      </c>
      <c r="T437" s="9">
        <v>6</v>
      </c>
      <c r="U437" s="9">
        <f t="shared" si="94"/>
        <v>1549</v>
      </c>
      <c r="V437" s="9">
        <f t="shared" si="95"/>
        <v>27</v>
      </c>
      <c r="W437" s="7">
        <v>7</v>
      </c>
      <c r="X437" s="7">
        <v>19.7</v>
      </c>
      <c r="Y437" s="9">
        <v>0</v>
      </c>
      <c r="Z437" s="9">
        <v>1</v>
      </c>
      <c r="AA437" s="9">
        <v>1</v>
      </c>
      <c r="AB437" s="9">
        <v>0</v>
      </c>
      <c r="AC437" s="9">
        <v>0</v>
      </c>
      <c r="AD437" s="29">
        <v>0</v>
      </c>
      <c r="AE437" s="9">
        <v>0</v>
      </c>
      <c r="AF437" s="9">
        <v>1</v>
      </c>
      <c r="AG437" s="29">
        <v>0</v>
      </c>
      <c r="AH437" s="9">
        <v>0</v>
      </c>
      <c r="AI437" s="29">
        <v>1</v>
      </c>
      <c r="AJ437" s="20">
        <v>1987</v>
      </c>
      <c r="AK437" s="32">
        <v>0.1018</v>
      </c>
      <c r="AL437" s="32">
        <v>0.53220000000000001</v>
      </c>
      <c r="AM437" s="32">
        <v>0.2636</v>
      </c>
      <c r="AN437" s="42">
        <v>0.1024</v>
      </c>
      <c r="AO437" s="41">
        <v>1</v>
      </c>
      <c r="AP437" s="17">
        <v>0</v>
      </c>
      <c r="AQ437">
        <v>1</v>
      </c>
      <c r="AR437" s="39">
        <v>0</v>
      </c>
      <c r="AS437" s="38">
        <f t="shared" si="100"/>
        <v>0.77629999999999999</v>
      </c>
      <c r="AT437" s="39">
        <v>0.22370000000000001</v>
      </c>
      <c r="AU437">
        <v>0</v>
      </c>
      <c r="AV437" s="17">
        <v>1</v>
      </c>
      <c r="AW437">
        <v>0</v>
      </c>
      <c r="AX437" s="17">
        <v>1</v>
      </c>
      <c r="AY437" s="17" t="s">
        <v>29</v>
      </c>
      <c r="AZ437">
        <v>0</v>
      </c>
      <c r="BA437">
        <v>0</v>
      </c>
      <c r="BB437">
        <v>1</v>
      </c>
      <c r="BC437">
        <v>0</v>
      </c>
      <c r="BD437">
        <v>0</v>
      </c>
      <c r="BE437">
        <v>0</v>
      </c>
      <c r="BF437" s="17">
        <v>0</v>
      </c>
      <c r="BG437">
        <v>0</v>
      </c>
      <c r="BH437">
        <v>1</v>
      </c>
      <c r="BI437" s="17">
        <v>0</v>
      </c>
      <c r="BJ437">
        <v>3276</v>
      </c>
      <c r="BK437" t="s">
        <v>98</v>
      </c>
      <c r="BL437" s="24">
        <v>33.72</v>
      </c>
      <c r="BM437">
        <v>1</v>
      </c>
      <c r="BN437">
        <v>0</v>
      </c>
      <c r="BO437">
        <v>0</v>
      </c>
      <c r="BP437">
        <v>0</v>
      </c>
      <c r="BQ437">
        <v>0</v>
      </c>
      <c r="BR437">
        <v>0</v>
      </c>
      <c r="BS437">
        <v>0</v>
      </c>
      <c r="BT437" s="17">
        <v>0</v>
      </c>
      <c r="BU437">
        <v>0</v>
      </c>
      <c r="BV437">
        <v>0</v>
      </c>
      <c r="BW437">
        <v>1</v>
      </c>
      <c r="BX437" s="17">
        <v>0</v>
      </c>
      <c r="BY437">
        <v>0</v>
      </c>
      <c r="BZ437">
        <v>0</v>
      </c>
      <c r="CA437">
        <v>0</v>
      </c>
      <c r="CB437">
        <v>0</v>
      </c>
      <c r="CC437" s="17">
        <v>0</v>
      </c>
      <c r="CD437">
        <v>0</v>
      </c>
      <c r="CE437">
        <v>0</v>
      </c>
      <c r="CF437">
        <v>1</v>
      </c>
      <c r="CG437">
        <v>1</v>
      </c>
      <c r="CH437">
        <v>0</v>
      </c>
      <c r="CI437">
        <v>0</v>
      </c>
      <c r="CJ437">
        <v>0</v>
      </c>
      <c r="CK437">
        <v>0</v>
      </c>
      <c r="CL437">
        <v>0</v>
      </c>
      <c r="CM437">
        <v>0</v>
      </c>
      <c r="CN437">
        <v>0</v>
      </c>
      <c r="CO437" s="17">
        <v>0</v>
      </c>
      <c r="CP437">
        <v>2.3E-2</v>
      </c>
      <c r="CQ437">
        <v>97</v>
      </c>
      <c r="CR437">
        <v>1</v>
      </c>
      <c r="CS437">
        <v>0</v>
      </c>
      <c r="CT437">
        <v>18</v>
      </c>
      <c r="CZ437" s="33" t="s">
        <v>85</v>
      </c>
    </row>
    <row r="438" spans="1:104" x14ac:dyDescent="0.25">
      <c r="A438">
        <v>437</v>
      </c>
      <c r="B438">
        <v>28</v>
      </c>
      <c r="C438" s="24" t="s">
        <v>275</v>
      </c>
      <c r="D438" s="12">
        <v>9.745977902720405</v>
      </c>
      <c r="E438" s="13">
        <v>1.0097873494184411</v>
      </c>
      <c r="F438" s="7">
        <v>9.6515151515151505</v>
      </c>
      <c r="G438" s="7">
        <f t="shared" si="89"/>
        <v>8.736190553301963</v>
      </c>
      <c r="H438" s="15">
        <f t="shared" si="90"/>
        <v>10.755765252138847</v>
      </c>
      <c r="I438" s="11">
        <f t="shared" si="91"/>
        <v>0.23817098554182045</v>
      </c>
      <c r="J438" s="32">
        <f t="shared" si="92"/>
        <v>2.467705658675063E-2</v>
      </c>
      <c r="K438" s="32">
        <f t="shared" si="93"/>
        <v>40.523471528484905</v>
      </c>
      <c r="L438" s="8">
        <v>1</v>
      </c>
      <c r="M438" s="9">
        <v>0</v>
      </c>
      <c r="N438" s="8">
        <v>0</v>
      </c>
      <c r="O438" s="9">
        <v>0</v>
      </c>
      <c r="P438" s="9">
        <v>0</v>
      </c>
      <c r="Q438" s="9">
        <v>0</v>
      </c>
      <c r="R438" s="9">
        <v>1</v>
      </c>
      <c r="S438" s="8">
        <v>1556</v>
      </c>
      <c r="T438" s="9">
        <v>6</v>
      </c>
      <c r="U438" s="9">
        <f t="shared" si="94"/>
        <v>1549</v>
      </c>
      <c r="V438" s="9">
        <f t="shared" si="95"/>
        <v>27</v>
      </c>
      <c r="W438" s="7">
        <v>7</v>
      </c>
      <c r="X438" s="7">
        <v>19.7</v>
      </c>
      <c r="Y438" s="9">
        <v>0</v>
      </c>
      <c r="Z438" s="9">
        <v>1</v>
      </c>
      <c r="AA438" s="9">
        <v>1</v>
      </c>
      <c r="AB438" s="9">
        <v>0</v>
      </c>
      <c r="AC438" s="9">
        <v>0</v>
      </c>
      <c r="AD438" s="29">
        <v>0</v>
      </c>
      <c r="AE438" s="9">
        <v>0</v>
      </c>
      <c r="AF438" s="9">
        <v>1</v>
      </c>
      <c r="AG438" s="29">
        <v>0</v>
      </c>
      <c r="AH438" s="9">
        <v>0</v>
      </c>
      <c r="AI438" s="29">
        <v>1</v>
      </c>
      <c r="AJ438" s="20">
        <v>1987</v>
      </c>
      <c r="AK438" s="32">
        <v>0.1018</v>
      </c>
      <c r="AL438" s="32">
        <v>0.53220000000000001</v>
      </c>
      <c r="AM438" s="32">
        <v>0.2636</v>
      </c>
      <c r="AN438" s="42">
        <v>0.1024</v>
      </c>
      <c r="AO438" s="41">
        <v>1</v>
      </c>
      <c r="AP438" s="17">
        <v>0</v>
      </c>
      <c r="AQ438">
        <v>1</v>
      </c>
      <c r="AR438" s="39">
        <v>0</v>
      </c>
      <c r="AS438" s="38">
        <f t="shared" si="100"/>
        <v>0.77629999999999999</v>
      </c>
      <c r="AT438" s="39">
        <v>0.22370000000000001</v>
      </c>
      <c r="AU438">
        <v>0</v>
      </c>
      <c r="AV438" s="17">
        <v>1</v>
      </c>
      <c r="AW438">
        <v>0</v>
      </c>
      <c r="AX438" s="17">
        <v>1</v>
      </c>
      <c r="AY438" s="17" t="s">
        <v>29</v>
      </c>
      <c r="AZ438">
        <v>0</v>
      </c>
      <c r="BA438">
        <v>0</v>
      </c>
      <c r="BB438">
        <v>1</v>
      </c>
      <c r="BC438">
        <v>0</v>
      </c>
      <c r="BD438">
        <v>0</v>
      </c>
      <c r="BE438">
        <v>0</v>
      </c>
      <c r="BF438" s="17">
        <v>0</v>
      </c>
      <c r="BG438">
        <v>0</v>
      </c>
      <c r="BH438">
        <v>1</v>
      </c>
      <c r="BI438" s="17">
        <v>0</v>
      </c>
      <c r="BJ438">
        <v>3276</v>
      </c>
      <c r="BK438" t="s">
        <v>98</v>
      </c>
      <c r="BL438" s="24">
        <v>33.72</v>
      </c>
      <c r="BM438">
        <v>1</v>
      </c>
      <c r="BN438">
        <v>0</v>
      </c>
      <c r="BO438">
        <v>0</v>
      </c>
      <c r="BP438">
        <v>0</v>
      </c>
      <c r="BQ438">
        <v>0</v>
      </c>
      <c r="BR438">
        <v>0</v>
      </c>
      <c r="BS438">
        <v>0</v>
      </c>
      <c r="BT438" s="17">
        <v>0</v>
      </c>
      <c r="BU438">
        <v>0</v>
      </c>
      <c r="BV438">
        <v>0</v>
      </c>
      <c r="BW438">
        <v>1</v>
      </c>
      <c r="BX438" s="17">
        <v>0</v>
      </c>
      <c r="BY438">
        <v>0</v>
      </c>
      <c r="BZ438">
        <v>0</v>
      </c>
      <c r="CA438">
        <v>0</v>
      </c>
      <c r="CB438">
        <v>0</v>
      </c>
      <c r="CC438" s="17">
        <v>0</v>
      </c>
      <c r="CD438">
        <v>0</v>
      </c>
      <c r="CE438">
        <v>0</v>
      </c>
      <c r="CF438">
        <v>1</v>
      </c>
      <c r="CG438">
        <v>1</v>
      </c>
      <c r="CH438">
        <v>0</v>
      </c>
      <c r="CI438">
        <v>0</v>
      </c>
      <c r="CJ438">
        <v>0</v>
      </c>
      <c r="CK438">
        <v>0</v>
      </c>
      <c r="CL438">
        <v>0</v>
      </c>
      <c r="CM438">
        <v>0</v>
      </c>
      <c r="CN438">
        <v>0</v>
      </c>
      <c r="CO438" s="17">
        <v>0</v>
      </c>
      <c r="CP438">
        <v>2.3E-2</v>
      </c>
      <c r="CQ438">
        <v>97</v>
      </c>
      <c r="CR438">
        <v>1</v>
      </c>
      <c r="CS438">
        <v>0</v>
      </c>
      <c r="CT438">
        <v>18</v>
      </c>
      <c r="CZ438" s="33" t="s">
        <v>85</v>
      </c>
    </row>
    <row r="439" spans="1:104" x14ac:dyDescent="0.25">
      <c r="A439">
        <v>438</v>
      </c>
      <c r="B439">
        <v>28</v>
      </c>
      <c r="C439" s="24" t="s">
        <v>275</v>
      </c>
      <c r="D439" s="12">
        <v>4.6140978438483859</v>
      </c>
      <c r="E439" s="13">
        <v>1.0577773713170211</v>
      </c>
      <c r="F439" s="7">
        <v>4.3620689655172411</v>
      </c>
      <c r="G439" s="7">
        <f t="shared" si="89"/>
        <v>3.5563204725313646</v>
      </c>
      <c r="H439" s="15">
        <f t="shared" si="90"/>
        <v>5.6718752151654073</v>
      </c>
      <c r="I439" s="11">
        <f t="shared" si="91"/>
        <v>9.4205733875260531E-2</v>
      </c>
      <c r="J439" s="32">
        <f t="shared" si="92"/>
        <v>2.1596571402233637E-2</v>
      </c>
      <c r="K439" s="32">
        <f t="shared" si="93"/>
        <v>46.303646137857534</v>
      </c>
      <c r="L439" s="8">
        <v>1</v>
      </c>
      <c r="M439" s="9">
        <v>0</v>
      </c>
      <c r="N439" s="8">
        <v>0</v>
      </c>
      <c r="O439" s="9">
        <v>0</v>
      </c>
      <c r="P439" s="9">
        <v>0</v>
      </c>
      <c r="Q439" s="9">
        <v>0</v>
      </c>
      <c r="R439" s="9">
        <v>1</v>
      </c>
      <c r="S439" s="8">
        <v>2132</v>
      </c>
      <c r="T439" s="9">
        <v>6</v>
      </c>
      <c r="U439" s="9">
        <f t="shared" si="94"/>
        <v>2125</v>
      </c>
      <c r="V439" s="9">
        <f t="shared" si="95"/>
        <v>27</v>
      </c>
      <c r="W439" s="7">
        <v>7.73</v>
      </c>
      <c r="X439" s="7">
        <v>20.350000000000001</v>
      </c>
      <c r="Y439" s="9">
        <v>0</v>
      </c>
      <c r="Z439" s="9">
        <v>1</v>
      </c>
      <c r="AA439" s="9">
        <v>1</v>
      </c>
      <c r="AB439" s="9">
        <v>0</v>
      </c>
      <c r="AC439" s="9">
        <v>0</v>
      </c>
      <c r="AD439" s="29">
        <v>0</v>
      </c>
      <c r="AE439" s="9">
        <v>0</v>
      </c>
      <c r="AF439" s="9">
        <v>1</v>
      </c>
      <c r="AG439" s="29">
        <v>0</v>
      </c>
      <c r="AH439" s="9">
        <v>0</v>
      </c>
      <c r="AI439" s="29">
        <v>1</v>
      </c>
      <c r="AJ439" s="20">
        <v>2001</v>
      </c>
      <c r="AK439" s="32">
        <v>4.2699999999999988E-2</v>
      </c>
      <c r="AL439" s="32">
        <v>0.50719999999999998</v>
      </c>
      <c r="AM439" s="32">
        <v>0.33500000000000002</v>
      </c>
      <c r="AN439" s="42">
        <v>0.1152</v>
      </c>
      <c r="AO439" s="41">
        <v>1</v>
      </c>
      <c r="AP439" s="17">
        <v>0</v>
      </c>
      <c r="AQ439">
        <v>1</v>
      </c>
      <c r="AR439" s="39">
        <v>0</v>
      </c>
      <c r="AS439" s="38">
        <f t="shared" si="100"/>
        <v>0.80569999999999997</v>
      </c>
      <c r="AT439" s="39">
        <v>0.1943</v>
      </c>
      <c r="AU439">
        <v>0</v>
      </c>
      <c r="AV439" s="17">
        <v>1</v>
      </c>
      <c r="AW439">
        <v>0</v>
      </c>
      <c r="AX439" s="17">
        <v>1</v>
      </c>
      <c r="AY439" s="17" t="s">
        <v>29</v>
      </c>
      <c r="AZ439">
        <v>0</v>
      </c>
      <c r="BA439">
        <v>0</v>
      </c>
      <c r="BB439">
        <v>1</v>
      </c>
      <c r="BC439">
        <v>0</v>
      </c>
      <c r="BD439">
        <v>0</v>
      </c>
      <c r="BE439">
        <v>0</v>
      </c>
      <c r="BF439" s="17">
        <v>0</v>
      </c>
      <c r="BG439">
        <v>0</v>
      </c>
      <c r="BH439">
        <v>1</v>
      </c>
      <c r="BI439" s="17">
        <v>0</v>
      </c>
      <c r="BJ439">
        <v>3855</v>
      </c>
      <c r="BK439">
        <v>5927</v>
      </c>
      <c r="BL439" s="24">
        <v>34.79</v>
      </c>
      <c r="BM439">
        <v>1</v>
      </c>
      <c r="BN439">
        <v>0</v>
      </c>
      <c r="BO439">
        <v>0</v>
      </c>
      <c r="BP439">
        <v>0</v>
      </c>
      <c r="BQ439">
        <v>0</v>
      </c>
      <c r="BR439">
        <v>0</v>
      </c>
      <c r="BS439">
        <v>0</v>
      </c>
      <c r="BT439" s="17">
        <v>0</v>
      </c>
      <c r="BU439">
        <v>0</v>
      </c>
      <c r="BV439">
        <v>0</v>
      </c>
      <c r="BW439">
        <v>1</v>
      </c>
      <c r="BX439" s="17">
        <v>0</v>
      </c>
      <c r="BY439">
        <v>0</v>
      </c>
      <c r="BZ439">
        <v>0</v>
      </c>
      <c r="CA439">
        <v>0</v>
      </c>
      <c r="CB439">
        <v>0</v>
      </c>
      <c r="CC439" s="17">
        <v>0</v>
      </c>
      <c r="CD439">
        <v>0</v>
      </c>
      <c r="CE439">
        <v>0</v>
      </c>
      <c r="CF439">
        <v>1</v>
      </c>
      <c r="CG439">
        <v>1</v>
      </c>
      <c r="CH439">
        <v>0</v>
      </c>
      <c r="CI439">
        <v>0</v>
      </c>
      <c r="CJ439">
        <v>0</v>
      </c>
      <c r="CK439">
        <v>0</v>
      </c>
      <c r="CL439">
        <v>0</v>
      </c>
      <c r="CM439">
        <v>0</v>
      </c>
      <c r="CN439">
        <v>0</v>
      </c>
      <c r="CO439" s="17">
        <v>0</v>
      </c>
      <c r="CP439">
        <v>2.3E-2</v>
      </c>
      <c r="CQ439">
        <v>97</v>
      </c>
      <c r="CR439">
        <v>1</v>
      </c>
      <c r="CS439">
        <v>0</v>
      </c>
      <c r="CT439">
        <v>18</v>
      </c>
      <c r="CZ439" s="33" t="s">
        <v>85</v>
      </c>
    </row>
    <row r="440" spans="1:104" x14ac:dyDescent="0.25">
      <c r="A440">
        <v>439</v>
      </c>
      <c r="B440">
        <v>28</v>
      </c>
      <c r="C440" s="24" t="s">
        <v>275</v>
      </c>
      <c r="D440" s="12">
        <v>6.4739236902311426</v>
      </c>
      <c r="E440" s="13">
        <v>0.59268315473947086</v>
      </c>
      <c r="F440" s="7">
        <v>10.92307692307692</v>
      </c>
      <c r="G440" s="7">
        <f t="shared" si="89"/>
        <v>5.8812405354916715</v>
      </c>
      <c r="H440" s="15">
        <f t="shared" si="90"/>
        <v>7.0666068449706136</v>
      </c>
      <c r="I440" s="11">
        <f t="shared" si="91"/>
        <v>0.23057022351054177</v>
      </c>
      <c r="J440" s="32">
        <f t="shared" si="92"/>
        <v>2.1108541588993265E-2</v>
      </c>
      <c r="K440" s="32">
        <f t="shared" si="93"/>
        <v>47.374187164187369</v>
      </c>
      <c r="L440" s="8">
        <v>1</v>
      </c>
      <c r="M440" s="9">
        <v>0</v>
      </c>
      <c r="N440" s="8">
        <v>0</v>
      </c>
      <c r="O440" s="9">
        <v>0</v>
      </c>
      <c r="P440" s="9">
        <v>0</v>
      </c>
      <c r="Q440" s="9">
        <v>0</v>
      </c>
      <c r="R440" s="9">
        <v>1</v>
      </c>
      <c r="S440" s="8">
        <v>2132</v>
      </c>
      <c r="T440" s="9">
        <v>6</v>
      </c>
      <c r="U440" s="9">
        <f t="shared" si="94"/>
        <v>2125</v>
      </c>
      <c r="V440" s="9">
        <f t="shared" si="95"/>
        <v>27</v>
      </c>
      <c r="W440" s="7">
        <v>7.73</v>
      </c>
      <c r="X440" s="7">
        <v>20.350000000000001</v>
      </c>
      <c r="Y440" s="9">
        <v>0</v>
      </c>
      <c r="Z440" s="9">
        <v>1</v>
      </c>
      <c r="AA440" s="9">
        <v>1</v>
      </c>
      <c r="AB440" s="9">
        <v>0</v>
      </c>
      <c r="AC440" s="9">
        <v>0</v>
      </c>
      <c r="AD440" s="29">
        <v>0</v>
      </c>
      <c r="AE440" s="9">
        <v>0</v>
      </c>
      <c r="AF440" s="9">
        <v>1</v>
      </c>
      <c r="AG440" s="29">
        <v>0</v>
      </c>
      <c r="AH440" s="9">
        <v>0</v>
      </c>
      <c r="AI440" s="29">
        <v>1</v>
      </c>
      <c r="AJ440" s="20">
        <v>2001</v>
      </c>
      <c r="AK440" s="32">
        <v>4.2699999999999988E-2</v>
      </c>
      <c r="AL440" s="32">
        <v>0.50719999999999998</v>
      </c>
      <c r="AM440" s="32">
        <v>0.33500000000000002</v>
      </c>
      <c r="AN440" s="42">
        <v>0.1152</v>
      </c>
      <c r="AO440" s="41">
        <v>1</v>
      </c>
      <c r="AP440" s="17">
        <v>0</v>
      </c>
      <c r="AQ440">
        <v>1</v>
      </c>
      <c r="AR440" s="39">
        <v>0</v>
      </c>
      <c r="AS440" s="38">
        <f t="shared" si="100"/>
        <v>0.80569999999999997</v>
      </c>
      <c r="AT440" s="39">
        <v>0.1943</v>
      </c>
      <c r="AU440">
        <v>0</v>
      </c>
      <c r="AV440" s="17">
        <v>1</v>
      </c>
      <c r="AW440">
        <v>0</v>
      </c>
      <c r="AX440" s="17">
        <v>1</v>
      </c>
      <c r="AY440" s="17" t="s">
        <v>29</v>
      </c>
      <c r="AZ440">
        <v>0</v>
      </c>
      <c r="BA440">
        <v>0</v>
      </c>
      <c r="BB440">
        <v>1</v>
      </c>
      <c r="BC440">
        <v>0</v>
      </c>
      <c r="BD440">
        <v>0</v>
      </c>
      <c r="BE440">
        <v>0</v>
      </c>
      <c r="BF440" s="17">
        <v>0</v>
      </c>
      <c r="BG440">
        <v>0</v>
      </c>
      <c r="BH440">
        <v>1</v>
      </c>
      <c r="BI440" s="17">
        <v>0</v>
      </c>
      <c r="BJ440">
        <v>3855</v>
      </c>
      <c r="BK440">
        <v>5927</v>
      </c>
      <c r="BL440" s="24">
        <v>34.79</v>
      </c>
      <c r="BM440">
        <v>1</v>
      </c>
      <c r="BN440">
        <v>0</v>
      </c>
      <c r="BO440">
        <v>0</v>
      </c>
      <c r="BP440">
        <v>0</v>
      </c>
      <c r="BQ440">
        <v>0</v>
      </c>
      <c r="BR440">
        <v>0</v>
      </c>
      <c r="BS440">
        <v>0</v>
      </c>
      <c r="BT440" s="17">
        <v>0</v>
      </c>
      <c r="BU440">
        <v>0</v>
      </c>
      <c r="BV440">
        <v>0</v>
      </c>
      <c r="BW440">
        <v>1</v>
      </c>
      <c r="BX440" s="17">
        <v>0</v>
      </c>
      <c r="BY440">
        <v>0</v>
      </c>
      <c r="BZ440">
        <v>0</v>
      </c>
      <c r="CA440">
        <v>0</v>
      </c>
      <c r="CB440">
        <v>0</v>
      </c>
      <c r="CC440" s="17">
        <v>0</v>
      </c>
      <c r="CD440">
        <v>0</v>
      </c>
      <c r="CE440">
        <v>0</v>
      </c>
      <c r="CF440">
        <v>1</v>
      </c>
      <c r="CG440">
        <v>1</v>
      </c>
      <c r="CH440">
        <v>0</v>
      </c>
      <c r="CI440">
        <v>0</v>
      </c>
      <c r="CJ440">
        <v>0</v>
      </c>
      <c r="CK440">
        <v>0</v>
      </c>
      <c r="CL440">
        <v>0</v>
      </c>
      <c r="CM440">
        <v>0</v>
      </c>
      <c r="CN440">
        <v>0</v>
      </c>
      <c r="CO440" s="17">
        <v>0</v>
      </c>
      <c r="CP440">
        <v>2.3E-2</v>
      </c>
      <c r="CQ440">
        <v>97</v>
      </c>
      <c r="CR440">
        <v>1</v>
      </c>
      <c r="CS440">
        <v>0</v>
      </c>
      <c r="CT440">
        <v>18</v>
      </c>
      <c r="CZ440" s="33" t="s">
        <v>85</v>
      </c>
    </row>
    <row r="441" spans="1:104" x14ac:dyDescent="0.25">
      <c r="A441">
        <v>440</v>
      </c>
      <c r="B441">
        <v>28</v>
      </c>
      <c r="C441" s="24" t="s">
        <v>275</v>
      </c>
      <c r="D441" s="12">
        <v>8.490521329106592</v>
      </c>
      <c r="E441" s="13">
        <v>0.92394791050459202</v>
      </c>
      <c r="F441" s="7">
        <v>9.1893939393939394</v>
      </c>
      <c r="G441" s="7">
        <f t="shared" si="89"/>
        <v>7.5665734186020002</v>
      </c>
      <c r="H441" s="15">
        <f t="shared" si="90"/>
        <v>9.4144692396111846</v>
      </c>
      <c r="I441" s="11">
        <f t="shared" si="91"/>
        <v>0.19549933117032514</v>
      </c>
      <c r="J441" s="32">
        <f t="shared" si="92"/>
        <v>2.127445318588864E-2</v>
      </c>
      <c r="K441" s="32">
        <f t="shared" si="93"/>
        <v>47.004733389025517</v>
      </c>
      <c r="L441" s="8">
        <v>1</v>
      </c>
      <c r="M441" s="9">
        <v>0</v>
      </c>
      <c r="N441" s="8">
        <v>0</v>
      </c>
      <c r="O441" s="9">
        <v>0</v>
      </c>
      <c r="P441" s="9">
        <v>0</v>
      </c>
      <c r="Q441" s="9">
        <v>0</v>
      </c>
      <c r="R441" s="9">
        <v>1</v>
      </c>
      <c r="S441" s="8">
        <v>2132</v>
      </c>
      <c r="T441" s="9">
        <v>6</v>
      </c>
      <c r="U441" s="9">
        <f t="shared" si="94"/>
        <v>2125</v>
      </c>
      <c r="V441" s="9">
        <f t="shared" si="95"/>
        <v>27</v>
      </c>
      <c r="W441" s="7">
        <v>7.73</v>
      </c>
      <c r="X441" s="7">
        <v>20.350000000000001</v>
      </c>
      <c r="Y441" s="9">
        <v>0</v>
      </c>
      <c r="Z441" s="9">
        <v>1</v>
      </c>
      <c r="AA441" s="9">
        <v>1</v>
      </c>
      <c r="AB441" s="9">
        <v>0</v>
      </c>
      <c r="AC441" s="9">
        <v>0</v>
      </c>
      <c r="AD441" s="29">
        <v>0</v>
      </c>
      <c r="AE441" s="9">
        <v>0</v>
      </c>
      <c r="AF441" s="9">
        <v>1</v>
      </c>
      <c r="AG441" s="29">
        <v>0</v>
      </c>
      <c r="AH441" s="9">
        <v>0</v>
      </c>
      <c r="AI441" s="29">
        <v>1</v>
      </c>
      <c r="AJ441" s="20">
        <v>2001</v>
      </c>
      <c r="AK441" s="32">
        <v>4.2699999999999988E-2</v>
      </c>
      <c r="AL441" s="32">
        <v>0.50719999999999998</v>
      </c>
      <c r="AM441" s="32">
        <v>0.33500000000000002</v>
      </c>
      <c r="AN441" s="42">
        <v>0.1152</v>
      </c>
      <c r="AO441" s="41">
        <v>1</v>
      </c>
      <c r="AP441" s="17">
        <v>0</v>
      </c>
      <c r="AQ441">
        <v>1</v>
      </c>
      <c r="AR441" s="39">
        <v>0</v>
      </c>
      <c r="AS441" s="38">
        <f t="shared" si="100"/>
        <v>0.80569999999999997</v>
      </c>
      <c r="AT441" s="39">
        <v>0.1943</v>
      </c>
      <c r="AU441">
        <v>0</v>
      </c>
      <c r="AV441" s="17">
        <v>1</v>
      </c>
      <c r="AW441">
        <v>0</v>
      </c>
      <c r="AX441" s="17">
        <v>1</v>
      </c>
      <c r="AY441" s="17" t="s">
        <v>29</v>
      </c>
      <c r="AZ441">
        <v>0</v>
      </c>
      <c r="BA441">
        <v>0</v>
      </c>
      <c r="BB441">
        <v>1</v>
      </c>
      <c r="BC441">
        <v>0</v>
      </c>
      <c r="BD441">
        <v>0</v>
      </c>
      <c r="BE441">
        <v>0</v>
      </c>
      <c r="BF441" s="17">
        <v>0</v>
      </c>
      <c r="BG441">
        <v>0</v>
      </c>
      <c r="BH441">
        <v>1</v>
      </c>
      <c r="BI441" s="17">
        <v>0</v>
      </c>
      <c r="BJ441">
        <v>3855</v>
      </c>
      <c r="BK441">
        <v>5927</v>
      </c>
      <c r="BL441" s="24">
        <v>34.79</v>
      </c>
      <c r="BM441">
        <v>1</v>
      </c>
      <c r="BN441">
        <v>0</v>
      </c>
      <c r="BO441">
        <v>0</v>
      </c>
      <c r="BP441">
        <v>0</v>
      </c>
      <c r="BQ441">
        <v>0</v>
      </c>
      <c r="BR441">
        <v>0</v>
      </c>
      <c r="BS441">
        <v>0</v>
      </c>
      <c r="BT441" s="17">
        <v>0</v>
      </c>
      <c r="BU441">
        <v>0</v>
      </c>
      <c r="BV441">
        <v>0</v>
      </c>
      <c r="BW441">
        <v>1</v>
      </c>
      <c r="BX441" s="17">
        <v>0</v>
      </c>
      <c r="BY441">
        <v>0</v>
      </c>
      <c r="BZ441">
        <v>0</v>
      </c>
      <c r="CA441">
        <v>0</v>
      </c>
      <c r="CB441">
        <v>0</v>
      </c>
      <c r="CC441" s="17">
        <v>0</v>
      </c>
      <c r="CD441">
        <v>0</v>
      </c>
      <c r="CE441">
        <v>0</v>
      </c>
      <c r="CF441">
        <v>1</v>
      </c>
      <c r="CG441">
        <v>1</v>
      </c>
      <c r="CH441">
        <v>0</v>
      </c>
      <c r="CI441">
        <v>0</v>
      </c>
      <c r="CJ441">
        <v>0</v>
      </c>
      <c r="CK441">
        <v>0</v>
      </c>
      <c r="CL441">
        <v>0</v>
      </c>
      <c r="CM441">
        <v>0</v>
      </c>
      <c r="CN441">
        <v>0</v>
      </c>
      <c r="CO441" s="17">
        <v>0</v>
      </c>
      <c r="CP441">
        <v>2.3E-2</v>
      </c>
      <c r="CQ441">
        <v>97</v>
      </c>
      <c r="CR441">
        <v>1</v>
      </c>
      <c r="CS441">
        <v>0</v>
      </c>
      <c r="CT441">
        <v>18</v>
      </c>
      <c r="CZ441" s="33" t="s">
        <v>85</v>
      </c>
    </row>
    <row r="442" spans="1:104" x14ac:dyDescent="0.25">
      <c r="A442">
        <v>441</v>
      </c>
      <c r="B442">
        <v>28</v>
      </c>
      <c r="C442" s="24" t="s">
        <v>275</v>
      </c>
      <c r="D442" s="12">
        <v>2.9595585437330869</v>
      </c>
      <c r="E442" s="13">
        <v>0.52781935811800285</v>
      </c>
      <c r="F442" s="7">
        <v>5.6071428571428568</v>
      </c>
      <c r="G442" s="7">
        <f t="shared" si="89"/>
        <v>2.4317391856150841</v>
      </c>
      <c r="H442" s="15">
        <f t="shared" si="90"/>
        <v>3.4873779018510898</v>
      </c>
      <c r="I442" s="11">
        <f t="shared" si="91"/>
        <v>6.5039308263637657E-2</v>
      </c>
      <c r="J442" s="32">
        <f t="shared" si="92"/>
        <v>1.1599367078865316E-2</v>
      </c>
      <c r="K442" s="32">
        <f t="shared" si="93"/>
        <v>86.211600443446173</v>
      </c>
      <c r="L442" s="8">
        <v>1</v>
      </c>
      <c r="M442" s="9">
        <v>0</v>
      </c>
      <c r="N442" s="8">
        <v>0</v>
      </c>
      <c r="O442" s="9">
        <v>0</v>
      </c>
      <c r="P442" s="9">
        <v>0</v>
      </c>
      <c r="Q442" s="9">
        <v>0</v>
      </c>
      <c r="R442" s="9">
        <v>1</v>
      </c>
      <c r="S442" s="8">
        <v>7408</v>
      </c>
      <c r="T442" s="9">
        <v>6</v>
      </c>
      <c r="U442" s="9">
        <f t="shared" si="94"/>
        <v>7401</v>
      </c>
      <c r="V442" s="9">
        <f t="shared" si="95"/>
        <v>27</v>
      </c>
      <c r="W442" s="7">
        <v>8.3000000000000007</v>
      </c>
      <c r="X442" s="7">
        <v>20.41</v>
      </c>
      <c r="Y442" s="9">
        <v>0</v>
      </c>
      <c r="Z442" s="9">
        <v>1</v>
      </c>
      <c r="AA442" s="9">
        <v>1</v>
      </c>
      <c r="AB442" s="9">
        <v>0</v>
      </c>
      <c r="AC442" s="9">
        <v>0</v>
      </c>
      <c r="AD442" s="29">
        <v>0</v>
      </c>
      <c r="AE442" s="9">
        <v>0</v>
      </c>
      <c r="AF442" s="9">
        <v>1</v>
      </c>
      <c r="AG442" s="29">
        <v>0</v>
      </c>
      <c r="AH442" s="9">
        <v>0</v>
      </c>
      <c r="AI442" s="29">
        <v>1</v>
      </c>
      <c r="AJ442" s="20">
        <v>2006</v>
      </c>
      <c r="AK442" s="32">
        <v>3.5000000000000003E-2</v>
      </c>
      <c r="AL442" s="32">
        <v>0.44450000000000001</v>
      </c>
      <c r="AM442" s="32">
        <v>0.37890000000000001</v>
      </c>
      <c r="AN442" s="42">
        <v>0.14149999999999999</v>
      </c>
      <c r="AO442" s="41">
        <v>1</v>
      </c>
      <c r="AP442" s="17">
        <v>0</v>
      </c>
      <c r="AQ442">
        <v>1</v>
      </c>
      <c r="AR442" s="39">
        <v>0</v>
      </c>
      <c r="AS442" s="38">
        <f t="shared" si="100"/>
        <v>0.72070000000000001</v>
      </c>
      <c r="AT442" s="39">
        <v>0.27929999999999999</v>
      </c>
      <c r="AU442">
        <v>0</v>
      </c>
      <c r="AV442" s="17">
        <v>1</v>
      </c>
      <c r="AW442">
        <v>0</v>
      </c>
      <c r="AX442" s="17">
        <v>1</v>
      </c>
      <c r="AY442" s="17" t="s">
        <v>29</v>
      </c>
      <c r="AZ442">
        <v>0</v>
      </c>
      <c r="BA442">
        <v>0</v>
      </c>
      <c r="BB442">
        <v>1</v>
      </c>
      <c r="BC442">
        <v>0</v>
      </c>
      <c r="BD442">
        <v>0</v>
      </c>
      <c r="BE442">
        <v>0</v>
      </c>
      <c r="BF442" s="17">
        <v>0</v>
      </c>
      <c r="BG442">
        <v>0</v>
      </c>
      <c r="BH442">
        <v>1</v>
      </c>
      <c r="BI442" s="17">
        <v>0</v>
      </c>
      <c r="BJ442">
        <v>4893</v>
      </c>
      <c r="BK442">
        <v>9111</v>
      </c>
      <c r="BL442" s="24">
        <v>35.299999999999997</v>
      </c>
      <c r="BM442">
        <v>1</v>
      </c>
      <c r="BN442">
        <v>0</v>
      </c>
      <c r="BO442">
        <v>0</v>
      </c>
      <c r="BP442">
        <v>0</v>
      </c>
      <c r="BQ442">
        <v>0</v>
      </c>
      <c r="BR442">
        <v>0</v>
      </c>
      <c r="BS442">
        <v>0</v>
      </c>
      <c r="BT442" s="17">
        <v>0</v>
      </c>
      <c r="BU442">
        <v>0</v>
      </c>
      <c r="BV442">
        <v>0</v>
      </c>
      <c r="BW442">
        <v>1</v>
      </c>
      <c r="BX442" s="17">
        <v>0</v>
      </c>
      <c r="BY442">
        <v>0</v>
      </c>
      <c r="BZ442">
        <v>0</v>
      </c>
      <c r="CA442">
        <v>0</v>
      </c>
      <c r="CB442">
        <v>0</v>
      </c>
      <c r="CC442" s="17">
        <v>0</v>
      </c>
      <c r="CD442">
        <v>0</v>
      </c>
      <c r="CE442">
        <v>0</v>
      </c>
      <c r="CF442">
        <v>1</v>
      </c>
      <c r="CG442">
        <v>1</v>
      </c>
      <c r="CH442">
        <v>0</v>
      </c>
      <c r="CI442">
        <v>0</v>
      </c>
      <c r="CJ442">
        <v>0</v>
      </c>
      <c r="CK442">
        <v>0</v>
      </c>
      <c r="CL442">
        <v>0</v>
      </c>
      <c r="CM442">
        <v>0</v>
      </c>
      <c r="CN442">
        <v>0</v>
      </c>
      <c r="CO442" s="17">
        <v>0</v>
      </c>
      <c r="CP442">
        <v>2.3E-2</v>
      </c>
      <c r="CQ442">
        <v>97</v>
      </c>
      <c r="CR442">
        <v>1</v>
      </c>
      <c r="CS442">
        <v>0</v>
      </c>
      <c r="CT442">
        <v>18</v>
      </c>
      <c r="CZ442" s="33" t="s">
        <v>85</v>
      </c>
    </row>
    <row r="443" spans="1:104" x14ac:dyDescent="0.25">
      <c r="A443">
        <v>442</v>
      </c>
      <c r="B443">
        <v>28</v>
      </c>
      <c r="C443" s="24" t="s">
        <v>275</v>
      </c>
      <c r="D443" s="12">
        <v>5.9686029727814338</v>
      </c>
      <c r="E443" s="13">
        <v>0.3333251223891901</v>
      </c>
      <c r="F443" s="7">
        <v>17.90625</v>
      </c>
      <c r="G443" s="7">
        <f t="shared" si="89"/>
        <v>5.635277850392244</v>
      </c>
      <c r="H443" s="15">
        <f t="shared" si="90"/>
        <v>6.3019280951706236</v>
      </c>
      <c r="I443" s="11">
        <f t="shared" si="91"/>
        <v>0.20377459718790986</v>
      </c>
      <c r="J443" s="32">
        <f t="shared" si="92"/>
        <v>1.1380082216427776E-2</v>
      </c>
      <c r="K443" s="32">
        <f t="shared" si="93"/>
        <v>87.872827364677988</v>
      </c>
      <c r="L443" s="8">
        <v>1</v>
      </c>
      <c r="M443" s="9">
        <v>0</v>
      </c>
      <c r="N443" s="8">
        <v>0</v>
      </c>
      <c r="O443" s="9">
        <v>0</v>
      </c>
      <c r="P443" s="9">
        <v>0</v>
      </c>
      <c r="Q443" s="9">
        <v>0</v>
      </c>
      <c r="R443" s="9">
        <v>1</v>
      </c>
      <c r="S443" s="8">
        <v>7408</v>
      </c>
      <c r="T443" s="9">
        <v>6</v>
      </c>
      <c r="U443" s="9">
        <f t="shared" si="94"/>
        <v>7401</v>
      </c>
      <c r="V443" s="9">
        <f t="shared" si="95"/>
        <v>27</v>
      </c>
      <c r="W443" s="7">
        <v>8.3000000000000007</v>
      </c>
      <c r="X443" s="7">
        <v>20.41</v>
      </c>
      <c r="Y443" s="9">
        <v>0</v>
      </c>
      <c r="Z443" s="9">
        <v>1</v>
      </c>
      <c r="AA443" s="9">
        <v>1</v>
      </c>
      <c r="AB443" s="9">
        <v>0</v>
      </c>
      <c r="AC443" s="9">
        <v>0</v>
      </c>
      <c r="AD443" s="29">
        <v>0</v>
      </c>
      <c r="AE443" s="9">
        <v>0</v>
      </c>
      <c r="AF443" s="9">
        <v>1</v>
      </c>
      <c r="AG443" s="29">
        <v>0</v>
      </c>
      <c r="AH443" s="9">
        <v>0</v>
      </c>
      <c r="AI443" s="29">
        <v>1</v>
      </c>
      <c r="AJ443" s="20">
        <v>2006</v>
      </c>
      <c r="AK443" s="32">
        <v>3.5000000000000003E-2</v>
      </c>
      <c r="AL443" s="32">
        <v>0.44450000000000001</v>
      </c>
      <c r="AM443" s="32">
        <v>0.37890000000000001</v>
      </c>
      <c r="AN443" s="42">
        <v>0.14149999999999999</v>
      </c>
      <c r="AO443" s="41">
        <v>1</v>
      </c>
      <c r="AP443" s="17">
        <v>0</v>
      </c>
      <c r="AQ443">
        <v>1</v>
      </c>
      <c r="AR443" s="39">
        <v>0</v>
      </c>
      <c r="AS443" s="38">
        <f t="shared" si="100"/>
        <v>0.72070000000000001</v>
      </c>
      <c r="AT443" s="39">
        <v>0.27929999999999999</v>
      </c>
      <c r="AU443">
        <v>0</v>
      </c>
      <c r="AV443" s="17">
        <v>1</v>
      </c>
      <c r="AW443">
        <v>0</v>
      </c>
      <c r="AX443" s="17">
        <v>1</v>
      </c>
      <c r="AY443" s="17" t="s">
        <v>29</v>
      </c>
      <c r="AZ443">
        <v>0</v>
      </c>
      <c r="BA443">
        <v>0</v>
      </c>
      <c r="BB443">
        <v>1</v>
      </c>
      <c r="BC443">
        <v>0</v>
      </c>
      <c r="BD443">
        <v>0</v>
      </c>
      <c r="BE443">
        <v>0</v>
      </c>
      <c r="BF443" s="17">
        <v>0</v>
      </c>
      <c r="BG443">
        <v>0</v>
      </c>
      <c r="BH443">
        <v>1</v>
      </c>
      <c r="BI443" s="17">
        <v>0</v>
      </c>
      <c r="BJ443">
        <v>4893</v>
      </c>
      <c r="BK443">
        <v>9111</v>
      </c>
      <c r="BL443" s="24">
        <v>35.299999999999997</v>
      </c>
      <c r="BM443">
        <v>1</v>
      </c>
      <c r="BN443">
        <v>0</v>
      </c>
      <c r="BO443">
        <v>0</v>
      </c>
      <c r="BP443">
        <v>0</v>
      </c>
      <c r="BQ443">
        <v>0</v>
      </c>
      <c r="BR443">
        <v>0</v>
      </c>
      <c r="BS443">
        <v>0</v>
      </c>
      <c r="BT443" s="17">
        <v>0</v>
      </c>
      <c r="BU443">
        <v>0</v>
      </c>
      <c r="BV443">
        <v>0</v>
      </c>
      <c r="BW443">
        <v>1</v>
      </c>
      <c r="BX443" s="17">
        <v>0</v>
      </c>
      <c r="BY443">
        <v>0</v>
      </c>
      <c r="BZ443">
        <v>0</v>
      </c>
      <c r="CA443">
        <v>0</v>
      </c>
      <c r="CB443">
        <v>0</v>
      </c>
      <c r="CC443" s="17">
        <v>0</v>
      </c>
      <c r="CD443">
        <v>0</v>
      </c>
      <c r="CE443">
        <v>0</v>
      </c>
      <c r="CF443">
        <v>1</v>
      </c>
      <c r="CG443">
        <v>1</v>
      </c>
      <c r="CH443">
        <v>0</v>
      </c>
      <c r="CI443">
        <v>0</v>
      </c>
      <c r="CJ443">
        <v>0</v>
      </c>
      <c r="CK443">
        <v>0</v>
      </c>
      <c r="CL443">
        <v>0</v>
      </c>
      <c r="CM443">
        <v>0</v>
      </c>
      <c r="CN443">
        <v>0</v>
      </c>
      <c r="CO443" s="17">
        <v>0</v>
      </c>
      <c r="CP443">
        <v>2.3E-2</v>
      </c>
      <c r="CQ443">
        <v>97</v>
      </c>
      <c r="CR443">
        <v>1</v>
      </c>
      <c r="CS443">
        <v>0</v>
      </c>
      <c r="CT443">
        <v>18</v>
      </c>
      <c r="CZ443" s="33" t="s">
        <v>85</v>
      </c>
    </row>
    <row r="444" spans="1:104" s="50" customFormat="1" x14ac:dyDescent="0.25">
      <c r="A444" s="50">
        <v>443</v>
      </c>
      <c r="B444" s="50">
        <v>28</v>
      </c>
      <c r="C444" s="51" t="s">
        <v>275</v>
      </c>
      <c r="D444" s="52">
        <v>8.6632090658934402</v>
      </c>
      <c r="E444" s="53">
        <v>0.28665029997441532</v>
      </c>
      <c r="F444" s="54">
        <v>30.222222222222221</v>
      </c>
      <c r="G444" s="54">
        <f t="shared" si="89"/>
        <v>8.3765587659190253</v>
      </c>
      <c r="H444" s="55">
        <f t="shared" si="90"/>
        <v>8.9498593658678551</v>
      </c>
      <c r="I444" s="56">
        <f t="shared" si="91"/>
        <v>0.33144493664839791</v>
      </c>
      <c r="J444" s="57">
        <f t="shared" si="92"/>
        <v>1.0966928050866107E-2</v>
      </c>
      <c r="K444" s="57">
        <f t="shared" si="93"/>
        <v>91.183237034278307</v>
      </c>
      <c r="L444" s="58">
        <v>1</v>
      </c>
      <c r="M444" s="59">
        <v>0</v>
      </c>
      <c r="N444" s="58">
        <v>0</v>
      </c>
      <c r="O444" s="59">
        <v>0</v>
      </c>
      <c r="P444" s="59">
        <v>0</v>
      </c>
      <c r="Q444" s="59">
        <v>0</v>
      </c>
      <c r="R444" s="59">
        <v>1</v>
      </c>
      <c r="S444" s="58">
        <v>7408</v>
      </c>
      <c r="T444" s="59">
        <v>6</v>
      </c>
      <c r="U444" s="59">
        <f t="shared" si="94"/>
        <v>7401</v>
      </c>
      <c r="V444" s="59">
        <f t="shared" si="95"/>
        <v>27</v>
      </c>
      <c r="W444" s="54">
        <v>8.3000000000000007</v>
      </c>
      <c r="X444" s="54">
        <v>20.41</v>
      </c>
      <c r="Y444" s="59">
        <v>0</v>
      </c>
      <c r="Z444" s="59">
        <v>1</v>
      </c>
      <c r="AA444" s="59">
        <v>1</v>
      </c>
      <c r="AB444" s="59">
        <v>0</v>
      </c>
      <c r="AC444" s="59">
        <v>0</v>
      </c>
      <c r="AD444" s="60">
        <v>0</v>
      </c>
      <c r="AE444" s="59">
        <v>0</v>
      </c>
      <c r="AF444" s="59">
        <v>1</v>
      </c>
      <c r="AG444" s="60">
        <v>0</v>
      </c>
      <c r="AH444" s="59">
        <v>0</v>
      </c>
      <c r="AI444" s="60">
        <v>1</v>
      </c>
      <c r="AJ444" s="61">
        <v>2006</v>
      </c>
      <c r="AK444" s="57">
        <v>3.5000000000000003E-2</v>
      </c>
      <c r="AL444" s="57">
        <v>0.44450000000000001</v>
      </c>
      <c r="AM444" s="57">
        <v>0.37890000000000001</v>
      </c>
      <c r="AN444" s="62">
        <v>0.14149999999999999</v>
      </c>
      <c r="AO444" s="63">
        <v>1</v>
      </c>
      <c r="AP444" s="64">
        <v>0</v>
      </c>
      <c r="AQ444" s="50">
        <v>1</v>
      </c>
      <c r="AR444" s="65">
        <v>0</v>
      </c>
      <c r="AS444" s="67">
        <f t="shared" si="100"/>
        <v>0.72070000000000001</v>
      </c>
      <c r="AT444" s="65">
        <v>0.27929999999999999</v>
      </c>
      <c r="AU444">
        <v>0</v>
      </c>
      <c r="AV444" s="64">
        <v>1</v>
      </c>
      <c r="AW444" s="50">
        <v>0</v>
      </c>
      <c r="AX444" s="64">
        <v>1</v>
      </c>
      <c r="AY444" s="64" t="s">
        <v>29</v>
      </c>
      <c r="AZ444">
        <v>0</v>
      </c>
      <c r="BA444">
        <v>0</v>
      </c>
      <c r="BB444">
        <v>1</v>
      </c>
      <c r="BC444">
        <v>0</v>
      </c>
      <c r="BD444">
        <v>0</v>
      </c>
      <c r="BE444">
        <v>0</v>
      </c>
      <c r="BF444" s="64">
        <v>0</v>
      </c>
      <c r="BG444">
        <v>0</v>
      </c>
      <c r="BH444">
        <v>1</v>
      </c>
      <c r="BI444" s="64">
        <v>0</v>
      </c>
      <c r="BJ444">
        <v>4893</v>
      </c>
      <c r="BK444">
        <v>9111</v>
      </c>
      <c r="BL444" s="51">
        <v>35.299999999999997</v>
      </c>
      <c r="BM444" s="50">
        <v>1</v>
      </c>
      <c r="BN444" s="50">
        <v>0</v>
      </c>
      <c r="BO444" s="50">
        <v>0</v>
      </c>
      <c r="BP444" s="50">
        <v>0</v>
      </c>
      <c r="BQ444" s="50">
        <v>0</v>
      </c>
      <c r="BR444" s="50">
        <v>0</v>
      </c>
      <c r="BS444" s="50">
        <v>0</v>
      </c>
      <c r="BT444" s="64">
        <v>0</v>
      </c>
      <c r="BU444" s="50">
        <v>0</v>
      </c>
      <c r="BV444" s="50">
        <v>0</v>
      </c>
      <c r="BW444" s="50">
        <v>1</v>
      </c>
      <c r="BX444" s="64">
        <v>0</v>
      </c>
      <c r="BY444" s="50">
        <v>0</v>
      </c>
      <c r="BZ444" s="50">
        <v>0</v>
      </c>
      <c r="CA444" s="50">
        <v>0</v>
      </c>
      <c r="CB444" s="50">
        <v>0</v>
      </c>
      <c r="CC444" s="64">
        <v>0</v>
      </c>
      <c r="CD444" s="50">
        <v>0</v>
      </c>
      <c r="CE444" s="50">
        <v>0</v>
      </c>
      <c r="CF444" s="50">
        <v>1</v>
      </c>
      <c r="CG444" s="50">
        <v>1</v>
      </c>
      <c r="CH444" s="50">
        <v>0</v>
      </c>
      <c r="CI444" s="50">
        <v>0</v>
      </c>
      <c r="CJ444" s="50">
        <v>0</v>
      </c>
      <c r="CK444">
        <v>0</v>
      </c>
      <c r="CL444" s="50">
        <v>0</v>
      </c>
      <c r="CM444" s="50">
        <v>0</v>
      </c>
      <c r="CN444" s="50">
        <v>0</v>
      </c>
      <c r="CO444" s="64">
        <v>0</v>
      </c>
      <c r="CP444">
        <v>2.3E-2</v>
      </c>
      <c r="CQ444">
        <v>97</v>
      </c>
      <c r="CR444">
        <v>1</v>
      </c>
      <c r="CS444">
        <v>0</v>
      </c>
      <c r="CT444">
        <v>18</v>
      </c>
      <c r="CU444" s="66"/>
      <c r="CZ444" s="33" t="s">
        <v>85</v>
      </c>
    </row>
    <row r="445" spans="1:104" x14ac:dyDescent="0.25">
      <c r="A445">
        <v>444</v>
      </c>
      <c r="B445">
        <v>29</v>
      </c>
      <c r="C445" s="24" t="s">
        <v>9</v>
      </c>
      <c r="D445" s="12">
        <v>6.94</v>
      </c>
      <c r="E445" s="13">
        <v>0.59</v>
      </c>
      <c r="F445" s="7">
        <f t="shared" ref="F445:F454" si="101">D445/E445</f>
        <v>11.76271186440678</v>
      </c>
      <c r="G445" s="7">
        <f t="shared" si="89"/>
        <v>6.3500000000000005</v>
      </c>
      <c r="H445" s="15">
        <f t="shared" si="90"/>
        <v>7.53</v>
      </c>
      <c r="I445" s="11">
        <f t="shared" si="91"/>
        <v>0.23963844097900014</v>
      </c>
      <c r="J445" s="32">
        <f t="shared" si="92"/>
        <v>2.037272048668733E-2</v>
      </c>
      <c r="K445" s="32">
        <f t="shared" si="93"/>
        <v>49.08524615813856</v>
      </c>
      <c r="L445" s="8">
        <v>0</v>
      </c>
      <c r="M445" s="9">
        <v>1</v>
      </c>
      <c r="N445" s="8">
        <v>0</v>
      </c>
      <c r="O445" s="9">
        <v>0</v>
      </c>
      <c r="P445" s="9">
        <v>1</v>
      </c>
      <c r="Q445" s="9">
        <v>0</v>
      </c>
      <c r="R445" s="9">
        <v>0</v>
      </c>
      <c r="S445" s="8">
        <v>2276</v>
      </c>
      <c r="T445" s="9">
        <v>4</v>
      </c>
      <c r="U445" s="9">
        <f t="shared" si="94"/>
        <v>2271</v>
      </c>
      <c r="V445" s="9">
        <f t="shared" si="95"/>
        <v>10</v>
      </c>
      <c r="W445" s="7">
        <v>13.2</v>
      </c>
      <c r="X445" s="7">
        <f t="shared" ref="X445:X454" si="102">BL354-W354-6</f>
        <v>19.479700000000001</v>
      </c>
      <c r="Y445" s="9">
        <v>1</v>
      </c>
      <c r="Z445" s="9">
        <v>0</v>
      </c>
      <c r="AA445" s="9">
        <v>0</v>
      </c>
      <c r="AB445" s="9">
        <v>0</v>
      </c>
      <c r="AC445" s="9">
        <v>1</v>
      </c>
      <c r="AD445" s="29">
        <v>0</v>
      </c>
      <c r="AE445" s="9">
        <v>0</v>
      </c>
      <c r="AF445" s="9">
        <v>1</v>
      </c>
      <c r="AG445" s="29">
        <v>0</v>
      </c>
      <c r="AH445" s="9">
        <v>1</v>
      </c>
      <c r="AI445" s="29">
        <v>0</v>
      </c>
      <c r="AJ445" s="20">
        <v>2006</v>
      </c>
      <c r="AK445" s="32">
        <v>0</v>
      </c>
      <c r="AL445" s="32">
        <v>7.0000000000000001E-3</v>
      </c>
      <c r="AM445" s="32">
        <f t="shared" ref="AM445:AM454" si="103">1-AK445-AL445-AN445</f>
        <v>0.59399999999999997</v>
      </c>
      <c r="AN445" s="42">
        <v>0.39900000000000002</v>
      </c>
      <c r="AO445" s="41">
        <v>1</v>
      </c>
      <c r="AP445" s="17">
        <v>0</v>
      </c>
      <c r="AQ445">
        <v>0.59599999999999997</v>
      </c>
      <c r="AR445" s="39">
        <f>1-AQ445</f>
        <v>0.40400000000000003</v>
      </c>
      <c r="AS445" s="38">
        <f t="shared" si="100"/>
        <v>0.64400000000000002</v>
      </c>
      <c r="AT445" s="39">
        <v>0.35599999999999998</v>
      </c>
      <c r="AU445">
        <v>1</v>
      </c>
      <c r="AV445" s="17">
        <v>0</v>
      </c>
      <c r="AW445" t="s">
        <v>98</v>
      </c>
      <c r="AX445" s="17" t="s">
        <v>98</v>
      </c>
      <c r="AY445" s="17" t="s">
        <v>8</v>
      </c>
      <c r="AZ445">
        <v>0</v>
      </c>
      <c r="BA445">
        <v>0</v>
      </c>
      <c r="BB445">
        <v>1</v>
      </c>
      <c r="BC445">
        <v>0</v>
      </c>
      <c r="BD445">
        <v>0</v>
      </c>
      <c r="BE445">
        <v>0</v>
      </c>
      <c r="BF445" s="17">
        <v>0</v>
      </c>
      <c r="BG445">
        <v>0</v>
      </c>
      <c r="BH445">
        <v>1</v>
      </c>
      <c r="BI445" s="17">
        <v>0</v>
      </c>
      <c r="BJ445" t="s">
        <v>98</v>
      </c>
      <c r="BK445">
        <v>51</v>
      </c>
      <c r="BL445" s="24">
        <v>41.8</v>
      </c>
      <c r="BM445">
        <v>1</v>
      </c>
      <c r="BN445">
        <v>0</v>
      </c>
      <c r="BO445">
        <v>0</v>
      </c>
      <c r="BP445">
        <v>0</v>
      </c>
      <c r="BQ445">
        <v>0</v>
      </c>
      <c r="BR445">
        <v>0</v>
      </c>
      <c r="BS445">
        <v>0</v>
      </c>
      <c r="BT445" s="17">
        <v>0</v>
      </c>
      <c r="BU445">
        <v>0</v>
      </c>
      <c r="BV445">
        <v>0</v>
      </c>
      <c r="BW445">
        <v>1</v>
      </c>
      <c r="BX445" s="17">
        <v>0</v>
      </c>
      <c r="BY445">
        <v>0</v>
      </c>
      <c r="BZ445">
        <v>0</v>
      </c>
      <c r="CA445">
        <v>0</v>
      </c>
      <c r="CB445">
        <v>0</v>
      </c>
      <c r="CC445" s="17">
        <v>0</v>
      </c>
      <c r="CD445">
        <v>1</v>
      </c>
      <c r="CE445">
        <v>1</v>
      </c>
      <c r="CF445">
        <v>0</v>
      </c>
      <c r="CG445">
        <v>0</v>
      </c>
      <c r="CH445">
        <v>0</v>
      </c>
      <c r="CI445">
        <v>0</v>
      </c>
      <c r="CJ445">
        <v>1</v>
      </c>
      <c r="CK445">
        <v>0</v>
      </c>
      <c r="CL445">
        <v>0</v>
      </c>
      <c r="CM445">
        <v>0</v>
      </c>
      <c r="CN445">
        <v>0</v>
      </c>
      <c r="CO445" s="17">
        <v>0</v>
      </c>
      <c r="CP445">
        <v>0.21149999999999999</v>
      </c>
      <c r="CQ445">
        <v>3</v>
      </c>
      <c r="CR445">
        <v>0</v>
      </c>
      <c r="CS445">
        <v>1</v>
      </c>
      <c r="CT445">
        <v>16</v>
      </c>
      <c r="CZ445" s="33" t="s">
        <v>85</v>
      </c>
    </row>
    <row r="446" spans="1:104" x14ac:dyDescent="0.25">
      <c r="A446">
        <v>445</v>
      </c>
      <c r="B446">
        <v>29</v>
      </c>
      <c r="C446" s="24" t="s">
        <v>9</v>
      </c>
      <c r="D446" s="12">
        <v>8.19</v>
      </c>
      <c r="E446" s="13">
        <v>0.77</v>
      </c>
      <c r="F446" s="7">
        <f t="shared" si="101"/>
        <v>10.636363636363635</v>
      </c>
      <c r="G446" s="7">
        <f t="shared" si="89"/>
        <v>7.42</v>
      </c>
      <c r="H446" s="15">
        <f t="shared" si="90"/>
        <v>8.9599999999999991</v>
      </c>
      <c r="I446" s="11">
        <f t="shared" si="91"/>
        <v>0.27778360252890461</v>
      </c>
      <c r="J446" s="32">
        <f t="shared" si="92"/>
        <v>2.6116407075367106E-2</v>
      </c>
      <c r="K446" s="32">
        <f t="shared" si="93"/>
        <v>38.290106181688223</v>
      </c>
      <c r="L446" s="8">
        <v>0</v>
      </c>
      <c r="M446" s="9">
        <v>1</v>
      </c>
      <c r="N446" s="8">
        <v>0</v>
      </c>
      <c r="O446" s="9">
        <v>0</v>
      </c>
      <c r="P446" s="9">
        <v>1</v>
      </c>
      <c r="Q446" s="9">
        <v>0</v>
      </c>
      <c r="R446" s="9">
        <v>0</v>
      </c>
      <c r="S446" s="8">
        <v>1357</v>
      </c>
      <c r="T446" s="9">
        <v>3</v>
      </c>
      <c r="U446" s="9">
        <f t="shared" si="94"/>
        <v>1353</v>
      </c>
      <c r="V446" s="9">
        <f t="shared" si="95"/>
        <v>10</v>
      </c>
      <c r="W446" s="7">
        <v>12.9</v>
      </c>
      <c r="X446" s="7">
        <f t="shared" si="102"/>
        <v>19.479700000000001</v>
      </c>
      <c r="Y446" s="9">
        <v>1</v>
      </c>
      <c r="Z446" s="9">
        <v>0</v>
      </c>
      <c r="AA446" s="9">
        <v>0</v>
      </c>
      <c r="AB446" s="9">
        <v>0</v>
      </c>
      <c r="AC446" s="9">
        <v>1</v>
      </c>
      <c r="AD446" s="29">
        <v>0</v>
      </c>
      <c r="AE446" s="9">
        <v>0</v>
      </c>
      <c r="AF446" s="9">
        <v>1</v>
      </c>
      <c r="AG446" s="29">
        <v>0</v>
      </c>
      <c r="AH446" s="9">
        <v>1</v>
      </c>
      <c r="AI446" s="29">
        <v>0</v>
      </c>
      <c r="AJ446" s="20">
        <v>2006</v>
      </c>
      <c r="AK446" s="32">
        <v>0</v>
      </c>
      <c r="AL446" s="32">
        <v>7.0000000000000001E-3</v>
      </c>
      <c r="AM446" s="32">
        <f t="shared" si="103"/>
        <v>0.65100000000000002</v>
      </c>
      <c r="AN446" s="42">
        <v>0.34200000000000003</v>
      </c>
      <c r="AO446" s="41">
        <v>1</v>
      </c>
      <c r="AP446" s="17">
        <v>0</v>
      </c>
      <c r="AQ446">
        <v>1</v>
      </c>
      <c r="AR446" s="39">
        <v>0</v>
      </c>
      <c r="AS446" s="38">
        <f t="shared" si="100"/>
        <v>0.64400000000000002</v>
      </c>
      <c r="AT446" s="39">
        <v>0.35599999999999998</v>
      </c>
      <c r="AU446">
        <v>1</v>
      </c>
      <c r="AV446" s="17">
        <v>0</v>
      </c>
      <c r="AW446" t="s">
        <v>98</v>
      </c>
      <c r="AX446" s="17" t="s">
        <v>98</v>
      </c>
      <c r="AY446" s="17" t="s">
        <v>8</v>
      </c>
      <c r="AZ446">
        <v>0</v>
      </c>
      <c r="BA446">
        <v>0</v>
      </c>
      <c r="BB446">
        <v>1</v>
      </c>
      <c r="BC446">
        <v>0</v>
      </c>
      <c r="BD446">
        <v>0</v>
      </c>
      <c r="BE446">
        <v>0</v>
      </c>
      <c r="BF446" s="17">
        <v>0</v>
      </c>
      <c r="BG446">
        <v>0</v>
      </c>
      <c r="BH446">
        <v>1</v>
      </c>
      <c r="BI446" s="17">
        <v>0</v>
      </c>
      <c r="BJ446" t="s">
        <v>98</v>
      </c>
      <c r="BK446">
        <v>51</v>
      </c>
      <c r="BL446" s="24">
        <v>41.6</v>
      </c>
      <c r="BM446">
        <v>1</v>
      </c>
      <c r="BN446">
        <v>0</v>
      </c>
      <c r="BO446">
        <v>0</v>
      </c>
      <c r="BP446">
        <v>0</v>
      </c>
      <c r="BQ446">
        <v>0</v>
      </c>
      <c r="BR446">
        <v>0</v>
      </c>
      <c r="BS446">
        <v>0</v>
      </c>
      <c r="BT446" s="17">
        <v>0</v>
      </c>
      <c r="BU446">
        <v>0</v>
      </c>
      <c r="BV446">
        <v>0</v>
      </c>
      <c r="BW446">
        <v>1</v>
      </c>
      <c r="BX446" s="17">
        <v>0</v>
      </c>
      <c r="BY446">
        <v>0</v>
      </c>
      <c r="BZ446">
        <v>0</v>
      </c>
      <c r="CA446">
        <v>0</v>
      </c>
      <c r="CB446">
        <v>0</v>
      </c>
      <c r="CC446" s="17">
        <v>0</v>
      </c>
      <c r="CD446">
        <v>1</v>
      </c>
      <c r="CE446">
        <v>1</v>
      </c>
      <c r="CF446">
        <v>0</v>
      </c>
      <c r="CG446">
        <v>0</v>
      </c>
      <c r="CH446">
        <v>0</v>
      </c>
      <c r="CI446">
        <v>0</v>
      </c>
      <c r="CJ446">
        <v>0</v>
      </c>
      <c r="CK446">
        <v>0</v>
      </c>
      <c r="CL446">
        <v>0</v>
      </c>
      <c r="CM446">
        <v>0</v>
      </c>
      <c r="CN446">
        <v>0</v>
      </c>
      <c r="CO446" s="17">
        <v>0</v>
      </c>
      <c r="CP446">
        <v>0.21149999999999999</v>
      </c>
      <c r="CQ446">
        <v>3</v>
      </c>
      <c r="CR446">
        <v>0</v>
      </c>
      <c r="CS446">
        <v>1</v>
      </c>
      <c r="CT446">
        <v>16</v>
      </c>
      <c r="CZ446" s="33" t="s">
        <v>85</v>
      </c>
    </row>
    <row r="447" spans="1:104" x14ac:dyDescent="0.25">
      <c r="A447">
        <v>446</v>
      </c>
      <c r="B447">
        <v>29</v>
      </c>
      <c r="C447" s="24" t="s">
        <v>9</v>
      </c>
      <c r="D447" s="12">
        <v>5.09</v>
      </c>
      <c r="E447" s="13">
        <v>0.88</v>
      </c>
      <c r="F447" s="7">
        <f t="shared" si="101"/>
        <v>5.7840909090909092</v>
      </c>
      <c r="G447" s="7">
        <f t="shared" si="89"/>
        <v>4.21</v>
      </c>
      <c r="H447" s="15">
        <f t="shared" si="90"/>
        <v>5.97</v>
      </c>
      <c r="I447" s="11">
        <f t="shared" si="91"/>
        <v>0.1878134035333307</v>
      </c>
      <c r="J447" s="32">
        <f t="shared" si="92"/>
        <v>3.2470686661951083E-2</v>
      </c>
      <c r="K447" s="32">
        <f t="shared" si="93"/>
        <v>30.797008095667803</v>
      </c>
      <c r="L447" s="8">
        <v>0</v>
      </c>
      <c r="M447" s="9">
        <v>1</v>
      </c>
      <c r="N447" s="8">
        <v>0</v>
      </c>
      <c r="O447" s="9">
        <v>0</v>
      </c>
      <c r="P447" s="9">
        <v>1</v>
      </c>
      <c r="Q447" s="9">
        <v>0</v>
      </c>
      <c r="R447" s="9">
        <v>0</v>
      </c>
      <c r="S447" s="8">
        <v>919</v>
      </c>
      <c r="T447" s="9">
        <v>3</v>
      </c>
      <c r="U447" s="9">
        <f t="shared" si="94"/>
        <v>915</v>
      </c>
      <c r="V447" s="9">
        <f t="shared" si="95"/>
        <v>10</v>
      </c>
      <c r="W447" s="7">
        <v>13.6</v>
      </c>
      <c r="X447" s="7">
        <f t="shared" si="102"/>
        <v>19.479700000000001</v>
      </c>
      <c r="Y447" s="9">
        <v>1</v>
      </c>
      <c r="Z447" s="9">
        <v>0</v>
      </c>
      <c r="AA447" s="9">
        <v>0</v>
      </c>
      <c r="AB447" s="9">
        <v>0</v>
      </c>
      <c r="AC447" s="9">
        <v>1</v>
      </c>
      <c r="AD447" s="29">
        <v>0</v>
      </c>
      <c r="AE447" s="9">
        <v>0</v>
      </c>
      <c r="AF447" s="9">
        <v>1</v>
      </c>
      <c r="AG447" s="29">
        <v>0</v>
      </c>
      <c r="AH447" s="9">
        <v>1</v>
      </c>
      <c r="AI447" s="29">
        <v>0</v>
      </c>
      <c r="AJ447" s="20">
        <v>2006</v>
      </c>
      <c r="AK447" s="32">
        <v>0</v>
      </c>
      <c r="AL447" s="32">
        <v>5.0000000000000001E-3</v>
      </c>
      <c r="AM447" s="32">
        <f t="shared" si="103"/>
        <v>0.51200000000000001</v>
      </c>
      <c r="AN447" s="42">
        <v>0.48299999999999998</v>
      </c>
      <c r="AO447" s="41">
        <v>1</v>
      </c>
      <c r="AP447" s="17">
        <v>0</v>
      </c>
      <c r="AQ447">
        <v>0</v>
      </c>
      <c r="AR447" s="39">
        <v>1</v>
      </c>
      <c r="AS447" s="38">
        <f t="shared" si="100"/>
        <v>0.64400000000000002</v>
      </c>
      <c r="AT447" s="39">
        <v>0.35599999999999998</v>
      </c>
      <c r="AU447">
        <v>1</v>
      </c>
      <c r="AV447" s="17">
        <v>0</v>
      </c>
      <c r="AW447" t="s">
        <v>98</v>
      </c>
      <c r="AX447" s="17" t="s">
        <v>98</v>
      </c>
      <c r="AY447" s="17" t="s">
        <v>8</v>
      </c>
      <c r="AZ447">
        <v>0</v>
      </c>
      <c r="BA447">
        <v>0</v>
      </c>
      <c r="BB447">
        <v>1</v>
      </c>
      <c r="BC447">
        <v>0</v>
      </c>
      <c r="BD447">
        <v>0</v>
      </c>
      <c r="BE447">
        <v>0</v>
      </c>
      <c r="BF447" s="17">
        <v>0</v>
      </c>
      <c r="BG447">
        <v>0</v>
      </c>
      <c r="BH447">
        <v>1</v>
      </c>
      <c r="BI447" s="17">
        <v>0</v>
      </c>
      <c r="BJ447" t="s">
        <v>98</v>
      </c>
      <c r="BK447">
        <v>51</v>
      </c>
      <c r="BL447" s="24">
        <v>42.2</v>
      </c>
      <c r="BM447">
        <v>1</v>
      </c>
      <c r="BN447">
        <v>0</v>
      </c>
      <c r="BO447">
        <v>0</v>
      </c>
      <c r="BP447">
        <v>0</v>
      </c>
      <c r="BQ447">
        <v>0</v>
      </c>
      <c r="BR447">
        <v>0</v>
      </c>
      <c r="BS447">
        <v>0</v>
      </c>
      <c r="BT447" s="17">
        <v>0</v>
      </c>
      <c r="BU447">
        <v>0</v>
      </c>
      <c r="BV447">
        <v>0</v>
      </c>
      <c r="BW447">
        <v>1</v>
      </c>
      <c r="BX447" s="17">
        <v>0</v>
      </c>
      <c r="BY447">
        <v>0</v>
      </c>
      <c r="BZ447">
        <v>0</v>
      </c>
      <c r="CA447">
        <v>0</v>
      </c>
      <c r="CB447">
        <v>0</v>
      </c>
      <c r="CC447" s="17">
        <v>0</v>
      </c>
      <c r="CD447">
        <v>1</v>
      </c>
      <c r="CE447">
        <v>1</v>
      </c>
      <c r="CF447">
        <v>0</v>
      </c>
      <c r="CG447">
        <v>0</v>
      </c>
      <c r="CH447">
        <v>0</v>
      </c>
      <c r="CI447">
        <v>0</v>
      </c>
      <c r="CJ447">
        <v>0</v>
      </c>
      <c r="CK447">
        <v>0</v>
      </c>
      <c r="CL447">
        <v>0</v>
      </c>
      <c r="CM447">
        <v>0</v>
      </c>
      <c r="CN447">
        <v>0</v>
      </c>
      <c r="CO447" s="17">
        <v>0</v>
      </c>
      <c r="CP447">
        <v>0.21149999999999999</v>
      </c>
      <c r="CQ447">
        <v>3</v>
      </c>
      <c r="CR447">
        <v>0</v>
      </c>
      <c r="CS447">
        <v>1</v>
      </c>
      <c r="CT447">
        <v>16</v>
      </c>
      <c r="CZ447" s="33" t="s">
        <v>85</v>
      </c>
    </row>
    <row r="448" spans="1:104" x14ac:dyDescent="0.25">
      <c r="A448">
        <v>447</v>
      </c>
      <c r="B448">
        <v>29</v>
      </c>
      <c r="C448" s="24" t="s">
        <v>9</v>
      </c>
      <c r="D448" s="12">
        <v>6.8</v>
      </c>
      <c r="E448" s="13">
        <v>0.6</v>
      </c>
      <c r="F448" s="7">
        <f t="shared" si="101"/>
        <v>11.333333333333334</v>
      </c>
      <c r="G448" s="7">
        <f t="shared" si="89"/>
        <v>6.2</v>
      </c>
      <c r="H448" s="15">
        <f t="shared" si="90"/>
        <v>7.3999999999999995</v>
      </c>
      <c r="I448" s="11">
        <f t="shared" si="91"/>
        <v>0.23189964848373007</v>
      </c>
      <c r="J448" s="32">
        <f t="shared" si="92"/>
        <v>2.0461733689740885E-2</v>
      </c>
      <c r="K448" s="32">
        <f t="shared" si="93"/>
        <v>48.87171415496335</v>
      </c>
      <c r="L448" s="8">
        <v>0</v>
      </c>
      <c r="M448" s="9">
        <v>1</v>
      </c>
      <c r="N448" s="8">
        <v>0</v>
      </c>
      <c r="O448" s="9">
        <v>0</v>
      </c>
      <c r="P448" s="9">
        <v>1</v>
      </c>
      <c r="Q448" s="9">
        <v>0</v>
      </c>
      <c r="R448" s="9">
        <v>0</v>
      </c>
      <c r="S448" s="8">
        <v>2276</v>
      </c>
      <c r="T448" s="9">
        <v>15</v>
      </c>
      <c r="U448" s="9">
        <f t="shared" si="94"/>
        <v>2260</v>
      </c>
      <c r="V448" s="9">
        <f t="shared" si="95"/>
        <v>10</v>
      </c>
      <c r="W448" s="7">
        <v>13.2</v>
      </c>
      <c r="X448" s="7">
        <f t="shared" si="102"/>
        <v>19.479700000000001</v>
      </c>
      <c r="Y448" s="9">
        <v>1</v>
      </c>
      <c r="Z448" s="9">
        <v>0</v>
      </c>
      <c r="AA448" s="9">
        <v>0</v>
      </c>
      <c r="AB448" s="9">
        <v>0</v>
      </c>
      <c r="AC448" s="9">
        <v>1</v>
      </c>
      <c r="AD448" s="29">
        <v>0</v>
      </c>
      <c r="AE448" s="9">
        <v>0</v>
      </c>
      <c r="AF448" s="9">
        <v>1</v>
      </c>
      <c r="AG448" s="29">
        <v>0</v>
      </c>
      <c r="AH448" s="9">
        <v>1</v>
      </c>
      <c r="AI448" s="29">
        <v>0</v>
      </c>
      <c r="AJ448" s="20">
        <v>2006</v>
      </c>
      <c r="AK448" s="32">
        <v>0</v>
      </c>
      <c r="AL448" s="32">
        <v>7.0000000000000001E-3</v>
      </c>
      <c r="AM448" s="32">
        <f t="shared" si="103"/>
        <v>0.59399999999999997</v>
      </c>
      <c r="AN448" s="42">
        <v>0.39900000000000002</v>
      </c>
      <c r="AO448" s="41">
        <v>1</v>
      </c>
      <c r="AP448" s="17">
        <v>0</v>
      </c>
      <c r="AQ448">
        <v>0.59599999999999997</v>
      </c>
      <c r="AR448" s="39">
        <f>1-AQ448</f>
        <v>0.40400000000000003</v>
      </c>
      <c r="AS448" s="38">
        <f t="shared" si="100"/>
        <v>0.64400000000000002</v>
      </c>
      <c r="AT448" s="39">
        <v>0.35599999999999998</v>
      </c>
      <c r="AU448">
        <v>1</v>
      </c>
      <c r="AV448" s="17">
        <v>0</v>
      </c>
      <c r="AW448" t="s">
        <v>98</v>
      </c>
      <c r="AX448" s="17" t="s">
        <v>98</v>
      </c>
      <c r="AY448" s="17" t="s">
        <v>8</v>
      </c>
      <c r="AZ448">
        <v>0</v>
      </c>
      <c r="BA448">
        <v>0</v>
      </c>
      <c r="BB448">
        <v>1</v>
      </c>
      <c r="BC448">
        <v>0</v>
      </c>
      <c r="BD448">
        <v>0</v>
      </c>
      <c r="BE448">
        <v>0</v>
      </c>
      <c r="BF448" s="17">
        <v>0</v>
      </c>
      <c r="BG448">
        <v>0</v>
      </c>
      <c r="BH448">
        <v>1</v>
      </c>
      <c r="BI448" s="17">
        <v>0</v>
      </c>
      <c r="BJ448" t="s">
        <v>98</v>
      </c>
      <c r="BK448">
        <v>51</v>
      </c>
      <c r="BL448" s="24">
        <v>41.8</v>
      </c>
      <c r="BM448">
        <v>1</v>
      </c>
      <c r="BN448">
        <v>0</v>
      </c>
      <c r="BO448">
        <v>0</v>
      </c>
      <c r="BP448">
        <v>0</v>
      </c>
      <c r="BQ448">
        <v>0</v>
      </c>
      <c r="BR448">
        <v>0</v>
      </c>
      <c r="BS448">
        <v>0</v>
      </c>
      <c r="BT448" s="17">
        <v>0</v>
      </c>
      <c r="BU448">
        <v>0</v>
      </c>
      <c r="BV448">
        <v>0</v>
      </c>
      <c r="BW448">
        <v>1</v>
      </c>
      <c r="BX448" s="17">
        <v>0</v>
      </c>
      <c r="BY448">
        <v>0</v>
      </c>
      <c r="BZ448">
        <v>0</v>
      </c>
      <c r="CA448">
        <v>0</v>
      </c>
      <c r="CB448">
        <v>0</v>
      </c>
      <c r="CC448" s="17">
        <v>0</v>
      </c>
      <c r="CD448">
        <v>1</v>
      </c>
      <c r="CE448">
        <v>1</v>
      </c>
      <c r="CF448">
        <v>0</v>
      </c>
      <c r="CG448">
        <v>0</v>
      </c>
      <c r="CH448">
        <v>0</v>
      </c>
      <c r="CI448">
        <v>0</v>
      </c>
      <c r="CJ448">
        <v>0</v>
      </c>
      <c r="CK448">
        <v>0</v>
      </c>
      <c r="CL448">
        <v>1</v>
      </c>
      <c r="CM448">
        <v>0</v>
      </c>
      <c r="CN448">
        <v>0</v>
      </c>
      <c r="CO448" s="17">
        <v>1</v>
      </c>
      <c r="CP448">
        <v>0.21149999999999999</v>
      </c>
      <c r="CQ448">
        <v>3</v>
      </c>
      <c r="CR448">
        <v>0</v>
      </c>
      <c r="CS448">
        <v>1</v>
      </c>
      <c r="CT448">
        <v>16</v>
      </c>
      <c r="CZ448" s="33" t="s">
        <v>85</v>
      </c>
    </row>
    <row r="449" spans="1:104" x14ac:dyDescent="0.25">
      <c r="A449">
        <v>448</v>
      </c>
      <c r="B449">
        <v>29</v>
      </c>
      <c r="C449" s="24" t="s">
        <v>9</v>
      </c>
      <c r="D449" s="12">
        <v>7.06</v>
      </c>
      <c r="E449" s="13">
        <v>0.78</v>
      </c>
      <c r="F449" s="7">
        <f t="shared" si="101"/>
        <v>9.0512820512820511</v>
      </c>
      <c r="G449" s="7">
        <f t="shared" si="89"/>
        <v>6.2799999999999994</v>
      </c>
      <c r="H449" s="15">
        <f t="shared" si="90"/>
        <v>7.84</v>
      </c>
      <c r="I449" s="11">
        <f t="shared" si="91"/>
        <v>0.23986475186127454</v>
      </c>
      <c r="J449" s="32">
        <f t="shared" si="92"/>
        <v>2.6500638307619565E-2</v>
      </c>
      <c r="K449" s="32">
        <f t="shared" si="93"/>
        <v>37.734940132082635</v>
      </c>
      <c r="L449" s="8">
        <v>0</v>
      </c>
      <c r="M449" s="9">
        <v>1</v>
      </c>
      <c r="N449" s="8">
        <v>0</v>
      </c>
      <c r="O449" s="9">
        <v>0</v>
      </c>
      <c r="P449" s="9">
        <v>1</v>
      </c>
      <c r="Q449" s="9">
        <v>0</v>
      </c>
      <c r="R449" s="9">
        <v>0</v>
      </c>
      <c r="S449" s="8">
        <v>1357</v>
      </c>
      <c r="T449" s="9">
        <v>14</v>
      </c>
      <c r="U449" s="9">
        <f t="shared" si="94"/>
        <v>1342</v>
      </c>
      <c r="V449" s="9">
        <f t="shared" si="95"/>
        <v>10</v>
      </c>
      <c r="W449" s="7">
        <v>12.9</v>
      </c>
      <c r="X449" s="7">
        <f t="shared" si="102"/>
        <v>19.479700000000001</v>
      </c>
      <c r="Y449" s="9">
        <v>1</v>
      </c>
      <c r="Z449" s="9">
        <v>0</v>
      </c>
      <c r="AA449" s="9">
        <v>0</v>
      </c>
      <c r="AB449" s="9">
        <v>0</v>
      </c>
      <c r="AC449" s="9">
        <v>1</v>
      </c>
      <c r="AD449" s="29">
        <v>0</v>
      </c>
      <c r="AE449" s="9">
        <v>0</v>
      </c>
      <c r="AF449" s="9">
        <v>1</v>
      </c>
      <c r="AG449" s="29">
        <v>0</v>
      </c>
      <c r="AH449" s="9">
        <v>1</v>
      </c>
      <c r="AI449" s="29">
        <v>0</v>
      </c>
      <c r="AJ449" s="20">
        <v>2006</v>
      </c>
      <c r="AK449" s="32">
        <v>0</v>
      </c>
      <c r="AL449" s="32">
        <v>7.0000000000000001E-3</v>
      </c>
      <c r="AM449" s="32">
        <f t="shared" si="103"/>
        <v>0.65100000000000002</v>
      </c>
      <c r="AN449" s="42">
        <v>0.34200000000000003</v>
      </c>
      <c r="AO449" s="41">
        <v>1</v>
      </c>
      <c r="AP449" s="17">
        <v>0</v>
      </c>
      <c r="AQ449">
        <v>1</v>
      </c>
      <c r="AR449" s="39">
        <v>0</v>
      </c>
      <c r="AS449" s="38">
        <f t="shared" si="100"/>
        <v>0.64400000000000002</v>
      </c>
      <c r="AT449" s="39">
        <v>0.35599999999999998</v>
      </c>
      <c r="AU449">
        <v>1</v>
      </c>
      <c r="AV449" s="17">
        <v>0</v>
      </c>
      <c r="AW449" t="s">
        <v>98</v>
      </c>
      <c r="AX449" s="17" t="s">
        <v>98</v>
      </c>
      <c r="AY449" s="17" t="s">
        <v>8</v>
      </c>
      <c r="AZ449">
        <v>0</v>
      </c>
      <c r="BA449">
        <v>0</v>
      </c>
      <c r="BB449">
        <v>1</v>
      </c>
      <c r="BC449">
        <v>0</v>
      </c>
      <c r="BD449">
        <v>0</v>
      </c>
      <c r="BE449">
        <v>0</v>
      </c>
      <c r="BF449" s="17">
        <v>0</v>
      </c>
      <c r="BG449">
        <v>0</v>
      </c>
      <c r="BH449">
        <v>1</v>
      </c>
      <c r="BI449" s="17">
        <v>0</v>
      </c>
      <c r="BJ449" t="s">
        <v>98</v>
      </c>
      <c r="BK449">
        <v>51</v>
      </c>
      <c r="BL449" s="24">
        <v>41.6</v>
      </c>
      <c r="BM449">
        <v>1</v>
      </c>
      <c r="BN449">
        <v>0</v>
      </c>
      <c r="BO449">
        <v>0</v>
      </c>
      <c r="BP449">
        <v>0</v>
      </c>
      <c r="BQ449">
        <v>0</v>
      </c>
      <c r="BR449">
        <v>0</v>
      </c>
      <c r="BS449">
        <v>0</v>
      </c>
      <c r="BT449" s="17">
        <v>0</v>
      </c>
      <c r="BU449">
        <v>0</v>
      </c>
      <c r="BV449">
        <v>0</v>
      </c>
      <c r="BW449">
        <v>1</v>
      </c>
      <c r="BX449" s="17">
        <v>0</v>
      </c>
      <c r="BY449">
        <v>0</v>
      </c>
      <c r="BZ449">
        <v>0</v>
      </c>
      <c r="CA449">
        <v>0</v>
      </c>
      <c r="CB449">
        <v>0</v>
      </c>
      <c r="CC449" s="17">
        <v>0</v>
      </c>
      <c r="CD449">
        <v>1</v>
      </c>
      <c r="CE449">
        <v>1</v>
      </c>
      <c r="CF449">
        <v>0</v>
      </c>
      <c r="CG449">
        <v>0</v>
      </c>
      <c r="CH449">
        <v>0</v>
      </c>
      <c r="CI449">
        <v>0</v>
      </c>
      <c r="CJ449">
        <v>0</v>
      </c>
      <c r="CK449">
        <v>0</v>
      </c>
      <c r="CL449">
        <v>1</v>
      </c>
      <c r="CM449">
        <v>0</v>
      </c>
      <c r="CN449">
        <v>0</v>
      </c>
      <c r="CO449" s="17">
        <v>1</v>
      </c>
      <c r="CP449">
        <v>0.21149999999999999</v>
      </c>
      <c r="CQ449">
        <v>3</v>
      </c>
      <c r="CR449">
        <v>0</v>
      </c>
      <c r="CS449">
        <v>1</v>
      </c>
      <c r="CT449">
        <v>16</v>
      </c>
      <c r="CZ449" s="33" t="s">
        <v>85</v>
      </c>
    </row>
    <row r="450" spans="1:104" x14ac:dyDescent="0.25">
      <c r="A450">
        <v>449</v>
      </c>
      <c r="B450">
        <v>29</v>
      </c>
      <c r="C450" s="24" t="s">
        <v>9</v>
      </c>
      <c r="D450" s="12">
        <v>6.21</v>
      </c>
      <c r="E450" s="13">
        <v>0.94</v>
      </c>
      <c r="F450" s="7">
        <f t="shared" si="101"/>
        <v>6.6063829787234045</v>
      </c>
      <c r="G450" s="7">
        <f t="shared" ref="G450:G513" si="104">D450-E450</f>
        <v>5.27</v>
      </c>
      <c r="H450" s="15">
        <f t="shared" ref="H450:H513" si="105">D450+E450</f>
        <v>7.15</v>
      </c>
      <c r="I450" s="11">
        <f t="shared" ref="I450:I513" si="106">IFERROR(F450/SQRT(F450^2+U450), "X")</f>
        <v>0.21460560973649845</v>
      </c>
      <c r="J450" s="32">
        <f t="shared" ref="J450:J513" si="107">IFERROR(SQRT((1-I450^2)/U450), "X")</f>
        <v>3.2484585048680924E-2</v>
      </c>
      <c r="K450" s="32">
        <f t="shared" ref="K450:K513" si="108">IFERROR(1/J450, "X")</f>
        <v>30.783831731309316</v>
      </c>
      <c r="L450" s="8">
        <v>0</v>
      </c>
      <c r="M450" s="9">
        <v>1</v>
      </c>
      <c r="N450" s="8">
        <v>0</v>
      </c>
      <c r="O450" s="9">
        <v>0</v>
      </c>
      <c r="P450" s="9">
        <v>1</v>
      </c>
      <c r="Q450" s="9">
        <v>0</v>
      </c>
      <c r="R450" s="9">
        <v>0</v>
      </c>
      <c r="S450" s="8">
        <v>919</v>
      </c>
      <c r="T450" s="9">
        <v>14</v>
      </c>
      <c r="U450" s="9">
        <f t="shared" ref="U450:U513" si="109">S450-T450-1</f>
        <v>904</v>
      </c>
      <c r="V450" s="9">
        <f t="shared" ref="V450:V513" si="110">COUNTIF(B:B,B450)</f>
        <v>10</v>
      </c>
      <c r="W450" s="7">
        <v>13.6</v>
      </c>
      <c r="X450" s="7">
        <f t="shared" si="102"/>
        <v>19.479700000000001</v>
      </c>
      <c r="Y450" s="9">
        <v>1</v>
      </c>
      <c r="Z450" s="9">
        <v>0</v>
      </c>
      <c r="AA450" s="9">
        <v>0</v>
      </c>
      <c r="AB450" s="9">
        <v>0</v>
      </c>
      <c r="AC450" s="9">
        <v>1</v>
      </c>
      <c r="AD450" s="29">
        <v>0</v>
      </c>
      <c r="AE450" s="9">
        <v>0</v>
      </c>
      <c r="AF450" s="9">
        <v>1</v>
      </c>
      <c r="AG450" s="29">
        <v>0</v>
      </c>
      <c r="AH450" s="9">
        <v>1</v>
      </c>
      <c r="AI450" s="29">
        <v>0</v>
      </c>
      <c r="AJ450" s="20">
        <v>2006</v>
      </c>
      <c r="AK450" s="32">
        <v>0</v>
      </c>
      <c r="AL450" s="32">
        <v>5.0000000000000001E-3</v>
      </c>
      <c r="AM450" s="32">
        <f t="shared" si="103"/>
        <v>0.51200000000000001</v>
      </c>
      <c r="AN450" s="42">
        <v>0.48299999999999998</v>
      </c>
      <c r="AO450" s="41">
        <v>1</v>
      </c>
      <c r="AP450" s="17">
        <v>0</v>
      </c>
      <c r="AQ450">
        <v>0</v>
      </c>
      <c r="AR450" s="39">
        <v>1</v>
      </c>
      <c r="AS450" s="38">
        <f t="shared" si="100"/>
        <v>0.64400000000000002</v>
      </c>
      <c r="AT450" s="39">
        <v>0.35599999999999998</v>
      </c>
      <c r="AU450">
        <v>1</v>
      </c>
      <c r="AV450" s="17">
        <v>0</v>
      </c>
      <c r="AW450" t="s">
        <v>98</v>
      </c>
      <c r="AX450" s="17" t="s">
        <v>98</v>
      </c>
      <c r="AY450" s="17" t="s">
        <v>8</v>
      </c>
      <c r="AZ450">
        <v>0</v>
      </c>
      <c r="BA450">
        <v>0</v>
      </c>
      <c r="BB450">
        <v>1</v>
      </c>
      <c r="BC450">
        <v>0</v>
      </c>
      <c r="BD450">
        <v>0</v>
      </c>
      <c r="BE450">
        <v>0</v>
      </c>
      <c r="BF450" s="17">
        <v>0</v>
      </c>
      <c r="BG450">
        <v>0</v>
      </c>
      <c r="BH450">
        <v>1</v>
      </c>
      <c r="BI450" s="17">
        <v>0</v>
      </c>
      <c r="BJ450" t="s">
        <v>98</v>
      </c>
      <c r="BK450">
        <v>51</v>
      </c>
      <c r="BL450" s="24">
        <v>42.2</v>
      </c>
      <c r="BM450">
        <v>1</v>
      </c>
      <c r="BN450">
        <v>0</v>
      </c>
      <c r="BO450">
        <v>0</v>
      </c>
      <c r="BP450">
        <v>0</v>
      </c>
      <c r="BQ450">
        <v>0</v>
      </c>
      <c r="BR450">
        <v>0</v>
      </c>
      <c r="BS450">
        <v>0</v>
      </c>
      <c r="BT450" s="17">
        <v>0</v>
      </c>
      <c r="BU450">
        <v>0</v>
      </c>
      <c r="BV450">
        <v>0</v>
      </c>
      <c r="BW450">
        <v>1</v>
      </c>
      <c r="BX450" s="17">
        <v>0</v>
      </c>
      <c r="BY450">
        <v>0</v>
      </c>
      <c r="BZ450">
        <v>0</v>
      </c>
      <c r="CA450">
        <v>0</v>
      </c>
      <c r="CB450">
        <v>0</v>
      </c>
      <c r="CC450" s="17">
        <v>0</v>
      </c>
      <c r="CD450">
        <v>1</v>
      </c>
      <c r="CE450">
        <v>1</v>
      </c>
      <c r="CF450">
        <v>0</v>
      </c>
      <c r="CG450">
        <v>0</v>
      </c>
      <c r="CH450">
        <v>0</v>
      </c>
      <c r="CI450">
        <v>0</v>
      </c>
      <c r="CJ450">
        <v>0</v>
      </c>
      <c r="CK450">
        <v>0</v>
      </c>
      <c r="CL450">
        <v>1</v>
      </c>
      <c r="CM450">
        <v>0</v>
      </c>
      <c r="CN450">
        <v>0</v>
      </c>
      <c r="CO450" s="17">
        <v>1</v>
      </c>
      <c r="CP450">
        <v>0.21149999999999999</v>
      </c>
      <c r="CQ450">
        <v>3</v>
      </c>
      <c r="CR450">
        <v>0</v>
      </c>
      <c r="CS450">
        <v>1</v>
      </c>
      <c r="CT450">
        <v>16</v>
      </c>
      <c r="CZ450" s="33" t="s">
        <v>85</v>
      </c>
    </row>
    <row r="451" spans="1:104" x14ac:dyDescent="0.25">
      <c r="A451">
        <v>450</v>
      </c>
      <c r="B451">
        <v>29</v>
      </c>
      <c r="C451" s="24" t="s">
        <v>9</v>
      </c>
      <c r="D451" s="12">
        <v>6.16</v>
      </c>
      <c r="E451" s="13">
        <v>0.86</v>
      </c>
      <c r="F451" s="7">
        <f t="shared" si="101"/>
        <v>7.1627906976744189</v>
      </c>
      <c r="G451" s="7">
        <f t="shared" si="104"/>
        <v>5.3</v>
      </c>
      <c r="H451" s="15">
        <f t="shared" si="105"/>
        <v>7.0200000000000005</v>
      </c>
      <c r="I451" s="11">
        <f t="shared" si="106"/>
        <v>0.19189297421546586</v>
      </c>
      <c r="J451" s="32">
        <f t="shared" si="107"/>
        <v>2.6790252893717639E-2</v>
      </c>
      <c r="K451" s="32">
        <f t="shared" si="108"/>
        <v>37.327008594028676</v>
      </c>
      <c r="L451" s="8">
        <v>0</v>
      </c>
      <c r="M451" s="9">
        <v>1</v>
      </c>
      <c r="N451" s="8">
        <v>0</v>
      </c>
      <c r="O451" s="9">
        <v>0</v>
      </c>
      <c r="P451" s="9">
        <v>1</v>
      </c>
      <c r="Q451" s="9">
        <v>0</v>
      </c>
      <c r="R451" s="9">
        <v>0</v>
      </c>
      <c r="S451" s="8">
        <v>1357</v>
      </c>
      <c r="T451" s="9">
        <v>14</v>
      </c>
      <c r="U451" s="9">
        <f t="shared" si="109"/>
        <v>1342</v>
      </c>
      <c r="V451" s="9">
        <f t="shared" si="110"/>
        <v>10</v>
      </c>
      <c r="W451" s="7">
        <v>12.9</v>
      </c>
      <c r="X451" s="7">
        <f t="shared" si="102"/>
        <v>19.479700000000001</v>
      </c>
      <c r="Y451" s="9">
        <v>1</v>
      </c>
      <c r="Z451" s="9">
        <v>0</v>
      </c>
      <c r="AA451" s="9">
        <v>0</v>
      </c>
      <c r="AB451" s="9">
        <v>0</v>
      </c>
      <c r="AC451" s="9">
        <v>1</v>
      </c>
      <c r="AD451" s="29">
        <v>0</v>
      </c>
      <c r="AE451" s="9">
        <v>0</v>
      </c>
      <c r="AF451" s="9">
        <v>1</v>
      </c>
      <c r="AG451" s="29">
        <v>0</v>
      </c>
      <c r="AH451" s="9">
        <v>1</v>
      </c>
      <c r="AI451" s="29">
        <v>0</v>
      </c>
      <c r="AJ451" s="20">
        <v>2006</v>
      </c>
      <c r="AK451" s="32">
        <v>0</v>
      </c>
      <c r="AL451" s="32">
        <v>7.0000000000000001E-3</v>
      </c>
      <c r="AM451" s="32">
        <f t="shared" si="103"/>
        <v>0.65100000000000002</v>
      </c>
      <c r="AN451" s="42">
        <v>0.34200000000000003</v>
      </c>
      <c r="AO451" s="41">
        <v>1</v>
      </c>
      <c r="AP451" s="17">
        <v>0</v>
      </c>
      <c r="AQ451">
        <v>1</v>
      </c>
      <c r="AR451" s="39">
        <v>0</v>
      </c>
      <c r="AS451" s="38">
        <f t="shared" si="100"/>
        <v>0.64400000000000002</v>
      </c>
      <c r="AT451" s="39">
        <v>0.35599999999999998</v>
      </c>
      <c r="AU451">
        <v>1</v>
      </c>
      <c r="AV451" s="17">
        <v>0</v>
      </c>
      <c r="AW451" t="s">
        <v>98</v>
      </c>
      <c r="AX451" s="17" t="s">
        <v>98</v>
      </c>
      <c r="AY451" s="17" t="s">
        <v>8</v>
      </c>
      <c r="AZ451">
        <v>0</v>
      </c>
      <c r="BA451">
        <v>0</v>
      </c>
      <c r="BB451">
        <v>1</v>
      </c>
      <c r="BC451">
        <v>0</v>
      </c>
      <c r="BD451">
        <v>0</v>
      </c>
      <c r="BE451">
        <v>0</v>
      </c>
      <c r="BF451" s="17">
        <v>0</v>
      </c>
      <c r="BG451">
        <v>0</v>
      </c>
      <c r="BH451">
        <v>1</v>
      </c>
      <c r="BI451" s="17">
        <v>0</v>
      </c>
      <c r="BJ451" t="s">
        <v>98</v>
      </c>
      <c r="BK451">
        <v>51</v>
      </c>
      <c r="BL451" s="24">
        <v>41.6</v>
      </c>
      <c r="BM451">
        <v>0</v>
      </c>
      <c r="BN451">
        <v>0</v>
      </c>
      <c r="BO451">
        <v>0</v>
      </c>
      <c r="BP451">
        <v>0</v>
      </c>
      <c r="BQ451">
        <v>0</v>
      </c>
      <c r="BR451">
        <v>1</v>
      </c>
      <c r="BS451">
        <v>0</v>
      </c>
      <c r="BT451" s="17">
        <v>0</v>
      </c>
      <c r="BU451">
        <v>0</v>
      </c>
      <c r="BV451">
        <v>0</v>
      </c>
      <c r="BW451">
        <v>1</v>
      </c>
      <c r="BX451" s="17">
        <v>0</v>
      </c>
      <c r="BY451">
        <v>0</v>
      </c>
      <c r="BZ451">
        <v>0</v>
      </c>
      <c r="CA451">
        <v>0</v>
      </c>
      <c r="CB451">
        <v>0</v>
      </c>
      <c r="CC451" s="17">
        <v>0</v>
      </c>
      <c r="CD451">
        <v>1</v>
      </c>
      <c r="CE451">
        <v>1</v>
      </c>
      <c r="CF451">
        <v>0</v>
      </c>
      <c r="CG451">
        <v>0</v>
      </c>
      <c r="CH451">
        <v>0</v>
      </c>
      <c r="CI451">
        <v>0</v>
      </c>
      <c r="CJ451">
        <v>0</v>
      </c>
      <c r="CK451">
        <v>0</v>
      </c>
      <c r="CL451">
        <v>1</v>
      </c>
      <c r="CM451">
        <v>0</v>
      </c>
      <c r="CN451">
        <v>0</v>
      </c>
      <c r="CO451" s="17">
        <v>1</v>
      </c>
      <c r="CP451">
        <v>0.21149999999999999</v>
      </c>
      <c r="CQ451">
        <v>3</v>
      </c>
      <c r="CR451">
        <v>0</v>
      </c>
      <c r="CS451">
        <v>1</v>
      </c>
      <c r="CT451">
        <v>16</v>
      </c>
      <c r="CZ451" s="33" t="s">
        <v>85</v>
      </c>
    </row>
    <row r="452" spans="1:104" x14ac:dyDescent="0.25">
      <c r="A452">
        <v>451</v>
      </c>
      <c r="B452">
        <v>29</v>
      </c>
      <c r="C452" s="24" t="s">
        <v>9</v>
      </c>
      <c r="D452" s="12">
        <v>5.48</v>
      </c>
      <c r="E452" s="13">
        <v>1.3</v>
      </c>
      <c r="F452" s="7">
        <f t="shared" si="101"/>
        <v>4.2153846153846155</v>
      </c>
      <c r="G452" s="7">
        <f t="shared" si="104"/>
        <v>4.1800000000000006</v>
      </c>
      <c r="H452" s="15">
        <f t="shared" si="105"/>
        <v>6.78</v>
      </c>
      <c r="I452" s="11">
        <f t="shared" si="106"/>
        <v>0.13884365792453493</v>
      </c>
      <c r="J452" s="32">
        <f t="shared" si="107"/>
        <v>3.2937364106185293E-2</v>
      </c>
      <c r="K452" s="32">
        <f t="shared" si="108"/>
        <v>30.360656571550315</v>
      </c>
      <c r="L452" s="8">
        <v>0</v>
      </c>
      <c r="M452" s="9">
        <v>1</v>
      </c>
      <c r="N452" s="8">
        <v>0</v>
      </c>
      <c r="O452" s="9">
        <v>0</v>
      </c>
      <c r="P452" s="9">
        <v>1</v>
      </c>
      <c r="Q452" s="9">
        <v>0</v>
      </c>
      <c r="R452" s="9">
        <v>0</v>
      </c>
      <c r="S452" s="8">
        <v>919</v>
      </c>
      <c r="T452" s="9">
        <v>14</v>
      </c>
      <c r="U452" s="9">
        <f t="shared" si="109"/>
        <v>904</v>
      </c>
      <c r="V452" s="9">
        <f t="shared" si="110"/>
        <v>10</v>
      </c>
      <c r="W452" s="7">
        <v>13.6</v>
      </c>
      <c r="X452" s="7">
        <f t="shared" si="102"/>
        <v>19.479700000000001</v>
      </c>
      <c r="Y452" s="9">
        <v>1</v>
      </c>
      <c r="Z452" s="9">
        <v>0</v>
      </c>
      <c r="AA452" s="9">
        <v>0</v>
      </c>
      <c r="AB452" s="9">
        <v>0</v>
      </c>
      <c r="AC452" s="9">
        <v>1</v>
      </c>
      <c r="AD452" s="29">
        <v>0</v>
      </c>
      <c r="AE452" s="9">
        <v>0</v>
      </c>
      <c r="AF452" s="9">
        <v>1</v>
      </c>
      <c r="AG452" s="29">
        <v>0</v>
      </c>
      <c r="AH452" s="9">
        <v>1</v>
      </c>
      <c r="AI452" s="29">
        <v>0</v>
      </c>
      <c r="AJ452" s="20">
        <v>2006</v>
      </c>
      <c r="AK452" s="32">
        <v>0</v>
      </c>
      <c r="AL452" s="32">
        <v>5.0000000000000001E-3</v>
      </c>
      <c r="AM452" s="32">
        <f t="shared" si="103"/>
        <v>0.51200000000000001</v>
      </c>
      <c r="AN452" s="42">
        <v>0.48299999999999998</v>
      </c>
      <c r="AO452" s="41">
        <v>1</v>
      </c>
      <c r="AP452" s="17">
        <v>0</v>
      </c>
      <c r="AQ452">
        <v>0</v>
      </c>
      <c r="AR452" s="39">
        <v>1</v>
      </c>
      <c r="AS452" s="38">
        <f t="shared" si="100"/>
        <v>0.64400000000000002</v>
      </c>
      <c r="AT452" s="39">
        <v>0.35599999999999998</v>
      </c>
      <c r="AU452">
        <v>1</v>
      </c>
      <c r="AV452" s="17">
        <v>0</v>
      </c>
      <c r="AW452" t="s">
        <v>98</v>
      </c>
      <c r="AX452" s="17" t="s">
        <v>98</v>
      </c>
      <c r="AY452" s="17" t="s">
        <v>8</v>
      </c>
      <c r="AZ452">
        <v>0</v>
      </c>
      <c r="BA452">
        <v>0</v>
      </c>
      <c r="BB452">
        <v>1</v>
      </c>
      <c r="BC452">
        <v>0</v>
      </c>
      <c r="BD452">
        <v>0</v>
      </c>
      <c r="BE452">
        <v>0</v>
      </c>
      <c r="BF452" s="17">
        <v>0</v>
      </c>
      <c r="BG452">
        <v>0</v>
      </c>
      <c r="BH452">
        <v>1</v>
      </c>
      <c r="BI452" s="17">
        <v>0</v>
      </c>
      <c r="BJ452" t="s">
        <v>98</v>
      </c>
      <c r="BK452">
        <v>51</v>
      </c>
      <c r="BL452" s="24">
        <v>42.2</v>
      </c>
      <c r="BM452">
        <v>0</v>
      </c>
      <c r="BN452">
        <v>0</v>
      </c>
      <c r="BO452">
        <v>0</v>
      </c>
      <c r="BP452">
        <v>0</v>
      </c>
      <c r="BQ452">
        <v>0</v>
      </c>
      <c r="BR452">
        <v>1</v>
      </c>
      <c r="BS452">
        <v>0</v>
      </c>
      <c r="BT452" s="17">
        <v>0</v>
      </c>
      <c r="BU452">
        <v>0</v>
      </c>
      <c r="BV452">
        <v>0</v>
      </c>
      <c r="BW452">
        <v>1</v>
      </c>
      <c r="BX452" s="17">
        <v>0</v>
      </c>
      <c r="BY452">
        <v>0</v>
      </c>
      <c r="BZ452">
        <v>0</v>
      </c>
      <c r="CA452">
        <v>0</v>
      </c>
      <c r="CB452">
        <v>0</v>
      </c>
      <c r="CC452" s="17">
        <v>0</v>
      </c>
      <c r="CD452">
        <v>1</v>
      </c>
      <c r="CE452">
        <v>1</v>
      </c>
      <c r="CF452">
        <v>0</v>
      </c>
      <c r="CG452">
        <v>0</v>
      </c>
      <c r="CH452">
        <v>0</v>
      </c>
      <c r="CI452">
        <v>0</v>
      </c>
      <c r="CJ452">
        <v>0</v>
      </c>
      <c r="CK452">
        <v>0</v>
      </c>
      <c r="CL452">
        <v>1</v>
      </c>
      <c r="CM452">
        <v>0</v>
      </c>
      <c r="CN452">
        <v>0</v>
      </c>
      <c r="CO452" s="17">
        <v>1</v>
      </c>
      <c r="CP452">
        <v>0.21149999999999999</v>
      </c>
      <c r="CQ452">
        <v>3</v>
      </c>
      <c r="CR452">
        <v>0</v>
      </c>
      <c r="CS452">
        <v>1</v>
      </c>
      <c r="CT452">
        <v>16</v>
      </c>
      <c r="CZ452" s="33" t="s">
        <v>85</v>
      </c>
    </row>
    <row r="453" spans="1:104" x14ac:dyDescent="0.25">
      <c r="A453">
        <v>452</v>
      </c>
      <c r="B453">
        <v>29</v>
      </c>
      <c r="C453" s="24" t="s">
        <v>9</v>
      </c>
      <c r="D453" s="12">
        <v>6</v>
      </c>
      <c r="E453" s="13">
        <v>1.2</v>
      </c>
      <c r="F453" s="7">
        <f t="shared" si="101"/>
        <v>5</v>
      </c>
      <c r="G453" s="7">
        <f t="shared" si="104"/>
        <v>4.8</v>
      </c>
      <c r="H453" s="15">
        <f t="shared" si="105"/>
        <v>7.2</v>
      </c>
      <c r="I453" s="11">
        <f t="shared" si="106"/>
        <v>0.16602227504272984</v>
      </c>
      <c r="J453" s="32">
        <f t="shared" si="107"/>
        <v>3.320445500854597E-2</v>
      </c>
      <c r="K453" s="32">
        <f t="shared" si="108"/>
        <v>30.116440692751194</v>
      </c>
      <c r="L453" s="8">
        <v>0</v>
      </c>
      <c r="M453" s="9">
        <v>1</v>
      </c>
      <c r="N453" s="8">
        <v>0</v>
      </c>
      <c r="O453" s="9">
        <v>0</v>
      </c>
      <c r="P453" s="9">
        <v>1</v>
      </c>
      <c r="Q453" s="9">
        <v>0</v>
      </c>
      <c r="R453" s="9">
        <v>0</v>
      </c>
      <c r="S453" s="8">
        <v>897</v>
      </c>
      <c r="T453" s="9">
        <v>14</v>
      </c>
      <c r="U453" s="9">
        <f t="shared" si="109"/>
        <v>882</v>
      </c>
      <c r="V453" s="9">
        <f t="shared" si="110"/>
        <v>10</v>
      </c>
      <c r="W453" s="7">
        <v>13.3</v>
      </c>
      <c r="X453" s="7">
        <f t="shared" si="102"/>
        <v>21.712</v>
      </c>
      <c r="Y453" s="9">
        <v>1</v>
      </c>
      <c r="Z453" s="9">
        <v>0</v>
      </c>
      <c r="AA453" s="9">
        <v>0</v>
      </c>
      <c r="AB453" s="9">
        <v>0</v>
      </c>
      <c r="AC453" s="9">
        <v>1</v>
      </c>
      <c r="AD453" s="29">
        <v>0</v>
      </c>
      <c r="AE453" s="9">
        <v>0</v>
      </c>
      <c r="AF453" s="9">
        <v>1</v>
      </c>
      <c r="AG453" s="29">
        <v>0</v>
      </c>
      <c r="AH453" s="9">
        <v>1</v>
      </c>
      <c r="AI453" s="29">
        <v>0</v>
      </c>
      <c r="AJ453" s="20">
        <v>2006</v>
      </c>
      <c r="AK453" s="32">
        <v>0</v>
      </c>
      <c r="AL453" s="32">
        <v>8.0000000000000002E-3</v>
      </c>
      <c r="AM453" s="32">
        <f t="shared" si="103"/>
        <v>0.56800000000000006</v>
      </c>
      <c r="AN453" s="42">
        <v>0.42399999999999999</v>
      </c>
      <c r="AO453" s="41">
        <v>1</v>
      </c>
      <c r="AP453" s="17">
        <v>0</v>
      </c>
      <c r="AQ453">
        <v>1</v>
      </c>
      <c r="AR453" s="39">
        <v>0</v>
      </c>
      <c r="AS453" s="38">
        <f t="shared" si="100"/>
        <v>0.64400000000000002</v>
      </c>
      <c r="AT453" s="39">
        <v>0.35599999999999998</v>
      </c>
      <c r="AU453">
        <v>1</v>
      </c>
      <c r="AV453" s="17">
        <v>0</v>
      </c>
      <c r="AW453" t="s">
        <v>98</v>
      </c>
      <c r="AX453" s="17" t="s">
        <v>98</v>
      </c>
      <c r="AY453" s="17" t="s">
        <v>8</v>
      </c>
      <c r="AZ453">
        <v>0</v>
      </c>
      <c r="BA453">
        <v>0</v>
      </c>
      <c r="BB453">
        <v>1</v>
      </c>
      <c r="BC453">
        <v>0</v>
      </c>
      <c r="BD453">
        <v>0</v>
      </c>
      <c r="BE453">
        <v>0</v>
      </c>
      <c r="BF453" s="17">
        <v>0</v>
      </c>
      <c r="BG453">
        <v>0</v>
      </c>
      <c r="BH453">
        <v>1</v>
      </c>
      <c r="BI453" s="17">
        <v>0</v>
      </c>
      <c r="BJ453" t="s">
        <v>98</v>
      </c>
      <c r="BK453">
        <v>51</v>
      </c>
      <c r="BL453" s="24">
        <v>41.2</v>
      </c>
      <c r="BM453">
        <v>0</v>
      </c>
      <c r="BN453">
        <v>0</v>
      </c>
      <c r="BO453">
        <v>0</v>
      </c>
      <c r="BP453">
        <v>0</v>
      </c>
      <c r="BQ453">
        <v>0</v>
      </c>
      <c r="BR453">
        <v>1</v>
      </c>
      <c r="BS453">
        <v>0</v>
      </c>
      <c r="BT453" s="17">
        <v>0</v>
      </c>
      <c r="BU453">
        <v>0</v>
      </c>
      <c r="BV453">
        <v>0</v>
      </c>
      <c r="BW453">
        <v>1</v>
      </c>
      <c r="BX453" s="17">
        <v>0</v>
      </c>
      <c r="BY453">
        <v>0</v>
      </c>
      <c r="BZ453">
        <v>0</v>
      </c>
      <c r="CA453">
        <v>0</v>
      </c>
      <c r="CB453">
        <v>0</v>
      </c>
      <c r="CC453" s="17">
        <v>0</v>
      </c>
      <c r="CD453">
        <v>1</v>
      </c>
      <c r="CE453">
        <v>1</v>
      </c>
      <c r="CF453">
        <v>0</v>
      </c>
      <c r="CG453">
        <v>0</v>
      </c>
      <c r="CH453">
        <v>0</v>
      </c>
      <c r="CI453">
        <v>0</v>
      </c>
      <c r="CJ453">
        <v>0</v>
      </c>
      <c r="CK453">
        <v>0</v>
      </c>
      <c r="CL453">
        <v>1</v>
      </c>
      <c r="CM453">
        <v>0</v>
      </c>
      <c r="CN453">
        <v>0</v>
      </c>
      <c r="CO453" s="17">
        <v>1</v>
      </c>
      <c r="CP453">
        <v>0.21149999999999999</v>
      </c>
      <c r="CQ453">
        <v>3</v>
      </c>
      <c r="CR453">
        <v>0</v>
      </c>
      <c r="CS453">
        <v>1</v>
      </c>
      <c r="CT453">
        <v>16</v>
      </c>
      <c r="CZ453" s="33" t="s">
        <v>85</v>
      </c>
    </row>
    <row r="454" spans="1:104" s="50" customFormat="1" x14ac:dyDescent="0.25">
      <c r="A454" s="50">
        <v>453</v>
      </c>
      <c r="B454" s="50">
        <v>29</v>
      </c>
      <c r="C454" s="51" t="s">
        <v>9</v>
      </c>
      <c r="D454" s="52">
        <v>6.29</v>
      </c>
      <c r="E454" s="53">
        <v>1.6</v>
      </c>
      <c r="F454" s="54">
        <f t="shared" si="101"/>
        <v>3.9312499999999999</v>
      </c>
      <c r="G454" s="54">
        <f t="shared" si="104"/>
        <v>4.6899999999999995</v>
      </c>
      <c r="H454" s="55">
        <f t="shared" si="105"/>
        <v>7.8900000000000006</v>
      </c>
      <c r="I454" s="56">
        <f t="shared" si="106"/>
        <v>0.14555646222812504</v>
      </c>
      <c r="J454" s="57">
        <f t="shared" si="107"/>
        <v>3.7025491186804461E-2</v>
      </c>
      <c r="K454" s="57">
        <f t="shared" si="108"/>
        <v>27.008419549512706</v>
      </c>
      <c r="L454" s="58">
        <v>0</v>
      </c>
      <c r="M454" s="59">
        <v>1</v>
      </c>
      <c r="N454" s="58">
        <v>0</v>
      </c>
      <c r="O454" s="59">
        <v>0</v>
      </c>
      <c r="P454" s="59">
        <v>1</v>
      </c>
      <c r="Q454" s="59">
        <v>0</v>
      </c>
      <c r="R454" s="59">
        <v>0</v>
      </c>
      <c r="S454" s="58">
        <v>729</v>
      </c>
      <c r="T454" s="59">
        <v>14</v>
      </c>
      <c r="U454" s="59">
        <f t="shared" si="109"/>
        <v>714</v>
      </c>
      <c r="V454" s="59">
        <f t="shared" si="110"/>
        <v>10</v>
      </c>
      <c r="W454" s="54">
        <v>14</v>
      </c>
      <c r="X454" s="54">
        <f t="shared" si="102"/>
        <v>22.378</v>
      </c>
      <c r="Y454" s="59">
        <v>1</v>
      </c>
      <c r="Z454" s="59">
        <v>0</v>
      </c>
      <c r="AA454" s="59">
        <v>0</v>
      </c>
      <c r="AB454" s="59">
        <v>0</v>
      </c>
      <c r="AC454" s="59">
        <v>1</v>
      </c>
      <c r="AD454" s="60">
        <v>0</v>
      </c>
      <c r="AE454" s="59">
        <v>0</v>
      </c>
      <c r="AF454" s="59">
        <v>1</v>
      </c>
      <c r="AG454" s="60">
        <v>0</v>
      </c>
      <c r="AH454" s="59">
        <v>1</v>
      </c>
      <c r="AI454" s="60">
        <v>0</v>
      </c>
      <c r="AJ454" s="61">
        <v>2006</v>
      </c>
      <c r="AK454" s="57">
        <v>0</v>
      </c>
      <c r="AL454" s="57">
        <v>3.0000000000000001E-3</v>
      </c>
      <c r="AM454" s="57">
        <f t="shared" si="103"/>
        <v>0.43899999999999995</v>
      </c>
      <c r="AN454" s="62">
        <v>0.55800000000000005</v>
      </c>
      <c r="AO454" s="63">
        <v>1</v>
      </c>
      <c r="AP454" s="64">
        <v>0</v>
      </c>
      <c r="AQ454" s="50">
        <v>0</v>
      </c>
      <c r="AR454" s="65">
        <v>1</v>
      </c>
      <c r="AS454" s="67">
        <f t="shared" si="100"/>
        <v>0.64400000000000002</v>
      </c>
      <c r="AT454" s="65">
        <v>0.35599999999999998</v>
      </c>
      <c r="AU454">
        <v>1</v>
      </c>
      <c r="AV454" s="64">
        <v>0</v>
      </c>
      <c r="AW454" s="50" t="s">
        <v>98</v>
      </c>
      <c r="AX454" s="64" t="s">
        <v>98</v>
      </c>
      <c r="AY454" s="64" t="s">
        <v>8</v>
      </c>
      <c r="AZ454">
        <v>0</v>
      </c>
      <c r="BA454">
        <v>0</v>
      </c>
      <c r="BB454">
        <v>1</v>
      </c>
      <c r="BC454">
        <v>0</v>
      </c>
      <c r="BD454">
        <v>0</v>
      </c>
      <c r="BE454">
        <v>0</v>
      </c>
      <c r="BF454" s="64">
        <v>0</v>
      </c>
      <c r="BG454">
        <v>0</v>
      </c>
      <c r="BH454">
        <v>1</v>
      </c>
      <c r="BI454" s="64">
        <v>0</v>
      </c>
      <c r="BJ454" t="s">
        <v>98</v>
      </c>
      <c r="BK454">
        <v>51</v>
      </c>
      <c r="BL454" s="51">
        <v>42.1</v>
      </c>
      <c r="BM454" s="50">
        <v>0</v>
      </c>
      <c r="BN454" s="50">
        <v>0</v>
      </c>
      <c r="BO454" s="50">
        <v>0</v>
      </c>
      <c r="BP454" s="50">
        <v>0</v>
      </c>
      <c r="BQ454" s="50">
        <v>0</v>
      </c>
      <c r="BR454" s="50">
        <v>1</v>
      </c>
      <c r="BS454" s="50">
        <v>0</v>
      </c>
      <c r="BT454" s="64">
        <v>0</v>
      </c>
      <c r="BU454" s="50">
        <v>0</v>
      </c>
      <c r="BV454" s="50">
        <v>0</v>
      </c>
      <c r="BW454" s="50">
        <v>1</v>
      </c>
      <c r="BX454" s="64">
        <v>0</v>
      </c>
      <c r="BY454" s="50">
        <v>0</v>
      </c>
      <c r="BZ454" s="50">
        <v>0</v>
      </c>
      <c r="CA454" s="50">
        <v>0</v>
      </c>
      <c r="CB454" s="50">
        <v>0</v>
      </c>
      <c r="CC454" s="64">
        <v>0</v>
      </c>
      <c r="CD454" s="50">
        <v>1</v>
      </c>
      <c r="CE454" s="50">
        <v>1</v>
      </c>
      <c r="CF454" s="50">
        <v>0</v>
      </c>
      <c r="CG454" s="50">
        <v>0</v>
      </c>
      <c r="CH454" s="50">
        <v>0</v>
      </c>
      <c r="CI454" s="50">
        <v>0</v>
      </c>
      <c r="CJ454" s="50">
        <v>0</v>
      </c>
      <c r="CK454">
        <v>0</v>
      </c>
      <c r="CL454" s="50">
        <v>1</v>
      </c>
      <c r="CM454" s="50">
        <v>0</v>
      </c>
      <c r="CN454" s="50">
        <v>0</v>
      </c>
      <c r="CO454" s="64">
        <v>1</v>
      </c>
      <c r="CP454">
        <v>0.21149999999999999</v>
      </c>
      <c r="CQ454">
        <v>3</v>
      </c>
      <c r="CR454">
        <v>0</v>
      </c>
      <c r="CS454">
        <v>1</v>
      </c>
      <c r="CT454">
        <v>16</v>
      </c>
      <c r="CU454" s="66"/>
      <c r="CZ454" s="33" t="s">
        <v>85</v>
      </c>
    </row>
    <row r="455" spans="1:104" x14ac:dyDescent="0.25">
      <c r="A455">
        <v>454</v>
      </c>
      <c r="B455">
        <v>30</v>
      </c>
      <c r="C455" s="24" t="s">
        <v>312</v>
      </c>
      <c r="D455" s="12">
        <v>14.7</v>
      </c>
      <c r="E455" s="13">
        <f t="shared" ref="E455:E482" si="111">D455/F455</f>
        <v>0.8207705192629815</v>
      </c>
      <c r="F455" s="7">
        <v>17.91</v>
      </c>
      <c r="G455" s="7">
        <f t="shared" si="104"/>
        <v>13.879229480737017</v>
      </c>
      <c r="H455" s="15">
        <f t="shared" si="105"/>
        <v>15.520770519262982</v>
      </c>
      <c r="I455" s="11">
        <f t="shared" si="106"/>
        <v>0.42346601809461165</v>
      </c>
      <c r="J455" s="32">
        <f t="shared" si="107"/>
        <v>2.3644110446376973E-2</v>
      </c>
      <c r="K455" s="32">
        <f t="shared" si="108"/>
        <v>42.2938305193559</v>
      </c>
      <c r="L455" s="8">
        <v>0</v>
      </c>
      <c r="M455" s="9">
        <v>1</v>
      </c>
      <c r="N455" s="8">
        <v>0</v>
      </c>
      <c r="O455" s="9">
        <v>1</v>
      </c>
      <c r="P455" s="9">
        <v>0</v>
      </c>
      <c r="Q455" s="9">
        <v>0</v>
      </c>
      <c r="R455" s="9">
        <v>0</v>
      </c>
      <c r="S455" s="8">
        <v>1476</v>
      </c>
      <c r="T455" s="9">
        <v>7</v>
      </c>
      <c r="U455" s="9">
        <f t="shared" si="109"/>
        <v>1468</v>
      </c>
      <c r="V455" s="9">
        <f t="shared" si="110"/>
        <v>12</v>
      </c>
      <c r="W455" s="7">
        <v>9</v>
      </c>
      <c r="X455" s="7">
        <v>10.6</v>
      </c>
      <c r="Y455" s="9">
        <v>1</v>
      </c>
      <c r="Z455" s="9">
        <v>0</v>
      </c>
      <c r="AA455" s="9">
        <v>1</v>
      </c>
      <c r="AB455" s="9">
        <v>0</v>
      </c>
      <c r="AC455" s="9">
        <v>0</v>
      </c>
      <c r="AD455" s="29">
        <v>0</v>
      </c>
      <c r="AE455" s="9">
        <v>0</v>
      </c>
      <c r="AF455" s="9">
        <v>1</v>
      </c>
      <c r="AG455" s="29">
        <v>0</v>
      </c>
      <c r="AH455" s="9">
        <v>0</v>
      </c>
      <c r="AI455" s="29">
        <v>1</v>
      </c>
      <c r="AJ455" s="20">
        <v>1995</v>
      </c>
      <c r="AK455" s="32" t="s">
        <v>98</v>
      </c>
      <c r="AL455" s="32" t="s">
        <v>98</v>
      </c>
      <c r="AM455" s="32" t="s">
        <v>98</v>
      </c>
      <c r="AN455" s="42" t="s">
        <v>98</v>
      </c>
      <c r="AO455" s="41">
        <v>1</v>
      </c>
      <c r="AP455" s="17">
        <v>0</v>
      </c>
      <c r="AQ455" s="38">
        <f t="shared" ref="AQ455:AQ466" si="112">1-AR455</f>
        <v>0.63200000000000001</v>
      </c>
      <c r="AR455" s="39">
        <v>0.36799999999999999</v>
      </c>
      <c r="AS455" s="38">
        <f t="shared" si="100"/>
        <v>0.371</v>
      </c>
      <c r="AT455" s="39">
        <v>0.629</v>
      </c>
      <c r="AU455">
        <v>0</v>
      </c>
      <c r="AV455" s="17">
        <v>1</v>
      </c>
      <c r="AW455">
        <v>0</v>
      </c>
      <c r="AX455" s="17">
        <v>1</v>
      </c>
      <c r="AY455" s="17" t="s">
        <v>7</v>
      </c>
      <c r="AZ455">
        <v>0</v>
      </c>
      <c r="BA455">
        <v>0</v>
      </c>
      <c r="BB455">
        <v>0</v>
      </c>
      <c r="BC455">
        <v>0</v>
      </c>
      <c r="BD455">
        <v>0</v>
      </c>
      <c r="BE455">
        <v>0</v>
      </c>
      <c r="BF455" s="17">
        <v>1</v>
      </c>
      <c r="BG455">
        <v>0</v>
      </c>
      <c r="BH455">
        <v>0</v>
      </c>
      <c r="BI455" s="17">
        <v>1</v>
      </c>
      <c r="BJ455" t="s">
        <v>98</v>
      </c>
      <c r="BK455" t="s">
        <v>98</v>
      </c>
      <c r="BL455" s="24">
        <v>37</v>
      </c>
      <c r="BM455">
        <v>0</v>
      </c>
      <c r="BN455">
        <v>0</v>
      </c>
      <c r="BO455">
        <v>0</v>
      </c>
      <c r="BP455">
        <v>1</v>
      </c>
      <c r="BQ455">
        <v>0</v>
      </c>
      <c r="BR455">
        <v>0</v>
      </c>
      <c r="BS455">
        <v>0</v>
      </c>
      <c r="BT455" s="17">
        <v>0</v>
      </c>
      <c r="BU455">
        <v>0</v>
      </c>
      <c r="BV455">
        <v>0</v>
      </c>
      <c r="BW455">
        <f>1</f>
        <v>1</v>
      </c>
      <c r="BX455" s="17">
        <v>0</v>
      </c>
      <c r="BY455">
        <v>0</v>
      </c>
      <c r="BZ455">
        <v>0</v>
      </c>
      <c r="CA455">
        <v>0</v>
      </c>
      <c r="CB455">
        <v>0</v>
      </c>
      <c r="CC455" s="17">
        <v>0</v>
      </c>
      <c r="CD455">
        <v>0</v>
      </c>
      <c r="CE455">
        <v>0</v>
      </c>
      <c r="CF455">
        <v>1</v>
      </c>
      <c r="CG455">
        <v>1</v>
      </c>
      <c r="CH455">
        <v>1</v>
      </c>
      <c r="CI455">
        <v>0</v>
      </c>
      <c r="CJ455">
        <v>1</v>
      </c>
      <c r="CK455">
        <v>0</v>
      </c>
      <c r="CL455">
        <v>0</v>
      </c>
      <c r="CM455">
        <v>0</v>
      </c>
      <c r="CN455">
        <v>1</v>
      </c>
      <c r="CO455" s="17">
        <v>0</v>
      </c>
      <c r="CP455">
        <v>0.13900000000000001</v>
      </c>
      <c r="CQ455">
        <v>46</v>
      </c>
      <c r="CR455">
        <v>1</v>
      </c>
      <c r="CS455">
        <v>0</v>
      </c>
      <c r="CT455">
        <v>14</v>
      </c>
      <c r="CZ455" s="33" t="s">
        <v>85</v>
      </c>
    </row>
    <row r="456" spans="1:104" x14ac:dyDescent="0.25">
      <c r="A456">
        <v>455</v>
      </c>
      <c r="B456">
        <v>30</v>
      </c>
      <c r="C456" s="24" t="s">
        <v>312</v>
      </c>
      <c r="D456" s="12">
        <v>19.3</v>
      </c>
      <c r="E456" s="13">
        <f t="shared" si="111"/>
        <v>1.2363869314541962</v>
      </c>
      <c r="F456" s="7">
        <v>15.61</v>
      </c>
      <c r="G456" s="7">
        <f t="shared" si="104"/>
        <v>18.063613068545806</v>
      </c>
      <c r="H456" s="15">
        <f t="shared" si="105"/>
        <v>20.536386931454196</v>
      </c>
      <c r="I456" s="11">
        <f t="shared" si="106"/>
        <v>0.37730504926893033</v>
      </c>
      <c r="J456" s="32">
        <f t="shared" si="107"/>
        <v>2.4170727051180674E-2</v>
      </c>
      <c r="K456" s="32">
        <f t="shared" si="108"/>
        <v>41.372359130221227</v>
      </c>
      <c r="L456" s="8">
        <v>0</v>
      </c>
      <c r="M456" s="9">
        <v>1</v>
      </c>
      <c r="N456" s="8">
        <v>0</v>
      </c>
      <c r="O456" s="9">
        <v>1</v>
      </c>
      <c r="P456" s="9">
        <v>0</v>
      </c>
      <c r="Q456" s="9">
        <v>0</v>
      </c>
      <c r="R456" s="9">
        <v>0</v>
      </c>
      <c r="S456" s="8">
        <v>1476</v>
      </c>
      <c r="T456" s="9">
        <v>7</v>
      </c>
      <c r="U456" s="9">
        <f t="shared" si="109"/>
        <v>1468</v>
      </c>
      <c r="V456" s="9">
        <f t="shared" si="110"/>
        <v>12</v>
      </c>
      <c r="W456" s="7">
        <v>9</v>
      </c>
      <c r="X456" s="7">
        <v>10.6</v>
      </c>
      <c r="Y456" s="9">
        <v>1</v>
      </c>
      <c r="Z456" s="9">
        <v>0</v>
      </c>
      <c r="AA456" s="9">
        <v>1</v>
      </c>
      <c r="AB456" s="9">
        <v>0</v>
      </c>
      <c r="AC456" s="9">
        <v>0</v>
      </c>
      <c r="AD456" s="29">
        <v>0</v>
      </c>
      <c r="AE456" s="9">
        <v>0</v>
      </c>
      <c r="AF456" s="9">
        <v>1</v>
      </c>
      <c r="AG456" s="29">
        <v>0</v>
      </c>
      <c r="AH456" s="9">
        <v>0</v>
      </c>
      <c r="AI456" s="29">
        <v>1</v>
      </c>
      <c r="AJ456" s="20">
        <v>1995</v>
      </c>
      <c r="AK456" s="32" t="s">
        <v>98</v>
      </c>
      <c r="AL456" s="32" t="s">
        <v>98</v>
      </c>
      <c r="AM456" s="32" t="s">
        <v>98</v>
      </c>
      <c r="AN456" s="42" t="s">
        <v>98</v>
      </c>
      <c r="AO456" s="41">
        <v>1</v>
      </c>
      <c r="AP456" s="17">
        <v>0</v>
      </c>
      <c r="AQ456" s="38">
        <f t="shared" si="112"/>
        <v>0.63200000000000001</v>
      </c>
      <c r="AR456" s="39">
        <v>0.36799999999999999</v>
      </c>
      <c r="AS456" s="38">
        <f t="shared" si="100"/>
        <v>0.371</v>
      </c>
      <c r="AT456" s="39">
        <v>0.629</v>
      </c>
      <c r="AU456">
        <v>0</v>
      </c>
      <c r="AV456" s="17">
        <v>1</v>
      </c>
      <c r="AW456">
        <v>0</v>
      </c>
      <c r="AX456" s="17">
        <v>1</v>
      </c>
      <c r="AY456" s="17" t="s">
        <v>7</v>
      </c>
      <c r="AZ456">
        <v>0</v>
      </c>
      <c r="BA456">
        <v>0</v>
      </c>
      <c r="BB456">
        <v>0</v>
      </c>
      <c r="BC456">
        <v>0</v>
      </c>
      <c r="BD456">
        <v>0</v>
      </c>
      <c r="BE456">
        <v>0</v>
      </c>
      <c r="BF456" s="17">
        <v>1</v>
      </c>
      <c r="BG456">
        <v>0</v>
      </c>
      <c r="BH456">
        <v>0</v>
      </c>
      <c r="BI456" s="17">
        <v>1</v>
      </c>
      <c r="BJ456" t="s">
        <v>98</v>
      </c>
      <c r="BK456" t="s">
        <v>98</v>
      </c>
      <c r="BL456" s="24">
        <v>37</v>
      </c>
      <c r="BM456">
        <v>0</v>
      </c>
      <c r="BN456">
        <v>0</v>
      </c>
      <c r="BO456">
        <v>0</v>
      </c>
      <c r="BP456">
        <v>1</v>
      </c>
      <c r="BQ456">
        <v>0</v>
      </c>
      <c r="BR456">
        <v>0</v>
      </c>
      <c r="BS456">
        <v>0</v>
      </c>
      <c r="BT456" s="17">
        <v>0</v>
      </c>
      <c r="BU456">
        <v>0</v>
      </c>
      <c r="BV456">
        <v>0</v>
      </c>
      <c r="BW456">
        <f>1</f>
        <v>1</v>
      </c>
      <c r="BX456" s="17">
        <v>0</v>
      </c>
      <c r="BY456">
        <v>0</v>
      </c>
      <c r="BZ456">
        <v>0</v>
      </c>
      <c r="CA456">
        <v>0</v>
      </c>
      <c r="CB456">
        <v>0</v>
      </c>
      <c r="CC456" s="17">
        <v>0</v>
      </c>
      <c r="CD456">
        <v>0</v>
      </c>
      <c r="CE456">
        <v>0</v>
      </c>
      <c r="CF456">
        <v>1</v>
      </c>
      <c r="CG456">
        <v>1</v>
      </c>
      <c r="CH456">
        <v>1</v>
      </c>
      <c r="CI456">
        <v>0</v>
      </c>
      <c r="CJ456">
        <v>1</v>
      </c>
      <c r="CK456">
        <v>0</v>
      </c>
      <c r="CL456">
        <v>0</v>
      </c>
      <c r="CM456">
        <v>0</v>
      </c>
      <c r="CN456">
        <v>1</v>
      </c>
      <c r="CO456" s="17">
        <v>0</v>
      </c>
      <c r="CP456">
        <v>0.13900000000000001</v>
      </c>
      <c r="CQ456">
        <v>46</v>
      </c>
      <c r="CR456">
        <v>1</v>
      </c>
      <c r="CS456">
        <v>0</v>
      </c>
      <c r="CT456">
        <v>14</v>
      </c>
      <c r="CZ456" s="33" t="s">
        <v>85</v>
      </c>
    </row>
    <row r="457" spans="1:104" x14ac:dyDescent="0.25">
      <c r="A457">
        <v>456</v>
      </c>
      <c r="B457">
        <v>30</v>
      </c>
      <c r="C457" s="24" t="s">
        <v>312</v>
      </c>
      <c r="D457" s="12">
        <v>18.899999999999999</v>
      </c>
      <c r="E457" s="13">
        <f t="shared" si="111"/>
        <v>0.84074733096085397</v>
      </c>
      <c r="F457" s="7">
        <v>22.48</v>
      </c>
      <c r="G457" s="7">
        <f t="shared" si="104"/>
        <v>18.059252669039143</v>
      </c>
      <c r="H457" s="15">
        <f t="shared" si="105"/>
        <v>19.740747330960854</v>
      </c>
      <c r="I457" s="11">
        <f t="shared" si="106"/>
        <v>0.50605090150970966</v>
      </c>
      <c r="J457" s="32">
        <f t="shared" si="107"/>
        <v>2.2511161099186373E-2</v>
      </c>
      <c r="K457" s="32">
        <f t="shared" si="108"/>
        <v>44.42240875954387</v>
      </c>
      <c r="L457" s="8">
        <v>0</v>
      </c>
      <c r="M457" s="9">
        <v>1</v>
      </c>
      <c r="N457" s="8">
        <v>0</v>
      </c>
      <c r="O457" s="9">
        <v>1</v>
      </c>
      <c r="P457" s="9">
        <v>0</v>
      </c>
      <c r="Q457" s="9">
        <v>0</v>
      </c>
      <c r="R457" s="9">
        <v>0</v>
      </c>
      <c r="S457" s="8">
        <v>1476</v>
      </c>
      <c r="T457" s="9">
        <v>7</v>
      </c>
      <c r="U457" s="9">
        <f t="shared" si="109"/>
        <v>1468</v>
      </c>
      <c r="V457" s="9">
        <f t="shared" si="110"/>
        <v>12</v>
      </c>
      <c r="W457" s="7">
        <v>9</v>
      </c>
      <c r="X457" s="7">
        <v>10.6</v>
      </c>
      <c r="Y457" s="9">
        <v>1</v>
      </c>
      <c r="Z457" s="9">
        <v>0</v>
      </c>
      <c r="AA457" s="9">
        <v>1</v>
      </c>
      <c r="AB457" s="9">
        <v>0</v>
      </c>
      <c r="AC457" s="9">
        <v>0</v>
      </c>
      <c r="AD457" s="29">
        <v>0</v>
      </c>
      <c r="AE457" s="9">
        <v>0</v>
      </c>
      <c r="AF457" s="9">
        <v>1</v>
      </c>
      <c r="AG457" s="29">
        <v>0</v>
      </c>
      <c r="AH457" s="9">
        <v>0</v>
      </c>
      <c r="AI457" s="29">
        <v>1</v>
      </c>
      <c r="AJ457" s="20">
        <v>1995</v>
      </c>
      <c r="AK457" s="32" t="s">
        <v>98</v>
      </c>
      <c r="AL457" s="32" t="s">
        <v>98</v>
      </c>
      <c r="AM457" s="32" t="s">
        <v>98</v>
      </c>
      <c r="AN457" s="42" t="s">
        <v>98</v>
      </c>
      <c r="AO457" s="41">
        <v>1</v>
      </c>
      <c r="AP457" s="17">
        <v>0</v>
      </c>
      <c r="AQ457" s="38">
        <f t="shared" si="112"/>
        <v>0.63200000000000001</v>
      </c>
      <c r="AR457" s="39">
        <v>0.36799999999999999</v>
      </c>
      <c r="AS457" s="38">
        <f t="shared" si="100"/>
        <v>0.371</v>
      </c>
      <c r="AT457" s="39">
        <v>0.629</v>
      </c>
      <c r="AU457">
        <v>0</v>
      </c>
      <c r="AV457" s="17">
        <v>1</v>
      </c>
      <c r="AW457">
        <v>0</v>
      </c>
      <c r="AX457" s="17">
        <v>1</v>
      </c>
      <c r="AY457" s="17" t="s">
        <v>7</v>
      </c>
      <c r="AZ457">
        <v>0</v>
      </c>
      <c r="BA457">
        <v>0</v>
      </c>
      <c r="BB457">
        <v>0</v>
      </c>
      <c r="BC457">
        <v>0</v>
      </c>
      <c r="BD457">
        <v>0</v>
      </c>
      <c r="BE457">
        <v>0</v>
      </c>
      <c r="BF457" s="17">
        <v>1</v>
      </c>
      <c r="BG457">
        <v>0</v>
      </c>
      <c r="BH457">
        <v>0</v>
      </c>
      <c r="BI457" s="17">
        <v>1</v>
      </c>
      <c r="BJ457" t="s">
        <v>98</v>
      </c>
      <c r="BK457" t="s">
        <v>98</v>
      </c>
      <c r="BL457" s="24">
        <v>37</v>
      </c>
      <c r="BM457">
        <v>0</v>
      </c>
      <c r="BN457">
        <v>0</v>
      </c>
      <c r="BO457">
        <v>0</v>
      </c>
      <c r="BP457">
        <v>1</v>
      </c>
      <c r="BQ457">
        <v>0</v>
      </c>
      <c r="BR457">
        <v>0</v>
      </c>
      <c r="BS457">
        <v>0</v>
      </c>
      <c r="BT457" s="17">
        <v>0</v>
      </c>
      <c r="BU457">
        <v>0</v>
      </c>
      <c r="BV457">
        <v>0</v>
      </c>
      <c r="BW457">
        <f>1</f>
        <v>1</v>
      </c>
      <c r="BX457" s="17">
        <v>0</v>
      </c>
      <c r="BY457">
        <v>0</v>
      </c>
      <c r="BZ457">
        <v>0</v>
      </c>
      <c r="CA457">
        <v>0</v>
      </c>
      <c r="CB457">
        <v>0</v>
      </c>
      <c r="CC457" s="17">
        <v>0</v>
      </c>
      <c r="CD457">
        <v>0</v>
      </c>
      <c r="CE457">
        <v>0</v>
      </c>
      <c r="CF457">
        <v>1</v>
      </c>
      <c r="CG457">
        <v>1</v>
      </c>
      <c r="CH457">
        <v>1</v>
      </c>
      <c r="CI457">
        <v>0</v>
      </c>
      <c r="CJ457">
        <v>1</v>
      </c>
      <c r="CK457">
        <v>0</v>
      </c>
      <c r="CL457">
        <v>0</v>
      </c>
      <c r="CM457">
        <v>0</v>
      </c>
      <c r="CN457">
        <v>1</v>
      </c>
      <c r="CO457" s="17">
        <v>0</v>
      </c>
      <c r="CP457">
        <v>0.13900000000000001</v>
      </c>
      <c r="CQ457">
        <v>46</v>
      </c>
      <c r="CR457">
        <v>1</v>
      </c>
      <c r="CS457">
        <v>0</v>
      </c>
      <c r="CT457">
        <v>14</v>
      </c>
      <c r="CZ457" s="33" t="s">
        <v>85</v>
      </c>
    </row>
    <row r="458" spans="1:104" x14ac:dyDescent="0.25">
      <c r="A458">
        <v>457</v>
      </c>
      <c r="B458">
        <v>30</v>
      </c>
      <c r="C458" s="24" t="s">
        <v>312</v>
      </c>
      <c r="D458" s="12">
        <v>15.2</v>
      </c>
      <c r="E458" s="13">
        <f t="shared" si="111"/>
        <v>0.58800773694390707</v>
      </c>
      <c r="F458" s="7">
        <v>25.85</v>
      </c>
      <c r="G458" s="7">
        <f t="shared" si="104"/>
        <v>14.611992263056091</v>
      </c>
      <c r="H458" s="15">
        <f t="shared" si="105"/>
        <v>15.788007736943907</v>
      </c>
      <c r="I458" s="11">
        <f t="shared" si="106"/>
        <v>0.55929032276646651</v>
      </c>
      <c r="J458" s="32">
        <f t="shared" si="107"/>
        <v>2.1635989275298514E-2</v>
      </c>
      <c r="K458" s="32">
        <f t="shared" si="108"/>
        <v>46.219287099651368</v>
      </c>
      <c r="L458" s="8">
        <v>0</v>
      </c>
      <c r="M458" s="9">
        <v>1</v>
      </c>
      <c r="N458" s="8">
        <v>0</v>
      </c>
      <c r="O458" s="9">
        <v>1</v>
      </c>
      <c r="P458" s="9">
        <v>0</v>
      </c>
      <c r="Q458" s="9">
        <v>0</v>
      </c>
      <c r="R458" s="9">
        <v>0</v>
      </c>
      <c r="S458" s="8">
        <v>1476</v>
      </c>
      <c r="T458" s="9">
        <v>7</v>
      </c>
      <c r="U458" s="9">
        <f t="shared" si="109"/>
        <v>1468</v>
      </c>
      <c r="V458" s="9">
        <f t="shared" si="110"/>
        <v>12</v>
      </c>
      <c r="W458" s="7">
        <v>9</v>
      </c>
      <c r="X458" s="7">
        <v>10.6</v>
      </c>
      <c r="Y458" s="9">
        <v>1</v>
      </c>
      <c r="Z458" s="9">
        <v>0</v>
      </c>
      <c r="AA458" s="9">
        <v>1</v>
      </c>
      <c r="AB458" s="9">
        <v>0</v>
      </c>
      <c r="AC458" s="9">
        <v>0</v>
      </c>
      <c r="AD458" s="29">
        <v>0</v>
      </c>
      <c r="AE458" s="9">
        <v>0</v>
      </c>
      <c r="AF458" s="9">
        <v>1</v>
      </c>
      <c r="AG458" s="29">
        <v>0</v>
      </c>
      <c r="AH458" s="9">
        <v>0</v>
      </c>
      <c r="AI458" s="29">
        <v>1</v>
      </c>
      <c r="AJ458" s="20">
        <v>1995</v>
      </c>
      <c r="AK458" s="32" t="s">
        <v>98</v>
      </c>
      <c r="AL458" s="32" t="s">
        <v>98</v>
      </c>
      <c r="AM458" s="32" t="s">
        <v>98</v>
      </c>
      <c r="AN458" s="42" t="s">
        <v>98</v>
      </c>
      <c r="AO458" s="41">
        <v>1</v>
      </c>
      <c r="AP458" s="17">
        <v>0</v>
      </c>
      <c r="AQ458" s="38">
        <f t="shared" si="112"/>
        <v>0.63200000000000001</v>
      </c>
      <c r="AR458" s="39">
        <v>0.36799999999999999</v>
      </c>
      <c r="AS458" s="38">
        <f t="shared" si="100"/>
        <v>0.371</v>
      </c>
      <c r="AT458" s="39">
        <v>0.629</v>
      </c>
      <c r="AU458">
        <v>0</v>
      </c>
      <c r="AV458" s="17">
        <v>1</v>
      </c>
      <c r="AW458">
        <v>0</v>
      </c>
      <c r="AX458" s="17">
        <v>1</v>
      </c>
      <c r="AY458" s="17" t="s">
        <v>7</v>
      </c>
      <c r="AZ458">
        <v>0</v>
      </c>
      <c r="BA458">
        <v>0</v>
      </c>
      <c r="BB458">
        <v>0</v>
      </c>
      <c r="BC458">
        <v>0</v>
      </c>
      <c r="BD458">
        <v>0</v>
      </c>
      <c r="BE458">
        <v>0</v>
      </c>
      <c r="BF458" s="17">
        <v>1</v>
      </c>
      <c r="BG458">
        <v>0</v>
      </c>
      <c r="BH458">
        <v>0</v>
      </c>
      <c r="BI458" s="17">
        <v>1</v>
      </c>
      <c r="BJ458" t="s">
        <v>98</v>
      </c>
      <c r="BK458" t="s">
        <v>98</v>
      </c>
      <c r="BL458" s="24">
        <v>37</v>
      </c>
      <c r="BM458">
        <v>0</v>
      </c>
      <c r="BN458">
        <v>0</v>
      </c>
      <c r="BO458">
        <v>0</v>
      </c>
      <c r="BP458">
        <v>1</v>
      </c>
      <c r="BQ458">
        <v>0</v>
      </c>
      <c r="BR458">
        <v>0</v>
      </c>
      <c r="BS458">
        <v>0</v>
      </c>
      <c r="BT458" s="17">
        <v>0</v>
      </c>
      <c r="BU458">
        <v>0</v>
      </c>
      <c r="BV458">
        <v>0</v>
      </c>
      <c r="BW458">
        <f>1</f>
        <v>1</v>
      </c>
      <c r="BX458" s="17">
        <v>0</v>
      </c>
      <c r="BY458">
        <v>0</v>
      </c>
      <c r="BZ458">
        <v>0</v>
      </c>
      <c r="CA458">
        <v>0</v>
      </c>
      <c r="CB458">
        <v>0</v>
      </c>
      <c r="CC458" s="17">
        <v>0</v>
      </c>
      <c r="CD458">
        <v>0</v>
      </c>
      <c r="CE458">
        <v>0</v>
      </c>
      <c r="CF458">
        <v>1</v>
      </c>
      <c r="CG458">
        <v>1</v>
      </c>
      <c r="CH458">
        <v>1</v>
      </c>
      <c r="CI458">
        <v>0</v>
      </c>
      <c r="CJ458">
        <v>1</v>
      </c>
      <c r="CK458">
        <v>0</v>
      </c>
      <c r="CL458">
        <v>0</v>
      </c>
      <c r="CM458">
        <v>0</v>
      </c>
      <c r="CN458">
        <v>1</v>
      </c>
      <c r="CO458" s="17">
        <v>0</v>
      </c>
      <c r="CP458">
        <v>0.13900000000000001</v>
      </c>
      <c r="CQ458">
        <v>46</v>
      </c>
      <c r="CR458">
        <v>1</v>
      </c>
      <c r="CS458">
        <v>0</v>
      </c>
      <c r="CT458">
        <v>14</v>
      </c>
      <c r="CZ458" s="33" t="s">
        <v>85</v>
      </c>
    </row>
    <row r="459" spans="1:104" x14ac:dyDescent="0.25">
      <c r="A459">
        <v>458</v>
      </c>
      <c r="B459">
        <v>30</v>
      </c>
      <c r="C459" s="24" t="s">
        <v>312</v>
      </c>
      <c r="D459" s="12">
        <v>12.1</v>
      </c>
      <c r="E459" s="13">
        <f t="shared" si="111"/>
        <v>0.57318806252960686</v>
      </c>
      <c r="F459" s="7">
        <v>21.11</v>
      </c>
      <c r="G459" s="7">
        <f t="shared" si="104"/>
        <v>11.526811937470393</v>
      </c>
      <c r="H459" s="15">
        <f t="shared" si="105"/>
        <v>12.673188062529606</v>
      </c>
      <c r="I459" s="11">
        <f t="shared" si="106"/>
        <v>0.48256854443850716</v>
      </c>
      <c r="J459" s="32">
        <f t="shared" si="107"/>
        <v>2.2859713142515736E-2</v>
      </c>
      <c r="K459" s="32">
        <f t="shared" si="108"/>
        <v>43.745080866309983</v>
      </c>
      <c r="L459" s="8">
        <v>0</v>
      </c>
      <c r="M459" s="9">
        <v>1</v>
      </c>
      <c r="N459" s="8">
        <v>0</v>
      </c>
      <c r="O459" s="9">
        <v>1</v>
      </c>
      <c r="P459" s="9">
        <v>0</v>
      </c>
      <c r="Q459" s="9">
        <v>0</v>
      </c>
      <c r="R459" s="9">
        <v>0</v>
      </c>
      <c r="S459" s="8">
        <v>1476</v>
      </c>
      <c r="T459" s="9">
        <v>7</v>
      </c>
      <c r="U459" s="9">
        <f t="shared" si="109"/>
        <v>1468</v>
      </c>
      <c r="V459" s="9">
        <f t="shared" si="110"/>
        <v>12</v>
      </c>
      <c r="W459" s="7">
        <v>9</v>
      </c>
      <c r="X459" s="7">
        <v>10.6</v>
      </c>
      <c r="Y459" s="9">
        <v>1</v>
      </c>
      <c r="Z459" s="9">
        <v>0</v>
      </c>
      <c r="AA459" s="9">
        <v>1</v>
      </c>
      <c r="AB459" s="9">
        <v>0</v>
      </c>
      <c r="AC459" s="9">
        <v>0</v>
      </c>
      <c r="AD459" s="29">
        <v>0</v>
      </c>
      <c r="AE459" s="9">
        <v>0</v>
      </c>
      <c r="AF459" s="9">
        <v>1</v>
      </c>
      <c r="AG459" s="29">
        <v>0</v>
      </c>
      <c r="AH459" s="9">
        <v>0</v>
      </c>
      <c r="AI459" s="29">
        <v>1</v>
      </c>
      <c r="AJ459" s="20">
        <v>1995</v>
      </c>
      <c r="AK459" s="32" t="s">
        <v>98</v>
      </c>
      <c r="AL459" s="32" t="s">
        <v>98</v>
      </c>
      <c r="AM459" s="32" t="s">
        <v>98</v>
      </c>
      <c r="AN459" s="42" t="s">
        <v>98</v>
      </c>
      <c r="AO459" s="41">
        <v>1</v>
      </c>
      <c r="AP459" s="17">
        <v>0</v>
      </c>
      <c r="AQ459" s="38">
        <f t="shared" si="112"/>
        <v>0.63200000000000001</v>
      </c>
      <c r="AR459" s="39">
        <v>0.36799999999999999</v>
      </c>
      <c r="AS459" s="38">
        <f t="shared" si="100"/>
        <v>0.371</v>
      </c>
      <c r="AT459" s="39">
        <v>0.629</v>
      </c>
      <c r="AU459">
        <v>0</v>
      </c>
      <c r="AV459" s="17">
        <v>1</v>
      </c>
      <c r="AW459">
        <v>0</v>
      </c>
      <c r="AX459" s="17">
        <v>1</v>
      </c>
      <c r="AY459" s="17" t="s">
        <v>7</v>
      </c>
      <c r="AZ459">
        <v>0</v>
      </c>
      <c r="BA459">
        <v>0</v>
      </c>
      <c r="BB459">
        <v>0</v>
      </c>
      <c r="BC459">
        <v>0</v>
      </c>
      <c r="BD459">
        <v>0</v>
      </c>
      <c r="BE459">
        <v>0</v>
      </c>
      <c r="BF459" s="17">
        <v>1</v>
      </c>
      <c r="BG459">
        <v>0</v>
      </c>
      <c r="BH459">
        <v>0</v>
      </c>
      <c r="BI459" s="17">
        <v>1</v>
      </c>
      <c r="BJ459" t="s">
        <v>98</v>
      </c>
      <c r="BK459" t="s">
        <v>98</v>
      </c>
      <c r="BL459" s="24">
        <v>37</v>
      </c>
      <c r="BM459">
        <v>0</v>
      </c>
      <c r="BN459">
        <v>0</v>
      </c>
      <c r="BO459">
        <v>0</v>
      </c>
      <c r="BP459">
        <v>1</v>
      </c>
      <c r="BQ459">
        <v>0</v>
      </c>
      <c r="BR459">
        <v>0</v>
      </c>
      <c r="BS459">
        <v>0</v>
      </c>
      <c r="BT459" s="17">
        <v>0</v>
      </c>
      <c r="BU459">
        <v>0</v>
      </c>
      <c r="BV459">
        <v>0</v>
      </c>
      <c r="BW459">
        <f>1</f>
        <v>1</v>
      </c>
      <c r="BX459" s="17">
        <v>0</v>
      </c>
      <c r="BY459">
        <v>0</v>
      </c>
      <c r="BZ459">
        <v>0</v>
      </c>
      <c r="CA459">
        <v>0</v>
      </c>
      <c r="CB459">
        <v>0</v>
      </c>
      <c r="CC459" s="17">
        <v>0</v>
      </c>
      <c r="CD459">
        <v>0</v>
      </c>
      <c r="CE459">
        <v>0</v>
      </c>
      <c r="CF459">
        <v>1</v>
      </c>
      <c r="CG459">
        <v>1</v>
      </c>
      <c r="CH459">
        <v>1</v>
      </c>
      <c r="CI459">
        <v>0</v>
      </c>
      <c r="CJ459">
        <v>1</v>
      </c>
      <c r="CK459">
        <v>0</v>
      </c>
      <c r="CL459">
        <v>0</v>
      </c>
      <c r="CM459">
        <v>0</v>
      </c>
      <c r="CN459">
        <v>1</v>
      </c>
      <c r="CO459" s="17">
        <v>0</v>
      </c>
      <c r="CP459">
        <v>0.13900000000000001</v>
      </c>
      <c r="CQ459">
        <v>46</v>
      </c>
      <c r="CR459">
        <v>1</v>
      </c>
      <c r="CS459">
        <v>0</v>
      </c>
      <c r="CT459">
        <v>14</v>
      </c>
      <c r="CZ459" s="33" t="s">
        <v>85</v>
      </c>
    </row>
    <row r="460" spans="1:104" x14ac:dyDescent="0.25">
      <c r="A460">
        <v>459</v>
      </c>
      <c r="B460">
        <v>30</v>
      </c>
      <c r="C460" s="24" t="s">
        <v>312</v>
      </c>
      <c r="D460" s="12">
        <v>10.9</v>
      </c>
      <c r="E460" s="13">
        <f t="shared" si="111"/>
        <v>1.0976837865055389</v>
      </c>
      <c r="F460" s="7">
        <v>9.93</v>
      </c>
      <c r="G460" s="7">
        <f t="shared" si="104"/>
        <v>9.8023162134944606</v>
      </c>
      <c r="H460" s="15">
        <f t="shared" si="105"/>
        <v>11.99768378650554</v>
      </c>
      <c r="I460" s="11">
        <f t="shared" si="106"/>
        <v>0.25088200291266882</v>
      </c>
      <c r="J460" s="32">
        <f t="shared" si="107"/>
        <v>2.5265055681034123E-2</v>
      </c>
      <c r="K460" s="32">
        <f t="shared" si="108"/>
        <v>39.580360028680886</v>
      </c>
      <c r="L460" s="8">
        <v>0</v>
      </c>
      <c r="M460" s="9">
        <v>1</v>
      </c>
      <c r="N460" s="8">
        <v>0</v>
      </c>
      <c r="O460" s="9">
        <v>1</v>
      </c>
      <c r="P460" s="9">
        <v>0</v>
      </c>
      <c r="Q460" s="9">
        <v>0</v>
      </c>
      <c r="R460" s="9">
        <v>0</v>
      </c>
      <c r="S460" s="8">
        <v>1476</v>
      </c>
      <c r="T460" s="9">
        <v>7</v>
      </c>
      <c r="U460" s="9">
        <f t="shared" si="109"/>
        <v>1468</v>
      </c>
      <c r="V460" s="9">
        <f t="shared" si="110"/>
        <v>12</v>
      </c>
      <c r="W460" s="7">
        <v>9</v>
      </c>
      <c r="X460" s="7">
        <v>10.6</v>
      </c>
      <c r="Y460" s="9">
        <v>1</v>
      </c>
      <c r="Z460" s="9">
        <v>0</v>
      </c>
      <c r="AA460" s="9">
        <v>1</v>
      </c>
      <c r="AB460" s="9">
        <v>0</v>
      </c>
      <c r="AC460" s="9">
        <v>0</v>
      </c>
      <c r="AD460" s="29">
        <v>0</v>
      </c>
      <c r="AE460" s="9">
        <v>0</v>
      </c>
      <c r="AF460" s="9">
        <v>1</v>
      </c>
      <c r="AG460" s="29">
        <v>0</v>
      </c>
      <c r="AH460" s="9">
        <v>0</v>
      </c>
      <c r="AI460" s="29">
        <v>1</v>
      </c>
      <c r="AJ460" s="20">
        <v>1995</v>
      </c>
      <c r="AK460" s="32" t="s">
        <v>98</v>
      </c>
      <c r="AL460" s="32" t="s">
        <v>98</v>
      </c>
      <c r="AM460" s="32" t="s">
        <v>98</v>
      </c>
      <c r="AN460" s="42" t="s">
        <v>98</v>
      </c>
      <c r="AO460" s="41">
        <v>1</v>
      </c>
      <c r="AP460" s="17">
        <v>0</v>
      </c>
      <c r="AQ460" s="38">
        <f t="shared" si="112"/>
        <v>0.63200000000000001</v>
      </c>
      <c r="AR460" s="39">
        <v>0.36799999999999999</v>
      </c>
      <c r="AS460" s="38">
        <f t="shared" si="100"/>
        <v>0.371</v>
      </c>
      <c r="AT460" s="39">
        <v>0.629</v>
      </c>
      <c r="AU460">
        <v>0</v>
      </c>
      <c r="AV460" s="17">
        <v>1</v>
      </c>
      <c r="AW460">
        <v>0</v>
      </c>
      <c r="AX460" s="17">
        <v>1</v>
      </c>
      <c r="AY460" s="17" t="s">
        <v>7</v>
      </c>
      <c r="AZ460">
        <v>0</v>
      </c>
      <c r="BA460">
        <v>0</v>
      </c>
      <c r="BB460">
        <v>0</v>
      </c>
      <c r="BC460">
        <v>0</v>
      </c>
      <c r="BD460">
        <v>0</v>
      </c>
      <c r="BE460">
        <v>0</v>
      </c>
      <c r="BF460" s="17">
        <v>1</v>
      </c>
      <c r="BG460">
        <v>0</v>
      </c>
      <c r="BH460">
        <v>0</v>
      </c>
      <c r="BI460" s="17">
        <v>1</v>
      </c>
      <c r="BJ460" t="s">
        <v>98</v>
      </c>
      <c r="BK460" t="s">
        <v>98</v>
      </c>
      <c r="BL460" s="24">
        <v>37</v>
      </c>
      <c r="BM460">
        <v>0</v>
      </c>
      <c r="BN460">
        <v>0</v>
      </c>
      <c r="BO460">
        <v>0</v>
      </c>
      <c r="BP460">
        <v>1</v>
      </c>
      <c r="BQ460">
        <v>0</v>
      </c>
      <c r="BR460">
        <v>0</v>
      </c>
      <c r="BS460">
        <v>0</v>
      </c>
      <c r="BT460" s="17">
        <v>0</v>
      </c>
      <c r="BU460">
        <v>0</v>
      </c>
      <c r="BV460">
        <v>0</v>
      </c>
      <c r="BW460">
        <f>1</f>
        <v>1</v>
      </c>
      <c r="BX460" s="17">
        <v>0</v>
      </c>
      <c r="BY460">
        <v>0</v>
      </c>
      <c r="BZ460">
        <v>0</v>
      </c>
      <c r="CA460">
        <v>0</v>
      </c>
      <c r="CB460">
        <v>0</v>
      </c>
      <c r="CC460" s="17">
        <v>0</v>
      </c>
      <c r="CD460">
        <v>0</v>
      </c>
      <c r="CE460">
        <v>0</v>
      </c>
      <c r="CF460">
        <v>1</v>
      </c>
      <c r="CG460">
        <v>1</v>
      </c>
      <c r="CH460">
        <v>1</v>
      </c>
      <c r="CI460">
        <v>0</v>
      </c>
      <c r="CJ460">
        <v>1</v>
      </c>
      <c r="CK460">
        <v>0</v>
      </c>
      <c r="CL460">
        <v>0</v>
      </c>
      <c r="CM460">
        <v>0</v>
      </c>
      <c r="CN460">
        <v>1</v>
      </c>
      <c r="CO460" s="17">
        <v>0</v>
      </c>
      <c r="CP460">
        <v>0.13900000000000001</v>
      </c>
      <c r="CQ460">
        <v>46</v>
      </c>
      <c r="CR460">
        <v>1</v>
      </c>
      <c r="CS460">
        <v>0</v>
      </c>
      <c r="CT460">
        <v>14</v>
      </c>
      <c r="CZ460" s="33" t="s">
        <v>85</v>
      </c>
    </row>
    <row r="461" spans="1:104" x14ac:dyDescent="0.25">
      <c r="A461">
        <v>460</v>
      </c>
      <c r="B461">
        <v>30</v>
      </c>
      <c r="C461" s="24" t="s">
        <v>312</v>
      </c>
      <c r="D461" s="12">
        <v>13.7</v>
      </c>
      <c r="E461" s="13">
        <f t="shared" si="111"/>
        <v>3.3171912832929782</v>
      </c>
      <c r="F461" s="7">
        <v>4.13</v>
      </c>
      <c r="G461" s="7">
        <f t="shared" si="104"/>
        <v>10.382808716707022</v>
      </c>
      <c r="H461" s="15">
        <f t="shared" si="105"/>
        <v>17.017191283292977</v>
      </c>
      <c r="I461" s="11">
        <f t="shared" si="106"/>
        <v>0.10717130145140812</v>
      </c>
      <c r="J461" s="32">
        <f t="shared" si="107"/>
        <v>2.5949467663779209E-2</v>
      </c>
      <c r="K461" s="32">
        <f t="shared" si="108"/>
        <v>38.536436005422189</v>
      </c>
      <c r="L461" s="8">
        <v>0</v>
      </c>
      <c r="M461" s="9">
        <v>1</v>
      </c>
      <c r="N461" s="8">
        <v>0</v>
      </c>
      <c r="O461" s="9">
        <v>1</v>
      </c>
      <c r="P461" s="9">
        <v>0</v>
      </c>
      <c r="Q461" s="9">
        <v>0</v>
      </c>
      <c r="R461" s="9">
        <v>0</v>
      </c>
      <c r="S461" s="8">
        <v>1476</v>
      </c>
      <c r="T461" s="9">
        <v>7</v>
      </c>
      <c r="U461" s="9">
        <f t="shared" si="109"/>
        <v>1468</v>
      </c>
      <c r="V461" s="9">
        <f t="shared" si="110"/>
        <v>12</v>
      </c>
      <c r="W461" s="7">
        <v>9</v>
      </c>
      <c r="X461" s="7">
        <v>10.6</v>
      </c>
      <c r="Y461" s="9">
        <v>1</v>
      </c>
      <c r="Z461" s="9">
        <v>0</v>
      </c>
      <c r="AA461" s="9">
        <v>1</v>
      </c>
      <c r="AB461" s="9">
        <v>0</v>
      </c>
      <c r="AC461" s="9">
        <v>0</v>
      </c>
      <c r="AD461" s="29">
        <v>0</v>
      </c>
      <c r="AE461" s="9">
        <v>0</v>
      </c>
      <c r="AF461" s="9">
        <v>1</v>
      </c>
      <c r="AG461" s="29">
        <v>0</v>
      </c>
      <c r="AH461" s="9">
        <v>0</v>
      </c>
      <c r="AI461" s="29">
        <v>1</v>
      </c>
      <c r="AJ461" s="20">
        <v>1995</v>
      </c>
      <c r="AK461" s="32" t="s">
        <v>98</v>
      </c>
      <c r="AL461" s="32" t="s">
        <v>98</v>
      </c>
      <c r="AM461" s="32" t="s">
        <v>98</v>
      </c>
      <c r="AN461" s="42" t="s">
        <v>98</v>
      </c>
      <c r="AO461" s="41">
        <v>1</v>
      </c>
      <c r="AP461" s="17">
        <v>0</v>
      </c>
      <c r="AQ461" s="38">
        <f t="shared" si="112"/>
        <v>0.63200000000000001</v>
      </c>
      <c r="AR461" s="39">
        <v>0.36799999999999999</v>
      </c>
      <c r="AS461" s="38">
        <f t="shared" si="100"/>
        <v>0.371</v>
      </c>
      <c r="AT461" s="39">
        <v>0.629</v>
      </c>
      <c r="AU461">
        <v>0</v>
      </c>
      <c r="AV461" s="17">
        <v>1</v>
      </c>
      <c r="AW461">
        <v>0</v>
      </c>
      <c r="AX461" s="17">
        <v>1</v>
      </c>
      <c r="AY461" s="17" t="s">
        <v>7</v>
      </c>
      <c r="AZ461">
        <v>0</v>
      </c>
      <c r="BA461">
        <v>0</v>
      </c>
      <c r="BB461">
        <v>0</v>
      </c>
      <c r="BC461">
        <v>0</v>
      </c>
      <c r="BD461">
        <v>0</v>
      </c>
      <c r="BE461">
        <v>0</v>
      </c>
      <c r="BF461" s="17">
        <v>1</v>
      </c>
      <c r="BG461">
        <v>0</v>
      </c>
      <c r="BH461">
        <v>0</v>
      </c>
      <c r="BI461" s="17">
        <v>1</v>
      </c>
      <c r="BJ461" t="s">
        <v>98</v>
      </c>
      <c r="BK461" t="s">
        <v>98</v>
      </c>
      <c r="BL461" s="24">
        <v>37</v>
      </c>
      <c r="BM461">
        <v>0</v>
      </c>
      <c r="BN461">
        <v>0</v>
      </c>
      <c r="BO461">
        <v>0</v>
      </c>
      <c r="BP461">
        <v>0</v>
      </c>
      <c r="BQ461">
        <v>0</v>
      </c>
      <c r="BR461">
        <v>0</v>
      </c>
      <c r="BS461">
        <v>0</v>
      </c>
      <c r="BT461" s="17">
        <v>1</v>
      </c>
      <c r="BU461">
        <v>0</v>
      </c>
      <c r="BV461">
        <v>1</v>
      </c>
      <c r="BW461">
        <v>0</v>
      </c>
      <c r="BX461" s="17">
        <v>0</v>
      </c>
      <c r="BY461">
        <v>1</v>
      </c>
      <c r="BZ461">
        <v>0</v>
      </c>
      <c r="CA461">
        <v>0</v>
      </c>
      <c r="CB461">
        <v>0</v>
      </c>
      <c r="CC461" s="17">
        <v>0</v>
      </c>
      <c r="CD461">
        <v>0</v>
      </c>
      <c r="CE461">
        <v>0</v>
      </c>
      <c r="CF461">
        <v>1</v>
      </c>
      <c r="CG461">
        <v>1</v>
      </c>
      <c r="CH461">
        <v>1</v>
      </c>
      <c r="CI461">
        <v>0</v>
      </c>
      <c r="CJ461">
        <v>1</v>
      </c>
      <c r="CK461">
        <v>0</v>
      </c>
      <c r="CL461">
        <v>0</v>
      </c>
      <c r="CM461">
        <v>0</v>
      </c>
      <c r="CN461">
        <v>1</v>
      </c>
      <c r="CO461" s="17">
        <v>0</v>
      </c>
      <c r="CP461">
        <v>0.13900000000000001</v>
      </c>
      <c r="CQ461">
        <v>46</v>
      </c>
      <c r="CR461">
        <v>1</v>
      </c>
      <c r="CS461">
        <v>0</v>
      </c>
      <c r="CT461">
        <v>14</v>
      </c>
      <c r="CZ461" s="33" t="s">
        <v>85</v>
      </c>
    </row>
    <row r="462" spans="1:104" x14ac:dyDescent="0.25">
      <c r="A462">
        <v>461</v>
      </c>
      <c r="B462">
        <v>30</v>
      </c>
      <c r="C462" s="24" t="s">
        <v>312</v>
      </c>
      <c r="D462" s="12">
        <v>12.6</v>
      </c>
      <c r="E462" s="13">
        <f t="shared" si="111"/>
        <v>5.25</v>
      </c>
      <c r="F462" s="7">
        <v>2.4</v>
      </c>
      <c r="G462" s="7">
        <f t="shared" si="104"/>
        <v>7.35</v>
      </c>
      <c r="H462" s="15">
        <f t="shared" si="105"/>
        <v>17.850000000000001</v>
      </c>
      <c r="I462" s="11">
        <f t="shared" si="106"/>
        <v>6.2516961111875644E-2</v>
      </c>
      <c r="J462" s="32">
        <f t="shared" si="107"/>
        <v>2.6048733796614851E-2</v>
      </c>
      <c r="K462" s="32">
        <f t="shared" si="108"/>
        <v>38.389581920099104</v>
      </c>
      <c r="L462" s="8">
        <v>0</v>
      </c>
      <c r="M462" s="9">
        <v>1</v>
      </c>
      <c r="N462" s="8">
        <v>0</v>
      </c>
      <c r="O462" s="9">
        <v>1</v>
      </c>
      <c r="P462" s="9">
        <v>0</v>
      </c>
      <c r="Q462" s="9">
        <v>0</v>
      </c>
      <c r="R462" s="9">
        <v>0</v>
      </c>
      <c r="S462" s="8">
        <v>1476</v>
      </c>
      <c r="T462" s="9">
        <v>7</v>
      </c>
      <c r="U462" s="9">
        <f t="shared" si="109"/>
        <v>1468</v>
      </c>
      <c r="V462" s="9">
        <f t="shared" si="110"/>
        <v>12</v>
      </c>
      <c r="W462" s="7">
        <v>9</v>
      </c>
      <c r="X462" s="7">
        <v>10.6</v>
      </c>
      <c r="Y462" s="9">
        <v>1</v>
      </c>
      <c r="Z462" s="9">
        <v>0</v>
      </c>
      <c r="AA462" s="9">
        <v>1</v>
      </c>
      <c r="AB462" s="9">
        <v>0</v>
      </c>
      <c r="AC462" s="9">
        <v>0</v>
      </c>
      <c r="AD462" s="29">
        <v>0</v>
      </c>
      <c r="AE462" s="9">
        <v>0</v>
      </c>
      <c r="AF462" s="9">
        <v>1</v>
      </c>
      <c r="AG462" s="29">
        <v>0</v>
      </c>
      <c r="AH462" s="9">
        <v>0</v>
      </c>
      <c r="AI462" s="29">
        <v>1</v>
      </c>
      <c r="AJ462" s="20">
        <v>1995</v>
      </c>
      <c r="AK462" s="32" t="s">
        <v>98</v>
      </c>
      <c r="AL462" s="32" t="s">
        <v>98</v>
      </c>
      <c r="AM462" s="32" t="s">
        <v>98</v>
      </c>
      <c r="AN462" s="42" t="s">
        <v>98</v>
      </c>
      <c r="AO462" s="41">
        <v>1</v>
      </c>
      <c r="AP462" s="17">
        <v>0</v>
      </c>
      <c r="AQ462" s="38">
        <f t="shared" si="112"/>
        <v>0.63200000000000001</v>
      </c>
      <c r="AR462" s="39">
        <v>0.36799999999999999</v>
      </c>
      <c r="AS462" s="38">
        <f t="shared" si="100"/>
        <v>0.371</v>
      </c>
      <c r="AT462" s="39">
        <v>0.629</v>
      </c>
      <c r="AU462">
        <v>0</v>
      </c>
      <c r="AV462" s="17">
        <v>1</v>
      </c>
      <c r="AW462">
        <v>0</v>
      </c>
      <c r="AX462" s="17">
        <v>1</v>
      </c>
      <c r="AY462" s="17" t="s">
        <v>7</v>
      </c>
      <c r="AZ462">
        <v>0</v>
      </c>
      <c r="BA462">
        <v>0</v>
      </c>
      <c r="BB462">
        <v>0</v>
      </c>
      <c r="BC462">
        <v>0</v>
      </c>
      <c r="BD462">
        <v>0</v>
      </c>
      <c r="BE462">
        <v>0</v>
      </c>
      <c r="BF462" s="17">
        <v>1</v>
      </c>
      <c r="BG462">
        <v>0</v>
      </c>
      <c r="BH462">
        <v>0</v>
      </c>
      <c r="BI462" s="17">
        <v>1</v>
      </c>
      <c r="BJ462" t="s">
        <v>98</v>
      </c>
      <c r="BK462" t="s">
        <v>98</v>
      </c>
      <c r="BL462" s="24">
        <v>37</v>
      </c>
      <c r="BM462">
        <v>0</v>
      </c>
      <c r="BN462">
        <v>0</v>
      </c>
      <c r="BO462">
        <v>0</v>
      </c>
      <c r="BP462">
        <v>0</v>
      </c>
      <c r="BQ462">
        <v>0</v>
      </c>
      <c r="BR462">
        <v>0</v>
      </c>
      <c r="BS462">
        <v>0</v>
      </c>
      <c r="BT462" s="17">
        <v>1</v>
      </c>
      <c r="BU462">
        <v>0</v>
      </c>
      <c r="BV462">
        <v>1</v>
      </c>
      <c r="BW462">
        <v>0</v>
      </c>
      <c r="BX462" s="17">
        <v>0</v>
      </c>
      <c r="BY462">
        <v>1</v>
      </c>
      <c r="BZ462">
        <v>0</v>
      </c>
      <c r="CA462">
        <v>0</v>
      </c>
      <c r="CB462">
        <v>0</v>
      </c>
      <c r="CC462" s="17">
        <v>0</v>
      </c>
      <c r="CD462">
        <v>0</v>
      </c>
      <c r="CE462">
        <v>0</v>
      </c>
      <c r="CF462">
        <v>1</v>
      </c>
      <c r="CG462">
        <v>1</v>
      </c>
      <c r="CH462">
        <v>1</v>
      </c>
      <c r="CI462">
        <v>0</v>
      </c>
      <c r="CJ462">
        <v>1</v>
      </c>
      <c r="CK462">
        <v>0</v>
      </c>
      <c r="CL462">
        <v>0</v>
      </c>
      <c r="CM462">
        <v>0</v>
      </c>
      <c r="CN462">
        <v>1</v>
      </c>
      <c r="CO462" s="17">
        <v>0</v>
      </c>
      <c r="CP462">
        <v>0.13900000000000001</v>
      </c>
      <c r="CQ462">
        <v>46</v>
      </c>
      <c r="CR462">
        <v>1</v>
      </c>
      <c r="CS462">
        <v>0</v>
      </c>
      <c r="CT462">
        <v>14</v>
      </c>
      <c r="CZ462" s="33" t="s">
        <v>85</v>
      </c>
    </row>
    <row r="463" spans="1:104" x14ac:dyDescent="0.25">
      <c r="A463">
        <v>462</v>
      </c>
      <c r="B463">
        <v>30</v>
      </c>
      <c r="C463" s="24" t="s">
        <v>312</v>
      </c>
      <c r="D463" s="12">
        <v>19.600000000000001</v>
      </c>
      <c r="E463" s="13">
        <f t="shared" si="111"/>
        <v>2.5000000000000004</v>
      </c>
      <c r="F463" s="7">
        <v>7.84</v>
      </c>
      <c r="G463" s="7">
        <f t="shared" si="104"/>
        <v>17.100000000000001</v>
      </c>
      <c r="H463" s="15">
        <f t="shared" si="105"/>
        <v>22.1</v>
      </c>
      <c r="I463" s="11">
        <f t="shared" si="106"/>
        <v>0.20046853007196822</v>
      </c>
      <c r="J463" s="32">
        <f t="shared" si="107"/>
        <v>2.5569965570404109E-2</v>
      </c>
      <c r="K463" s="32">
        <f t="shared" si="108"/>
        <v>39.108382733117459</v>
      </c>
      <c r="L463" s="8">
        <v>0</v>
      </c>
      <c r="M463" s="9">
        <v>1</v>
      </c>
      <c r="N463" s="8">
        <v>0</v>
      </c>
      <c r="O463" s="9">
        <v>1</v>
      </c>
      <c r="P463" s="9">
        <v>0</v>
      </c>
      <c r="Q463" s="9">
        <v>0</v>
      </c>
      <c r="R463" s="9">
        <v>0</v>
      </c>
      <c r="S463" s="8">
        <v>1476</v>
      </c>
      <c r="T463" s="9">
        <v>7</v>
      </c>
      <c r="U463" s="9">
        <f t="shared" si="109"/>
        <v>1468</v>
      </c>
      <c r="V463" s="9">
        <f t="shared" si="110"/>
        <v>12</v>
      </c>
      <c r="W463" s="7">
        <v>9</v>
      </c>
      <c r="X463" s="7">
        <v>10.6</v>
      </c>
      <c r="Y463" s="9">
        <v>1</v>
      </c>
      <c r="Z463" s="9">
        <v>0</v>
      </c>
      <c r="AA463" s="9">
        <v>1</v>
      </c>
      <c r="AB463" s="9">
        <v>0</v>
      </c>
      <c r="AC463" s="9">
        <v>0</v>
      </c>
      <c r="AD463" s="29">
        <v>0</v>
      </c>
      <c r="AE463" s="9">
        <v>0</v>
      </c>
      <c r="AF463" s="9">
        <v>1</v>
      </c>
      <c r="AG463" s="29">
        <v>0</v>
      </c>
      <c r="AH463" s="9">
        <v>0</v>
      </c>
      <c r="AI463" s="29">
        <v>1</v>
      </c>
      <c r="AJ463" s="20">
        <v>1995</v>
      </c>
      <c r="AK463" s="32" t="s">
        <v>98</v>
      </c>
      <c r="AL463" s="32" t="s">
        <v>98</v>
      </c>
      <c r="AM463" s="32" t="s">
        <v>98</v>
      </c>
      <c r="AN463" s="42" t="s">
        <v>98</v>
      </c>
      <c r="AO463" s="41">
        <v>1</v>
      </c>
      <c r="AP463" s="17">
        <v>0</v>
      </c>
      <c r="AQ463" s="38">
        <f t="shared" si="112"/>
        <v>0.63200000000000001</v>
      </c>
      <c r="AR463" s="39">
        <v>0.36799999999999999</v>
      </c>
      <c r="AS463" s="38">
        <f t="shared" si="100"/>
        <v>0.371</v>
      </c>
      <c r="AT463" s="39">
        <v>0.629</v>
      </c>
      <c r="AU463">
        <v>0</v>
      </c>
      <c r="AV463" s="17">
        <v>1</v>
      </c>
      <c r="AW463">
        <v>0</v>
      </c>
      <c r="AX463" s="17">
        <v>1</v>
      </c>
      <c r="AY463" s="17" t="s">
        <v>7</v>
      </c>
      <c r="AZ463">
        <v>0</v>
      </c>
      <c r="BA463">
        <v>0</v>
      </c>
      <c r="BB463">
        <v>0</v>
      </c>
      <c r="BC463">
        <v>0</v>
      </c>
      <c r="BD463">
        <v>0</v>
      </c>
      <c r="BE463">
        <v>0</v>
      </c>
      <c r="BF463" s="17">
        <v>1</v>
      </c>
      <c r="BG463">
        <v>0</v>
      </c>
      <c r="BH463">
        <v>0</v>
      </c>
      <c r="BI463" s="17">
        <v>1</v>
      </c>
      <c r="BJ463" t="s">
        <v>98</v>
      </c>
      <c r="BK463" t="s">
        <v>98</v>
      </c>
      <c r="BL463" s="24">
        <v>37</v>
      </c>
      <c r="BM463">
        <v>0</v>
      </c>
      <c r="BN463">
        <v>0</v>
      </c>
      <c r="BO463">
        <v>0</v>
      </c>
      <c r="BP463">
        <v>0</v>
      </c>
      <c r="BQ463">
        <v>0</v>
      </c>
      <c r="BR463">
        <v>0</v>
      </c>
      <c r="BS463">
        <v>0</v>
      </c>
      <c r="BT463" s="17">
        <v>1</v>
      </c>
      <c r="BU463">
        <v>0</v>
      </c>
      <c r="BV463">
        <v>1</v>
      </c>
      <c r="BW463">
        <v>0</v>
      </c>
      <c r="BX463" s="17">
        <v>0</v>
      </c>
      <c r="BY463">
        <v>1</v>
      </c>
      <c r="BZ463">
        <v>0</v>
      </c>
      <c r="CA463">
        <v>0</v>
      </c>
      <c r="CB463">
        <v>0</v>
      </c>
      <c r="CC463" s="17">
        <v>0</v>
      </c>
      <c r="CD463">
        <v>0</v>
      </c>
      <c r="CE463">
        <v>0</v>
      </c>
      <c r="CF463">
        <v>1</v>
      </c>
      <c r="CG463">
        <v>1</v>
      </c>
      <c r="CH463">
        <v>1</v>
      </c>
      <c r="CI463">
        <v>0</v>
      </c>
      <c r="CJ463">
        <v>1</v>
      </c>
      <c r="CK463">
        <v>0</v>
      </c>
      <c r="CL463">
        <v>0</v>
      </c>
      <c r="CM463">
        <v>0</v>
      </c>
      <c r="CN463">
        <v>1</v>
      </c>
      <c r="CO463" s="17">
        <v>0</v>
      </c>
      <c r="CP463">
        <v>0.13900000000000001</v>
      </c>
      <c r="CQ463">
        <v>46</v>
      </c>
      <c r="CR463">
        <v>1</v>
      </c>
      <c r="CS463">
        <v>0</v>
      </c>
      <c r="CT463">
        <v>14</v>
      </c>
      <c r="CZ463" s="33" t="s">
        <v>85</v>
      </c>
    </row>
    <row r="464" spans="1:104" x14ac:dyDescent="0.25">
      <c r="A464">
        <v>463</v>
      </c>
      <c r="B464">
        <v>30</v>
      </c>
      <c r="C464" s="24" t="s">
        <v>312</v>
      </c>
      <c r="D464" s="12">
        <v>18.600000000000001</v>
      </c>
      <c r="E464" s="13">
        <f t="shared" si="111"/>
        <v>2.4281984334203655</v>
      </c>
      <c r="F464" s="7">
        <v>7.66</v>
      </c>
      <c r="G464" s="7">
        <f t="shared" si="104"/>
        <v>16.171801566579635</v>
      </c>
      <c r="H464" s="15">
        <f t="shared" si="105"/>
        <v>21.028198433420368</v>
      </c>
      <c r="I464" s="11">
        <f t="shared" si="106"/>
        <v>0.19604482709698576</v>
      </c>
      <c r="J464" s="32">
        <f t="shared" si="107"/>
        <v>2.5593319464358451E-2</v>
      </c>
      <c r="K464" s="32">
        <f t="shared" si="108"/>
        <v>39.072696349241113</v>
      </c>
      <c r="L464" s="8">
        <v>0</v>
      </c>
      <c r="M464" s="9">
        <v>1</v>
      </c>
      <c r="N464" s="8">
        <v>0</v>
      </c>
      <c r="O464" s="9">
        <v>1</v>
      </c>
      <c r="P464" s="9">
        <v>0</v>
      </c>
      <c r="Q464" s="9">
        <v>0</v>
      </c>
      <c r="R464" s="9">
        <v>0</v>
      </c>
      <c r="S464" s="8">
        <v>1476</v>
      </c>
      <c r="T464" s="9">
        <v>7</v>
      </c>
      <c r="U464" s="9">
        <f t="shared" si="109"/>
        <v>1468</v>
      </c>
      <c r="V464" s="9">
        <f t="shared" si="110"/>
        <v>12</v>
      </c>
      <c r="W464" s="7">
        <v>9</v>
      </c>
      <c r="X464" s="7">
        <v>10.6</v>
      </c>
      <c r="Y464" s="9">
        <v>1</v>
      </c>
      <c r="Z464" s="9">
        <v>0</v>
      </c>
      <c r="AA464" s="9">
        <v>1</v>
      </c>
      <c r="AB464" s="9">
        <v>0</v>
      </c>
      <c r="AC464" s="9">
        <v>0</v>
      </c>
      <c r="AD464" s="29">
        <v>0</v>
      </c>
      <c r="AE464" s="9">
        <v>0</v>
      </c>
      <c r="AF464" s="9">
        <v>1</v>
      </c>
      <c r="AG464" s="29">
        <v>0</v>
      </c>
      <c r="AH464" s="9">
        <v>0</v>
      </c>
      <c r="AI464" s="29">
        <v>1</v>
      </c>
      <c r="AJ464" s="20">
        <v>1995</v>
      </c>
      <c r="AK464" s="32" t="s">
        <v>98</v>
      </c>
      <c r="AL464" s="32" t="s">
        <v>98</v>
      </c>
      <c r="AM464" s="32" t="s">
        <v>98</v>
      </c>
      <c r="AN464" s="42" t="s">
        <v>98</v>
      </c>
      <c r="AO464" s="41">
        <v>1</v>
      </c>
      <c r="AP464" s="17">
        <v>0</v>
      </c>
      <c r="AQ464" s="38">
        <f t="shared" si="112"/>
        <v>0.63200000000000001</v>
      </c>
      <c r="AR464" s="39">
        <v>0.36799999999999999</v>
      </c>
      <c r="AS464" s="38">
        <f t="shared" si="100"/>
        <v>0.371</v>
      </c>
      <c r="AT464" s="39">
        <v>0.629</v>
      </c>
      <c r="AU464">
        <v>0</v>
      </c>
      <c r="AV464" s="17">
        <v>1</v>
      </c>
      <c r="AW464">
        <v>0</v>
      </c>
      <c r="AX464" s="17">
        <v>1</v>
      </c>
      <c r="AY464" s="17" t="s">
        <v>7</v>
      </c>
      <c r="AZ464">
        <v>0</v>
      </c>
      <c r="BA464">
        <v>0</v>
      </c>
      <c r="BB464">
        <v>0</v>
      </c>
      <c r="BC464">
        <v>0</v>
      </c>
      <c r="BD464">
        <v>0</v>
      </c>
      <c r="BE464">
        <v>0</v>
      </c>
      <c r="BF464" s="17">
        <v>1</v>
      </c>
      <c r="BG464">
        <v>0</v>
      </c>
      <c r="BH464">
        <v>0</v>
      </c>
      <c r="BI464" s="17">
        <v>1</v>
      </c>
      <c r="BJ464" t="s">
        <v>98</v>
      </c>
      <c r="BK464" t="s">
        <v>98</v>
      </c>
      <c r="BL464" s="24">
        <v>37</v>
      </c>
      <c r="BM464">
        <v>0</v>
      </c>
      <c r="BN464">
        <v>0</v>
      </c>
      <c r="BO464">
        <v>0</v>
      </c>
      <c r="BP464">
        <v>0</v>
      </c>
      <c r="BQ464">
        <v>0</v>
      </c>
      <c r="BR464">
        <v>0</v>
      </c>
      <c r="BS464">
        <v>0</v>
      </c>
      <c r="BT464" s="17">
        <v>1</v>
      </c>
      <c r="BU464">
        <v>0</v>
      </c>
      <c r="BV464">
        <v>1</v>
      </c>
      <c r="BW464">
        <v>0</v>
      </c>
      <c r="BX464" s="17">
        <v>0</v>
      </c>
      <c r="BY464">
        <v>1</v>
      </c>
      <c r="BZ464">
        <v>0</v>
      </c>
      <c r="CA464">
        <v>0</v>
      </c>
      <c r="CB464">
        <v>0</v>
      </c>
      <c r="CC464" s="17">
        <v>0</v>
      </c>
      <c r="CD464">
        <v>0</v>
      </c>
      <c r="CE464">
        <v>0</v>
      </c>
      <c r="CF464">
        <v>1</v>
      </c>
      <c r="CG464">
        <v>1</v>
      </c>
      <c r="CH464">
        <v>1</v>
      </c>
      <c r="CI464">
        <v>0</v>
      </c>
      <c r="CJ464">
        <v>1</v>
      </c>
      <c r="CK464">
        <v>0</v>
      </c>
      <c r="CL464">
        <v>0</v>
      </c>
      <c r="CM464">
        <v>0</v>
      </c>
      <c r="CN464">
        <v>1</v>
      </c>
      <c r="CO464" s="17">
        <v>0</v>
      </c>
      <c r="CP464">
        <v>0.13900000000000001</v>
      </c>
      <c r="CQ464">
        <v>46</v>
      </c>
      <c r="CR464">
        <v>1</v>
      </c>
      <c r="CS464">
        <v>0</v>
      </c>
      <c r="CT464">
        <v>14</v>
      </c>
      <c r="CZ464" s="33" t="s">
        <v>85</v>
      </c>
    </row>
    <row r="465" spans="1:104" x14ac:dyDescent="0.25">
      <c r="A465">
        <v>464</v>
      </c>
      <c r="B465">
        <v>30</v>
      </c>
      <c r="C465" s="24" t="s">
        <v>312</v>
      </c>
      <c r="D465" s="12">
        <v>10.7</v>
      </c>
      <c r="E465" s="13">
        <f t="shared" si="111"/>
        <v>1.9814814814814812</v>
      </c>
      <c r="F465" s="7">
        <v>5.4</v>
      </c>
      <c r="G465" s="7">
        <f t="shared" si="104"/>
        <v>8.7185185185185183</v>
      </c>
      <c r="H465" s="15">
        <f t="shared" si="105"/>
        <v>12.68148148148148</v>
      </c>
      <c r="I465" s="11">
        <f t="shared" si="106"/>
        <v>0.13955957945972247</v>
      </c>
      <c r="J465" s="32">
        <f t="shared" si="107"/>
        <v>2.5844366566615273E-2</v>
      </c>
      <c r="K465" s="32">
        <f t="shared" si="108"/>
        <v>38.693151848873725</v>
      </c>
      <c r="L465" s="8">
        <v>0</v>
      </c>
      <c r="M465" s="9">
        <v>1</v>
      </c>
      <c r="N465" s="8">
        <v>0</v>
      </c>
      <c r="O465" s="9">
        <v>1</v>
      </c>
      <c r="P465" s="9">
        <v>0</v>
      </c>
      <c r="Q465" s="9">
        <v>0</v>
      </c>
      <c r="R465" s="9">
        <v>0</v>
      </c>
      <c r="S465" s="8">
        <v>1476</v>
      </c>
      <c r="T465" s="9">
        <v>7</v>
      </c>
      <c r="U465" s="9">
        <f t="shared" si="109"/>
        <v>1468</v>
      </c>
      <c r="V465" s="9">
        <f t="shared" si="110"/>
        <v>12</v>
      </c>
      <c r="W465" s="7">
        <v>9</v>
      </c>
      <c r="X465" s="7">
        <v>10.6</v>
      </c>
      <c r="Y465" s="9">
        <v>1</v>
      </c>
      <c r="Z465" s="9">
        <v>0</v>
      </c>
      <c r="AA465" s="9">
        <v>1</v>
      </c>
      <c r="AB465" s="9">
        <v>0</v>
      </c>
      <c r="AC465" s="9">
        <v>0</v>
      </c>
      <c r="AD465" s="29">
        <v>0</v>
      </c>
      <c r="AE465" s="9">
        <v>0</v>
      </c>
      <c r="AF465" s="9">
        <v>1</v>
      </c>
      <c r="AG465" s="29">
        <v>0</v>
      </c>
      <c r="AH465" s="9">
        <v>0</v>
      </c>
      <c r="AI465" s="29">
        <v>1</v>
      </c>
      <c r="AJ465" s="20">
        <v>1995</v>
      </c>
      <c r="AK465" s="32" t="s">
        <v>98</v>
      </c>
      <c r="AL465" s="32" t="s">
        <v>98</v>
      </c>
      <c r="AM465" s="32" t="s">
        <v>98</v>
      </c>
      <c r="AN465" s="42" t="s">
        <v>98</v>
      </c>
      <c r="AO465" s="41">
        <v>1</v>
      </c>
      <c r="AP465" s="17">
        <v>0</v>
      </c>
      <c r="AQ465" s="38">
        <f t="shared" si="112"/>
        <v>0.63200000000000001</v>
      </c>
      <c r="AR465" s="39">
        <v>0.36799999999999999</v>
      </c>
      <c r="AS465" s="38">
        <f t="shared" si="100"/>
        <v>0.371</v>
      </c>
      <c r="AT465" s="39">
        <v>0.629</v>
      </c>
      <c r="AU465">
        <v>0</v>
      </c>
      <c r="AV465" s="17">
        <v>1</v>
      </c>
      <c r="AW465">
        <v>0</v>
      </c>
      <c r="AX465" s="17">
        <v>1</v>
      </c>
      <c r="AY465" s="17" t="s">
        <v>7</v>
      </c>
      <c r="AZ465">
        <v>0</v>
      </c>
      <c r="BA465">
        <v>0</v>
      </c>
      <c r="BB465">
        <v>0</v>
      </c>
      <c r="BC465">
        <v>0</v>
      </c>
      <c r="BD465">
        <v>0</v>
      </c>
      <c r="BE465">
        <v>0</v>
      </c>
      <c r="BF465" s="17">
        <v>1</v>
      </c>
      <c r="BG465">
        <v>0</v>
      </c>
      <c r="BH465">
        <v>0</v>
      </c>
      <c r="BI465" s="17">
        <v>1</v>
      </c>
      <c r="BJ465" t="s">
        <v>98</v>
      </c>
      <c r="BK465" t="s">
        <v>98</v>
      </c>
      <c r="BL465" s="24">
        <v>37</v>
      </c>
      <c r="BM465">
        <v>0</v>
      </c>
      <c r="BN465">
        <v>0</v>
      </c>
      <c r="BO465">
        <v>0</v>
      </c>
      <c r="BP465">
        <v>0</v>
      </c>
      <c r="BQ465">
        <v>0</v>
      </c>
      <c r="BR465">
        <v>0</v>
      </c>
      <c r="BS465">
        <v>0</v>
      </c>
      <c r="BT465" s="17">
        <v>1</v>
      </c>
      <c r="BU465">
        <v>0</v>
      </c>
      <c r="BV465">
        <v>1</v>
      </c>
      <c r="BW465">
        <v>0</v>
      </c>
      <c r="BX465" s="17">
        <v>0</v>
      </c>
      <c r="BY465">
        <v>1</v>
      </c>
      <c r="BZ465">
        <v>0</v>
      </c>
      <c r="CA465">
        <v>0</v>
      </c>
      <c r="CB465">
        <v>0</v>
      </c>
      <c r="CC465" s="17">
        <v>0</v>
      </c>
      <c r="CD465">
        <v>0</v>
      </c>
      <c r="CE465">
        <v>0</v>
      </c>
      <c r="CF465">
        <v>1</v>
      </c>
      <c r="CG465">
        <v>1</v>
      </c>
      <c r="CH465">
        <v>1</v>
      </c>
      <c r="CI465">
        <v>0</v>
      </c>
      <c r="CJ465">
        <v>1</v>
      </c>
      <c r="CK465">
        <v>0</v>
      </c>
      <c r="CL465">
        <v>0</v>
      </c>
      <c r="CM465">
        <v>0</v>
      </c>
      <c r="CN465">
        <v>1</v>
      </c>
      <c r="CO465" s="17">
        <v>0</v>
      </c>
      <c r="CP465">
        <v>0.13900000000000001</v>
      </c>
      <c r="CQ465">
        <v>46</v>
      </c>
      <c r="CR465">
        <v>1</v>
      </c>
      <c r="CS465">
        <v>0</v>
      </c>
      <c r="CT465">
        <v>14</v>
      </c>
      <c r="CZ465" s="33" t="s">
        <v>85</v>
      </c>
    </row>
    <row r="466" spans="1:104" s="50" customFormat="1" x14ac:dyDescent="0.25">
      <c r="A466" s="50">
        <v>465</v>
      </c>
      <c r="B466" s="50">
        <v>30</v>
      </c>
      <c r="C466" s="51" t="s">
        <v>312</v>
      </c>
      <c r="D466" s="52">
        <v>9.1999999999999993</v>
      </c>
      <c r="E466" s="53">
        <f t="shared" si="111"/>
        <v>4.7179487179487181</v>
      </c>
      <c r="F466" s="54">
        <v>1.95</v>
      </c>
      <c r="G466" s="54">
        <f t="shared" si="104"/>
        <v>4.4820512820512812</v>
      </c>
      <c r="H466" s="55">
        <f t="shared" si="105"/>
        <v>13.917948717948718</v>
      </c>
      <c r="I466" s="56">
        <f t="shared" si="106"/>
        <v>5.0828798421125441E-2</v>
      </c>
      <c r="J466" s="57">
        <f t="shared" si="107"/>
        <v>2.606605047237202E-2</v>
      </c>
      <c r="K466" s="57">
        <f t="shared" si="108"/>
        <v>38.36407825036332</v>
      </c>
      <c r="L466" s="58">
        <v>0</v>
      </c>
      <c r="M466" s="59">
        <v>1</v>
      </c>
      <c r="N466" s="58">
        <v>0</v>
      </c>
      <c r="O466" s="59">
        <v>1</v>
      </c>
      <c r="P466" s="59">
        <v>0</v>
      </c>
      <c r="Q466" s="59">
        <v>0</v>
      </c>
      <c r="R466" s="59">
        <v>0</v>
      </c>
      <c r="S466" s="58">
        <v>1476</v>
      </c>
      <c r="T466" s="59">
        <v>7</v>
      </c>
      <c r="U466" s="59">
        <f t="shared" si="109"/>
        <v>1468</v>
      </c>
      <c r="V466" s="59">
        <f t="shared" si="110"/>
        <v>12</v>
      </c>
      <c r="W466" s="54">
        <v>9</v>
      </c>
      <c r="X466" s="54">
        <v>10.6</v>
      </c>
      <c r="Y466" s="59">
        <v>1</v>
      </c>
      <c r="Z466" s="59">
        <v>0</v>
      </c>
      <c r="AA466" s="59">
        <v>1</v>
      </c>
      <c r="AB466" s="59">
        <v>0</v>
      </c>
      <c r="AC466" s="59">
        <v>0</v>
      </c>
      <c r="AD466" s="60">
        <v>0</v>
      </c>
      <c r="AE466" s="59">
        <v>0</v>
      </c>
      <c r="AF466" s="59">
        <v>1</v>
      </c>
      <c r="AG466" s="60">
        <v>0</v>
      </c>
      <c r="AH466" s="59">
        <v>0</v>
      </c>
      <c r="AI466" s="60">
        <v>1</v>
      </c>
      <c r="AJ466" s="61">
        <v>1995</v>
      </c>
      <c r="AK466" s="57" t="s">
        <v>98</v>
      </c>
      <c r="AL466" s="57" t="s">
        <v>98</v>
      </c>
      <c r="AM466" s="57" t="s">
        <v>98</v>
      </c>
      <c r="AN466" s="62" t="s">
        <v>98</v>
      </c>
      <c r="AO466" s="63">
        <v>1</v>
      </c>
      <c r="AP466" s="64">
        <v>0</v>
      </c>
      <c r="AQ466" s="67">
        <f t="shared" si="112"/>
        <v>0.63200000000000001</v>
      </c>
      <c r="AR466" s="65">
        <v>0.36799999999999999</v>
      </c>
      <c r="AS466" s="67">
        <f t="shared" si="100"/>
        <v>0.371</v>
      </c>
      <c r="AT466" s="65">
        <v>0.629</v>
      </c>
      <c r="AU466">
        <v>0</v>
      </c>
      <c r="AV466" s="64">
        <v>1</v>
      </c>
      <c r="AW466" s="50">
        <v>0</v>
      </c>
      <c r="AX466" s="64">
        <v>1</v>
      </c>
      <c r="AY466" s="64" t="s">
        <v>7</v>
      </c>
      <c r="AZ466">
        <v>0</v>
      </c>
      <c r="BA466">
        <v>0</v>
      </c>
      <c r="BB466">
        <v>0</v>
      </c>
      <c r="BC466">
        <v>0</v>
      </c>
      <c r="BD466">
        <v>0</v>
      </c>
      <c r="BE466">
        <v>0</v>
      </c>
      <c r="BF466" s="64">
        <v>1</v>
      </c>
      <c r="BG466">
        <v>0</v>
      </c>
      <c r="BH466">
        <v>0</v>
      </c>
      <c r="BI466" s="64">
        <v>1</v>
      </c>
      <c r="BJ466" t="s">
        <v>98</v>
      </c>
      <c r="BK466" t="s">
        <v>98</v>
      </c>
      <c r="BL466" s="51">
        <v>37</v>
      </c>
      <c r="BM466" s="50">
        <v>0</v>
      </c>
      <c r="BN466" s="50">
        <v>0</v>
      </c>
      <c r="BO466" s="50">
        <v>0</v>
      </c>
      <c r="BP466" s="50">
        <v>0</v>
      </c>
      <c r="BQ466" s="50">
        <v>0</v>
      </c>
      <c r="BR466" s="50">
        <v>0</v>
      </c>
      <c r="BS466" s="50">
        <v>0</v>
      </c>
      <c r="BT466" s="64">
        <v>1</v>
      </c>
      <c r="BU466" s="50">
        <v>0</v>
      </c>
      <c r="BV466" s="50">
        <v>1</v>
      </c>
      <c r="BW466" s="50">
        <v>0</v>
      </c>
      <c r="BX466" s="64">
        <v>0</v>
      </c>
      <c r="BY466" s="50">
        <v>1</v>
      </c>
      <c r="BZ466" s="50">
        <v>0</v>
      </c>
      <c r="CA466" s="50">
        <v>0</v>
      </c>
      <c r="CB466" s="50">
        <v>0</v>
      </c>
      <c r="CC466" s="64">
        <v>0</v>
      </c>
      <c r="CD466" s="50">
        <v>0</v>
      </c>
      <c r="CE466" s="50">
        <v>0</v>
      </c>
      <c r="CF466" s="50">
        <v>1</v>
      </c>
      <c r="CG466" s="50">
        <v>1</v>
      </c>
      <c r="CH466" s="50">
        <v>1</v>
      </c>
      <c r="CI466" s="50">
        <v>0</v>
      </c>
      <c r="CJ466" s="50">
        <v>1</v>
      </c>
      <c r="CK466">
        <v>0</v>
      </c>
      <c r="CL466" s="50">
        <v>0</v>
      </c>
      <c r="CM466" s="50">
        <v>0</v>
      </c>
      <c r="CN466" s="50">
        <v>1</v>
      </c>
      <c r="CO466" s="64">
        <v>0</v>
      </c>
      <c r="CP466">
        <v>0.13900000000000001</v>
      </c>
      <c r="CQ466">
        <v>46</v>
      </c>
      <c r="CR466">
        <v>1</v>
      </c>
      <c r="CS466">
        <v>0</v>
      </c>
      <c r="CT466">
        <v>14</v>
      </c>
      <c r="CU466" s="66"/>
      <c r="CZ466" s="33" t="s">
        <v>85</v>
      </c>
    </row>
    <row r="467" spans="1:104" x14ac:dyDescent="0.25">
      <c r="A467">
        <v>466</v>
      </c>
      <c r="B467">
        <v>31</v>
      </c>
      <c r="C467" s="24" t="s">
        <v>311</v>
      </c>
      <c r="D467" s="12">
        <v>6.3</v>
      </c>
      <c r="E467" s="13">
        <f t="shared" si="111"/>
        <v>0.83776595744680848</v>
      </c>
      <c r="F467" s="7">
        <v>7.52</v>
      </c>
      <c r="G467" s="7">
        <f t="shared" si="104"/>
        <v>5.4622340425531917</v>
      </c>
      <c r="H467" s="15">
        <f t="shared" si="105"/>
        <v>7.137765957446808</v>
      </c>
      <c r="I467" s="11">
        <f t="shared" si="106"/>
        <v>0.22951264688149664</v>
      </c>
      <c r="J467" s="32">
        <f t="shared" si="107"/>
        <v>3.0520298787433064E-2</v>
      </c>
      <c r="K467" s="32">
        <f t="shared" si="108"/>
        <v>32.765078971368283</v>
      </c>
      <c r="L467" s="8">
        <v>1</v>
      </c>
      <c r="M467" s="9">
        <v>0</v>
      </c>
      <c r="N467" s="8">
        <v>1</v>
      </c>
      <c r="O467" s="9">
        <v>0</v>
      </c>
      <c r="P467" s="9">
        <v>0</v>
      </c>
      <c r="Q467" s="9">
        <v>0</v>
      </c>
      <c r="R467" s="9">
        <v>0</v>
      </c>
      <c r="S467" s="8">
        <v>1023</v>
      </c>
      <c r="T467" s="9">
        <v>5</v>
      </c>
      <c r="U467" s="9">
        <f t="shared" si="109"/>
        <v>1017</v>
      </c>
      <c r="V467" s="9">
        <f t="shared" si="110"/>
        <v>16</v>
      </c>
      <c r="W467" s="7">
        <v>7.68</v>
      </c>
      <c r="X467" s="7">
        <v>17.46</v>
      </c>
      <c r="Y467" s="9">
        <v>1</v>
      </c>
      <c r="Z467" s="9">
        <v>0</v>
      </c>
      <c r="AA467" s="9">
        <v>1</v>
      </c>
      <c r="AB467" s="9">
        <v>0</v>
      </c>
      <c r="AC467" s="9">
        <v>0</v>
      </c>
      <c r="AD467" s="29">
        <v>0</v>
      </c>
      <c r="AE467" s="9">
        <v>1</v>
      </c>
      <c r="AF467" s="9">
        <v>0</v>
      </c>
      <c r="AG467" s="29">
        <v>0</v>
      </c>
      <c r="AH467" s="9">
        <v>1</v>
      </c>
      <c r="AI467" s="29">
        <v>0</v>
      </c>
      <c r="AJ467" s="20">
        <v>2000</v>
      </c>
      <c r="AK467" s="32" t="s">
        <v>98</v>
      </c>
      <c r="AL467" s="32" t="s">
        <v>98</v>
      </c>
      <c r="AM467" s="32" t="s">
        <v>98</v>
      </c>
      <c r="AN467" s="42" t="s">
        <v>98</v>
      </c>
      <c r="AO467" s="41">
        <v>0.64</v>
      </c>
      <c r="AP467" s="17">
        <v>0.36</v>
      </c>
      <c r="AQ467" t="s">
        <v>98</v>
      </c>
      <c r="AR467" s="39" t="s">
        <v>98</v>
      </c>
      <c r="AS467" t="s">
        <v>98</v>
      </c>
      <c r="AT467" s="39" t="s">
        <v>98</v>
      </c>
      <c r="AU467">
        <v>0</v>
      </c>
      <c r="AV467" s="17">
        <v>1</v>
      </c>
      <c r="AW467">
        <v>1</v>
      </c>
      <c r="AX467" s="17">
        <v>0</v>
      </c>
      <c r="AY467" s="17" t="s">
        <v>5</v>
      </c>
      <c r="AZ467">
        <v>0</v>
      </c>
      <c r="BA467">
        <v>1</v>
      </c>
      <c r="BB467">
        <v>0</v>
      </c>
      <c r="BC467">
        <v>0</v>
      </c>
      <c r="BD467">
        <v>0</v>
      </c>
      <c r="BE467">
        <v>0</v>
      </c>
      <c r="BF467" s="17">
        <v>0</v>
      </c>
      <c r="BG467">
        <v>0</v>
      </c>
      <c r="BH467">
        <v>1</v>
      </c>
      <c r="BI467" s="17">
        <v>0</v>
      </c>
      <c r="BJ467">
        <v>818</v>
      </c>
      <c r="BK467">
        <v>95</v>
      </c>
      <c r="BL467" s="24">
        <v>35</v>
      </c>
      <c r="BM467">
        <v>0</v>
      </c>
      <c r="BN467">
        <v>0</v>
      </c>
      <c r="BO467">
        <v>0</v>
      </c>
      <c r="BP467">
        <v>0</v>
      </c>
      <c r="BQ467">
        <v>0</v>
      </c>
      <c r="BR467">
        <v>1</v>
      </c>
      <c r="BS467">
        <v>0</v>
      </c>
      <c r="BT467" s="17">
        <v>0</v>
      </c>
      <c r="BU467">
        <v>0</v>
      </c>
      <c r="BV467">
        <v>0</v>
      </c>
      <c r="BW467">
        <v>1</v>
      </c>
      <c r="BX467" s="17">
        <v>0</v>
      </c>
      <c r="BY467">
        <v>0</v>
      </c>
      <c r="BZ467">
        <v>0</v>
      </c>
      <c r="CA467">
        <v>0</v>
      </c>
      <c r="CB467">
        <v>0</v>
      </c>
      <c r="CC467" s="17">
        <v>0</v>
      </c>
      <c r="CD467">
        <v>0</v>
      </c>
      <c r="CE467">
        <v>0</v>
      </c>
      <c r="CF467">
        <v>1</v>
      </c>
      <c r="CG467">
        <v>1</v>
      </c>
      <c r="CH467">
        <v>0</v>
      </c>
      <c r="CI467">
        <v>0</v>
      </c>
      <c r="CJ467">
        <v>1</v>
      </c>
      <c r="CK467">
        <v>0</v>
      </c>
      <c r="CL467">
        <v>1</v>
      </c>
      <c r="CM467">
        <v>0</v>
      </c>
      <c r="CN467">
        <v>0</v>
      </c>
      <c r="CO467" s="17">
        <v>0</v>
      </c>
      <c r="CP467">
        <v>0.123</v>
      </c>
      <c r="CQ467">
        <v>226</v>
      </c>
      <c r="CR467">
        <v>1</v>
      </c>
      <c r="CS467">
        <v>0</v>
      </c>
      <c r="CT467">
        <v>17</v>
      </c>
      <c r="CZ467" s="33" t="s">
        <v>85</v>
      </c>
    </row>
    <row r="468" spans="1:104" x14ac:dyDescent="0.25">
      <c r="A468">
        <v>467</v>
      </c>
      <c r="B468">
        <v>31</v>
      </c>
      <c r="C468" t="s">
        <v>311</v>
      </c>
      <c r="D468" s="12">
        <v>6.1</v>
      </c>
      <c r="E468" s="13">
        <f t="shared" si="111"/>
        <v>0.8276797829036634</v>
      </c>
      <c r="F468" s="7">
        <v>7.37</v>
      </c>
      <c r="G468" s="7">
        <f t="shared" si="104"/>
        <v>5.2723202170963361</v>
      </c>
      <c r="H468" s="15">
        <f t="shared" si="105"/>
        <v>6.9276797829036632</v>
      </c>
      <c r="I468" s="11">
        <f t="shared" si="106"/>
        <v>0.2252741171820597</v>
      </c>
      <c r="J468" s="32">
        <f t="shared" si="107"/>
        <v>3.0566365967715021E-2</v>
      </c>
      <c r="K468" s="32">
        <f t="shared" si="108"/>
        <v>32.715698066830242</v>
      </c>
      <c r="L468" s="8">
        <v>1</v>
      </c>
      <c r="M468" s="9">
        <v>0</v>
      </c>
      <c r="N468" s="8">
        <v>1</v>
      </c>
      <c r="O468" s="9">
        <v>0</v>
      </c>
      <c r="P468" s="9">
        <v>0</v>
      </c>
      <c r="Q468" s="9">
        <v>0</v>
      </c>
      <c r="R468" s="9">
        <v>0</v>
      </c>
      <c r="S468" s="8">
        <v>1023</v>
      </c>
      <c r="T468" s="9">
        <v>6</v>
      </c>
      <c r="U468" s="9">
        <f t="shared" si="109"/>
        <v>1016</v>
      </c>
      <c r="V468" s="9">
        <f t="shared" si="110"/>
        <v>16</v>
      </c>
      <c r="W468" s="7">
        <v>7.68</v>
      </c>
      <c r="X468" s="7">
        <v>17.46</v>
      </c>
      <c r="Y468" s="9">
        <v>1</v>
      </c>
      <c r="Z468" s="9">
        <v>0</v>
      </c>
      <c r="AA468" s="9">
        <v>1</v>
      </c>
      <c r="AB468" s="9">
        <v>0</v>
      </c>
      <c r="AC468" s="9">
        <v>0</v>
      </c>
      <c r="AD468" s="29">
        <v>0</v>
      </c>
      <c r="AE468" s="9">
        <v>1</v>
      </c>
      <c r="AF468" s="9">
        <v>0</v>
      </c>
      <c r="AG468" s="29">
        <v>0</v>
      </c>
      <c r="AH468" s="9">
        <v>1</v>
      </c>
      <c r="AI468" s="29">
        <v>0</v>
      </c>
      <c r="AJ468" s="20">
        <v>2000</v>
      </c>
      <c r="AK468" s="32" t="s">
        <v>98</v>
      </c>
      <c r="AL468" s="32" t="s">
        <v>98</v>
      </c>
      <c r="AM468" s="32" t="s">
        <v>98</v>
      </c>
      <c r="AN468" s="42" t="s">
        <v>98</v>
      </c>
      <c r="AO468" s="41">
        <v>0.64</v>
      </c>
      <c r="AP468" s="17">
        <v>0.36</v>
      </c>
      <c r="AQ468" t="s">
        <v>98</v>
      </c>
      <c r="AR468" s="39" t="s">
        <v>98</v>
      </c>
      <c r="AS468" t="s">
        <v>98</v>
      </c>
      <c r="AT468" s="39" t="s">
        <v>98</v>
      </c>
      <c r="AU468">
        <v>0</v>
      </c>
      <c r="AV468" s="17">
        <v>1</v>
      </c>
      <c r="AW468">
        <v>1</v>
      </c>
      <c r="AX468" s="17">
        <v>0</v>
      </c>
      <c r="AY468" s="17" t="s">
        <v>5</v>
      </c>
      <c r="AZ468">
        <v>0</v>
      </c>
      <c r="BA468">
        <v>1</v>
      </c>
      <c r="BB468">
        <v>0</v>
      </c>
      <c r="BC468">
        <v>0</v>
      </c>
      <c r="BD468">
        <v>0</v>
      </c>
      <c r="BE468">
        <v>0</v>
      </c>
      <c r="BF468" s="17">
        <v>0</v>
      </c>
      <c r="BG468">
        <v>0</v>
      </c>
      <c r="BH468">
        <v>1</v>
      </c>
      <c r="BI468" s="17">
        <v>0</v>
      </c>
      <c r="BJ468">
        <v>818</v>
      </c>
      <c r="BK468">
        <v>95</v>
      </c>
      <c r="BL468" s="24">
        <v>35</v>
      </c>
      <c r="BM468">
        <v>0</v>
      </c>
      <c r="BN468">
        <v>0</v>
      </c>
      <c r="BO468">
        <v>0</v>
      </c>
      <c r="BP468">
        <v>0</v>
      </c>
      <c r="BQ468">
        <v>0</v>
      </c>
      <c r="BR468">
        <v>1</v>
      </c>
      <c r="BS468">
        <v>0</v>
      </c>
      <c r="BT468" s="17">
        <v>0</v>
      </c>
      <c r="BU468">
        <v>0</v>
      </c>
      <c r="BV468">
        <v>0</v>
      </c>
      <c r="BW468">
        <v>1</v>
      </c>
      <c r="BX468" s="17">
        <v>0</v>
      </c>
      <c r="BY468">
        <v>0</v>
      </c>
      <c r="BZ468">
        <v>0</v>
      </c>
      <c r="CA468">
        <v>0</v>
      </c>
      <c r="CB468">
        <v>0</v>
      </c>
      <c r="CC468" s="17">
        <v>0</v>
      </c>
      <c r="CD468">
        <v>0</v>
      </c>
      <c r="CE468">
        <v>0</v>
      </c>
      <c r="CF468">
        <v>1</v>
      </c>
      <c r="CG468">
        <v>1</v>
      </c>
      <c r="CH468">
        <v>0</v>
      </c>
      <c r="CI468">
        <v>0</v>
      </c>
      <c r="CJ468">
        <v>1</v>
      </c>
      <c r="CK468">
        <v>1</v>
      </c>
      <c r="CL468">
        <v>1</v>
      </c>
      <c r="CM468">
        <v>0</v>
      </c>
      <c r="CN468">
        <v>0</v>
      </c>
      <c r="CO468" s="17">
        <v>0</v>
      </c>
      <c r="CP468">
        <v>0.123</v>
      </c>
      <c r="CQ468">
        <v>226</v>
      </c>
      <c r="CR468">
        <v>1</v>
      </c>
      <c r="CS468">
        <v>0</v>
      </c>
      <c r="CT468">
        <v>17</v>
      </c>
      <c r="CZ468" s="33" t="s">
        <v>85</v>
      </c>
    </row>
    <row r="469" spans="1:104" x14ac:dyDescent="0.25">
      <c r="A469">
        <v>468</v>
      </c>
      <c r="B469">
        <v>31</v>
      </c>
      <c r="C469" s="24" t="s">
        <v>311</v>
      </c>
      <c r="D469" s="12">
        <v>6.5</v>
      </c>
      <c r="E469" s="13">
        <f t="shared" si="111"/>
        <v>0.8904109589041096</v>
      </c>
      <c r="F469" s="7">
        <v>7.3</v>
      </c>
      <c r="G469" s="7">
        <f t="shared" si="104"/>
        <v>5.6095890410958908</v>
      </c>
      <c r="H469" s="15">
        <f t="shared" si="105"/>
        <v>7.3904109589041092</v>
      </c>
      <c r="I469" s="11">
        <f t="shared" si="106"/>
        <v>0.22742757354036125</v>
      </c>
      <c r="J469" s="32">
        <f t="shared" si="107"/>
        <v>3.1154462128816611E-2</v>
      </c>
      <c r="K469" s="32">
        <f t="shared" si="108"/>
        <v>32.098130786698469</v>
      </c>
      <c r="L469" s="8">
        <v>1</v>
      </c>
      <c r="M469" s="9">
        <v>0</v>
      </c>
      <c r="N469" s="8">
        <v>1</v>
      </c>
      <c r="O469" s="9">
        <v>0</v>
      </c>
      <c r="P469" s="9">
        <v>0</v>
      </c>
      <c r="Q469" s="9">
        <v>0</v>
      </c>
      <c r="R469" s="9">
        <v>0</v>
      </c>
      <c r="S469" s="8">
        <v>986</v>
      </c>
      <c r="T469" s="9">
        <v>8</v>
      </c>
      <c r="U469" s="9">
        <f t="shared" si="109"/>
        <v>977</v>
      </c>
      <c r="V469" s="9">
        <f t="shared" si="110"/>
        <v>16</v>
      </c>
      <c r="W469" s="7">
        <v>7.68</v>
      </c>
      <c r="X469" s="7">
        <v>17.46</v>
      </c>
      <c r="Y469" s="9">
        <v>1</v>
      </c>
      <c r="Z469" s="9">
        <v>0</v>
      </c>
      <c r="AA469" s="9">
        <v>1</v>
      </c>
      <c r="AB469" s="9">
        <v>0</v>
      </c>
      <c r="AC469" s="9">
        <v>0</v>
      </c>
      <c r="AD469" s="29">
        <v>0</v>
      </c>
      <c r="AE469" s="9">
        <v>1</v>
      </c>
      <c r="AF469" s="9">
        <v>0</v>
      </c>
      <c r="AG469" s="29">
        <v>0</v>
      </c>
      <c r="AH469" s="9">
        <v>1</v>
      </c>
      <c r="AI469" s="29">
        <v>0</v>
      </c>
      <c r="AJ469" s="20">
        <v>2000</v>
      </c>
      <c r="AK469" s="32" t="s">
        <v>98</v>
      </c>
      <c r="AL469" s="32" t="s">
        <v>98</v>
      </c>
      <c r="AM469" s="32" t="s">
        <v>98</v>
      </c>
      <c r="AN469" s="42" t="s">
        <v>98</v>
      </c>
      <c r="AO469" s="41">
        <v>0.64</v>
      </c>
      <c r="AP469" s="17">
        <v>0.36</v>
      </c>
      <c r="AQ469" t="s">
        <v>98</v>
      </c>
      <c r="AR469" s="39" t="s">
        <v>98</v>
      </c>
      <c r="AS469" t="s">
        <v>98</v>
      </c>
      <c r="AT469" s="39" t="s">
        <v>98</v>
      </c>
      <c r="AU469">
        <v>0</v>
      </c>
      <c r="AV469" s="17">
        <v>1</v>
      </c>
      <c r="AW469">
        <v>1</v>
      </c>
      <c r="AX469" s="17">
        <v>0</v>
      </c>
      <c r="AY469" s="17" t="s">
        <v>5</v>
      </c>
      <c r="AZ469">
        <v>0</v>
      </c>
      <c r="BA469">
        <v>1</v>
      </c>
      <c r="BB469">
        <v>0</v>
      </c>
      <c r="BC469">
        <v>0</v>
      </c>
      <c r="BD469">
        <v>0</v>
      </c>
      <c r="BE469">
        <v>0</v>
      </c>
      <c r="BF469" s="17">
        <v>0</v>
      </c>
      <c r="BG469">
        <v>0</v>
      </c>
      <c r="BH469">
        <v>1</v>
      </c>
      <c r="BI469" s="17">
        <v>0</v>
      </c>
      <c r="BJ469">
        <v>818</v>
      </c>
      <c r="BK469">
        <v>95</v>
      </c>
      <c r="BL469" s="24">
        <v>35</v>
      </c>
      <c r="BM469">
        <v>0</v>
      </c>
      <c r="BN469">
        <v>0</v>
      </c>
      <c r="BO469">
        <v>0</v>
      </c>
      <c r="BP469">
        <v>0</v>
      </c>
      <c r="BQ469">
        <v>0</v>
      </c>
      <c r="BR469">
        <v>1</v>
      </c>
      <c r="BS469">
        <v>0</v>
      </c>
      <c r="BT469" s="17">
        <v>0</v>
      </c>
      <c r="BU469">
        <v>0</v>
      </c>
      <c r="BV469">
        <v>1</v>
      </c>
      <c r="BW469">
        <v>0</v>
      </c>
      <c r="BX469" s="17">
        <v>0</v>
      </c>
      <c r="BY469">
        <v>1</v>
      </c>
      <c r="BZ469">
        <v>0</v>
      </c>
      <c r="CA469">
        <v>0</v>
      </c>
      <c r="CB469">
        <v>0</v>
      </c>
      <c r="CC469" s="17">
        <v>0</v>
      </c>
      <c r="CD469">
        <v>0</v>
      </c>
      <c r="CE469">
        <v>0</v>
      </c>
      <c r="CF469">
        <v>1</v>
      </c>
      <c r="CG469">
        <v>1</v>
      </c>
      <c r="CH469">
        <v>0</v>
      </c>
      <c r="CI469">
        <v>0</v>
      </c>
      <c r="CJ469">
        <v>1</v>
      </c>
      <c r="CK469">
        <v>1</v>
      </c>
      <c r="CL469">
        <v>1</v>
      </c>
      <c r="CM469">
        <v>0</v>
      </c>
      <c r="CN469">
        <v>0</v>
      </c>
      <c r="CO469" s="17">
        <v>0</v>
      </c>
      <c r="CP469">
        <v>0.123</v>
      </c>
      <c r="CQ469">
        <v>226</v>
      </c>
      <c r="CR469">
        <v>1</v>
      </c>
      <c r="CS469">
        <v>0</v>
      </c>
      <c r="CT469">
        <v>17</v>
      </c>
      <c r="CZ469" s="33" t="s">
        <v>85</v>
      </c>
    </row>
    <row r="470" spans="1:104" x14ac:dyDescent="0.25">
      <c r="A470">
        <v>469</v>
      </c>
      <c r="B470">
        <v>31</v>
      </c>
      <c r="C470" s="24" t="s">
        <v>311</v>
      </c>
      <c r="D470" s="12">
        <v>6.4</v>
      </c>
      <c r="E470" s="13">
        <f t="shared" si="111"/>
        <v>0.86838534599728634</v>
      </c>
      <c r="F470" s="7">
        <v>7.37</v>
      </c>
      <c r="G470" s="7">
        <f t="shared" si="104"/>
        <v>5.5316146540027145</v>
      </c>
      <c r="H470" s="15">
        <f t="shared" si="105"/>
        <v>7.2683853459972863</v>
      </c>
      <c r="I470" s="11">
        <f t="shared" si="106"/>
        <v>0.12618462893964844</v>
      </c>
      <c r="J470" s="32">
        <f t="shared" si="107"/>
        <v>1.7121387915827468E-2</v>
      </c>
      <c r="K470" s="32">
        <f t="shared" si="108"/>
        <v>58.406479948718022</v>
      </c>
      <c r="L470" s="8">
        <v>1</v>
      </c>
      <c r="M470" s="9">
        <v>0</v>
      </c>
      <c r="N470" s="8">
        <v>1</v>
      </c>
      <c r="O470" s="9">
        <v>0</v>
      </c>
      <c r="P470" s="9">
        <v>0</v>
      </c>
      <c r="Q470" s="9">
        <v>0</v>
      </c>
      <c r="R470" s="9">
        <v>0</v>
      </c>
      <c r="S470" s="8">
        <v>3364</v>
      </c>
      <c r="T470" s="9">
        <v>6</v>
      </c>
      <c r="U470" s="9">
        <f t="shared" si="109"/>
        <v>3357</v>
      </c>
      <c r="V470" s="9">
        <f t="shared" si="110"/>
        <v>16</v>
      </c>
      <c r="W470" s="7">
        <v>7.68</v>
      </c>
      <c r="X470" s="7">
        <v>17.46</v>
      </c>
      <c r="Y470" s="9">
        <v>1</v>
      </c>
      <c r="Z470" s="9">
        <v>0</v>
      </c>
      <c r="AA470" s="9">
        <v>1</v>
      </c>
      <c r="AB470" s="9">
        <v>0</v>
      </c>
      <c r="AC470" s="9">
        <v>0</v>
      </c>
      <c r="AD470" s="29">
        <v>0</v>
      </c>
      <c r="AE470" s="9">
        <v>1</v>
      </c>
      <c r="AF470" s="9">
        <v>0</v>
      </c>
      <c r="AG470" s="29">
        <v>0</v>
      </c>
      <c r="AH470" s="9">
        <v>1</v>
      </c>
      <c r="AI470" s="29">
        <v>0</v>
      </c>
      <c r="AJ470" s="20">
        <v>2000</v>
      </c>
      <c r="AK470" s="32" t="s">
        <v>98</v>
      </c>
      <c r="AL470" s="32" t="s">
        <v>98</v>
      </c>
      <c r="AM470" s="32" t="s">
        <v>98</v>
      </c>
      <c r="AN470" s="42" t="s">
        <v>98</v>
      </c>
      <c r="AO470" s="41">
        <v>0.64</v>
      </c>
      <c r="AP470" s="17">
        <v>0.36</v>
      </c>
      <c r="AQ470" t="s">
        <v>98</v>
      </c>
      <c r="AR470" s="39" t="s">
        <v>98</v>
      </c>
      <c r="AS470" t="s">
        <v>98</v>
      </c>
      <c r="AT470" s="39" t="s">
        <v>98</v>
      </c>
      <c r="AU470">
        <v>0</v>
      </c>
      <c r="AV470" s="17">
        <v>1</v>
      </c>
      <c r="AW470">
        <v>1</v>
      </c>
      <c r="AX470" s="17">
        <v>0</v>
      </c>
      <c r="AY470" s="17" t="s">
        <v>5</v>
      </c>
      <c r="AZ470">
        <v>0</v>
      </c>
      <c r="BA470">
        <v>1</v>
      </c>
      <c r="BB470">
        <v>0</v>
      </c>
      <c r="BC470">
        <v>0</v>
      </c>
      <c r="BD470">
        <v>0</v>
      </c>
      <c r="BE470">
        <v>0</v>
      </c>
      <c r="BF470" s="17">
        <v>0</v>
      </c>
      <c r="BG470">
        <v>0</v>
      </c>
      <c r="BH470">
        <v>1</v>
      </c>
      <c r="BI470" s="17">
        <v>0</v>
      </c>
      <c r="BJ470">
        <v>818</v>
      </c>
      <c r="BK470">
        <v>95</v>
      </c>
      <c r="BL470" s="24">
        <v>35</v>
      </c>
      <c r="BM470">
        <v>0</v>
      </c>
      <c r="BN470">
        <v>0</v>
      </c>
      <c r="BO470">
        <v>0</v>
      </c>
      <c r="BP470">
        <v>0</v>
      </c>
      <c r="BQ470">
        <v>0</v>
      </c>
      <c r="BR470">
        <v>1</v>
      </c>
      <c r="BS470">
        <v>0</v>
      </c>
      <c r="BT470" s="17">
        <v>0</v>
      </c>
      <c r="BU470">
        <v>0</v>
      </c>
      <c r="BV470">
        <v>0</v>
      </c>
      <c r="BW470">
        <v>1</v>
      </c>
      <c r="BX470" s="17">
        <v>0</v>
      </c>
      <c r="BY470">
        <v>0</v>
      </c>
      <c r="BZ470">
        <v>0</v>
      </c>
      <c r="CA470">
        <v>0</v>
      </c>
      <c r="CB470">
        <v>0</v>
      </c>
      <c r="CC470" s="17">
        <v>0</v>
      </c>
      <c r="CD470">
        <v>0</v>
      </c>
      <c r="CE470">
        <v>0</v>
      </c>
      <c r="CF470">
        <v>1</v>
      </c>
      <c r="CG470">
        <v>1</v>
      </c>
      <c r="CH470">
        <v>0</v>
      </c>
      <c r="CI470">
        <v>0</v>
      </c>
      <c r="CJ470">
        <v>1</v>
      </c>
      <c r="CK470">
        <v>1</v>
      </c>
      <c r="CL470">
        <v>1</v>
      </c>
      <c r="CM470">
        <v>0</v>
      </c>
      <c r="CN470">
        <v>0</v>
      </c>
      <c r="CO470" s="17">
        <v>0</v>
      </c>
      <c r="CP470">
        <v>0.123</v>
      </c>
      <c r="CQ470">
        <v>226</v>
      </c>
      <c r="CR470">
        <v>1</v>
      </c>
      <c r="CS470">
        <v>0</v>
      </c>
      <c r="CT470">
        <v>17</v>
      </c>
      <c r="CZ470" s="33" t="s">
        <v>85</v>
      </c>
    </row>
    <row r="471" spans="1:104" x14ac:dyDescent="0.25">
      <c r="A471">
        <v>470</v>
      </c>
      <c r="B471">
        <v>31</v>
      </c>
      <c r="C471" s="24" t="s">
        <v>311</v>
      </c>
      <c r="D471" s="12">
        <v>4.3</v>
      </c>
      <c r="E471" s="13">
        <f t="shared" si="111"/>
        <v>1.4625850340136055</v>
      </c>
      <c r="F471" s="7">
        <v>2.94</v>
      </c>
      <c r="G471" s="7">
        <f t="shared" si="104"/>
        <v>2.8374149659863943</v>
      </c>
      <c r="H471" s="15">
        <f t="shared" si="105"/>
        <v>5.7625850340136058</v>
      </c>
      <c r="I471" s="11">
        <f t="shared" si="106"/>
        <v>5.0677276605177769E-2</v>
      </c>
      <c r="J471" s="32">
        <f t="shared" si="107"/>
        <v>1.7237168913325773E-2</v>
      </c>
      <c r="K471" s="32">
        <f t="shared" si="108"/>
        <v>58.014167235253836</v>
      </c>
      <c r="L471" s="8">
        <v>1</v>
      </c>
      <c r="M471" s="9">
        <v>0</v>
      </c>
      <c r="N471" s="8">
        <v>1</v>
      </c>
      <c r="O471" s="9">
        <v>0</v>
      </c>
      <c r="P471" s="9">
        <v>0</v>
      </c>
      <c r="Q471" s="9">
        <v>0</v>
      </c>
      <c r="R471" s="9">
        <v>0</v>
      </c>
      <c r="S471" s="8">
        <v>3364</v>
      </c>
      <c r="T471" s="9">
        <v>6</v>
      </c>
      <c r="U471" s="9">
        <f t="shared" si="109"/>
        <v>3357</v>
      </c>
      <c r="V471" s="9">
        <f t="shared" si="110"/>
        <v>16</v>
      </c>
      <c r="W471" s="7">
        <v>7.68</v>
      </c>
      <c r="X471" s="7">
        <v>17.46</v>
      </c>
      <c r="Y471" s="9">
        <v>1</v>
      </c>
      <c r="Z471" s="9">
        <v>0</v>
      </c>
      <c r="AA471" s="9">
        <v>1</v>
      </c>
      <c r="AB471" s="9">
        <v>0</v>
      </c>
      <c r="AC471" s="9">
        <v>0</v>
      </c>
      <c r="AD471" s="29">
        <v>0</v>
      </c>
      <c r="AE471" s="9">
        <v>1</v>
      </c>
      <c r="AF471" s="9">
        <v>0</v>
      </c>
      <c r="AG471" s="29">
        <v>0</v>
      </c>
      <c r="AH471" s="9">
        <v>1</v>
      </c>
      <c r="AI471" s="29">
        <v>0</v>
      </c>
      <c r="AJ471" s="20">
        <v>2000</v>
      </c>
      <c r="AK471" s="32" t="s">
        <v>98</v>
      </c>
      <c r="AL471" s="32" t="s">
        <v>98</v>
      </c>
      <c r="AM471" s="32" t="s">
        <v>98</v>
      </c>
      <c r="AN471" s="42" t="s">
        <v>98</v>
      </c>
      <c r="AO471" s="41">
        <v>0.64</v>
      </c>
      <c r="AP471" s="17">
        <v>0.36</v>
      </c>
      <c r="AQ471" t="s">
        <v>98</v>
      </c>
      <c r="AR471" s="39" t="s">
        <v>98</v>
      </c>
      <c r="AS471" t="s">
        <v>98</v>
      </c>
      <c r="AT471" s="39" t="s">
        <v>98</v>
      </c>
      <c r="AU471">
        <v>0</v>
      </c>
      <c r="AV471" s="17">
        <v>1</v>
      </c>
      <c r="AW471">
        <v>1</v>
      </c>
      <c r="AX471" s="17">
        <v>0</v>
      </c>
      <c r="AY471" s="17" t="s">
        <v>5</v>
      </c>
      <c r="AZ471">
        <v>0</v>
      </c>
      <c r="BA471">
        <v>1</v>
      </c>
      <c r="BB471">
        <v>0</v>
      </c>
      <c r="BC471">
        <v>0</v>
      </c>
      <c r="BD471">
        <v>0</v>
      </c>
      <c r="BE471">
        <v>0</v>
      </c>
      <c r="BF471" s="17">
        <v>0</v>
      </c>
      <c r="BG471">
        <v>0</v>
      </c>
      <c r="BH471">
        <v>1</v>
      </c>
      <c r="BI471" s="17">
        <v>0</v>
      </c>
      <c r="BJ471">
        <v>818</v>
      </c>
      <c r="BK471">
        <v>95</v>
      </c>
      <c r="BL471" s="24">
        <v>35</v>
      </c>
      <c r="BM471">
        <v>0</v>
      </c>
      <c r="BN471">
        <v>0</v>
      </c>
      <c r="BO471">
        <v>0</v>
      </c>
      <c r="BP471">
        <v>0</v>
      </c>
      <c r="BQ471">
        <v>0</v>
      </c>
      <c r="BR471">
        <v>1</v>
      </c>
      <c r="BS471">
        <v>0</v>
      </c>
      <c r="BT471" s="17">
        <v>0</v>
      </c>
      <c r="BU471">
        <v>0</v>
      </c>
      <c r="BV471">
        <v>0</v>
      </c>
      <c r="BW471">
        <v>1</v>
      </c>
      <c r="BX471" s="17">
        <v>0</v>
      </c>
      <c r="BY471">
        <v>0</v>
      </c>
      <c r="BZ471">
        <v>0</v>
      </c>
      <c r="CA471">
        <v>0</v>
      </c>
      <c r="CB471">
        <v>0</v>
      </c>
      <c r="CC471" s="17">
        <v>0</v>
      </c>
      <c r="CD471">
        <v>0</v>
      </c>
      <c r="CE471">
        <v>0</v>
      </c>
      <c r="CF471">
        <v>1</v>
      </c>
      <c r="CG471">
        <v>1</v>
      </c>
      <c r="CH471">
        <v>0</v>
      </c>
      <c r="CI471">
        <v>0</v>
      </c>
      <c r="CJ471">
        <v>1</v>
      </c>
      <c r="CK471">
        <v>1</v>
      </c>
      <c r="CL471">
        <v>1</v>
      </c>
      <c r="CM471">
        <v>0</v>
      </c>
      <c r="CN471">
        <v>0</v>
      </c>
      <c r="CO471" s="17">
        <v>0</v>
      </c>
      <c r="CP471">
        <v>0.123</v>
      </c>
      <c r="CQ471">
        <v>226</v>
      </c>
      <c r="CR471">
        <v>1</v>
      </c>
      <c r="CS471">
        <v>0</v>
      </c>
      <c r="CT471">
        <v>17</v>
      </c>
      <c r="CZ471" s="33" t="s">
        <v>85</v>
      </c>
    </row>
    <row r="472" spans="1:104" x14ac:dyDescent="0.25">
      <c r="A472">
        <v>471</v>
      </c>
      <c r="B472">
        <v>31</v>
      </c>
      <c r="C472" s="24" t="s">
        <v>311</v>
      </c>
      <c r="D472" s="12">
        <v>7.8</v>
      </c>
      <c r="E472" s="13">
        <f t="shared" si="111"/>
        <v>1.1854103343465046</v>
      </c>
      <c r="F472" s="7">
        <v>6.58</v>
      </c>
      <c r="G472" s="7">
        <f t="shared" si="104"/>
        <v>6.6145896656534955</v>
      </c>
      <c r="H472" s="15">
        <f t="shared" si="105"/>
        <v>8.9854103343465042</v>
      </c>
      <c r="I472" s="11">
        <f t="shared" si="106"/>
        <v>0.112841150584339</v>
      </c>
      <c r="J472" s="32">
        <f t="shared" si="107"/>
        <v>1.714911103105456E-2</v>
      </c>
      <c r="K472" s="32">
        <f t="shared" si="108"/>
        <v>58.3120605020951</v>
      </c>
      <c r="L472" s="8">
        <v>1</v>
      </c>
      <c r="M472" s="9">
        <v>0</v>
      </c>
      <c r="N472" s="8">
        <v>1</v>
      </c>
      <c r="O472" s="9">
        <v>0</v>
      </c>
      <c r="P472" s="9">
        <v>0</v>
      </c>
      <c r="Q472" s="9">
        <v>0</v>
      </c>
      <c r="R472" s="9">
        <v>0</v>
      </c>
      <c r="S472" s="8">
        <v>3364</v>
      </c>
      <c r="T472" s="9">
        <v>6</v>
      </c>
      <c r="U472" s="9">
        <f t="shared" si="109"/>
        <v>3357</v>
      </c>
      <c r="V472" s="9">
        <f t="shared" si="110"/>
        <v>16</v>
      </c>
      <c r="W472" s="7">
        <v>7.68</v>
      </c>
      <c r="X472" s="7">
        <v>17.46</v>
      </c>
      <c r="Y472" s="9">
        <v>1</v>
      </c>
      <c r="Z472" s="9">
        <v>0</v>
      </c>
      <c r="AA472" s="9">
        <v>1</v>
      </c>
      <c r="AB472" s="9">
        <v>0</v>
      </c>
      <c r="AC472" s="9">
        <v>0</v>
      </c>
      <c r="AD472" s="29">
        <v>0</v>
      </c>
      <c r="AE472" s="9">
        <v>1</v>
      </c>
      <c r="AF472" s="9">
        <v>0</v>
      </c>
      <c r="AG472" s="29">
        <v>0</v>
      </c>
      <c r="AH472" s="9">
        <v>1</v>
      </c>
      <c r="AI472" s="29">
        <v>0</v>
      </c>
      <c r="AJ472" s="20">
        <v>2000</v>
      </c>
      <c r="AK472" s="32" t="s">
        <v>98</v>
      </c>
      <c r="AL472" s="32" t="s">
        <v>98</v>
      </c>
      <c r="AM472" s="32" t="s">
        <v>98</v>
      </c>
      <c r="AN472" s="42" t="s">
        <v>98</v>
      </c>
      <c r="AO472" s="41">
        <v>0.64</v>
      </c>
      <c r="AP472" s="17">
        <v>0.36</v>
      </c>
      <c r="AQ472" t="s">
        <v>98</v>
      </c>
      <c r="AR472" s="39" t="s">
        <v>98</v>
      </c>
      <c r="AS472" t="s">
        <v>98</v>
      </c>
      <c r="AT472" s="39" t="s">
        <v>98</v>
      </c>
      <c r="AU472">
        <v>0</v>
      </c>
      <c r="AV472" s="17">
        <v>1</v>
      </c>
      <c r="AW472">
        <v>1</v>
      </c>
      <c r="AX472" s="17">
        <v>0</v>
      </c>
      <c r="AY472" s="17" t="s">
        <v>5</v>
      </c>
      <c r="AZ472">
        <v>0</v>
      </c>
      <c r="BA472">
        <v>1</v>
      </c>
      <c r="BB472">
        <v>0</v>
      </c>
      <c r="BC472">
        <v>0</v>
      </c>
      <c r="BD472">
        <v>0</v>
      </c>
      <c r="BE472">
        <v>0</v>
      </c>
      <c r="BF472" s="17">
        <v>0</v>
      </c>
      <c r="BG472">
        <v>0</v>
      </c>
      <c r="BH472">
        <v>1</v>
      </c>
      <c r="BI472" s="17">
        <v>0</v>
      </c>
      <c r="BJ472">
        <v>818</v>
      </c>
      <c r="BK472">
        <v>95</v>
      </c>
      <c r="BL472" s="24">
        <v>35</v>
      </c>
      <c r="BM472">
        <v>0</v>
      </c>
      <c r="BN472">
        <v>0</v>
      </c>
      <c r="BO472">
        <v>0</v>
      </c>
      <c r="BP472">
        <v>0</v>
      </c>
      <c r="BQ472">
        <v>0</v>
      </c>
      <c r="BR472">
        <v>1</v>
      </c>
      <c r="BS472">
        <v>0</v>
      </c>
      <c r="BT472" s="17">
        <v>0</v>
      </c>
      <c r="BU472">
        <v>0</v>
      </c>
      <c r="BV472">
        <v>0</v>
      </c>
      <c r="BW472">
        <v>1</v>
      </c>
      <c r="BX472" s="17">
        <v>0</v>
      </c>
      <c r="BY472">
        <v>0</v>
      </c>
      <c r="BZ472">
        <v>0</v>
      </c>
      <c r="CA472">
        <v>0</v>
      </c>
      <c r="CB472">
        <v>0</v>
      </c>
      <c r="CC472" s="17">
        <v>0</v>
      </c>
      <c r="CD472">
        <v>0</v>
      </c>
      <c r="CE472">
        <v>0</v>
      </c>
      <c r="CF472">
        <v>1</v>
      </c>
      <c r="CG472">
        <v>1</v>
      </c>
      <c r="CH472">
        <v>0</v>
      </c>
      <c r="CI472">
        <v>0</v>
      </c>
      <c r="CJ472">
        <v>1</v>
      </c>
      <c r="CK472">
        <v>1</v>
      </c>
      <c r="CL472">
        <v>1</v>
      </c>
      <c r="CM472">
        <v>0</v>
      </c>
      <c r="CN472">
        <v>0</v>
      </c>
      <c r="CO472" s="17">
        <v>0</v>
      </c>
      <c r="CP472">
        <v>0.123</v>
      </c>
      <c r="CQ472">
        <v>226</v>
      </c>
      <c r="CR472">
        <v>1</v>
      </c>
      <c r="CS472">
        <v>0</v>
      </c>
      <c r="CT472">
        <v>17</v>
      </c>
      <c r="CZ472" s="33" t="s">
        <v>85</v>
      </c>
    </row>
    <row r="473" spans="1:104" x14ac:dyDescent="0.25">
      <c r="A473">
        <v>472</v>
      </c>
      <c r="B473">
        <v>31</v>
      </c>
      <c r="C473" s="24" t="s">
        <v>311</v>
      </c>
      <c r="D473" s="12">
        <v>10.5</v>
      </c>
      <c r="E473" s="13">
        <f t="shared" si="111"/>
        <v>1.2804878048780488</v>
      </c>
      <c r="F473" s="7">
        <v>8.1999999999999993</v>
      </c>
      <c r="G473" s="7">
        <f t="shared" si="104"/>
        <v>9.2195121951219505</v>
      </c>
      <c r="H473" s="15">
        <f t="shared" si="105"/>
        <v>11.780487804878049</v>
      </c>
      <c r="I473" s="11">
        <f t="shared" si="106"/>
        <v>0.20660483785702163</v>
      </c>
      <c r="J473" s="32">
        <f t="shared" si="107"/>
        <v>2.5195711933783126E-2</v>
      </c>
      <c r="K473" s="32">
        <f t="shared" si="108"/>
        <v>39.689293266572541</v>
      </c>
      <c r="L473" s="8">
        <v>1</v>
      </c>
      <c r="M473" s="9">
        <v>0</v>
      </c>
      <c r="N473" s="8">
        <v>1</v>
      </c>
      <c r="O473" s="9">
        <v>0</v>
      </c>
      <c r="P473" s="9">
        <v>0</v>
      </c>
      <c r="Q473" s="9">
        <v>0</v>
      </c>
      <c r="R473" s="9">
        <v>0</v>
      </c>
      <c r="S473" s="8">
        <v>1515</v>
      </c>
      <c r="T473" s="9">
        <v>6</v>
      </c>
      <c r="U473" s="9">
        <f t="shared" si="109"/>
        <v>1508</v>
      </c>
      <c r="V473" s="9">
        <f t="shared" si="110"/>
        <v>16</v>
      </c>
      <c r="W473" s="7">
        <v>7.68</v>
      </c>
      <c r="X473" s="7">
        <v>17.46</v>
      </c>
      <c r="Y473" s="9">
        <v>1</v>
      </c>
      <c r="Z473" s="9">
        <v>0</v>
      </c>
      <c r="AA473" s="9">
        <v>1</v>
      </c>
      <c r="AB473" s="9">
        <v>0</v>
      </c>
      <c r="AC473" s="9">
        <v>0</v>
      </c>
      <c r="AD473" s="29">
        <v>0</v>
      </c>
      <c r="AE473" s="9">
        <v>1</v>
      </c>
      <c r="AF473" s="9">
        <v>0</v>
      </c>
      <c r="AG473" s="29">
        <v>0</v>
      </c>
      <c r="AH473" s="9">
        <v>1</v>
      </c>
      <c r="AI473" s="29">
        <v>0</v>
      </c>
      <c r="AJ473" s="20">
        <v>2000</v>
      </c>
      <c r="AK473" s="32" t="s">
        <v>98</v>
      </c>
      <c r="AL473" s="32" t="s">
        <v>98</v>
      </c>
      <c r="AM473" s="32" t="s">
        <v>98</v>
      </c>
      <c r="AN473" s="42" t="s">
        <v>98</v>
      </c>
      <c r="AO473" s="41">
        <v>0.64</v>
      </c>
      <c r="AP473" s="17">
        <v>0.36</v>
      </c>
      <c r="AQ473" t="s">
        <v>98</v>
      </c>
      <c r="AR473" s="39" t="s">
        <v>98</v>
      </c>
      <c r="AS473" t="s">
        <v>98</v>
      </c>
      <c r="AT473" s="39" t="s">
        <v>98</v>
      </c>
      <c r="AU473">
        <v>0</v>
      </c>
      <c r="AV473" s="17">
        <v>1</v>
      </c>
      <c r="AW473">
        <v>1</v>
      </c>
      <c r="AX473" s="17">
        <v>0</v>
      </c>
      <c r="AY473" s="17" t="s">
        <v>5</v>
      </c>
      <c r="AZ473">
        <v>0</v>
      </c>
      <c r="BA473">
        <v>1</v>
      </c>
      <c r="BB473">
        <v>0</v>
      </c>
      <c r="BC473">
        <v>0</v>
      </c>
      <c r="BD473">
        <v>0</v>
      </c>
      <c r="BE473">
        <v>0</v>
      </c>
      <c r="BF473" s="17">
        <v>0</v>
      </c>
      <c r="BG473">
        <v>0</v>
      </c>
      <c r="BH473">
        <v>1</v>
      </c>
      <c r="BI473" s="17">
        <v>0</v>
      </c>
      <c r="BJ473">
        <v>818</v>
      </c>
      <c r="BK473">
        <v>95</v>
      </c>
      <c r="BL473" s="24">
        <v>35</v>
      </c>
      <c r="BM473">
        <v>0</v>
      </c>
      <c r="BN473">
        <v>0</v>
      </c>
      <c r="BO473">
        <v>0</v>
      </c>
      <c r="BP473">
        <v>0</v>
      </c>
      <c r="BQ473">
        <v>0</v>
      </c>
      <c r="BR473">
        <v>1</v>
      </c>
      <c r="BS473">
        <v>0</v>
      </c>
      <c r="BT473" s="17">
        <v>0</v>
      </c>
      <c r="BU473">
        <v>0</v>
      </c>
      <c r="BV473">
        <v>0</v>
      </c>
      <c r="BW473">
        <v>1</v>
      </c>
      <c r="BX473" s="17">
        <v>0</v>
      </c>
      <c r="BY473">
        <v>0</v>
      </c>
      <c r="BZ473">
        <v>0</v>
      </c>
      <c r="CA473">
        <v>0</v>
      </c>
      <c r="CB473">
        <v>0</v>
      </c>
      <c r="CC473" s="17">
        <v>0</v>
      </c>
      <c r="CD473">
        <v>0</v>
      </c>
      <c r="CE473">
        <v>0</v>
      </c>
      <c r="CF473">
        <v>1</v>
      </c>
      <c r="CG473">
        <v>1</v>
      </c>
      <c r="CH473">
        <v>0</v>
      </c>
      <c r="CI473">
        <v>0</v>
      </c>
      <c r="CJ473">
        <v>1</v>
      </c>
      <c r="CK473">
        <v>1</v>
      </c>
      <c r="CL473">
        <v>1</v>
      </c>
      <c r="CM473">
        <v>0</v>
      </c>
      <c r="CN473">
        <v>0</v>
      </c>
      <c r="CO473" s="17">
        <v>0</v>
      </c>
      <c r="CP473">
        <v>0.123</v>
      </c>
      <c r="CQ473">
        <v>226</v>
      </c>
      <c r="CR473">
        <v>1</v>
      </c>
      <c r="CS473">
        <v>0</v>
      </c>
      <c r="CT473">
        <v>17</v>
      </c>
      <c r="CZ473" s="33" t="s">
        <v>85</v>
      </c>
    </row>
    <row r="474" spans="1:104" x14ac:dyDescent="0.25">
      <c r="A474">
        <v>473</v>
      </c>
      <c r="B474">
        <v>31</v>
      </c>
      <c r="C474" s="24" t="s">
        <v>311</v>
      </c>
      <c r="D474" s="12">
        <v>8.9</v>
      </c>
      <c r="E474" s="13">
        <f t="shared" si="111"/>
        <v>2.8253968253968256</v>
      </c>
      <c r="F474" s="7">
        <v>3.15</v>
      </c>
      <c r="G474" s="7">
        <f t="shared" si="104"/>
        <v>6.0746031746031743</v>
      </c>
      <c r="H474" s="15">
        <f t="shared" si="105"/>
        <v>11.725396825396826</v>
      </c>
      <c r="I474" s="11">
        <f t="shared" si="106"/>
        <v>8.0851066780717365E-2</v>
      </c>
      <c r="J474" s="32">
        <f t="shared" si="107"/>
        <v>2.5667005327211861E-2</v>
      </c>
      <c r="K474" s="32">
        <f t="shared" si="108"/>
        <v>38.960524893794741</v>
      </c>
      <c r="L474" s="8">
        <v>1</v>
      </c>
      <c r="M474" s="9">
        <v>0</v>
      </c>
      <c r="N474" s="8">
        <v>1</v>
      </c>
      <c r="O474" s="9">
        <v>0</v>
      </c>
      <c r="P474" s="9">
        <v>0</v>
      </c>
      <c r="Q474" s="9">
        <v>0</v>
      </c>
      <c r="R474" s="9">
        <v>0</v>
      </c>
      <c r="S474" s="8">
        <v>1515</v>
      </c>
      <c r="T474" s="9">
        <v>6</v>
      </c>
      <c r="U474" s="9">
        <f t="shared" si="109"/>
        <v>1508</v>
      </c>
      <c r="V474" s="9">
        <f t="shared" si="110"/>
        <v>16</v>
      </c>
      <c r="W474" s="7">
        <v>7.68</v>
      </c>
      <c r="X474" s="7">
        <v>17.46</v>
      </c>
      <c r="Y474" s="9">
        <v>1</v>
      </c>
      <c r="Z474" s="9">
        <v>0</v>
      </c>
      <c r="AA474" s="9">
        <v>1</v>
      </c>
      <c r="AB474" s="9">
        <v>0</v>
      </c>
      <c r="AC474" s="9">
        <v>0</v>
      </c>
      <c r="AD474" s="29">
        <v>0</v>
      </c>
      <c r="AE474" s="9">
        <v>1</v>
      </c>
      <c r="AF474" s="9">
        <v>0</v>
      </c>
      <c r="AG474" s="29">
        <v>0</v>
      </c>
      <c r="AH474" s="9">
        <v>1</v>
      </c>
      <c r="AI474" s="29">
        <v>0</v>
      </c>
      <c r="AJ474" s="20">
        <v>2000</v>
      </c>
      <c r="AK474" s="32" t="s">
        <v>98</v>
      </c>
      <c r="AL474" s="32" t="s">
        <v>98</v>
      </c>
      <c r="AM474" s="32" t="s">
        <v>98</v>
      </c>
      <c r="AN474" s="42" t="s">
        <v>98</v>
      </c>
      <c r="AO474" s="41">
        <v>0.64</v>
      </c>
      <c r="AP474" s="17">
        <v>0.36</v>
      </c>
      <c r="AQ474" t="s">
        <v>98</v>
      </c>
      <c r="AR474" s="39" t="s">
        <v>98</v>
      </c>
      <c r="AS474" t="s">
        <v>98</v>
      </c>
      <c r="AT474" s="39" t="s">
        <v>98</v>
      </c>
      <c r="AU474">
        <v>0</v>
      </c>
      <c r="AV474" s="17">
        <v>1</v>
      </c>
      <c r="AW474">
        <v>1</v>
      </c>
      <c r="AX474" s="17">
        <v>0</v>
      </c>
      <c r="AY474" s="17" t="s">
        <v>5</v>
      </c>
      <c r="AZ474">
        <v>0</v>
      </c>
      <c r="BA474">
        <v>1</v>
      </c>
      <c r="BB474">
        <v>0</v>
      </c>
      <c r="BC474">
        <v>0</v>
      </c>
      <c r="BD474">
        <v>0</v>
      </c>
      <c r="BE474">
        <v>0</v>
      </c>
      <c r="BF474" s="17">
        <v>0</v>
      </c>
      <c r="BG474">
        <v>0</v>
      </c>
      <c r="BH474">
        <v>1</v>
      </c>
      <c r="BI474" s="17">
        <v>0</v>
      </c>
      <c r="BJ474">
        <v>818</v>
      </c>
      <c r="BK474">
        <v>95</v>
      </c>
      <c r="BL474" s="24">
        <v>35</v>
      </c>
      <c r="BM474">
        <v>0</v>
      </c>
      <c r="BN474">
        <v>0</v>
      </c>
      <c r="BO474">
        <v>0</v>
      </c>
      <c r="BP474">
        <v>0</v>
      </c>
      <c r="BQ474">
        <v>0</v>
      </c>
      <c r="BR474">
        <v>1</v>
      </c>
      <c r="BS474">
        <v>0</v>
      </c>
      <c r="BT474" s="17">
        <v>0</v>
      </c>
      <c r="BU474">
        <v>0</v>
      </c>
      <c r="BV474">
        <v>0</v>
      </c>
      <c r="BW474">
        <v>1</v>
      </c>
      <c r="BX474" s="17">
        <v>0</v>
      </c>
      <c r="BY474">
        <v>0</v>
      </c>
      <c r="BZ474">
        <v>0</v>
      </c>
      <c r="CA474">
        <v>0</v>
      </c>
      <c r="CB474">
        <v>0</v>
      </c>
      <c r="CC474" s="17">
        <v>0</v>
      </c>
      <c r="CD474">
        <v>0</v>
      </c>
      <c r="CE474">
        <v>0</v>
      </c>
      <c r="CF474">
        <v>1</v>
      </c>
      <c r="CG474">
        <v>1</v>
      </c>
      <c r="CH474">
        <v>0</v>
      </c>
      <c r="CI474">
        <v>0</v>
      </c>
      <c r="CJ474">
        <v>1</v>
      </c>
      <c r="CK474">
        <v>1</v>
      </c>
      <c r="CL474">
        <v>1</v>
      </c>
      <c r="CM474">
        <v>0</v>
      </c>
      <c r="CN474">
        <v>0</v>
      </c>
      <c r="CO474" s="17">
        <v>0</v>
      </c>
      <c r="CP474">
        <v>0.123</v>
      </c>
      <c r="CQ474">
        <v>226</v>
      </c>
      <c r="CR474">
        <v>1</v>
      </c>
      <c r="CS474">
        <v>0</v>
      </c>
      <c r="CT474">
        <v>17</v>
      </c>
      <c r="CZ474" s="33" t="s">
        <v>85</v>
      </c>
    </row>
    <row r="475" spans="1:104" x14ac:dyDescent="0.25">
      <c r="A475">
        <v>474</v>
      </c>
      <c r="B475">
        <v>31</v>
      </c>
      <c r="C475" s="24" t="s">
        <v>311</v>
      </c>
      <c r="D475" s="12">
        <v>11.7</v>
      </c>
      <c r="E475" s="13">
        <f t="shared" si="111"/>
        <v>1.4516129032258063</v>
      </c>
      <c r="F475" s="7">
        <v>8.06</v>
      </c>
      <c r="G475" s="7">
        <f t="shared" si="104"/>
        <v>10.248387096774193</v>
      </c>
      <c r="H475" s="15">
        <f t="shared" si="105"/>
        <v>13.151612903225805</v>
      </c>
      <c r="I475" s="11">
        <f t="shared" si="106"/>
        <v>0.20322433235021214</v>
      </c>
      <c r="J475" s="32">
        <f t="shared" si="107"/>
        <v>2.5213937016155347E-2</v>
      </c>
      <c r="K475" s="32">
        <f t="shared" si="108"/>
        <v>39.66060513910498</v>
      </c>
      <c r="L475" s="8">
        <v>1</v>
      </c>
      <c r="M475" s="9">
        <v>0</v>
      </c>
      <c r="N475" s="8">
        <v>1</v>
      </c>
      <c r="O475" s="9">
        <v>0</v>
      </c>
      <c r="P475" s="9">
        <v>0</v>
      </c>
      <c r="Q475" s="9">
        <v>0</v>
      </c>
      <c r="R475" s="9">
        <v>0</v>
      </c>
      <c r="S475" s="8">
        <v>1515</v>
      </c>
      <c r="T475" s="9">
        <v>6</v>
      </c>
      <c r="U475" s="9">
        <f t="shared" si="109"/>
        <v>1508</v>
      </c>
      <c r="V475" s="9">
        <f t="shared" si="110"/>
        <v>16</v>
      </c>
      <c r="W475" s="7">
        <v>7.68</v>
      </c>
      <c r="X475" s="7">
        <v>17.46</v>
      </c>
      <c r="Y475" s="9">
        <v>1</v>
      </c>
      <c r="Z475" s="9">
        <v>0</v>
      </c>
      <c r="AA475" s="9">
        <v>1</v>
      </c>
      <c r="AB475" s="9">
        <v>0</v>
      </c>
      <c r="AC475" s="9">
        <v>0</v>
      </c>
      <c r="AD475" s="29">
        <v>0</v>
      </c>
      <c r="AE475" s="9">
        <v>1</v>
      </c>
      <c r="AF475" s="9">
        <v>0</v>
      </c>
      <c r="AG475" s="29">
        <v>0</v>
      </c>
      <c r="AH475" s="9">
        <v>1</v>
      </c>
      <c r="AI475" s="29">
        <v>0</v>
      </c>
      <c r="AJ475" s="20">
        <v>2000</v>
      </c>
      <c r="AK475" s="32" t="s">
        <v>98</v>
      </c>
      <c r="AL475" s="32" t="s">
        <v>98</v>
      </c>
      <c r="AM475" s="32" t="s">
        <v>98</v>
      </c>
      <c r="AN475" s="42" t="s">
        <v>98</v>
      </c>
      <c r="AO475" s="41">
        <v>0.64</v>
      </c>
      <c r="AP475" s="17">
        <v>0.36</v>
      </c>
      <c r="AQ475" t="s">
        <v>98</v>
      </c>
      <c r="AR475" s="39" t="s">
        <v>98</v>
      </c>
      <c r="AS475" t="s">
        <v>98</v>
      </c>
      <c r="AT475" s="39" t="s">
        <v>98</v>
      </c>
      <c r="AU475">
        <v>0</v>
      </c>
      <c r="AV475" s="17">
        <v>1</v>
      </c>
      <c r="AW475">
        <v>1</v>
      </c>
      <c r="AX475" s="17">
        <v>0</v>
      </c>
      <c r="AY475" s="17" t="s">
        <v>5</v>
      </c>
      <c r="AZ475">
        <v>0</v>
      </c>
      <c r="BA475">
        <v>1</v>
      </c>
      <c r="BB475">
        <v>0</v>
      </c>
      <c r="BC475">
        <v>0</v>
      </c>
      <c r="BD475">
        <v>0</v>
      </c>
      <c r="BE475">
        <v>0</v>
      </c>
      <c r="BF475" s="17">
        <v>0</v>
      </c>
      <c r="BG475">
        <v>0</v>
      </c>
      <c r="BH475">
        <v>1</v>
      </c>
      <c r="BI475" s="17">
        <v>0</v>
      </c>
      <c r="BJ475">
        <v>818</v>
      </c>
      <c r="BK475">
        <v>95</v>
      </c>
      <c r="BL475" s="24">
        <v>35</v>
      </c>
      <c r="BM475">
        <v>0</v>
      </c>
      <c r="BN475">
        <v>0</v>
      </c>
      <c r="BO475">
        <v>0</v>
      </c>
      <c r="BP475">
        <v>0</v>
      </c>
      <c r="BQ475">
        <v>0</v>
      </c>
      <c r="BR475">
        <v>1</v>
      </c>
      <c r="BS475">
        <v>0</v>
      </c>
      <c r="BT475" s="17">
        <v>0</v>
      </c>
      <c r="BU475">
        <v>0</v>
      </c>
      <c r="BV475">
        <v>0</v>
      </c>
      <c r="BW475">
        <v>1</v>
      </c>
      <c r="BX475" s="17">
        <v>0</v>
      </c>
      <c r="BY475">
        <v>0</v>
      </c>
      <c r="BZ475">
        <v>0</v>
      </c>
      <c r="CA475">
        <v>0</v>
      </c>
      <c r="CB475">
        <v>0</v>
      </c>
      <c r="CC475" s="17">
        <v>0</v>
      </c>
      <c r="CD475">
        <v>0</v>
      </c>
      <c r="CE475">
        <v>0</v>
      </c>
      <c r="CF475">
        <v>1</v>
      </c>
      <c r="CG475">
        <v>1</v>
      </c>
      <c r="CH475">
        <v>0</v>
      </c>
      <c r="CI475">
        <v>0</v>
      </c>
      <c r="CJ475">
        <v>1</v>
      </c>
      <c r="CK475">
        <v>1</v>
      </c>
      <c r="CL475">
        <v>1</v>
      </c>
      <c r="CM475">
        <v>0</v>
      </c>
      <c r="CN475">
        <v>0</v>
      </c>
      <c r="CO475" s="17">
        <v>0</v>
      </c>
      <c r="CP475">
        <v>0.123</v>
      </c>
      <c r="CQ475">
        <v>226</v>
      </c>
      <c r="CR475">
        <v>1</v>
      </c>
      <c r="CS475">
        <v>0</v>
      </c>
      <c r="CT475">
        <v>17</v>
      </c>
      <c r="CZ475" s="33" t="s">
        <v>85</v>
      </c>
    </row>
    <row r="476" spans="1:104" x14ac:dyDescent="0.25">
      <c r="A476">
        <v>475</v>
      </c>
      <c r="B476">
        <v>31</v>
      </c>
      <c r="C476" s="24" t="s">
        <v>311</v>
      </c>
      <c r="D476" s="12">
        <v>2.9</v>
      </c>
      <c r="E476" s="13">
        <f t="shared" si="111"/>
        <v>1.5025906735751295</v>
      </c>
      <c r="F476" s="7">
        <v>1.93</v>
      </c>
      <c r="G476" s="7">
        <f t="shared" si="104"/>
        <v>1.3974093264248704</v>
      </c>
      <c r="H476" s="15">
        <f t="shared" si="105"/>
        <v>4.4025906735751299</v>
      </c>
      <c r="I476" s="11">
        <f t="shared" si="106"/>
        <v>4.4245520473194209E-2</v>
      </c>
      <c r="J476" s="32">
        <f t="shared" si="107"/>
        <v>2.2925140141551403E-2</v>
      </c>
      <c r="K476" s="32">
        <f t="shared" si="108"/>
        <v>43.620234983319385</v>
      </c>
      <c r="L476" s="8">
        <v>1</v>
      </c>
      <c r="M476" s="9">
        <v>0</v>
      </c>
      <c r="N476" s="8">
        <v>1</v>
      </c>
      <c r="O476" s="9">
        <v>0</v>
      </c>
      <c r="P476" s="9">
        <v>0</v>
      </c>
      <c r="Q476" s="9">
        <v>0</v>
      </c>
      <c r="R476" s="9">
        <v>0</v>
      </c>
      <c r="S476" s="8">
        <v>1906</v>
      </c>
      <c r="T476" s="9">
        <v>6</v>
      </c>
      <c r="U476" s="9">
        <f t="shared" si="109"/>
        <v>1899</v>
      </c>
      <c r="V476" s="9">
        <f t="shared" si="110"/>
        <v>16</v>
      </c>
      <c r="W476" s="7">
        <v>7.68</v>
      </c>
      <c r="X476" s="7">
        <v>17.46</v>
      </c>
      <c r="Y476" s="9">
        <v>1</v>
      </c>
      <c r="Z476" s="9">
        <v>0</v>
      </c>
      <c r="AA476" s="9">
        <v>1</v>
      </c>
      <c r="AB476" s="9">
        <v>0</v>
      </c>
      <c r="AC476" s="9">
        <v>0</v>
      </c>
      <c r="AD476" s="29">
        <v>0</v>
      </c>
      <c r="AE476" s="9">
        <v>1</v>
      </c>
      <c r="AF476" s="9">
        <v>0</v>
      </c>
      <c r="AG476" s="29">
        <v>0</v>
      </c>
      <c r="AH476" s="9">
        <v>1</v>
      </c>
      <c r="AI476" s="29">
        <v>0</v>
      </c>
      <c r="AJ476" s="20">
        <v>2000</v>
      </c>
      <c r="AK476" s="32" t="s">
        <v>98</v>
      </c>
      <c r="AL476" s="32" t="s">
        <v>98</v>
      </c>
      <c r="AM476" s="32" t="s">
        <v>98</v>
      </c>
      <c r="AN476" s="42" t="s">
        <v>98</v>
      </c>
      <c r="AO476" s="41">
        <v>0.64</v>
      </c>
      <c r="AP476" s="17">
        <v>0.36</v>
      </c>
      <c r="AQ476" t="s">
        <v>98</v>
      </c>
      <c r="AR476" s="39" t="s">
        <v>98</v>
      </c>
      <c r="AS476" t="s">
        <v>98</v>
      </c>
      <c r="AT476" s="39" t="s">
        <v>98</v>
      </c>
      <c r="AU476">
        <v>0</v>
      </c>
      <c r="AV476" s="17">
        <v>1</v>
      </c>
      <c r="AW476">
        <v>1</v>
      </c>
      <c r="AX476" s="17">
        <v>0</v>
      </c>
      <c r="AY476" s="17" t="s">
        <v>5</v>
      </c>
      <c r="AZ476">
        <v>0</v>
      </c>
      <c r="BA476">
        <v>1</v>
      </c>
      <c r="BB476">
        <v>0</v>
      </c>
      <c r="BC476">
        <v>0</v>
      </c>
      <c r="BD476">
        <v>0</v>
      </c>
      <c r="BE476">
        <v>0</v>
      </c>
      <c r="BF476" s="17">
        <v>0</v>
      </c>
      <c r="BG476">
        <v>0</v>
      </c>
      <c r="BH476">
        <v>1</v>
      </c>
      <c r="BI476" s="17">
        <v>0</v>
      </c>
      <c r="BJ476">
        <v>818</v>
      </c>
      <c r="BK476">
        <v>95</v>
      </c>
      <c r="BL476" s="24">
        <v>35</v>
      </c>
      <c r="BM476">
        <v>0</v>
      </c>
      <c r="BN476">
        <v>0</v>
      </c>
      <c r="BO476">
        <v>0</v>
      </c>
      <c r="BP476">
        <v>0</v>
      </c>
      <c r="BQ476">
        <v>0</v>
      </c>
      <c r="BR476">
        <v>1</v>
      </c>
      <c r="BS476">
        <v>0</v>
      </c>
      <c r="BT476" s="17">
        <v>0</v>
      </c>
      <c r="BU476">
        <v>0</v>
      </c>
      <c r="BV476">
        <v>0</v>
      </c>
      <c r="BW476">
        <v>1</v>
      </c>
      <c r="BX476" s="17">
        <v>0</v>
      </c>
      <c r="BY476">
        <v>0</v>
      </c>
      <c r="BZ476">
        <v>0</v>
      </c>
      <c r="CA476">
        <v>0</v>
      </c>
      <c r="CB476">
        <v>0</v>
      </c>
      <c r="CC476" s="17">
        <v>0</v>
      </c>
      <c r="CD476">
        <v>0</v>
      </c>
      <c r="CE476">
        <v>0</v>
      </c>
      <c r="CF476">
        <v>1</v>
      </c>
      <c r="CG476">
        <v>1</v>
      </c>
      <c r="CH476">
        <v>0</v>
      </c>
      <c r="CI476">
        <v>0</v>
      </c>
      <c r="CJ476">
        <v>1</v>
      </c>
      <c r="CK476">
        <v>1</v>
      </c>
      <c r="CL476">
        <v>1</v>
      </c>
      <c r="CM476">
        <v>0</v>
      </c>
      <c r="CN476">
        <v>0</v>
      </c>
      <c r="CO476" s="17">
        <v>0</v>
      </c>
      <c r="CP476">
        <v>0.123</v>
      </c>
      <c r="CQ476">
        <v>226</v>
      </c>
      <c r="CR476">
        <v>1</v>
      </c>
      <c r="CS476">
        <v>0</v>
      </c>
      <c r="CT476">
        <v>17</v>
      </c>
      <c r="CZ476" s="33" t="s">
        <v>85</v>
      </c>
    </row>
    <row r="477" spans="1:104" x14ac:dyDescent="0.25">
      <c r="A477">
        <v>476</v>
      </c>
      <c r="B477">
        <v>31</v>
      </c>
      <c r="C477" s="24" t="s">
        <v>311</v>
      </c>
      <c r="D477" s="12">
        <v>2.6</v>
      </c>
      <c r="E477" s="13">
        <f t="shared" si="111"/>
        <v>1.8978102189781021</v>
      </c>
      <c r="F477" s="7">
        <v>1.37</v>
      </c>
      <c r="G477" s="7">
        <f t="shared" si="104"/>
        <v>0.702189781021898</v>
      </c>
      <c r="H477" s="15">
        <f t="shared" si="105"/>
        <v>4.4978102189781026</v>
      </c>
      <c r="I477" s="11">
        <f t="shared" si="106"/>
        <v>3.1422705174053607E-2</v>
      </c>
      <c r="J477" s="32">
        <f t="shared" si="107"/>
        <v>2.2936281148944235E-2</v>
      </c>
      <c r="K477" s="32">
        <f t="shared" si="108"/>
        <v>43.599047007933557</v>
      </c>
      <c r="L477" s="8">
        <v>1</v>
      </c>
      <c r="M477" s="9">
        <v>0</v>
      </c>
      <c r="N477" s="8">
        <v>1</v>
      </c>
      <c r="O477" s="9">
        <v>0</v>
      </c>
      <c r="P477" s="9">
        <v>0</v>
      </c>
      <c r="Q477" s="9">
        <v>0</v>
      </c>
      <c r="R477" s="9">
        <v>0</v>
      </c>
      <c r="S477" s="8">
        <v>1906</v>
      </c>
      <c r="T477" s="9">
        <v>6</v>
      </c>
      <c r="U477" s="9">
        <f t="shared" si="109"/>
        <v>1899</v>
      </c>
      <c r="V477" s="9">
        <f t="shared" si="110"/>
        <v>16</v>
      </c>
      <c r="W477" s="7">
        <v>7.68</v>
      </c>
      <c r="X477" s="7">
        <v>17.46</v>
      </c>
      <c r="Y477" s="9">
        <v>1</v>
      </c>
      <c r="Z477" s="9">
        <v>0</v>
      </c>
      <c r="AA477" s="9">
        <v>1</v>
      </c>
      <c r="AB477" s="9">
        <v>0</v>
      </c>
      <c r="AC477" s="9">
        <v>0</v>
      </c>
      <c r="AD477" s="29">
        <v>0</v>
      </c>
      <c r="AE477" s="9">
        <v>1</v>
      </c>
      <c r="AF477" s="9">
        <v>0</v>
      </c>
      <c r="AG477" s="29">
        <v>0</v>
      </c>
      <c r="AH477" s="9">
        <v>1</v>
      </c>
      <c r="AI477" s="29">
        <v>0</v>
      </c>
      <c r="AJ477" s="20">
        <v>2000</v>
      </c>
      <c r="AK477" s="32" t="s">
        <v>98</v>
      </c>
      <c r="AL477" s="32" t="s">
        <v>98</v>
      </c>
      <c r="AM477" s="32" t="s">
        <v>98</v>
      </c>
      <c r="AN477" s="42" t="s">
        <v>98</v>
      </c>
      <c r="AO477" s="41">
        <v>0.64</v>
      </c>
      <c r="AP477" s="17">
        <v>0.36</v>
      </c>
      <c r="AQ477" t="s">
        <v>98</v>
      </c>
      <c r="AR477" s="39" t="s">
        <v>98</v>
      </c>
      <c r="AS477" t="s">
        <v>98</v>
      </c>
      <c r="AT477" s="39" t="s">
        <v>98</v>
      </c>
      <c r="AU477">
        <v>0</v>
      </c>
      <c r="AV477" s="17">
        <v>1</v>
      </c>
      <c r="AW477">
        <v>1</v>
      </c>
      <c r="AX477" s="17">
        <v>0</v>
      </c>
      <c r="AY477" s="17" t="s">
        <v>5</v>
      </c>
      <c r="AZ477">
        <v>0</v>
      </c>
      <c r="BA477">
        <v>1</v>
      </c>
      <c r="BB477">
        <v>0</v>
      </c>
      <c r="BC477">
        <v>0</v>
      </c>
      <c r="BD477">
        <v>0</v>
      </c>
      <c r="BE477">
        <v>0</v>
      </c>
      <c r="BF477" s="17">
        <v>0</v>
      </c>
      <c r="BG477">
        <v>0</v>
      </c>
      <c r="BH477">
        <v>1</v>
      </c>
      <c r="BI477" s="17">
        <v>0</v>
      </c>
      <c r="BJ477">
        <v>818</v>
      </c>
      <c r="BK477">
        <v>95</v>
      </c>
      <c r="BL477" s="24">
        <v>35</v>
      </c>
      <c r="BM477">
        <v>0</v>
      </c>
      <c r="BN477">
        <v>0</v>
      </c>
      <c r="BO477">
        <v>0</v>
      </c>
      <c r="BP477">
        <v>0</v>
      </c>
      <c r="BQ477">
        <v>0</v>
      </c>
      <c r="BR477">
        <v>1</v>
      </c>
      <c r="BS477">
        <v>0</v>
      </c>
      <c r="BT477" s="17">
        <v>0</v>
      </c>
      <c r="BU477">
        <v>0</v>
      </c>
      <c r="BV477">
        <v>0</v>
      </c>
      <c r="BW477">
        <v>1</v>
      </c>
      <c r="BX477" s="17">
        <v>0</v>
      </c>
      <c r="BY477">
        <v>0</v>
      </c>
      <c r="BZ477">
        <v>0</v>
      </c>
      <c r="CA477">
        <v>0</v>
      </c>
      <c r="CB477">
        <v>0</v>
      </c>
      <c r="CC477" s="17">
        <v>0</v>
      </c>
      <c r="CD477">
        <v>0</v>
      </c>
      <c r="CE477">
        <v>0</v>
      </c>
      <c r="CF477">
        <v>1</v>
      </c>
      <c r="CG477">
        <v>1</v>
      </c>
      <c r="CH477">
        <v>0</v>
      </c>
      <c r="CI477">
        <v>0</v>
      </c>
      <c r="CJ477">
        <v>1</v>
      </c>
      <c r="CK477">
        <v>1</v>
      </c>
      <c r="CL477">
        <v>1</v>
      </c>
      <c r="CM477">
        <v>0</v>
      </c>
      <c r="CN477">
        <v>0</v>
      </c>
      <c r="CO477" s="17">
        <v>0</v>
      </c>
      <c r="CP477">
        <v>0.123</v>
      </c>
      <c r="CQ477">
        <v>226</v>
      </c>
      <c r="CR477">
        <v>1</v>
      </c>
      <c r="CS477">
        <v>0</v>
      </c>
      <c r="CT477">
        <v>17</v>
      </c>
      <c r="CZ477" s="33" t="s">
        <v>85</v>
      </c>
    </row>
    <row r="478" spans="1:104" x14ac:dyDescent="0.25">
      <c r="A478">
        <v>477</v>
      </c>
      <c r="B478">
        <v>31</v>
      </c>
      <c r="C478" s="24" t="s">
        <v>311</v>
      </c>
      <c r="D478" s="12">
        <v>-1</v>
      </c>
      <c r="E478" s="13">
        <f t="shared" si="111"/>
        <v>3.8461538461538458</v>
      </c>
      <c r="F478" s="7">
        <v>-0.26</v>
      </c>
      <c r="G478" s="7">
        <f t="shared" si="104"/>
        <v>-4.8461538461538458</v>
      </c>
      <c r="H478" s="15">
        <f t="shared" si="105"/>
        <v>2.8461538461538458</v>
      </c>
      <c r="I478" s="11">
        <f t="shared" si="106"/>
        <v>-5.966273195313905E-3</v>
      </c>
      <c r="J478" s="32">
        <f t="shared" si="107"/>
        <v>2.294720459736117E-2</v>
      </c>
      <c r="K478" s="32">
        <f t="shared" si="108"/>
        <v>43.578292761419654</v>
      </c>
      <c r="L478" s="8">
        <v>1</v>
      </c>
      <c r="M478" s="9">
        <v>0</v>
      </c>
      <c r="N478" s="8">
        <v>1</v>
      </c>
      <c r="O478" s="9">
        <v>0</v>
      </c>
      <c r="P478" s="9">
        <v>0</v>
      </c>
      <c r="Q478" s="9">
        <v>0</v>
      </c>
      <c r="R478" s="9">
        <v>0</v>
      </c>
      <c r="S478" s="8">
        <v>1906</v>
      </c>
      <c r="T478" s="9">
        <v>6</v>
      </c>
      <c r="U478" s="9">
        <f t="shared" si="109"/>
        <v>1899</v>
      </c>
      <c r="V478" s="9">
        <f t="shared" si="110"/>
        <v>16</v>
      </c>
      <c r="W478" s="7">
        <v>7.68</v>
      </c>
      <c r="X478" s="7">
        <v>17.46</v>
      </c>
      <c r="Y478" s="9">
        <v>1</v>
      </c>
      <c r="Z478" s="9">
        <v>0</v>
      </c>
      <c r="AA478" s="9">
        <v>1</v>
      </c>
      <c r="AB478" s="9">
        <v>0</v>
      </c>
      <c r="AC478" s="9">
        <v>0</v>
      </c>
      <c r="AD478" s="29">
        <v>0</v>
      </c>
      <c r="AE478" s="9">
        <v>1</v>
      </c>
      <c r="AF478" s="9">
        <v>0</v>
      </c>
      <c r="AG478" s="29">
        <v>0</v>
      </c>
      <c r="AH478" s="9">
        <v>1</v>
      </c>
      <c r="AI478" s="29">
        <v>0</v>
      </c>
      <c r="AJ478" s="20">
        <v>2000</v>
      </c>
      <c r="AK478" s="32" t="s">
        <v>98</v>
      </c>
      <c r="AL478" s="32" t="s">
        <v>98</v>
      </c>
      <c r="AM478" s="32" t="s">
        <v>98</v>
      </c>
      <c r="AN478" s="42" t="s">
        <v>98</v>
      </c>
      <c r="AO478" s="41">
        <v>0.64</v>
      </c>
      <c r="AP478" s="17">
        <v>0.36</v>
      </c>
      <c r="AQ478" t="s">
        <v>98</v>
      </c>
      <c r="AR478" s="39" t="s">
        <v>98</v>
      </c>
      <c r="AS478" t="s">
        <v>98</v>
      </c>
      <c r="AT478" s="39" t="s">
        <v>98</v>
      </c>
      <c r="AU478">
        <v>0</v>
      </c>
      <c r="AV478" s="17">
        <v>1</v>
      </c>
      <c r="AW478">
        <v>1</v>
      </c>
      <c r="AX478" s="17">
        <v>0</v>
      </c>
      <c r="AY478" s="17" t="s">
        <v>5</v>
      </c>
      <c r="AZ478">
        <v>0</v>
      </c>
      <c r="BA478">
        <v>1</v>
      </c>
      <c r="BB478">
        <v>0</v>
      </c>
      <c r="BC478">
        <v>0</v>
      </c>
      <c r="BD478">
        <v>0</v>
      </c>
      <c r="BE478">
        <v>0</v>
      </c>
      <c r="BF478" s="17">
        <v>0</v>
      </c>
      <c r="BG478">
        <v>0</v>
      </c>
      <c r="BH478">
        <v>1</v>
      </c>
      <c r="BI478" s="17">
        <v>0</v>
      </c>
      <c r="BJ478">
        <v>818</v>
      </c>
      <c r="BK478">
        <v>95</v>
      </c>
      <c r="BL478" s="24">
        <v>35</v>
      </c>
      <c r="BM478">
        <v>0</v>
      </c>
      <c r="BN478">
        <v>0</v>
      </c>
      <c r="BO478">
        <v>0</v>
      </c>
      <c r="BP478">
        <v>0</v>
      </c>
      <c r="BQ478">
        <v>0</v>
      </c>
      <c r="BR478">
        <v>1</v>
      </c>
      <c r="BS478">
        <v>0</v>
      </c>
      <c r="BT478" s="17">
        <v>0</v>
      </c>
      <c r="BU478">
        <v>0</v>
      </c>
      <c r="BV478">
        <v>0</v>
      </c>
      <c r="BW478">
        <v>1</v>
      </c>
      <c r="BX478" s="17">
        <v>0</v>
      </c>
      <c r="BY478">
        <v>0</v>
      </c>
      <c r="BZ478">
        <v>0</v>
      </c>
      <c r="CA478">
        <v>0</v>
      </c>
      <c r="CB478">
        <v>0</v>
      </c>
      <c r="CC478" s="17">
        <v>0</v>
      </c>
      <c r="CD478">
        <v>0</v>
      </c>
      <c r="CE478">
        <v>0</v>
      </c>
      <c r="CF478">
        <v>1</v>
      </c>
      <c r="CG478">
        <v>1</v>
      </c>
      <c r="CH478">
        <v>0</v>
      </c>
      <c r="CI478">
        <v>0</v>
      </c>
      <c r="CJ478">
        <v>1</v>
      </c>
      <c r="CK478">
        <v>1</v>
      </c>
      <c r="CL478">
        <v>1</v>
      </c>
      <c r="CM478">
        <v>0</v>
      </c>
      <c r="CN478">
        <v>0</v>
      </c>
      <c r="CO478" s="17">
        <v>0</v>
      </c>
      <c r="CP478">
        <v>0.123</v>
      </c>
      <c r="CQ478">
        <v>226</v>
      </c>
      <c r="CR478">
        <v>1</v>
      </c>
      <c r="CS478">
        <v>0</v>
      </c>
      <c r="CT478">
        <v>17</v>
      </c>
      <c r="CZ478" s="33" t="s">
        <v>85</v>
      </c>
    </row>
    <row r="479" spans="1:104" x14ac:dyDescent="0.25">
      <c r="A479">
        <v>478</v>
      </c>
      <c r="B479">
        <v>31</v>
      </c>
      <c r="C479" s="24" t="s">
        <v>311</v>
      </c>
      <c r="D479" s="12">
        <v>3.9</v>
      </c>
      <c r="E479" s="13">
        <f t="shared" si="111"/>
        <v>1.9509754877438719</v>
      </c>
      <c r="F479" s="7">
        <v>1.9990000000000001</v>
      </c>
      <c r="G479" s="7">
        <f t="shared" si="104"/>
        <v>1.949024512256128</v>
      </c>
      <c r="H479" s="15">
        <f t="shared" si="105"/>
        <v>5.850975487743872</v>
      </c>
      <c r="I479" s="11">
        <f t="shared" si="106"/>
        <v>6.2621945271200061E-2</v>
      </c>
      <c r="J479" s="32">
        <f t="shared" si="107"/>
        <v>3.132663595357682E-2</v>
      </c>
      <c r="K479" s="32">
        <f t="shared" si="108"/>
        <v>31.921716761477601</v>
      </c>
      <c r="L479" s="8">
        <v>1</v>
      </c>
      <c r="M479" s="9">
        <v>0</v>
      </c>
      <c r="N479" s="8">
        <v>1</v>
      </c>
      <c r="O479" s="9">
        <v>0</v>
      </c>
      <c r="P479" s="9">
        <v>0</v>
      </c>
      <c r="Q479" s="9">
        <v>0</v>
      </c>
      <c r="R479" s="9">
        <v>0</v>
      </c>
      <c r="S479" s="8">
        <v>1023</v>
      </c>
      <c r="T479" s="9">
        <v>7</v>
      </c>
      <c r="U479" s="9">
        <f t="shared" si="109"/>
        <v>1015</v>
      </c>
      <c r="V479" s="9">
        <f t="shared" si="110"/>
        <v>16</v>
      </c>
      <c r="W479" s="7">
        <v>5.45</v>
      </c>
      <c r="X479" s="7">
        <v>17.46</v>
      </c>
      <c r="Y479" s="9">
        <v>1</v>
      </c>
      <c r="Z479" s="9">
        <v>0</v>
      </c>
      <c r="AA479" s="9">
        <v>1</v>
      </c>
      <c r="AB479" s="9">
        <v>0</v>
      </c>
      <c r="AC479" s="9">
        <v>0</v>
      </c>
      <c r="AD479" s="29">
        <v>0</v>
      </c>
      <c r="AE479" s="9">
        <v>1</v>
      </c>
      <c r="AF479" s="9">
        <v>0</v>
      </c>
      <c r="AG479" s="29">
        <v>0</v>
      </c>
      <c r="AH479" s="9">
        <v>1</v>
      </c>
      <c r="AI479" s="29">
        <v>0</v>
      </c>
      <c r="AJ479" s="20">
        <v>2000</v>
      </c>
      <c r="AK479" s="32" t="s">
        <v>98</v>
      </c>
      <c r="AL479" s="32" t="s">
        <v>98</v>
      </c>
      <c r="AM479" s="32" t="s">
        <v>98</v>
      </c>
      <c r="AN479" s="42" t="s">
        <v>98</v>
      </c>
      <c r="AO479" s="41">
        <v>0.64</v>
      </c>
      <c r="AP479" s="17">
        <v>0.36</v>
      </c>
      <c r="AQ479" t="s">
        <v>98</v>
      </c>
      <c r="AR479" s="39" t="s">
        <v>98</v>
      </c>
      <c r="AS479" t="s">
        <v>98</v>
      </c>
      <c r="AT479" s="39" t="s">
        <v>98</v>
      </c>
      <c r="AU479">
        <v>0</v>
      </c>
      <c r="AV479" s="17">
        <v>1</v>
      </c>
      <c r="AW479">
        <v>1</v>
      </c>
      <c r="AX479" s="17">
        <v>0</v>
      </c>
      <c r="AY479" s="17" t="s">
        <v>5</v>
      </c>
      <c r="AZ479">
        <v>0</v>
      </c>
      <c r="BA479">
        <v>1</v>
      </c>
      <c r="BB479">
        <v>0</v>
      </c>
      <c r="BC479">
        <v>0</v>
      </c>
      <c r="BD479">
        <v>0</v>
      </c>
      <c r="BE479">
        <v>0</v>
      </c>
      <c r="BF479" s="17">
        <v>0</v>
      </c>
      <c r="BG479">
        <v>0</v>
      </c>
      <c r="BH479">
        <v>1</v>
      </c>
      <c r="BI479" s="17">
        <v>0</v>
      </c>
      <c r="BJ479">
        <v>818</v>
      </c>
      <c r="BK479">
        <v>95</v>
      </c>
      <c r="BL479" s="24">
        <v>35</v>
      </c>
      <c r="BM479">
        <v>0</v>
      </c>
      <c r="BN479">
        <v>0</v>
      </c>
      <c r="BO479">
        <v>0</v>
      </c>
      <c r="BP479">
        <v>0</v>
      </c>
      <c r="BQ479">
        <v>0</v>
      </c>
      <c r="BR479">
        <v>1</v>
      </c>
      <c r="BS479">
        <v>0</v>
      </c>
      <c r="BT479" s="17">
        <v>0</v>
      </c>
      <c r="BU479">
        <v>0</v>
      </c>
      <c r="BV479">
        <v>0</v>
      </c>
      <c r="BW479">
        <v>1</v>
      </c>
      <c r="BX479" s="17">
        <v>0</v>
      </c>
      <c r="BY479">
        <v>0</v>
      </c>
      <c r="BZ479">
        <v>0</v>
      </c>
      <c r="CA479">
        <v>0</v>
      </c>
      <c r="CB479">
        <v>0</v>
      </c>
      <c r="CC479" s="17">
        <v>0</v>
      </c>
      <c r="CD479">
        <v>0</v>
      </c>
      <c r="CE479">
        <v>0</v>
      </c>
      <c r="CF479">
        <v>1</v>
      </c>
      <c r="CG479">
        <v>1</v>
      </c>
      <c r="CH479">
        <v>0</v>
      </c>
      <c r="CI479">
        <v>0</v>
      </c>
      <c r="CJ479">
        <v>1</v>
      </c>
      <c r="CK479">
        <v>1</v>
      </c>
      <c r="CL479">
        <v>1</v>
      </c>
      <c r="CM479">
        <v>0</v>
      </c>
      <c r="CN479">
        <v>0</v>
      </c>
      <c r="CO479" s="17">
        <v>0</v>
      </c>
      <c r="CP479">
        <v>0.123</v>
      </c>
      <c r="CQ479">
        <v>226</v>
      </c>
      <c r="CR479">
        <v>1</v>
      </c>
      <c r="CS479">
        <v>0</v>
      </c>
      <c r="CT479">
        <v>17</v>
      </c>
      <c r="CZ479" s="33" t="s">
        <v>85</v>
      </c>
    </row>
    <row r="480" spans="1:104" x14ac:dyDescent="0.25">
      <c r="A480">
        <v>479</v>
      </c>
      <c r="B480">
        <v>31</v>
      </c>
      <c r="C480" s="24" t="s">
        <v>311</v>
      </c>
      <c r="D480" s="12">
        <v>7.4</v>
      </c>
      <c r="E480" s="13">
        <f t="shared" si="111"/>
        <v>1.1297709923664123</v>
      </c>
      <c r="F480" s="7">
        <v>6.55</v>
      </c>
      <c r="G480" s="7">
        <f t="shared" si="104"/>
        <v>6.2702290076335885</v>
      </c>
      <c r="H480" s="15">
        <f t="shared" si="105"/>
        <v>8.5297709923664122</v>
      </c>
      <c r="I480" s="11">
        <f t="shared" si="106"/>
        <v>0.20138099312014243</v>
      </c>
      <c r="J480" s="32">
        <f t="shared" si="107"/>
        <v>3.0745189789334722E-2</v>
      </c>
      <c r="K480" s="32">
        <f t="shared" si="108"/>
        <v>32.52541314111167</v>
      </c>
      <c r="L480" s="8">
        <v>1</v>
      </c>
      <c r="M480" s="9">
        <v>0</v>
      </c>
      <c r="N480" s="8">
        <v>1</v>
      </c>
      <c r="O480" s="9">
        <v>0</v>
      </c>
      <c r="P480" s="9">
        <v>0</v>
      </c>
      <c r="Q480" s="9">
        <v>0</v>
      </c>
      <c r="R480" s="9">
        <v>0</v>
      </c>
      <c r="S480" s="8">
        <v>1023</v>
      </c>
      <c r="T480" s="9">
        <v>7</v>
      </c>
      <c r="U480" s="9">
        <f t="shared" si="109"/>
        <v>1015</v>
      </c>
      <c r="V480" s="9">
        <f t="shared" si="110"/>
        <v>16</v>
      </c>
      <c r="W480" s="7">
        <v>7.68</v>
      </c>
      <c r="X480" s="7">
        <v>17.46</v>
      </c>
      <c r="Y480" s="9">
        <v>1</v>
      </c>
      <c r="Z480" s="9">
        <v>0</v>
      </c>
      <c r="AA480" s="9">
        <v>1</v>
      </c>
      <c r="AB480" s="9">
        <v>0</v>
      </c>
      <c r="AC480" s="9">
        <v>0</v>
      </c>
      <c r="AD480" s="29">
        <v>0</v>
      </c>
      <c r="AE480" s="9">
        <v>1</v>
      </c>
      <c r="AF480" s="9">
        <v>0</v>
      </c>
      <c r="AG480" s="29">
        <v>0</v>
      </c>
      <c r="AH480" s="9">
        <v>1</v>
      </c>
      <c r="AI480" s="29">
        <v>0</v>
      </c>
      <c r="AJ480" s="20">
        <v>2000</v>
      </c>
      <c r="AK480" s="32" t="s">
        <v>98</v>
      </c>
      <c r="AL480" s="32" t="s">
        <v>98</v>
      </c>
      <c r="AM480" s="32" t="s">
        <v>98</v>
      </c>
      <c r="AN480" s="42" t="s">
        <v>98</v>
      </c>
      <c r="AO480" s="41">
        <v>0.64</v>
      </c>
      <c r="AP480" s="17">
        <v>0.36</v>
      </c>
      <c r="AQ480" t="s">
        <v>98</v>
      </c>
      <c r="AR480" s="39" t="s">
        <v>98</v>
      </c>
      <c r="AS480" t="s">
        <v>98</v>
      </c>
      <c r="AT480" s="39" t="s">
        <v>98</v>
      </c>
      <c r="AU480">
        <v>0</v>
      </c>
      <c r="AV480" s="17">
        <v>1</v>
      </c>
      <c r="AW480">
        <v>1</v>
      </c>
      <c r="AX480" s="17">
        <v>0</v>
      </c>
      <c r="AY480" s="17" t="s">
        <v>5</v>
      </c>
      <c r="AZ480">
        <v>0</v>
      </c>
      <c r="BA480">
        <v>1</v>
      </c>
      <c r="BB480">
        <v>0</v>
      </c>
      <c r="BC480">
        <v>0</v>
      </c>
      <c r="BD480">
        <v>0</v>
      </c>
      <c r="BE480">
        <v>0</v>
      </c>
      <c r="BF480" s="17">
        <v>0</v>
      </c>
      <c r="BG480">
        <v>0</v>
      </c>
      <c r="BH480">
        <v>1</v>
      </c>
      <c r="BI480" s="17">
        <v>0</v>
      </c>
      <c r="BJ480">
        <v>818</v>
      </c>
      <c r="BK480">
        <v>95</v>
      </c>
      <c r="BL480" s="24">
        <v>35</v>
      </c>
      <c r="BM480">
        <v>0</v>
      </c>
      <c r="BN480">
        <v>0</v>
      </c>
      <c r="BO480">
        <v>0</v>
      </c>
      <c r="BP480">
        <v>0</v>
      </c>
      <c r="BQ480">
        <v>0</v>
      </c>
      <c r="BR480">
        <v>1</v>
      </c>
      <c r="BS480">
        <v>0</v>
      </c>
      <c r="BT480" s="17">
        <v>0</v>
      </c>
      <c r="BU480">
        <v>0</v>
      </c>
      <c r="BV480">
        <v>0</v>
      </c>
      <c r="BW480">
        <v>1</v>
      </c>
      <c r="BX480" s="17">
        <v>0</v>
      </c>
      <c r="BY480">
        <v>0</v>
      </c>
      <c r="BZ480">
        <v>0</v>
      </c>
      <c r="CA480">
        <v>0</v>
      </c>
      <c r="CB480">
        <v>0</v>
      </c>
      <c r="CC480" s="17">
        <v>0</v>
      </c>
      <c r="CD480">
        <v>0</v>
      </c>
      <c r="CE480">
        <v>0</v>
      </c>
      <c r="CF480">
        <v>1</v>
      </c>
      <c r="CG480">
        <v>1</v>
      </c>
      <c r="CH480">
        <v>0</v>
      </c>
      <c r="CI480">
        <v>0</v>
      </c>
      <c r="CJ480">
        <v>1</v>
      </c>
      <c r="CK480">
        <v>1</v>
      </c>
      <c r="CL480">
        <v>1</v>
      </c>
      <c r="CM480">
        <v>0</v>
      </c>
      <c r="CN480">
        <v>0</v>
      </c>
      <c r="CO480" s="17">
        <v>0</v>
      </c>
      <c r="CP480">
        <v>0.123</v>
      </c>
      <c r="CQ480">
        <v>226</v>
      </c>
      <c r="CR480">
        <v>1</v>
      </c>
      <c r="CS480">
        <v>0</v>
      </c>
      <c r="CT480">
        <v>17</v>
      </c>
      <c r="CZ480" s="33" t="s">
        <v>85</v>
      </c>
    </row>
    <row r="481" spans="1:104" x14ac:dyDescent="0.25">
      <c r="A481">
        <v>480</v>
      </c>
      <c r="B481">
        <v>31</v>
      </c>
      <c r="C481" s="24" t="s">
        <v>311</v>
      </c>
      <c r="D481" s="12">
        <v>6</v>
      </c>
      <c r="E481" s="13">
        <f t="shared" si="111"/>
        <v>3.333333333333333</v>
      </c>
      <c r="F481" s="7">
        <v>1.8</v>
      </c>
      <c r="G481" s="7">
        <f t="shared" si="104"/>
        <v>2.666666666666667</v>
      </c>
      <c r="H481" s="15">
        <f t="shared" si="105"/>
        <v>9.3333333333333321</v>
      </c>
      <c r="I481" s="11">
        <f t="shared" si="106"/>
        <v>6.9683742661882223E-2</v>
      </c>
      <c r="J481" s="32">
        <f t="shared" si="107"/>
        <v>3.8713190367712341E-2</v>
      </c>
      <c r="K481" s="32">
        <f t="shared" si="108"/>
        <v>25.830989140952386</v>
      </c>
      <c r="L481" s="8">
        <v>1</v>
      </c>
      <c r="M481" s="9">
        <v>0</v>
      </c>
      <c r="N481" s="8">
        <v>1</v>
      </c>
      <c r="O481" s="9">
        <v>0</v>
      </c>
      <c r="P481" s="9">
        <v>0</v>
      </c>
      <c r="Q481" s="9">
        <v>0</v>
      </c>
      <c r="R481" s="9">
        <v>0</v>
      </c>
      <c r="S481" s="8">
        <v>672</v>
      </c>
      <c r="T481" s="9">
        <v>7</v>
      </c>
      <c r="U481" s="9">
        <f t="shared" si="109"/>
        <v>664</v>
      </c>
      <c r="V481" s="9">
        <f t="shared" si="110"/>
        <v>16</v>
      </c>
      <c r="W481" s="7">
        <v>5.45</v>
      </c>
      <c r="X481" s="7">
        <v>17.46</v>
      </c>
      <c r="Y481" s="9">
        <v>1</v>
      </c>
      <c r="Z481" s="9">
        <v>0</v>
      </c>
      <c r="AA481" s="9">
        <v>1</v>
      </c>
      <c r="AB481" s="9">
        <v>0</v>
      </c>
      <c r="AC481" s="9">
        <v>0</v>
      </c>
      <c r="AD481" s="29">
        <v>0</v>
      </c>
      <c r="AE481" s="9">
        <v>1</v>
      </c>
      <c r="AF481" s="9">
        <v>0</v>
      </c>
      <c r="AG481" s="29">
        <v>0</v>
      </c>
      <c r="AH481" s="9">
        <v>1</v>
      </c>
      <c r="AI481" s="29">
        <v>0</v>
      </c>
      <c r="AJ481" s="20">
        <v>2000</v>
      </c>
      <c r="AK481" s="32" t="s">
        <v>98</v>
      </c>
      <c r="AL481" s="32" t="s">
        <v>98</v>
      </c>
      <c r="AM481" s="32" t="s">
        <v>98</v>
      </c>
      <c r="AN481" s="42" t="s">
        <v>98</v>
      </c>
      <c r="AO481" s="41">
        <v>0.64</v>
      </c>
      <c r="AP481" s="17">
        <v>0.36</v>
      </c>
      <c r="AQ481" t="s">
        <v>98</v>
      </c>
      <c r="AR481" s="39" t="s">
        <v>98</v>
      </c>
      <c r="AS481" t="s">
        <v>98</v>
      </c>
      <c r="AT481" s="39" t="s">
        <v>98</v>
      </c>
      <c r="AU481">
        <v>0</v>
      </c>
      <c r="AV481" s="17">
        <v>1</v>
      </c>
      <c r="AW481">
        <v>1</v>
      </c>
      <c r="AX481" s="17">
        <v>0</v>
      </c>
      <c r="AY481" s="17" t="s">
        <v>5</v>
      </c>
      <c r="AZ481">
        <v>0</v>
      </c>
      <c r="BA481">
        <v>1</v>
      </c>
      <c r="BB481">
        <v>0</v>
      </c>
      <c r="BC481">
        <v>0</v>
      </c>
      <c r="BD481">
        <v>0</v>
      </c>
      <c r="BE481">
        <v>0</v>
      </c>
      <c r="BF481" s="17">
        <v>0</v>
      </c>
      <c r="BG481">
        <v>0</v>
      </c>
      <c r="BH481">
        <v>1</v>
      </c>
      <c r="BI481" s="17">
        <v>0</v>
      </c>
      <c r="BJ481">
        <v>818</v>
      </c>
      <c r="BK481">
        <v>95</v>
      </c>
      <c r="BL481" s="24">
        <v>35</v>
      </c>
      <c r="BM481">
        <v>0</v>
      </c>
      <c r="BN481">
        <v>0</v>
      </c>
      <c r="BO481">
        <v>0</v>
      </c>
      <c r="BP481">
        <v>0</v>
      </c>
      <c r="BQ481">
        <v>0</v>
      </c>
      <c r="BR481">
        <v>1</v>
      </c>
      <c r="BS481">
        <v>0</v>
      </c>
      <c r="BT481" s="17">
        <v>0</v>
      </c>
      <c r="BU481">
        <v>0</v>
      </c>
      <c r="BV481">
        <v>0</v>
      </c>
      <c r="BW481">
        <v>1</v>
      </c>
      <c r="BX481" s="17">
        <v>0</v>
      </c>
      <c r="BY481">
        <v>0</v>
      </c>
      <c r="BZ481">
        <v>0</v>
      </c>
      <c r="CA481">
        <v>0</v>
      </c>
      <c r="CB481">
        <v>0</v>
      </c>
      <c r="CC481" s="17">
        <v>0</v>
      </c>
      <c r="CD481">
        <v>0</v>
      </c>
      <c r="CE481">
        <v>0</v>
      </c>
      <c r="CF481">
        <v>1</v>
      </c>
      <c r="CG481">
        <v>1</v>
      </c>
      <c r="CH481">
        <v>0</v>
      </c>
      <c r="CI481">
        <v>0</v>
      </c>
      <c r="CJ481">
        <v>1</v>
      </c>
      <c r="CK481">
        <v>1</v>
      </c>
      <c r="CL481">
        <v>1</v>
      </c>
      <c r="CM481">
        <v>0</v>
      </c>
      <c r="CN481">
        <v>0</v>
      </c>
      <c r="CO481" s="17">
        <v>0</v>
      </c>
      <c r="CP481">
        <v>0.123</v>
      </c>
      <c r="CQ481">
        <v>226</v>
      </c>
      <c r="CR481">
        <v>1</v>
      </c>
      <c r="CS481">
        <v>0</v>
      </c>
      <c r="CT481">
        <v>17</v>
      </c>
      <c r="CZ481" s="33" t="s">
        <v>85</v>
      </c>
    </row>
    <row r="482" spans="1:104" s="50" customFormat="1" x14ac:dyDescent="0.25">
      <c r="A482" s="50">
        <v>481</v>
      </c>
      <c r="B482" s="50">
        <v>31</v>
      </c>
      <c r="C482" s="51" t="s">
        <v>311</v>
      </c>
      <c r="D482" s="52">
        <v>11.5</v>
      </c>
      <c r="E482" s="53">
        <f t="shared" si="111"/>
        <v>1.4631043256997456</v>
      </c>
      <c r="F482" s="54">
        <v>7.86</v>
      </c>
      <c r="G482" s="54">
        <f t="shared" si="104"/>
        <v>10.036895674300254</v>
      </c>
      <c r="H482" s="55">
        <f t="shared" si="105"/>
        <v>12.963104325699746</v>
      </c>
      <c r="I482" s="56">
        <f t="shared" si="106"/>
        <v>0.29175624950447748</v>
      </c>
      <c r="J482" s="57">
        <f t="shared" si="107"/>
        <v>3.7119115713037845E-2</v>
      </c>
      <c r="K482" s="57">
        <f t="shared" si="108"/>
        <v>26.940296954562324</v>
      </c>
      <c r="L482" s="58">
        <v>1</v>
      </c>
      <c r="M482" s="59">
        <v>0</v>
      </c>
      <c r="N482" s="58">
        <v>1</v>
      </c>
      <c r="O482" s="59">
        <v>0</v>
      </c>
      <c r="P482" s="59">
        <v>0</v>
      </c>
      <c r="Q482" s="59">
        <v>0</v>
      </c>
      <c r="R482" s="59">
        <v>0</v>
      </c>
      <c r="S482" s="58">
        <v>672</v>
      </c>
      <c r="T482" s="59">
        <v>7</v>
      </c>
      <c r="U482" s="59">
        <f t="shared" si="109"/>
        <v>664</v>
      </c>
      <c r="V482" s="59">
        <f t="shared" si="110"/>
        <v>16</v>
      </c>
      <c r="W482" s="54">
        <v>7.68</v>
      </c>
      <c r="X482" s="54">
        <v>17.46</v>
      </c>
      <c r="Y482" s="59">
        <v>1</v>
      </c>
      <c r="Z482" s="59">
        <v>0</v>
      </c>
      <c r="AA482" s="59">
        <v>1</v>
      </c>
      <c r="AB482" s="59">
        <v>0</v>
      </c>
      <c r="AC482" s="59">
        <v>0</v>
      </c>
      <c r="AD482" s="60">
        <v>0</v>
      </c>
      <c r="AE482" s="59">
        <v>1</v>
      </c>
      <c r="AF482" s="59">
        <v>0</v>
      </c>
      <c r="AG482" s="60">
        <v>0</v>
      </c>
      <c r="AH482" s="59">
        <v>1</v>
      </c>
      <c r="AI482" s="60">
        <v>0</v>
      </c>
      <c r="AJ482" s="61">
        <v>2000</v>
      </c>
      <c r="AK482" s="57" t="s">
        <v>98</v>
      </c>
      <c r="AL482" s="57" t="s">
        <v>98</v>
      </c>
      <c r="AM482" s="57" t="s">
        <v>98</v>
      </c>
      <c r="AN482" s="62" t="s">
        <v>98</v>
      </c>
      <c r="AO482" s="63">
        <v>0.64</v>
      </c>
      <c r="AP482" s="64">
        <v>0.36</v>
      </c>
      <c r="AQ482" s="50" t="s">
        <v>98</v>
      </c>
      <c r="AR482" s="65" t="s">
        <v>98</v>
      </c>
      <c r="AS482" s="50" t="s">
        <v>98</v>
      </c>
      <c r="AT482" s="65" t="s">
        <v>98</v>
      </c>
      <c r="AU482">
        <v>0</v>
      </c>
      <c r="AV482" s="64">
        <v>1</v>
      </c>
      <c r="AW482" s="50">
        <v>1</v>
      </c>
      <c r="AX482" s="64">
        <v>0</v>
      </c>
      <c r="AY482" s="64" t="s">
        <v>5</v>
      </c>
      <c r="AZ482">
        <v>0</v>
      </c>
      <c r="BA482">
        <v>1</v>
      </c>
      <c r="BB482">
        <v>0</v>
      </c>
      <c r="BC482">
        <v>0</v>
      </c>
      <c r="BD482">
        <v>0</v>
      </c>
      <c r="BE482">
        <v>0</v>
      </c>
      <c r="BF482" s="64">
        <v>0</v>
      </c>
      <c r="BG482">
        <v>0</v>
      </c>
      <c r="BH482">
        <v>1</v>
      </c>
      <c r="BI482" s="64">
        <v>0</v>
      </c>
      <c r="BJ482">
        <v>818</v>
      </c>
      <c r="BK482">
        <v>95</v>
      </c>
      <c r="BL482" s="51">
        <v>35</v>
      </c>
      <c r="BM482" s="50">
        <v>0</v>
      </c>
      <c r="BN482" s="50">
        <v>0</v>
      </c>
      <c r="BO482" s="50">
        <v>0</v>
      </c>
      <c r="BP482" s="50">
        <v>0</v>
      </c>
      <c r="BQ482" s="50">
        <v>0</v>
      </c>
      <c r="BR482" s="50">
        <v>1</v>
      </c>
      <c r="BS482" s="50">
        <v>0</v>
      </c>
      <c r="BT482" s="64">
        <v>0</v>
      </c>
      <c r="BU482" s="50">
        <v>0</v>
      </c>
      <c r="BV482" s="50">
        <v>0</v>
      </c>
      <c r="BW482" s="50">
        <v>1</v>
      </c>
      <c r="BX482" s="64">
        <v>0</v>
      </c>
      <c r="BY482" s="50">
        <v>0</v>
      </c>
      <c r="BZ482" s="50">
        <v>0</v>
      </c>
      <c r="CA482" s="50">
        <v>0</v>
      </c>
      <c r="CB482" s="50">
        <v>0</v>
      </c>
      <c r="CC482" s="64">
        <v>0</v>
      </c>
      <c r="CD482" s="50">
        <v>0</v>
      </c>
      <c r="CE482" s="50">
        <v>0</v>
      </c>
      <c r="CF482" s="50">
        <v>1</v>
      </c>
      <c r="CG482" s="50">
        <v>1</v>
      </c>
      <c r="CH482" s="50">
        <v>0</v>
      </c>
      <c r="CI482" s="50">
        <v>0</v>
      </c>
      <c r="CJ482" s="50">
        <v>1</v>
      </c>
      <c r="CK482">
        <v>1</v>
      </c>
      <c r="CL482" s="50">
        <v>1</v>
      </c>
      <c r="CM482" s="50">
        <v>0</v>
      </c>
      <c r="CN482" s="50">
        <v>0</v>
      </c>
      <c r="CO482" s="64">
        <v>0</v>
      </c>
      <c r="CP482">
        <v>0.123</v>
      </c>
      <c r="CQ482">
        <v>226</v>
      </c>
      <c r="CR482">
        <v>1</v>
      </c>
      <c r="CS482">
        <v>0</v>
      </c>
      <c r="CT482">
        <v>17</v>
      </c>
      <c r="CU482" s="66"/>
      <c r="CZ482" s="33" t="s">
        <v>85</v>
      </c>
    </row>
    <row r="483" spans="1:104" x14ac:dyDescent="0.25">
      <c r="A483">
        <v>482</v>
      </c>
      <c r="B483">
        <v>32</v>
      </c>
      <c r="C483" s="24" t="s">
        <v>313</v>
      </c>
      <c r="D483" s="12">
        <v>6.62</v>
      </c>
      <c r="E483" s="13">
        <v>0.39</v>
      </c>
      <c r="F483" s="7">
        <f t="shared" ref="F483:F488" si="113">D483/E483</f>
        <v>16.974358974358974</v>
      </c>
      <c r="G483" s="7">
        <f t="shared" si="104"/>
        <v>6.23</v>
      </c>
      <c r="H483" s="15">
        <f t="shared" si="105"/>
        <v>7.01</v>
      </c>
      <c r="I483" s="11">
        <f t="shared" si="106"/>
        <v>0.7442826674266283</v>
      </c>
      <c r="J483" s="32">
        <f t="shared" si="107"/>
        <v>4.3847468322716771E-2</v>
      </c>
      <c r="K483" s="32">
        <f t="shared" si="108"/>
        <v>22.806333826163318</v>
      </c>
      <c r="L483" s="8">
        <v>1</v>
      </c>
      <c r="M483" s="9">
        <v>0</v>
      </c>
      <c r="N483" s="8">
        <v>1</v>
      </c>
      <c r="O483" s="9">
        <v>0</v>
      </c>
      <c r="P483" s="9">
        <v>0</v>
      </c>
      <c r="Q483" s="9">
        <v>0</v>
      </c>
      <c r="R483" s="9">
        <v>0</v>
      </c>
      <c r="S483" s="8">
        <v>237</v>
      </c>
      <c r="T483" s="9">
        <v>4</v>
      </c>
      <c r="U483" s="9">
        <f t="shared" si="109"/>
        <v>232</v>
      </c>
      <c r="V483" s="9">
        <f t="shared" si="110"/>
        <v>6</v>
      </c>
      <c r="W483" s="7">
        <v>15.046200000000001</v>
      </c>
      <c r="X483" s="7">
        <v>15.176500000000001</v>
      </c>
      <c r="Y483" s="9">
        <v>1</v>
      </c>
      <c r="Z483" s="9">
        <v>0</v>
      </c>
      <c r="AA483" s="9">
        <v>0</v>
      </c>
      <c r="AB483" s="9">
        <v>0</v>
      </c>
      <c r="AC483" s="9">
        <v>1</v>
      </c>
      <c r="AD483" s="29">
        <v>0</v>
      </c>
      <c r="AE483" s="9">
        <v>0</v>
      </c>
      <c r="AF483" s="9">
        <v>0</v>
      </c>
      <c r="AG483" s="29">
        <v>1</v>
      </c>
      <c r="AH483" s="9">
        <v>1</v>
      </c>
      <c r="AI483" s="29">
        <v>0</v>
      </c>
      <c r="AJ483" s="20">
        <v>2017</v>
      </c>
      <c r="AK483" s="32">
        <v>0</v>
      </c>
      <c r="AL483" s="32">
        <v>0</v>
      </c>
      <c r="AM483" s="32">
        <v>0.185</v>
      </c>
      <c r="AN483" s="42">
        <f t="shared" ref="AN483:AN488" si="114">1-AM483</f>
        <v>0.81499999999999995</v>
      </c>
      <c r="AO483" s="41">
        <v>1</v>
      </c>
      <c r="AP483" s="17">
        <v>0</v>
      </c>
      <c r="AQ483">
        <v>0.36969999999999997</v>
      </c>
      <c r="AR483" s="39">
        <v>0.63029999999999997</v>
      </c>
      <c r="AS483">
        <v>0</v>
      </c>
      <c r="AT483" s="39">
        <v>1</v>
      </c>
      <c r="AU483">
        <v>1</v>
      </c>
      <c r="AV483" s="17">
        <v>0</v>
      </c>
      <c r="AW483">
        <v>0</v>
      </c>
      <c r="AX483" s="17">
        <v>1</v>
      </c>
      <c r="AY483" s="17" t="s">
        <v>11</v>
      </c>
      <c r="AZ483">
        <v>1</v>
      </c>
      <c r="BA483">
        <v>0</v>
      </c>
      <c r="BB483">
        <v>0</v>
      </c>
      <c r="BC483">
        <v>0</v>
      </c>
      <c r="BD483">
        <v>0</v>
      </c>
      <c r="BE483">
        <v>0</v>
      </c>
      <c r="BF483" s="17">
        <v>0</v>
      </c>
      <c r="BG483">
        <v>1</v>
      </c>
      <c r="BH483">
        <v>0</v>
      </c>
      <c r="BI483" s="17">
        <v>0</v>
      </c>
      <c r="BJ483">
        <v>12659</v>
      </c>
      <c r="BK483">
        <v>13107</v>
      </c>
      <c r="BL483" s="24">
        <v>40.193300000000001</v>
      </c>
      <c r="BM483">
        <v>1</v>
      </c>
      <c r="BN483">
        <v>0</v>
      </c>
      <c r="BO483">
        <v>0</v>
      </c>
      <c r="BP483">
        <v>0</v>
      </c>
      <c r="BQ483">
        <v>0</v>
      </c>
      <c r="BR483">
        <v>0</v>
      </c>
      <c r="BS483">
        <v>0</v>
      </c>
      <c r="BT483" s="17">
        <v>0</v>
      </c>
      <c r="BU483">
        <v>0</v>
      </c>
      <c r="BV483">
        <v>0</v>
      </c>
      <c r="BW483">
        <v>1</v>
      </c>
      <c r="BX483" s="17">
        <v>0</v>
      </c>
      <c r="BY483">
        <v>0</v>
      </c>
      <c r="BZ483">
        <v>0</v>
      </c>
      <c r="CA483">
        <v>0</v>
      </c>
      <c r="CB483">
        <v>0</v>
      </c>
      <c r="CC483" s="17">
        <v>0</v>
      </c>
      <c r="CD483">
        <v>0</v>
      </c>
      <c r="CE483">
        <v>0</v>
      </c>
      <c r="CF483">
        <v>1</v>
      </c>
      <c r="CG483">
        <v>1</v>
      </c>
      <c r="CH483">
        <v>0</v>
      </c>
      <c r="CI483">
        <v>0</v>
      </c>
      <c r="CJ483">
        <v>1</v>
      </c>
      <c r="CK483">
        <v>1</v>
      </c>
      <c r="CL483">
        <v>0</v>
      </c>
      <c r="CM483">
        <v>0</v>
      </c>
      <c r="CN483">
        <v>0</v>
      </c>
      <c r="CO483" s="17">
        <v>0</v>
      </c>
      <c r="CP483">
        <v>1.35</v>
      </c>
      <c r="CQ483">
        <v>0</v>
      </c>
      <c r="CR483">
        <v>1</v>
      </c>
      <c r="CS483">
        <v>0</v>
      </c>
      <c r="CT483">
        <v>30</v>
      </c>
      <c r="CZ483" s="33" t="s">
        <v>85</v>
      </c>
    </row>
    <row r="484" spans="1:104" x14ac:dyDescent="0.25">
      <c r="A484">
        <v>483</v>
      </c>
      <c r="B484">
        <v>32</v>
      </c>
      <c r="C484" s="24" t="s">
        <v>313</v>
      </c>
      <c r="D484" s="12">
        <v>9.9700000000000006</v>
      </c>
      <c r="E484" s="13">
        <v>1.1100000000000001</v>
      </c>
      <c r="F484" s="7">
        <f t="shared" si="113"/>
        <v>8.9819819819819813</v>
      </c>
      <c r="G484" s="7">
        <f t="shared" si="104"/>
        <v>8.8600000000000012</v>
      </c>
      <c r="H484" s="15">
        <f t="shared" si="105"/>
        <v>11.08</v>
      </c>
      <c r="I484" s="11">
        <f t="shared" si="106"/>
        <v>0.51040909554348857</v>
      </c>
      <c r="J484" s="32">
        <f t="shared" si="107"/>
        <v>5.6825887267128616E-2</v>
      </c>
      <c r="K484" s="32">
        <f t="shared" si="108"/>
        <v>17.597613483783789</v>
      </c>
      <c r="L484" s="8">
        <v>1</v>
      </c>
      <c r="M484" s="9">
        <v>0</v>
      </c>
      <c r="N484" s="8">
        <v>1</v>
      </c>
      <c r="O484" s="9">
        <v>0</v>
      </c>
      <c r="P484" s="9">
        <v>0</v>
      </c>
      <c r="Q484" s="9">
        <v>0</v>
      </c>
      <c r="R484" s="9">
        <v>0</v>
      </c>
      <c r="S484" s="8">
        <v>237</v>
      </c>
      <c r="T484" s="9">
        <v>7</v>
      </c>
      <c r="U484" s="9">
        <f t="shared" si="109"/>
        <v>229</v>
      </c>
      <c r="V484" s="9">
        <f t="shared" si="110"/>
        <v>6</v>
      </c>
      <c r="W484" s="7">
        <v>15.046200000000001</v>
      </c>
      <c r="X484" s="7">
        <v>15.176500000000001</v>
      </c>
      <c r="Y484" s="9">
        <v>1</v>
      </c>
      <c r="Z484" s="9">
        <v>0</v>
      </c>
      <c r="AA484" s="9">
        <v>0</v>
      </c>
      <c r="AB484" s="9">
        <v>0</v>
      </c>
      <c r="AC484" s="9">
        <v>1</v>
      </c>
      <c r="AD484" s="29">
        <v>0</v>
      </c>
      <c r="AE484" s="9">
        <v>0</v>
      </c>
      <c r="AF484" s="9">
        <v>0</v>
      </c>
      <c r="AG484" s="29">
        <v>1</v>
      </c>
      <c r="AH484" s="9">
        <v>1</v>
      </c>
      <c r="AI484" s="29">
        <v>0</v>
      </c>
      <c r="AJ484" s="20">
        <v>2017</v>
      </c>
      <c r="AK484" s="32">
        <v>0</v>
      </c>
      <c r="AL484" s="32">
        <v>0</v>
      </c>
      <c r="AM484" s="32">
        <v>0.185</v>
      </c>
      <c r="AN484" s="42">
        <f t="shared" si="114"/>
        <v>0.81499999999999995</v>
      </c>
      <c r="AO484" s="41">
        <v>1</v>
      </c>
      <c r="AP484" s="17">
        <v>0</v>
      </c>
      <c r="AQ484">
        <v>0.36969999999999997</v>
      </c>
      <c r="AR484" s="39">
        <v>0.63029999999999997</v>
      </c>
      <c r="AS484">
        <v>0</v>
      </c>
      <c r="AT484" s="39">
        <v>1</v>
      </c>
      <c r="AU484">
        <v>1</v>
      </c>
      <c r="AV484" s="17">
        <v>0</v>
      </c>
      <c r="AW484">
        <v>0</v>
      </c>
      <c r="AX484" s="17">
        <v>1</v>
      </c>
      <c r="AY484" s="17" t="s">
        <v>11</v>
      </c>
      <c r="AZ484">
        <v>1</v>
      </c>
      <c r="BA484">
        <v>0</v>
      </c>
      <c r="BB484">
        <v>0</v>
      </c>
      <c r="BC484">
        <v>0</v>
      </c>
      <c r="BD484">
        <v>0</v>
      </c>
      <c r="BE484">
        <v>0</v>
      </c>
      <c r="BF484" s="17">
        <v>0</v>
      </c>
      <c r="BG484">
        <v>1</v>
      </c>
      <c r="BH484">
        <v>0</v>
      </c>
      <c r="BI484" s="17">
        <v>0</v>
      </c>
      <c r="BJ484">
        <v>12659</v>
      </c>
      <c r="BK484">
        <v>13107</v>
      </c>
      <c r="BL484" s="24">
        <v>40.193300000000001</v>
      </c>
      <c r="BM484">
        <v>0</v>
      </c>
      <c r="BN484">
        <v>0</v>
      </c>
      <c r="BO484">
        <v>0</v>
      </c>
      <c r="BP484">
        <v>0</v>
      </c>
      <c r="BQ484">
        <v>1</v>
      </c>
      <c r="BR484">
        <v>0</v>
      </c>
      <c r="BS484">
        <v>0</v>
      </c>
      <c r="BT484" s="17">
        <v>0</v>
      </c>
      <c r="BU484">
        <v>1</v>
      </c>
      <c r="BV484">
        <v>0</v>
      </c>
      <c r="BW484">
        <v>0</v>
      </c>
      <c r="BX484" s="17">
        <v>0</v>
      </c>
      <c r="BY484">
        <v>0</v>
      </c>
      <c r="BZ484">
        <v>0</v>
      </c>
      <c r="CA484">
        <v>0</v>
      </c>
      <c r="CB484">
        <v>1</v>
      </c>
      <c r="CC484" s="17">
        <v>0</v>
      </c>
      <c r="CD484">
        <v>0</v>
      </c>
      <c r="CE484">
        <v>0</v>
      </c>
      <c r="CF484">
        <v>1</v>
      </c>
      <c r="CG484">
        <v>1</v>
      </c>
      <c r="CH484">
        <v>0</v>
      </c>
      <c r="CI484">
        <v>0</v>
      </c>
      <c r="CJ484">
        <v>1</v>
      </c>
      <c r="CK484">
        <v>1</v>
      </c>
      <c r="CL484">
        <v>0</v>
      </c>
      <c r="CM484">
        <v>0</v>
      </c>
      <c r="CN484">
        <v>0</v>
      </c>
      <c r="CO484" s="17">
        <v>0</v>
      </c>
      <c r="CP484">
        <v>1.35</v>
      </c>
      <c r="CQ484">
        <v>0</v>
      </c>
      <c r="CR484">
        <v>1</v>
      </c>
      <c r="CS484">
        <v>0</v>
      </c>
      <c r="CT484">
        <v>30</v>
      </c>
      <c r="CZ484" s="33" t="s">
        <v>85</v>
      </c>
    </row>
    <row r="485" spans="1:104" x14ac:dyDescent="0.25">
      <c r="A485">
        <v>484</v>
      </c>
      <c r="B485">
        <v>32</v>
      </c>
      <c r="C485" s="24" t="s">
        <v>313</v>
      </c>
      <c r="D485" s="12">
        <v>5.72</v>
      </c>
      <c r="E485" s="13">
        <v>0.67</v>
      </c>
      <c r="F485" s="7">
        <f t="shared" si="113"/>
        <v>8.5373134328358198</v>
      </c>
      <c r="G485" s="7">
        <f t="shared" si="104"/>
        <v>5.05</v>
      </c>
      <c r="H485" s="15">
        <f t="shared" si="105"/>
        <v>6.39</v>
      </c>
      <c r="I485" s="11">
        <f t="shared" si="106"/>
        <v>0.49217600558469293</v>
      </c>
      <c r="J485" s="32">
        <f t="shared" si="107"/>
        <v>5.7649986668137115E-2</v>
      </c>
      <c r="K485" s="32">
        <f t="shared" si="108"/>
        <v>17.346057784132938</v>
      </c>
      <c r="L485" s="8">
        <v>1</v>
      </c>
      <c r="M485" s="9">
        <v>0</v>
      </c>
      <c r="N485" s="8">
        <v>1</v>
      </c>
      <c r="O485" s="9">
        <v>0</v>
      </c>
      <c r="P485" s="9">
        <v>0</v>
      </c>
      <c r="Q485" s="9">
        <v>0</v>
      </c>
      <c r="R485" s="9">
        <v>0</v>
      </c>
      <c r="S485" s="8">
        <v>237</v>
      </c>
      <c r="T485" s="9">
        <v>8</v>
      </c>
      <c r="U485" s="9">
        <f t="shared" si="109"/>
        <v>228</v>
      </c>
      <c r="V485" s="9">
        <f t="shared" si="110"/>
        <v>6</v>
      </c>
      <c r="W485" s="7">
        <v>15.046200000000001</v>
      </c>
      <c r="X485" s="7">
        <v>15.176500000000001</v>
      </c>
      <c r="Y485" s="9">
        <v>1</v>
      </c>
      <c r="Z485" s="9">
        <v>0</v>
      </c>
      <c r="AA485" s="9">
        <v>0</v>
      </c>
      <c r="AB485" s="9">
        <v>0</v>
      </c>
      <c r="AC485" s="9">
        <v>1</v>
      </c>
      <c r="AD485" s="29">
        <v>0</v>
      </c>
      <c r="AE485" s="9">
        <v>0</v>
      </c>
      <c r="AF485" s="9">
        <v>0</v>
      </c>
      <c r="AG485" s="29">
        <v>1</v>
      </c>
      <c r="AH485" s="9">
        <v>1</v>
      </c>
      <c r="AI485" s="29">
        <v>0</v>
      </c>
      <c r="AJ485" s="20">
        <v>2017</v>
      </c>
      <c r="AK485" s="32">
        <v>0</v>
      </c>
      <c r="AL485" s="32">
        <v>0</v>
      </c>
      <c r="AM485" s="32">
        <v>0.185</v>
      </c>
      <c r="AN485" s="42">
        <f t="shared" si="114"/>
        <v>0.81499999999999995</v>
      </c>
      <c r="AO485" s="41">
        <v>1</v>
      </c>
      <c r="AP485" s="17">
        <v>0</v>
      </c>
      <c r="AQ485">
        <v>0.36969999999999997</v>
      </c>
      <c r="AR485" s="39">
        <v>0.63029999999999997</v>
      </c>
      <c r="AS485">
        <v>0</v>
      </c>
      <c r="AT485" s="39">
        <v>1</v>
      </c>
      <c r="AU485">
        <v>1</v>
      </c>
      <c r="AV485" s="17">
        <v>0</v>
      </c>
      <c r="AW485">
        <v>0</v>
      </c>
      <c r="AX485" s="17">
        <v>1</v>
      </c>
      <c r="AY485" s="17" t="s">
        <v>11</v>
      </c>
      <c r="AZ485">
        <v>1</v>
      </c>
      <c r="BA485">
        <v>0</v>
      </c>
      <c r="BB485">
        <v>0</v>
      </c>
      <c r="BC485">
        <v>0</v>
      </c>
      <c r="BD485">
        <v>0</v>
      </c>
      <c r="BE485">
        <v>0</v>
      </c>
      <c r="BF485" s="17">
        <v>0</v>
      </c>
      <c r="BG485">
        <v>1</v>
      </c>
      <c r="BH485">
        <v>0</v>
      </c>
      <c r="BI485" s="17">
        <v>0</v>
      </c>
      <c r="BJ485">
        <v>12659</v>
      </c>
      <c r="BK485">
        <v>13107</v>
      </c>
      <c r="BL485" s="24">
        <v>40.193300000000001</v>
      </c>
      <c r="BM485">
        <v>0</v>
      </c>
      <c r="BN485">
        <v>0</v>
      </c>
      <c r="BO485">
        <v>0</v>
      </c>
      <c r="BP485">
        <v>0</v>
      </c>
      <c r="BQ485">
        <v>0</v>
      </c>
      <c r="BR485">
        <v>0</v>
      </c>
      <c r="BS485">
        <v>1</v>
      </c>
      <c r="BT485" s="17">
        <v>0</v>
      </c>
      <c r="BU485">
        <v>0</v>
      </c>
      <c r="BV485">
        <v>1</v>
      </c>
      <c r="BW485">
        <v>0</v>
      </c>
      <c r="BX485" s="17">
        <v>0</v>
      </c>
      <c r="BY485">
        <v>0</v>
      </c>
      <c r="BZ485">
        <v>0</v>
      </c>
      <c r="CA485">
        <v>0</v>
      </c>
      <c r="CB485">
        <v>1</v>
      </c>
      <c r="CC485" s="17">
        <v>0</v>
      </c>
      <c r="CD485">
        <v>0</v>
      </c>
      <c r="CE485">
        <v>0</v>
      </c>
      <c r="CF485">
        <v>1</v>
      </c>
      <c r="CG485">
        <v>1</v>
      </c>
      <c r="CH485">
        <v>0</v>
      </c>
      <c r="CI485">
        <v>0</v>
      </c>
      <c r="CJ485">
        <v>1</v>
      </c>
      <c r="CK485">
        <v>1</v>
      </c>
      <c r="CL485">
        <v>0</v>
      </c>
      <c r="CM485">
        <v>0</v>
      </c>
      <c r="CN485">
        <v>0</v>
      </c>
      <c r="CO485" s="17">
        <v>0</v>
      </c>
      <c r="CP485">
        <v>1.35</v>
      </c>
      <c r="CQ485">
        <v>0</v>
      </c>
      <c r="CR485">
        <v>1</v>
      </c>
      <c r="CS485">
        <v>0</v>
      </c>
      <c r="CT485">
        <v>30</v>
      </c>
      <c r="CZ485" s="33" t="s">
        <v>85</v>
      </c>
    </row>
    <row r="486" spans="1:104" x14ac:dyDescent="0.25">
      <c r="A486">
        <v>485</v>
      </c>
      <c r="B486">
        <v>32</v>
      </c>
      <c r="C486" s="24" t="s">
        <v>313</v>
      </c>
      <c r="D486" s="12">
        <v>5.28</v>
      </c>
      <c r="E486" s="13">
        <v>0.7</v>
      </c>
      <c r="F486" s="7">
        <f t="shared" si="113"/>
        <v>7.5428571428571436</v>
      </c>
      <c r="G486" s="7">
        <f t="shared" si="104"/>
        <v>4.58</v>
      </c>
      <c r="H486" s="15">
        <f t="shared" si="105"/>
        <v>5.98</v>
      </c>
      <c r="I486" s="11">
        <f t="shared" si="106"/>
        <v>0.44688286452391052</v>
      </c>
      <c r="J486" s="32">
        <f t="shared" si="107"/>
        <v>5.924583431188208E-2</v>
      </c>
      <c r="K486" s="32">
        <f t="shared" si="108"/>
        <v>16.87882382980375</v>
      </c>
      <c r="L486" s="8">
        <v>1</v>
      </c>
      <c r="M486" s="9">
        <v>0</v>
      </c>
      <c r="N486" s="8">
        <v>1</v>
      </c>
      <c r="O486" s="9">
        <v>0</v>
      </c>
      <c r="P486" s="9">
        <v>0</v>
      </c>
      <c r="Q486" s="9">
        <v>0</v>
      </c>
      <c r="R486" s="9">
        <v>0</v>
      </c>
      <c r="S486" s="8">
        <v>237</v>
      </c>
      <c r="T486" s="9">
        <v>8</v>
      </c>
      <c r="U486" s="9">
        <f t="shared" si="109"/>
        <v>228</v>
      </c>
      <c r="V486" s="9">
        <f t="shared" si="110"/>
        <v>6</v>
      </c>
      <c r="W486" s="7">
        <v>15.046200000000001</v>
      </c>
      <c r="X486" s="7">
        <v>15.176500000000001</v>
      </c>
      <c r="Y486" s="9">
        <v>1</v>
      </c>
      <c r="Z486" s="9">
        <v>0</v>
      </c>
      <c r="AA486" s="9">
        <v>0</v>
      </c>
      <c r="AB486" s="9">
        <v>0</v>
      </c>
      <c r="AC486" s="9">
        <v>1</v>
      </c>
      <c r="AD486" s="29">
        <v>0</v>
      </c>
      <c r="AE486" s="9">
        <v>0</v>
      </c>
      <c r="AF486" s="9">
        <v>0</v>
      </c>
      <c r="AG486" s="29">
        <v>1</v>
      </c>
      <c r="AH486" s="9">
        <v>1</v>
      </c>
      <c r="AI486" s="29">
        <v>0</v>
      </c>
      <c r="AJ486" s="20">
        <v>2017</v>
      </c>
      <c r="AK486" s="32">
        <v>0</v>
      </c>
      <c r="AL486" s="32">
        <v>0</v>
      </c>
      <c r="AM486" s="32">
        <v>0.185</v>
      </c>
      <c r="AN486" s="42">
        <f t="shared" si="114"/>
        <v>0.81499999999999995</v>
      </c>
      <c r="AO486" s="41">
        <v>1</v>
      </c>
      <c r="AP486" s="17">
        <v>0</v>
      </c>
      <c r="AQ486">
        <v>0.36969999999999997</v>
      </c>
      <c r="AR486" s="39">
        <v>0.63029999999999997</v>
      </c>
      <c r="AS486">
        <v>0</v>
      </c>
      <c r="AT486" s="39">
        <v>1</v>
      </c>
      <c r="AU486">
        <v>1</v>
      </c>
      <c r="AV486" s="17">
        <v>0</v>
      </c>
      <c r="AW486">
        <v>0</v>
      </c>
      <c r="AX486" s="17">
        <v>1</v>
      </c>
      <c r="AY486" s="17" t="s">
        <v>11</v>
      </c>
      <c r="AZ486">
        <v>1</v>
      </c>
      <c r="BA486">
        <v>0</v>
      </c>
      <c r="BB486">
        <v>0</v>
      </c>
      <c r="BC486">
        <v>0</v>
      </c>
      <c r="BD486">
        <v>0</v>
      </c>
      <c r="BE486">
        <v>0</v>
      </c>
      <c r="BF486" s="17">
        <v>0</v>
      </c>
      <c r="BG486">
        <v>1</v>
      </c>
      <c r="BH486">
        <v>0</v>
      </c>
      <c r="BI486" s="17">
        <v>0</v>
      </c>
      <c r="BJ486">
        <v>12659</v>
      </c>
      <c r="BK486">
        <v>13107</v>
      </c>
      <c r="BL486" s="24">
        <v>40.193300000000001</v>
      </c>
      <c r="BM486">
        <v>0</v>
      </c>
      <c r="BN486">
        <v>0</v>
      </c>
      <c r="BO486">
        <v>0</v>
      </c>
      <c r="BP486">
        <v>0</v>
      </c>
      <c r="BQ486">
        <v>1</v>
      </c>
      <c r="BR486">
        <v>0</v>
      </c>
      <c r="BS486">
        <v>0</v>
      </c>
      <c r="BT486" s="17">
        <v>0</v>
      </c>
      <c r="BU486">
        <v>0</v>
      </c>
      <c r="BV486">
        <v>1</v>
      </c>
      <c r="BW486">
        <v>0</v>
      </c>
      <c r="BX486" s="17">
        <v>0</v>
      </c>
      <c r="BY486">
        <v>0</v>
      </c>
      <c r="BZ486">
        <v>0</v>
      </c>
      <c r="CA486">
        <v>0</v>
      </c>
      <c r="CB486">
        <v>1</v>
      </c>
      <c r="CC486" s="17">
        <v>0</v>
      </c>
      <c r="CD486">
        <v>0</v>
      </c>
      <c r="CE486">
        <v>0</v>
      </c>
      <c r="CF486">
        <v>1</v>
      </c>
      <c r="CG486">
        <v>1</v>
      </c>
      <c r="CH486">
        <v>0</v>
      </c>
      <c r="CI486">
        <v>0</v>
      </c>
      <c r="CJ486">
        <v>1</v>
      </c>
      <c r="CK486">
        <v>1</v>
      </c>
      <c r="CL486">
        <v>0</v>
      </c>
      <c r="CM486">
        <v>0</v>
      </c>
      <c r="CN486">
        <v>0</v>
      </c>
      <c r="CO486" s="17">
        <v>0</v>
      </c>
      <c r="CP486">
        <v>1.35</v>
      </c>
      <c r="CQ486">
        <v>0</v>
      </c>
      <c r="CR486">
        <v>1</v>
      </c>
      <c r="CS486">
        <v>0</v>
      </c>
      <c r="CT486">
        <v>30</v>
      </c>
      <c r="CZ486" s="33" t="s">
        <v>85</v>
      </c>
    </row>
    <row r="487" spans="1:104" x14ac:dyDescent="0.25">
      <c r="A487">
        <v>486</v>
      </c>
      <c r="B487">
        <v>32</v>
      </c>
      <c r="C487" s="24" t="s">
        <v>313</v>
      </c>
      <c r="D487" s="12">
        <v>8.99</v>
      </c>
      <c r="E487" s="13">
        <v>1.39</v>
      </c>
      <c r="F487" s="7">
        <f t="shared" si="113"/>
        <v>6.4676258992805762</v>
      </c>
      <c r="G487" s="7">
        <f t="shared" si="104"/>
        <v>7.6000000000000005</v>
      </c>
      <c r="H487" s="15">
        <f t="shared" si="105"/>
        <v>10.38</v>
      </c>
      <c r="I487" s="11">
        <f t="shared" si="106"/>
        <v>0.39373101472301469</v>
      </c>
      <c r="J487" s="32">
        <f t="shared" si="107"/>
        <v>6.0877209172968898E-2</v>
      </c>
      <c r="K487" s="32">
        <f t="shared" si="108"/>
        <v>16.426508599609502</v>
      </c>
      <c r="L487" s="8">
        <v>1</v>
      </c>
      <c r="M487" s="9">
        <v>0</v>
      </c>
      <c r="N487" s="8">
        <v>1</v>
      </c>
      <c r="O487" s="9">
        <v>0</v>
      </c>
      <c r="P487" s="9">
        <v>0</v>
      </c>
      <c r="Q487" s="9">
        <v>0</v>
      </c>
      <c r="R487" s="9">
        <v>0</v>
      </c>
      <c r="S487" s="8">
        <v>237</v>
      </c>
      <c r="T487" s="9">
        <v>8</v>
      </c>
      <c r="U487" s="9">
        <f t="shared" si="109"/>
        <v>228</v>
      </c>
      <c r="V487" s="9">
        <f t="shared" si="110"/>
        <v>6</v>
      </c>
      <c r="W487" s="7">
        <v>15.046200000000001</v>
      </c>
      <c r="X487" s="7">
        <v>15.176500000000001</v>
      </c>
      <c r="Y487" s="9">
        <v>1</v>
      </c>
      <c r="Z487" s="9">
        <v>0</v>
      </c>
      <c r="AA487" s="9">
        <v>0</v>
      </c>
      <c r="AB487" s="9">
        <v>0</v>
      </c>
      <c r="AC487" s="9">
        <v>1</v>
      </c>
      <c r="AD487" s="29">
        <v>0</v>
      </c>
      <c r="AE487" s="9">
        <v>0</v>
      </c>
      <c r="AF487" s="9">
        <v>0</v>
      </c>
      <c r="AG487" s="29">
        <v>1</v>
      </c>
      <c r="AH487" s="9">
        <v>1</v>
      </c>
      <c r="AI487" s="29">
        <v>0</v>
      </c>
      <c r="AJ487" s="20">
        <v>2017</v>
      </c>
      <c r="AK487" s="32">
        <v>0</v>
      </c>
      <c r="AL487" s="32">
        <v>0</v>
      </c>
      <c r="AM487" s="32">
        <v>0.185</v>
      </c>
      <c r="AN487" s="42">
        <f t="shared" si="114"/>
        <v>0.81499999999999995</v>
      </c>
      <c r="AO487" s="41">
        <v>1</v>
      </c>
      <c r="AP487" s="17">
        <v>0</v>
      </c>
      <c r="AQ487">
        <v>0.36969999999999997</v>
      </c>
      <c r="AR487" s="39">
        <v>0.63029999999999997</v>
      </c>
      <c r="AS487">
        <v>0</v>
      </c>
      <c r="AT487" s="39">
        <v>1</v>
      </c>
      <c r="AU487">
        <v>1</v>
      </c>
      <c r="AV487" s="17">
        <v>0</v>
      </c>
      <c r="AW487">
        <v>0</v>
      </c>
      <c r="AX487" s="17">
        <v>1</v>
      </c>
      <c r="AY487" s="17" t="s">
        <v>11</v>
      </c>
      <c r="AZ487">
        <v>1</v>
      </c>
      <c r="BA487">
        <v>0</v>
      </c>
      <c r="BB487">
        <v>0</v>
      </c>
      <c r="BC487">
        <v>0</v>
      </c>
      <c r="BD487">
        <v>0</v>
      </c>
      <c r="BE487">
        <v>0</v>
      </c>
      <c r="BF487" s="17">
        <v>0</v>
      </c>
      <c r="BG487">
        <v>1</v>
      </c>
      <c r="BH487">
        <v>0</v>
      </c>
      <c r="BI487" s="17">
        <v>0</v>
      </c>
      <c r="BJ487">
        <v>12659</v>
      </c>
      <c r="BK487">
        <v>13107</v>
      </c>
      <c r="BL487" s="24">
        <v>40.193300000000001</v>
      </c>
      <c r="BM487">
        <v>0</v>
      </c>
      <c r="BN487">
        <v>0</v>
      </c>
      <c r="BO487">
        <v>0</v>
      </c>
      <c r="BP487">
        <v>0</v>
      </c>
      <c r="BQ487">
        <v>0</v>
      </c>
      <c r="BR487">
        <v>0</v>
      </c>
      <c r="BS487">
        <v>1</v>
      </c>
      <c r="BT487" s="17">
        <v>0</v>
      </c>
      <c r="BU487">
        <v>0</v>
      </c>
      <c r="BV487">
        <v>1</v>
      </c>
      <c r="BW487">
        <v>0</v>
      </c>
      <c r="BX487" s="17">
        <v>0</v>
      </c>
      <c r="BY487">
        <v>0</v>
      </c>
      <c r="BZ487">
        <v>0</v>
      </c>
      <c r="CA487">
        <v>0</v>
      </c>
      <c r="CB487">
        <v>1</v>
      </c>
      <c r="CC487" s="17">
        <v>0</v>
      </c>
      <c r="CD487">
        <v>0</v>
      </c>
      <c r="CE487">
        <v>0</v>
      </c>
      <c r="CF487">
        <v>1</v>
      </c>
      <c r="CG487">
        <v>1</v>
      </c>
      <c r="CH487">
        <v>0</v>
      </c>
      <c r="CI487">
        <v>0</v>
      </c>
      <c r="CJ487">
        <v>1</v>
      </c>
      <c r="CK487">
        <v>1</v>
      </c>
      <c r="CL487">
        <v>0</v>
      </c>
      <c r="CM487">
        <v>0</v>
      </c>
      <c r="CN487">
        <v>0</v>
      </c>
      <c r="CO487" s="17">
        <v>0</v>
      </c>
      <c r="CP487">
        <v>1.35</v>
      </c>
      <c r="CQ487">
        <v>0</v>
      </c>
      <c r="CR487">
        <v>1</v>
      </c>
      <c r="CS487">
        <v>0</v>
      </c>
      <c r="CT487">
        <v>30</v>
      </c>
      <c r="CZ487" s="33" t="s">
        <v>85</v>
      </c>
    </row>
    <row r="488" spans="1:104" s="50" customFormat="1" x14ac:dyDescent="0.25">
      <c r="A488" s="50">
        <v>487</v>
      </c>
      <c r="B488" s="50">
        <v>32</v>
      </c>
      <c r="C488" s="51" t="s">
        <v>313</v>
      </c>
      <c r="D488" s="52">
        <v>7.98</v>
      </c>
      <c r="E488" s="53">
        <v>1.8</v>
      </c>
      <c r="F488" s="54">
        <f t="shared" si="113"/>
        <v>4.4333333333333336</v>
      </c>
      <c r="G488" s="54">
        <f t="shared" si="104"/>
        <v>6.1800000000000006</v>
      </c>
      <c r="H488" s="55">
        <f t="shared" si="105"/>
        <v>9.7800000000000011</v>
      </c>
      <c r="I488" s="56">
        <f t="shared" si="106"/>
        <v>0.28171328190061568</v>
      </c>
      <c r="J488" s="57">
        <f t="shared" si="107"/>
        <v>6.3544349300890743E-2</v>
      </c>
      <c r="K488" s="57">
        <f t="shared" si="108"/>
        <v>15.737040523695823</v>
      </c>
      <c r="L488" s="58">
        <v>1</v>
      </c>
      <c r="M488" s="59">
        <v>0</v>
      </c>
      <c r="N488" s="58">
        <v>1</v>
      </c>
      <c r="O488" s="59">
        <v>0</v>
      </c>
      <c r="P488" s="59">
        <v>0</v>
      </c>
      <c r="Q488" s="59">
        <v>0</v>
      </c>
      <c r="R488" s="59">
        <v>0</v>
      </c>
      <c r="S488" s="58">
        <v>237</v>
      </c>
      <c r="T488" s="59">
        <v>8</v>
      </c>
      <c r="U488" s="59">
        <f t="shared" si="109"/>
        <v>228</v>
      </c>
      <c r="V488" s="59">
        <f t="shared" si="110"/>
        <v>6</v>
      </c>
      <c r="W488" s="54">
        <v>15.046200000000001</v>
      </c>
      <c r="X488" s="54">
        <v>15.176500000000001</v>
      </c>
      <c r="Y488" s="59">
        <v>1</v>
      </c>
      <c r="Z488" s="59">
        <v>0</v>
      </c>
      <c r="AA488" s="59">
        <v>0</v>
      </c>
      <c r="AB488" s="59">
        <v>0</v>
      </c>
      <c r="AC488" s="59">
        <v>1</v>
      </c>
      <c r="AD488" s="60">
        <v>0</v>
      </c>
      <c r="AE488" s="59">
        <v>0</v>
      </c>
      <c r="AF488" s="59">
        <v>0</v>
      </c>
      <c r="AG488" s="60">
        <v>1</v>
      </c>
      <c r="AH488" s="59">
        <v>1</v>
      </c>
      <c r="AI488" s="60">
        <v>0</v>
      </c>
      <c r="AJ488" s="61">
        <v>2017</v>
      </c>
      <c r="AK488" s="57">
        <v>0</v>
      </c>
      <c r="AL488" s="57">
        <v>0</v>
      </c>
      <c r="AM488" s="57">
        <v>0.185</v>
      </c>
      <c r="AN488" s="62">
        <f t="shared" si="114"/>
        <v>0.81499999999999995</v>
      </c>
      <c r="AO488" s="63">
        <v>1</v>
      </c>
      <c r="AP488" s="64">
        <v>0</v>
      </c>
      <c r="AQ488" s="50">
        <v>0.36969999999999997</v>
      </c>
      <c r="AR488" s="65">
        <v>0.63029999999999997</v>
      </c>
      <c r="AS488" s="50">
        <v>0</v>
      </c>
      <c r="AT488" s="65">
        <v>1</v>
      </c>
      <c r="AU488">
        <v>1</v>
      </c>
      <c r="AV488" s="64">
        <v>0</v>
      </c>
      <c r="AW488" s="50">
        <v>0</v>
      </c>
      <c r="AX488" s="64">
        <v>1</v>
      </c>
      <c r="AY488" s="64" t="s">
        <v>11</v>
      </c>
      <c r="AZ488">
        <v>1</v>
      </c>
      <c r="BA488">
        <v>0</v>
      </c>
      <c r="BB488">
        <v>0</v>
      </c>
      <c r="BC488">
        <v>0</v>
      </c>
      <c r="BD488">
        <v>0</v>
      </c>
      <c r="BE488">
        <v>0</v>
      </c>
      <c r="BF488" s="64">
        <v>0</v>
      </c>
      <c r="BG488">
        <v>1</v>
      </c>
      <c r="BH488">
        <v>0</v>
      </c>
      <c r="BI488" s="64">
        <v>0</v>
      </c>
      <c r="BJ488">
        <v>12659</v>
      </c>
      <c r="BK488">
        <v>13107</v>
      </c>
      <c r="BL488" s="51">
        <v>40.193300000000001</v>
      </c>
      <c r="BM488" s="50">
        <v>0</v>
      </c>
      <c r="BN488" s="50">
        <v>0</v>
      </c>
      <c r="BO488" s="50">
        <v>0</v>
      </c>
      <c r="BP488" s="50">
        <v>0</v>
      </c>
      <c r="BQ488" s="50">
        <v>1</v>
      </c>
      <c r="BR488" s="50">
        <v>0</v>
      </c>
      <c r="BS488" s="50">
        <v>0</v>
      </c>
      <c r="BT488" s="64">
        <v>0</v>
      </c>
      <c r="BU488" s="50">
        <v>0</v>
      </c>
      <c r="BV488" s="50">
        <v>1</v>
      </c>
      <c r="BW488" s="50">
        <v>0</v>
      </c>
      <c r="BX488" s="64">
        <v>0</v>
      </c>
      <c r="BY488" s="50">
        <v>0</v>
      </c>
      <c r="BZ488" s="50">
        <v>0</v>
      </c>
      <c r="CA488" s="50">
        <v>0</v>
      </c>
      <c r="CB488" s="50">
        <v>1</v>
      </c>
      <c r="CC488" s="64">
        <v>0</v>
      </c>
      <c r="CD488" s="50">
        <v>0</v>
      </c>
      <c r="CE488" s="50">
        <v>0</v>
      </c>
      <c r="CF488" s="50">
        <v>1</v>
      </c>
      <c r="CG488" s="50">
        <v>1</v>
      </c>
      <c r="CH488" s="50">
        <v>0</v>
      </c>
      <c r="CI488" s="50">
        <v>0</v>
      </c>
      <c r="CJ488" s="50">
        <v>1</v>
      </c>
      <c r="CK488">
        <v>1</v>
      </c>
      <c r="CL488" s="50">
        <v>0</v>
      </c>
      <c r="CM488" s="50">
        <v>0</v>
      </c>
      <c r="CN488" s="50">
        <v>0</v>
      </c>
      <c r="CO488" s="64">
        <v>0</v>
      </c>
      <c r="CP488">
        <v>1.35</v>
      </c>
      <c r="CQ488">
        <v>0</v>
      </c>
      <c r="CR488">
        <v>1</v>
      </c>
      <c r="CS488">
        <v>0</v>
      </c>
      <c r="CT488">
        <v>30</v>
      </c>
      <c r="CU488" s="66"/>
      <c r="CZ488" s="33" t="s">
        <v>85</v>
      </c>
    </row>
    <row r="489" spans="1:104" x14ac:dyDescent="0.25">
      <c r="A489">
        <v>488</v>
      </c>
      <c r="B489">
        <v>33</v>
      </c>
      <c r="C489" s="24" t="s">
        <v>320</v>
      </c>
      <c r="D489" s="12">
        <v>7.9902948865804291</v>
      </c>
      <c r="E489" s="13">
        <v>0.1997573721645107</v>
      </c>
      <c r="F489" s="7">
        <v>40</v>
      </c>
      <c r="G489" s="7">
        <f t="shared" si="104"/>
        <v>7.7905375144159184</v>
      </c>
      <c r="H489" s="15">
        <f t="shared" si="105"/>
        <v>8.1900522587449398</v>
      </c>
      <c r="I489" s="11">
        <f t="shared" si="106"/>
        <v>0.18815249919273908</v>
      </c>
      <c r="J489" s="32">
        <f t="shared" si="107"/>
        <v>4.7038124798184765E-3</v>
      </c>
      <c r="K489" s="32">
        <f t="shared" si="108"/>
        <v>212.59350883787585</v>
      </c>
      <c r="L489" s="8">
        <v>0</v>
      </c>
      <c r="M489" s="9">
        <v>1</v>
      </c>
      <c r="N489" s="8">
        <v>0</v>
      </c>
      <c r="O489" s="9">
        <v>0</v>
      </c>
      <c r="P489" s="9">
        <v>1</v>
      </c>
      <c r="Q489" s="9">
        <v>0</v>
      </c>
      <c r="R489" s="9">
        <v>0</v>
      </c>
      <c r="S489" s="8">
        <v>43611</v>
      </c>
      <c r="T489" s="9">
        <v>14</v>
      </c>
      <c r="U489" s="9">
        <f t="shared" si="109"/>
        <v>43596</v>
      </c>
      <c r="V489" s="9">
        <f t="shared" si="110"/>
        <v>16</v>
      </c>
      <c r="W489" s="7">
        <v>16</v>
      </c>
      <c r="X489" s="7">
        <f t="shared" ref="X489:X528" si="115">BL489-W489-6</f>
        <v>15.829000000000001</v>
      </c>
      <c r="Y489" s="9">
        <v>0</v>
      </c>
      <c r="Z489" s="9">
        <v>1</v>
      </c>
      <c r="AA489" s="9">
        <v>0</v>
      </c>
      <c r="AB489" s="9">
        <v>0</v>
      </c>
      <c r="AC489" s="9">
        <v>1</v>
      </c>
      <c r="AD489" s="29">
        <v>0</v>
      </c>
      <c r="AE489" s="9">
        <v>1</v>
      </c>
      <c r="AF489" s="9">
        <v>0</v>
      </c>
      <c r="AG489" s="29">
        <v>0</v>
      </c>
      <c r="AH489" s="9">
        <v>0</v>
      </c>
      <c r="AI489" s="29">
        <v>1</v>
      </c>
      <c r="AJ489" s="20">
        <v>2008</v>
      </c>
      <c r="AK489" s="32">
        <v>0</v>
      </c>
      <c r="AL489" s="32">
        <v>0</v>
      </c>
      <c r="AM489" s="32">
        <v>0.20100000000000001</v>
      </c>
      <c r="AN489" s="42">
        <v>0.79900000000000004</v>
      </c>
      <c r="AO489" s="41" t="s">
        <v>98</v>
      </c>
      <c r="AP489" s="17" t="s">
        <v>98</v>
      </c>
      <c r="AQ489" s="38">
        <f t="shared" ref="AQ489:AQ500" si="116">1-AR489</f>
        <v>0.42900000000000005</v>
      </c>
      <c r="AR489" s="39">
        <v>0.57099999999999995</v>
      </c>
      <c r="AS489">
        <v>0.61499999999999999</v>
      </c>
      <c r="AT489" s="39">
        <f t="shared" ref="AT489:AT504" si="117">1-AS489</f>
        <v>0.38500000000000001</v>
      </c>
      <c r="AU489">
        <v>0</v>
      </c>
      <c r="AV489" s="17">
        <v>1</v>
      </c>
      <c r="AW489">
        <f t="shared" ref="AW489:AW504" si="118">1-AX489</f>
        <v>0.47399999999999998</v>
      </c>
      <c r="AX489" s="17">
        <v>0.52600000000000002</v>
      </c>
      <c r="AY489" s="17" t="s">
        <v>28</v>
      </c>
      <c r="AZ489">
        <v>0</v>
      </c>
      <c r="BA489">
        <v>1</v>
      </c>
      <c r="BB489">
        <v>0</v>
      </c>
      <c r="BC489">
        <v>0</v>
      </c>
      <c r="BD489">
        <v>0</v>
      </c>
      <c r="BE489">
        <v>0</v>
      </c>
      <c r="BF489" s="17">
        <v>0</v>
      </c>
      <c r="BG489">
        <v>0</v>
      </c>
      <c r="BH489">
        <v>1</v>
      </c>
      <c r="BI489" s="17">
        <v>0</v>
      </c>
      <c r="BJ489">
        <v>2572</v>
      </c>
      <c r="BK489">
        <v>214</v>
      </c>
      <c r="BL489" s="24">
        <v>37.829000000000001</v>
      </c>
      <c r="BM489">
        <v>1</v>
      </c>
      <c r="BN489">
        <v>0</v>
      </c>
      <c r="BO489">
        <v>0</v>
      </c>
      <c r="BP489">
        <v>0</v>
      </c>
      <c r="BQ489">
        <v>0</v>
      </c>
      <c r="BR489">
        <v>0</v>
      </c>
      <c r="BS489">
        <v>0</v>
      </c>
      <c r="BT489" s="17">
        <v>0</v>
      </c>
      <c r="BU489">
        <v>0</v>
      </c>
      <c r="BV489">
        <v>0</v>
      </c>
      <c r="BW489">
        <v>1</v>
      </c>
      <c r="BX489" s="17">
        <v>0</v>
      </c>
      <c r="BY489">
        <v>0</v>
      </c>
      <c r="BZ489">
        <v>0</v>
      </c>
      <c r="CA489">
        <v>0</v>
      </c>
      <c r="CB489">
        <v>0</v>
      </c>
      <c r="CC489" s="17">
        <v>0</v>
      </c>
      <c r="CD489">
        <v>1</v>
      </c>
      <c r="CE489">
        <v>1</v>
      </c>
      <c r="CF489">
        <v>0</v>
      </c>
      <c r="CG489">
        <v>0</v>
      </c>
      <c r="CH489">
        <v>0</v>
      </c>
      <c r="CI489">
        <v>0</v>
      </c>
      <c r="CJ489">
        <v>1</v>
      </c>
      <c r="CK489">
        <v>1</v>
      </c>
      <c r="CL489">
        <v>1</v>
      </c>
      <c r="CM489">
        <v>0</v>
      </c>
      <c r="CN489">
        <v>1</v>
      </c>
      <c r="CO489" s="17">
        <v>1</v>
      </c>
      <c r="CP489">
        <v>1.232</v>
      </c>
      <c r="CQ489">
        <v>2</v>
      </c>
      <c r="CR489">
        <v>1</v>
      </c>
      <c r="CS489">
        <v>0</v>
      </c>
      <c r="CT489">
        <v>24</v>
      </c>
      <c r="CZ489" s="33" t="s">
        <v>85</v>
      </c>
    </row>
    <row r="490" spans="1:104" x14ac:dyDescent="0.25">
      <c r="A490">
        <v>489</v>
      </c>
      <c r="B490">
        <v>33</v>
      </c>
      <c r="C490" s="24" t="s">
        <v>320</v>
      </c>
      <c r="D490" s="12">
        <v>14.89125293076059</v>
      </c>
      <c r="E490" s="13">
        <v>0.28468571779395241</v>
      </c>
      <c r="F490" s="7">
        <v>52.307692307692307</v>
      </c>
      <c r="G490" s="7">
        <f t="shared" si="104"/>
        <v>14.606567212966638</v>
      </c>
      <c r="H490" s="15">
        <f t="shared" si="105"/>
        <v>15.175938648554542</v>
      </c>
      <c r="I490" s="11">
        <f t="shared" si="106"/>
        <v>0.24301025035175566</v>
      </c>
      <c r="J490" s="32">
        <f t="shared" si="107"/>
        <v>4.6457841979012111E-3</v>
      </c>
      <c r="K490" s="32">
        <f t="shared" si="108"/>
        <v>215.24891329471612</v>
      </c>
      <c r="L490" s="8">
        <v>0</v>
      </c>
      <c r="M490" s="9">
        <v>1</v>
      </c>
      <c r="N490" s="8">
        <v>0</v>
      </c>
      <c r="O490" s="9">
        <v>0</v>
      </c>
      <c r="P490" s="9">
        <v>1</v>
      </c>
      <c r="Q490" s="9">
        <v>0</v>
      </c>
      <c r="R490" s="9">
        <v>0</v>
      </c>
      <c r="S490" s="8">
        <v>43611</v>
      </c>
      <c r="T490" s="9">
        <v>14</v>
      </c>
      <c r="U490" s="9">
        <f t="shared" si="109"/>
        <v>43596</v>
      </c>
      <c r="V490" s="9">
        <f t="shared" si="110"/>
        <v>16</v>
      </c>
      <c r="W490" s="7">
        <v>18</v>
      </c>
      <c r="X490" s="7">
        <f t="shared" si="115"/>
        <v>13.829000000000001</v>
      </c>
      <c r="Y490" s="9">
        <v>0</v>
      </c>
      <c r="Z490" s="9">
        <v>1</v>
      </c>
      <c r="AA490" s="9">
        <v>0</v>
      </c>
      <c r="AB490" s="9">
        <v>0</v>
      </c>
      <c r="AC490" s="9">
        <v>1</v>
      </c>
      <c r="AD490" s="29">
        <v>0</v>
      </c>
      <c r="AE490" s="9">
        <v>1</v>
      </c>
      <c r="AF490" s="9">
        <v>0</v>
      </c>
      <c r="AG490" s="29">
        <v>0</v>
      </c>
      <c r="AH490" s="9">
        <v>0</v>
      </c>
      <c r="AI490" s="29">
        <v>1</v>
      </c>
      <c r="AJ490" s="20">
        <v>2008</v>
      </c>
      <c r="AK490" s="32">
        <v>0</v>
      </c>
      <c r="AL490" s="32">
        <v>0</v>
      </c>
      <c r="AM490" s="32">
        <v>0.20100000000000001</v>
      </c>
      <c r="AN490" s="42">
        <v>0.79900000000000004</v>
      </c>
      <c r="AO490" s="41" t="s">
        <v>98</v>
      </c>
      <c r="AP490" s="17" t="s">
        <v>98</v>
      </c>
      <c r="AQ490" s="38">
        <f t="shared" si="116"/>
        <v>0.42900000000000005</v>
      </c>
      <c r="AR490" s="39">
        <v>0.57099999999999995</v>
      </c>
      <c r="AS490">
        <v>0.61499999999999999</v>
      </c>
      <c r="AT490" s="39">
        <f t="shared" si="117"/>
        <v>0.38500000000000001</v>
      </c>
      <c r="AU490">
        <v>0</v>
      </c>
      <c r="AV490" s="17">
        <v>1</v>
      </c>
      <c r="AW490">
        <f t="shared" si="118"/>
        <v>0.47399999999999998</v>
      </c>
      <c r="AX490" s="17">
        <v>0.52600000000000002</v>
      </c>
      <c r="AY490" s="17" t="s">
        <v>28</v>
      </c>
      <c r="AZ490">
        <v>0</v>
      </c>
      <c r="BA490">
        <v>1</v>
      </c>
      <c r="BB490">
        <v>0</v>
      </c>
      <c r="BC490">
        <v>0</v>
      </c>
      <c r="BD490">
        <v>0</v>
      </c>
      <c r="BE490">
        <v>0</v>
      </c>
      <c r="BF490" s="17">
        <v>0</v>
      </c>
      <c r="BG490">
        <v>0</v>
      </c>
      <c r="BH490">
        <v>1</v>
      </c>
      <c r="BI490" s="17">
        <v>0</v>
      </c>
      <c r="BJ490">
        <v>2572</v>
      </c>
      <c r="BK490">
        <v>214</v>
      </c>
      <c r="BL490" s="24">
        <v>37.829000000000001</v>
      </c>
      <c r="BM490">
        <v>1</v>
      </c>
      <c r="BN490">
        <v>0</v>
      </c>
      <c r="BO490">
        <v>0</v>
      </c>
      <c r="BP490">
        <v>0</v>
      </c>
      <c r="BQ490">
        <v>0</v>
      </c>
      <c r="BR490">
        <v>0</v>
      </c>
      <c r="BS490">
        <v>0</v>
      </c>
      <c r="BT490" s="17">
        <v>0</v>
      </c>
      <c r="BU490">
        <v>0</v>
      </c>
      <c r="BV490">
        <v>0</v>
      </c>
      <c r="BW490">
        <v>1</v>
      </c>
      <c r="BX490" s="17">
        <v>0</v>
      </c>
      <c r="BY490">
        <v>0</v>
      </c>
      <c r="BZ490">
        <v>0</v>
      </c>
      <c r="CA490">
        <v>0</v>
      </c>
      <c r="CB490">
        <v>0</v>
      </c>
      <c r="CC490" s="17">
        <v>0</v>
      </c>
      <c r="CD490">
        <v>1</v>
      </c>
      <c r="CE490">
        <v>1</v>
      </c>
      <c r="CF490">
        <v>0</v>
      </c>
      <c r="CG490">
        <v>0</v>
      </c>
      <c r="CH490">
        <v>0</v>
      </c>
      <c r="CI490">
        <v>0</v>
      </c>
      <c r="CJ490">
        <v>1</v>
      </c>
      <c r="CK490">
        <v>1</v>
      </c>
      <c r="CL490">
        <v>1</v>
      </c>
      <c r="CM490">
        <v>0</v>
      </c>
      <c r="CN490">
        <v>1</v>
      </c>
      <c r="CO490" s="17">
        <v>1</v>
      </c>
      <c r="CP490">
        <v>1.232</v>
      </c>
      <c r="CQ490">
        <v>2</v>
      </c>
      <c r="CR490">
        <v>1</v>
      </c>
      <c r="CS490">
        <v>0</v>
      </c>
      <c r="CT490">
        <v>24</v>
      </c>
      <c r="CZ490" s="33" t="s">
        <v>85</v>
      </c>
    </row>
    <row r="491" spans="1:104" x14ac:dyDescent="0.25">
      <c r="A491">
        <v>490</v>
      </c>
      <c r="B491">
        <v>33</v>
      </c>
      <c r="C491" s="24" t="s">
        <v>320</v>
      </c>
      <c r="D491" s="12">
        <v>8.1882614275672125</v>
      </c>
      <c r="E491" s="13">
        <v>0.1327826177443332</v>
      </c>
      <c r="F491" s="7">
        <v>61.666666666666657</v>
      </c>
      <c r="G491" s="7">
        <f t="shared" si="104"/>
        <v>8.0554788098228798</v>
      </c>
      <c r="H491" s="15">
        <f t="shared" si="105"/>
        <v>8.3210440453115453</v>
      </c>
      <c r="I491" s="11">
        <f t="shared" si="106"/>
        <v>0.28325102065209717</v>
      </c>
      <c r="J491" s="32">
        <f t="shared" si="107"/>
        <v>4.5932597943583323E-3</v>
      </c>
      <c r="K491" s="32">
        <f t="shared" si="108"/>
        <v>217.71030700859751</v>
      </c>
      <c r="L491" s="8">
        <v>0</v>
      </c>
      <c r="M491" s="9">
        <v>1</v>
      </c>
      <c r="N491" s="8">
        <v>0</v>
      </c>
      <c r="O491" s="9">
        <v>0</v>
      </c>
      <c r="P491" s="9">
        <v>1</v>
      </c>
      <c r="Q491" s="9">
        <v>0</v>
      </c>
      <c r="R491" s="9">
        <v>0</v>
      </c>
      <c r="S491" s="8">
        <v>43611</v>
      </c>
      <c r="T491" s="9">
        <v>15</v>
      </c>
      <c r="U491" s="9">
        <f t="shared" si="109"/>
        <v>43595</v>
      </c>
      <c r="V491" s="9">
        <f t="shared" si="110"/>
        <v>16</v>
      </c>
      <c r="W491" s="7">
        <v>16</v>
      </c>
      <c r="X491" s="7">
        <f t="shared" si="115"/>
        <v>15.829000000000001</v>
      </c>
      <c r="Y491" s="9">
        <v>0</v>
      </c>
      <c r="Z491" s="9">
        <v>1</v>
      </c>
      <c r="AA491" s="9">
        <v>0</v>
      </c>
      <c r="AB491" s="9">
        <v>0</v>
      </c>
      <c r="AC491" s="9">
        <v>1</v>
      </c>
      <c r="AD491" s="29">
        <v>0</v>
      </c>
      <c r="AE491" s="9">
        <v>1</v>
      </c>
      <c r="AF491" s="9">
        <v>0</v>
      </c>
      <c r="AG491" s="29">
        <v>0</v>
      </c>
      <c r="AH491" s="9">
        <v>0</v>
      </c>
      <c r="AI491" s="29">
        <v>1</v>
      </c>
      <c r="AJ491" s="20">
        <v>2008</v>
      </c>
      <c r="AK491" s="32">
        <v>0</v>
      </c>
      <c r="AL491" s="32">
        <v>0</v>
      </c>
      <c r="AM491" s="32">
        <v>0.20100000000000001</v>
      </c>
      <c r="AN491" s="42">
        <v>0.79900000000000004</v>
      </c>
      <c r="AO491" s="41" t="s">
        <v>98</v>
      </c>
      <c r="AP491" s="17" t="s">
        <v>98</v>
      </c>
      <c r="AQ491" s="38">
        <f t="shared" si="116"/>
        <v>0.42900000000000005</v>
      </c>
      <c r="AR491" s="39">
        <v>0.57099999999999995</v>
      </c>
      <c r="AS491">
        <v>0.61499999999999999</v>
      </c>
      <c r="AT491" s="39">
        <f t="shared" si="117"/>
        <v>0.38500000000000001</v>
      </c>
      <c r="AU491">
        <v>0</v>
      </c>
      <c r="AV491" s="17">
        <v>1</v>
      </c>
      <c r="AW491">
        <f t="shared" si="118"/>
        <v>0.47399999999999998</v>
      </c>
      <c r="AX491" s="17">
        <v>0.52600000000000002</v>
      </c>
      <c r="AY491" s="17" t="s">
        <v>28</v>
      </c>
      <c r="AZ491">
        <v>0</v>
      </c>
      <c r="BA491">
        <v>1</v>
      </c>
      <c r="BB491">
        <v>0</v>
      </c>
      <c r="BC491">
        <v>0</v>
      </c>
      <c r="BD491">
        <v>0</v>
      </c>
      <c r="BE491">
        <v>0</v>
      </c>
      <c r="BF491" s="17">
        <v>0</v>
      </c>
      <c r="BG491">
        <v>0</v>
      </c>
      <c r="BH491">
        <v>1</v>
      </c>
      <c r="BI491" s="17">
        <v>0</v>
      </c>
      <c r="BJ491">
        <v>2572</v>
      </c>
      <c r="BK491">
        <v>214</v>
      </c>
      <c r="BL491" s="24">
        <v>37.829000000000001</v>
      </c>
      <c r="BM491">
        <v>1</v>
      </c>
      <c r="BN491">
        <v>0</v>
      </c>
      <c r="BO491">
        <v>0</v>
      </c>
      <c r="BP491">
        <v>0</v>
      </c>
      <c r="BQ491">
        <v>0</v>
      </c>
      <c r="BR491">
        <v>0</v>
      </c>
      <c r="BS491">
        <v>0</v>
      </c>
      <c r="BT491" s="17">
        <v>0</v>
      </c>
      <c r="BU491">
        <v>0</v>
      </c>
      <c r="BV491">
        <v>0</v>
      </c>
      <c r="BW491">
        <v>1</v>
      </c>
      <c r="BX491" s="17">
        <v>0</v>
      </c>
      <c r="BY491">
        <v>0</v>
      </c>
      <c r="BZ491">
        <v>0</v>
      </c>
      <c r="CA491">
        <v>0</v>
      </c>
      <c r="CB491">
        <v>0</v>
      </c>
      <c r="CC491" s="17">
        <v>0</v>
      </c>
      <c r="CD491">
        <v>1</v>
      </c>
      <c r="CE491">
        <v>1</v>
      </c>
      <c r="CF491">
        <v>0</v>
      </c>
      <c r="CG491">
        <v>0</v>
      </c>
      <c r="CH491">
        <v>0</v>
      </c>
      <c r="CI491">
        <v>0</v>
      </c>
      <c r="CJ491">
        <v>1</v>
      </c>
      <c r="CK491">
        <v>1</v>
      </c>
      <c r="CL491">
        <v>1</v>
      </c>
      <c r="CM491">
        <v>0</v>
      </c>
      <c r="CN491">
        <v>1</v>
      </c>
      <c r="CO491" s="17">
        <v>1</v>
      </c>
      <c r="CP491">
        <v>1.232</v>
      </c>
      <c r="CQ491">
        <v>2</v>
      </c>
      <c r="CR491">
        <v>1</v>
      </c>
      <c r="CS491">
        <v>0</v>
      </c>
      <c r="CT491">
        <v>24</v>
      </c>
      <c r="CZ491" s="33" t="s">
        <v>85</v>
      </c>
    </row>
    <row r="492" spans="1:104" x14ac:dyDescent="0.25">
      <c r="A492">
        <v>491</v>
      </c>
      <c r="B492">
        <v>33</v>
      </c>
      <c r="C492" s="24" t="s">
        <v>320</v>
      </c>
      <c r="D492" s="12">
        <v>14.891252930760571</v>
      </c>
      <c r="E492" s="13">
        <v>0.1942337338794857</v>
      </c>
      <c r="F492" s="7">
        <v>76.666666666666671</v>
      </c>
      <c r="G492" s="7">
        <f t="shared" si="104"/>
        <v>14.697019196881085</v>
      </c>
      <c r="H492" s="15">
        <f t="shared" si="105"/>
        <v>15.085486664640056</v>
      </c>
      <c r="I492" s="11">
        <f t="shared" si="106"/>
        <v>0.34468583278159914</v>
      </c>
      <c r="J492" s="32">
        <f t="shared" si="107"/>
        <v>4.4959021667165108E-3</v>
      </c>
      <c r="K492" s="32">
        <f t="shared" si="108"/>
        <v>222.42476880459552</v>
      </c>
      <c r="L492" s="8">
        <v>0</v>
      </c>
      <c r="M492" s="9">
        <v>1</v>
      </c>
      <c r="N492" s="8">
        <v>0</v>
      </c>
      <c r="O492" s="9">
        <v>0</v>
      </c>
      <c r="P492" s="9">
        <v>1</v>
      </c>
      <c r="Q492" s="9">
        <v>0</v>
      </c>
      <c r="R492" s="9">
        <v>0</v>
      </c>
      <c r="S492" s="8">
        <v>43611</v>
      </c>
      <c r="T492" s="9">
        <v>15</v>
      </c>
      <c r="U492" s="9">
        <f t="shared" si="109"/>
        <v>43595</v>
      </c>
      <c r="V492" s="9">
        <f t="shared" si="110"/>
        <v>16</v>
      </c>
      <c r="W492" s="7">
        <v>18</v>
      </c>
      <c r="X492" s="7">
        <f t="shared" si="115"/>
        <v>13.829000000000001</v>
      </c>
      <c r="Y492" s="9">
        <v>0</v>
      </c>
      <c r="Z492" s="9">
        <v>1</v>
      </c>
      <c r="AA492" s="9">
        <v>0</v>
      </c>
      <c r="AB492" s="9">
        <v>0</v>
      </c>
      <c r="AC492" s="9">
        <v>1</v>
      </c>
      <c r="AD492" s="29">
        <v>0</v>
      </c>
      <c r="AE492" s="9">
        <v>1</v>
      </c>
      <c r="AF492" s="9">
        <v>0</v>
      </c>
      <c r="AG492" s="29">
        <v>0</v>
      </c>
      <c r="AH492" s="9">
        <v>0</v>
      </c>
      <c r="AI492" s="29">
        <v>1</v>
      </c>
      <c r="AJ492" s="20">
        <v>2008</v>
      </c>
      <c r="AK492" s="32">
        <v>0</v>
      </c>
      <c r="AL492" s="32">
        <v>0</v>
      </c>
      <c r="AM492" s="32">
        <v>0.20100000000000001</v>
      </c>
      <c r="AN492" s="42">
        <v>0.79900000000000004</v>
      </c>
      <c r="AO492" s="41" t="s">
        <v>98</v>
      </c>
      <c r="AP492" s="17" t="s">
        <v>98</v>
      </c>
      <c r="AQ492" s="38">
        <f t="shared" si="116"/>
        <v>0.42900000000000005</v>
      </c>
      <c r="AR492" s="39">
        <v>0.57099999999999995</v>
      </c>
      <c r="AS492">
        <v>0.61499999999999999</v>
      </c>
      <c r="AT492" s="39">
        <f t="shared" si="117"/>
        <v>0.38500000000000001</v>
      </c>
      <c r="AU492">
        <v>0</v>
      </c>
      <c r="AV492" s="17">
        <v>1</v>
      </c>
      <c r="AW492">
        <f t="shared" si="118"/>
        <v>0.47399999999999998</v>
      </c>
      <c r="AX492" s="17">
        <v>0.52600000000000002</v>
      </c>
      <c r="AY492" s="17" t="s">
        <v>28</v>
      </c>
      <c r="AZ492">
        <v>0</v>
      </c>
      <c r="BA492">
        <v>1</v>
      </c>
      <c r="BB492">
        <v>0</v>
      </c>
      <c r="BC492">
        <v>0</v>
      </c>
      <c r="BD492">
        <v>0</v>
      </c>
      <c r="BE492">
        <v>0</v>
      </c>
      <c r="BF492" s="17">
        <v>0</v>
      </c>
      <c r="BG492">
        <v>0</v>
      </c>
      <c r="BH492">
        <v>1</v>
      </c>
      <c r="BI492" s="17">
        <v>0</v>
      </c>
      <c r="BJ492">
        <v>2572</v>
      </c>
      <c r="BK492">
        <v>214</v>
      </c>
      <c r="BL492" s="24">
        <v>37.829000000000001</v>
      </c>
      <c r="BM492">
        <v>1</v>
      </c>
      <c r="BN492">
        <v>0</v>
      </c>
      <c r="BO492">
        <v>0</v>
      </c>
      <c r="BP492">
        <v>0</v>
      </c>
      <c r="BQ492">
        <v>0</v>
      </c>
      <c r="BR492">
        <v>0</v>
      </c>
      <c r="BS492">
        <v>0</v>
      </c>
      <c r="BT492" s="17">
        <v>0</v>
      </c>
      <c r="BU492">
        <v>0</v>
      </c>
      <c r="BV492">
        <v>0</v>
      </c>
      <c r="BW492">
        <v>1</v>
      </c>
      <c r="BX492" s="17">
        <v>0</v>
      </c>
      <c r="BY492">
        <v>0</v>
      </c>
      <c r="BZ492">
        <v>0</v>
      </c>
      <c r="CA492">
        <v>0</v>
      </c>
      <c r="CB492">
        <v>0</v>
      </c>
      <c r="CC492" s="17">
        <v>0</v>
      </c>
      <c r="CD492">
        <v>1</v>
      </c>
      <c r="CE492">
        <v>1</v>
      </c>
      <c r="CF492">
        <v>0</v>
      </c>
      <c r="CG492">
        <v>0</v>
      </c>
      <c r="CH492">
        <v>0</v>
      </c>
      <c r="CI492">
        <v>0</v>
      </c>
      <c r="CJ492">
        <v>1</v>
      </c>
      <c r="CK492">
        <v>1</v>
      </c>
      <c r="CL492">
        <v>1</v>
      </c>
      <c r="CM492">
        <v>0</v>
      </c>
      <c r="CN492">
        <v>1</v>
      </c>
      <c r="CO492" s="17">
        <v>1</v>
      </c>
      <c r="CP492">
        <v>1.232</v>
      </c>
      <c r="CQ492">
        <v>2</v>
      </c>
      <c r="CR492">
        <v>1</v>
      </c>
      <c r="CS492">
        <v>0</v>
      </c>
      <c r="CT492">
        <v>24</v>
      </c>
      <c r="CZ492" s="33" t="s">
        <v>85</v>
      </c>
    </row>
    <row r="493" spans="1:104" x14ac:dyDescent="0.25">
      <c r="A493">
        <v>492</v>
      </c>
      <c r="B493">
        <v>33</v>
      </c>
      <c r="C493" s="24" t="s">
        <v>320</v>
      </c>
      <c r="D493" s="12">
        <v>7.9902948865804291</v>
      </c>
      <c r="E493" s="13">
        <v>0.13317158144300709</v>
      </c>
      <c r="F493" s="7">
        <v>60</v>
      </c>
      <c r="G493" s="7">
        <f t="shared" si="104"/>
        <v>7.8571233051374216</v>
      </c>
      <c r="H493" s="15">
        <f t="shared" si="105"/>
        <v>8.1234664680234356</v>
      </c>
      <c r="I493" s="11">
        <f t="shared" si="106"/>
        <v>0.2761899403727695</v>
      </c>
      <c r="J493" s="32">
        <f t="shared" si="107"/>
        <v>4.603165672879491E-3</v>
      </c>
      <c r="K493" s="32">
        <f t="shared" si="108"/>
        <v>217.2418007658747</v>
      </c>
      <c r="L493" s="8">
        <v>0</v>
      </c>
      <c r="M493" s="9">
        <v>1</v>
      </c>
      <c r="N493" s="8">
        <v>0</v>
      </c>
      <c r="O493" s="9">
        <v>0</v>
      </c>
      <c r="P493" s="9">
        <v>1</v>
      </c>
      <c r="Q493" s="9">
        <v>0</v>
      </c>
      <c r="R493" s="9">
        <v>0</v>
      </c>
      <c r="S493" s="8">
        <v>43611</v>
      </c>
      <c r="T493" s="9">
        <v>16</v>
      </c>
      <c r="U493" s="9">
        <f t="shared" si="109"/>
        <v>43594</v>
      </c>
      <c r="V493" s="9">
        <f t="shared" si="110"/>
        <v>16</v>
      </c>
      <c r="W493" s="7">
        <v>16</v>
      </c>
      <c r="X493" s="7">
        <f t="shared" si="115"/>
        <v>15.829000000000001</v>
      </c>
      <c r="Y493" s="9">
        <v>0</v>
      </c>
      <c r="Z493" s="9">
        <v>1</v>
      </c>
      <c r="AA493" s="9">
        <v>0</v>
      </c>
      <c r="AB493" s="9">
        <v>0</v>
      </c>
      <c r="AC493" s="9">
        <v>1</v>
      </c>
      <c r="AD493" s="29">
        <v>0</v>
      </c>
      <c r="AE493" s="9">
        <v>1</v>
      </c>
      <c r="AF493" s="9">
        <v>0</v>
      </c>
      <c r="AG493" s="29">
        <v>0</v>
      </c>
      <c r="AH493" s="9">
        <v>0</v>
      </c>
      <c r="AI493" s="29">
        <v>1</v>
      </c>
      <c r="AJ493" s="20">
        <v>2008</v>
      </c>
      <c r="AK493" s="32">
        <v>0</v>
      </c>
      <c r="AL493" s="32">
        <v>0</v>
      </c>
      <c r="AM493" s="32">
        <v>0.20100000000000001</v>
      </c>
      <c r="AN493" s="42">
        <v>0.79900000000000004</v>
      </c>
      <c r="AO493" s="41" t="s">
        <v>98</v>
      </c>
      <c r="AP493" s="17" t="s">
        <v>98</v>
      </c>
      <c r="AQ493" s="38">
        <f t="shared" si="116"/>
        <v>0.42900000000000005</v>
      </c>
      <c r="AR493" s="39">
        <v>0.57099999999999995</v>
      </c>
      <c r="AS493">
        <v>0.61499999999999999</v>
      </c>
      <c r="AT493" s="39">
        <f t="shared" si="117"/>
        <v>0.38500000000000001</v>
      </c>
      <c r="AU493">
        <v>0</v>
      </c>
      <c r="AV493" s="17">
        <v>1</v>
      </c>
      <c r="AW493">
        <f t="shared" si="118"/>
        <v>0.47399999999999998</v>
      </c>
      <c r="AX493" s="17">
        <v>0.52600000000000002</v>
      </c>
      <c r="AY493" s="17" t="s">
        <v>28</v>
      </c>
      <c r="AZ493">
        <v>0</v>
      </c>
      <c r="BA493">
        <v>1</v>
      </c>
      <c r="BB493">
        <v>0</v>
      </c>
      <c r="BC493">
        <v>0</v>
      </c>
      <c r="BD493">
        <v>0</v>
      </c>
      <c r="BE493">
        <v>0</v>
      </c>
      <c r="BF493" s="17">
        <v>0</v>
      </c>
      <c r="BG493">
        <v>0</v>
      </c>
      <c r="BH493">
        <v>1</v>
      </c>
      <c r="BI493" s="17">
        <v>0</v>
      </c>
      <c r="BJ493">
        <v>2572</v>
      </c>
      <c r="BK493">
        <v>214</v>
      </c>
      <c r="BL493" s="24">
        <v>37.829000000000001</v>
      </c>
      <c r="BM493">
        <v>1</v>
      </c>
      <c r="BN493">
        <v>0</v>
      </c>
      <c r="BO493">
        <v>0</v>
      </c>
      <c r="BP493">
        <v>0</v>
      </c>
      <c r="BQ493">
        <v>0</v>
      </c>
      <c r="BR493">
        <v>0</v>
      </c>
      <c r="BS493">
        <v>0</v>
      </c>
      <c r="BT493" s="17">
        <v>0</v>
      </c>
      <c r="BU493">
        <v>0</v>
      </c>
      <c r="BV493">
        <v>0</v>
      </c>
      <c r="BW493">
        <v>1</v>
      </c>
      <c r="BX493" s="17">
        <v>0</v>
      </c>
      <c r="BY493">
        <v>0</v>
      </c>
      <c r="BZ493">
        <v>0</v>
      </c>
      <c r="CA493">
        <v>0</v>
      </c>
      <c r="CB493">
        <v>0</v>
      </c>
      <c r="CC493" s="17">
        <v>0</v>
      </c>
      <c r="CD493">
        <v>1</v>
      </c>
      <c r="CE493">
        <v>1</v>
      </c>
      <c r="CF493">
        <v>0</v>
      </c>
      <c r="CG493">
        <v>0</v>
      </c>
      <c r="CH493">
        <v>0</v>
      </c>
      <c r="CI493">
        <v>0</v>
      </c>
      <c r="CJ493">
        <v>1</v>
      </c>
      <c r="CK493">
        <v>1</v>
      </c>
      <c r="CL493">
        <v>1</v>
      </c>
      <c r="CM493">
        <v>0</v>
      </c>
      <c r="CN493">
        <v>1</v>
      </c>
      <c r="CO493" s="17">
        <v>1</v>
      </c>
      <c r="CP493">
        <v>1.232</v>
      </c>
      <c r="CQ493">
        <v>2</v>
      </c>
      <c r="CR493">
        <v>1</v>
      </c>
      <c r="CS493">
        <v>0</v>
      </c>
      <c r="CT493">
        <v>24</v>
      </c>
      <c r="CZ493" s="33" t="s">
        <v>85</v>
      </c>
    </row>
    <row r="494" spans="1:104" x14ac:dyDescent="0.25">
      <c r="A494">
        <v>493</v>
      </c>
      <c r="B494">
        <v>33</v>
      </c>
      <c r="C494" s="24" t="s">
        <v>320</v>
      </c>
      <c r="D494" s="12">
        <v>14.89125293076059</v>
      </c>
      <c r="E494" s="13">
        <v>0.19709011231889009</v>
      </c>
      <c r="F494" s="7">
        <v>75.555555555555571</v>
      </c>
      <c r="G494" s="7">
        <f t="shared" si="104"/>
        <v>14.694162818441701</v>
      </c>
      <c r="H494" s="15">
        <f t="shared" si="105"/>
        <v>15.08834304307948</v>
      </c>
      <c r="I494" s="11">
        <f t="shared" si="106"/>
        <v>0.34027599068456138</v>
      </c>
      <c r="J494" s="32">
        <f t="shared" si="107"/>
        <v>4.5036528178838998E-3</v>
      </c>
      <c r="K494" s="32">
        <f t="shared" si="108"/>
        <v>222.04198246121979</v>
      </c>
      <c r="L494" s="8">
        <v>0</v>
      </c>
      <c r="M494" s="9">
        <v>1</v>
      </c>
      <c r="N494" s="8">
        <v>0</v>
      </c>
      <c r="O494" s="9">
        <v>0</v>
      </c>
      <c r="P494" s="9">
        <v>1</v>
      </c>
      <c r="Q494" s="9">
        <v>0</v>
      </c>
      <c r="R494" s="9">
        <v>0</v>
      </c>
      <c r="S494" s="8">
        <v>43611</v>
      </c>
      <c r="T494" s="9">
        <v>16</v>
      </c>
      <c r="U494" s="9">
        <f t="shared" si="109"/>
        <v>43594</v>
      </c>
      <c r="V494" s="9">
        <f t="shared" si="110"/>
        <v>16</v>
      </c>
      <c r="W494" s="7">
        <v>18</v>
      </c>
      <c r="X494" s="7">
        <f t="shared" si="115"/>
        <v>13.829000000000001</v>
      </c>
      <c r="Y494" s="9">
        <v>0</v>
      </c>
      <c r="Z494" s="9">
        <v>1</v>
      </c>
      <c r="AA494" s="9">
        <v>0</v>
      </c>
      <c r="AB494" s="9">
        <v>0</v>
      </c>
      <c r="AC494" s="9">
        <v>1</v>
      </c>
      <c r="AD494" s="29">
        <v>0</v>
      </c>
      <c r="AE494" s="9">
        <v>1</v>
      </c>
      <c r="AF494" s="9">
        <v>0</v>
      </c>
      <c r="AG494" s="29">
        <v>0</v>
      </c>
      <c r="AH494" s="9">
        <v>0</v>
      </c>
      <c r="AI494" s="29">
        <v>1</v>
      </c>
      <c r="AJ494" s="20">
        <v>2008</v>
      </c>
      <c r="AK494" s="32">
        <v>0</v>
      </c>
      <c r="AL494" s="32">
        <v>0</v>
      </c>
      <c r="AM494" s="32">
        <v>0.20100000000000001</v>
      </c>
      <c r="AN494" s="42">
        <v>0.79900000000000004</v>
      </c>
      <c r="AO494" s="41" t="s">
        <v>98</v>
      </c>
      <c r="AP494" s="17" t="s">
        <v>98</v>
      </c>
      <c r="AQ494" s="38">
        <f t="shared" si="116"/>
        <v>0.42900000000000005</v>
      </c>
      <c r="AR494" s="39">
        <v>0.57099999999999995</v>
      </c>
      <c r="AS494">
        <v>0.61499999999999999</v>
      </c>
      <c r="AT494" s="39">
        <f t="shared" si="117"/>
        <v>0.38500000000000001</v>
      </c>
      <c r="AU494">
        <v>0</v>
      </c>
      <c r="AV494" s="17">
        <v>1</v>
      </c>
      <c r="AW494">
        <f t="shared" si="118"/>
        <v>0.47399999999999998</v>
      </c>
      <c r="AX494" s="17">
        <v>0.52600000000000002</v>
      </c>
      <c r="AY494" s="17" t="s">
        <v>28</v>
      </c>
      <c r="AZ494">
        <v>0</v>
      </c>
      <c r="BA494">
        <v>1</v>
      </c>
      <c r="BB494">
        <v>0</v>
      </c>
      <c r="BC494">
        <v>0</v>
      </c>
      <c r="BD494">
        <v>0</v>
      </c>
      <c r="BE494">
        <v>0</v>
      </c>
      <c r="BF494" s="17">
        <v>0</v>
      </c>
      <c r="BG494">
        <v>0</v>
      </c>
      <c r="BH494">
        <v>1</v>
      </c>
      <c r="BI494" s="17">
        <v>0</v>
      </c>
      <c r="BJ494">
        <v>2572</v>
      </c>
      <c r="BK494">
        <v>214</v>
      </c>
      <c r="BL494" s="24">
        <v>37.829000000000001</v>
      </c>
      <c r="BM494">
        <v>1</v>
      </c>
      <c r="BN494">
        <v>0</v>
      </c>
      <c r="BO494">
        <v>0</v>
      </c>
      <c r="BP494">
        <v>0</v>
      </c>
      <c r="BQ494">
        <v>0</v>
      </c>
      <c r="BR494">
        <v>0</v>
      </c>
      <c r="BS494">
        <v>0</v>
      </c>
      <c r="BT494" s="17">
        <v>0</v>
      </c>
      <c r="BU494">
        <v>0</v>
      </c>
      <c r="BV494">
        <v>0</v>
      </c>
      <c r="BW494">
        <v>1</v>
      </c>
      <c r="BX494" s="17">
        <v>0</v>
      </c>
      <c r="BY494">
        <v>0</v>
      </c>
      <c r="BZ494">
        <v>0</v>
      </c>
      <c r="CA494">
        <v>0</v>
      </c>
      <c r="CB494">
        <v>0</v>
      </c>
      <c r="CC494" s="17">
        <v>0</v>
      </c>
      <c r="CD494">
        <v>1</v>
      </c>
      <c r="CE494">
        <v>1</v>
      </c>
      <c r="CF494">
        <v>0</v>
      </c>
      <c r="CG494">
        <v>0</v>
      </c>
      <c r="CH494">
        <v>0</v>
      </c>
      <c r="CI494">
        <v>0</v>
      </c>
      <c r="CJ494">
        <v>1</v>
      </c>
      <c r="CK494">
        <v>1</v>
      </c>
      <c r="CL494">
        <v>1</v>
      </c>
      <c r="CM494">
        <v>0</v>
      </c>
      <c r="CN494">
        <v>1</v>
      </c>
      <c r="CO494" s="17">
        <v>1</v>
      </c>
      <c r="CP494">
        <v>1.232</v>
      </c>
      <c r="CQ494">
        <v>2</v>
      </c>
      <c r="CR494">
        <v>1</v>
      </c>
      <c r="CS494">
        <v>0</v>
      </c>
      <c r="CT494">
        <v>24</v>
      </c>
      <c r="CZ494" s="33" t="s">
        <v>85</v>
      </c>
    </row>
    <row r="495" spans="1:104" x14ac:dyDescent="0.25">
      <c r="A495">
        <v>494</v>
      </c>
      <c r="B495">
        <v>33</v>
      </c>
      <c r="C495" s="24" t="s">
        <v>320</v>
      </c>
      <c r="D495" s="12">
        <v>7.9902948865804291</v>
      </c>
      <c r="E495" s="13">
        <v>0.13317158144300709</v>
      </c>
      <c r="F495" s="7">
        <v>60</v>
      </c>
      <c r="G495" s="7">
        <f t="shared" si="104"/>
        <v>7.8571233051374216</v>
      </c>
      <c r="H495" s="15">
        <f t="shared" si="105"/>
        <v>8.1234664680234356</v>
      </c>
      <c r="I495" s="11">
        <f t="shared" si="106"/>
        <v>0.27619286653212893</v>
      </c>
      <c r="J495" s="32">
        <f t="shared" si="107"/>
        <v>4.6032144422021486E-3</v>
      </c>
      <c r="K495" s="32">
        <f t="shared" si="108"/>
        <v>217.23949917084599</v>
      </c>
      <c r="L495" s="8">
        <v>0</v>
      </c>
      <c r="M495" s="9">
        <v>1</v>
      </c>
      <c r="N495" s="8">
        <v>0</v>
      </c>
      <c r="O495" s="9">
        <v>0</v>
      </c>
      <c r="P495" s="9">
        <v>1</v>
      </c>
      <c r="Q495" s="9">
        <v>0</v>
      </c>
      <c r="R495" s="9">
        <v>0</v>
      </c>
      <c r="S495" s="8">
        <v>43611</v>
      </c>
      <c r="T495" s="9">
        <v>17</v>
      </c>
      <c r="U495" s="9">
        <f t="shared" si="109"/>
        <v>43593</v>
      </c>
      <c r="V495" s="9">
        <f t="shared" si="110"/>
        <v>16</v>
      </c>
      <c r="W495" s="7">
        <v>16</v>
      </c>
      <c r="X495" s="7">
        <f t="shared" si="115"/>
        <v>15.829000000000001</v>
      </c>
      <c r="Y495" s="9">
        <v>0</v>
      </c>
      <c r="Z495" s="9">
        <v>1</v>
      </c>
      <c r="AA495" s="9">
        <v>0</v>
      </c>
      <c r="AB495" s="9">
        <v>0</v>
      </c>
      <c r="AC495" s="9">
        <v>1</v>
      </c>
      <c r="AD495" s="29">
        <v>0</v>
      </c>
      <c r="AE495" s="9">
        <v>1</v>
      </c>
      <c r="AF495" s="9">
        <v>0</v>
      </c>
      <c r="AG495" s="29">
        <v>0</v>
      </c>
      <c r="AH495" s="9">
        <v>0</v>
      </c>
      <c r="AI495" s="29">
        <v>1</v>
      </c>
      <c r="AJ495" s="20">
        <v>2008</v>
      </c>
      <c r="AK495" s="32">
        <v>0</v>
      </c>
      <c r="AL495" s="32">
        <v>0</v>
      </c>
      <c r="AM495" s="32">
        <v>0.20100000000000001</v>
      </c>
      <c r="AN495" s="42">
        <v>0.79900000000000004</v>
      </c>
      <c r="AO495" s="41" t="s">
        <v>98</v>
      </c>
      <c r="AP495" s="17" t="s">
        <v>98</v>
      </c>
      <c r="AQ495" s="38">
        <f t="shared" si="116"/>
        <v>0.42900000000000005</v>
      </c>
      <c r="AR495" s="39">
        <v>0.57099999999999995</v>
      </c>
      <c r="AS495">
        <v>0.61499999999999999</v>
      </c>
      <c r="AT495" s="39">
        <f t="shared" si="117"/>
        <v>0.38500000000000001</v>
      </c>
      <c r="AU495">
        <v>0</v>
      </c>
      <c r="AV495" s="17">
        <v>1</v>
      </c>
      <c r="AW495">
        <f t="shared" si="118"/>
        <v>0.47399999999999998</v>
      </c>
      <c r="AX495" s="17">
        <v>0.52600000000000002</v>
      </c>
      <c r="AY495" s="17" t="s">
        <v>28</v>
      </c>
      <c r="AZ495">
        <v>0</v>
      </c>
      <c r="BA495">
        <v>1</v>
      </c>
      <c r="BB495">
        <v>0</v>
      </c>
      <c r="BC495">
        <v>0</v>
      </c>
      <c r="BD495">
        <v>0</v>
      </c>
      <c r="BE495">
        <v>0</v>
      </c>
      <c r="BF495" s="17">
        <v>0</v>
      </c>
      <c r="BG495">
        <v>0</v>
      </c>
      <c r="BH495">
        <v>1</v>
      </c>
      <c r="BI495" s="17">
        <v>0</v>
      </c>
      <c r="BJ495">
        <v>2572</v>
      </c>
      <c r="BK495">
        <v>214</v>
      </c>
      <c r="BL495" s="24">
        <v>37.829000000000001</v>
      </c>
      <c r="BM495">
        <v>1</v>
      </c>
      <c r="BN495">
        <v>0</v>
      </c>
      <c r="BO495">
        <v>0</v>
      </c>
      <c r="BP495">
        <v>0</v>
      </c>
      <c r="BQ495">
        <v>0</v>
      </c>
      <c r="BR495">
        <v>0</v>
      </c>
      <c r="BS495">
        <v>0</v>
      </c>
      <c r="BT495" s="17">
        <v>0</v>
      </c>
      <c r="BU495">
        <v>0</v>
      </c>
      <c r="BV495">
        <v>0</v>
      </c>
      <c r="BW495">
        <v>1</v>
      </c>
      <c r="BX495" s="17">
        <v>0</v>
      </c>
      <c r="BY495">
        <v>0</v>
      </c>
      <c r="BZ495">
        <v>0</v>
      </c>
      <c r="CA495">
        <v>0</v>
      </c>
      <c r="CB495">
        <v>0</v>
      </c>
      <c r="CC495" s="17">
        <v>0</v>
      </c>
      <c r="CD495">
        <v>1</v>
      </c>
      <c r="CE495">
        <v>1</v>
      </c>
      <c r="CF495">
        <v>0</v>
      </c>
      <c r="CG495">
        <v>0</v>
      </c>
      <c r="CH495">
        <v>0</v>
      </c>
      <c r="CI495">
        <v>0</v>
      </c>
      <c r="CJ495">
        <v>1</v>
      </c>
      <c r="CK495">
        <v>1</v>
      </c>
      <c r="CL495">
        <v>1</v>
      </c>
      <c r="CM495">
        <v>0</v>
      </c>
      <c r="CN495">
        <v>1</v>
      </c>
      <c r="CO495" s="17">
        <v>1</v>
      </c>
      <c r="CP495">
        <v>1.232</v>
      </c>
      <c r="CQ495">
        <v>2</v>
      </c>
      <c r="CR495">
        <v>1</v>
      </c>
      <c r="CS495">
        <v>0</v>
      </c>
      <c r="CT495">
        <v>24</v>
      </c>
      <c r="CZ495" s="33" t="s">
        <v>85</v>
      </c>
    </row>
    <row r="496" spans="1:104" x14ac:dyDescent="0.25">
      <c r="A496">
        <v>495</v>
      </c>
      <c r="B496">
        <v>33</v>
      </c>
      <c r="C496" s="24" t="s">
        <v>320</v>
      </c>
      <c r="D496" s="12">
        <v>14.45523142259597</v>
      </c>
      <c r="E496" s="13">
        <v>0.19417475045278171</v>
      </c>
      <c r="F496" s="7">
        <v>74.444444444444457</v>
      </c>
      <c r="G496" s="7">
        <f t="shared" si="104"/>
        <v>14.261056672143189</v>
      </c>
      <c r="H496" s="15">
        <f t="shared" si="105"/>
        <v>14.649406173048751</v>
      </c>
      <c r="I496" s="11">
        <f t="shared" si="106"/>
        <v>0.33584348060361058</v>
      </c>
      <c r="J496" s="32">
        <f t="shared" si="107"/>
        <v>4.5113303364664112E-3</v>
      </c>
      <c r="K496" s="32">
        <f t="shared" si="108"/>
        <v>221.66410469140459</v>
      </c>
      <c r="L496" s="8">
        <v>0</v>
      </c>
      <c r="M496" s="9">
        <v>1</v>
      </c>
      <c r="N496" s="8">
        <v>0</v>
      </c>
      <c r="O496" s="9">
        <v>0</v>
      </c>
      <c r="P496" s="9">
        <v>1</v>
      </c>
      <c r="Q496" s="9">
        <v>0</v>
      </c>
      <c r="R496" s="9">
        <v>0</v>
      </c>
      <c r="S496" s="8">
        <v>43611</v>
      </c>
      <c r="T496" s="9">
        <v>17</v>
      </c>
      <c r="U496" s="9">
        <f t="shared" si="109"/>
        <v>43593</v>
      </c>
      <c r="V496" s="9">
        <f t="shared" si="110"/>
        <v>16</v>
      </c>
      <c r="W496" s="7">
        <v>18</v>
      </c>
      <c r="X496" s="7">
        <f t="shared" si="115"/>
        <v>13.829000000000001</v>
      </c>
      <c r="Y496" s="9">
        <v>0</v>
      </c>
      <c r="Z496" s="9">
        <v>1</v>
      </c>
      <c r="AA496" s="9">
        <v>0</v>
      </c>
      <c r="AB496" s="9">
        <v>0</v>
      </c>
      <c r="AC496" s="9">
        <v>1</v>
      </c>
      <c r="AD496" s="29">
        <v>0</v>
      </c>
      <c r="AE496" s="9">
        <v>1</v>
      </c>
      <c r="AF496" s="9">
        <v>0</v>
      </c>
      <c r="AG496" s="29">
        <v>0</v>
      </c>
      <c r="AH496" s="9">
        <v>0</v>
      </c>
      <c r="AI496" s="29">
        <v>1</v>
      </c>
      <c r="AJ496" s="20">
        <v>2008</v>
      </c>
      <c r="AK496" s="32">
        <v>0</v>
      </c>
      <c r="AL496" s="32">
        <v>0</v>
      </c>
      <c r="AM496" s="32">
        <v>0.20100000000000001</v>
      </c>
      <c r="AN496" s="42">
        <v>0.79900000000000004</v>
      </c>
      <c r="AO496" s="41" t="s">
        <v>98</v>
      </c>
      <c r="AP496" s="17" t="s">
        <v>98</v>
      </c>
      <c r="AQ496" s="38">
        <f t="shared" si="116"/>
        <v>0.42900000000000005</v>
      </c>
      <c r="AR496" s="39">
        <v>0.57099999999999995</v>
      </c>
      <c r="AS496">
        <v>0.61499999999999999</v>
      </c>
      <c r="AT496" s="39">
        <f t="shared" si="117"/>
        <v>0.38500000000000001</v>
      </c>
      <c r="AU496">
        <v>0</v>
      </c>
      <c r="AV496" s="17">
        <v>1</v>
      </c>
      <c r="AW496">
        <f t="shared" si="118"/>
        <v>0.47399999999999998</v>
      </c>
      <c r="AX496" s="17">
        <v>0.52600000000000002</v>
      </c>
      <c r="AY496" s="17" t="s">
        <v>28</v>
      </c>
      <c r="AZ496">
        <v>0</v>
      </c>
      <c r="BA496">
        <v>1</v>
      </c>
      <c r="BB496">
        <v>0</v>
      </c>
      <c r="BC496">
        <v>0</v>
      </c>
      <c r="BD496">
        <v>0</v>
      </c>
      <c r="BE496">
        <v>0</v>
      </c>
      <c r="BF496" s="17">
        <v>0</v>
      </c>
      <c r="BG496">
        <v>0</v>
      </c>
      <c r="BH496">
        <v>1</v>
      </c>
      <c r="BI496" s="17">
        <v>0</v>
      </c>
      <c r="BJ496">
        <v>2572</v>
      </c>
      <c r="BK496">
        <v>214</v>
      </c>
      <c r="BL496" s="24">
        <v>37.829000000000001</v>
      </c>
      <c r="BM496">
        <v>1</v>
      </c>
      <c r="BN496">
        <v>0</v>
      </c>
      <c r="BO496">
        <v>0</v>
      </c>
      <c r="BP496">
        <v>0</v>
      </c>
      <c r="BQ496">
        <v>0</v>
      </c>
      <c r="BR496">
        <v>0</v>
      </c>
      <c r="BS496">
        <v>0</v>
      </c>
      <c r="BT496" s="17">
        <v>0</v>
      </c>
      <c r="BU496">
        <v>0</v>
      </c>
      <c r="BV496">
        <v>0</v>
      </c>
      <c r="BW496">
        <v>1</v>
      </c>
      <c r="BX496" s="17">
        <v>0</v>
      </c>
      <c r="BY496">
        <v>0</v>
      </c>
      <c r="BZ496">
        <v>0</v>
      </c>
      <c r="CA496">
        <v>0</v>
      </c>
      <c r="CB496">
        <v>0</v>
      </c>
      <c r="CC496" s="17">
        <v>0</v>
      </c>
      <c r="CD496">
        <v>1</v>
      </c>
      <c r="CE496">
        <v>1</v>
      </c>
      <c r="CF496">
        <v>0</v>
      </c>
      <c r="CG496">
        <v>0</v>
      </c>
      <c r="CH496">
        <v>0</v>
      </c>
      <c r="CI496">
        <v>0</v>
      </c>
      <c r="CJ496">
        <v>1</v>
      </c>
      <c r="CK496">
        <v>1</v>
      </c>
      <c r="CL496">
        <v>1</v>
      </c>
      <c r="CM496">
        <v>0</v>
      </c>
      <c r="CN496">
        <v>1</v>
      </c>
      <c r="CO496" s="17">
        <v>1</v>
      </c>
      <c r="CP496">
        <v>1.232</v>
      </c>
      <c r="CQ496">
        <v>2</v>
      </c>
      <c r="CR496">
        <v>1</v>
      </c>
      <c r="CS496">
        <v>0</v>
      </c>
      <c r="CT496">
        <v>24</v>
      </c>
      <c r="CZ496" s="33" t="s">
        <v>85</v>
      </c>
    </row>
    <row r="497" spans="1:104" x14ac:dyDescent="0.25">
      <c r="A497">
        <v>496</v>
      </c>
      <c r="B497">
        <v>33</v>
      </c>
      <c r="C497" s="24" t="s">
        <v>320</v>
      </c>
      <c r="D497" s="12">
        <v>8.5809657470018905</v>
      </c>
      <c r="E497" s="13">
        <v>0.30803466784109351</v>
      </c>
      <c r="F497" s="7">
        <v>27.857142857142861</v>
      </c>
      <c r="G497" s="7">
        <f t="shared" si="104"/>
        <v>8.2729310791607968</v>
      </c>
      <c r="H497" s="15">
        <f t="shared" si="105"/>
        <v>8.8890004148429842</v>
      </c>
      <c r="I497" s="11">
        <f t="shared" si="106"/>
        <v>0.13839588612814366</v>
      </c>
      <c r="J497" s="32">
        <f t="shared" si="107"/>
        <v>4.9680574507538749E-3</v>
      </c>
      <c r="K497" s="32">
        <f t="shared" si="108"/>
        <v>201.28591706367155</v>
      </c>
      <c r="L497" s="8">
        <v>0</v>
      </c>
      <c r="M497" s="9">
        <v>1</v>
      </c>
      <c r="N497" s="8">
        <v>0</v>
      </c>
      <c r="O497" s="9">
        <v>0</v>
      </c>
      <c r="P497" s="9">
        <v>1</v>
      </c>
      <c r="Q497" s="9">
        <v>0</v>
      </c>
      <c r="R497" s="9">
        <v>0</v>
      </c>
      <c r="S497" s="8">
        <v>39756</v>
      </c>
      <c r="T497" s="9">
        <v>15</v>
      </c>
      <c r="U497" s="9">
        <f t="shared" si="109"/>
        <v>39740</v>
      </c>
      <c r="V497" s="9">
        <f t="shared" si="110"/>
        <v>16</v>
      </c>
      <c r="W497" s="7">
        <v>16</v>
      </c>
      <c r="X497" s="7">
        <f t="shared" si="115"/>
        <v>15.829000000000001</v>
      </c>
      <c r="Y497" s="9">
        <v>0</v>
      </c>
      <c r="Z497" s="9">
        <v>1</v>
      </c>
      <c r="AA497" s="9">
        <v>0</v>
      </c>
      <c r="AB497" s="9">
        <v>0</v>
      </c>
      <c r="AC497" s="9">
        <v>1</v>
      </c>
      <c r="AD497" s="29">
        <v>0</v>
      </c>
      <c r="AE497" s="9">
        <v>1</v>
      </c>
      <c r="AF497" s="9">
        <v>0</v>
      </c>
      <c r="AG497" s="29">
        <v>0</v>
      </c>
      <c r="AH497" s="9">
        <v>0</v>
      </c>
      <c r="AI497" s="29">
        <v>1</v>
      </c>
      <c r="AJ497" s="20">
        <v>2008</v>
      </c>
      <c r="AK497" s="32">
        <v>0</v>
      </c>
      <c r="AL497" s="32">
        <v>0</v>
      </c>
      <c r="AM497" s="32">
        <v>0.20100000000000001</v>
      </c>
      <c r="AN497" s="42">
        <v>0.79900000000000004</v>
      </c>
      <c r="AO497" s="41" t="s">
        <v>98</v>
      </c>
      <c r="AP497" s="17" t="s">
        <v>98</v>
      </c>
      <c r="AQ497" s="38">
        <f t="shared" si="116"/>
        <v>0.42900000000000005</v>
      </c>
      <c r="AR497" s="39">
        <v>0.57099999999999995</v>
      </c>
      <c r="AS497">
        <v>0.61499999999999999</v>
      </c>
      <c r="AT497" s="39">
        <f t="shared" si="117"/>
        <v>0.38500000000000001</v>
      </c>
      <c r="AU497">
        <v>0</v>
      </c>
      <c r="AV497" s="17">
        <v>1</v>
      </c>
      <c r="AW497">
        <f t="shared" si="118"/>
        <v>0.47399999999999998</v>
      </c>
      <c r="AX497" s="17">
        <v>0.52600000000000002</v>
      </c>
      <c r="AY497" s="17" t="s">
        <v>28</v>
      </c>
      <c r="AZ497">
        <v>0</v>
      </c>
      <c r="BA497">
        <v>1</v>
      </c>
      <c r="BB497">
        <v>0</v>
      </c>
      <c r="BC497">
        <v>0</v>
      </c>
      <c r="BD497">
        <v>0</v>
      </c>
      <c r="BE497">
        <v>0</v>
      </c>
      <c r="BF497" s="17">
        <v>0</v>
      </c>
      <c r="BG497">
        <v>0</v>
      </c>
      <c r="BH497">
        <v>1</v>
      </c>
      <c r="BI497" s="17">
        <v>0</v>
      </c>
      <c r="BJ497">
        <v>2572</v>
      </c>
      <c r="BK497">
        <v>214</v>
      </c>
      <c r="BL497" s="24">
        <v>37.829000000000001</v>
      </c>
      <c r="BM497">
        <v>0</v>
      </c>
      <c r="BN497">
        <v>0</v>
      </c>
      <c r="BO497">
        <v>0</v>
      </c>
      <c r="BP497">
        <v>0</v>
      </c>
      <c r="BQ497">
        <v>0</v>
      </c>
      <c r="BR497">
        <v>0</v>
      </c>
      <c r="BS497">
        <v>0</v>
      </c>
      <c r="BT497" s="17">
        <v>1</v>
      </c>
      <c r="BU497">
        <v>0</v>
      </c>
      <c r="BV497">
        <v>1</v>
      </c>
      <c r="BW497">
        <v>0</v>
      </c>
      <c r="BX497" s="17">
        <v>0</v>
      </c>
      <c r="BY497">
        <v>0</v>
      </c>
      <c r="BZ497">
        <v>1</v>
      </c>
      <c r="CA497">
        <v>0</v>
      </c>
      <c r="CB497">
        <v>0</v>
      </c>
      <c r="CC497" s="17">
        <v>0</v>
      </c>
      <c r="CD497">
        <v>1</v>
      </c>
      <c r="CE497">
        <v>1</v>
      </c>
      <c r="CF497">
        <v>0</v>
      </c>
      <c r="CG497">
        <v>0</v>
      </c>
      <c r="CH497">
        <v>0</v>
      </c>
      <c r="CI497">
        <v>0</v>
      </c>
      <c r="CJ497">
        <v>1</v>
      </c>
      <c r="CK497">
        <v>1</v>
      </c>
      <c r="CL497">
        <v>1</v>
      </c>
      <c r="CM497">
        <v>0</v>
      </c>
      <c r="CN497">
        <v>1</v>
      </c>
      <c r="CO497" s="17">
        <v>1</v>
      </c>
      <c r="CP497">
        <v>1.232</v>
      </c>
      <c r="CQ497">
        <v>2</v>
      </c>
      <c r="CR497">
        <v>1</v>
      </c>
      <c r="CS497">
        <v>0</v>
      </c>
      <c r="CT497">
        <v>24</v>
      </c>
      <c r="CZ497" s="33" t="s">
        <v>85</v>
      </c>
    </row>
    <row r="498" spans="1:104" x14ac:dyDescent="0.25">
      <c r="A498">
        <v>497</v>
      </c>
      <c r="B498">
        <v>33</v>
      </c>
      <c r="C498" s="24" t="s">
        <v>320</v>
      </c>
      <c r="D498" s="12">
        <v>14.45523142259597</v>
      </c>
      <c r="E498" s="13">
        <v>0.35105562026304499</v>
      </c>
      <c r="F498" s="7">
        <v>41.17647058823529</v>
      </c>
      <c r="G498" s="7">
        <f t="shared" si="104"/>
        <v>14.104175802332925</v>
      </c>
      <c r="H498" s="15">
        <f t="shared" si="105"/>
        <v>14.806287042859015</v>
      </c>
      <c r="I498" s="11">
        <f t="shared" si="106"/>
        <v>0.20228459842864593</v>
      </c>
      <c r="J498" s="32">
        <f t="shared" si="107"/>
        <v>4.912625961838544E-3</v>
      </c>
      <c r="K498" s="32">
        <f t="shared" si="108"/>
        <v>203.55712154111387</v>
      </c>
      <c r="L498" s="8">
        <v>0</v>
      </c>
      <c r="M498" s="9">
        <v>1</v>
      </c>
      <c r="N498" s="8">
        <v>0</v>
      </c>
      <c r="O498" s="9">
        <v>0</v>
      </c>
      <c r="P498" s="9">
        <v>1</v>
      </c>
      <c r="Q498" s="9">
        <v>0</v>
      </c>
      <c r="R498" s="9">
        <v>0</v>
      </c>
      <c r="S498" s="8">
        <v>39756</v>
      </c>
      <c r="T498" s="9">
        <v>15</v>
      </c>
      <c r="U498" s="9">
        <f t="shared" si="109"/>
        <v>39740</v>
      </c>
      <c r="V498" s="9">
        <f t="shared" si="110"/>
        <v>16</v>
      </c>
      <c r="W498" s="7">
        <v>18</v>
      </c>
      <c r="X498" s="7">
        <f t="shared" si="115"/>
        <v>13.829000000000001</v>
      </c>
      <c r="Y498" s="9">
        <v>0</v>
      </c>
      <c r="Z498" s="9">
        <v>1</v>
      </c>
      <c r="AA498" s="9">
        <v>0</v>
      </c>
      <c r="AB498" s="9">
        <v>0</v>
      </c>
      <c r="AC498" s="9">
        <v>1</v>
      </c>
      <c r="AD498" s="29">
        <v>0</v>
      </c>
      <c r="AE498" s="9">
        <v>1</v>
      </c>
      <c r="AF498" s="9">
        <v>0</v>
      </c>
      <c r="AG498" s="29">
        <v>0</v>
      </c>
      <c r="AH498" s="9">
        <v>0</v>
      </c>
      <c r="AI498" s="29">
        <v>1</v>
      </c>
      <c r="AJ498" s="20">
        <v>2008</v>
      </c>
      <c r="AK498" s="32">
        <v>0</v>
      </c>
      <c r="AL498" s="32">
        <v>0</v>
      </c>
      <c r="AM498" s="32">
        <v>0.20100000000000001</v>
      </c>
      <c r="AN498" s="42">
        <v>0.79900000000000004</v>
      </c>
      <c r="AO498" s="41" t="s">
        <v>98</v>
      </c>
      <c r="AP498" s="17" t="s">
        <v>98</v>
      </c>
      <c r="AQ498" s="38">
        <f t="shared" si="116"/>
        <v>0.42900000000000005</v>
      </c>
      <c r="AR498" s="39">
        <v>0.57099999999999995</v>
      </c>
      <c r="AS498">
        <v>0.61499999999999999</v>
      </c>
      <c r="AT498" s="39">
        <f t="shared" si="117"/>
        <v>0.38500000000000001</v>
      </c>
      <c r="AU498">
        <v>0</v>
      </c>
      <c r="AV498" s="17">
        <v>1</v>
      </c>
      <c r="AW498">
        <f t="shared" si="118"/>
        <v>0.47399999999999998</v>
      </c>
      <c r="AX498" s="17">
        <v>0.52600000000000002</v>
      </c>
      <c r="AY498" s="17" t="s">
        <v>28</v>
      </c>
      <c r="AZ498">
        <v>0</v>
      </c>
      <c r="BA498">
        <v>1</v>
      </c>
      <c r="BB498">
        <v>0</v>
      </c>
      <c r="BC498">
        <v>0</v>
      </c>
      <c r="BD498">
        <v>0</v>
      </c>
      <c r="BE498">
        <v>0</v>
      </c>
      <c r="BF498" s="17">
        <v>0</v>
      </c>
      <c r="BG498">
        <v>0</v>
      </c>
      <c r="BH498">
        <v>1</v>
      </c>
      <c r="BI498" s="17">
        <v>0</v>
      </c>
      <c r="BJ498">
        <v>2572</v>
      </c>
      <c r="BK498">
        <v>214</v>
      </c>
      <c r="BL498" s="24">
        <v>37.829000000000001</v>
      </c>
      <c r="BM498">
        <v>0</v>
      </c>
      <c r="BN498">
        <v>0</v>
      </c>
      <c r="BO498">
        <v>0</v>
      </c>
      <c r="BP498">
        <v>0</v>
      </c>
      <c r="BQ498">
        <v>0</v>
      </c>
      <c r="BR498">
        <v>0</v>
      </c>
      <c r="BS498">
        <v>0</v>
      </c>
      <c r="BT498" s="17">
        <v>1</v>
      </c>
      <c r="BU498">
        <v>0</v>
      </c>
      <c r="BV498">
        <v>1</v>
      </c>
      <c r="BW498">
        <v>0</v>
      </c>
      <c r="BX498" s="17">
        <v>0</v>
      </c>
      <c r="BY498">
        <v>0</v>
      </c>
      <c r="BZ498">
        <v>1</v>
      </c>
      <c r="CA498">
        <v>0</v>
      </c>
      <c r="CB498">
        <v>0</v>
      </c>
      <c r="CC498" s="17">
        <v>0</v>
      </c>
      <c r="CD498">
        <v>1</v>
      </c>
      <c r="CE498">
        <v>1</v>
      </c>
      <c r="CF498">
        <v>0</v>
      </c>
      <c r="CG498">
        <v>0</v>
      </c>
      <c r="CH498">
        <v>0</v>
      </c>
      <c r="CI498">
        <v>0</v>
      </c>
      <c r="CJ498">
        <v>1</v>
      </c>
      <c r="CK498">
        <v>1</v>
      </c>
      <c r="CL498">
        <v>1</v>
      </c>
      <c r="CM498">
        <v>0</v>
      </c>
      <c r="CN498">
        <v>1</v>
      </c>
      <c r="CO498" s="17">
        <v>1</v>
      </c>
      <c r="CP498">
        <v>1.232</v>
      </c>
      <c r="CQ498">
        <v>2</v>
      </c>
      <c r="CR498">
        <v>1</v>
      </c>
      <c r="CS498">
        <v>0</v>
      </c>
      <c r="CT498">
        <v>24</v>
      </c>
      <c r="CZ498" s="33" t="s">
        <v>85</v>
      </c>
    </row>
    <row r="499" spans="1:104" x14ac:dyDescent="0.25">
      <c r="A499">
        <v>498</v>
      </c>
      <c r="B499">
        <v>33</v>
      </c>
      <c r="C499" s="24" t="s">
        <v>320</v>
      </c>
      <c r="D499" s="12">
        <v>7.59106330355801</v>
      </c>
      <c r="E499" s="13">
        <v>1.160986152308872</v>
      </c>
      <c r="F499" s="7">
        <v>6.5384615384615392</v>
      </c>
      <c r="G499" s="7">
        <f t="shared" si="104"/>
        <v>6.4300771512491384</v>
      </c>
      <c r="H499" s="15">
        <f t="shared" si="105"/>
        <v>8.7520494558668815</v>
      </c>
      <c r="I499" s="11">
        <f t="shared" si="106"/>
        <v>0.10494498983487337</v>
      </c>
      <c r="J499" s="32">
        <f t="shared" si="107"/>
        <v>1.6050410210039456E-2</v>
      </c>
      <c r="K499" s="32">
        <f t="shared" si="108"/>
        <v>62.303703576031019</v>
      </c>
      <c r="L499" s="8">
        <v>0</v>
      </c>
      <c r="M499" s="9">
        <v>1</v>
      </c>
      <c r="N499" s="8">
        <v>0</v>
      </c>
      <c r="O499" s="9">
        <v>0</v>
      </c>
      <c r="P499" s="9">
        <v>1</v>
      </c>
      <c r="Q499" s="9">
        <v>0</v>
      </c>
      <c r="R499" s="9">
        <v>0</v>
      </c>
      <c r="S499" s="8">
        <v>3855</v>
      </c>
      <c r="T499" s="9">
        <v>15</v>
      </c>
      <c r="U499" s="9">
        <f t="shared" si="109"/>
        <v>3839</v>
      </c>
      <c r="V499" s="9">
        <f t="shared" si="110"/>
        <v>16</v>
      </c>
      <c r="W499" s="7">
        <v>16</v>
      </c>
      <c r="X499" s="7">
        <f t="shared" si="115"/>
        <v>15.829000000000001</v>
      </c>
      <c r="Y499" s="9">
        <v>0</v>
      </c>
      <c r="Z499" s="9">
        <v>1</v>
      </c>
      <c r="AA499" s="9">
        <v>0</v>
      </c>
      <c r="AB499" s="9">
        <v>0</v>
      </c>
      <c r="AC499" s="9">
        <v>1</v>
      </c>
      <c r="AD499" s="29">
        <v>0</v>
      </c>
      <c r="AE499" s="9">
        <v>1</v>
      </c>
      <c r="AF499" s="9">
        <v>0</v>
      </c>
      <c r="AG499" s="29">
        <v>0</v>
      </c>
      <c r="AH499" s="9">
        <v>0</v>
      </c>
      <c r="AI499" s="29">
        <v>1</v>
      </c>
      <c r="AJ499" s="20">
        <v>2008</v>
      </c>
      <c r="AK499" s="32">
        <v>0</v>
      </c>
      <c r="AL499" s="32">
        <v>0</v>
      </c>
      <c r="AM499" s="32">
        <v>0.20100000000000001</v>
      </c>
      <c r="AN499" s="42">
        <v>0.79900000000000004</v>
      </c>
      <c r="AO499" s="41" t="s">
        <v>98</v>
      </c>
      <c r="AP499" s="17" t="s">
        <v>98</v>
      </c>
      <c r="AQ499" s="38">
        <f t="shared" si="116"/>
        <v>0.42900000000000005</v>
      </c>
      <c r="AR499" s="39">
        <v>0.57099999999999995</v>
      </c>
      <c r="AS499">
        <v>0.61499999999999999</v>
      </c>
      <c r="AT499" s="39">
        <f t="shared" si="117"/>
        <v>0.38500000000000001</v>
      </c>
      <c r="AU499">
        <v>0</v>
      </c>
      <c r="AV499" s="17">
        <v>1</v>
      </c>
      <c r="AW499">
        <f t="shared" si="118"/>
        <v>0.47399999999999998</v>
      </c>
      <c r="AX499" s="17">
        <v>0.52600000000000002</v>
      </c>
      <c r="AY499" s="17" t="s">
        <v>28</v>
      </c>
      <c r="AZ499">
        <v>0</v>
      </c>
      <c r="BA499">
        <v>1</v>
      </c>
      <c r="BB499">
        <v>0</v>
      </c>
      <c r="BC499">
        <v>0</v>
      </c>
      <c r="BD499">
        <v>0</v>
      </c>
      <c r="BE499">
        <v>0</v>
      </c>
      <c r="BF499" s="17">
        <v>0</v>
      </c>
      <c r="BG499">
        <v>0</v>
      </c>
      <c r="BH499">
        <v>1</v>
      </c>
      <c r="BI499" s="17">
        <v>0</v>
      </c>
      <c r="BJ499">
        <v>2572</v>
      </c>
      <c r="BK499">
        <v>214</v>
      </c>
      <c r="BL499" s="24">
        <v>37.829000000000001</v>
      </c>
      <c r="BM499">
        <v>0</v>
      </c>
      <c r="BN499">
        <v>0</v>
      </c>
      <c r="BO499">
        <v>0</v>
      </c>
      <c r="BP499">
        <v>0</v>
      </c>
      <c r="BQ499">
        <v>0</v>
      </c>
      <c r="BR499">
        <v>0</v>
      </c>
      <c r="BS499">
        <v>0</v>
      </c>
      <c r="BT499" s="17">
        <v>1</v>
      </c>
      <c r="BU499">
        <v>0</v>
      </c>
      <c r="BV499">
        <v>1</v>
      </c>
      <c r="BW499">
        <v>0</v>
      </c>
      <c r="BX499" s="17">
        <v>0</v>
      </c>
      <c r="BY499">
        <v>0</v>
      </c>
      <c r="BZ499">
        <v>1</v>
      </c>
      <c r="CA499">
        <v>0</v>
      </c>
      <c r="CB499">
        <v>0</v>
      </c>
      <c r="CC499" s="17">
        <v>0</v>
      </c>
      <c r="CD499">
        <v>1</v>
      </c>
      <c r="CE499">
        <v>1</v>
      </c>
      <c r="CF499">
        <v>0</v>
      </c>
      <c r="CG499">
        <v>0</v>
      </c>
      <c r="CH499">
        <v>0</v>
      </c>
      <c r="CI499">
        <v>0</v>
      </c>
      <c r="CJ499">
        <v>1</v>
      </c>
      <c r="CK499">
        <v>1</v>
      </c>
      <c r="CL499">
        <v>1</v>
      </c>
      <c r="CM499">
        <v>0</v>
      </c>
      <c r="CN499">
        <v>1</v>
      </c>
      <c r="CO499" s="17">
        <v>1</v>
      </c>
      <c r="CP499">
        <v>1.232</v>
      </c>
      <c r="CQ499">
        <v>2</v>
      </c>
      <c r="CR499">
        <v>1</v>
      </c>
      <c r="CS499">
        <v>0</v>
      </c>
      <c r="CT499">
        <v>24</v>
      </c>
      <c r="CZ499" s="33" t="s">
        <v>85</v>
      </c>
    </row>
    <row r="500" spans="1:104" x14ac:dyDescent="0.25">
      <c r="A500">
        <v>499</v>
      </c>
      <c r="B500">
        <v>33</v>
      </c>
      <c r="C500" s="24" t="s">
        <v>320</v>
      </c>
      <c r="D500" s="12">
        <v>15.75836902790226</v>
      </c>
      <c r="E500" s="13">
        <v>0.88061473979453819</v>
      </c>
      <c r="F500" s="7">
        <v>17.89473684210526</v>
      </c>
      <c r="G500" s="7">
        <f t="shared" si="104"/>
        <v>14.877754288107722</v>
      </c>
      <c r="H500" s="15">
        <f t="shared" si="105"/>
        <v>16.6389837676968</v>
      </c>
      <c r="I500" s="11">
        <f t="shared" si="106"/>
        <v>0.277472077484269</v>
      </c>
      <c r="J500" s="32">
        <f t="shared" si="107"/>
        <v>1.5505792565297388E-2</v>
      </c>
      <c r="K500" s="32">
        <f t="shared" si="108"/>
        <v>64.492027465789903</v>
      </c>
      <c r="L500" s="8">
        <v>0</v>
      </c>
      <c r="M500" s="9">
        <v>1</v>
      </c>
      <c r="N500" s="8">
        <v>0</v>
      </c>
      <c r="O500" s="9">
        <v>0</v>
      </c>
      <c r="P500" s="9">
        <v>1</v>
      </c>
      <c r="Q500" s="9">
        <v>0</v>
      </c>
      <c r="R500" s="9">
        <v>0</v>
      </c>
      <c r="S500" s="8">
        <v>3855</v>
      </c>
      <c r="T500" s="9">
        <v>15</v>
      </c>
      <c r="U500" s="9">
        <f t="shared" si="109"/>
        <v>3839</v>
      </c>
      <c r="V500" s="9">
        <f t="shared" si="110"/>
        <v>16</v>
      </c>
      <c r="W500" s="7">
        <v>18</v>
      </c>
      <c r="X500" s="7">
        <f t="shared" si="115"/>
        <v>13.829000000000001</v>
      </c>
      <c r="Y500" s="9">
        <v>0</v>
      </c>
      <c r="Z500" s="9">
        <v>1</v>
      </c>
      <c r="AA500" s="9">
        <v>0</v>
      </c>
      <c r="AB500" s="9">
        <v>0</v>
      </c>
      <c r="AC500" s="9">
        <v>1</v>
      </c>
      <c r="AD500" s="29">
        <v>0</v>
      </c>
      <c r="AE500" s="9">
        <v>1</v>
      </c>
      <c r="AF500" s="9">
        <v>0</v>
      </c>
      <c r="AG500" s="29">
        <v>0</v>
      </c>
      <c r="AH500" s="9">
        <v>0</v>
      </c>
      <c r="AI500" s="29">
        <v>1</v>
      </c>
      <c r="AJ500" s="20">
        <v>2008</v>
      </c>
      <c r="AK500" s="32">
        <v>0</v>
      </c>
      <c r="AL500" s="32">
        <v>0</v>
      </c>
      <c r="AM500" s="32">
        <v>0.20100000000000001</v>
      </c>
      <c r="AN500" s="42">
        <v>0.79900000000000004</v>
      </c>
      <c r="AO500" s="41" t="s">
        <v>98</v>
      </c>
      <c r="AP500" s="17" t="s">
        <v>98</v>
      </c>
      <c r="AQ500" s="38">
        <f t="shared" si="116"/>
        <v>0.42900000000000005</v>
      </c>
      <c r="AR500" s="39">
        <v>0.57099999999999995</v>
      </c>
      <c r="AS500">
        <v>0.61499999999999999</v>
      </c>
      <c r="AT500" s="39">
        <f t="shared" si="117"/>
        <v>0.38500000000000001</v>
      </c>
      <c r="AU500">
        <v>0</v>
      </c>
      <c r="AV500" s="17">
        <v>1</v>
      </c>
      <c r="AW500">
        <f t="shared" si="118"/>
        <v>0.47399999999999998</v>
      </c>
      <c r="AX500" s="17">
        <v>0.52600000000000002</v>
      </c>
      <c r="AY500" s="17" t="s">
        <v>28</v>
      </c>
      <c r="AZ500">
        <v>0</v>
      </c>
      <c r="BA500">
        <v>1</v>
      </c>
      <c r="BB500">
        <v>0</v>
      </c>
      <c r="BC500">
        <v>0</v>
      </c>
      <c r="BD500">
        <v>0</v>
      </c>
      <c r="BE500">
        <v>0</v>
      </c>
      <c r="BF500" s="17">
        <v>0</v>
      </c>
      <c r="BG500">
        <v>0</v>
      </c>
      <c r="BH500">
        <v>1</v>
      </c>
      <c r="BI500" s="17">
        <v>0</v>
      </c>
      <c r="BJ500">
        <v>2572</v>
      </c>
      <c r="BK500">
        <v>214</v>
      </c>
      <c r="BL500" s="24">
        <v>37.829000000000001</v>
      </c>
      <c r="BM500">
        <v>0</v>
      </c>
      <c r="BN500">
        <v>0</v>
      </c>
      <c r="BO500">
        <v>0</v>
      </c>
      <c r="BP500">
        <v>0</v>
      </c>
      <c r="BQ500">
        <v>0</v>
      </c>
      <c r="BR500">
        <v>0</v>
      </c>
      <c r="BS500">
        <v>0</v>
      </c>
      <c r="BT500" s="17">
        <v>1</v>
      </c>
      <c r="BU500">
        <v>0</v>
      </c>
      <c r="BV500">
        <v>1</v>
      </c>
      <c r="BW500">
        <v>0</v>
      </c>
      <c r="BX500" s="17">
        <v>0</v>
      </c>
      <c r="BY500">
        <v>0</v>
      </c>
      <c r="BZ500">
        <v>1</v>
      </c>
      <c r="CA500">
        <v>0</v>
      </c>
      <c r="CB500">
        <v>0</v>
      </c>
      <c r="CC500" s="17">
        <v>0</v>
      </c>
      <c r="CD500">
        <v>1</v>
      </c>
      <c r="CE500">
        <v>1</v>
      </c>
      <c r="CF500">
        <v>0</v>
      </c>
      <c r="CG500">
        <v>0</v>
      </c>
      <c r="CH500">
        <v>0</v>
      </c>
      <c r="CI500">
        <v>0</v>
      </c>
      <c r="CJ500">
        <v>1</v>
      </c>
      <c r="CK500">
        <v>1</v>
      </c>
      <c r="CL500">
        <v>1</v>
      </c>
      <c r="CM500">
        <v>0</v>
      </c>
      <c r="CN500">
        <v>1</v>
      </c>
      <c r="CO500" s="17">
        <v>1</v>
      </c>
      <c r="CP500">
        <v>1.232</v>
      </c>
      <c r="CQ500">
        <v>2</v>
      </c>
      <c r="CR500">
        <v>1</v>
      </c>
      <c r="CS500">
        <v>0</v>
      </c>
      <c r="CT500">
        <v>24</v>
      </c>
      <c r="CZ500" s="33" t="s">
        <v>85</v>
      </c>
    </row>
    <row r="501" spans="1:104" x14ac:dyDescent="0.25">
      <c r="A501">
        <v>500</v>
      </c>
      <c r="B501">
        <v>33</v>
      </c>
      <c r="C501" s="24" t="s">
        <v>320</v>
      </c>
      <c r="D501" s="12">
        <v>7.9902948865804291</v>
      </c>
      <c r="E501" s="13">
        <v>0.1997573721645107</v>
      </c>
      <c r="F501" s="7">
        <v>40</v>
      </c>
      <c r="G501" s="7">
        <f t="shared" si="104"/>
        <v>7.7905375144159184</v>
      </c>
      <c r="H501" s="15">
        <f t="shared" si="105"/>
        <v>8.1900522587449398</v>
      </c>
      <c r="I501" s="11">
        <f t="shared" si="106"/>
        <v>0.28075187769348076</v>
      </c>
      <c r="J501" s="32">
        <f t="shared" si="107"/>
        <v>7.0187969423370199E-3</v>
      </c>
      <c r="K501" s="32">
        <f t="shared" si="108"/>
        <v>142.47455913249917</v>
      </c>
      <c r="L501" s="8">
        <v>0</v>
      </c>
      <c r="M501" s="9">
        <v>1</v>
      </c>
      <c r="N501" s="8">
        <v>0</v>
      </c>
      <c r="O501" s="9">
        <v>0</v>
      </c>
      <c r="P501" s="9">
        <v>1</v>
      </c>
      <c r="Q501" s="9">
        <v>0</v>
      </c>
      <c r="R501" s="9">
        <v>0</v>
      </c>
      <c r="S501" s="8">
        <v>18716</v>
      </c>
      <c r="T501" s="9">
        <v>16</v>
      </c>
      <c r="U501" s="9">
        <f t="shared" si="109"/>
        <v>18699</v>
      </c>
      <c r="V501" s="9">
        <f t="shared" si="110"/>
        <v>16</v>
      </c>
      <c r="W501" s="7">
        <v>16</v>
      </c>
      <c r="X501" s="7">
        <f t="shared" si="115"/>
        <v>15.829000000000001</v>
      </c>
      <c r="Y501" s="9">
        <v>0</v>
      </c>
      <c r="Z501" s="9">
        <v>1</v>
      </c>
      <c r="AA501" s="9">
        <v>0</v>
      </c>
      <c r="AB501" s="9">
        <v>0</v>
      </c>
      <c r="AC501" s="9">
        <v>1</v>
      </c>
      <c r="AD501" s="29">
        <v>0</v>
      </c>
      <c r="AE501" s="9">
        <v>1</v>
      </c>
      <c r="AF501" s="9">
        <v>0</v>
      </c>
      <c r="AG501" s="29">
        <v>0</v>
      </c>
      <c r="AH501" s="9">
        <v>0</v>
      </c>
      <c r="AI501" s="29">
        <v>1</v>
      </c>
      <c r="AJ501" s="20">
        <v>2008</v>
      </c>
      <c r="AK501" s="32">
        <v>0</v>
      </c>
      <c r="AL501" s="32">
        <v>0</v>
      </c>
      <c r="AM501" s="32">
        <v>0.20100000000000001</v>
      </c>
      <c r="AN501" s="42">
        <v>0.79900000000000004</v>
      </c>
      <c r="AO501" s="41" t="s">
        <v>98</v>
      </c>
      <c r="AP501" s="17" t="s">
        <v>98</v>
      </c>
      <c r="AQ501">
        <v>1</v>
      </c>
      <c r="AR501" s="39">
        <v>0</v>
      </c>
      <c r="AS501">
        <v>0.61499999999999999</v>
      </c>
      <c r="AT501" s="39">
        <f t="shared" si="117"/>
        <v>0.38500000000000001</v>
      </c>
      <c r="AU501">
        <v>0</v>
      </c>
      <c r="AV501" s="17">
        <v>1</v>
      </c>
      <c r="AW501">
        <f t="shared" si="118"/>
        <v>0.47399999999999998</v>
      </c>
      <c r="AX501" s="17">
        <v>0.52600000000000002</v>
      </c>
      <c r="AY501" s="17" t="s">
        <v>28</v>
      </c>
      <c r="AZ501">
        <v>0</v>
      </c>
      <c r="BA501">
        <v>1</v>
      </c>
      <c r="BB501">
        <v>0</v>
      </c>
      <c r="BC501">
        <v>0</v>
      </c>
      <c r="BD501">
        <v>0</v>
      </c>
      <c r="BE501">
        <v>0</v>
      </c>
      <c r="BF501" s="17">
        <v>0</v>
      </c>
      <c r="BG501">
        <v>0</v>
      </c>
      <c r="BH501">
        <v>1</v>
      </c>
      <c r="BI501" s="17">
        <v>0</v>
      </c>
      <c r="BJ501">
        <v>2572</v>
      </c>
      <c r="BK501">
        <v>214</v>
      </c>
      <c r="BL501" s="24">
        <v>37.829000000000001</v>
      </c>
      <c r="BM501">
        <v>1</v>
      </c>
      <c r="BN501">
        <v>0</v>
      </c>
      <c r="BO501">
        <v>0</v>
      </c>
      <c r="BP501">
        <v>0</v>
      </c>
      <c r="BQ501">
        <v>0</v>
      </c>
      <c r="BR501">
        <v>0</v>
      </c>
      <c r="BS501">
        <v>0</v>
      </c>
      <c r="BT501" s="17">
        <v>0</v>
      </c>
      <c r="BU501">
        <v>0</v>
      </c>
      <c r="BV501">
        <v>0</v>
      </c>
      <c r="BW501">
        <v>1</v>
      </c>
      <c r="BX501" s="17">
        <v>0</v>
      </c>
      <c r="BY501">
        <v>0</v>
      </c>
      <c r="BZ501">
        <v>0</v>
      </c>
      <c r="CA501">
        <v>0</v>
      </c>
      <c r="CB501">
        <v>0</v>
      </c>
      <c r="CC501" s="17">
        <v>0</v>
      </c>
      <c r="CD501">
        <v>1</v>
      </c>
      <c r="CE501">
        <v>1</v>
      </c>
      <c r="CF501">
        <v>0</v>
      </c>
      <c r="CG501">
        <v>0</v>
      </c>
      <c r="CH501">
        <v>0</v>
      </c>
      <c r="CI501">
        <v>0</v>
      </c>
      <c r="CJ501">
        <v>0</v>
      </c>
      <c r="CK501">
        <v>1</v>
      </c>
      <c r="CL501">
        <v>1</v>
      </c>
      <c r="CM501">
        <v>0</v>
      </c>
      <c r="CN501">
        <v>1</v>
      </c>
      <c r="CO501" s="17">
        <v>1</v>
      </c>
      <c r="CP501">
        <v>1.232</v>
      </c>
      <c r="CQ501">
        <v>2</v>
      </c>
      <c r="CR501">
        <v>1</v>
      </c>
      <c r="CS501">
        <v>0</v>
      </c>
      <c r="CT501">
        <v>24</v>
      </c>
      <c r="CZ501" s="33" t="s">
        <v>85</v>
      </c>
    </row>
    <row r="502" spans="1:104" x14ac:dyDescent="0.25">
      <c r="A502">
        <v>501</v>
      </c>
      <c r="B502">
        <v>33</v>
      </c>
      <c r="C502" s="24" t="s">
        <v>320</v>
      </c>
      <c r="D502" s="12">
        <v>14.89125293076059</v>
      </c>
      <c r="E502" s="13">
        <v>0.28468571779395241</v>
      </c>
      <c r="F502" s="7">
        <v>52.307692307692307</v>
      </c>
      <c r="G502" s="7">
        <f t="shared" si="104"/>
        <v>14.606567212966638</v>
      </c>
      <c r="H502" s="15">
        <f t="shared" si="105"/>
        <v>15.175938648554542</v>
      </c>
      <c r="I502" s="11">
        <f t="shared" si="106"/>
        <v>0.35727518878461623</v>
      </c>
      <c r="J502" s="32">
        <f t="shared" si="107"/>
        <v>6.8302609620588409E-3</v>
      </c>
      <c r="K502" s="32">
        <f t="shared" si="108"/>
        <v>146.40729037365662</v>
      </c>
      <c r="L502" s="8">
        <v>0</v>
      </c>
      <c r="M502" s="9">
        <v>1</v>
      </c>
      <c r="N502" s="8">
        <v>0</v>
      </c>
      <c r="O502" s="9">
        <v>0</v>
      </c>
      <c r="P502" s="9">
        <v>1</v>
      </c>
      <c r="Q502" s="9">
        <v>0</v>
      </c>
      <c r="R502" s="9">
        <v>0</v>
      </c>
      <c r="S502" s="8">
        <v>18716</v>
      </c>
      <c r="T502" s="9">
        <v>16</v>
      </c>
      <c r="U502" s="9">
        <f t="shared" si="109"/>
        <v>18699</v>
      </c>
      <c r="V502" s="9">
        <f t="shared" si="110"/>
        <v>16</v>
      </c>
      <c r="W502" s="7">
        <v>18</v>
      </c>
      <c r="X502" s="7">
        <f t="shared" si="115"/>
        <v>13.829000000000001</v>
      </c>
      <c r="Y502" s="9">
        <v>0</v>
      </c>
      <c r="Z502" s="9">
        <v>1</v>
      </c>
      <c r="AA502" s="9">
        <v>0</v>
      </c>
      <c r="AB502" s="9">
        <v>0</v>
      </c>
      <c r="AC502" s="9">
        <v>1</v>
      </c>
      <c r="AD502" s="29">
        <v>0</v>
      </c>
      <c r="AE502" s="9">
        <v>1</v>
      </c>
      <c r="AF502" s="9">
        <v>0</v>
      </c>
      <c r="AG502" s="29">
        <v>0</v>
      </c>
      <c r="AH502" s="9">
        <v>0</v>
      </c>
      <c r="AI502" s="29">
        <v>1</v>
      </c>
      <c r="AJ502" s="20">
        <v>2008</v>
      </c>
      <c r="AK502" s="32">
        <v>0</v>
      </c>
      <c r="AL502" s="32">
        <v>0</v>
      </c>
      <c r="AM502" s="32">
        <v>0.20100000000000001</v>
      </c>
      <c r="AN502" s="42">
        <v>0.79900000000000004</v>
      </c>
      <c r="AO502" s="41" t="s">
        <v>98</v>
      </c>
      <c r="AP502" s="17" t="s">
        <v>98</v>
      </c>
      <c r="AQ502">
        <v>1</v>
      </c>
      <c r="AR502" s="39">
        <v>0</v>
      </c>
      <c r="AS502">
        <v>0.61499999999999999</v>
      </c>
      <c r="AT502" s="39">
        <f t="shared" si="117"/>
        <v>0.38500000000000001</v>
      </c>
      <c r="AU502">
        <v>0</v>
      </c>
      <c r="AV502" s="17">
        <v>1</v>
      </c>
      <c r="AW502">
        <f t="shared" si="118"/>
        <v>0.47399999999999998</v>
      </c>
      <c r="AX502" s="17">
        <v>0.52600000000000002</v>
      </c>
      <c r="AY502" s="17" t="s">
        <v>28</v>
      </c>
      <c r="AZ502">
        <v>0</v>
      </c>
      <c r="BA502">
        <v>1</v>
      </c>
      <c r="BB502">
        <v>0</v>
      </c>
      <c r="BC502">
        <v>0</v>
      </c>
      <c r="BD502">
        <v>0</v>
      </c>
      <c r="BE502">
        <v>0</v>
      </c>
      <c r="BF502" s="17">
        <v>0</v>
      </c>
      <c r="BG502">
        <v>0</v>
      </c>
      <c r="BH502">
        <v>1</v>
      </c>
      <c r="BI502" s="17">
        <v>0</v>
      </c>
      <c r="BJ502">
        <v>2572</v>
      </c>
      <c r="BK502">
        <v>214</v>
      </c>
      <c r="BL502" s="24">
        <v>37.829000000000001</v>
      </c>
      <c r="BM502">
        <v>1</v>
      </c>
      <c r="BN502">
        <v>0</v>
      </c>
      <c r="BO502">
        <v>0</v>
      </c>
      <c r="BP502">
        <v>0</v>
      </c>
      <c r="BQ502">
        <v>0</v>
      </c>
      <c r="BR502">
        <v>0</v>
      </c>
      <c r="BS502">
        <v>0</v>
      </c>
      <c r="BT502" s="17">
        <v>0</v>
      </c>
      <c r="BU502">
        <v>0</v>
      </c>
      <c r="BV502">
        <v>0</v>
      </c>
      <c r="BW502">
        <v>1</v>
      </c>
      <c r="BX502" s="17">
        <v>0</v>
      </c>
      <c r="BY502">
        <v>0</v>
      </c>
      <c r="BZ502">
        <v>0</v>
      </c>
      <c r="CA502">
        <v>0</v>
      </c>
      <c r="CB502">
        <v>0</v>
      </c>
      <c r="CC502" s="17">
        <v>0</v>
      </c>
      <c r="CD502">
        <v>1</v>
      </c>
      <c r="CE502">
        <v>1</v>
      </c>
      <c r="CF502">
        <v>0</v>
      </c>
      <c r="CG502">
        <v>0</v>
      </c>
      <c r="CH502">
        <v>0</v>
      </c>
      <c r="CI502">
        <v>0</v>
      </c>
      <c r="CJ502">
        <v>0</v>
      </c>
      <c r="CK502">
        <v>1</v>
      </c>
      <c r="CL502">
        <v>1</v>
      </c>
      <c r="CM502">
        <v>0</v>
      </c>
      <c r="CN502">
        <v>1</v>
      </c>
      <c r="CO502" s="17">
        <v>1</v>
      </c>
      <c r="CP502">
        <v>1.232</v>
      </c>
      <c r="CQ502">
        <v>2</v>
      </c>
      <c r="CR502">
        <v>1</v>
      </c>
      <c r="CS502">
        <v>0</v>
      </c>
      <c r="CT502">
        <v>24</v>
      </c>
      <c r="CZ502" s="33" t="s">
        <v>85</v>
      </c>
    </row>
    <row r="503" spans="1:104" x14ac:dyDescent="0.25">
      <c r="A503">
        <v>502</v>
      </c>
      <c r="B503">
        <v>33</v>
      </c>
      <c r="C503" s="24" t="s">
        <v>320</v>
      </c>
      <c r="D503" s="12">
        <v>8.1882614275672125</v>
      </c>
      <c r="E503" s="13">
        <v>0.1770434903257776</v>
      </c>
      <c r="F503" s="7">
        <v>46.25</v>
      </c>
      <c r="G503" s="7">
        <f t="shared" si="104"/>
        <v>8.0112179372414349</v>
      </c>
      <c r="H503" s="15">
        <f t="shared" si="105"/>
        <v>8.3653049178929901</v>
      </c>
      <c r="I503" s="11">
        <f t="shared" si="106"/>
        <v>0.28136402135764199</v>
      </c>
      <c r="J503" s="32">
        <f t="shared" si="107"/>
        <v>6.0835464077327985E-3</v>
      </c>
      <c r="K503" s="32">
        <f t="shared" si="108"/>
        <v>164.37780415859072</v>
      </c>
      <c r="L503" s="8">
        <v>0</v>
      </c>
      <c r="M503" s="9">
        <v>1</v>
      </c>
      <c r="N503" s="8">
        <v>0</v>
      </c>
      <c r="O503" s="9">
        <v>0</v>
      </c>
      <c r="P503" s="9">
        <v>1</v>
      </c>
      <c r="Q503" s="9">
        <v>0</v>
      </c>
      <c r="R503" s="9">
        <v>0</v>
      </c>
      <c r="S503" s="8">
        <v>24898</v>
      </c>
      <c r="T503" s="9">
        <v>16</v>
      </c>
      <c r="U503" s="9">
        <f t="shared" si="109"/>
        <v>24881</v>
      </c>
      <c r="V503" s="9">
        <f t="shared" si="110"/>
        <v>16</v>
      </c>
      <c r="W503" s="7">
        <v>16</v>
      </c>
      <c r="X503" s="7">
        <f t="shared" si="115"/>
        <v>15.829000000000001</v>
      </c>
      <c r="Y503" s="9">
        <v>0</v>
      </c>
      <c r="Z503" s="9">
        <v>1</v>
      </c>
      <c r="AA503" s="9">
        <v>0</v>
      </c>
      <c r="AB503" s="9">
        <v>0</v>
      </c>
      <c r="AC503" s="9">
        <v>1</v>
      </c>
      <c r="AD503" s="29">
        <v>0</v>
      </c>
      <c r="AE503" s="9">
        <v>1</v>
      </c>
      <c r="AF503" s="9">
        <v>0</v>
      </c>
      <c r="AG503" s="29">
        <v>0</v>
      </c>
      <c r="AH503" s="9">
        <v>0</v>
      </c>
      <c r="AI503" s="29">
        <v>1</v>
      </c>
      <c r="AJ503" s="20">
        <v>2008</v>
      </c>
      <c r="AK503" s="32">
        <v>0</v>
      </c>
      <c r="AL503" s="32">
        <v>0</v>
      </c>
      <c r="AM503" s="32">
        <v>0.20100000000000001</v>
      </c>
      <c r="AN503" s="42">
        <v>0.79900000000000004</v>
      </c>
      <c r="AO503" s="41" t="s">
        <v>98</v>
      </c>
      <c r="AP503" s="17" t="s">
        <v>98</v>
      </c>
      <c r="AQ503">
        <v>0</v>
      </c>
      <c r="AR503" s="39">
        <v>1</v>
      </c>
      <c r="AS503">
        <v>0.61499999999999999</v>
      </c>
      <c r="AT503" s="39">
        <f t="shared" si="117"/>
        <v>0.38500000000000001</v>
      </c>
      <c r="AU503">
        <v>0</v>
      </c>
      <c r="AV503" s="17">
        <v>1</v>
      </c>
      <c r="AW503">
        <f t="shared" si="118"/>
        <v>0.47399999999999998</v>
      </c>
      <c r="AX503" s="17">
        <v>0.52600000000000002</v>
      </c>
      <c r="AY503" s="17" t="s">
        <v>28</v>
      </c>
      <c r="AZ503">
        <v>0</v>
      </c>
      <c r="BA503">
        <v>1</v>
      </c>
      <c r="BB503">
        <v>0</v>
      </c>
      <c r="BC503">
        <v>0</v>
      </c>
      <c r="BD503">
        <v>0</v>
      </c>
      <c r="BE503">
        <v>0</v>
      </c>
      <c r="BF503" s="17">
        <v>0</v>
      </c>
      <c r="BG503">
        <v>0</v>
      </c>
      <c r="BH503">
        <v>1</v>
      </c>
      <c r="BI503" s="17">
        <v>0</v>
      </c>
      <c r="BJ503">
        <v>2572</v>
      </c>
      <c r="BK503">
        <v>214</v>
      </c>
      <c r="BL503" s="24">
        <v>37.829000000000001</v>
      </c>
      <c r="BM503">
        <v>1</v>
      </c>
      <c r="BN503">
        <v>0</v>
      </c>
      <c r="BO503">
        <v>0</v>
      </c>
      <c r="BP503">
        <v>0</v>
      </c>
      <c r="BQ503">
        <v>0</v>
      </c>
      <c r="BR503">
        <v>0</v>
      </c>
      <c r="BS503">
        <v>0</v>
      </c>
      <c r="BT503" s="17">
        <v>0</v>
      </c>
      <c r="BU503">
        <v>0</v>
      </c>
      <c r="BV503">
        <v>0</v>
      </c>
      <c r="BW503">
        <v>1</v>
      </c>
      <c r="BX503" s="17">
        <v>0</v>
      </c>
      <c r="BY503">
        <v>0</v>
      </c>
      <c r="BZ503">
        <v>0</v>
      </c>
      <c r="CA503">
        <v>0</v>
      </c>
      <c r="CB503">
        <v>0</v>
      </c>
      <c r="CC503" s="17">
        <v>0</v>
      </c>
      <c r="CD503">
        <v>1</v>
      </c>
      <c r="CE503">
        <v>1</v>
      </c>
      <c r="CF503">
        <v>0</v>
      </c>
      <c r="CG503">
        <v>0</v>
      </c>
      <c r="CH503">
        <v>0</v>
      </c>
      <c r="CI503">
        <v>0</v>
      </c>
      <c r="CJ503">
        <v>0</v>
      </c>
      <c r="CK503">
        <v>1</v>
      </c>
      <c r="CL503">
        <v>1</v>
      </c>
      <c r="CM503">
        <v>0</v>
      </c>
      <c r="CN503">
        <v>1</v>
      </c>
      <c r="CO503" s="17">
        <v>1</v>
      </c>
      <c r="CP503">
        <v>1.232</v>
      </c>
      <c r="CQ503">
        <v>2</v>
      </c>
      <c r="CR503">
        <v>1</v>
      </c>
      <c r="CS503">
        <v>0</v>
      </c>
      <c r="CT503">
        <v>24</v>
      </c>
      <c r="CZ503" s="33" t="s">
        <v>85</v>
      </c>
    </row>
    <row r="504" spans="1:104" x14ac:dyDescent="0.25">
      <c r="A504">
        <v>503</v>
      </c>
      <c r="B504">
        <v>33</v>
      </c>
      <c r="C504" s="24" t="s">
        <v>320</v>
      </c>
      <c r="D504" s="12">
        <v>14.891252930760571</v>
      </c>
      <c r="E504" s="13">
        <v>0.25897831183931419</v>
      </c>
      <c r="F504" s="7">
        <v>57.499999999999993</v>
      </c>
      <c r="G504" s="7">
        <f t="shared" si="104"/>
        <v>14.632274618921256</v>
      </c>
      <c r="H504" s="15">
        <f t="shared" si="105"/>
        <v>15.150231242599885</v>
      </c>
      <c r="I504" s="11">
        <f t="shared" si="106"/>
        <v>0.34248494936346119</v>
      </c>
      <c r="J504" s="32">
        <f t="shared" si="107"/>
        <v>5.9562599889297612E-3</v>
      </c>
      <c r="K504" s="32">
        <f t="shared" si="108"/>
        <v>167.89058937296036</v>
      </c>
      <c r="L504" s="8">
        <v>0</v>
      </c>
      <c r="M504" s="9">
        <v>1</v>
      </c>
      <c r="N504" s="8">
        <v>0</v>
      </c>
      <c r="O504" s="9">
        <v>0</v>
      </c>
      <c r="P504" s="9">
        <v>1</v>
      </c>
      <c r="Q504" s="9">
        <v>0</v>
      </c>
      <c r="R504" s="9">
        <v>0</v>
      </c>
      <c r="S504" s="8">
        <v>24898</v>
      </c>
      <c r="T504" s="9">
        <v>16</v>
      </c>
      <c r="U504" s="9">
        <f t="shared" si="109"/>
        <v>24881</v>
      </c>
      <c r="V504" s="9">
        <f t="shared" si="110"/>
        <v>16</v>
      </c>
      <c r="W504" s="7">
        <v>18</v>
      </c>
      <c r="X504" s="7">
        <f t="shared" si="115"/>
        <v>13.829000000000001</v>
      </c>
      <c r="Y504" s="9">
        <v>0</v>
      </c>
      <c r="Z504" s="9">
        <v>1</v>
      </c>
      <c r="AA504" s="9">
        <v>0</v>
      </c>
      <c r="AB504" s="9">
        <v>0</v>
      </c>
      <c r="AC504" s="9">
        <v>1</v>
      </c>
      <c r="AD504" s="29">
        <v>0</v>
      </c>
      <c r="AE504" s="9">
        <v>1</v>
      </c>
      <c r="AF504" s="9">
        <v>0</v>
      </c>
      <c r="AG504" s="29">
        <v>0</v>
      </c>
      <c r="AH504" s="9">
        <v>0</v>
      </c>
      <c r="AI504" s="29">
        <v>1</v>
      </c>
      <c r="AJ504" s="20">
        <v>2008</v>
      </c>
      <c r="AK504" s="32">
        <v>0</v>
      </c>
      <c r="AL504" s="32">
        <v>0</v>
      </c>
      <c r="AM504" s="32">
        <v>0.20100000000000001</v>
      </c>
      <c r="AN504" s="42">
        <v>0.79900000000000004</v>
      </c>
      <c r="AO504" s="41" t="s">
        <v>98</v>
      </c>
      <c r="AP504" s="17" t="s">
        <v>98</v>
      </c>
      <c r="AQ504">
        <v>0</v>
      </c>
      <c r="AR504" s="39">
        <v>1</v>
      </c>
      <c r="AS504">
        <v>0.61499999999999999</v>
      </c>
      <c r="AT504" s="39">
        <f t="shared" si="117"/>
        <v>0.38500000000000001</v>
      </c>
      <c r="AU504">
        <v>0</v>
      </c>
      <c r="AV504" s="17">
        <v>1</v>
      </c>
      <c r="AW504">
        <f t="shared" si="118"/>
        <v>0.47399999999999998</v>
      </c>
      <c r="AX504" s="17">
        <v>0.52600000000000002</v>
      </c>
      <c r="AY504" s="17" t="s">
        <v>28</v>
      </c>
      <c r="AZ504">
        <v>0</v>
      </c>
      <c r="BA504">
        <v>1</v>
      </c>
      <c r="BB504">
        <v>0</v>
      </c>
      <c r="BC504">
        <v>0</v>
      </c>
      <c r="BD504">
        <v>0</v>
      </c>
      <c r="BE504">
        <v>0</v>
      </c>
      <c r="BF504" s="17">
        <v>0</v>
      </c>
      <c r="BG504">
        <v>0</v>
      </c>
      <c r="BH504">
        <v>1</v>
      </c>
      <c r="BI504" s="17">
        <v>0</v>
      </c>
      <c r="BJ504">
        <v>2572</v>
      </c>
      <c r="BK504">
        <v>214</v>
      </c>
      <c r="BL504" s="24">
        <v>37.829000000000001</v>
      </c>
      <c r="BM504">
        <v>1</v>
      </c>
      <c r="BN504">
        <v>0</v>
      </c>
      <c r="BO504">
        <v>0</v>
      </c>
      <c r="BP504">
        <v>0</v>
      </c>
      <c r="BQ504">
        <v>0</v>
      </c>
      <c r="BR504">
        <v>0</v>
      </c>
      <c r="BS504">
        <v>0</v>
      </c>
      <c r="BT504" s="17">
        <v>0</v>
      </c>
      <c r="BU504">
        <v>0</v>
      </c>
      <c r="BV504">
        <v>0</v>
      </c>
      <c r="BW504">
        <v>1</v>
      </c>
      <c r="BX504" s="17">
        <v>0</v>
      </c>
      <c r="BY504">
        <v>0</v>
      </c>
      <c r="BZ504">
        <v>0</v>
      </c>
      <c r="CA504">
        <v>0</v>
      </c>
      <c r="CB504">
        <v>0</v>
      </c>
      <c r="CC504" s="17">
        <v>0</v>
      </c>
      <c r="CD504">
        <v>1</v>
      </c>
      <c r="CE504">
        <v>1</v>
      </c>
      <c r="CF504">
        <v>0</v>
      </c>
      <c r="CG504">
        <v>0</v>
      </c>
      <c r="CH504">
        <v>0</v>
      </c>
      <c r="CI504">
        <v>0</v>
      </c>
      <c r="CJ504">
        <v>0</v>
      </c>
      <c r="CK504">
        <v>1</v>
      </c>
      <c r="CL504">
        <v>1</v>
      </c>
      <c r="CM504">
        <v>0</v>
      </c>
      <c r="CN504">
        <v>1</v>
      </c>
      <c r="CO504" s="17">
        <v>1</v>
      </c>
      <c r="CP504">
        <v>1.232</v>
      </c>
      <c r="CQ504">
        <v>2</v>
      </c>
      <c r="CR504">
        <v>1</v>
      </c>
      <c r="CS504">
        <v>0</v>
      </c>
      <c r="CT504">
        <v>24</v>
      </c>
      <c r="CZ504" s="33" t="s">
        <v>85</v>
      </c>
    </row>
    <row r="505" spans="1:104" s="91" customFormat="1" x14ac:dyDescent="0.25">
      <c r="A505" s="91">
        <v>504</v>
      </c>
      <c r="B505" s="91">
        <v>34</v>
      </c>
      <c r="C505" s="92" t="s">
        <v>321</v>
      </c>
      <c r="D505" s="93">
        <v>8.07</v>
      </c>
      <c r="E505" s="94">
        <v>0.36</v>
      </c>
      <c r="F505" s="95">
        <f t="shared" ref="F505:F528" si="119">D505/E505</f>
        <v>22.416666666666668</v>
      </c>
      <c r="G505" s="95">
        <f t="shared" si="104"/>
        <v>7.71</v>
      </c>
      <c r="H505" s="96">
        <f t="shared" si="105"/>
        <v>8.43</v>
      </c>
      <c r="I505" s="97">
        <f t="shared" si="106"/>
        <v>0.13448371164683043</v>
      </c>
      <c r="J505" s="98">
        <f t="shared" si="107"/>
        <v>5.9992733820147404E-3</v>
      </c>
      <c r="K505" s="98">
        <f t="shared" si="108"/>
        <v>166.68685294420925</v>
      </c>
      <c r="L505" s="99">
        <v>1</v>
      </c>
      <c r="M505" s="100">
        <v>0</v>
      </c>
      <c r="N505" s="99">
        <v>0</v>
      </c>
      <c r="O505" s="100">
        <v>0</v>
      </c>
      <c r="P505" s="100">
        <v>1</v>
      </c>
      <c r="Q505" s="100">
        <v>0</v>
      </c>
      <c r="R505" s="100">
        <v>0</v>
      </c>
      <c r="S505" s="99">
        <v>27356</v>
      </c>
      <c r="T505" s="100">
        <v>73</v>
      </c>
      <c r="U505" s="100">
        <f t="shared" si="109"/>
        <v>27282</v>
      </c>
      <c r="V505" s="100">
        <f t="shared" si="110"/>
        <v>24</v>
      </c>
      <c r="W505" s="95">
        <v>5</v>
      </c>
      <c r="X505" s="95">
        <f t="shared" si="115"/>
        <v>23.878999999999998</v>
      </c>
      <c r="Y505" s="100">
        <v>1</v>
      </c>
      <c r="Z505" s="100">
        <v>0</v>
      </c>
      <c r="AA505" s="100">
        <v>1</v>
      </c>
      <c r="AB505" s="100">
        <v>0</v>
      </c>
      <c r="AC505" s="100">
        <v>0</v>
      </c>
      <c r="AD505" s="101">
        <v>0</v>
      </c>
      <c r="AE505" s="100">
        <v>0</v>
      </c>
      <c r="AF505" s="100">
        <v>1</v>
      </c>
      <c r="AG505" s="101">
        <v>0</v>
      </c>
      <c r="AH505" s="100">
        <v>0</v>
      </c>
      <c r="AI505" s="101">
        <v>1</v>
      </c>
      <c r="AJ505" s="102">
        <v>1983</v>
      </c>
      <c r="AK505" s="98">
        <f t="shared" ref="AK505:AK528" si="120">1-SUM(AL505:AN505)</f>
        <v>0.28200000000000003</v>
      </c>
      <c r="AL505" s="98">
        <v>0.1472</v>
      </c>
      <c r="AM505" s="98">
        <v>0.43049999999999999</v>
      </c>
      <c r="AN505" s="103">
        <v>0.14030000000000001</v>
      </c>
      <c r="AO505" s="104">
        <f t="shared" ref="AO505:AO528" si="121">1-AP505</f>
        <v>0.54134831999999999</v>
      </c>
      <c r="AP505" s="105">
        <f>(0.6116*AW505+0.39*AX505)</f>
        <v>0.45865168000000001</v>
      </c>
      <c r="AQ505" s="91">
        <v>1</v>
      </c>
      <c r="AR505" s="106">
        <v>0</v>
      </c>
      <c r="AS505" s="91" t="s">
        <v>98</v>
      </c>
      <c r="AT505" s="106" t="s">
        <v>98</v>
      </c>
      <c r="AU505">
        <v>0</v>
      </c>
      <c r="AV505" s="105">
        <v>1</v>
      </c>
      <c r="AW505" s="91">
        <v>0.30980000000000002</v>
      </c>
      <c r="AX505" s="105">
        <f t="shared" ref="AX505:AX528" si="122">1-AW505</f>
        <v>0.69019999999999992</v>
      </c>
      <c r="AY505" s="105" t="s">
        <v>12</v>
      </c>
      <c r="AZ505">
        <v>0</v>
      </c>
      <c r="BA505">
        <v>0</v>
      </c>
      <c r="BB505">
        <v>0</v>
      </c>
      <c r="BC505">
        <v>0</v>
      </c>
      <c r="BD505">
        <v>0</v>
      </c>
      <c r="BE505">
        <v>1</v>
      </c>
      <c r="BF505" s="105">
        <v>0</v>
      </c>
      <c r="BG505">
        <v>0</v>
      </c>
      <c r="BH505">
        <v>1</v>
      </c>
      <c r="BI505" s="105">
        <v>0</v>
      </c>
      <c r="BJ505">
        <v>329</v>
      </c>
      <c r="BK505">
        <v>27</v>
      </c>
      <c r="BL505" s="92">
        <v>34.878999999999998</v>
      </c>
      <c r="BM505" s="91">
        <v>0</v>
      </c>
      <c r="BN505" s="91">
        <v>0</v>
      </c>
      <c r="BO505" s="91">
        <v>0</v>
      </c>
      <c r="BP505" s="91">
        <v>0</v>
      </c>
      <c r="BQ505" s="91">
        <v>0</v>
      </c>
      <c r="BR505" s="91">
        <v>0</v>
      </c>
      <c r="BS505" s="91">
        <v>1</v>
      </c>
      <c r="BT505" s="105">
        <v>0</v>
      </c>
      <c r="BU505" s="91">
        <v>0</v>
      </c>
      <c r="BV505" s="91">
        <v>0</v>
      </c>
      <c r="BW505" s="91">
        <v>0</v>
      </c>
      <c r="BX505" s="105">
        <v>1</v>
      </c>
      <c r="BY505" s="91">
        <v>0</v>
      </c>
      <c r="BZ505" s="91">
        <v>0</v>
      </c>
      <c r="CA505" s="91">
        <v>0</v>
      </c>
      <c r="CB505" s="91">
        <v>0</v>
      </c>
      <c r="CC505" s="105">
        <v>0</v>
      </c>
      <c r="CD505" s="91">
        <v>1</v>
      </c>
      <c r="CE505" s="91">
        <v>0</v>
      </c>
      <c r="CF505" s="91">
        <v>0</v>
      </c>
      <c r="CG505" s="91">
        <v>0</v>
      </c>
      <c r="CH505" s="91">
        <v>1</v>
      </c>
      <c r="CI505" s="91">
        <v>0</v>
      </c>
      <c r="CJ505" s="91">
        <v>0</v>
      </c>
      <c r="CK505" s="91">
        <v>1</v>
      </c>
      <c r="CL505" s="91">
        <v>0</v>
      </c>
      <c r="CM505" s="91">
        <v>1</v>
      </c>
      <c r="CN505" s="91">
        <v>1</v>
      </c>
      <c r="CO505" s="105">
        <v>1</v>
      </c>
      <c r="CP505">
        <v>0.14599999999999999</v>
      </c>
      <c r="CQ505">
        <v>118</v>
      </c>
      <c r="CR505">
        <v>1</v>
      </c>
      <c r="CS505">
        <v>0</v>
      </c>
      <c r="CT505">
        <v>15</v>
      </c>
      <c r="CU505" s="107"/>
      <c r="CZ505" s="33" t="s">
        <v>85</v>
      </c>
    </row>
    <row r="506" spans="1:104" x14ac:dyDescent="0.25">
      <c r="A506">
        <v>505</v>
      </c>
      <c r="B506">
        <v>34</v>
      </c>
      <c r="C506" s="24" t="s">
        <v>321</v>
      </c>
      <c r="D506" s="12">
        <v>5.0999999999999996</v>
      </c>
      <c r="E506" s="13">
        <v>0.47</v>
      </c>
      <c r="F506" s="7">
        <f t="shared" si="119"/>
        <v>10.851063829787234</v>
      </c>
      <c r="G506" s="7">
        <f t="shared" si="104"/>
        <v>4.63</v>
      </c>
      <c r="H506" s="15">
        <f t="shared" si="105"/>
        <v>5.5699999999999994</v>
      </c>
      <c r="I506" s="11">
        <f t="shared" si="106"/>
        <v>6.6744826887680936E-2</v>
      </c>
      <c r="J506" s="32">
        <f t="shared" si="107"/>
        <v>6.1509938504333405E-3</v>
      </c>
      <c r="K506" s="32">
        <f t="shared" si="108"/>
        <v>162.5753535633188</v>
      </c>
      <c r="L506" s="8">
        <v>1</v>
      </c>
      <c r="M506" s="9">
        <v>0</v>
      </c>
      <c r="N506" s="8">
        <v>0</v>
      </c>
      <c r="O506" s="9">
        <v>0</v>
      </c>
      <c r="P506" s="9">
        <v>1</v>
      </c>
      <c r="Q506" s="9">
        <v>0</v>
      </c>
      <c r="R506" s="9">
        <v>0</v>
      </c>
      <c r="S506" s="8">
        <v>26387</v>
      </c>
      <c r="T506" s="9">
        <v>73</v>
      </c>
      <c r="U506" s="9">
        <f t="shared" si="109"/>
        <v>26313</v>
      </c>
      <c r="V506" s="9">
        <f t="shared" si="110"/>
        <v>24</v>
      </c>
      <c r="W506" s="7">
        <v>5</v>
      </c>
      <c r="X506" s="7">
        <f t="shared" si="115"/>
        <v>25.769599999999997</v>
      </c>
      <c r="Y506" s="9">
        <v>1</v>
      </c>
      <c r="Z506" s="9">
        <v>0</v>
      </c>
      <c r="AA506" s="9">
        <v>1</v>
      </c>
      <c r="AB506" s="9">
        <v>0</v>
      </c>
      <c r="AC506" s="9">
        <v>0</v>
      </c>
      <c r="AD506" s="29">
        <v>0</v>
      </c>
      <c r="AE506" s="9">
        <v>0</v>
      </c>
      <c r="AF506" s="9">
        <v>1</v>
      </c>
      <c r="AG506" s="29">
        <v>0</v>
      </c>
      <c r="AH506" s="9">
        <v>0</v>
      </c>
      <c r="AI506" s="29">
        <v>1</v>
      </c>
      <c r="AJ506" s="20">
        <v>1993</v>
      </c>
      <c r="AK506" s="32">
        <f t="shared" si="120"/>
        <v>0.19130000000000003</v>
      </c>
      <c r="AL506" s="32">
        <v>0.1027</v>
      </c>
      <c r="AM506" s="32">
        <v>0.4718</v>
      </c>
      <c r="AN506" s="42">
        <v>0.23419999999999999</v>
      </c>
      <c r="AO506" s="41">
        <f t="shared" si="121"/>
        <v>0.52929399999999993</v>
      </c>
      <c r="AP506" s="17">
        <f>(0.622*AW506+0.4104*AX506)</f>
        <v>0.47070600000000001</v>
      </c>
      <c r="AQ506">
        <v>1</v>
      </c>
      <c r="AR506" s="39">
        <v>0</v>
      </c>
      <c r="AS506" t="s">
        <v>98</v>
      </c>
      <c r="AT506" s="39" t="s">
        <v>98</v>
      </c>
      <c r="AU506">
        <v>0</v>
      </c>
      <c r="AV506" s="17">
        <v>1</v>
      </c>
      <c r="AW506">
        <v>0.28499999999999998</v>
      </c>
      <c r="AX506" s="17">
        <f t="shared" si="122"/>
        <v>0.71500000000000008</v>
      </c>
      <c r="AY506" s="17" t="s">
        <v>12</v>
      </c>
      <c r="AZ506">
        <v>0</v>
      </c>
      <c r="BA506">
        <v>0</v>
      </c>
      <c r="BB506">
        <v>0</v>
      </c>
      <c r="BC506">
        <v>0</v>
      </c>
      <c r="BD506">
        <v>0</v>
      </c>
      <c r="BE506">
        <v>1</v>
      </c>
      <c r="BF506" s="17">
        <v>0</v>
      </c>
      <c r="BG506">
        <v>0</v>
      </c>
      <c r="BH506">
        <v>1</v>
      </c>
      <c r="BI506" s="17">
        <v>0</v>
      </c>
      <c r="BJ506">
        <v>386</v>
      </c>
      <c r="BK506">
        <v>221</v>
      </c>
      <c r="BL506" s="24">
        <v>36.769599999999997</v>
      </c>
      <c r="BM506">
        <v>0</v>
      </c>
      <c r="BN506">
        <v>0</v>
      </c>
      <c r="BO506">
        <v>0</v>
      </c>
      <c r="BP506">
        <v>0</v>
      </c>
      <c r="BQ506">
        <v>0</v>
      </c>
      <c r="BR506">
        <v>0</v>
      </c>
      <c r="BS506">
        <v>1</v>
      </c>
      <c r="BT506" s="17">
        <v>0</v>
      </c>
      <c r="BU506">
        <v>0</v>
      </c>
      <c r="BV506">
        <v>0</v>
      </c>
      <c r="BW506">
        <v>0</v>
      </c>
      <c r="BX506" s="17">
        <v>1</v>
      </c>
      <c r="BY506">
        <v>0</v>
      </c>
      <c r="BZ506">
        <v>0</v>
      </c>
      <c r="CA506">
        <v>0</v>
      </c>
      <c r="CB506">
        <v>0</v>
      </c>
      <c r="CC506" s="17">
        <v>0</v>
      </c>
      <c r="CD506">
        <v>1</v>
      </c>
      <c r="CE506">
        <v>0</v>
      </c>
      <c r="CF506">
        <v>0</v>
      </c>
      <c r="CG506">
        <v>0</v>
      </c>
      <c r="CH506">
        <v>1</v>
      </c>
      <c r="CI506">
        <v>0</v>
      </c>
      <c r="CJ506">
        <v>0</v>
      </c>
      <c r="CK506">
        <v>1</v>
      </c>
      <c r="CL506">
        <v>0</v>
      </c>
      <c r="CM506">
        <v>1</v>
      </c>
      <c r="CN506">
        <v>1</v>
      </c>
      <c r="CO506" s="17">
        <v>1</v>
      </c>
      <c r="CP506">
        <v>0.14599999999999999</v>
      </c>
      <c r="CQ506">
        <v>118</v>
      </c>
      <c r="CR506">
        <v>1</v>
      </c>
      <c r="CS506">
        <v>0</v>
      </c>
      <c r="CT506">
        <v>15</v>
      </c>
      <c r="CZ506" s="33" t="s">
        <v>85</v>
      </c>
    </row>
    <row r="507" spans="1:104" x14ac:dyDescent="0.25">
      <c r="A507">
        <v>506</v>
      </c>
      <c r="B507">
        <v>34</v>
      </c>
      <c r="C507" s="24" t="s">
        <v>321</v>
      </c>
      <c r="D507" s="12">
        <v>5.6</v>
      </c>
      <c r="E507" s="13">
        <v>0.55999999999999994</v>
      </c>
      <c r="F507" s="7">
        <f t="shared" si="119"/>
        <v>10</v>
      </c>
      <c r="G507" s="7">
        <f t="shared" si="104"/>
        <v>5.04</v>
      </c>
      <c r="H507" s="15">
        <f t="shared" si="105"/>
        <v>6.1599999999999993</v>
      </c>
      <c r="I507" s="11">
        <f t="shared" si="106"/>
        <v>6.0499488705856599E-2</v>
      </c>
      <c r="J507" s="32">
        <f t="shared" si="107"/>
        <v>6.0499488705856603E-3</v>
      </c>
      <c r="K507" s="32">
        <f t="shared" si="108"/>
        <v>165.29065309327083</v>
      </c>
      <c r="L507" s="8">
        <v>1</v>
      </c>
      <c r="M507" s="9">
        <v>0</v>
      </c>
      <c r="N507" s="8">
        <v>0</v>
      </c>
      <c r="O507" s="9">
        <v>0</v>
      </c>
      <c r="P507" s="9">
        <v>1</v>
      </c>
      <c r="Q507" s="9">
        <v>0</v>
      </c>
      <c r="R507" s="9">
        <v>0</v>
      </c>
      <c r="S507" s="8">
        <v>27295</v>
      </c>
      <c r="T507" s="9">
        <v>73</v>
      </c>
      <c r="U507" s="9">
        <f t="shared" si="109"/>
        <v>27221</v>
      </c>
      <c r="V507" s="9">
        <f t="shared" si="110"/>
        <v>24</v>
      </c>
      <c r="W507" s="7">
        <v>5</v>
      </c>
      <c r="X507" s="7">
        <f t="shared" si="115"/>
        <v>26.110999999999997</v>
      </c>
      <c r="Y507" s="9">
        <v>1</v>
      </c>
      <c r="Z507" s="9">
        <v>0</v>
      </c>
      <c r="AA507" s="9">
        <v>1</v>
      </c>
      <c r="AB507" s="9">
        <v>0</v>
      </c>
      <c r="AC507" s="9">
        <v>0</v>
      </c>
      <c r="AD507" s="29">
        <v>0</v>
      </c>
      <c r="AE507" s="9">
        <v>0</v>
      </c>
      <c r="AF507" s="9">
        <v>1</v>
      </c>
      <c r="AG507" s="29">
        <v>0</v>
      </c>
      <c r="AH507" s="9">
        <v>0</v>
      </c>
      <c r="AI507" s="29">
        <v>1</v>
      </c>
      <c r="AJ507" s="20">
        <v>1999</v>
      </c>
      <c r="AK507" s="32">
        <f t="shared" si="120"/>
        <v>0.16289999999999993</v>
      </c>
      <c r="AL507" s="32">
        <v>9.69E-2</v>
      </c>
      <c r="AM507" s="32">
        <v>0.49940000000000001</v>
      </c>
      <c r="AN507" s="42">
        <v>0.24079999999999999</v>
      </c>
      <c r="AO507" s="41">
        <f t="shared" si="121"/>
        <v>0.53514991000000001</v>
      </c>
      <c r="AP507" s="17">
        <f>(0.5965*AW507+0.4124*AX507)</f>
        <v>0.46485008999999999</v>
      </c>
      <c r="AQ507">
        <v>1</v>
      </c>
      <c r="AR507" s="39">
        <v>0</v>
      </c>
      <c r="AS507" t="s">
        <v>98</v>
      </c>
      <c r="AT507" s="39" t="s">
        <v>98</v>
      </c>
      <c r="AU507">
        <v>0</v>
      </c>
      <c r="AV507" s="17">
        <v>1</v>
      </c>
      <c r="AW507">
        <v>0.28489999999999999</v>
      </c>
      <c r="AX507" s="17">
        <f t="shared" si="122"/>
        <v>0.71510000000000007</v>
      </c>
      <c r="AY507" s="17" t="s">
        <v>12</v>
      </c>
      <c r="AZ507">
        <v>0</v>
      </c>
      <c r="BA507">
        <v>0</v>
      </c>
      <c r="BB507">
        <v>0</v>
      </c>
      <c r="BC507">
        <v>0</v>
      </c>
      <c r="BD507">
        <v>0</v>
      </c>
      <c r="BE507">
        <v>1</v>
      </c>
      <c r="BF507" s="17">
        <v>0</v>
      </c>
      <c r="BG507">
        <v>0</v>
      </c>
      <c r="BH507">
        <v>1</v>
      </c>
      <c r="BI507" s="17">
        <v>0</v>
      </c>
      <c r="BJ507">
        <v>480</v>
      </c>
      <c r="BK507">
        <v>347</v>
      </c>
      <c r="BL507" s="24">
        <v>37.110999999999997</v>
      </c>
      <c r="BM507">
        <v>0</v>
      </c>
      <c r="BN507">
        <v>0</v>
      </c>
      <c r="BO507">
        <v>0</v>
      </c>
      <c r="BP507">
        <v>0</v>
      </c>
      <c r="BQ507">
        <v>0</v>
      </c>
      <c r="BR507">
        <v>0</v>
      </c>
      <c r="BS507">
        <v>1</v>
      </c>
      <c r="BT507" s="17">
        <v>0</v>
      </c>
      <c r="BU507">
        <v>0</v>
      </c>
      <c r="BV507">
        <v>0</v>
      </c>
      <c r="BW507">
        <v>0</v>
      </c>
      <c r="BX507" s="17">
        <v>1</v>
      </c>
      <c r="BY507">
        <v>0</v>
      </c>
      <c r="BZ507">
        <v>0</v>
      </c>
      <c r="CA507">
        <v>0</v>
      </c>
      <c r="CB507">
        <v>0</v>
      </c>
      <c r="CC507" s="17">
        <v>0</v>
      </c>
      <c r="CD507">
        <v>1</v>
      </c>
      <c r="CE507">
        <v>0</v>
      </c>
      <c r="CF507">
        <v>0</v>
      </c>
      <c r="CG507">
        <v>0</v>
      </c>
      <c r="CH507">
        <v>1</v>
      </c>
      <c r="CI507">
        <v>0</v>
      </c>
      <c r="CJ507">
        <v>0</v>
      </c>
      <c r="CK507">
        <v>1</v>
      </c>
      <c r="CL507">
        <v>0</v>
      </c>
      <c r="CM507">
        <v>1</v>
      </c>
      <c r="CN507">
        <v>1</v>
      </c>
      <c r="CO507" s="17">
        <v>1</v>
      </c>
      <c r="CP507">
        <v>0.14599999999999999</v>
      </c>
      <c r="CQ507">
        <v>118</v>
      </c>
      <c r="CR507">
        <v>1</v>
      </c>
      <c r="CS507">
        <v>0</v>
      </c>
      <c r="CT507">
        <v>15</v>
      </c>
      <c r="CZ507" s="33" t="s">
        <v>85</v>
      </c>
    </row>
    <row r="508" spans="1:104" x14ac:dyDescent="0.25">
      <c r="A508">
        <v>507</v>
      </c>
      <c r="B508">
        <v>34</v>
      </c>
      <c r="C508" s="24" t="s">
        <v>321</v>
      </c>
      <c r="D508" s="12">
        <v>3.42</v>
      </c>
      <c r="E508" s="13">
        <v>0.26</v>
      </c>
      <c r="F508" s="7">
        <f t="shared" si="119"/>
        <v>13.153846153846153</v>
      </c>
      <c r="G508" s="7">
        <f t="shared" si="104"/>
        <v>3.16</v>
      </c>
      <c r="H508" s="15">
        <f t="shared" si="105"/>
        <v>3.6799999999999997</v>
      </c>
      <c r="I508" s="11">
        <f t="shared" si="106"/>
        <v>7.9385621078379501E-2</v>
      </c>
      <c r="J508" s="32">
        <f t="shared" si="107"/>
        <v>6.0351641755493181E-3</v>
      </c>
      <c r="K508" s="32">
        <f t="shared" si="108"/>
        <v>165.69557528382904</v>
      </c>
      <c r="L508" s="8">
        <v>1</v>
      </c>
      <c r="M508" s="9">
        <v>0</v>
      </c>
      <c r="N508" s="8">
        <v>0</v>
      </c>
      <c r="O508" s="9">
        <v>0</v>
      </c>
      <c r="P508" s="9">
        <v>1</v>
      </c>
      <c r="Q508" s="9">
        <v>0</v>
      </c>
      <c r="R508" s="9">
        <v>0</v>
      </c>
      <c r="S508" s="8">
        <v>27356</v>
      </c>
      <c r="T508" s="9">
        <v>73</v>
      </c>
      <c r="U508" s="9">
        <f t="shared" si="109"/>
        <v>27282</v>
      </c>
      <c r="V508" s="9">
        <f t="shared" si="110"/>
        <v>24</v>
      </c>
      <c r="W508" s="7">
        <v>8</v>
      </c>
      <c r="X508" s="7">
        <f t="shared" si="115"/>
        <v>20.878999999999998</v>
      </c>
      <c r="Y508" s="9">
        <v>1</v>
      </c>
      <c r="Z508" s="9">
        <v>0</v>
      </c>
      <c r="AA508" s="9">
        <v>1</v>
      </c>
      <c r="AB508" s="9">
        <v>0</v>
      </c>
      <c r="AC508" s="9">
        <v>0</v>
      </c>
      <c r="AD508" s="29">
        <v>0</v>
      </c>
      <c r="AE508" s="9">
        <v>0</v>
      </c>
      <c r="AF508" s="9">
        <v>1</v>
      </c>
      <c r="AG508" s="29">
        <v>0</v>
      </c>
      <c r="AH508" s="9">
        <v>0</v>
      </c>
      <c r="AI508" s="29">
        <v>1</v>
      </c>
      <c r="AJ508" s="20">
        <v>1983</v>
      </c>
      <c r="AK508" s="32">
        <f t="shared" si="120"/>
        <v>0.28200000000000003</v>
      </c>
      <c r="AL508" s="32">
        <v>0.1472</v>
      </c>
      <c r="AM508" s="32">
        <v>0.43049999999999999</v>
      </c>
      <c r="AN508" s="42">
        <v>0.14030000000000001</v>
      </c>
      <c r="AO508" s="41">
        <f t="shared" si="121"/>
        <v>0.54134831999999999</v>
      </c>
      <c r="AP508" s="17">
        <v>0.45865168000000001</v>
      </c>
      <c r="AQ508">
        <v>1</v>
      </c>
      <c r="AR508" s="39">
        <v>0</v>
      </c>
      <c r="AS508" t="s">
        <v>98</v>
      </c>
      <c r="AT508" s="39" t="s">
        <v>98</v>
      </c>
      <c r="AU508">
        <v>0</v>
      </c>
      <c r="AV508" s="17">
        <v>1</v>
      </c>
      <c r="AW508">
        <v>0.30980000000000002</v>
      </c>
      <c r="AX508" s="17">
        <f t="shared" si="122"/>
        <v>0.69019999999999992</v>
      </c>
      <c r="AY508" s="17" t="s">
        <v>12</v>
      </c>
      <c r="AZ508">
        <v>0</v>
      </c>
      <c r="BA508">
        <v>0</v>
      </c>
      <c r="BB508">
        <v>0</v>
      </c>
      <c r="BC508">
        <v>0</v>
      </c>
      <c r="BD508">
        <v>0</v>
      </c>
      <c r="BE508">
        <v>1</v>
      </c>
      <c r="BF508" s="17">
        <v>0</v>
      </c>
      <c r="BG508">
        <v>0</v>
      </c>
      <c r="BH508">
        <v>1</v>
      </c>
      <c r="BI508" s="17">
        <v>0</v>
      </c>
      <c r="BJ508">
        <v>329</v>
      </c>
      <c r="BK508">
        <v>27</v>
      </c>
      <c r="BL508" s="24">
        <v>34.878999999999998</v>
      </c>
      <c r="BM508">
        <v>0</v>
      </c>
      <c r="BN508">
        <v>0</v>
      </c>
      <c r="BO508">
        <v>0</v>
      </c>
      <c r="BP508">
        <v>0</v>
      </c>
      <c r="BQ508">
        <v>0</v>
      </c>
      <c r="BR508">
        <v>0</v>
      </c>
      <c r="BS508">
        <v>1</v>
      </c>
      <c r="BT508" s="17">
        <v>0</v>
      </c>
      <c r="BU508">
        <v>0</v>
      </c>
      <c r="BV508">
        <v>0</v>
      </c>
      <c r="BW508">
        <v>0</v>
      </c>
      <c r="BX508" s="17">
        <v>1</v>
      </c>
      <c r="BY508">
        <v>0</v>
      </c>
      <c r="BZ508">
        <v>0</v>
      </c>
      <c r="CA508">
        <v>0</v>
      </c>
      <c r="CB508">
        <v>0</v>
      </c>
      <c r="CC508" s="17">
        <v>0</v>
      </c>
      <c r="CD508">
        <v>1</v>
      </c>
      <c r="CE508">
        <v>0</v>
      </c>
      <c r="CF508">
        <v>0</v>
      </c>
      <c r="CG508">
        <v>0</v>
      </c>
      <c r="CH508">
        <v>1</v>
      </c>
      <c r="CI508">
        <v>0</v>
      </c>
      <c r="CJ508">
        <v>0</v>
      </c>
      <c r="CK508">
        <v>1</v>
      </c>
      <c r="CL508">
        <v>0</v>
      </c>
      <c r="CM508">
        <v>1</v>
      </c>
      <c r="CN508">
        <v>1</v>
      </c>
      <c r="CO508" s="17">
        <v>1</v>
      </c>
      <c r="CP508">
        <v>0.14599999999999999</v>
      </c>
      <c r="CQ508">
        <v>118</v>
      </c>
      <c r="CR508">
        <v>1</v>
      </c>
      <c r="CS508">
        <v>0</v>
      </c>
      <c r="CT508">
        <v>15</v>
      </c>
      <c r="CZ508" s="33" t="s">
        <v>85</v>
      </c>
    </row>
    <row r="509" spans="1:104" x14ac:dyDescent="0.25">
      <c r="A509">
        <v>508</v>
      </c>
      <c r="B509">
        <v>34</v>
      </c>
      <c r="C509" s="24" t="s">
        <v>321</v>
      </c>
      <c r="D509" s="12">
        <v>3.14</v>
      </c>
      <c r="E509" s="13">
        <v>0.32</v>
      </c>
      <c r="F509" s="7">
        <f t="shared" si="119"/>
        <v>9.8125</v>
      </c>
      <c r="G509" s="7">
        <f t="shared" si="104"/>
        <v>2.8200000000000003</v>
      </c>
      <c r="H509" s="15">
        <f t="shared" si="105"/>
        <v>3.46</v>
      </c>
      <c r="I509" s="11">
        <f t="shared" si="106"/>
        <v>6.0381145354891051E-2</v>
      </c>
      <c r="J509" s="32">
        <f t="shared" si="107"/>
        <v>6.1534925202436745E-3</v>
      </c>
      <c r="K509" s="32">
        <f t="shared" si="108"/>
        <v>162.50933867396668</v>
      </c>
      <c r="L509" s="8">
        <v>1</v>
      </c>
      <c r="M509" s="9">
        <v>0</v>
      </c>
      <c r="N509" s="8">
        <v>0</v>
      </c>
      <c r="O509" s="9">
        <v>0</v>
      </c>
      <c r="P509" s="9">
        <v>1</v>
      </c>
      <c r="Q509" s="9">
        <v>0</v>
      </c>
      <c r="R509" s="9">
        <v>0</v>
      </c>
      <c r="S509" s="8">
        <v>26387</v>
      </c>
      <c r="T509" s="9">
        <v>73</v>
      </c>
      <c r="U509" s="9">
        <f t="shared" si="109"/>
        <v>26313</v>
      </c>
      <c r="V509" s="9">
        <f t="shared" si="110"/>
        <v>24</v>
      </c>
      <c r="W509" s="7">
        <v>8</v>
      </c>
      <c r="X509" s="7">
        <f t="shared" si="115"/>
        <v>22.769599999999997</v>
      </c>
      <c r="Y509" s="9">
        <v>1</v>
      </c>
      <c r="Z509" s="9">
        <v>0</v>
      </c>
      <c r="AA509" s="9">
        <v>1</v>
      </c>
      <c r="AB509" s="9">
        <v>0</v>
      </c>
      <c r="AC509" s="9">
        <v>0</v>
      </c>
      <c r="AD509" s="29">
        <v>0</v>
      </c>
      <c r="AE509" s="9">
        <v>0</v>
      </c>
      <c r="AF509" s="9">
        <v>1</v>
      </c>
      <c r="AG509" s="29">
        <v>0</v>
      </c>
      <c r="AH509" s="9">
        <v>0</v>
      </c>
      <c r="AI509" s="29">
        <v>1</v>
      </c>
      <c r="AJ509" s="20">
        <v>1993</v>
      </c>
      <c r="AK509" s="32">
        <f t="shared" si="120"/>
        <v>0.19130000000000003</v>
      </c>
      <c r="AL509" s="32">
        <v>0.1027</v>
      </c>
      <c r="AM509" s="32">
        <v>0.4718</v>
      </c>
      <c r="AN509" s="42">
        <v>0.23419999999999999</v>
      </c>
      <c r="AO509" s="41">
        <f t="shared" si="121"/>
        <v>0.52929399999999993</v>
      </c>
      <c r="AP509" s="17">
        <v>0.47070600000000001</v>
      </c>
      <c r="AQ509">
        <v>1</v>
      </c>
      <c r="AR509" s="39">
        <v>0</v>
      </c>
      <c r="AS509" t="s">
        <v>98</v>
      </c>
      <c r="AT509" s="39" t="s">
        <v>98</v>
      </c>
      <c r="AU509">
        <v>0</v>
      </c>
      <c r="AV509" s="17">
        <v>1</v>
      </c>
      <c r="AW509">
        <v>0.28499999999999998</v>
      </c>
      <c r="AX509" s="17">
        <f t="shared" si="122"/>
        <v>0.71500000000000008</v>
      </c>
      <c r="AY509" s="17" t="s">
        <v>12</v>
      </c>
      <c r="AZ509">
        <v>0</v>
      </c>
      <c r="BA509">
        <v>0</v>
      </c>
      <c r="BB509">
        <v>0</v>
      </c>
      <c r="BC509">
        <v>0</v>
      </c>
      <c r="BD509">
        <v>0</v>
      </c>
      <c r="BE509">
        <v>1</v>
      </c>
      <c r="BF509" s="17">
        <v>0</v>
      </c>
      <c r="BG509">
        <v>0</v>
      </c>
      <c r="BH509">
        <v>1</v>
      </c>
      <c r="BI509" s="17">
        <v>0</v>
      </c>
      <c r="BJ509">
        <v>386</v>
      </c>
      <c r="BK509">
        <v>221</v>
      </c>
      <c r="BL509" s="24">
        <v>36.769599999999997</v>
      </c>
      <c r="BM509">
        <v>0</v>
      </c>
      <c r="BN509">
        <v>0</v>
      </c>
      <c r="BO509">
        <v>0</v>
      </c>
      <c r="BP509">
        <v>0</v>
      </c>
      <c r="BQ509">
        <v>0</v>
      </c>
      <c r="BR509">
        <v>0</v>
      </c>
      <c r="BS509">
        <v>1</v>
      </c>
      <c r="BT509" s="17">
        <v>0</v>
      </c>
      <c r="BU509">
        <v>0</v>
      </c>
      <c r="BV509">
        <v>0</v>
      </c>
      <c r="BW509">
        <v>0</v>
      </c>
      <c r="BX509" s="17">
        <v>1</v>
      </c>
      <c r="BY509">
        <v>0</v>
      </c>
      <c r="BZ509">
        <v>0</v>
      </c>
      <c r="CA509">
        <v>0</v>
      </c>
      <c r="CB509">
        <v>0</v>
      </c>
      <c r="CC509" s="17">
        <v>0</v>
      </c>
      <c r="CD509">
        <v>1</v>
      </c>
      <c r="CE509">
        <v>0</v>
      </c>
      <c r="CF509">
        <v>0</v>
      </c>
      <c r="CG509">
        <v>0</v>
      </c>
      <c r="CH509">
        <v>1</v>
      </c>
      <c r="CI509">
        <v>0</v>
      </c>
      <c r="CJ509">
        <v>0</v>
      </c>
      <c r="CK509">
        <v>1</v>
      </c>
      <c r="CL509">
        <v>0</v>
      </c>
      <c r="CM509">
        <v>1</v>
      </c>
      <c r="CN509">
        <v>1</v>
      </c>
      <c r="CO509" s="17">
        <v>1</v>
      </c>
      <c r="CP509">
        <v>0.14599999999999999</v>
      </c>
      <c r="CQ509">
        <v>118</v>
      </c>
      <c r="CR509">
        <v>1</v>
      </c>
      <c r="CS509">
        <v>0</v>
      </c>
      <c r="CT509">
        <v>15</v>
      </c>
      <c r="CZ509" s="33" t="s">
        <v>85</v>
      </c>
    </row>
    <row r="510" spans="1:104" x14ac:dyDescent="0.25">
      <c r="A510">
        <v>509</v>
      </c>
      <c r="B510">
        <v>34</v>
      </c>
      <c r="C510" s="24" t="s">
        <v>321</v>
      </c>
      <c r="D510" s="12">
        <v>3.53</v>
      </c>
      <c r="E510" s="13">
        <v>0.36</v>
      </c>
      <c r="F510" s="7">
        <f t="shared" si="119"/>
        <v>9.8055555555555554</v>
      </c>
      <c r="G510" s="7">
        <f t="shared" si="104"/>
        <v>3.17</v>
      </c>
      <c r="H510" s="15">
        <f t="shared" si="105"/>
        <v>3.8899999999999997</v>
      </c>
      <c r="I510" s="11">
        <f t="shared" si="106"/>
        <v>5.9327291198186465E-2</v>
      </c>
      <c r="J510" s="32">
        <f t="shared" si="107"/>
        <v>6.0503753063306312E-3</v>
      </c>
      <c r="K510" s="32">
        <f t="shared" si="108"/>
        <v>165.27900326343055</v>
      </c>
      <c r="L510" s="8">
        <v>1</v>
      </c>
      <c r="M510" s="9">
        <v>0</v>
      </c>
      <c r="N510" s="8">
        <v>0</v>
      </c>
      <c r="O510" s="9">
        <v>0</v>
      </c>
      <c r="P510" s="9">
        <v>1</v>
      </c>
      <c r="Q510" s="9">
        <v>0</v>
      </c>
      <c r="R510" s="9">
        <v>0</v>
      </c>
      <c r="S510" s="8">
        <v>27295</v>
      </c>
      <c r="T510" s="9">
        <v>73</v>
      </c>
      <c r="U510" s="9">
        <f t="shared" si="109"/>
        <v>27221</v>
      </c>
      <c r="V510" s="9">
        <f t="shared" si="110"/>
        <v>24</v>
      </c>
      <c r="W510" s="7">
        <v>8</v>
      </c>
      <c r="X510" s="7">
        <f t="shared" si="115"/>
        <v>23.110999999999997</v>
      </c>
      <c r="Y510" s="9">
        <v>1</v>
      </c>
      <c r="Z510" s="9">
        <v>0</v>
      </c>
      <c r="AA510" s="9">
        <v>1</v>
      </c>
      <c r="AB510" s="9">
        <v>0</v>
      </c>
      <c r="AC510" s="9">
        <v>0</v>
      </c>
      <c r="AD510" s="29">
        <v>0</v>
      </c>
      <c r="AE510" s="9">
        <v>0</v>
      </c>
      <c r="AF510" s="9">
        <v>1</v>
      </c>
      <c r="AG510" s="29">
        <v>0</v>
      </c>
      <c r="AH510" s="9">
        <v>0</v>
      </c>
      <c r="AI510" s="29">
        <v>1</v>
      </c>
      <c r="AJ510" s="20">
        <v>1999</v>
      </c>
      <c r="AK510" s="32">
        <f t="shared" si="120"/>
        <v>0.16289999999999993</v>
      </c>
      <c r="AL510" s="32">
        <v>9.69E-2</v>
      </c>
      <c r="AM510" s="32">
        <v>0.49940000000000001</v>
      </c>
      <c r="AN510" s="42">
        <v>0.24079999999999999</v>
      </c>
      <c r="AO510" s="41">
        <f t="shared" si="121"/>
        <v>0.53514991000000001</v>
      </c>
      <c r="AP510" s="17">
        <v>0.46485008999999999</v>
      </c>
      <c r="AQ510">
        <v>1</v>
      </c>
      <c r="AR510" s="39">
        <v>0</v>
      </c>
      <c r="AS510" t="s">
        <v>98</v>
      </c>
      <c r="AT510" s="39" t="s">
        <v>98</v>
      </c>
      <c r="AU510">
        <v>0</v>
      </c>
      <c r="AV510" s="17">
        <v>1</v>
      </c>
      <c r="AW510">
        <v>0.28489999999999999</v>
      </c>
      <c r="AX510" s="17">
        <f t="shared" si="122"/>
        <v>0.71510000000000007</v>
      </c>
      <c r="AY510" s="17" t="s">
        <v>12</v>
      </c>
      <c r="AZ510">
        <v>0</v>
      </c>
      <c r="BA510">
        <v>0</v>
      </c>
      <c r="BB510">
        <v>0</v>
      </c>
      <c r="BC510">
        <v>0</v>
      </c>
      <c r="BD510">
        <v>0</v>
      </c>
      <c r="BE510">
        <v>1</v>
      </c>
      <c r="BF510" s="17">
        <v>0</v>
      </c>
      <c r="BG510">
        <v>0</v>
      </c>
      <c r="BH510">
        <v>1</v>
      </c>
      <c r="BI510" s="17">
        <v>0</v>
      </c>
      <c r="BJ510">
        <v>480</v>
      </c>
      <c r="BK510">
        <v>347</v>
      </c>
      <c r="BL510" s="24">
        <v>37.110999999999997</v>
      </c>
      <c r="BM510">
        <v>0</v>
      </c>
      <c r="BN510">
        <v>0</v>
      </c>
      <c r="BO510">
        <v>0</v>
      </c>
      <c r="BP510">
        <v>0</v>
      </c>
      <c r="BQ510">
        <v>0</v>
      </c>
      <c r="BR510">
        <v>0</v>
      </c>
      <c r="BS510">
        <v>1</v>
      </c>
      <c r="BT510" s="17">
        <v>0</v>
      </c>
      <c r="BU510">
        <v>0</v>
      </c>
      <c r="BV510">
        <v>0</v>
      </c>
      <c r="BW510">
        <v>0</v>
      </c>
      <c r="BX510" s="17">
        <v>1</v>
      </c>
      <c r="BY510">
        <v>0</v>
      </c>
      <c r="BZ510">
        <v>0</v>
      </c>
      <c r="CA510">
        <v>0</v>
      </c>
      <c r="CB510">
        <v>0</v>
      </c>
      <c r="CC510" s="17">
        <v>0</v>
      </c>
      <c r="CD510">
        <v>1</v>
      </c>
      <c r="CE510">
        <v>0</v>
      </c>
      <c r="CF510">
        <v>0</v>
      </c>
      <c r="CG510">
        <v>0</v>
      </c>
      <c r="CH510">
        <v>1</v>
      </c>
      <c r="CI510">
        <v>0</v>
      </c>
      <c r="CJ510">
        <v>0</v>
      </c>
      <c r="CK510">
        <v>1</v>
      </c>
      <c r="CL510">
        <v>0</v>
      </c>
      <c r="CM510">
        <v>1</v>
      </c>
      <c r="CN510">
        <v>1</v>
      </c>
      <c r="CO510" s="17">
        <v>1</v>
      </c>
      <c r="CP510">
        <v>0.14599999999999999</v>
      </c>
      <c r="CQ510">
        <v>118</v>
      </c>
      <c r="CR510">
        <v>1</v>
      </c>
      <c r="CS510">
        <v>0</v>
      </c>
      <c r="CT510">
        <v>15</v>
      </c>
      <c r="CZ510" s="33" t="s">
        <v>85</v>
      </c>
    </row>
    <row r="511" spans="1:104" x14ac:dyDescent="0.25">
      <c r="A511">
        <v>510</v>
      </c>
      <c r="B511">
        <v>34</v>
      </c>
      <c r="C511" s="24" t="s">
        <v>321</v>
      </c>
      <c r="D511" s="12">
        <v>6</v>
      </c>
      <c r="E511" s="13">
        <v>0.18</v>
      </c>
      <c r="F511" s="7">
        <f t="shared" si="119"/>
        <v>33.333333333333336</v>
      </c>
      <c r="G511" s="7">
        <f t="shared" si="104"/>
        <v>5.82</v>
      </c>
      <c r="H511" s="15">
        <f t="shared" si="105"/>
        <v>6.18</v>
      </c>
      <c r="I511" s="11">
        <f t="shared" si="106"/>
        <v>0.1978209368545675</v>
      </c>
      <c r="J511" s="32">
        <f t="shared" si="107"/>
        <v>5.9346281056370243E-3</v>
      </c>
      <c r="K511" s="32">
        <f t="shared" si="108"/>
        <v>168.50255520647485</v>
      </c>
      <c r="L511" s="8">
        <v>1</v>
      </c>
      <c r="M511" s="9">
        <v>0</v>
      </c>
      <c r="N511" s="8">
        <v>0</v>
      </c>
      <c r="O511" s="9">
        <v>0</v>
      </c>
      <c r="P511" s="9">
        <v>1</v>
      </c>
      <c r="Q511" s="9">
        <v>0</v>
      </c>
      <c r="R511" s="9">
        <v>0</v>
      </c>
      <c r="S511" s="8">
        <v>27356</v>
      </c>
      <c r="T511" s="9">
        <v>73</v>
      </c>
      <c r="U511" s="9">
        <f t="shared" si="109"/>
        <v>27282</v>
      </c>
      <c r="V511" s="9">
        <f t="shared" si="110"/>
        <v>24</v>
      </c>
      <c r="W511" s="7">
        <v>12</v>
      </c>
      <c r="X511" s="7">
        <f t="shared" si="115"/>
        <v>16.878999999999998</v>
      </c>
      <c r="Y511" s="9">
        <v>1</v>
      </c>
      <c r="Z511" s="9">
        <v>0</v>
      </c>
      <c r="AA511" s="9">
        <v>1</v>
      </c>
      <c r="AB511" s="9">
        <v>0</v>
      </c>
      <c r="AC511" s="9">
        <v>0</v>
      </c>
      <c r="AD511" s="29">
        <v>0</v>
      </c>
      <c r="AE511" s="9">
        <v>0</v>
      </c>
      <c r="AF511" s="9">
        <v>1</v>
      </c>
      <c r="AG511" s="29">
        <v>0</v>
      </c>
      <c r="AH511" s="9">
        <v>0</v>
      </c>
      <c r="AI511" s="29">
        <v>1</v>
      </c>
      <c r="AJ511" s="20">
        <v>1983</v>
      </c>
      <c r="AK511" s="32">
        <f t="shared" si="120"/>
        <v>0.28200000000000003</v>
      </c>
      <c r="AL511" s="32">
        <v>0.1472</v>
      </c>
      <c r="AM511" s="32">
        <v>0.43049999999999999</v>
      </c>
      <c r="AN511" s="42">
        <v>0.14030000000000001</v>
      </c>
      <c r="AO511" s="41">
        <f t="shared" si="121"/>
        <v>0.54134831999999999</v>
      </c>
      <c r="AP511" s="17">
        <v>0.45865168000000001</v>
      </c>
      <c r="AQ511">
        <v>1</v>
      </c>
      <c r="AR511" s="39">
        <v>0</v>
      </c>
      <c r="AS511" t="s">
        <v>98</v>
      </c>
      <c r="AT511" s="39" t="s">
        <v>98</v>
      </c>
      <c r="AU511">
        <v>0</v>
      </c>
      <c r="AV511" s="17">
        <v>1</v>
      </c>
      <c r="AW511">
        <v>0.30980000000000002</v>
      </c>
      <c r="AX511" s="17">
        <f t="shared" si="122"/>
        <v>0.69019999999999992</v>
      </c>
      <c r="AY511" s="17" t="s">
        <v>12</v>
      </c>
      <c r="AZ511">
        <v>0</v>
      </c>
      <c r="BA511">
        <v>0</v>
      </c>
      <c r="BB511">
        <v>0</v>
      </c>
      <c r="BC511">
        <v>0</v>
      </c>
      <c r="BD511">
        <v>0</v>
      </c>
      <c r="BE511">
        <v>1</v>
      </c>
      <c r="BF511" s="17">
        <v>0</v>
      </c>
      <c r="BG511">
        <v>0</v>
      </c>
      <c r="BH511">
        <v>1</v>
      </c>
      <c r="BI511" s="17">
        <v>0</v>
      </c>
      <c r="BJ511">
        <v>329</v>
      </c>
      <c r="BK511">
        <v>27</v>
      </c>
      <c r="BL511" s="24">
        <v>34.878999999999998</v>
      </c>
      <c r="BM511">
        <v>0</v>
      </c>
      <c r="BN511">
        <v>0</v>
      </c>
      <c r="BO511">
        <v>0</v>
      </c>
      <c r="BP511">
        <v>0</v>
      </c>
      <c r="BQ511">
        <v>0</v>
      </c>
      <c r="BR511">
        <v>0</v>
      </c>
      <c r="BS511">
        <v>1</v>
      </c>
      <c r="BT511" s="17">
        <v>0</v>
      </c>
      <c r="BU511">
        <v>0</v>
      </c>
      <c r="BV511">
        <v>0</v>
      </c>
      <c r="BW511">
        <v>0</v>
      </c>
      <c r="BX511" s="17">
        <v>1</v>
      </c>
      <c r="BY511">
        <v>0</v>
      </c>
      <c r="BZ511">
        <v>0</v>
      </c>
      <c r="CA511">
        <v>0</v>
      </c>
      <c r="CB511">
        <v>0</v>
      </c>
      <c r="CC511" s="17">
        <v>0</v>
      </c>
      <c r="CD511">
        <v>1</v>
      </c>
      <c r="CE511">
        <v>0</v>
      </c>
      <c r="CF511">
        <v>0</v>
      </c>
      <c r="CG511">
        <v>0</v>
      </c>
      <c r="CH511">
        <v>1</v>
      </c>
      <c r="CI511">
        <v>0</v>
      </c>
      <c r="CJ511">
        <v>0</v>
      </c>
      <c r="CK511">
        <v>1</v>
      </c>
      <c r="CL511">
        <v>0</v>
      </c>
      <c r="CM511">
        <v>1</v>
      </c>
      <c r="CN511">
        <v>1</v>
      </c>
      <c r="CO511" s="17">
        <v>1</v>
      </c>
      <c r="CP511">
        <v>0.14599999999999999</v>
      </c>
      <c r="CQ511">
        <v>118</v>
      </c>
      <c r="CR511">
        <v>1</v>
      </c>
      <c r="CS511">
        <v>0</v>
      </c>
      <c r="CT511">
        <v>15</v>
      </c>
      <c r="CZ511" s="33" t="s">
        <v>85</v>
      </c>
    </row>
    <row r="512" spans="1:104" x14ac:dyDescent="0.25">
      <c r="A512">
        <v>511</v>
      </c>
      <c r="B512">
        <v>34</v>
      </c>
      <c r="C512" s="24" t="s">
        <v>321</v>
      </c>
      <c r="D512" s="12">
        <v>5.37</v>
      </c>
      <c r="E512" s="13">
        <v>0.2</v>
      </c>
      <c r="F512" s="7">
        <f t="shared" si="119"/>
        <v>26.849999999999998</v>
      </c>
      <c r="G512" s="7">
        <f t="shared" si="104"/>
        <v>5.17</v>
      </c>
      <c r="H512" s="15">
        <f t="shared" si="105"/>
        <v>5.57</v>
      </c>
      <c r="I512" s="11">
        <f t="shared" si="106"/>
        <v>0.16330134352703748</v>
      </c>
      <c r="J512" s="32">
        <f t="shared" si="107"/>
        <v>6.0819867235395713E-3</v>
      </c>
      <c r="K512" s="32">
        <f t="shared" si="108"/>
        <v>164.41995773019772</v>
      </c>
      <c r="L512" s="8">
        <v>1</v>
      </c>
      <c r="M512" s="9">
        <v>0</v>
      </c>
      <c r="N512" s="8">
        <v>0</v>
      </c>
      <c r="O512" s="9">
        <v>0</v>
      </c>
      <c r="P512" s="9">
        <v>1</v>
      </c>
      <c r="Q512" s="9">
        <v>0</v>
      </c>
      <c r="R512" s="9">
        <v>0</v>
      </c>
      <c r="S512" s="8">
        <v>26387</v>
      </c>
      <c r="T512" s="9">
        <v>73</v>
      </c>
      <c r="U512" s="9">
        <f t="shared" si="109"/>
        <v>26313</v>
      </c>
      <c r="V512" s="9">
        <f t="shared" si="110"/>
        <v>24</v>
      </c>
      <c r="W512" s="7">
        <v>12</v>
      </c>
      <c r="X512" s="7">
        <f t="shared" si="115"/>
        <v>18.769599999999997</v>
      </c>
      <c r="Y512" s="9">
        <v>1</v>
      </c>
      <c r="Z512" s="9">
        <v>0</v>
      </c>
      <c r="AA512" s="9">
        <v>1</v>
      </c>
      <c r="AB512" s="9">
        <v>0</v>
      </c>
      <c r="AC512" s="9">
        <v>0</v>
      </c>
      <c r="AD512" s="29">
        <v>0</v>
      </c>
      <c r="AE512" s="9">
        <v>0</v>
      </c>
      <c r="AF512" s="9">
        <v>1</v>
      </c>
      <c r="AG512" s="29">
        <v>0</v>
      </c>
      <c r="AH512" s="9">
        <v>0</v>
      </c>
      <c r="AI512" s="29">
        <v>1</v>
      </c>
      <c r="AJ512" s="20">
        <v>1993</v>
      </c>
      <c r="AK512" s="32">
        <f t="shared" si="120"/>
        <v>0.19130000000000003</v>
      </c>
      <c r="AL512" s="32">
        <v>0.1027</v>
      </c>
      <c r="AM512" s="32">
        <v>0.4718</v>
      </c>
      <c r="AN512" s="42">
        <v>0.23419999999999999</v>
      </c>
      <c r="AO512" s="41">
        <f t="shared" si="121"/>
        <v>0.52929399999999993</v>
      </c>
      <c r="AP512" s="17">
        <v>0.47070600000000001</v>
      </c>
      <c r="AQ512">
        <v>1</v>
      </c>
      <c r="AR512" s="39">
        <v>0</v>
      </c>
      <c r="AS512" t="s">
        <v>98</v>
      </c>
      <c r="AT512" s="39" t="s">
        <v>98</v>
      </c>
      <c r="AU512">
        <v>0</v>
      </c>
      <c r="AV512" s="17">
        <v>1</v>
      </c>
      <c r="AW512">
        <v>0.28499999999999998</v>
      </c>
      <c r="AX512" s="17">
        <f t="shared" si="122"/>
        <v>0.71500000000000008</v>
      </c>
      <c r="AY512" s="17" t="s">
        <v>12</v>
      </c>
      <c r="AZ512">
        <v>0</v>
      </c>
      <c r="BA512">
        <v>0</v>
      </c>
      <c r="BB512">
        <v>0</v>
      </c>
      <c r="BC512">
        <v>0</v>
      </c>
      <c r="BD512">
        <v>0</v>
      </c>
      <c r="BE512">
        <v>1</v>
      </c>
      <c r="BF512" s="17">
        <v>0</v>
      </c>
      <c r="BG512">
        <v>0</v>
      </c>
      <c r="BH512">
        <v>1</v>
      </c>
      <c r="BI512" s="17">
        <v>0</v>
      </c>
      <c r="BJ512">
        <v>386</v>
      </c>
      <c r="BK512">
        <v>221</v>
      </c>
      <c r="BL512" s="24">
        <v>36.769599999999997</v>
      </c>
      <c r="BM512">
        <v>0</v>
      </c>
      <c r="BN512">
        <v>0</v>
      </c>
      <c r="BO512">
        <v>0</v>
      </c>
      <c r="BP512">
        <v>0</v>
      </c>
      <c r="BQ512">
        <v>0</v>
      </c>
      <c r="BR512">
        <v>0</v>
      </c>
      <c r="BS512">
        <v>1</v>
      </c>
      <c r="BT512" s="17">
        <v>0</v>
      </c>
      <c r="BU512">
        <v>0</v>
      </c>
      <c r="BV512">
        <v>0</v>
      </c>
      <c r="BW512">
        <v>0</v>
      </c>
      <c r="BX512" s="17">
        <v>1</v>
      </c>
      <c r="BY512">
        <v>0</v>
      </c>
      <c r="BZ512">
        <v>0</v>
      </c>
      <c r="CA512">
        <v>0</v>
      </c>
      <c r="CB512">
        <v>0</v>
      </c>
      <c r="CC512" s="17">
        <v>0</v>
      </c>
      <c r="CD512">
        <v>1</v>
      </c>
      <c r="CE512">
        <v>0</v>
      </c>
      <c r="CF512">
        <v>0</v>
      </c>
      <c r="CG512">
        <v>0</v>
      </c>
      <c r="CH512">
        <v>1</v>
      </c>
      <c r="CI512">
        <v>0</v>
      </c>
      <c r="CJ512">
        <v>0</v>
      </c>
      <c r="CK512">
        <v>1</v>
      </c>
      <c r="CL512">
        <v>0</v>
      </c>
      <c r="CM512">
        <v>1</v>
      </c>
      <c r="CN512">
        <v>1</v>
      </c>
      <c r="CO512" s="17">
        <v>1</v>
      </c>
      <c r="CP512">
        <v>0.14599999999999999</v>
      </c>
      <c r="CQ512">
        <v>118</v>
      </c>
      <c r="CR512">
        <v>1</v>
      </c>
      <c r="CS512">
        <v>0</v>
      </c>
      <c r="CT512">
        <v>15</v>
      </c>
      <c r="CZ512" s="33" t="s">
        <v>85</v>
      </c>
    </row>
    <row r="513" spans="1:104" x14ac:dyDescent="0.25">
      <c r="A513">
        <v>512</v>
      </c>
      <c r="B513">
        <v>34</v>
      </c>
      <c r="C513" s="24" t="s">
        <v>321</v>
      </c>
      <c r="D513" s="12">
        <v>6.12</v>
      </c>
      <c r="E513" s="13">
        <v>0.21</v>
      </c>
      <c r="F513" s="7">
        <f t="shared" si="119"/>
        <v>29.142857142857146</v>
      </c>
      <c r="G513" s="7">
        <f t="shared" si="104"/>
        <v>5.91</v>
      </c>
      <c r="H513" s="15">
        <f t="shared" si="105"/>
        <v>6.33</v>
      </c>
      <c r="I513" s="11">
        <f t="shared" si="106"/>
        <v>0.17394363957968195</v>
      </c>
      <c r="J513" s="32">
        <f t="shared" si="107"/>
        <v>5.9686542993028112E-3</v>
      </c>
      <c r="K513" s="32">
        <f t="shared" si="108"/>
        <v>167.54195332050114</v>
      </c>
      <c r="L513" s="8">
        <v>1</v>
      </c>
      <c r="M513" s="9">
        <v>0</v>
      </c>
      <c r="N513" s="8">
        <v>0</v>
      </c>
      <c r="O513" s="9">
        <v>0</v>
      </c>
      <c r="P513" s="9">
        <v>1</v>
      </c>
      <c r="Q513" s="9">
        <v>0</v>
      </c>
      <c r="R513" s="9">
        <v>0</v>
      </c>
      <c r="S513" s="8">
        <v>27295</v>
      </c>
      <c r="T513" s="9">
        <v>73</v>
      </c>
      <c r="U513" s="9">
        <f t="shared" si="109"/>
        <v>27221</v>
      </c>
      <c r="V513" s="9">
        <f t="shared" si="110"/>
        <v>24</v>
      </c>
      <c r="W513" s="7">
        <v>12</v>
      </c>
      <c r="X513" s="7">
        <f t="shared" si="115"/>
        <v>19.110999999999997</v>
      </c>
      <c r="Y513" s="9">
        <v>1</v>
      </c>
      <c r="Z513" s="9">
        <v>0</v>
      </c>
      <c r="AA513" s="9">
        <v>1</v>
      </c>
      <c r="AB513" s="9">
        <v>0</v>
      </c>
      <c r="AC513" s="9">
        <v>0</v>
      </c>
      <c r="AD513" s="29">
        <v>0</v>
      </c>
      <c r="AE513" s="9">
        <v>0</v>
      </c>
      <c r="AF513" s="9">
        <v>1</v>
      </c>
      <c r="AG513" s="29">
        <v>0</v>
      </c>
      <c r="AH513" s="9">
        <v>0</v>
      </c>
      <c r="AI513" s="29">
        <v>1</v>
      </c>
      <c r="AJ513" s="20">
        <v>1999</v>
      </c>
      <c r="AK513" s="32">
        <f t="shared" si="120"/>
        <v>0.16289999999999993</v>
      </c>
      <c r="AL513" s="32">
        <v>9.69E-2</v>
      </c>
      <c r="AM513" s="32">
        <v>0.49940000000000001</v>
      </c>
      <c r="AN513" s="42">
        <v>0.24079999999999999</v>
      </c>
      <c r="AO513" s="41">
        <f t="shared" si="121"/>
        <v>0.53514991000000001</v>
      </c>
      <c r="AP513" s="17">
        <v>0.46485008999999999</v>
      </c>
      <c r="AQ513">
        <v>1</v>
      </c>
      <c r="AR513" s="39">
        <v>0</v>
      </c>
      <c r="AS513" t="s">
        <v>98</v>
      </c>
      <c r="AT513" s="39" t="s">
        <v>98</v>
      </c>
      <c r="AU513">
        <v>0</v>
      </c>
      <c r="AV513" s="17">
        <v>1</v>
      </c>
      <c r="AW513">
        <v>0.28489999999999999</v>
      </c>
      <c r="AX513" s="17">
        <f t="shared" si="122"/>
        <v>0.71510000000000007</v>
      </c>
      <c r="AY513" s="17" t="s">
        <v>12</v>
      </c>
      <c r="AZ513">
        <v>0</v>
      </c>
      <c r="BA513">
        <v>0</v>
      </c>
      <c r="BB513">
        <v>0</v>
      </c>
      <c r="BC513">
        <v>0</v>
      </c>
      <c r="BD513">
        <v>0</v>
      </c>
      <c r="BE513">
        <v>1</v>
      </c>
      <c r="BF513" s="17">
        <v>0</v>
      </c>
      <c r="BG513">
        <v>0</v>
      </c>
      <c r="BH513">
        <v>1</v>
      </c>
      <c r="BI513" s="17">
        <v>0</v>
      </c>
      <c r="BJ513">
        <v>480</v>
      </c>
      <c r="BK513">
        <v>347</v>
      </c>
      <c r="BL513" s="24">
        <v>37.110999999999997</v>
      </c>
      <c r="BM513">
        <v>0</v>
      </c>
      <c r="BN513">
        <v>0</v>
      </c>
      <c r="BO513">
        <v>0</v>
      </c>
      <c r="BP513">
        <v>0</v>
      </c>
      <c r="BQ513">
        <v>0</v>
      </c>
      <c r="BR513">
        <v>0</v>
      </c>
      <c r="BS513">
        <v>1</v>
      </c>
      <c r="BT513" s="17">
        <v>0</v>
      </c>
      <c r="BU513">
        <v>0</v>
      </c>
      <c r="BV513">
        <v>0</v>
      </c>
      <c r="BW513">
        <v>0</v>
      </c>
      <c r="BX513" s="17">
        <v>1</v>
      </c>
      <c r="BY513">
        <v>0</v>
      </c>
      <c r="BZ513">
        <v>0</v>
      </c>
      <c r="CA513">
        <v>0</v>
      </c>
      <c r="CB513">
        <v>0</v>
      </c>
      <c r="CC513" s="17">
        <v>0</v>
      </c>
      <c r="CD513">
        <v>1</v>
      </c>
      <c r="CE513">
        <v>0</v>
      </c>
      <c r="CF513">
        <v>0</v>
      </c>
      <c r="CG513">
        <v>0</v>
      </c>
      <c r="CH513">
        <v>1</v>
      </c>
      <c r="CI513">
        <v>0</v>
      </c>
      <c r="CJ513">
        <v>0</v>
      </c>
      <c r="CK513">
        <v>1</v>
      </c>
      <c r="CL513">
        <v>0</v>
      </c>
      <c r="CM513">
        <v>1</v>
      </c>
      <c r="CN513">
        <v>1</v>
      </c>
      <c r="CO513" s="17">
        <v>1</v>
      </c>
      <c r="CP513">
        <v>0.14599999999999999</v>
      </c>
      <c r="CQ513">
        <v>118</v>
      </c>
      <c r="CR513">
        <v>1</v>
      </c>
      <c r="CS513">
        <v>0</v>
      </c>
      <c r="CT513">
        <v>15</v>
      </c>
      <c r="CZ513" s="33" t="s">
        <v>85</v>
      </c>
    </row>
    <row r="514" spans="1:104" x14ac:dyDescent="0.25">
      <c r="A514">
        <v>513</v>
      </c>
      <c r="B514">
        <v>34</v>
      </c>
      <c r="C514" s="24" t="s">
        <v>321</v>
      </c>
      <c r="D514" s="12">
        <v>9.9700000000000006</v>
      </c>
      <c r="E514" s="13">
        <v>0.28000000000000003</v>
      </c>
      <c r="F514" s="7">
        <f t="shared" si="119"/>
        <v>35.607142857142854</v>
      </c>
      <c r="G514" s="7">
        <f t="shared" ref="G514:G577" si="123">D514-E514</f>
        <v>9.6900000000000013</v>
      </c>
      <c r="H514" s="15">
        <f t="shared" ref="H514:H577" si="124">D514+E514</f>
        <v>10.25</v>
      </c>
      <c r="I514" s="11">
        <f t="shared" ref="I514:I577" si="125">IFERROR(F514/SQRT(F514^2+U514), "X")</f>
        <v>0.21073422283035778</v>
      </c>
      <c r="J514" s="32">
        <f t="shared" ref="J514:J577" si="126">IFERROR(SQRT((1-I514^2)/U514), "X")</f>
        <v>5.9183131787863769E-3</v>
      </c>
      <c r="K514" s="32">
        <f t="shared" ref="K514:K577" si="127">IFERROR(1/J514, "X")</f>
        <v>168.96706372085944</v>
      </c>
      <c r="L514" s="8">
        <v>1</v>
      </c>
      <c r="M514" s="9">
        <v>0</v>
      </c>
      <c r="N514" s="8">
        <v>0</v>
      </c>
      <c r="O514" s="9">
        <v>0</v>
      </c>
      <c r="P514" s="9">
        <v>1</v>
      </c>
      <c r="Q514" s="9">
        <v>0</v>
      </c>
      <c r="R514" s="9">
        <v>0</v>
      </c>
      <c r="S514" s="8">
        <v>27356</v>
      </c>
      <c r="T514" s="9">
        <v>73</v>
      </c>
      <c r="U514" s="9">
        <f t="shared" ref="U514:U577" si="128">S514-T514-1</f>
        <v>27282</v>
      </c>
      <c r="V514" s="9">
        <f t="shared" ref="V514:V577" si="129">COUNTIF(B:B,B514)</f>
        <v>24</v>
      </c>
      <c r="W514" s="7">
        <v>15.5</v>
      </c>
      <c r="X514" s="7">
        <f t="shared" si="115"/>
        <v>13.378999999999998</v>
      </c>
      <c r="Y514" s="9">
        <v>1</v>
      </c>
      <c r="Z514" s="9">
        <v>0</v>
      </c>
      <c r="AA514" s="9">
        <v>1</v>
      </c>
      <c r="AB514" s="9">
        <v>0</v>
      </c>
      <c r="AC514" s="9">
        <v>0</v>
      </c>
      <c r="AD514" s="29">
        <v>0</v>
      </c>
      <c r="AE514" s="9">
        <v>0</v>
      </c>
      <c r="AF514" s="9">
        <v>1</v>
      </c>
      <c r="AG514" s="29">
        <v>0</v>
      </c>
      <c r="AH514" s="9">
        <v>0</v>
      </c>
      <c r="AI514" s="29">
        <v>1</v>
      </c>
      <c r="AJ514" s="20">
        <v>1983</v>
      </c>
      <c r="AK514" s="32">
        <f t="shared" si="120"/>
        <v>0.28200000000000003</v>
      </c>
      <c r="AL514" s="32">
        <v>0.1472</v>
      </c>
      <c r="AM514" s="32">
        <v>0.43049999999999999</v>
      </c>
      <c r="AN514" s="42">
        <v>0.14030000000000001</v>
      </c>
      <c r="AO514" s="41">
        <f t="shared" si="121"/>
        <v>0.54134831999999999</v>
      </c>
      <c r="AP514" s="17">
        <v>0.45865168000000001</v>
      </c>
      <c r="AQ514">
        <v>1</v>
      </c>
      <c r="AR514" s="39">
        <v>0</v>
      </c>
      <c r="AS514" t="s">
        <v>98</v>
      </c>
      <c r="AT514" s="39" t="s">
        <v>98</v>
      </c>
      <c r="AU514">
        <v>0</v>
      </c>
      <c r="AV514" s="17">
        <v>1</v>
      </c>
      <c r="AW514">
        <v>0.30980000000000002</v>
      </c>
      <c r="AX514" s="17">
        <f t="shared" si="122"/>
        <v>0.69019999999999992</v>
      </c>
      <c r="AY514" s="17" t="s">
        <v>12</v>
      </c>
      <c r="AZ514">
        <v>0</v>
      </c>
      <c r="BA514">
        <v>0</v>
      </c>
      <c r="BB514">
        <v>0</v>
      </c>
      <c r="BC514">
        <v>0</v>
      </c>
      <c r="BD514">
        <v>0</v>
      </c>
      <c r="BE514">
        <v>1</v>
      </c>
      <c r="BF514" s="17">
        <v>0</v>
      </c>
      <c r="BG514">
        <v>0</v>
      </c>
      <c r="BH514">
        <v>1</v>
      </c>
      <c r="BI514" s="17">
        <v>0</v>
      </c>
      <c r="BJ514">
        <v>329</v>
      </c>
      <c r="BK514">
        <v>27</v>
      </c>
      <c r="BL514" s="24">
        <v>34.878999999999998</v>
      </c>
      <c r="BM514">
        <v>0</v>
      </c>
      <c r="BN514">
        <v>0</v>
      </c>
      <c r="BO514">
        <v>0</v>
      </c>
      <c r="BP514">
        <v>0</v>
      </c>
      <c r="BQ514">
        <v>0</v>
      </c>
      <c r="BR514">
        <v>0</v>
      </c>
      <c r="BS514">
        <v>1</v>
      </c>
      <c r="BT514" s="17">
        <v>0</v>
      </c>
      <c r="BU514">
        <v>0</v>
      </c>
      <c r="BV514">
        <v>0</v>
      </c>
      <c r="BW514">
        <v>0</v>
      </c>
      <c r="BX514" s="17">
        <v>1</v>
      </c>
      <c r="BY514">
        <v>0</v>
      </c>
      <c r="BZ514">
        <v>0</v>
      </c>
      <c r="CA514">
        <v>0</v>
      </c>
      <c r="CB514">
        <v>0</v>
      </c>
      <c r="CC514" s="17">
        <v>0</v>
      </c>
      <c r="CD514">
        <v>1</v>
      </c>
      <c r="CE514">
        <v>0</v>
      </c>
      <c r="CF514">
        <v>0</v>
      </c>
      <c r="CG514">
        <v>0</v>
      </c>
      <c r="CH514">
        <v>1</v>
      </c>
      <c r="CI514">
        <v>0</v>
      </c>
      <c r="CJ514">
        <v>0</v>
      </c>
      <c r="CK514">
        <v>1</v>
      </c>
      <c r="CL514">
        <v>0</v>
      </c>
      <c r="CM514">
        <v>1</v>
      </c>
      <c r="CN514">
        <v>1</v>
      </c>
      <c r="CO514" s="17">
        <v>1</v>
      </c>
      <c r="CP514">
        <v>0.14599999999999999</v>
      </c>
      <c r="CQ514">
        <v>118</v>
      </c>
      <c r="CR514">
        <v>1</v>
      </c>
      <c r="CS514">
        <v>0</v>
      </c>
      <c r="CT514">
        <v>15</v>
      </c>
      <c r="CZ514" s="33" t="s">
        <v>85</v>
      </c>
    </row>
    <row r="515" spans="1:104" x14ac:dyDescent="0.25">
      <c r="A515">
        <v>514</v>
      </c>
      <c r="B515">
        <v>34</v>
      </c>
      <c r="C515" s="24" t="s">
        <v>321</v>
      </c>
      <c r="D515" s="12">
        <v>10.94</v>
      </c>
      <c r="E515" s="13">
        <v>0.28000000000000003</v>
      </c>
      <c r="F515" s="7">
        <f t="shared" si="119"/>
        <v>39.071428571428569</v>
      </c>
      <c r="G515" s="7">
        <f t="shared" si="123"/>
        <v>10.66</v>
      </c>
      <c r="H515" s="15">
        <f t="shared" si="124"/>
        <v>11.219999999999999</v>
      </c>
      <c r="I515" s="11">
        <f t="shared" si="125"/>
        <v>0.23416823266045317</v>
      </c>
      <c r="J515" s="32">
        <f t="shared" si="126"/>
        <v>5.9933368505417639E-3</v>
      </c>
      <c r="K515" s="32">
        <f t="shared" si="127"/>
        <v>166.85195992439597</v>
      </c>
      <c r="L515" s="8">
        <v>1</v>
      </c>
      <c r="M515" s="9">
        <v>0</v>
      </c>
      <c r="N515" s="8">
        <v>0</v>
      </c>
      <c r="O515" s="9">
        <v>0</v>
      </c>
      <c r="P515" s="9">
        <v>1</v>
      </c>
      <c r="Q515" s="9">
        <v>0</v>
      </c>
      <c r="R515" s="9">
        <v>0</v>
      </c>
      <c r="S515" s="8">
        <v>26387</v>
      </c>
      <c r="T515" s="9">
        <v>73</v>
      </c>
      <c r="U515" s="9">
        <f t="shared" si="128"/>
        <v>26313</v>
      </c>
      <c r="V515" s="9">
        <f t="shared" si="129"/>
        <v>24</v>
      </c>
      <c r="W515" s="7">
        <v>15.5</v>
      </c>
      <c r="X515" s="7">
        <f t="shared" si="115"/>
        <v>15.269599999999997</v>
      </c>
      <c r="Y515" s="9">
        <v>1</v>
      </c>
      <c r="Z515" s="9">
        <v>0</v>
      </c>
      <c r="AA515" s="9">
        <v>1</v>
      </c>
      <c r="AB515" s="9">
        <v>0</v>
      </c>
      <c r="AC515" s="9">
        <v>0</v>
      </c>
      <c r="AD515" s="29">
        <v>0</v>
      </c>
      <c r="AE515" s="9">
        <v>0</v>
      </c>
      <c r="AF515" s="9">
        <v>1</v>
      </c>
      <c r="AG515" s="29">
        <v>0</v>
      </c>
      <c r="AH515" s="9">
        <v>0</v>
      </c>
      <c r="AI515" s="29">
        <v>1</v>
      </c>
      <c r="AJ515" s="20">
        <v>1993</v>
      </c>
      <c r="AK515" s="32">
        <f t="shared" si="120"/>
        <v>0.19130000000000003</v>
      </c>
      <c r="AL515" s="32">
        <v>0.1027</v>
      </c>
      <c r="AM515" s="32">
        <v>0.4718</v>
      </c>
      <c r="AN515" s="42">
        <v>0.23419999999999999</v>
      </c>
      <c r="AO515" s="41">
        <f t="shared" si="121"/>
        <v>0.52929399999999993</v>
      </c>
      <c r="AP515" s="17">
        <v>0.47070600000000001</v>
      </c>
      <c r="AQ515">
        <v>1</v>
      </c>
      <c r="AR515" s="39">
        <v>0</v>
      </c>
      <c r="AS515" t="s">
        <v>98</v>
      </c>
      <c r="AT515" s="39" t="s">
        <v>98</v>
      </c>
      <c r="AU515">
        <v>0</v>
      </c>
      <c r="AV515" s="17">
        <v>1</v>
      </c>
      <c r="AW515">
        <v>0.28499999999999998</v>
      </c>
      <c r="AX515" s="17">
        <f t="shared" si="122"/>
        <v>0.71500000000000008</v>
      </c>
      <c r="AY515" s="17" t="s">
        <v>12</v>
      </c>
      <c r="AZ515">
        <v>0</v>
      </c>
      <c r="BA515">
        <v>0</v>
      </c>
      <c r="BB515">
        <v>0</v>
      </c>
      <c r="BC515">
        <v>0</v>
      </c>
      <c r="BD515">
        <v>0</v>
      </c>
      <c r="BE515">
        <v>1</v>
      </c>
      <c r="BF515" s="17">
        <v>0</v>
      </c>
      <c r="BG515">
        <v>0</v>
      </c>
      <c r="BH515">
        <v>1</v>
      </c>
      <c r="BI515" s="17">
        <v>0</v>
      </c>
      <c r="BJ515">
        <v>386</v>
      </c>
      <c r="BK515">
        <v>221</v>
      </c>
      <c r="BL515" s="24">
        <v>36.769599999999997</v>
      </c>
      <c r="BM515">
        <v>0</v>
      </c>
      <c r="BN515">
        <v>0</v>
      </c>
      <c r="BO515">
        <v>0</v>
      </c>
      <c r="BP515">
        <v>0</v>
      </c>
      <c r="BQ515">
        <v>0</v>
      </c>
      <c r="BR515">
        <v>0</v>
      </c>
      <c r="BS515">
        <v>1</v>
      </c>
      <c r="BT515" s="17">
        <v>0</v>
      </c>
      <c r="BU515">
        <v>0</v>
      </c>
      <c r="BV515">
        <v>0</v>
      </c>
      <c r="BW515">
        <v>0</v>
      </c>
      <c r="BX515" s="17">
        <v>1</v>
      </c>
      <c r="BY515">
        <v>0</v>
      </c>
      <c r="BZ515">
        <v>0</v>
      </c>
      <c r="CA515">
        <v>0</v>
      </c>
      <c r="CB515">
        <v>0</v>
      </c>
      <c r="CC515" s="17">
        <v>0</v>
      </c>
      <c r="CD515">
        <v>1</v>
      </c>
      <c r="CE515">
        <v>0</v>
      </c>
      <c r="CF515">
        <v>0</v>
      </c>
      <c r="CG515">
        <v>0</v>
      </c>
      <c r="CH515">
        <v>1</v>
      </c>
      <c r="CI515">
        <v>0</v>
      </c>
      <c r="CJ515">
        <v>0</v>
      </c>
      <c r="CK515">
        <v>1</v>
      </c>
      <c r="CL515">
        <v>0</v>
      </c>
      <c r="CM515">
        <v>1</v>
      </c>
      <c r="CN515">
        <v>1</v>
      </c>
      <c r="CO515" s="17">
        <v>1</v>
      </c>
      <c r="CP515">
        <v>0.14599999999999999</v>
      </c>
      <c r="CQ515">
        <v>118</v>
      </c>
      <c r="CR515">
        <v>1</v>
      </c>
      <c r="CS515">
        <v>0</v>
      </c>
      <c r="CT515">
        <v>15</v>
      </c>
      <c r="CZ515" s="33" t="s">
        <v>85</v>
      </c>
    </row>
    <row r="516" spans="1:104" x14ac:dyDescent="0.25">
      <c r="A516">
        <v>515</v>
      </c>
      <c r="B516">
        <v>34</v>
      </c>
      <c r="C516" s="24" t="s">
        <v>321</v>
      </c>
      <c r="D516" s="12">
        <v>12.29</v>
      </c>
      <c r="E516" s="13">
        <v>0.28000000000000003</v>
      </c>
      <c r="F516" s="7">
        <f t="shared" si="119"/>
        <v>43.892857142857139</v>
      </c>
      <c r="G516" s="7">
        <f t="shared" si="123"/>
        <v>12.01</v>
      </c>
      <c r="H516" s="15">
        <f t="shared" si="124"/>
        <v>12.569999999999999</v>
      </c>
      <c r="I516" s="11">
        <f t="shared" si="125"/>
        <v>0.25709437715131611</v>
      </c>
      <c r="J516" s="32">
        <f t="shared" si="126"/>
        <v>5.8573169733416195E-3</v>
      </c>
      <c r="K516" s="32">
        <f t="shared" si="127"/>
        <v>170.7266320998668</v>
      </c>
      <c r="L516" s="8">
        <v>1</v>
      </c>
      <c r="M516" s="9">
        <v>0</v>
      </c>
      <c r="N516" s="8">
        <v>0</v>
      </c>
      <c r="O516" s="9">
        <v>0</v>
      </c>
      <c r="P516" s="9">
        <v>1</v>
      </c>
      <c r="Q516" s="9">
        <v>0</v>
      </c>
      <c r="R516" s="9">
        <v>0</v>
      </c>
      <c r="S516" s="8">
        <v>27295</v>
      </c>
      <c r="T516" s="9">
        <v>73</v>
      </c>
      <c r="U516" s="9">
        <f t="shared" si="128"/>
        <v>27221</v>
      </c>
      <c r="V516" s="9">
        <f t="shared" si="129"/>
        <v>24</v>
      </c>
      <c r="W516" s="7">
        <v>15.5</v>
      </c>
      <c r="X516" s="7">
        <f t="shared" si="115"/>
        <v>15.610999999999997</v>
      </c>
      <c r="Y516" s="9">
        <v>1</v>
      </c>
      <c r="Z516" s="9">
        <v>0</v>
      </c>
      <c r="AA516" s="9">
        <v>1</v>
      </c>
      <c r="AB516" s="9">
        <v>0</v>
      </c>
      <c r="AC516" s="9">
        <v>0</v>
      </c>
      <c r="AD516" s="29">
        <v>0</v>
      </c>
      <c r="AE516" s="9">
        <v>0</v>
      </c>
      <c r="AF516" s="9">
        <v>1</v>
      </c>
      <c r="AG516" s="29">
        <v>0</v>
      </c>
      <c r="AH516" s="9">
        <v>0</v>
      </c>
      <c r="AI516" s="29">
        <v>1</v>
      </c>
      <c r="AJ516" s="20">
        <v>1999</v>
      </c>
      <c r="AK516" s="32">
        <f t="shared" si="120"/>
        <v>0.16289999999999993</v>
      </c>
      <c r="AL516" s="32">
        <v>9.69E-2</v>
      </c>
      <c r="AM516" s="32">
        <v>0.49940000000000001</v>
      </c>
      <c r="AN516" s="42">
        <v>0.24079999999999999</v>
      </c>
      <c r="AO516" s="41">
        <f t="shared" si="121"/>
        <v>0.53514991000000001</v>
      </c>
      <c r="AP516" s="17">
        <v>0.46485008999999999</v>
      </c>
      <c r="AQ516">
        <v>1</v>
      </c>
      <c r="AR516" s="39">
        <v>0</v>
      </c>
      <c r="AS516" t="s">
        <v>98</v>
      </c>
      <c r="AT516" s="39" t="s">
        <v>98</v>
      </c>
      <c r="AU516">
        <v>0</v>
      </c>
      <c r="AV516" s="17">
        <v>1</v>
      </c>
      <c r="AW516">
        <v>0.28489999999999999</v>
      </c>
      <c r="AX516" s="17">
        <f t="shared" si="122"/>
        <v>0.71510000000000007</v>
      </c>
      <c r="AY516" s="17" t="s">
        <v>12</v>
      </c>
      <c r="AZ516">
        <v>0</v>
      </c>
      <c r="BA516">
        <v>0</v>
      </c>
      <c r="BB516">
        <v>0</v>
      </c>
      <c r="BC516">
        <v>0</v>
      </c>
      <c r="BD516">
        <v>0</v>
      </c>
      <c r="BE516">
        <v>1</v>
      </c>
      <c r="BF516" s="17">
        <v>0</v>
      </c>
      <c r="BG516">
        <v>0</v>
      </c>
      <c r="BH516">
        <v>1</v>
      </c>
      <c r="BI516" s="17">
        <v>0</v>
      </c>
      <c r="BJ516">
        <v>480</v>
      </c>
      <c r="BK516">
        <v>347</v>
      </c>
      <c r="BL516" s="24">
        <v>37.110999999999997</v>
      </c>
      <c r="BM516">
        <v>0</v>
      </c>
      <c r="BN516">
        <v>0</v>
      </c>
      <c r="BO516">
        <v>0</v>
      </c>
      <c r="BP516">
        <v>0</v>
      </c>
      <c r="BQ516">
        <v>0</v>
      </c>
      <c r="BR516">
        <v>0</v>
      </c>
      <c r="BS516">
        <v>1</v>
      </c>
      <c r="BT516" s="17">
        <v>0</v>
      </c>
      <c r="BU516">
        <v>0</v>
      </c>
      <c r="BV516">
        <v>0</v>
      </c>
      <c r="BW516">
        <v>0</v>
      </c>
      <c r="BX516" s="17">
        <v>1</v>
      </c>
      <c r="BY516">
        <v>0</v>
      </c>
      <c r="BZ516">
        <v>0</v>
      </c>
      <c r="CA516">
        <v>0</v>
      </c>
      <c r="CB516">
        <v>0</v>
      </c>
      <c r="CC516" s="17">
        <v>0</v>
      </c>
      <c r="CD516">
        <v>1</v>
      </c>
      <c r="CE516">
        <v>0</v>
      </c>
      <c r="CF516">
        <v>0</v>
      </c>
      <c r="CG516">
        <v>0</v>
      </c>
      <c r="CH516">
        <v>1</v>
      </c>
      <c r="CI516">
        <v>0</v>
      </c>
      <c r="CJ516">
        <v>0</v>
      </c>
      <c r="CK516">
        <v>1</v>
      </c>
      <c r="CL516">
        <v>0</v>
      </c>
      <c r="CM516">
        <v>1</v>
      </c>
      <c r="CN516">
        <v>1</v>
      </c>
      <c r="CO516" s="17">
        <v>1</v>
      </c>
      <c r="CP516">
        <v>0.14599999999999999</v>
      </c>
      <c r="CQ516">
        <v>118</v>
      </c>
      <c r="CR516">
        <v>1</v>
      </c>
      <c r="CS516">
        <v>0</v>
      </c>
      <c r="CT516">
        <v>15</v>
      </c>
      <c r="CZ516" s="33" t="s">
        <v>85</v>
      </c>
    </row>
    <row r="517" spans="1:104" x14ac:dyDescent="0.25">
      <c r="A517">
        <v>516</v>
      </c>
      <c r="B517">
        <v>34</v>
      </c>
      <c r="C517" s="24" t="s">
        <v>321</v>
      </c>
      <c r="D517" s="12">
        <v>5.17</v>
      </c>
      <c r="E517" s="13">
        <v>0.24</v>
      </c>
      <c r="F517" s="7">
        <f t="shared" si="119"/>
        <v>21.541666666666668</v>
      </c>
      <c r="G517" s="7">
        <f t="shared" si="123"/>
        <v>4.93</v>
      </c>
      <c r="H517" s="15">
        <f t="shared" si="124"/>
        <v>5.41</v>
      </c>
      <c r="I517" s="11">
        <f t="shared" si="125"/>
        <v>0.12596594997664462</v>
      </c>
      <c r="J517" s="32">
        <f t="shared" si="126"/>
        <v>5.8475489350860175E-3</v>
      </c>
      <c r="K517" s="32">
        <f t="shared" si="127"/>
        <v>171.01182240645755</v>
      </c>
      <c r="L517" s="8">
        <v>1</v>
      </c>
      <c r="M517" s="9">
        <v>0</v>
      </c>
      <c r="N517" s="8">
        <v>0</v>
      </c>
      <c r="O517" s="9">
        <v>0</v>
      </c>
      <c r="P517" s="9">
        <v>1</v>
      </c>
      <c r="Q517" s="9">
        <v>0</v>
      </c>
      <c r="R517" s="9">
        <v>0</v>
      </c>
      <c r="S517" s="8">
        <v>28855</v>
      </c>
      <c r="T517" s="9">
        <v>73</v>
      </c>
      <c r="U517" s="9">
        <f t="shared" si="128"/>
        <v>28781</v>
      </c>
      <c r="V517" s="9">
        <f t="shared" si="129"/>
        <v>24</v>
      </c>
      <c r="W517" s="7">
        <v>5</v>
      </c>
      <c r="X517" s="7">
        <f t="shared" si="115"/>
        <v>21.476599999999998</v>
      </c>
      <c r="Y517" s="9">
        <v>1</v>
      </c>
      <c r="Z517" s="9">
        <v>0</v>
      </c>
      <c r="AA517" s="9">
        <v>1</v>
      </c>
      <c r="AB517" s="9">
        <v>0</v>
      </c>
      <c r="AC517" s="9">
        <v>0</v>
      </c>
      <c r="AD517" s="29">
        <v>0</v>
      </c>
      <c r="AE517" s="9">
        <v>0</v>
      </c>
      <c r="AF517" s="9">
        <v>1</v>
      </c>
      <c r="AG517" s="29">
        <v>0</v>
      </c>
      <c r="AH517" s="9">
        <v>0</v>
      </c>
      <c r="AI517" s="29">
        <v>1</v>
      </c>
      <c r="AJ517" s="20">
        <v>1983</v>
      </c>
      <c r="AK517" s="32">
        <f t="shared" si="120"/>
        <v>0.75960000000000005</v>
      </c>
      <c r="AL517" s="32">
        <v>0.14369999999999999</v>
      </c>
      <c r="AM517" s="32">
        <v>9.5100000000000004E-2</v>
      </c>
      <c r="AN517" s="42">
        <v>1.6000000000000001E-3</v>
      </c>
      <c r="AO517" s="41">
        <f t="shared" si="121"/>
        <v>0.54134831999999999</v>
      </c>
      <c r="AP517" s="17">
        <v>0.45865168000000001</v>
      </c>
      <c r="AQ517">
        <v>1</v>
      </c>
      <c r="AR517" s="39">
        <v>0</v>
      </c>
      <c r="AS517" t="s">
        <v>98</v>
      </c>
      <c r="AT517" s="39" t="s">
        <v>98</v>
      </c>
      <c r="AU517">
        <v>0</v>
      </c>
      <c r="AV517" s="17">
        <v>1</v>
      </c>
      <c r="AW517">
        <v>0.79579999999999995</v>
      </c>
      <c r="AX517" s="17">
        <f t="shared" si="122"/>
        <v>0.20420000000000005</v>
      </c>
      <c r="AY517" s="17" t="s">
        <v>12</v>
      </c>
      <c r="AZ517">
        <v>0</v>
      </c>
      <c r="BA517">
        <v>0</v>
      </c>
      <c r="BB517">
        <v>0</v>
      </c>
      <c r="BC517">
        <v>0</v>
      </c>
      <c r="BD517">
        <v>0</v>
      </c>
      <c r="BE517">
        <v>1</v>
      </c>
      <c r="BF517" s="17">
        <v>0</v>
      </c>
      <c r="BG517">
        <v>0</v>
      </c>
      <c r="BH517">
        <v>1</v>
      </c>
      <c r="BI517" s="17">
        <v>0</v>
      </c>
      <c r="BJ517">
        <v>329</v>
      </c>
      <c r="BK517">
        <v>27</v>
      </c>
      <c r="BL517" s="24">
        <v>32.476599999999998</v>
      </c>
      <c r="BM517">
        <v>0</v>
      </c>
      <c r="BN517">
        <v>0</v>
      </c>
      <c r="BO517">
        <v>0</v>
      </c>
      <c r="BP517">
        <v>0</v>
      </c>
      <c r="BQ517">
        <v>0</v>
      </c>
      <c r="BR517">
        <v>0</v>
      </c>
      <c r="BS517">
        <v>1</v>
      </c>
      <c r="BT517" s="17">
        <v>0</v>
      </c>
      <c r="BU517">
        <v>0</v>
      </c>
      <c r="BV517">
        <v>0</v>
      </c>
      <c r="BW517">
        <v>0</v>
      </c>
      <c r="BX517" s="17">
        <v>1</v>
      </c>
      <c r="BY517">
        <v>0</v>
      </c>
      <c r="BZ517">
        <v>0</v>
      </c>
      <c r="CA517">
        <v>0</v>
      </c>
      <c r="CB517">
        <v>0</v>
      </c>
      <c r="CC517" s="17">
        <v>0</v>
      </c>
      <c r="CD517">
        <v>1</v>
      </c>
      <c r="CE517">
        <v>0</v>
      </c>
      <c r="CF517">
        <v>0</v>
      </c>
      <c r="CG517">
        <v>0</v>
      </c>
      <c r="CH517">
        <v>1</v>
      </c>
      <c r="CI517">
        <v>0</v>
      </c>
      <c r="CJ517">
        <v>0</v>
      </c>
      <c r="CK517">
        <v>1</v>
      </c>
      <c r="CL517">
        <v>0</v>
      </c>
      <c r="CM517">
        <v>1</v>
      </c>
      <c r="CN517">
        <v>1</v>
      </c>
      <c r="CO517" s="17">
        <v>1</v>
      </c>
      <c r="CP517">
        <v>0.14599999999999999</v>
      </c>
      <c r="CQ517">
        <v>118</v>
      </c>
      <c r="CR517">
        <v>1</v>
      </c>
      <c r="CS517">
        <v>0</v>
      </c>
      <c r="CT517">
        <v>15</v>
      </c>
      <c r="CZ517" s="33" t="s">
        <v>85</v>
      </c>
    </row>
    <row r="518" spans="1:104" x14ac:dyDescent="0.25">
      <c r="A518">
        <v>517</v>
      </c>
      <c r="B518">
        <v>34</v>
      </c>
      <c r="C518" s="24" t="s">
        <v>321</v>
      </c>
      <c r="D518" s="12">
        <v>5.09</v>
      </c>
      <c r="E518" s="13">
        <v>0.25</v>
      </c>
      <c r="F518" s="7">
        <f t="shared" si="119"/>
        <v>20.36</v>
      </c>
      <c r="G518" s="7">
        <f t="shared" si="123"/>
        <v>4.84</v>
      </c>
      <c r="H518" s="15">
        <f t="shared" si="124"/>
        <v>5.34</v>
      </c>
      <c r="I518" s="11">
        <f t="shared" si="125"/>
        <v>0.1245113704291685</v>
      </c>
      <c r="J518" s="32">
        <f t="shared" si="126"/>
        <v>6.1154897067371566E-3</v>
      </c>
      <c r="K518" s="32">
        <f t="shared" si="127"/>
        <v>163.51920254208679</v>
      </c>
      <c r="L518" s="8">
        <v>1</v>
      </c>
      <c r="M518" s="9">
        <v>0</v>
      </c>
      <c r="N518" s="8">
        <v>0</v>
      </c>
      <c r="O518" s="9">
        <v>0</v>
      </c>
      <c r="P518" s="9">
        <v>1</v>
      </c>
      <c r="Q518" s="9">
        <v>0</v>
      </c>
      <c r="R518" s="9">
        <v>0</v>
      </c>
      <c r="S518" s="8">
        <v>26398</v>
      </c>
      <c r="T518" s="9">
        <v>73</v>
      </c>
      <c r="U518" s="9">
        <f t="shared" si="128"/>
        <v>26324</v>
      </c>
      <c r="V518" s="9">
        <f t="shared" si="129"/>
        <v>24</v>
      </c>
      <c r="W518" s="7">
        <v>5</v>
      </c>
      <c r="X518" s="7">
        <f t="shared" si="115"/>
        <v>22.099899999999998</v>
      </c>
      <c r="Y518" s="9">
        <v>1</v>
      </c>
      <c r="Z518" s="9">
        <v>0</v>
      </c>
      <c r="AA518" s="9">
        <v>1</v>
      </c>
      <c r="AB518" s="9">
        <v>0</v>
      </c>
      <c r="AC518" s="9">
        <v>0</v>
      </c>
      <c r="AD518" s="29">
        <v>0</v>
      </c>
      <c r="AE518" s="9">
        <v>0</v>
      </c>
      <c r="AF518" s="9">
        <v>1</v>
      </c>
      <c r="AG518" s="29">
        <v>0</v>
      </c>
      <c r="AH518" s="9">
        <v>0</v>
      </c>
      <c r="AI518" s="29">
        <v>1</v>
      </c>
      <c r="AJ518" s="20">
        <v>1993</v>
      </c>
      <c r="AK518" s="32">
        <f t="shared" si="120"/>
        <v>0.69320000000000004</v>
      </c>
      <c r="AL518" s="32">
        <v>0.1447</v>
      </c>
      <c r="AM518" s="32">
        <v>0.1585</v>
      </c>
      <c r="AN518" s="42">
        <v>3.5999999999999999E-3</v>
      </c>
      <c r="AO518" s="41">
        <f t="shared" si="121"/>
        <v>0.52929399999999993</v>
      </c>
      <c r="AP518" s="17">
        <v>0.47070600000000001</v>
      </c>
      <c r="AQ518">
        <v>1</v>
      </c>
      <c r="AR518" s="39">
        <v>0</v>
      </c>
      <c r="AS518" t="s">
        <v>98</v>
      </c>
      <c r="AT518" s="39" t="s">
        <v>98</v>
      </c>
      <c r="AU518">
        <v>0</v>
      </c>
      <c r="AV518" s="17">
        <v>1</v>
      </c>
      <c r="AW518">
        <v>0.76400000000000001</v>
      </c>
      <c r="AX518" s="17">
        <f t="shared" si="122"/>
        <v>0.23599999999999999</v>
      </c>
      <c r="AY518" s="17" t="s">
        <v>12</v>
      </c>
      <c r="AZ518">
        <v>0</v>
      </c>
      <c r="BA518">
        <v>0</v>
      </c>
      <c r="BB518">
        <v>0</v>
      </c>
      <c r="BC518">
        <v>0</v>
      </c>
      <c r="BD518">
        <v>0</v>
      </c>
      <c r="BE518">
        <v>1</v>
      </c>
      <c r="BF518" s="17">
        <v>0</v>
      </c>
      <c r="BG518">
        <v>0</v>
      </c>
      <c r="BH518">
        <v>1</v>
      </c>
      <c r="BI518" s="17">
        <v>0</v>
      </c>
      <c r="BJ518">
        <v>386</v>
      </c>
      <c r="BK518">
        <v>221</v>
      </c>
      <c r="BL518" s="24">
        <v>33.099899999999998</v>
      </c>
      <c r="BM518">
        <v>0</v>
      </c>
      <c r="BN518">
        <v>0</v>
      </c>
      <c r="BO518">
        <v>0</v>
      </c>
      <c r="BP518">
        <v>0</v>
      </c>
      <c r="BQ518">
        <v>0</v>
      </c>
      <c r="BR518">
        <v>0</v>
      </c>
      <c r="BS518">
        <v>1</v>
      </c>
      <c r="BT518" s="17">
        <v>0</v>
      </c>
      <c r="BU518">
        <v>0</v>
      </c>
      <c r="BV518">
        <v>0</v>
      </c>
      <c r="BW518">
        <v>0</v>
      </c>
      <c r="BX518" s="17">
        <v>1</v>
      </c>
      <c r="BY518">
        <v>0</v>
      </c>
      <c r="BZ518">
        <v>0</v>
      </c>
      <c r="CA518">
        <v>0</v>
      </c>
      <c r="CB518">
        <v>0</v>
      </c>
      <c r="CC518" s="17">
        <v>0</v>
      </c>
      <c r="CD518">
        <v>1</v>
      </c>
      <c r="CE518">
        <v>0</v>
      </c>
      <c r="CF518">
        <v>0</v>
      </c>
      <c r="CG518">
        <v>0</v>
      </c>
      <c r="CH518">
        <v>1</v>
      </c>
      <c r="CI518">
        <v>0</v>
      </c>
      <c r="CJ518">
        <v>0</v>
      </c>
      <c r="CK518">
        <v>1</v>
      </c>
      <c r="CL518">
        <v>0</v>
      </c>
      <c r="CM518">
        <v>1</v>
      </c>
      <c r="CN518">
        <v>1</v>
      </c>
      <c r="CO518" s="17">
        <v>1</v>
      </c>
      <c r="CP518">
        <v>0.14599999999999999</v>
      </c>
      <c r="CQ518">
        <v>118</v>
      </c>
      <c r="CR518">
        <v>1</v>
      </c>
      <c r="CS518">
        <v>0</v>
      </c>
      <c r="CT518">
        <v>15</v>
      </c>
      <c r="CZ518" s="33" t="s">
        <v>85</v>
      </c>
    </row>
    <row r="519" spans="1:104" x14ac:dyDescent="0.25">
      <c r="A519">
        <v>518</v>
      </c>
      <c r="B519">
        <v>34</v>
      </c>
      <c r="C519" s="24" t="s">
        <v>321</v>
      </c>
      <c r="D519" s="12">
        <v>5.15</v>
      </c>
      <c r="E519" s="13">
        <v>0.25</v>
      </c>
      <c r="F519" s="7">
        <f t="shared" si="119"/>
        <v>20.6</v>
      </c>
      <c r="G519" s="7">
        <f t="shared" si="123"/>
        <v>4.9000000000000004</v>
      </c>
      <c r="H519" s="15">
        <f t="shared" si="124"/>
        <v>5.4</v>
      </c>
      <c r="I519" s="11">
        <f t="shared" si="125"/>
        <v>0.11862738625856023</v>
      </c>
      <c r="J519" s="32">
        <f t="shared" si="126"/>
        <v>5.7586109834252535E-3</v>
      </c>
      <c r="K519" s="32">
        <f t="shared" si="127"/>
        <v>173.65298730514255</v>
      </c>
      <c r="L519" s="8">
        <v>1</v>
      </c>
      <c r="M519" s="9">
        <v>0</v>
      </c>
      <c r="N519" s="8">
        <v>0</v>
      </c>
      <c r="O519" s="9">
        <v>0</v>
      </c>
      <c r="P519" s="9">
        <v>1</v>
      </c>
      <c r="Q519" s="9">
        <v>0</v>
      </c>
      <c r="R519" s="9">
        <v>0</v>
      </c>
      <c r="S519" s="8">
        <v>29805</v>
      </c>
      <c r="T519" s="9">
        <v>73</v>
      </c>
      <c r="U519" s="9">
        <f t="shared" si="128"/>
        <v>29731</v>
      </c>
      <c r="V519" s="9">
        <f t="shared" si="129"/>
        <v>24</v>
      </c>
      <c r="W519" s="7">
        <v>5</v>
      </c>
      <c r="X519" s="7">
        <f t="shared" si="115"/>
        <v>22.079599999999999</v>
      </c>
      <c r="Y519" s="9">
        <v>1</v>
      </c>
      <c r="Z519" s="9">
        <v>0</v>
      </c>
      <c r="AA519" s="9">
        <v>1</v>
      </c>
      <c r="AB519" s="9">
        <v>0</v>
      </c>
      <c r="AC519" s="9">
        <v>0</v>
      </c>
      <c r="AD519" s="29">
        <v>0</v>
      </c>
      <c r="AE519" s="9">
        <v>0</v>
      </c>
      <c r="AF519" s="9">
        <v>1</v>
      </c>
      <c r="AG519" s="29">
        <v>0</v>
      </c>
      <c r="AH519" s="9">
        <v>0</v>
      </c>
      <c r="AI519" s="29">
        <v>1</v>
      </c>
      <c r="AJ519" s="20">
        <v>1999</v>
      </c>
      <c r="AK519" s="32">
        <f t="shared" si="120"/>
        <v>0.61990000000000001</v>
      </c>
      <c r="AL519" s="32">
        <v>0.14649999999999999</v>
      </c>
      <c r="AM519" s="32">
        <v>0.22819999999999999</v>
      </c>
      <c r="AN519" s="42">
        <v>5.4000000000000003E-3</v>
      </c>
      <c r="AO519" s="41">
        <f t="shared" si="121"/>
        <v>0.53514991000000001</v>
      </c>
      <c r="AP519" s="17">
        <v>0.46485008999999999</v>
      </c>
      <c r="AQ519">
        <v>1</v>
      </c>
      <c r="AR519" s="39">
        <v>0</v>
      </c>
      <c r="AS519" t="s">
        <v>98</v>
      </c>
      <c r="AT519" s="39" t="s">
        <v>98</v>
      </c>
      <c r="AU519">
        <v>0</v>
      </c>
      <c r="AV519" s="17">
        <v>1</v>
      </c>
      <c r="AW519">
        <v>0.75</v>
      </c>
      <c r="AX519" s="17">
        <f t="shared" si="122"/>
        <v>0.25</v>
      </c>
      <c r="AY519" s="17" t="s">
        <v>12</v>
      </c>
      <c r="AZ519">
        <v>0</v>
      </c>
      <c r="BA519">
        <v>0</v>
      </c>
      <c r="BB519">
        <v>0</v>
      </c>
      <c r="BC519">
        <v>0</v>
      </c>
      <c r="BD519">
        <v>0</v>
      </c>
      <c r="BE519">
        <v>1</v>
      </c>
      <c r="BF519" s="17">
        <v>0</v>
      </c>
      <c r="BG519">
        <v>0</v>
      </c>
      <c r="BH519">
        <v>1</v>
      </c>
      <c r="BI519" s="17">
        <v>0</v>
      </c>
      <c r="BJ519">
        <v>480</v>
      </c>
      <c r="BK519">
        <v>347</v>
      </c>
      <c r="BL519" s="24">
        <v>33.079599999999999</v>
      </c>
      <c r="BM519">
        <v>0</v>
      </c>
      <c r="BN519">
        <v>0</v>
      </c>
      <c r="BO519">
        <v>0</v>
      </c>
      <c r="BP519">
        <v>0</v>
      </c>
      <c r="BQ519">
        <v>0</v>
      </c>
      <c r="BR519">
        <v>0</v>
      </c>
      <c r="BS519">
        <v>1</v>
      </c>
      <c r="BT519" s="17">
        <v>0</v>
      </c>
      <c r="BU519">
        <v>0</v>
      </c>
      <c r="BV519">
        <v>0</v>
      </c>
      <c r="BW519">
        <v>0</v>
      </c>
      <c r="BX519" s="17">
        <v>1</v>
      </c>
      <c r="BY519">
        <v>0</v>
      </c>
      <c r="BZ519">
        <v>0</v>
      </c>
      <c r="CA519">
        <v>0</v>
      </c>
      <c r="CB519">
        <v>0</v>
      </c>
      <c r="CC519" s="17">
        <v>0</v>
      </c>
      <c r="CD519">
        <v>1</v>
      </c>
      <c r="CE519">
        <v>0</v>
      </c>
      <c r="CF519">
        <v>0</v>
      </c>
      <c r="CG519">
        <v>0</v>
      </c>
      <c r="CH519">
        <v>1</v>
      </c>
      <c r="CI519">
        <v>0</v>
      </c>
      <c r="CJ519">
        <v>0</v>
      </c>
      <c r="CK519">
        <v>1</v>
      </c>
      <c r="CL519">
        <v>0</v>
      </c>
      <c r="CM519">
        <v>1</v>
      </c>
      <c r="CN519">
        <v>1</v>
      </c>
      <c r="CO519" s="17">
        <v>1</v>
      </c>
      <c r="CP519">
        <v>0.14599999999999999</v>
      </c>
      <c r="CQ519">
        <v>118</v>
      </c>
      <c r="CR519">
        <v>1</v>
      </c>
      <c r="CS519">
        <v>0</v>
      </c>
      <c r="CT519">
        <v>15</v>
      </c>
      <c r="CZ519" s="33" t="s">
        <v>85</v>
      </c>
    </row>
    <row r="520" spans="1:104" x14ac:dyDescent="0.25">
      <c r="A520">
        <v>519</v>
      </c>
      <c r="B520">
        <v>34</v>
      </c>
      <c r="C520" s="24" t="s">
        <v>321</v>
      </c>
      <c r="D520" s="12">
        <v>0.82</v>
      </c>
      <c r="E520" s="13">
        <v>0.26</v>
      </c>
      <c r="F520" s="7">
        <f t="shared" si="119"/>
        <v>3.1538461538461537</v>
      </c>
      <c r="G520" s="7">
        <f t="shared" si="123"/>
        <v>0.55999999999999994</v>
      </c>
      <c r="H520" s="15">
        <f t="shared" si="124"/>
        <v>1.08</v>
      </c>
      <c r="I520" s="11">
        <f t="shared" si="125"/>
        <v>1.8587138339873844E-2</v>
      </c>
      <c r="J520" s="32">
        <f t="shared" si="126"/>
        <v>5.8934828882526826E-3</v>
      </c>
      <c r="K520" s="32">
        <f t="shared" si="127"/>
        <v>169.67895198156467</v>
      </c>
      <c r="L520" s="8">
        <v>1</v>
      </c>
      <c r="M520" s="9">
        <v>0</v>
      </c>
      <c r="N520" s="8">
        <v>0</v>
      </c>
      <c r="O520" s="9">
        <v>0</v>
      </c>
      <c r="P520" s="9">
        <v>1</v>
      </c>
      <c r="Q520" s="9">
        <v>0</v>
      </c>
      <c r="R520" s="9">
        <v>0</v>
      </c>
      <c r="S520" s="8">
        <v>28855</v>
      </c>
      <c r="T520" s="9">
        <v>73</v>
      </c>
      <c r="U520" s="9">
        <f t="shared" si="128"/>
        <v>28781</v>
      </c>
      <c r="V520" s="9">
        <f t="shared" si="129"/>
        <v>24</v>
      </c>
      <c r="W520" s="7">
        <v>8</v>
      </c>
      <c r="X520" s="7">
        <f t="shared" si="115"/>
        <v>20.878999999999998</v>
      </c>
      <c r="Y520" s="9">
        <v>1</v>
      </c>
      <c r="Z520" s="9">
        <v>0</v>
      </c>
      <c r="AA520" s="9">
        <v>1</v>
      </c>
      <c r="AB520" s="9">
        <v>0</v>
      </c>
      <c r="AC520" s="9">
        <v>0</v>
      </c>
      <c r="AD520" s="29">
        <v>0</v>
      </c>
      <c r="AE520" s="9">
        <v>0</v>
      </c>
      <c r="AF520" s="9">
        <v>1</v>
      </c>
      <c r="AG520" s="29">
        <v>0</v>
      </c>
      <c r="AH520" s="9">
        <v>0</v>
      </c>
      <c r="AI520" s="29">
        <v>1</v>
      </c>
      <c r="AJ520" s="20">
        <v>1983</v>
      </c>
      <c r="AK520" s="32">
        <f t="shared" si="120"/>
        <v>0.75960000000000005</v>
      </c>
      <c r="AL520" s="32">
        <v>0.14369999999999999</v>
      </c>
      <c r="AM520" s="32">
        <v>9.5100000000000004E-2</v>
      </c>
      <c r="AN520" s="42">
        <v>1.6000000000000001E-3</v>
      </c>
      <c r="AO520" s="41">
        <f t="shared" si="121"/>
        <v>0.54134831999999999</v>
      </c>
      <c r="AP520" s="17">
        <v>0.45865168000000001</v>
      </c>
      <c r="AQ520">
        <v>1</v>
      </c>
      <c r="AR520" s="39">
        <v>0</v>
      </c>
      <c r="AS520" t="s">
        <v>98</v>
      </c>
      <c r="AT520" s="39" t="s">
        <v>98</v>
      </c>
      <c r="AU520">
        <v>0</v>
      </c>
      <c r="AV520" s="17">
        <v>1</v>
      </c>
      <c r="AW520">
        <v>0.30980000000000002</v>
      </c>
      <c r="AX520" s="17">
        <f t="shared" si="122"/>
        <v>0.69019999999999992</v>
      </c>
      <c r="AY520" s="17" t="s">
        <v>12</v>
      </c>
      <c r="AZ520">
        <v>0</v>
      </c>
      <c r="BA520">
        <v>0</v>
      </c>
      <c r="BB520">
        <v>0</v>
      </c>
      <c r="BC520">
        <v>0</v>
      </c>
      <c r="BD520">
        <v>0</v>
      </c>
      <c r="BE520">
        <v>1</v>
      </c>
      <c r="BF520" s="17">
        <v>0</v>
      </c>
      <c r="BG520">
        <v>0</v>
      </c>
      <c r="BH520">
        <v>1</v>
      </c>
      <c r="BI520" s="17">
        <v>0</v>
      </c>
      <c r="BJ520">
        <v>329</v>
      </c>
      <c r="BK520">
        <v>27</v>
      </c>
      <c r="BL520" s="24">
        <v>34.878999999999998</v>
      </c>
      <c r="BM520">
        <v>0</v>
      </c>
      <c r="BN520">
        <v>0</v>
      </c>
      <c r="BO520">
        <v>0</v>
      </c>
      <c r="BP520">
        <v>0</v>
      </c>
      <c r="BQ520">
        <v>0</v>
      </c>
      <c r="BR520">
        <v>0</v>
      </c>
      <c r="BS520">
        <v>1</v>
      </c>
      <c r="BT520" s="17">
        <v>0</v>
      </c>
      <c r="BU520">
        <v>0</v>
      </c>
      <c r="BV520">
        <v>0</v>
      </c>
      <c r="BW520">
        <v>0</v>
      </c>
      <c r="BX520" s="17">
        <v>1</v>
      </c>
      <c r="BY520">
        <v>0</v>
      </c>
      <c r="BZ520">
        <v>0</v>
      </c>
      <c r="CA520">
        <v>0</v>
      </c>
      <c r="CB520">
        <v>0</v>
      </c>
      <c r="CC520" s="17">
        <v>0</v>
      </c>
      <c r="CD520">
        <v>1</v>
      </c>
      <c r="CE520">
        <v>0</v>
      </c>
      <c r="CF520">
        <v>0</v>
      </c>
      <c r="CG520">
        <v>0</v>
      </c>
      <c r="CH520">
        <v>1</v>
      </c>
      <c r="CI520">
        <v>0</v>
      </c>
      <c r="CJ520">
        <v>0</v>
      </c>
      <c r="CK520">
        <v>1</v>
      </c>
      <c r="CL520">
        <v>0</v>
      </c>
      <c r="CM520">
        <v>1</v>
      </c>
      <c r="CN520">
        <v>1</v>
      </c>
      <c r="CO520" s="17">
        <v>1</v>
      </c>
      <c r="CP520">
        <v>0.14599999999999999</v>
      </c>
      <c r="CQ520">
        <v>118</v>
      </c>
      <c r="CR520">
        <v>1</v>
      </c>
      <c r="CS520">
        <v>0</v>
      </c>
      <c r="CT520">
        <v>15</v>
      </c>
      <c r="CZ520" s="33" t="s">
        <v>85</v>
      </c>
    </row>
    <row r="521" spans="1:104" x14ac:dyDescent="0.25">
      <c r="A521">
        <v>520</v>
      </c>
      <c r="B521">
        <v>34</v>
      </c>
      <c r="C521" s="24" t="s">
        <v>321</v>
      </c>
      <c r="D521" s="12">
        <v>0.72</v>
      </c>
      <c r="E521" s="13">
        <v>0.24</v>
      </c>
      <c r="F521" s="7">
        <f t="shared" si="119"/>
        <v>3</v>
      </c>
      <c r="G521" s="7">
        <f t="shared" si="123"/>
        <v>0.48</v>
      </c>
      <c r="H521" s="15">
        <f t="shared" si="124"/>
        <v>0.96</v>
      </c>
      <c r="I521" s="11">
        <f t="shared" si="125"/>
        <v>1.8487197683350179E-2</v>
      </c>
      <c r="J521" s="32">
        <f t="shared" si="126"/>
        <v>6.1623992277833927E-3</v>
      </c>
      <c r="K521" s="32">
        <f t="shared" si="127"/>
        <v>162.27445886522005</v>
      </c>
      <c r="L521" s="8">
        <v>1</v>
      </c>
      <c r="M521" s="9">
        <v>0</v>
      </c>
      <c r="N521" s="8">
        <v>0</v>
      </c>
      <c r="O521" s="9">
        <v>0</v>
      </c>
      <c r="P521" s="9">
        <v>1</v>
      </c>
      <c r="Q521" s="9">
        <v>0</v>
      </c>
      <c r="R521" s="9">
        <v>0</v>
      </c>
      <c r="S521" s="8">
        <v>26398</v>
      </c>
      <c r="T521" s="9">
        <v>73</v>
      </c>
      <c r="U521" s="9">
        <f t="shared" si="128"/>
        <v>26324</v>
      </c>
      <c r="V521" s="9">
        <f t="shared" si="129"/>
        <v>24</v>
      </c>
      <c r="W521" s="7">
        <v>8</v>
      </c>
      <c r="X521" s="7">
        <f t="shared" si="115"/>
        <v>22.769599999999997</v>
      </c>
      <c r="Y521" s="9">
        <v>1</v>
      </c>
      <c r="Z521" s="9">
        <v>0</v>
      </c>
      <c r="AA521" s="9">
        <v>1</v>
      </c>
      <c r="AB521" s="9">
        <v>0</v>
      </c>
      <c r="AC521" s="9">
        <v>0</v>
      </c>
      <c r="AD521" s="29">
        <v>0</v>
      </c>
      <c r="AE521" s="9">
        <v>0</v>
      </c>
      <c r="AF521" s="9">
        <v>1</v>
      </c>
      <c r="AG521" s="29">
        <v>0</v>
      </c>
      <c r="AH521" s="9">
        <v>0</v>
      </c>
      <c r="AI521" s="29">
        <v>1</v>
      </c>
      <c r="AJ521" s="20">
        <v>1993</v>
      </c>
      <c r="AK521" s="32">
        <f t="shared" si="120"/>
        <v>0.69320000000000004</v>
      </c>
      <c r="AL521" s="32">
        <v>0.1447</v>
      </c>
      <c r="AM521" s="32">
        <v>0.1585</v>
      </c>
      <c r="AN521" s="42">
        <v>3.5999999999999999E-3</v>
      </c>
      <c r="AO521" s="41">
        <f t="shared" si="121"/>
        <v>0.52929399999999993</v>
      </c>
      <c r="AP521" s="17">
        <v>0.47070600000000001</v>
      </c>
      <c r="AQ521">
        <v>1</v>
      </c>
      <c r="AR521" s="39">
        <v>0</v>
      </c>
      <c r="AS521" t="s">
        <v>98</v>
      </c>
      <c r="AT521" s="39" t="s">
        <v>98</v>
      </c>
      <c r="AU521">
        <v>0</v>
      </c>
      <c r="AV521" s="17">
        <v>1</v>
      </c>
      <c r="AW521">
        <v>0.28499999999999998</v>
      </c>
      <c r="AX521" s="17">
        <f t="shared" si="122"/>
        <v>0.71500000000000008</v>
      </c>
      <c r="AY521" s="17" t="s">
        <v>12</v>
      </c>
      <c r="AZ521">
        <v>0</v>
      </c>
      <c r="BA521">
        <v>0</v>
      </c>
      <c r="BB521">
        <v>0</v>
      </c>
      <c r="BC521">
        <v>0</v>
      </c>
      <c r="BD521">
        <v>0</v>
      </c>
      <c r="BE521">
        <v>1</v>
      </c>
      <c r="BF521" s="17">
        <v>0</v>
      </c>
      <c r="BG521">
        <v>0</v>
      </c>
      <c r="BH521">
        <v>1</v>
      </c>
      <c r="BI521" s="17">
        <v>0</v>
      </c>
      <c r="BJ521">
        <v>386</v>
      </c>
      <c r="BK521">
        <v>221</v>
      </c>
      <c r="BL521" s="24">
        <v>36.769599999999997</v>
      </c>
      <c r="BM521">
        <v>0</v>
      </c>
      <c r="BN521">
        <v>0</v>
      </c>
      <c r="BO521">
        <v>0</v>
      </c>
      <c r="BP521">
        <v>0</v>
      </c>
      <c r="BQ521">
        <v>0</v>
      </c>
      <c r="BR521">
        <v>0</v>
      </c>
      <c r="BS521">
        <v>1</v>
      </c>
      <c r="BT521" s="17">
        <v>0</v>
      </c>
      <c r="BU521">
        <v>0</v>
      </c>
      <c r="BV521">
        <v>0</v>
      </c>
      <c r="BW521">
        <v>0</v>
      </c>
      <c r="BX521" s="17">
        <v>1</v>
      </c>
      <c r="BY521">
        <v>0</v>
      </c>
      <c r="BZ521">
        <v>0</v>
      </c>
      <c r="CA521">
        <v>0</v>
      </c>
      <c r="CB521">
        <v>0</v>
      </c>
      <c r="CC521" s="17">
        <v>0</v>
      </c>
      <c r="CD521">
        <v>1</v>
      </c>
      <c r="CE521">
        <v>0</v>
      </c>
      <c r="CF521">
        <v>0</v>
      </c>
      <c r="CG521">
        <v>0</v>
      </c>
      <c r="CH521">
        <v>1</v>
      </c>
      <c r="CI521">
        <v>0</v>
      </c>
      <c r="CJ521">
        <v>0</v>
      </c>
      <c r="CK521">
        <v>1</v>
      </c>
      <c r="CL521">
        <v>0</v>
      </c>
      <c r="CM521">
        <v>1</v>
      </c>
      <c r="CN521">
        <v>1</v>
      </c>
      <c r="CO521" s="17">
        <v>1</v>
      </c>
      <c r="CP521">
        <v>0.14599999999999999</v>
      </c>
      <c r="CQ521">
        <v>118</v>
      </c>
      <c r="CR521">
        <v>1</v>
      </c>
      <c r="CS521">
        <v>0</v>
      </c>
      <c r="CT521">
        <v>15</v>
      </c>
      <c r="CZ521" s="33" t="s">
        <v>85</v>
      </c>
    </row>
    <row r="522" spans="1:104" x14ac:dyDescent="0.25">
      <c r="A522">
        <v>521</v>
      </c>
      <c r="B522">
        <v>34</v>
      </c>
      <c r="C522" s="24" t="s">
        <v>321</v>
      </c>
      <c r="D522" s="12">
        <v>0.72</v>
      </c>
      <c r="E522" s="13">
        <v>0.22</v>
      </c>
      <c r="F522" s="7">
        <f t="shared" si="119"/>
        <v>3.2727272727272725</v>
      </c>
      <c r="G522" s="7">
        <f t="shared" si="123"/>
        <v>0.5</v>
      </c>
      <c r="H522" s="15">
        <f t="shared" si="124"/>
        <v>0.94</v>
      </c>
      <c r="I522" s="11">
        <f t="shared" si="125"/>
        <v>1.8976968768129054E-2</v>
      </c>
      <c r="J522" s="32">
        <f t="shared" si="126"/>
        <v>5.7985182347060999E-3</v>
      </c>
      <c r="K522" s="32">
        <f t="shared" si="127"/>
        <v>172.45785207928822</v>
      </c>
      <c r="L522" s="8">
        <v>1</v>
      </c>
      <c r="M522" s="9">
        <v>0</v>
      </c>
      <c r="N522" s="8">
        <v>0</v>
      </c>
      <c r="O522" s="9">
        <v>0</v>
      </c>
      <c r="P522" s="9">
        <v>1</v>
      </c>
      <c r="Q522" s="9">
        <v>0</v>
      </c>
      <c r="R522" s="9">
        <v>0</v>
      </c>
      <c r="S522" s="8">
        <v>29805</v>
      </c>
      <c r="T522" s="9">
        <v>73</v>
      </c>
      <c r="U522" s="9">
        <f t="shared" si="128"/>
        <v>29731</v>
      </c>
      <c r="V522" s="9">
        <f t="shared" si="129"/>
        <v>24</v>
      </c>
      <c r="W522" s="7">
        <v>8</v>
      </c>
      <c r="X522" s="7">
        <f t="shared" si="115"/>
        <v>23.110999999999997</v>
      </c>
      <c r="Y522" s="9">
        <v>1</v>
      </c>
      <c r="Z522" s="9">
        <v>0</v>
      </c>
      <c r="AA522" s="9">
        <v>1</v>
      </c>
      <c r="AB522" s="9">
        <v>0</v>
      </c>
      <c r="AC522" s="9">
        <v>0</v>
      </c>
      <c r="AD522" s="29">
        <v>0</v>
      </c>
      <c r="AE522" s="9">
        <v>0</v>
      </c>
      <c r="AF522" s="9">
        <v>1</v>
      </c>
      <c r="AG522" s="29">
        <v>0</v>
      </c>
      <c r="AH522" s="9">
        <v>0</v>
      </c>
      <c r="AI522" s="29">
        <v>1</v>
      </c>
      <c r="AJ522" s="20">
        <v>1999</v>
      </c>
      <c r="AK522" s="32">
        <f t="shared" si="120"/>
        <v>0.61990000000000001</v>
      </c>
      <c r="AL522" s="32">
        <v>0.14649999999999999</v>
      </c>
      <c r="AM522" s="32">
        <v>0.22819999999999999</v>
      </c>
      <c r="AN522" s="42">
        <v>5.4000000000000003E-3</v>
      </c>
      <c r="AO522" s="41">
        <f t="shared" si="121"/>
        <v>0.53514991000000001</v>
      </c>
      <c r="AP522" s="17">
        <v>0.46485008999999999</v>
      </c>
      <c r="AQ522">
        <v>1</v>
      </c>
      <c r="AR522" s="39">
        <v>0</v>
      </c>
      <c r="AS522" t="s">
        <v>98</v>
      </c>
      <c r="AT522" s="39" t="s">
        <v>98</v>
      </c>
      <c r="AU522">
        <v>0</v>
      </c>
      <c r="AV522" s="17">
        <v>1</v>
      </c>
      <c r="AW522">
        <v>0.28489999999999999</v>
      </c>
      <c r="AX522" s="17">
        <f t="shared" si="122"/>
        <v>0.71510000000000007</v>
      </c>
      <c r="AY522" s="17" t="s">
        <v>12</v>
      </c>
      <c r="AZ522">
        <v>0</v>
      </c>
      <c r="BA522">
        <v>0</v>
      </c>
      <c r="BB522">
        <v>0</v>
      </c>
      <c r="BC522">
        <v>0</v>
      </c>
      <c r="BD522">
        <v>0</v>
      </c>
      <c r="BE522">
        <v>1</v>
      </c>
      <c r="BF522" s="17">
        <v>0</v>
      </c>
      <c r="BG522">
        <v>0</v>
      </c>
      <c r="BH522">
        <v>1</v>
      </c>
      <c r="BI522" s="17">
        <v>0</v>
      </c>
      <c r="BJ522">
        <v>480</v>
      </c>
      <c r="BK522">
        <v>347</v>
      </c>
      <c r="BL522" s="24">
        <v>37.110999999999997</v>
      </c>
      <c r="BM522">
        <v>0</v>
      </c>
      <c r="BN522">
        <v>0</v>
      </c>
      <c r="BO522">
        <v>0</v>
      </c>
      <c r="BP522">
        <v>0</v>
      </c>
      <c r="BQ522">
        <v>0</v>
      </c>
      <c r="BR522">
        <v>0</v>
      </c>
      <c r="BS522">
        <v>1</v>
      </c>
      <c r="BT522" s="17">
        <v>0</v>
      </c>
      <c r="BU522">
        <v>0</v>
      </c>
      <c r="BV522">
        <v>0</v>
      </c>
      <c r="BW522">
        <v>0</v>
      </c>
      <c r="BX522" s="17">
        <v>1</v>
      </c>
      <c r="BY522">
        <v>0</v>
      </c>
      <c r="BZ522">
        <v>0</v>
      </c>
      <c r="CA522">
        <v>0</v>
      </c>
      <c r="CB522">
        <v>0</v>
      </c>
      <c r="CC522" s="17">
        <v>0</v>
      </c>
      <c r="CD522">
        <v>1</v>
      </c>
      <c r="CE522">
        <v>0</v>
      </c>
      <c r="CF522">
        <v>0</v>
      </c>
      <c r="CG522">
        <v>0</v>
      </c>
      <c r="CH522">
        <v>1</v>
      </c>
      <c r="CI522">
        <v>0</v>
      </c>
      <c r="CJ522">
        <v>0</v>
      </c>
      <c r="CK522">
        <v>1</v>
      </c>
      <c r="CL522">
        <v>0</v>
      </c>
      <c r="CM522">
        <v>1</v>
      </c>
      <c r="CN522">
        <v>1</v>
      </c>
      <c r="CO522" s="17">
        <v>1</v>
      </c>
      <c r="CP522">
        <v>0.14599999999999999</v>
      </c>
      <c r="CQ522">
        <v>118</v>
      </c>
      <c r="CR522">
        <v>1</v>
      </c>
      <c r="CS522">
        <v>0</v>
      </c>
      <c r="CT522">
        <v>15</v>
      </c>
      <c r="CZ522" s="33" t="s">
        <v>85</v>
      </c>
    </row>
    <row r="523" spans="1:104" x14ac:dyDescent="0.25">
      <c r="A523">
        <v>522</v>
      </c>
      <c r="B523">
        <v>34</v>
      </c>
      <c r="C523" s="24" t="s">
        <v>321</v>
      </c>
      <c r="D523" s="12">
        <v>0.69</v>
      </c>
      <c r="E523" s="13">
        <v>0.36</v>
      </c>
      <c r="F523" s="7">
        <f t="shared" si="119"/>
        <v>1.9166666666666665</v>
      </c>
      <c r="G523" s="7">
        <f t="shared" si="123"/>
        <v>0.32999999999999996</v>
      </c>
      <c r="H523" s="15">
        <f t="shared" si="124"/>
        <v>1.0499999999999998</v>
      </c>
      <c r="I523" s="11">
        <f t="shared" si="125"/>
        <v>1.1297073004638739E-2</v>
      </c>
      <c r="J523" s="32">
        <f t="shared" si="126"/>
        <v>5.8941250458984726E-3</v>
      </c>
      <c r="K523" s="32">
        <f t="shared" si="127"/>
        <v>169.66046566926283</v>
      </c>
      <c r="L523" s="8">
        <v>1</v>
      </c>
      <c r="M523" s="9">
        <v>0</v>
      </c>
      <c r="N523" s="8">
        <v>0</v>
      </c>
      <c r="O523" s="9">
        <v>0</v>
      </c>
      <c r="P523" s="9">
        <v>1</v>
      </c>
      <c r="Q523" s="9">
        <v>0</v>
      </c>
      <c r="R523" s="9">
        <v>0</v>
      </c>
      <c r="S523" s="8">
        <v>28855</v>
      </c>
      <c r="T523" s="9">
        <v>73</v>
      </c>
      <c r="U523" s="9">
        <f t="shared" si="128"/>
        <v>28781</v>
      </c>
      <c r="V523" s="9">
        <f t="shared" si="129"/>
        <v>24</v>
      </c>
      <c r="W523" s="7">
        <v>12</v>
      </c>
      <c r="X523" s="7">
        <f t="shared" si="115"/>
        <v>16.878999999999998</v>
      </c>
      <c r="Y523" s="9">
        <v>1</v>
      </c>
      <c r="Z523" s="9">
        <v>0</v>
      </c>
      <c r="AA523" s="9">
        <v>1</v>
      </c>
      <c r="AB523" s="9">
        <v>0</v>
      </c>
      <c r="AC523" s="9">
        <v>0</v>
      </c>
      <c r="AD523" s="29">
        <v>0</v>
      </c>
      <c r="AE523" s="9">
        <v>0</v>
      </c>
      <c r="AF523" s="9">
        <v>1</v>
      </c>
      <c r="AG523" s="29">
        <v>0</v>
      </c>
      <c r="AH523" s="9">
        <v>0</v>
      </c>
      <c r="AI523" s="29">
        <v>1</v>
      </c>
      <c r="AJ523" s="20">
        <v>1983</v>
      </c>
      <c r="AK523" s="32">
        <f t="shared" si="120"/>
        <v>0.75960000000000005</v>
      </c>
      <c r="AL523" s="32">
        <v>0.14369999999999999</v>
      </c>
      <c r="AM523" s="32">
        <v>9.5100000000000004E-2</v>
      </c>
      <c r="AN523" s="42">
        <v>1.6000000000000001E-3</v>
      </c>
      <c r="AO523" s="41">
        <f t="shared" si="121"/>
        <v>0.54134831999999999</v>
      </c>
      <c r="AP523" s="17">
        <v>0.45865168000000001</v>
      </c>
      <c r="AQ523">
        <v>1</v>
      </c>
      <c r="AR523" s="39">
        <v>0</v>
      </c>
      <c r="AS523" t="s">
        <v>98</v>
      </c>
      <c r="AT523" s="39" t="s">
        <v>98</v>
      </c>
      <c r="AU523">
        <v>0</v>
      </c>
      <c r="AV523" s="17">
        <v>1</v>
      </c>
      <c r="AW523">
        <v>0.30980000000000002</v>
      </c>
      <c r="AX523" s="17">
        <f t="shared" si="122"/>
        <v>0.69019999999999992</v>
      </c>
      <c r="AY523" s="17" t="s">
        <v>12</v>
      </c>
      <c r="AZ523">
        <v>0</v>
      </c>
      <c r="BA523">
        <v>0</v>
      </c>
      <c r="BB523">
        <v>0</v>
      </c>
      <c r="BC523">
        <v>0</v>
      </c>
      <c r="BD523">
        <v>0</v>
      </c>
      <c r="BE523">
        <v>1</v>
      </c>
      <c r="BF523" s="17">
        <v>0</v>
      </c>
      <c r="BG523">
        <v>0</v>
      </c>
      <c r="BH523">
        <v>1</v>
      </c>
      <c r="BI523" s="17">
        <v>0</v>
      </c>
      <c r="BJ523">
        <v>329</v>
      </c>
      <c r="BK523">
        <v>27</v>
      </c>
      <c r="BL523" s="24">
        <v>34.878999999999998</v>
      </c>
      <c r="BM523">
        <v>0</v>
      </c>
      <c r="BN523">
        <v>0</v>
      </c>
      <c r="BO523">
        <v>0</v>
      </c>
      <c r="BP523">
        <v>0</v>
      </c>
      <c r="BQ523">
        <v>0</v>
      </c>
      <c r="BR523">
        <v>0</v>
      </c>
      <c r="BS523">
        <v>1</v>
      </c>
      <c r="BT523" s="17">
        <v>0</v>
      </c>
      <c r="BU523">
        <v>0</v>
      </c>
      <c r="BV523">
        <v>0</v>
      </c>
      <c r="BW523">
        <v>0</v>
      </c>
      <c r="BX523" s="17">
        <v>1</v>
      </c>
      <c r="BY523">
        <v>0</v>
      </c>
      <c r="BZ523">
        <v>0</v>
      </c>
      <c r="CA523">
        <v>0</v>
      </c>
      <c r="CB523">
        <v>0</v>
      </c>
      <c r="CC523" s="17">
        <v>0</v>
      </c>
      <c r="CD523">
        <v>1</v>
      </c>
      <c r="CE523">
        <v>0</v>
      </c>
      <c r="CF523">
        <v>0</v>
      </c>
      <c r="CG523">
        <v>0</v>
      </c>
      <c r="CH523">
        <v>1</v>
      </c>
      <c r="CI523">
        <v>0</v>
      </c>
      <c r="CJ523">
        <v>0</v>
      </c>
      <c r="CK523">
        <v>1</v>
      </c>
      <c r="CL523">
        <v>0</v>
      </c>
      <c r="CM523">
        <v>1</v>
      </c>
      <c r="CN523">
        <v>1</v>
      </c>
      <c r="CO523" s="17">
        <v>1</v>
      </c>
      <c r="CP523">
        <v>0.14599999999999999</v>
      </c>
      <c r="CQ523">
        <v>118</v>
      </c>
      <c r="CR523">
        <v>1</v>
      </c>
      <c r="CS523">
        <v>0</v>
      </c>
      <c r="CT523">
        <v>15</v>
      </c>
      <c r="CZ523" s="33" t="s">
        <v>85</v>
      </c>
    </row>
    <row r="524" spans="1:104" x14ac:dyDescent="0.25">
      <c r="A524">
        <v>523</v>
      </c>
      <c r="B524">
        <v>34</v>
      </c>
      <c r="C524" s="24" t="s">
        <v>321</v>
      </c>
      <c r="D524" s="12">
        <f>0.47</f>
        <v>0.47</v>
      </c>
      <c r="E524" s="13">
        <v>0.26</v>
      </c>
      <c r="F524" s="7">
        <f t="shared" si="119"/>
        <v>1.8076923076923075</v>
      </c>
      <c r="G524" s="7">
        <f t="shared" si="123"/>
        <v>0.20999999999999996</v>
      </c>
      <c r="H524" s="15">
        <f t="shared" si="124"/>
        <v>0.73</v>
      </c>
      <c r="I524" s="11">
        <f t="shared" si="125"/>
        <v>1.1140934343436375E-2</v>
      </c>
      <c r="J524" s="32">
        <f t="shared" si="126"/>
        <v>6.1630700623265056E-3</v>
      </c>
      <c r="K524" s="32">
        <f t="shared" si="127"/>
        <v>162.25679570199608</v>
      </c>
      <c r="L524" s="8">
        <v>1</v>
      </c>
      <c r="M524" s="9">
        <v>0</v>
      </c>
      <c r="N524" s="8">
        <v>0</v>
      </c>
      <c r="O524" s="9">
        <v>0</v>
      </c>
      <c r="P524" s="9">
        <v>1</v>
      </c>
      <c r="Q524" s="9">
        <v>0</v>
      </c>
      <c r="R524" s="9">
        <v>0</v>
      </c>
      <c r="S524" s="8">
        <v>26398</v>
      </c>
      <c r="T524" s="9">
        <v>73</v>
      </c>
      <c r="U524" s="9">
        <f t="shared" si="128"/>
        <v>26324</v>
      </c>
      <c r="V524" s="9">
        <f t="shared" si="129"/>
        <v>24</v>
      </c>
      <c r="W524" s="7">
        <v>12</v>
      </c>
      <c r="X524" s="7">
        <f t="shared" si="115"/>
        <v>18.769599999999997</v>
      </c>
      <c r="Y524" s="9">
        <v>1</v>
      </c>
      <c r="Z524" s="9">
        <v>0</v>
      </c>
      <c r="AA524" s="9">
        <v>1</v>
      </c>
      <c r="AB524" s="9">
        <v>0</v>
      </c>
      <c r="AC524" s="9">
        <v>0</v>
      </c>
      <c r="AD524" s="29">
        <v>0</v>
      </c>
      <c r="AE524" s="9">
        <v>0</v>
      </c>
      <c r="AF524" s="9">
        <v>1</v>
      </c>
      <c r="AG524" s="29">
        <v>0</v>
      </c>
      <c r="AH524" s="9">
        <v>0</v>
      </c>
      <c r="AI524" s="29">
        <v>1</v>
      </c>
      <c r="AJ524" s="20">
        <v>1993</v>
      </c>
      <c r="AK524" s="32">
        <f t="shared" si="120"/>
        <v>0.69320000000000004</v>
      </c>
      <c r="AL524" s="32">
        <v>0.1447</v>
      </c>
      <c r="AM524" s="32">
        <v>0.1585</v>
      </c>
      <c r="AN524" s="42">
        <v>3.5999999999999999E-3</v>
      </c>
      <c r="AO524" s="41">
        <f t="shared" si="121"/>
        <v>0.52929399999999993</v>
      </c>
      <c r="AP524" s="17">
        <v>0.47070600000000001</v>
      </c>
      <c r="AQ524">
        <v>1</v>
      </c>
      <c r="AR524" s="39">
        <v>0</v>
      </c>
      <c r="AS524" t="s">
        <v>98</v>
      </c>
      <c r="AT524" s="39" t="s">
        <v>98</v>
      </c>
      <c r="AU524">
        <v>0</v>
      </c>
      <c r="AV524" s="17">
        <v>1</v>
      </c>
      <c r="AW524">
        <v>0.28499999999999998</v>
      </c>
      <c r="AX524" s="17">
        <f t="shared" si="122"/>
        <v>0.71500000000000008</v>
      </c>
      <c r="AY524" s="17" t="s">
        <v>12</v>
      </c>
      <c r="AZ524">
        <v>0</v>
      </c>
      <c r="BA524">
        <v>0</v>
      </c>
      <c r="BB524">
        <v>0</v>
      </c>
      <c r="BC524">
        <v>0</v>
      </c>
      <c r="BD524">
        <v>0</v>
      </c>
      <c r="BE524">
        <v>1</v>
      </c>
      <c r="BF524" s="17">
        <v>0</v>
      </c>
      <c r="BG524">
        <v>0</v>
      </c>
      <c r="BH524">
        <v>1</v>
      </c>
      <c r="BI524" s="17">
        <v>0</v>
      </c>
      <c r="BJ524">
        <v>386</v>
      </c>
      <c r="BK524">
        <v>221</v>
      </c>
      <c r="BL524" s="24">
        <v>36.769599999999997</v>
      </c>
      <c r="BM524">
        <v>0</v>
      </c>
      <c r="BN524">
        <v>0</v>
      </c>
      <c r="BO524">
        <v>0</v>
      </c>
      <c r="BP524">
        <v>0</v>
      </c>
      <c r="BQ524">
        <v>0</v>
      </c>
      <c r="BR524">
        <v>0</v>
      </c>
      <c r="BS524">
        <v>1</v>
      </c>
      <c r="BT524" s="17">
        <v>0</v>
      </c>
      <c r="BU524">
        <v>0</v>
      </c>
      <c r="BV524">
        <v>0</v>
      </c>
      <c r="BW524">
        <v>0</v>
      </c>
      <c r="BX524" s="17">
        <v>1</v>
      </c>
      <c r="BY524">
        <v>0</v>
      </c>
      <c r="BZ524">
        <v>0</v>
      </c>
      <c r="CA524">
        <v>0</v>
      </c>
      <c r="CB524">
        <v>0</v>
      </c>
      <c r="CC524" s="17">
        <v>0</v>
      </c>
      <c r="CD524">
        <v>1</v>
      </c>
      <c r="CE524">
        <v>0</v>
      </c>
      <c r="CF524">
        <v>0</v>
      </c>
      <c r="CG524">
        <v>0</v>
      </c>
      <c r="CH524">
        <v>1</v>
      </c>
      <c r="CI524">
        <v>0</v>
      </c>
      <c r="CJ524">
        <v>0</v>
      </c>
      <c r="CK524">
        <v>1</v>
      </c>
      <c r="CL524">
        <v>0</v>
      </c>
      <c r="CM524">
        <v>1</v>
      </c>
      <c r="CN524">
        <v>1</v>
      </c>
      <c r="CO524" s="17">
        <v>1</v>
      </c>
      <c r="CP524">
        <v>0.14599999999999999</v>
      </c>
      <c r="CQ524">
        <v>118</v>
      </c>
      <c r="CR524">
        <v>1</v>
      </c>
      <c r="CS524">
        <v>0</v>
      </c>
      <c r="CT524">
        <v>15</v>
      </c>
      <c r="CZ524" s="33" t="s">
        <v>85</v>
      </c>
    </row>
    <row r="525" spans="1:104" x14ac:dyDescent="0.25">
      <c r="A525">
        <v>524</v>
      </c>
      <c r="B525">
        <v>34</v>
      </c>
      <c r="C525" s="24" t="s">
        <v>321</v>
      </c>
      <c r="D525" s="12">
        <v>0.16</v>
      </c>
      <c r="E525" s="13">
        <v>0.21</v>
      </c>
      <c r="F525" s="7">
        <f t="shared" si="119"/>
        <v>0.76190476190476197</v>
      </c>
      <c r="G525" s="7">
        <f t="shared" si="123"/>
        <v>-4.9999999999999989E-2</v>
      </c>
      <c r="H525" s="15">
        <f t="shared" si="124"/>
        <v>0.37</v>
      </c>
      <c r="I525" s="11">
        <f t="shared" si="125"/>
        <v>4.4186712350274774E-3</v>
      </c>
      <c r="J525" s="32">
        <f t="shared" si="126"/>
        <v>5.799505995973564E-3</v>
      </c>
      <c r="K525" s="32">
        <f t="shared" si="127"/>
        <v>172.42847937294525</v>
      </c>
      <c r="L525" s="8">
        <v>1</v>
      </c>
      <c r="M525" s="9">
        <v>0</v>
      </c>
      <c r="N525" s="8">
        <v>0</v>
      </c>
      <c r="O525" s="9">
        <v>0</v>
      </c>
      <c r="P525" s="9">
        <v>1</v>
      </c>
      <c r="Q525" s="9">
        <v>0</v>
      </c>
      <c r="R525" s="9">
        <v>0</v>
      </c>
      <c r="S525" s="8">
        <v>29805</v>
      </c>
      <c r="T525" s="9">
        <v>73</v>
      </c>
      <c r="U525" s="9">
        <f t="shared" si="128"/>
        <v>29731</v>
      </c>
      <c r="V525" s="9">
        <f t="shared" si="129"/>
        <v>24</v>
      </c>
      <c r="W525" s="7">
        <v>12</v>
      </c>
      <c r="X525" s="7">
        <f t="shared" si="115"/>
        <v>19.110999999999997</v>
      </c>
      <c r="Y525" s="9">
        <v>1</v>
      </c>
      <c r="Z525" s="9">
        <v>0</v>
      </c>
      <c r="AA525" s="9">
        <v>1</v>
      </c>
      <c r="AB525" s="9">
        <v>0</v>
      </c>
      <c r="AC525" s="9">
        <v>0</v>
      </c>
      <c r="AD525" s="29">
        <v>0</v>
      </c>
      <c r="AE525" s="9">
        <v>0</v>
      </c>
      <c r="AF525" s="9">
        <v>1</v>
      </c>
      <c r="AG525" s="29">
        <v>0</v>
      </c>
      <c r="AH525" s="9">
        <v>0</v>
      </c>
      <c r="AI525" s="29">
        <v>1</v>
      </c>
      <c r="AJ525" s="20">
        <v>1999</v>
      </c>
      <c r="AK525" s="32">
        <f t="shared" si="120"/>
        <v>0.61990000000000001</v>
      </c>
      <c r="AL525" s="32">
        <v>0.14649999999999999</v>
      </c>
      <c r="AM525" s="32">
        <v>0.22819999999999999</v>
      </c>
      <c r="AN525" s="42">
        <v>5.4000000000000003E-3</v>
      </c>
      <c r="AO525" s="41">
        <f t="shared" si="121"/>
        <v>0.53514991000000001</v>
      </c>
      <c r="AP525" s="17">
        <v>0.46485008999999999</v>
      </c>
      <c r="AQ525">
        <v>1</v>
      </c>
      <c r="AR525" s="39">
        <v>0</v>
      </c>
      <c r="AS525" t="s">
        <v>98</v>
      </c>
      <c r="AT525" s="39" t="s">
        <v>98</v>
      </c>
      <c r="AU525">
        <v>0</v>
      </c>
      <c r="AV525" s="17">
        <v>1</v>
      </c>
      <c r="AW525">
        <v>0.28489999999999999</v>
      </c>
      <c r="AX525" s="17">
        <f t="shared" si="122"/>
        <v>0.71510000000000007</v>
      </c>
      <c r="AY525" s="17" t="s">
        <v>12</v>
      </c>
      <c r="AZ525">
        <v>0</v>
      </c>
      <c r="BA525">
        <v>0</v>
      </c>
      <c r="BB525">
        <v>0</v>
      </c>
      <c r="BC525">
        <v>0</v>
      </c>
      <c r="BD525">
        <v>0</v>
      </c>
      <c r="BE525">
        <v>1</v>
      </c>
      <c r="BF525" s="17">
        <v>0</v>
      </c>
      <c r="BG525">
        <v>0</v>
      </c>
      <c r="BH525">
        <v>1</v>
      </c>
      <c r="BI525" s="17">
        <v>0</v>
      </c>
      <c r="BJ525">
        <v>480</v>
      </c>
      <c r="BK525">
        <v>347</v>
      </c>
      <c r="BL525" s="24">
        <v>37.110999999999997</v>
      </c>
      <c r="BM525">
        <v>0</v>
      </c>
      <c r="BN525">
        <v>0</v>
      </c>
      <c r="BO525">
        <v>0</v>
      </c>
      <c r="BP525">
        <v>0</v>
      </c>
      <c r="BQ525">
        <v>0</v>
      </c>
      <c r="BR525">
        <v>0</v>
      </c>
      <c r="BS525">
        <v>1</v>
      </c>
      <c r="BT525" s="17">
        <v>0</v>
      </c>
      <c r="BU525">
        <v>0</v>
      </c>
      <c r="BV525">
        <v>0</v>
      </c>
      <c r="BW525">
        <v>0</v>
      </c>
      <c r="BX525" s="17">
        <v>1</v>
      </c>
      <c r="BY525">
        <v>0</v>
      </c>
      <c r="BZ525">
        <v>0</v>
      </c>
      <c r="CA525">
        <v>0</v>
      </c>
      <c r="CB525">
        <v>0</v>
      </c>
      <c r="CC525" s="17">
        <v>0</v>
      </c>
      <c r="CD525">
        <v>1</v>
      </c>
      <c r="CE525">
        <v>0</v>
      </c>
      <c r="CF525">
        <v>0</v>
      </c>
      <c r="CG525">
        <v>0</v>
      </c>
      <c r="CH525">
        <v>1</v>
      </c>
      <c r="CI525">
        <v>0</v>
      </c>
      <c r="CJ525">
        <v>0</v>
      </c>
      <c r="CK525">
        <v>1</v>
      </c>
      <c r="CL525">
        <v>0</v>
      </c>
      <c r="CM525">
        <v>1</v>
      </c>
      <c r="CN525">
        <v>1</v>
      </c>
      <c r="CO525" s="17">
        <v>1</v>
      </c>
      <c r="CP525">
        <v>0.14599999999999999</v>
      </c>
      <c r="CQ525">
        <v>118</v>
      </c>
      <c r="CR525">
        <v>1</v>
      </c>
      <c r="CS525">
        <v>0</v>
      </c>
      <c r="CT525">
        <v>15</v>
      </c>
      <c r="CZ525" s="33" t="s">
        <v>85</v>
      </c>
    </row>
    <row r="526" spans="1:104" x14ac:dyDescent="0.25">
      <c r="A526">
        <v>525</v>
      </c>
      <c r="B526">
        <v>34</v>
      </c>
      <c r="C526" s="24" t="s">
        <v>321</v>
      </c>
      <c r="D526" s="12">
        <v>2.1800000000000002</v>
      </c>
      <c r="E526" s="13">
        <v>1.84</v>
      </c>
      <c r="F526" s="7">
        <f t="shared" si="119"/>
        <v>1.1847826086956521</v>
      </c>
      <c r="G526" s="7">
        <f t="shared" si="123"/>
        <v>0.34000000000000008</v>
      </c>
      <c r="H526" s="15">
        <f t="shared" si="124"/>
        <v>4.0200000000000005</v>
      </c>
      <c r="I526" s="11">
        <f t="shared" si="125"/>
        <v>6.9835322069161185E-3</v>
      </c>
      <c r="J526" s="32">
        <f t="shared" si="126"/>
        <v>5.8943574590484679E-3</v>
      </c>
      <c r="K526" s="32">
        <f t="shared" si="127"/>
        <v>169.65377599637995</v>
      </c>
      <c r="L526" s="8">
        <v>1</v>
      </c>
      <c r="M526" s="9">
        <v>0</v>
      </c>
      <c r="N526" s="8">
        <v>0</v>
      </c>
      <c r="O526" s="9">
        <v>0</v>
      </c>
      <c r="P526" s="9">
        <v>1</v>
      </c>
      <c r="Q526" s="9">
        <v>0</v>
      </c>
      <c r="R526" s="9">
        <v>0</v>
      </c>
      <c r="S526" s="8">
        <v>28855</v>
      </c>
      <c r="T526" s="9">
        <v>73</v>
      </c>
      <c r="U526" s="9">
        <f t="shared" si="128"/>
        <v>28781</v>
      </c>
      <c r="V526" s="9">
        <f t="shared" si="129"/>
        <v>24</v>
      </c>
      <c r="W526" s="7">
        <v>15.5</v>
      </c>
      <c r="X526" s="7">
        <f t="shared" si="115"/>
        <v>13.378999999999998</v>
      </c>
      <c r="Y526" s="9">
        <v>1</v>
      </c>
      <c r="Z526" s="9">
        <v>0</v>
      </c>
      <c r="AA526" s="9">
        <v>1</v>
      </c>
      <c r="AB526" s="9">
        <v>0</v>
      </c>
      <c r="AC526" s="9">
        <v>0</v>
      </c>
      <c r="AD526" s="29">
        <v>0</v>
      </c>
      <c r="AE526" s="9">
        <v>0</v>
      </c>
      <c r="AF526" s="9">
        <v>1</v>
      </c>
      <c r="AG526" s="29">
        <v>0</v>
      </c>
      <c r="AH526" s="9">
        <v>0</v>
      </c>
      <c r="AI526" s="29">
        <v>1</v>
      </c>
      <c r="AJ526" s="20">
        <v>1983</v>
      </c>
      <c r="AK526" s="32">
        <f t="shared" si="120"/>
        <v>0.75960000000000005</v>
      </c>
      <c r="AL526" s="32">
        <v>0.14369999999999999</v>
      </c>
      <c r="AM526" s="32">
        <v>9.5100000000000004E-2</v>
      </c>
      <c r="AN526" s="42">
        <v>1.6000000000000001E-3</v>
      </c>
      <c r="AO526" s="41">
        <f t="shared" si="121"/>
        <v>0.54134831999999999</v>
      </c>
      <c r="AP526" s="17">
        <v>0.45865168000000001</v>
      </c>
      <c r="AQ526">
        <v>1</v>
      </c>
      <c r="AR526" s="39">
        <v>0</v>
      </c>
      <c r="AS526" t="s">
        <v>98</v>
      </c>
      <c r="AT526" s="39" t="s">
        <v>98</v>
      </c>
      <c r="AU526">
        <v>0</v>
      </c>
      <c r="AV526" s="17">
        <v>1</v>
      </c>
      <c r="AW526">
        <v>0.30980000000000002</v>
      </c>
      <c r="AX526" s="17">
        <f t="shared" si="122"/>
        <v>0.69019999999999992</v>
      </c>
      <c r="AY526" s="17" t="s">
        <v>12</v>
      </c>
      <c r="AZ526">
        <v>0</v>
      </c>
      <c r="BA526">
        <v>0</v>
      </c>
      <c r="BB526">
        <v>0</v>
      </c>
      <c r="BC526">
        <v>0</v>
      </c>
      <c r="BD526">
        <v>0</v>
      </c>
      <c r="BE526">
        <v>1</v>
      </c>
      <c r="BF526" s="17">
        <v>0</v>
      </c>
      <c r="BG526">
        <v>0</v>
      </c>
      <c r="BH526">
        <v>1</v>
      </c>
      <c r="BI526" s="17">
        <v>0</v>
      </c>
      <c r="BJ526">
        <v>329</v>
      </c>
      <c r="BK526">
        <v>27</v>
      </c>
      <c r="BL526" s="24">
        <v>34.878999999999998</v>
      </c>
      <c r="BM526">
        <v>0</v>
      </c>
      <c r="BN526">
        <v>0</v>
      </c>
      <c r="BO526">
        <v>0</v>
      </c>
      <c r="BP526">
        <v>0</v>
      </c>
      <c r="BQ526">
        <v>0</v>
      </c>
      <c r="BR526">
        <v>0</v>
      </c>
      <c r="BS526">
        <v>1</v>
      </c>
      <c r="BT526" s="17">
        <v>0</v>
      </c>
      <c r="BU526">
        <v>0</v>
      </c>
      <c r="BV526">
        <v>0</v>
      </c>
      <c r="BW526">
        <v>0</v>
      </c>
      <c r="BX526" s="17">
        <v>1</v>
      </c>
      <c r="BY526">
        <v>0</v>
      </c>
      <c r="BZ526">
        <v>0</v>
      </c>
      <c r="CA526">
        <v>0</v>
      </c>
      <c r="CB526">
        <v>0</v>
      </c>
      <c r="CC526" s="17">
        <v>0</v>
      </c>
      <c r="CD526">
        <v>1</v>
      </c>
      <c r="CE526">
        <v>0</v>
      </c>
      <c r="CF526">
        <v>0</v>
      </c>
      <c r="CG526">
        <v>0</v>
      </c>
      <c r="CH526">
        <v>1</v>
      </c>
      <c r="CI526">
        <v>0</v>
      </c>
      <c r="CJ526">
        <v>0</v>
      </c>
      <c r="CK526">
        <v>1</v>
      </c>
      <c r="CL526">
        <v>0</v>
      </c>
      <c r="CM526">
        <v>1</v>
      </c>
      <c r="CN526">
        <v>1</v>
      </c>
      <c r="CO526" s="17">
        <v>1</v>
      </c>
      <c r="CP526">
        <v>0.14599999999999999</v>
      </c>
      <c r="CQ526">
        <v>118</v>
      </c>
      <c r="CR526">
        <v>1</v>
      </c>
      <c r="CS526">
        <v>0</v>
      </c>
      <c r="CT526">
        <v>15</v>
      </c>
      <c r="CZ526" s="33" t="s">
        <v>85</v>
      </c>
    </row>
    <row r="527" spans="1:104" x14ac:dyDescent="0.25">
      <c r="A527">
        <v>526</v>
      </c>
      <c r="B527">
        <v>34</v>
      </c>
      <c r="C527" s="24" t="s">
        <v>321</v>
      </c>
      <c r="D527" s="12">
        <v>-2.11</v>
      </c>
      <c r="E527" s="13">
        <v>1.1499999999999999</v>
      </c>
      <c r="F527" s="7">
        <f t="shared" si="119"/>
        <v>-1.8347826086956522</v>
      </c>
      <c r="G527" s="7">
        <f t="shared" si="123"/>
        <v>-3.26</v>
      </c>
      <c r="H527" s="15">
        <f t="shared" si="124"/>
        <v>-0.96</v>
      </c>
      <c r="I527" s="11">
        <f t="shared" si="125"/>
        <v>-1.1307872575350824E-2</v>
      </c>
      <c r="J527" s="32">
        <f t="shared" si="126"/>
        <v>6.1630585126319663E-3</v>
      </c>
      <c r="K527" s="32">
        <f t="shared" si="127"/>
        <v>162.2570997744665</v>
      </c>
      <c r="L527" s="8">
        <v>1</v>
      </c>
      <c r="M527" s="9">
        <v>0</v>
      </c>
      <c r="N527" s="8">
        <v>0</v>
      </c>
      <c r="O527" s="9">
        <v>0</v>
      </c>
      <c r="P527" s="9">
        <v>1</v>
      </c>
      <c r="Q527" s="9">
        <v>0</v>
      </c>
      <c r="R527" s="9">
        <v>0</v>
      </c>
      <c r="S527" s="8">
        <v>26398</v>
      </c>
      <c r="T527" s="9">
        <v>73</v>
      </c>
      <c r="U527" s="9">
        <f t="shared" si="128"/>
        <v>26324</v>
      </c>
      <c r="V527" s="9">
        <f t="shared" si="129"/>
        <v>24</v>
      </c>
      <c r="W527" s="7">
        <v>15.5</v>
      </c>
      <c r="X527" s="7">
        <f t="shared" si="115"/>
        <v>15.269599999999997</v>
      </c>
      <c r="Y527" s="9">
        <v>1</v>
      </c>
      <c r="Z527" s="9">
        <v>0</v>
      </c>
      <c r="AA527" s="9">
        <v>1</v>
      </c>
      <c r="AB527" s="9">
        <v>0</v>
      </c>
      <c r="AC527" s="9">
        <v>0</v>
      </c>
      <c r="AD527" s="29">
        <v>0</v>
      </c>
      <c r="AE527" s="9">
        <v>0</v>
      </c>
      <c r="AF527" s="9">
        <v>1</v>
      </c>
      <c r="AG527" s="29">
        <v>0</v>
      </c>
      <c r="AH527" s="9">
        <v>0</v>
      </c>
      <c r="AI527" s="29">
        <v>1</v>
      </c>
      <c r="AJ527" s="20">
        <v>1993</v>
      </c>
      <c r="AK527" s="32">
        <f t="shared" si="120"/>
        <v>0.69320000000000004</v>
      </c>
      <c r="AL527" s="32">
        <v>0.1447</v>
      </c>
      <c r="AM527" s="32">
        <v>0.1585</v>
      </c>
      <c r="AN527" s="42">
        <v>3.5999999999999999E-3</v>
      </c>
      <c r="AO527" s="41">
        <f t="shared" si="121"/>
        <v>0.52929399999999993</v>
      </c>
      <c r="AP527" s="17">
        <v>0.47070600000000001</v>
      </c>
      <c r="AQ527">
        <v>1</v>
      </c>
      <c r="AR527" s="39">
        <v>0</v>
      </c>
      <c r="AS527" t="s">
        <v>98</v>
      </c>
      <c r="AT527" s="39" t="s">
        <v>98</v>
      </c>
      <c r="AU527">
        <v>0</v>
      </c>
      <c r="AV527" s="17">
        <v>1</v>
      </c>
      <c r="AW527">
        <v>0.28499999999999998</v>
      </c>
      <c r="AX527" s="17">
        <f t="shared" si="122"/>
        <v>0.71500000000000008</v>
      </c>
      <c r="AY527" s="17" t="s">
        <v>12</v>
      </c>
      <c r="AZ527">
        <v>0</v>
      </c>
      <c r="BA527">
        <v>0</v>
      </c>
      <c r="BB527">
        <v>0</v>
      </c>
      <c r="BC527">
        <v>0</v>
      </c>
      <c r="BD527">
        <v>0</v>
      </c>
      <c r="BE527">
        <v>1</v>
      </c>
      <c r="BF527" s="17">
        <v>0</v>
      </c>
      <c r="BG527">
        <v>0</v>
      </c>
      <c r="BH527">
        <v>1</v>
      </c>
      <c r="BI527" s="17">
        <v>0</v>
      </c>
      <c r="BJ527">
        <v>386</v>
      </c>
      <c r="BK527">
        <v>221</v>
      </c>
      <c r="BL527" s="24">
        <v>36.769599999999997</v>
      </c>
      <c r="BM527">
        <v>0</v>
      </c>
      <c r="BN527">
        <v>0</v>
      </c>
      <c r="BO527">
        <v>0</v>
      </c>
      <c r="BP527">
        <v>0</v>
      </c>
      <c r="BQ527">
        <v>0</v>
      </c>
      <c r="BR527">
        <v>0</v>
      </c>
      <c r="BS527">
        <v>1</v>
      </c>
      <c r="BT527" s="17">
        <v>0</v>
      </c>
      <c r="BU527">
        <v>0</v>
      </c>
      <c r="BV527">
        <v>0</v>
      </c>
      <c r="BW527">
        <v>0</v>
      </c>
      <c r="BX527" s="17">
        <v>1</v>
      </c>
      <c r="BY527">
        <v>0</v>
      </c>
      <c r="BZ527">
        <v>0</v>
      </c>
      <c r="CA527">
        <v>0</v>
      </c>
      <c r="CB527">
        <v>0</v>
      </c>
      <c r="CC527" s="17">
        <v>0</v>
      </c>
      <c r="CD527">
        <v>1</v>
      </c>
      <c r="CE527">
        <v>0</v>
      </c>
      <c r="CF527">
        <v>0</v>
      </c>
      <c r="CG527">
        <v>0</v>
      </c>
      <c r="CH527">
        <v>1</v>
      </c>
      <c r="CI527">
        <v>0</v>
      </c>
      <c r="CJ527">
        <v>0</v>
      </c>
      <c r="CK527">
        <v>1</v>
      </c>
      <c r="CL527">
        <v>0</v>
      </c>
      <c r="CM527">
        <v>1</v>
      </c>
      <c r="CN527">
        <v>1</v>
      </c>
      <c r="CO527" s="17">
        <v>1</v>
      </c>
      <c r="CP527">
        <v>0.14599999999999999</v>
      </c>
      <c r="CQ527">
        <v>118</v>
      </c>
      <c r="CR527">
        <v>1</v>
      </c>
      <c r="CS527">
        <v>0</v>
      </c>
      <c r="CT527">
        <v>15</v>
      </c>
      <c r="CZ527" s="33" t="s">
        <v>85</v>
      </c>
    </row>
    <row r="528" spans="1:104" x14ac:dyDescent="0.25">
      <c r="A528">
        <v>527</v>
      </c>
      <c r="B528">
        <v>34</v>
      </c>
      <c r="C528" s="24" t="s">
        <v>321</v>
      </c>
      <c r="D528" s="12">
        <v>-7.0000000000000007E-2</v>
      </c>
      <c r="E528" s="13">
        <v>0.95</v>
      </c>
      <c r="F528" s="7">
        <f t="shared" si="119"/>
        <v>-7.3684210526315796E-2</v>
      </c>
      <c r="G528" s="7">
        <f t="shared" si="123"/>
        <v>-1.02</v>
      </c>
      <c r="H528" s="15">
        <f t="shared" si="124"/>
        <v>0.87999999999999989</v>
      </c>
      <c r="I528" s="11">
        <f t="shared" si="125"/>
        <v>-4.2733615355302289E-4</v>
      </c>
      <c r="J528" s="32">
        <f t="shared" si="126"/>
        <v>5.7995620839338818E-3</v>
      </c>
      <c r="K528" s="32">
        <f t="shared" si="127"/>
        <v>172.42681180536536</v>
      </c>
      <c r="L528" s="8">
        <v>1</v>
      </c>
      <c r="M528" s="9">
        <v>0</v>
      </c>
      <c r="N528" s="8">
        <v>0</v>
      </c>
      <c r="O528" s="9">
        <v>0</v>
      </c>
      <c r="P528" s="9">
        <v>1</v>
      </c>
      <c r="Q528" s="9">
        <v>0</v>
      </c>
      <c r="R528" s="9">
        <v>0</v>
      </c>
      <c r="S528" s="8">
        <v>29805</v>
      </c>
      <c r="T528" s="9">
        <v>73</v>
      </c>
      <c r="U528" s="9">
        <f t="shared" si="128"/>
        <v>29731</v>
      </c>
      <c r="V528" s="9">
        <f t="shared" si="129"/>
        <v>24</v>
      </c>
      <c r="W528" s="7">
        <v>15.5</v>
      </c>
      <c r="X528" s="7">
        <f t="shared" si="115"/>
        <v>15.610999999999997</v>
      </c>
      <c r="Y528" s="9">
        <v>1</v>
      </c>
      <c r="Z528" s="9">
        <v>0</v>
      </c>
      <c r="AA528" s="9">
        <v>1</v>
      </c>
      <c r="AB528" s="9">
        <v>0</v>
      </c>
      <c r="AC528" s="9">
        <v>0</v>
      </c>
      <c r="AD528" s="29">
        <v>0</v>
      </c>
      <c r="AE528" s="9">
        <v>0</v>
      </c>
      <c r="AF528" s="9">
        <v>1</v>
      </c>
      <c r="AG528" s="29">
        <v>0</v>
      </c>
      <c r="AH528" s="9">
        <v>0</v>
      </c>
      <c r="AI528" s="29">
        <v>1</v>
      </c>
      <c r="AJ528" s="20">
        <v>1999</v>
      </c>
      <c r="AK528" s="32">
        <f t="shared" si="120"/>
        <v>0.61990000000000001</v>
      </c>
      <c r="AL528" s="32">
        <v>0.14649999999999999</v>
      </c>
      <c r="AM528" s="32">
        <v>0.22819999999999999</v>
      </c>
      <c r="AN528" s="42">
        <v>5.4000000000000003E-3</v>
      </c>
      <c r="AO528" s="41">
        <f t="shared" si="121"/>
        <v>0.53514991000000001</v>
      </c>
      <c r="AP528" s="17">
        <v>0.46485008999999999</v>
      </c>
      <c r="AQ528">
        <v>1</v>
      </c>
      <c r="AR528" s="39">
        <v>0</v>
      </c>
      <c r="AS528" t="s">
        <v>98</v>
      </c>
      <c r="AT528" s="39" t="s">
        <v>98</v>
      </c>
      <c r="AU528">
        <v>0</v>
      </c>
      <c r="AV528" s="17">
        <v>1</v>
      </c>
      <c r="AW528">
        <v>0.28489999999999999</v>
      </c>
      <c r="AX528" s="17">
        <f t="shared" si="122"/>
        <v>0.71510000000000007</v>
      </c>
      <c r="AY528" s="17" t="s">
        <v>12</v>
      </c>
      <c r="AZ528">
        <v>0</v>
      </c>
      <c r="BA528">
        <v>0</v>
      </c>
      <c r="BB528">
        <v>0</v>
      </c>
      <c r="BC528">
        <v>0</v>
      </c>
      <c r="BD528">
        <v>0</v>
      </c>
      <c r="BE528">
        <v>1</v>
      </c>
      <c r="BF528" s="17">
        <v>0</v>
      </c>
      <c r="BG528">
        <v>0</v>
      </c>
      <c r="BH528">
        <v>1</v>
      </c>
      <c r="BI528" s="17">
        <v>0</v>
      </c>
      <c r="BJ528">
        <v>480</v>
      </c>
      <c r="BK528">
        <v>347</v>
      </c>
      <c r="BL528" s="24">
        <v>37.110999999999997</v>
      </c>
      <c r="BM528">
        <v>0</v>
      </c>
      <c r="BN528">
        <v>0</v>
      </c>
      <c r="BO528">
        <v>0</v>
      </c>
      <c r="BP528">
        <v>0</v>
      </c>
      <c r="BQ528">
        <v>0</v>
      </c>
      <c r="BR528">
        <v>0</v>
      </c>
      <c r="BS528">
        <v>1</v>
      </c>
      <c r="BT528" s="17">
        <v>0</v>
      </c>
      <c r="BU528">
        <v>0</v>
      </c>
      <c r="BV528">
        <v>0</v>
      </c>
      <c r="BW528">
        <v>0</v>
      </c>
      <c r="BX528" s="17">
        <v>1</v>
      </c>
      <c r="BY528">
        <v>0</v>
      </c>
      <c r="BZ528">
        <v>0</v>
      </c>
      <c r="CA528">
        <v>0</v>
      </c>
      <c r="CB528">
        <v>0</v>
      </c>
      <c r="CC528" s="17">
        <v>0</v>
      </c>
      <c r="CD528">
        <v>1</v>
      </c>
      <c r="CE528">
        <v>0</v>
      </c>
      <c r="CF528">
        <v>0</v>
      </c>
      <c r="CG528">
        <v>0</v>
      </c>
      <c r="CH528">
        <v>1</v>
      </c>
      <c r="CI528">
        <v>0</v>
      </c>
      <c r="CJ528">
        <v>0</v>
      </c>
      <c r="CK528">
        <v>1</v>
      </c>
      <c r="CL528">
        <v>0</v>
      </c>
      <c r="CM528">
        <v>1</v>
      </c>
      <c r="CN528">
        <v>1</v>
      </c>
      <c r="CO528" s="17">
        <v>1</v>
      </c>
      <c r="CP528">
        <v>0.14599999999999999</v>
      </c>
      <c r="CQ528">
        <v>118</v>
      </c>
      <c r="CR528">
        <v>1</v>
      </c>
      <c r="CS528">
        <v>0</v>
      </c>
      <c r="CT528">
        <v>15</v>
      </c>
      <c r="CZ528" s="33" t="s">
        <v>85</v>
      </c>
    </row>
    <row r="529" spans="1:104" s="91" customFormat="1" x14ac:dyDescent="0.25">
      <c r="A529" s="91">
        <v>528</v>
      </c>
      <c r="B529" s="91">
        <v>35</v>
      </c>
      <c r="C529" s="92" t="s">
        <v>325</v>
      </c>
      <c r="D529" s="93">
        <v>11.1</v>
      </c>
      <c r="E529" s="94">
        <f t="shared" ref="E529:E543" si="130">D529/F529</f>
        <v>0.44758064516129031</v>
      </c>
      <c r="F529" s="95">
        <v>24.8</v>
      </c>
      <c r="G529" s="95">
        <f t="shared" si="123"/>
        <v>10.65241935483871</v>
      </c>
      <c r="H529" s="96">
        <f t="shared" si="124"/>
        <v>11.54758064516129</v>
      </c>
      <c r="I529" s="97">
        <f t="shared" si="125"/>
        <v>0.53861649976244053</v>
      </c>
      <c r="J529" s="98">
        <f t="shared" si="126"/>
        <v>2.1718407248485505E-2</v>
      </c>
      <c r="K529" s="98">
        <f t="shared" si="127"/>
        <v>46.043892103079209</v>
      </c>
      <c r="L529" s="99">
        <v>1</v>
      </c>
      <c r="M529" s="100">
        <v>0</v>
      </c>
      <c r="N529" s="99">
        <v>0</v>
      </c>
      <c r="O529" s="100">
        <v>0</v>
      </c>
      <c r="P529" s="100">
        <v>0</v>
      </c>
      <c r="Q529" s="100">
        <v>1</v>
      </c>
      <c r="R529" s="100">
        <v>0</v>
      </c>
      <c r="S529" s="99">
        <v>1510</v>
      </c>
      <c r="T529" s="100">
        <v>4</v>
      </c>
      <c r="U529" s="100">
        <f t="shared" si="128"/>
        <v>1505</v>
      </c>
      <c r="V529" s="100">
        <f t="shared" si="129"/>
        <v>15</v>
      </c>
      <c r="W529" s="95">
        <f>(7.477*$AQ529+9.003*$AR529)</f>
        <v>7.66012</v>
      </c>
      <c r="X529" s="95">
        <f t="shared" ref="X529:X543" si="131">(17.561*$AQ529+11.448*$AR529)</f>
        <v>16.827439999999999</v>
      </c>
      <c r="Y529" s="100">
        <v>1</v>
      </c>
      <c r="Z529" s="100">
        <v>0</v>
      </c>
      <c r="AA529" s="100">
        <v>1</v>
      </c>
      <c r="AB529" s="100">
        <v>0</v>
      </c>
      <c r="AC529" s="100">
        <v>0</v>
      </c>
      <c r="AD529" s="101">
        <v>0</v>
      </c>
      <c r="AE529" s="100">
        <v>1</v>
      </c>
      <c r="AF529" s="100">
        <v>0</v>
      </c>
      <c r="AG529" s="101">
        <v>0</v>
      </c>
      <c r="AH529" s="100">
        <v>0</v>
      </c>
      <c r="AI529" s="101">
        <v>1</v>
      </c>
      <c r="AJ529" s="102">
        <v>1986</v>
      </c>
      <c r="AK529" s="98">
        <v>0.36</v>
      </c>
      <c r="AL529" s="98">
        <v>0.49</v>
      </c>
      <c r="AM529" s="98">
        <v>0.13</v>
      </c>
      <c r="AN529" s="103">
        <v>0.02</v>
      </c>
      <c r="AO529" s="104">
        <v>1</v>
      </c>
      <c r="AP529" s="105">
        <v>0</v>
      </c>
      <c r="AQ529" s="91">
        <v>0.88</v>
      </c>
      <c r="AR529" s="106">
        <f>1-AQ529</f>
        <v>0.12</v>
      </c>
      <c r="AS529" s="108">
        <f t="shared" ref="AS529:AS543" si="132">1-AT529</f>
        <v>0.54400000000000004</v>
      </c>
      <c r="AT529" s="106">
        <f t="shared" ref="AT529:AT543" si="133">(0.45*$AQ529+0.5*$AR529)</f>
        <v>0.45600000000000002</v>
      </c>
      <c r="AU529">
        <v>0</v>
      </c>
      <c r="AV529" s="105">
        <v>1</v>
      </c>
      <c r="AW529" s="91">
        <v>0</v>
      </c>
      <c r="AX529" s="105">
        <v>1</v>
      </c>
      <c r="AY529" s="105" t="s">
        <v>21</v>
      </c>
      <c r="AZ529">
        <v>0</v>
      </c>
      <c r="BA529">
        <v>1</v>
      </c>
      <c r="BB529">
        <v>0</v>
      </c>
      <c r="BC529">
        <v>0</v>
      </c>
      <c r="BD529">
        <v>0</v>
      </c>
      <c r="BE529">
        <v>0</v>
      </c>
      <c r="BF529" s="105">
        <v>0</v>
      </c>
      <c r="BG529">
        <v>0</v>
      </c>
      <c r="BH529">
        <v>1</v>
      </c>
      <c r="BI529" s="105">
        <v>0</v>
      </c>
      <c r="BJ529" t="s">
        <v>98</v>
      </c>
      <c r="BK529" t="s">
        <v>98</v>
      </c>
      <c r="BL529" s="109">
        <f t="shared" ref="BL529:BL543" si="134">X529+W529+7</f>
        <v>31.487559999999998</v>
      </c>
      <c r="BM529" s="91">
        <v>1</v>
      </c>
      <c r="BN529" s="91">
        <v>0</v>
      </c>
      <c r="BO529" s="91">
        <v>0</v>
      </c>
      <c r="BP529" s="91">
        <v>0</v>
      </c>
      <c r="BQ529" s="91">
        <v>0</v>
      </c>
      <c r="BR529" s="91">
        <v>0</v>
      </c>
      <c r="BS529" s="91">
        <v>0</v>
      </c>
      <c r="BT529" s="105">
        <v>0</v>
      </c>
      <c r="BU529" s="91">
        <v>0</v>
      </c>
      <c r="BV529" s="91">
        <v>0</v>
      </c>
      <c r="BW529" s="91">
        <v>0</v>
      </c>
      <c r="BX529" s="105">
        <v>1</v>
      </c>
      <c r="BY529" s="91">
        <v>0</v>
      </c>
      <c r="BZ529" s="91">
        <v>0</v>
      </c>
      <c r="CA529" s="91">
        <v>0</v>
      </c>
      <c r="CB529" s="91">
        <v>0</v>
      </c>
      <c r="CC529" s="105">
        <v>0</v>
      </c>
      <c r="CD529" s="91">
        <v>0</v>
      </c>
      <c r="CE529" s="91">
        <v>0</v>
      </c>
      <c r="CF529" s="91">
        <v>0</v>
      </c>
      <c r="CG529" s="91">
        <v>1</v>
      </c>
      <c r="CH529" s="91">
        <v>0</v>
      </c>
      <c r="CI529" s="91">
        <v>0</v>
      </c>
      <c r="CJ529" s="91">
        <v>1</v>
      </c>
      <c r="CK529" s="91">
        <v>1</v>
      </c>
      <c r="CL529" s="91">
        <v>0</v>
      </c>
      <c r="CM529" s="91">
        <v>0</v>
      </c>
      <c r="CN529" s="91">
        <v>0</v>
      </c>
      <c r="CO529" s="105">
        <v>0</v>
      </c>
      <c r="CP529">
        <v>0.29799999999999999</v>
      </c>
      <c r="CQ529">
        <v>18</v>
      </c>
      <c r="CR529">
        <v>1</v>
      </c>
      <c r="CS529">
        <v>0</v>
      </c>
      <c r="CT529">
        <v>15</v>
      </c>
      <c r="CU529" s="107"/>
      <c r="CZ529" s="33" t="s">
        <v>85</v>
      </c>
    </row>
    <row r="530" spans="1:104" x14ac:dyDescent="0.25">
      <c r="A530">
        <v>529</v>
      </c>
      <c r="B530">
        <v>35</v>
      </c>
      <c r="C530" s="24" t="s">
        <v>325</v>
      </c>
      <c r="D530" s="12">
        <v>10.9</v>
      </c>
      <c r="E530" s="13">
        <f t="shared" si="130"/>
        <v>0.47996477322765302</v>
      </c>
      <c r="F530" s="7">
        <v>22.71</v>
      </c>
      <c r="G530" s="7">
        <f t="shared" si="123"/>
        <v>10.420035226772347</v>
      </c>
      <c r="H530" s="15">
        <f t="shared" si="124"/>
        <v>11.379964773227654</v>
      </c>
      <c r="I530" s="11">
        <f t="shared" si="125"/>
        <v>0.54588442624056877</v>
      </c>
      <c r="J530" s="32">
        <f t="shared" si="126"/>
        <v>2.4037183013675419E-2</v>
      </c>
      <c r="K530" s="32">
        <f t="shared" si="127"/>
        <v>41.602212681538944</v>
      </c>
      <c r="L530" s="8">
        <v>1</v>
      </c>
      <c r="M530" s="9">
        <v>0</v>
      </c>
      <c r="N530" s="8">
        <v>0</v>
      </c>
      <c r="O530" s="9">
        <v>0</v>
      </c>
      <c r="P530" s="9">
        <v>0</v>
      </c>
      <c r="Q530" s="9">
        <v>1</v>
      </c>
      <c r="R530" s="9">
        <v>0</v>
      </c>
      <c r="S530" s="8">
        <v>1220</v>
      </c>
      <c r="T530" s="9">
        <v>4</v>
      </c>
      <c r="U530" s="9">
        <f t="shared" si="128"/>
        <v>1215</v>
      </c>
      <c r="V530" s="9">
        <f t="shared" si="129"/>
        <v>15</v>
      </c>
      <c r="W530" s="7">
        <f t="shared" ref="W530:W543" si="135">(7.477*AQ530+9.003*AR530)</f>
        <v>7.4770000000000003</v>
      </c>
      <c r="X530" s="7">
        <f t="shared" si="131"/>
        <v>17.561</v>
      </c>
      <c r="Y530" s="9">
        <v>1</v>
      </c>
      <c r="Z530" s="9">
        <v>0</v>
      </c>
      <c r="AA530" s="9">
        <v>1</v>
      </c>
      <c r="AB530" s="9">
        <v>0</v>
      </c>
      <c r="AC530" s="9">
        <v>0</v>
      </c>
      <c r="AD530" s="29">
        <v>0</v>
      </c>
      <c r="AE530" s="9">
        <v>1</v>
      </c>
      <c r="AF530" s="9">
        <v>0</v>
      </c>
      <c r="AG530" s="29">
        <v>0</v>
      </c>
      <c r="AH530" s="9">
        <v>0</v>
      </c>
      <c r="AI530" s="29">
        <v>1</v>
      </c>
      <c r="AJ530" s="20">
        <v>1986</v>
      </c>
      <c r="AK530" s="32">
        <v>0.36</v>
      </c>
      <c r="AL530" s="32">
        <v>0.49</v>
      </c>
      <c r="AM530" s="32">
        <v>0.13</v>
      </c>
      <c r="AN530" s="42">
        <v>0.02</v>
      </c>
      <c r="AO530" s="41">
        <v>1</v>
      </c>
      <c r="AP530" s="17">
        <v>0</v>
      </c>
      <c r="AQ530">
        <v>1</v>
      </c>
      <c r="AR530" s="39">
        <v>0</v>
      </c>
      <c r="AS530" s="38">
        <f t="shared" si="132"/>
        <v>0.55000000000000004</v>
      </c>
      <c r="AT530" s="39">
        <f t="shared" si="133"/>
        <v>0.45</v>
      </c>
      <c r="AU530">
        <v>0</v>
      </c>
      <c r="AV530" s="17">
        <v>1</v>
      </c>
      <c r="AW530">
        <v>0</v>
      </c>
      <c r="AX530" s="17">
        <v>1</v>
      </c>
      <c r="AY530" s="17" t="s">
        <v>21</v>
      </c>
      <c r="AZ530">
        <v>0</v>
      </c>
      <c r="BA530">
        <v>1</v>
      </c>
      <c r="BB530">
        <v>0</v>
      </c>
      <c r="BC530">
        <v>0</v>
      </c>
      <c r="BD530">
        <v>0</v>
      </c>
      <c r="BE530">
        <v>0</v>
      </c>
      <c r="BF530" s="17">
        <v>0</v>
      </c>
      <c r="BG530">
        <v>0</v>
      </c>
      <c r="BH530">
        <v>1</v>
      </c>
      <c r="BI530" s="17">
        <v>0</v>
      </c>
      <c r="BJ530" t="s">
        <v>98</v>
      </c>
      <c r="BK530" t="s">
        <v>98</v>
      </c>
      <c r="BL530" s="90">
        <f t="shared" si="134"/>
        <v>32.037999999999997</v>
      </c>
      <c r="BM530">
        <v>1</v>
      </c>
      <c r="BN530">
        <v>0</v>
      </c>
      <c r="BO530">
        <v>0</v>
      </c>
      <c r="BP530">
        <v>0</v>
      </c>
      <c r="BQ530">
        <v>0</v>
      </c>
      <c r="BR530">
        <v>0</v>
      </c>
      <c r="BS530">
        <v>0</v>
      </c>
      <c r="BT530" s="17">
        <v>0</v>
      </c>
      <c r="BU530">
        <v>0</v>
      </c>
      <c r="BV530">
        <v>0</v>
      </c>
      <c r="BW530">
        <v>0</v>
      </c>
      <c r="BX530" s="17">
        <v>1</v>
      </c>
      <c r="BY530">
        <v>0</v>
      </c>
      <c r="BZ530">
        <v>0</v>
      </c>
      <c r="CA530">
        <v>0</v>
      </c>
      <c r="CB530">
        <v>0</v>
      </c>
      <c r="CC530" s="17">
        <v>0</v>
      </c>
      <c r="CD530">
        <v>0</v>
      </c>
      <c r="CE530">
        <v>0</v>
      </c>
      <c r="CF530">
        <v>0</v>
      </c>
      <c r="CG530">
        <v>1</v>
      </c>
      <c r="CH530">
        <v>0</v>
      </c>
      <c r="CI530">
        <v>0</v>
      </c>
      <c r="CJ530">
        <v>0</v>
      </c>
      <c r="CK530">
        <v>1</v>
      </c>
      <c r="CL530">
        <v>0</v>
      </c>
      <c r="CM530">
        <v>0</v>
      </c>
      <c r="CN530">
        <v>0</v>
      </c>
      <c r="CO530" s="17">
        <v>0</v>
      </c>
      <c r="CP530">
        <v>0.29799999999999999</v>
      </c>
      <c r="CQ530">
        <v>18</v>
      </c>
      <c r="CR530">
        <v>1</v>
      </c>
      <c r="CS530">
        <v>0</v>
      </c>
      <c r="CT530">
        <v>15</v>
      </c>
      <c r="CZ530" s="33" t="s">
        <v>85</v>
      </c>
    </row>
    <row r="531" spans="1:104" x14ac:dyDescent="0.25">
      <c r="A531">
        <v>530</v>
      </c>
      <c r="B531">
        <v>35</v>
      </c>
      <c r="C531" s="24" t="s">
        <v>325</v>
      </c>
      <c r="D531" s="12">
        <v>12.8</v>
      </c>
      <c r="E531" s="13">
        <f t="shared" si="130"/>
        <v>1.2598425196850394</v>
      </c>
      <c r="F531" s="7">
        <v>10.16</v>
      </c>
      <c r="G531" s="7">
        <f t="shared" si="123"/>
        <v>11.540157480314962</v>
      </c>
      <c r="H531" s="15">
        <f t="shared" si="124"/>
        <v>14.05984251968504</v>
      </c>
      <c r="I531" s="11">
        <f t="shared" si="125"/>
        <v>0.51564596422723608</v>
      </c>
      <c r="J531" s="32">
        <f t="shared" si="126"/>
        <v>5.0752555534176777E-2</v>
      </c>
      <c r="K531" s="32">
        <f t="shared" si="127"/>
        <v>19.703441323789104</v>
      </c>
      <c r="L531" s="8">
        <v>1</v>
      </c>
      <c r="M531" s="9">
        <v>0</v>
      </c>
      <c r="N531" s="8">
        <v>0</v>
      </c>
      <c r="O531" s="9">
        <v>0</v>
      </c>
      <c r="P531" s="9">
        <v>0</v>
      </c>
      <c r="Q531" s="9">
        <v>1</v>
      </c>
      <c r="R531" s="9">
        <v>0</v>
      </c>
      <c r="S531" s="8">
        <v>290</v>
      </c>
      <c r="T531" s="9">
        <v>4</v>
      </c>
      <c r="U531" s="9">
        <f t="shared" si="128"/>
        <v>285</v>
      </c>
      <c r="V531" s="9">
        <f t="shared" si="129"/>
        <v>15</v>
      </c>
      <c r="W531" s="7">
        <f t="shared" si="135"/>
        <v>9.0030000000000001</v>
      </c>
      <c r="X531" s="7">
        <f t="shared" si="131"/>
        <v>11.448</v>
      </c>
      <c r="Y531" s="9">
        <v>1</v>
      </c>
      <c r="Z531" s="9">
        <v>0</v>
      </c>
      <c r="AA531" s="9">
        <v>1</v>
      </c>
      <c r="AB531" s="9">
        <v>0</v>
      </c>
      <c r="AC531" s="9">
        <v>0</v>
      </c>
      <c r="AD531" s="29">
        <v>0</v>
      </c>
      <c r="AE531" s="9">
        <v>1</v>
      </c>
      <c r="AF531" s="9">
        <v>0</v>
      </c>
      <c r="AG531" s="29">
        <v>0</v>
      </c>
      <c r="AH531" s="9">
        <v>0</v>
      </c>
      <c r="AI531" s="29">
        <v>1</v>
      </c>
      <c r="AJ531" s="20">
        <v>1986</v>
      </c>
      <c r="AK531" s="32">
        <v>0.36</v>
      </c>
      <c r="AL531" s="32">
        <v>0.49</v>
      </c>
      <c r="AM531" s="32">
        <v>0.13</v>
      </c>
      <c r="AN531" s="42">
        <v>0.02</v>
      </c>
      <c r="AO531" s="41">
        <v>1</v>
      </c>
      <c r="AP531" s="17">
        <v>0</v>
      </c>
      <c r="AQ531">
        <v>0</v>
      </c>
      <c r="AR531" s="39">
        <v>1</v>
      </c>
      <c r="AS531" s="38">
        <f t="shared" si="132"/>
        <v>0.5</v>
      </c>
      <c r="AT531" s="39">
        <f t="shared" si="133"/>
        <v>0.5</v>
      </c>
      <c r="AU531">
        <v>0</v>
      </c>
      <c r="AV531" s="17">
        <v>1</v>
      </c>
      <c r="AW531">
        <v>0</v>
      </c>
      <c r="AX531" s="17">
        <v>1</v>
      </c>
      <c r="AY531" s="17" t="s">
        <v>21</v>
      </c>
      <c r="AZ531">
        <v>0</v>
      </c>
      <c r="BA531">
        <v>1</v>
      </c>
      <c r="BB531">
        <v>0</v>
      </c>
      <c r="BC531">
        <v>0</v>
      </c>
      <c r="BD531">
        <v>0</v>
      </c>
      <c r="BE531">
        <v>0</v>
      </c>
      <c r="BF531" s="17">
        <v>0</v>
      </c>
      <c r="BG531">
        <v>0</v>
      </c>
      <c r="BH531">
        <v>1</v>
      </c>
      <c r="BI531" s="17">
        <v>0</v>
      </c>
      <c r="BJ531" t="s">
        <v>98</v>
      </c>
      <c r="BK531" t="s">
        <v>98</v>
      </c>
      <c r="BL531" s="90">
        <f t="shared" si="134"/>
        <v>27.451000000000001</v>
      </c>
      <c r="BM531">
        <v>1</v>
      </c>
      <c r="BN531">
        <v>0</v>
      </c>
      <c r="BO531">
        <v>0</v>
      </c>
      <c r="BP531">
        <v>0</v>
      </c>
      <c r="BQ531">
        <v>0</v>
      </c>
      <c r="BR531">
        <v>0</v>
      </c>
      <c r="BS531">
        <v>0</v>
      </c>
      <c r="BT531" s="17">
        <v>0</v>
      </c>
      <c r="BU531">
        <v>0</v>
      </c>
      <c r="BV531">
        <v>0</v>
      </c>
      <c r="BW531">
        <v>0</v>
      </c>
      <c r="BX531" s="17">
        <v>1</v>
      </c>
      <c r="BY531">
        <v>0</v>
      </c>
      <c r="BZ531">
        <v>0</v>
      </c>
      <c r="CA531">
        <v>0</v>
      </c>
      <c r="CB531">
        <v>0</v>
      </c>
      <c r="CC531" s="17">
        <v>0</v>
      </c>
      <c r="CD531">
        <v>0</v>
      </c>
      <c r="CE531">
        <v>0</v>
      </c>
      <c r="CF531">
        <v>0</v>
      </c>
      <c r="CG531">
        <v>1</v>
      </c>
      <c r="CH531">
        <v>0</v>
      </c>
      <c r="CI531">
        <v>0</v>
      </c>
      <c r="CJ531">
        <v>0</v>
      </c>
      <c r="CK531">
        <v>1</v>
      </c>
      <c r="CL531">
        <v>0</v>
      </c>
      <c r="CM531">
        <v>0</v>
      </c>
      <c r="CN531">
        <v>0</v>
      </c>
      <c r="CO531" s="17">
        <v>0</v>
      </c>
      <c r="CP531">
        <v>0.29799999999999999</v>
      </c>
      <c r="CQ531">
        <v>18</v>
      </c>
      <c r="CR531">
        <v>1</v>
      </c>
      <c r="CS531">
        <v>0</v>
      </c>
      <c r="CT531">
        <v>15</v>
      </c>
      <c r="CZ531" s="33" t="s">
        <v>85</v>
      </c>
    </row>
    <row r="532" spans="1:104" x14ac:dyDescent="0.25">
      <c r="A532">
        <v>531</v>
      </c>
      <c r="B532">
        <v>35</v>
      </c>
      <c r="C532" s="24" t="s">
        <v>325</v>
      </c>
      <c r="D532" s="12">
        <v>6.5</v>
      </c>
      <c r="E532" s="13">
        <f t="shared" si="130"/>
        <v>0.93525179856115104</v>
      </c>
      <c r="F532" s="7">
        <v>6.95</v>
      </c>
      <c r="G532" s="7">
        <f t="shared" si="123"/>
        <v>5.5647482014388494</v>
      </c>
      <c r="H532" s="15">
        <f t="shared" si="124"/>
        <v>7.4352517985611506</v>
      </c>
      <c r="I532" s="11">
        <f t="shared" si="125"/>
        <v>0.17651295312271437</v>
      </c>
      <c r="J532" s="32">
        <f t="shared" si="126"/>
        <v>2.5397547211901347E-2</v>
      </c>
      <c r="K532" s="32">
        <f t="shared" si="127"/>
        <v>39.373880936478692</v>
      </c>
      <c r="L532" s="8">
        <v>1</v>
      </c>
      <c r="M532" s="9">
        <v>0</v>
      </c>
      <c r="N532" s="8">
        <v>0</v>
      </c>
      <c r="O532" s="9">
        <v>0</v>
      </c>
      <c r="P532" s="9">
        <v>0</v>
      </c>
      <c r="Q532" s="9">
        <v>1</v>
      </c>
      <c r="R532" s="9">
        <v>0</v>
      </c>
      <c r="S532" s="8">
        <v>1510</v>
      </c>
      <c r="T532" s="9">
        <v>7</v>
      </c>
      <c r="U532" s="9">
        <f t="shared" si="128"/>
        <v>1502</v>
      </c>
      <c r="V532" s="9">
        <f t="shared" si="129"/>
        <v>15</v>
      </c>
      <c r="W532" s="7">
        <f t="shared" si="135"/>
        <v>7.66012</v>
      </c>
      <c r="X532" s="7">
        <f t="shared" si="131"/>
        <v>16.827439999999999</v>
      </c>
      <c r="Y532" s="9">
        <v>1</v>
      </c>
      <c r="Z532" s="9">
        <v>0</v>
      </c>
      <c r="AA532" s="9">
        <v>1</v>
      </c>
      <c r="AB532" s="9">
        <v>0</v>
      </c>
      <c r="AC532" s="9">
        <v>0</v>
      </c>
      <c r="AD532" s="29">
        <v>0</v>
      </c>
      <c r="AE532" s="9">
        <v>1</v>
      </c>
      <c r="AF532" s="9">
        <v>0</v>
      </c>
      <c r="AG532" s="29">
        <v>0</v>
      </c>
      <c r="AH532" s="9">
        <v>0</v>
      </c>
      <c r="AI532" s="29">
        <v>1</v>
      </c>
      <c r="AJ532" s="20">
        <v>1986</v>
      </c>
      <c r="AK532" s="32">
        <v>0.36</v>
      </c>
      <c r="AL532" s="32">
        <v>0.49</v>
      </c>
      <c r="AM532" s="32">
        <v>0.13</v>
      </c>
      <c r="AN532" s="42">
        <v>0.02</v>
      </c>
      <c r="AO532" s="41">
        <v>1</v>
      </c>
      <c r="AP532" s="17">
        <v>0</v>
      </c>
      <c r="AQ532">
        <v>0.88</v>
      </c>
      <c r="AR532" s="39">
        <f t="shared" ref="AR532:AR538" si="136">1-AQ532</f>
        <v>0.12</v>
      </c>
      <c r="AS532" s="38">
        <f t="shared" si="132"/>
        <v>0.54400000000000004</v>
      </c>
      <c r="AT532" s="39">
        <f t="shared" si="133"/>
        <v>0.45600000000000002</v>
      </c>
      <c r="AU532">
        <v>0</v>
      </c>
      <c r="AV532" s="17">
        <v>1</v>
      </c>
      <c r="AW532">
        <v>0</v>
      </c>
      <c r="AX532" s="17">
        <v>1</v>
      </c>
      <c r="AY532" s="17" t="s">
        <v>21</v>
      </c>
      <c r="AZ532">
        <v>0</v>
      </c>
      <c r="BA532">
        <v>1</v>
      </c>
      <c r="BB532">
        <v>0</v>
      </c>
      <c r="BC532">
        <v>0</v>
      </c>
      <c r="BD532">
        <v>0</v>
      </c>
      <c r="BE532">
        <v>0</v>
      </c>
      <c r="BF532" s="17">
        <v>0</v>
      </c>
      <c r="BG532">
        <v>0</v>
      </c>
      <c r="BH532">
        <v>1</v>
      </c>
      <c r="BI532" s="17">
        <v>0</v>
      </c>
      <c r="BJ532" t="s">
        <v>98</v>
      </c>
      <c r="BK532" t="s">
        <v>98</v>
      </c>
      <c r="BL532" s="90">
        <f t="shared" si="134"/>
        <v>31.487559999999998</v>
      </c>
      <c r="BM532">
        <v>1</v>
      </c>
      <c r="BN532">
        <v>0</v>
      </c>
      <c r="BO532">
        <v>0</v>
      </c>
      <c r="BP532">
        <v>0</v>
      </c>
      <c r="BQ532">
        <v>0</v>
      </c>
      <c r="BR532">
        <v>0</v>
      </c>
      <c r="BS532">
        <v>0</v>
      </c>
      <c r="BT532" s="17">
        <v>0</v>
      </c>
      <c r="BU532">
        <v>0</v>
      </c>
      <c r="BV532">
        <v>0</v>
      </c>
      <c r="BW532">
        <v>0</v>
      </c>
      <c r="BX532" s="17">
        <v>1</v>
      </c>
      <c r="BY532">
        <v>0</v>
      </c>
      <c r="BZ532">
        <v>0</v>
      </c>
      <c r="CA532">
        <v>0</v>
      </c>
      <c r="CB532">
        <v>0</v>
      </c>
      <c r="CC532" s="17">
        <v>0</v>
      </c>
      <c r="CD532">
        <v>0</v>
      </c>
      <c r="CE532">
        <v>0</v>
      </c>
      <c r="CF532">
        <v>0</v>
      </c>
      <c r="CG532">
        <v>1</v>
      </c>
      <c r="CH532">
        <v>0</v>
      </c>
      <c r="CI532">
        <v>0</v>
      </c>
      <c r="CJ532">
        <v>0</v>
      </c>
      <c r="CK532">
        <v>0</v>
      </c>
      <c r="CL532">
        <v>0</v>
      </c>
      <c r="CM532">
        <v>0</v>
      </c>
      <c r="CN532">
        <v>0</v>
      </c>
      <c r="CO532" s="17">
        <v>0</v>
      </c>
      <c r="CP532">
        <v>0.29799999999999999</v>
      </c>
      <c r="CQ532">
        <v>18</v>
      </c>
      <c r="CR532">
        <v>1</v>
      </c>
      <c r="CS532">
        <v>0</v>
      </c>
      <c r="CT532">
        <v>15</v>
      </c>
      <c r="CZ532" s="33" t="s">
        <v>85</v>
      </c>
    </row>
    <row r="533" spans="1:104" x14ac:dyDescent="0.25">
      <c r="A533">
        <v>532</v>
      </c>
      <c r="B533">
        <v>35</v>
      </c>
      <c r="C533" s="24" t="s">
        <v>325</v>
      </c>
      <c r="D533" s="12">
        <v>7.4</v>
      </c>
      <c r="E533" s="13">
        <f t="shared" si="130"/>
        <v>0.95238095238095244</v>
      </c>
      <c r="F533" s="7">
        <v>7.77</v>
      </c>
      <c r="G533" s="7">
        <f t="shared" si="123"/>
        <v>6.4476190476190478</v>
      </c>
      <c r="H533" s="15">
        <f t="shared" si="124"/>
        <v>8.3523809523809529</v>
      </c>
      <c r="I533" s="11">
        <f t="shared" si="125"/>
        <v>0.19657517462416382</v>
      </c>
      <c r="J533" s="32">
        <f t="shared" si="126"/>
        <v>2.5299250273380161E-2</v>
      </c>
      <c r="K533" s="32">
        <f t="shared" si="127"/>
        <v>39.526863017446757</v>
      </c>
      <c r="L533" s="8">
        <v>1</v>
      </c>
      <c r="M533" s="9">
        <v>0</v>
      </c>
      <c r="N533" s="8">
        <v>0</v>
      </c>
      <c r="O533" s="9">
        <v>0</v>
      </c>
      <c r="P533" s="9">
        <v>0</v>
      </c>
      <c r="Q533" s="9">
        <v>1</v>
      </c>
      <c r="R533" s="9">
        <v>0</v>
      </c>
      <c r="S533" s="8">
        <v>1510</v>
      </c>
      <c r="T533" s="9">
        <v>7</v>
      </c>
      <c r="U533" s="9">
        <f t="shared" si="128"/>
        <v>1502</v>
      </c>
      <c r="V533" s="9">
        <f t="shared" si="129"/>
        <v>15</v>
      </c>
      <c r="W533" s="7">
        <f t="shared" si="135"/>
        <v>7.66012</v>
      </c>
      <c r="X533" s="7">
        <f t="shared" si="131"/>
        <v>16.827439999999999</v>
      </c>
      <c r="Y533" s="9">
        <v>1</v>
      </c>
      <c r="Z533" s="9">
        <v>0</v>
      </c>
      <c r="AA533" s="9">
        <v>1</v>
      </c>
      <c r="AB533" s="9">
        <v>0</v>
      </c>
      <c r="AC533" s="9">
        <v>0</v>
      </c>
      <c r="AD533" s="29">
        <v>0</v>
      </c>
      <c r="AE533" s="9">
        <v>1</v>
      </c>
      <c r="AF533" s="9">
        <v>0</v>
      </c>
      <c r="AG533" s="29">
        <v>0</v>
      </c>
      <c r="AH533" s="9">
        <v>0</v>
      </c>
      <c r="AI533" s="29">
        <v>1</v>
      </c>
      <c r="AJ533" s="20">
        <v>1986</v>
      </c>
      <c r="AK533" s="32">
        <v>0.36</v>
      </c>
      <c r="AL533" s="32">
        <v>0.49</v>
      </c>
      <c r="AM533" s="32">
        <v>0.13</v>
      </c>
      <c r="AN533" s="42">
        <v>0.02</v>
      </c>
      <c r="AO533" s="41">
        <v>1</v>
      </c>
      <c r="AP533" s="17">
        <v>0</v>
      </c>
      <c r="AQ533">
        <v>0.88</v>
      </c>
      <c r="AR533" s="39">
        <f t="shared" si="136"/>
        <v>0.12</v>
      </c>
      <c r="AS533" s="38">
        <f t="shared" si="132"/>
        <v>0.54400000000000004</v>
      </c>
      <c r="AT533" s="39">
        <f t="shared" si="133"/>
        <v>0.45600000000000002</v>
      </c>
      <c r="AU533">
        <v>0</v>
      </c>
      <c r="AV533" s="17">
        <v>1</v>
      </c>
      <c r="AW533">
        <v>0</v>
      </c>
      <c r="AX533" s="17">
        <v>1</v>
      </c>
      <c r="AY533" s="17" t="s">
        <v>21</v>
      </c>
      <c r="AZ533">
        <v>0</v>
      </c>
      <c r="BA533">
        <v>1</v>
      </c>
      <c r="BB533">
        <v>0</v>
      </c>
      <c r="BC533">
        <v>0</v>
      </c>
      <c r="BD533">
        <v>0</v>
      </c>
      <c r="BE533">
        <v>0</v>
      </c>
      <c r="BF533" s="17">
        <v>0</v>
      </c>
      <c r="BG533">
        <v>0</v>
      </c>
      <c r="BH533">
        <v>1</v>
      </c>
      <c r="BI533" s="17">
        <v>0</v>
      </c>
      <c r="BJ533" t="s">
        <v>98</v>
      </c>
      <c r="BK533" t="s">
        <v>98</v>
      </c>
      <c r="BL533" s="90">
        <f t="shared" si="134"/>
        <v>31.487559999999998</v>
      </c>
      <c r="BM533">
        <v>1</v>
      </c>
      <c r="BN533">
        <v>0</v>
      </c>
      <c r="BO533">
        <v>0</v>
      </c>
      <c r="BP533">
        <v>0</v>
      </c>
      <c r="BQ533">
        <v>0</v>
      </c>
      <c r="BR533">
        <v>0</v>
      </c>
      <c r="BS533">
        <v>0</v>
      </c>
      <c r="BT533" s="17">
        <v>0</v>
      </c>
      <c r="BU533">
        <v>0</v>
      </c>
      <c r="BV533">
        <v>0</v>
      </c>
      <c r="BW533">
        <v>0</v>
      </c>
      <c r="BX533" s="17">
        <v>1</v>
      </c>
      <c r="BY533">
        <v>0</v>
      </c>
      <c r="BZ533">
        <v>0</v>
      </c>
      <c r="CA533">
        <v>0</v>
      </c>
      <c r="CB533">
        <v>0</v>
      </c>
      <c r="CC533" s="17">
        <v>0</v>
      </c>
      <c r="CD533">
        <v>0</v>
      </c>
      <c r="CE533">
        <v>0</v>
      </c>
      <c r="CF533">
        <v>0</v>
      </c>
      <c r="CG533">
        <v>1</v>
      </c>
      <c r="CH533">
        <v>0</v>
      </c>
      <c r="CI533">
        <v>0</v>
      </c>
      <c r="CJ533">
        <v>0</v>
      </c>
      <c r="CK533">
        <v>1</v>
      </c>
      <c r="CL533">
        <v>0</v>
      </c>
      <c r="CM533">
        <v>0</v>
      </c>
      <c r="CN533">
        <v>0</v>
      </c>
      <c r="CO533" s="17">
        <v>0</v>
      </c>
      <c r="CP533">
        <v>0.29799999999999999</v>
      </c>
      <c r="CQ533">
        <v>18</v>
      </c>
      <c r="CR533">
        <v>1</v>
      </c>
      <c r="CS533">
        <v>0</v>
      </c>
      <c r="CT533">
        <v>15</v>
      </c>
      <c r="CZ533" s="33" t="s">
        <v>85</v>
      </c>
    </row>
    <row r="534" spans="1:104" x14ac:dyDescent="0.25">
      <c r="A534">
        <v>533</v>
      </c>
      <c r="B534">
        <v>35</v>
      </c>
      <c r="C534" s="24" t="s">
        <v>325</v>
      </c>
      <c r="D534" s="12">
        <v>7.5</v>
      </c>
      <c r="E534" s="13">
        <f t="shared" si="130"/>
        <v>0.96030729833546735</v>
      </c>
      <c r="F534" s="7">
        <v>7.81</v>
      </c>
      <c r="G534" s="7">
        <f t="shared" si="123"/>
        <v>6.5396927016645323</v>
      </c>
      <c r="H534" s="15">
        <f t="shared" si="124"/>
        <v>8.4603072983354668</v>
      </c>
      <c r="I534" s="11">
        <f t="shared" si="125"/>
        <v>0.1975477495959001</v>
      </c>
      <c r="J534" s="32">
        <f t="shared" si="126"/>
        <v>2.5294206094225363E-2</v>
      </c>
      <c r="K534" s="32">
        <f t="shared" si="127"/>
        <v>39.534745477870473</v>
      </c>
      <c r="L534" s="8">
        <v>1</v>
      </c>
      <c r="M534" s="9">
        <v>0</v>
      </c>
      <c r="N534" s="8">
        <v>0</v>
      </c>
      <c r="O534" s="9">
        <v>0</v>
      </c>
      <c r="P534" s="9">
        <v>0</v>
      </c>
      <c r="Q534" s="9">
        <v>1</v>
      </c>
      <c r="R534" s="9">
        <v>0</v>
      </c>
      <c r="S534" s="8">
        <v>1510</v>
      </c>
      <c r="T534" s="9">
        <v>7</v>
      </c>
      <c r="U534" s="9">
        <f t="shared" si="128"/>
        <v>1502</v>
      </c>
      <c r="V534" s="9">
        <f t="shared" si="129"/>
        <v>15</v>
      </c>
      <c r="W534" s="7">
        <f t="shared" si="135"/>
        <v>7.66012</v>
      </c>
      <c r="X534" s="7">
        <f t="shared" si="131"/>
        <v>16.827439999999999</v>
      </c>
      <c r="Y534" s="9">
        <v>1</v>
      </c>
      <c r="Z534" s="9">
        <v>0</v>
      </c>
      <c r="AA534" s="9">
        <v>1</v>
      </c>
      <c r="AB534" s="9">
        <v>0</v>
      </c>
      <c r="AC534" s="9">
        <v>0</v>
      </c>
      <c r="AD534" s="29">
        <v>0</v>
      </c>
      <c r="AE534" s="9">
        <v>1</v>
      </c>
      <c r="AF534" s="9">
        <v>0</v>
      </c>
      <c r="AG534" s="29">
        <v>0</v>
      </c>
      <c r="AH534" s="9">
        <v>0</v>
      </c>
      <c r="AI534" s="29">
        <v>1</v>
      </c>
      <c r="AJ534" s="20">
        <v>1986</v>
      </c>
      <c r="AK534" s="32">
        <v>0.36</v>
      </c>
      <c r="AL534" s="32">
        <v>0.49</v>
      </c>
      <c r="AM534" s="32">
        <v>0.13</v>
      </c>
      <c r="AN534" s="42">
        <v>0.02</v>
      </c>
      <c r="AO534" s="41">
        <v>1</v>
      </c>
      <c r="AP534" s="17">
        <v>0</v>
      </c>
      <c r="AQ534">
        <v>0.88</v>
      </c>
      <c r="AR534" s="39">
        <f t="shared" si="136"/>
        <v>0.12</v>
      </c>
      <c r="AS534" s="38">
        <f t="shared" si="132"/>
        <v>0.54400000000000004</v>
      </c>
      <c r="AT534" s="39">
        <f t="shared" si="133"/>
        <v>0.45600000000000002</v>
      </c>
      <c r="AU534">
        <v>0</v>
      </c>
      <c r="AV534" s="17">
        <v>1</v>
      </c>
      <c r="AW534">
        <v>0</v>
      </c>
      <c r="AX534" s="17">
        <v>1</v>
      </c>
      <c r="AY534" s="17" t="s">
        <v>21</v>
      </c>
      <c r="AZ534">
        <v>0</v>
      </c>
      <c r="BA534">
        <v>1</v>
      </c>
      <c r="BB534">
        <v>0</v>
      </c>
      <c r="BC534">
        <v>0</v>
      </c>
      <c r="BD534">
        <v>0</v>
      </c>
      <c r="BE534">
        <v>0</v>
      </c>
      <c r="BF534" s="17">
        <v>0</v>
      </c>
      <c r="BG534">
        <v>0</v>
      </c>
      <c r="BH534">
        <v>1</v>
      </c>
      <c r="BI534" s="17">
        <v>0</v>
      </c>
      <c r="BJ534" t="s">
        <v>98</v>
      </c>
      <c r="BK534" t="s">
        <v>98</v>
      </c>
      <c r="BL534" s="90">
        <f t="shared" si="134"/>
        <v>31.487559999999998</v>
      </c>
      <c r="BM534">
        <v>1</v>
      </c>
      <c r="BN534">
        <v>0</v>
      </c>
      <c r="BO534">
        <v>0</v>
      </c>
      <c r="BP534">
        <v>0</v>
      </c>
      <c r="BQ534">
        <v>0</v>
      </c>
      <c r="BR534">
        <v>0</v>
      </c>
      <c r="BS534">
        <v>0</v>
      </c>
      <c r="BT534" s="17">
        <v>0</v>
      </c>
      <c r="BU534">
        <v>0</v>
      </c>
      <c r="BV534">
        <v>0</v>
      </c>
      <c r="BW534">
        <v>0</v>
      </c>
      <c r="BX534" s="17">
        <v>1</v>
      </c>
      <c r="BY534">
        <v>0</v>
      </c>
      <c r="BZ534">
        <v>0</v>
      </c>
      <c r="CA534">
        <v>0</v>
      </c>
      <c r="CB534">
        <v>0</v>
      </c>
      <c r="CC534" s="17">
        <v>0</v>
      </c>
      <c r="CD534">
        <v>0</v>
      </c>
      <c r="CE534">
        <v>0</v>
      </c>
      <c r="CF534">
        <v>0</v>
      </c>
      <c r="CG534">
        <v>1</v>
      </c>
      <c r="CH534">
        <v>0</v>
      </c>
      <c r="CI534">
        <v>0</v>
      </c>
      <c r="CJ534">
        <v>0</v>
      </c>
      <c r="CK534">
        <v>0</v>
      </c>
      <c r="CL534">
        <v>0</v>
      </c>
      <c r="CM534">
        <v>0</v>
      </c>
      <c r="CN534">
        <v>0</v>
      </c>
      <c r="CO534" s="17">
        <v>0</v>
      </c>
      <c r="CP534">
        <v>0.29799999999999999</v>
      </c>
      <c r="CQ534">
        <v>18</v>
      </c>
      <c r="CR534">
        <v>1</v>
      </c>
      <c r="CS534">
        <v>0</v>
      </c>
      <c r="CT534">
        <v>15</v>
      </c>
      <c r="CZ534" s="33" t="s">
        <v>85</v>
      </c>
    </row>
    <row r="535" spans="1:104" x14ac:dyDescent="0.25">
      <c r="A535">
        <v>534</v>
      </c>
      <c r="B535">
        <v>35</v>
      </c>
      <c r="C535" s="24" t="s">
        <v>325</v>
      </c>
      <c r="D535" s="12">
        <v>7.3</v>
      </c>
      <c r="E535" s="13">
        <f t="shared" si="130"/>
        <v>0.96052631578947367</v>
      </c>
      <c r="F535" s="7">
        <v>7.6</v>
      </c>
      <c r="G535" s="7">
        <f t="shared" si="123"/>
        <v>6.3394736842105264</v>
      </c>
      <c r="H535" s="15">
        <f t="shared" si="124"/>
        <v>8.2605263157894733</v>
      </c>
      <c r="I535" s="11">
        <f t="shared" si="125"/>
        <v>0.19243528302935478</v>
      </c>
      <c r="J535" s="32">
        <f t="shared" si="126"/>
        <v>2.5320431977546683E-2</v>
      </c>
      <c r="K535" s="32">
        <f t="shared" si="127"/>
        <v>39.493796981298217</v>
      </c>
      <c r="L535" s="8">
        <v>1</v>
      </c>
      <c r="M535" s="9">
        <v>0</v>
      </c>
      <c r="N535" s="8">
        <v>0</v>
      </c>
      <c r="O535" s="9">
        <v>0</v>
      </c>
      <c r="P535" s="9">
        <v>0</v>
      </c>
      <c r="Q535" s="9">
        <v>1</v>
      </c>
      <c r="R535" s="9">
        <v>0</v>
      </c>
      <c r="S535" s="8">
        <v>1510</v>
      </c>
      <c r="T535" s="9">
        <v>7</v>
      </c>
      <c r="U535" s="9">
        <f t="shared" si="128"/>
        <v>1502</v>
      </c>
      <c r="V535" s="9">
        <f t="shared" si="129"/>
        <v>15</v>
      </c>
      <c r="W535" s="7">
        <f t="shared" si="135"/>
        <v>7.66012</v>
      </c>
      <c r="X535" s="7">
        <f t="shared" si="131"/>
        <v>16.827439999999999</v>
      </c>
      <c r="Y535" s="9">
        <v>1</v>
      </c>
      <c r="Z535" s="9">
        <v>0</v>
      </c>
      <c r="AA535" s="9">
        <v>1</v>
      </c>
      <c r="AB535" s="9">
        <v>0</v>
      </c>
      <c r="AC535" s="9">
        <v>0</v>
      </c>
      <c r="AD535" s="29">
        <v>0</v>
      </c>
      <c r="AE535" s="9">
        <v>1</v>
      </c>
      <c r="AF535" s="9">
        <v>0</v>
      </c>
      <c r="AG535" s="29">
        <v>0</v>
      </c>
      <c r="AH535" s="9">
        <v>0</v>
      </c>
      <c r="AI535" s="29">
        <v>1</v>
      </c>
      <c r="AJ535" s="20">
        <v>1986</v>
      </c>
      <c r="AK535" s="32">
        <v>0.36</v>
      </c>
      <c r="AL535" s="32">
        <v>0.49</v>
      </c>
      <c r="AM535" s="32">
        <v>0.13</v>
      </c>
      <c r="AN535" s="42">
        <v>0.02</v>
      </c>
      <c r="AO535" s="41">
        <v>1</v>
      </c>
      <c r="AP535" s="17">
        <v>0</v>
      </c>
      <c r="AQ535">
        <v>0.88</v>
      </c>
      <c r="AR535" s="39">
        <f t="shared" si="136"/>
        <v>0.12</v>
      </c>
      <c r="AS535" s="38">
        <f t="shared" si="132"/>
        <v>0.54400000000000004</v>
      </c>
      <c r="AT535" s="39">
        <f t="shared" si="133"/>
        <v>0.45600000000000002</v>
      </c>
      <c r="AU535">
        <v>0</v>
      </c>
      <c r="AV535" s="17">
        <v>1</v>
      </c>
      <c r="AW535">
        <v>0</v>
      </c>
      <c r="AX535" s="17">
        <v>1</v>
      </c>
      <c r="AY535" s="17" t="s">
        <v>21</v>
      </c>
      <c r="AZ535">
        <v>0</v>
      </c>
      <c r="BA535">
        <v>1</v>
      </c>
      <c r="BB535">
        <v>0</v>
      </c>
      <c r="BC535">
        <v>0</v>
      </c>
      <c r="BD535">
        <v>0</v>
      </c>
      <c r="BE535">
        <v>0</v>
      </c>
      <c r="BF535" s="17">
        <v>0</v>
      </c>
      <c r="BG535">
        <v>0</v>
      </c>
      <c r="BH535">
        <v>1</v>
      </c>
      <c r="BI535" s="17">
        <v>0</v>
      </c>
      <c r="BJ535" t="s">
        <v>98</v>
      </c>
      <c r="BK535" t="s">
        <v>98</v>
      </c>
      <c r="BL535" s="90">
        <f t="shared" si="134"/>
        <v>31.487559999999998</v>
      </c>
      <c r="BM535">
        <v>1</v>
      </c>
      <c r="BN535">
        <v>0</v>
      </c>
      <c r="BO535">
        <v>0</v>
      </c>
      <c r="BP535">
        <v>0</v>
      </c>
      <c r="BQ535">
        <v>0</v>
      </c>
      <c r="BR535">
        <v>0</v>
      </c>
      <c r="BS535">
        <v>0</v>
      </c>
      <c r="BT535" s="17">
        <v>0</v>
      </c>
      <c r="BU535">
        <v>0</v>
      </c>
      <c r="BV535">
        <v>0</v>
      </c>
      <c r="BW535">
        <v>0</v>
      </c>
      <c r="BX535" s="17">
        <v>1</v>
      </c>
      <c r="BY535">
        <v>0</v>
      </c>
      <c r="BZ535">
        <v>0</v>
      </c>
      <c r="CA535">
        <v>0</v>
      </c>
      <c r="CB535">
        <v>0</v>
      </c>
      <c r="CC535" s="17">
        <v>0</v>
      </c>
      <c r="CD535">
        <v>0</v>
      </c>
      <c r="CE535">
        <v>0</v>
      </c>
      <c r="CF535">
        <v>0</v>
      </c>
      <c r="CG535">
        <v>1</v>
      </c>
      <c r="CH535">
        <v>0</v>
      </c>
      <c r="CI535">
        <v>0</v>
      </c>
      <c r="CJ535">
        <v>0</v>
      </c>
      <c r="CK535">
        <v>0</v>
      </c>
      <c r="CL535">
        <v>0</v>
      </c>
      <c r="CM535">
        <v>0</v>
      </c>
      <c r="CN535">
        <v>0</v>
      </c>
      <c r="CO535" s="17">
        <v>1</v>
      </c>
      <c r="CP535">
        <v>0.29799999999999999</v>
      </c>
      <c r="CQ535">
        <v>18</v>
      </c>
      <c r="CR535">
        <v>1</v>
      </c>
      <c r="CS535">
        <v>0</v>
      </c>
      <c r="CT535">
        <v>15</v>
      </c>
      <c r="CZ535" s="33" t="s">
        <v>85</v>
      </c>
    </row>
    <row r="536" spans="1:104" x14ac:dyDescent="0.25">
      <c r="A536">
        <v>535</v>
      </c>
      <c r="B536">
        <v>35</v>
      </c>
      <c r="C536" s="24" t="s">
        <v>325</v>
      </c>
      <c r="D536" s="12">
        <v>7.1</v>
      </c>
      <c r="E536" s="13">
        <f t="shared" si="130"/>
        <v>0.94164456233421745</v>
      </c>
      <c r="F536" s="7">
        <v>7.54</v>
      </c>
      <c r="G536" s="7">
        <f t="shared" si="123"/>
        <v>6.1583554376657821</v>
      </c>
      <c r="H536" s="15">
        <f t="shared" si="124"/>
        <v>8.0416445623342163</v>
      </c>
      <c r="I536" s="11">
        <f t="shared" si="125"/>
        <v>0.19097167590337699</v>
      </c>
      <c r="J536" s="32">
        <f t="shared" si="126"/>
        <v>2.5327808475248934E-2</v>
      </c>
      <c r="K536" s="32">
        <f t="shared" si="127"/>
        <v>39.482294766135368</v>
      </c>
      <c r="L536" s="8">
        <v>1</v>
      </c>
      <c r="M536" s="9">
        <v>0</v>
      </c>
      <c r="N536" s="8">
        <v>0</v>
      </c>
      <c r="O536" s="9">
        <v>0</v>
      </c>
      <c r="P536" s="9">
        <v>0</v>
      </c>
      <c r="Q536" s="9">
        <v>1</v>
      </c>
      <c r="R536" s="9">
        <v>0</v>
      </c>
      <c r="S536" s="8">
        <v>1510</v>
      </c>
      <c r="T536" s="9">
        <v>7</v>
      </c>
      <c r="U536" s="9">
        <f t="shared" si="128"/>
        <v>1502</v>
      </c>
      <c r="V536" s="9">
        <f t="shared" si="129"/>
        <v>15</v>
      </c>
      <c r="W536" s="7">
        <f t="shared" si="135"/>
        <v>7.66012</v>
      </c>
      <c r="X536" s="7">
        <f t="shared" si="131"/>
        <v>16.827439999999999</v>
      </c>
      <c r="Y536" s="9">
        <v>1</v>
      </c>
      <c r="Z536" s="9">
        <v>0</v>
      </c>
      <c r="AA536" s="9">
        <v>1</v>
      </c>
      <c r="AB536" s="9">
        <v>0</v>
      </c>
      <c r="AC536" s="9">
        <v>0</v>
      </c>
      <c r="AD536" s="29">
        <v>0</v>
      </c>
      <c r="AE536" s="9">
        <v>1</v>
      </c>
      <c r="AF536" s="9">
        <v>0</v>
      </c>
      <c r="AG536" s="29">
        <v>0</v>
      </c>
      <c r="AH536" s="9">
        <v>0</v>
      </c>
      <c r="AI536" s="29">
        <v>1</v>
      </c>
      <c r="AJ536" s="20">
        <v>1986</v>
      </c>
      <c r="AK536" s="32">
        <v>0.36</v>
      </c>
      <c r="AL536" s="32">
        <v>0.49</v>
      </c>
      <c r="AM536" s="32">
        <v>0.13</v>
      </c>
      <c r="AN536" s="42">
        <v>0.02</v>
      </c>
      <c r="AO536" s="41">
        <v>1</v>
      </c>
      <c r="AP536" s="17">
        <v>0</v>
      </c>
      <c r="AQ536">
        <v>0.88</v>
      </c>
      <c r="AR536" s="39">
        <f t="shared" si="136"/>
        <v>0.12</v>
      </c>
      <c r="AS536" s="38">
        <f t="shared" si="132"/>
        <v>0.54400000000000004</v>
      </c>
      <c r="AT536" s="39">
        <f t="shared" si="133"/>
        <v>0.45600000000000002</v>
      </c>
      <c r="AU536">
        <v>0</v>
      </c>
      <c r="AV536" s="17">
        <v>1</v>
      </c>
      <c r="AW536">
        <v>0</v>
      </c>
      <c r="AX536" s="17">
        <v>1</v>
      </c>
      <c r="AY536" s="17" t="s">
        <v>21</v>
      </c>
      <c r="AZ536">
        <v>0</v>
      </c>
      <c r="BA536">
        <v>1</v>
      </c>
      <c r="BB536">
        <v>0</v>
      </c>
      <c r="BC536">
        <v>0</v>
      </c>
      <c r="BD536">
        <v>0</v>
      </c>
      <c r="BE536">
        <v>0</v>
      </c>
      <c r="BF536" s="17">
        <v>0</v>
      </c>
      <c r="BG536">
        <v>0</v>
      </c>
      <c r="BH536">
        <v>1</v>
      </c>
      <c r="BI536" s="17">
        <v>0</v>
      </c>
      <c r="BJ536" t="s">
        <v>98</v>
      </c>
      <c r="BK536" t="s">
        <v>98</v>
      </c>
      <c r="BL536" s="90">
        <f t="shared" si="134"/>
        <v>31.487559999999998</v>
      </c>
      <c r="BM536">
        <v>1</v>
      </c>
      <c r="BN536">
        <v>0</v>
      </c>
      <c r="BO536">
        <v>0</v>
      </c>
      <c r="BP536">
        <v>0</v>
      </c>
      <c r="BQ536">
        <v>0</v>
      </c>
      <c r="BR536">
        <v>0</v>
      </c>
      <c r="BS536">
        <v>0</v>
      </c>
      <c r="BT536" s="17">
        <v>0</v>
      </c>
      <c r="BU536">
        <v>0</v>
      </c>
      <c r="BV536">
        <v>0</v>
      </c>
      <c r="BW536">
        <v>0</v>
      </c>
      <c r="BX536" s="17">
        <v>1</v>
      </c>
      <c r="BY536">
        <v>0</v>
      </c>
      <c r="BZ536">
        <v>0</v>
      </c>
      <c r="CA536">
        <v>0</v>
      </c>
      <c r="CB536">
        <v>0</v>
      </c>
      <c r="CC536" s="17">
        <v>0</v>
      </c>
      <c r="CD536">
        <v>0</v>
      </c>
      <c r="CE536">
        <v>0</v>
      </c>
      <c r="CF536">
        <v>0</v>
      </c>
      <c r="CG536">
        <v>1</v>
      </c>
      <c r="CH536">
        <v>0</v>
      </c>
      <c r="CI536">
        <v>0</v>
      </c>
      <c r="CJ536">
        <v>0</v>
      </c>
      <c r="CK536">
        <v>0</v>
      </c>
      <c r="CL536">
        <v>0</v>
      </c>
      <c r="CM536">
        <v>0</v>
      </c>
      <c r="CN536">
        <v>0</v>
      </c>
      <c r="CO536" s="17">
        <v>1</v>
      </c>
      <c r="CP536">
        <v>0.29799999999999999</v>
      </c>
      <c r="CQ536">
        <v>18</v>
      </c>
      <c r="CR536">
        <v>1</v>
      </c>
      <c r="CS536">
        <v>0</v>
      </c>
      <c r="CT536">
        <v>15</v>
      </c>
      <c r="CZ536" s="33" t="s">
        <v>85</v>
      </c>
    </row>
    <row r="537" spans="1:104" x14ac:dyDescent="0.25">
      <c r="A537">
        <v>536</v>
      </c>
      <c r="B537">
        <v>35</v>
      </c>
      <c r="C537" s="24" t="s">
        <v>325</v>
      </c>
      <c r="D537" s="12">
        <v>6</v>
      </c>
      <c r="E537" s="13">
        <f t="shared" si="130"/>
        <v>0.90361445783132532</v>
      </c>
      <c r="F537" s="7">
        <v>6.64</v>
      </c>
      <c r="G537" s="7">
        <f t="shared" si="123"/>
        <v>5.096385542168675</v>
      </c>
      <c r="H537" s="15">
        <f t="shared" si="124"/>
        <v>6.903614457831325</v>
      </c>
      <c r="I537" s="11">
        <f t="shared" si="125"/>
        <v>0.16886931820305151</v>
      </c>
      <c r="J537" s="32">
        <f t="shared" si="126"/>
        <v>2.5432126235399324E-2</v>
      </c>
      <c r="K537" s="32">
        <f t="shared" si="127"/>
        <v>39.320345878438047</v>
      </c>
      <c r="L537" s="8">
        <v>1</v>
      </c>
      <c r="M537" s="9">
        <v>0</v>
      </c>
      <c r="N537" s="8">
        <v>0</v>
      </c>
      <c r="O537" s="9">
        <v>0</v>
      </c>
      <c r="P537" s="9">
        <v>0</v>
      </c>
      <c r="Q537" s="9">
        <v>1</v>
      </c>
      <c r="R537" s="9">
        <v>0</v>
      </c>
      <c r="S537" s="8">
        <v>1510</v>
      </c>
      <c r="T537" s="9">
        <v>7</v>
      </c>
      <c r="U537" s="9">
        <f t="shared" si="128"/>
        <v>1502</v>
      </c>
      <c r="V537" s="9">
        <f t="shared" si="129"/>
        <v>15</v>
      </c>
      <c r="W537" s="7">
        <f t="shared" si="135"/>
        <v>7.66012</v>
      </c>
      <c r="X537" s="7">
        <f t="shared" si="131"/>
        <v>16.827439999999999</v>
      </c>
      <c r="Y537" s="9">
        <v>1</v>
      </c>
      <c r="Z537" s="9">
        <v>0</v>
      </c>
      <c r="AA537" s="9">
        <v>1</v>
      </c>
      <c r="AB537" s="9">
        <v>0</v>
      </c>
      <c r="AC537" s="9">
        <v>0</v>
      </c>
      <c r="AD537" s="29">
        <v>0</v>
      </c>
      <c r="AE537" s="9">
        <v>1</v>
      </c>
      <c r="AF537" s="9">
        <v>0</v>
      </c>
      <c r="AG537" s="29">
        <v>0</v>
      </c>
      <c r="AH537" s="9">
        <v>0</v>
      </c>
      <c r="AI537" s="29">
        <v>1</v>
      </c>
      <c r="AJ537" s="20">
        <v>1986</v>
      </c>
      <c r="AK537" s="32">
        <v>0.36</v>
      </c>
      <c r="AL537" s="32">
        <v>0.49</v>
      </c>
      <c r="AM537" s="32">
        <v>0.13</v>
      </c>
      <c r="AN537" s="42">
        <v>0.02</v>
      </c>
      <c r="AO537" s="41">
        <v>1</v>
      </c>
      <c r="AP537" s="17">
        <v>0</v>
      </c>
      <c r="AQ537">
        <v>0.88</v>
      </c>
      <c r="AR537" s="39">
        <f t="shared" si="136"/>
        <v>0.12</v>
      </c>
      <c r="AS537" s="38">
        <f t="shared" si="132"/>
        <v>0.54400000000000004</v>
      </c>
      <c r="AT537" s="39">
        <f t="shared" si="133"/>
        <v>0.45600000000000002</v>
      </c>
      <c r="AU537">
        <v>0</v>
      </c>
      <c r="AV537" s="17">
        <v>1</v>
      </c>
      <c r="AW537">
        <v>0</v>
      </c>
      <c r="AX537" s="17">
        <v>1</v>
      </c>
      <c r="AY537" s="17" t="s">
        <v>21</v>
      </c>
      <c r="AZ537">
        <v>0</v>
      </c>
      <c r="BA537">
        <v>1</v>
      </c>
      <c r="BB537">
        <v>0</v>
      </c>
      <c r="BC537">
        <v>0</v>
      </c>
      <c r="BD537">
        <v>0</v>
      </c>
      <c r="BE537">
        <v>0</v>
      </c>
      <c r="BF537" s="17">
        <v>0</v>
      </c>
      <c r="BG537">
        <v>0</v>
      </c>
      <c r="BH537">
        <v>1</v>
      </c>
      <c r="BI537" s="17">
        <v>0</v>
      </c>
      <c r="BJ537" t="s">
        <v>98</v>
      </c>
      <c r="BK537" t="s">
        <v>98</v>
      </c>
      <c r="BL537" s="90">
        <f t="shared" si="134"/>
        <v>31.487559999999998</v>
      </c>
      <c r="BM537">
        <v>1</v>
      </c>
      <c r="BN537">
        <v>0</v>
      </c>
      <c r="BO537">
        <v>0</v>
      </c>
      <c r="BP537">
        <v>0</v>
      </c>
      <c r="BQ537">
        <v>0</v>
      </c>
      <c r="BR537">
        <v>0</v>
      </c>
      <c r="BS537">
        <v>0</v>
      </c>
      <c r="BT537" s="17">
        <v>0</v>
      </c>
      <c r="BU537">
        <v>0</v>
      </c>
      <c r="BV537">
        <v>0</v>
      </c>
      <c r="BW537">
        <v>0</v>
      </c>
      <c r="BX537" s="17">
        <v>1</v>
      </c>
      <c r="BY537">
        <v>0</v>
      </c>
      <c r="BZ537">
        <v>0</v>
      </c>
      <c r="CA537">
        <v>0</v>
      </c>
      <c r="CB537">
        <v>0</v>
      </c>
      <c r="CC537" s="17">
        <v>0</v>
      </c>
      <c r="CD537">
        <v>0</v>
      </c>
      <c r="CE537">
        <v>0</v>
      </c>
      <c r="CF537">
        <v>0</v>
      </c>
      <c r="CG537">
        <v>1</v>
      </c>
      <c r="CH537">
        <v>0</v>
      </c>
      <c r="CI537">
        <v>0</v>
      </c>
      <c r="CJ537">
        <v>0</v>
      </c>
      <c r="CK537">
        <v>1</v>
      </c>
      <c r="CL537">
        <v>0</v>
      </c>
      <c r="CM537">
        <v>1</v>
      </c>
      <c r="CN537">
        <v>0</v>
      </c>
      <c r="CO537" s="17">
        <v>0</v>
      </c>
      <c r="CP537">
        <v>0.29799999999999999</v>
      </c>
      <c r="CQ537">
        <v>18</v>
      </c>
      <c r="CR537">
        <v>1</v>
      </c>
      <c r="CS537">
        <v>0</v>
      </c>
      <c r="CT537">
        <v>15</v>
      </c>
      <c r="CZ537" s="33" t="s">
        <v>85</v>
      </c>
    </row>
    <row r="538" spans="1:104" x14ac:dyDescent="0.25">
      <c r="A538">
        <v>537</v>
      </c>
      <c r="B538">
        <v>35</v>
      </c>
      <c r="C538" s="24" t="s">
        <v>325</v>
      </c>
      <c r="D538" s="12">
        <v>8.4</v>
      </c>
      <c r="E538" s="13">
        <f t="shared" si="130"/>
        <v>0.98707403055229148</v>
      </c>
      <c r="F538" s="7">
        <v>8.51</v>
      </c>
      <c r="G538" s="7">
        <f t="shared" si="123"/>
        <v>7.4129259694477092</v>
      </c>
      <c r="H538" s="15">
        <f t="shared" si="124"/>
        <v>9.3870740305522915</v>
      </c>
      <c r="I538" s="11">
        <f t="shared" si="125"/>
        <v>0.21440325235359536</v>
      </c>
      <c r="J538" s="32">
        <f t="shared" si="126"/>
        <v>2.5194271721926603E-2</v>
      </c>
      <c r="K538" s="32">
        <f t="shared" si="127"/>
        <v>39.691562075584777</v>
      </c>
      <c r="L538" s="8">
        <v>1</v>
      </c>
      <c r="M538" s="9">
        <v>0</v>
      </c>
      <c r="N538" s="8">
        <v>0</v>
      </c>
      <c r="O538" s="9">
        <v>0</v>
      </c>
      <c r="P538" s="9">
        <v>0</v>
      </c>
      <c r="Q538" s="9">
        <v>1</v>
      </c>
      <c r="R538" s="9">
        <v>0</v>
      </c>
      <c r="S538" s="8">
        <v>1510</v>
      </c>
      <c r="T538" s="9">
        <v>6</v>
      </c>
      <c r="U538" s="9">
        <f t="shared" si="128"/>
        <v>1503</v>
      </c>
      <c r="V538" s="9">
        <f t="shared" si="129"/>
        <v>15</v>
      </c>
      <c r="W538" s="7">
        <f t="shared" si="135"/>
        <v>7.66012</v>
      </c>
      <c r="X538" s="7">
        <f t="shared" si="131"/>
        <v>16.827439999999999</v>
      </c>
      <c r="Y538" s="9">
        <v>1</v>
      </c>
      <c r="Z538" s="9">
        <v>0</v>
      </c>
      <c r="AA538" s="9">
        <v>1</v>
      </c>
      <c r="AB538" s="9">
        <v>0</v>
      </c>
      <c r="AC538" s="9">
        <v>0</v>
      </c>
      <c r="AD538" s="29">
        <v>0</v>
      </c>
      <c r="AE538" s="9">
        <v>1</v>
      </c>
      <c r="AF538" s="9">
        <v>0</v>
      </c>
      <c r="AG538" s="29">
        <v>0</v>
      </c>
      <c r="AH538" s="9">
        <v>0</v>
      </c>
      <c r="AI538" s="29">
        <v>1</v>
      </c>
      <c r="AJ538" s="20">
        <v>1986</v>
      </c>
      <c r="AK538" s="32">
        <v>0.36</v>
      </c>
      <c r="AL538" s="32">
        <v>0.49</v>
      </c>
      <c r="AM538" s="32">
        <v>0.13</v>
      </c>
      <c r="AN538" s="42">
        <v>0.02</v>
      </c>
      <c r="AO538" s="41">
        <v>1</v>
      </c>
      <c r="AP538" s="17">
        <v>0</v>
      </c>
      <c r="AQ538">
        <v>0.88</v>
      </c>
      <c r="AR538" s="39">
        <f t="shared" si="136"/>
        <v>0.12</v>
      </c>
      <c r="AS538" s="38">
        <f t="shared" si="132"/>
        <v>0.54400000000000004</v>
      </c>
      <c r="AT538" s="39">
        <f t="shared" si="133"/>
        <v>0.45600000000000002</v>
      </c>
      <c r="AU538">
        <v>0</v>
      </c>
      <c r="AV538" s="17">
        <v>1</v>
      </c>
      <c r="AW538">
        <v>0</v>
      </c>
      <c r="AX538" s="17">
        <v>1</v>
      </c>
      <c r="AY538" s="17" t="s">
        <v>21</v>
      </c>
      <c r="AZ538">
        <v>0</v>
      </c>
      <c r="BA538">
        <v>1</v>
      </c>
      <c r="BB538">
        <v>0</v>
      </c>
      <c r="BC538">
        <v>0</v>
      </c>
      <c r="BD538">
        <v>0</v>
      </c>
      <c r="BE538">
        <v>0</v>
      </c>
      <c r="BF538" s="17">
        <v>0</v>
      </c>
      <c r="BG538">
        <v>0</v>
      </c>
      <c r="BH538">
        <v>1</v>
      </c>
      <c r="BI538" s="17">
        <v>0</v>
      </c>
      <c r="BJ538" t="s">
        <v>98</v>
      </c>
      <c r="BK538" t="s">
        <v>98</v>
      </c>
      <c r="BL538" s="90">
        <f t="shared" si="134"/>
        <v>31.487559999999998</v>
      </c>
      <c r="BM538">
        <v>0</v>
      </c>
      <c r="BN538">
        <v>0</v>
      </c>
      <c r="BO538">
        <v>0</v>
      </c>
      <c r="BP538">
        <v>0</v>
      </c>
      <c r="BQ538">
        <v>0</v>
      </c>
      <c r="BR538">
        <v>0</v>
      </c>
      <c r="BS538">
        <v>1</v>
      </c>
      <c r="BT538" s="17">
        <v>0</v>
      </c>
      <c r="BU538">
        <v>0</v>
      </c>
      <c r="BV538">
        <v>0</v>
      </c>
      <c r="BW538">
        <v>0</v>
      </c>
      <c r="BX538" s="17">
        <v>1</v>
      </c>
      <c r="BY538">
        <v>0</v>
      </c>
      <c r="BZ538">
        <v>0</v>
      </c>
      <c r="CA538">
        <v>0</v>
      </c>
      <c r="CB538">
        <v>0</v>
      </c>
      <c r="CC538" s="17">
        <v>0</v>
      </c>
      <c r="CD538">
        <v>0</v>
      </c>
      <c r="CE538">
        <v>0</v>
      </c>
      <c r="CF538">
        <v>0</v>
      </c>
      <c r="CG538">
        <v>1</v>
      </c>
      <c r="CH538">
        <v>0</v>
      </c>
      <c r="CI538">
        <v>0</v>
      </c>
      <c r="CJ538">
        <v>1</v>
      </c>
      <c r="CK538">
        <v>0</v>
      </c>
      <c r="CL538">
        <v>0</v>
      </c>
      <c r="CM538">
        <v>0</v>
      </c>
      <c r="CN538">
        <v>0</v>
      </c>
      <c r="CO538" s="17">
        <v>0</v>
      </c>
      <c r="CP538">
        <v>0.29799999999999999</v>
      </c>
      <c r="CQ538">
        <v>18</v>
      </c>
      <c r="CR538">
        <v>1</v>
      </c>
      <c r="CS538">
        <v>0</v>
      </c>
      <c r="CT538">
        <v>15</v>
      </c>
      <c r="CZ538" s="33" t="s">
        <v>85</v>
      </c>
    </row>
    <row r="539" spans="1:104" x14ac:dyDescent="0.25">
      <c r="A539">
        <v>538</v>
      </c>
      <c r="B539">
        <v>35</v>
      </c>
      <c r="C539" s="24" t="s">
        <v>325</v>
      </c>
      <c r="D539" s="12">
        <v>7.4</v>
      </c>
      <c r="E539" s="13">
        <f t="shared" si="130"/>
        <v>1.0407876230661042</v>
      </c>
      <c r="F539" s="7">
        <v>7.11</v>
      </c>
      <c r="G539" s="7">
        <f t="shared" si="123"/>
        <v>6.359212376933896</v>
      </c>
      <c r="H539" s="15">
        <f t="shared" si="124"/>
        <v>8.4407876230661039</v>
      </c>
      <c r="I539" s="11">
        <f t="shared" si="125"/>
        <v>0.19994071330712809</v>
      </c>
      <c r="J539" s="32">
        <f t="shared" si="126"/>
        <v>2.8121056723928003E-2</v>
      </c>
      <c r="K539" s="32">
        <f t="shared" si="127"/>
        <v>35.560541334462272</v>
      </c>
      <c r="L539" s="8">
        <v>1</v>
      </c>
      <c r="M539" s="9">
        <v>0</v>
      </c>
      <c r="N539" s="8">
        <v>0</v>
      </c>
      <c r="O539" s="9">
        <v>0</v>
      </c>
      <c r="P539" s="9">
        <v>0</v>
      </c>
      <c r="Q539" s="9">
        <v>1</v>
      </c>
      <c r="R539" s="9">
        <v>0</v>
      </c>
      <c r="S539" s="8">
        <v>1220</v>
      </c>
      <c r="T539" s="9">
        <v>5</v>
      </c>
      <c r="U539" s="9">
        <f t="shared" si="128"/>
        <v>1214</v>
      </c>
      <c r="V539" s="9">
        <f t="shared" si="129"/>
        <v>15</v>
      </c>
      <c r="W539" s="7">
        <f t="shared" si="135"/>
        <v>7.4770000000000003</v>
      </c>
      <c r="X539" s="7">
        <f t="shared" si="131"/>
        <v>17.561</v>
      </c>
      <c r="Y539" s="9">
        <v>1</v>
      </c>
      <c r="Z539" s="9">
        <v>0</v>
      </c>
      <c r="AA539" s="9">
        <v>1</v>
      </c>
      <c r="AB539" s="9">
        <v>0</v>
      </c>
      <c r="AC539" s="9">
        <v>0</v>
      </c>
      <c r="AD539" s="29">
        <v>0</v>
      </c>
      <c r="AE539" s="9">
        <v>1</v>
      </c>
      <c r="AF539" s="9">
        <v>0</v>
      </c>
      <c r="AG539" s="29">
        <v>0</v>
      </c>
      <c r="AH539" s="9">
        <v>0</v>
      </c>
      <c r="AI539" s="29">
        <v>1</v>
      </c>
      <c r="AJ539" s="20">
        <v>1986</v>
      </c>
      <c r="AK539" s="32">
        <v>0.36</v>
      </c>
      <c r="AL539" s="32">
        <v>0.49</v>
      </c>
      <c r="AM539" s="32">
        <v>0.13</v>
      </c>
      <c r="AN539" s="42">
        <v>0.02</v>
      </c>
      <c r="AO539" s="41">
        <v>1</v>
      </c>
      <c r="AP539" s="17">
        <v>0</v>
      </c>
      <c r="AQ539">
        <v>1</v>
      </c>
      <c r="AR539" s="39">
        <v>0</v>
      </c>
      <c r="AS539" s="38">
        <f t="shared" si="132"/>
        <v>0.55000000000000004</v>
      </c>
      <c r="AT539" s="39">
        <f t="shared" si="133"/>
        <v>0.45</v>
      </c>
      <c r="AU539">
        <v>0</v>
      </c>
      <c r="AV539" s="17">
        <v>1</v>
      </c>
      <c r="AW539">
        <v>0</v>
      </c>
      <c r="AX539" s="17">
        <v>1</v>
      </c>
      <c r="AY539" s="17" t="s">
        <v>21</v>
      </c>
      <c r="AZ539">
        <v>0</v>
      </c>
      <c r="BA539">
        <v>1</v>
      </c>
      <c r="BB539">
        <v>0</v>
      </c>
      <c r="BC539">
        <v>0</v>
      </c>
      <c r="BD539">
        <v>0</v>
      </c>
      <c r="BE539">
        <v>0</v>
      </c>
      <c r="BF539" s="17">
        <v>0</v>
      </c>
      <c r="BG539">
        <v>0</v>
      </c>
      <c r="BH539">
        <v>1</v>
      </c>
      <c r="BI539" s="17">
        <v>0</v>
      </c>
      <c r="BJ539" t="s">
        <v>98</v>
      </c>
      <c r="BK539" t="s">
        <v>98</v>
      </c>
      <c r="BL539" s="90">
        <f t="shared" si="134"/>
        <v>32.037999999999997</v>
      </c>
      <c r="BM539">
        <v>0</v>
      </c>
      <c r="BN539">
        <v>0</v>
      </c>
      <c r="BO539">
        <v>0</v>
      </c>
      <c r="BP539">
        <v>0</v>
      </c>
      <c r="BQ539">
        <v>0</v>
      </c>
      <c r="BR539">
        <v>0</v>
      </c>
      <c r="BS539">
        <v>1</v>
      </c>
      <c r="BT539" s="17">
        <v>0</v>
      </c>
      <c r="BU539">
        <v>0</v>
      </c>
      <c r="BV539">
        <v>0</v>
      </c>
      <c r="BW539">
        <v>0</v>
      </c>
      <c r="BX539" s="17">
        <v>1</v>
      </c>
      <c r="BY539">
        <v>0</v>
      </c>
      <c r="BZ539">
        <v>0</v>
      </c>
      <c r="CA539">
        <v>0</v>
      </c>
      <c r="CB539">
        <v>0</v>
      </c>
      <c r="CC539" s="17">
        <v>0</v>
      </c>
      <c r="CD539">
        <v>0</v>
      </c>
      <c r="CE539">
        <v>0</v>
      </c>
      <c r="CF539">
        <v>0</v>
      </c>
      <c r="CG539">
        <v>1</v>
      </c>
      <c r="CH539">
        <v>0</v>
      </c>
      <c r="CI539">
        <v>0</v>
      </c>
      <c r="CJ539">
        <v>0</v>
      </c>
      <c r="CK539">
        <v>0</v>
      </c>
      <c r="CL539">
        <v>0</v>
      </c>
      <c r="CM539">
        <v>0</v>
      </c>
      <c r="CN539">
        <v>0</v>
      </c>
      <c r="CO539" s="17">
        <v>0</v>
      </c>
      <c r="CP539">
        <v>0.29799999999999999</v>
      </c>
      <c r="CQ539">
        <v>18</v>
      </c>
      <c r="CR539">
        <v>1</v>
      </c>
      <c r="CS539">
        <v>0</v>
      </c>
      <c r="CT539">
        <v>15</v>
      </c>
      <c r="CZ539" s="33" t="s">
        <v>85</v>
      </c>
    </row>
    <row r="540" spans="1:104" x14ac:dyDescent="0.25">
      <c r="A540">
        <v>539</v>
      </c>
      <c r="B540">
        <v>35</v>
      </c>
      <c r="C540" s="24" t="s">
        <v>325</v>
      </c>
      <c r="D540" s="12">
        <v>7.6</v>
      </c>
      <c r="E540" s="13">
        <f t="shared" si="130"/>
        <v>3.1275720164609049</v>
      </c>
      <c r="F540" s="7">
        <v>2.4300000000000002</v>
      </c>
      <c r="G540" s="7">
        <f t="shared" si="123"/>
        <v>4.4724279835390952</v>
      </c>
      <c r="H540" s="15">
        <f t="shared" si="124"/>
        <v>10.727572016460904</v>
      </c>
      <c r="I540" s="11">
        <f t="shared" si="125"/>
        <v>6.11932504058443E-2</v>
      </c>
      <c r="J540" s="32">
        <f t="shared" si="126"/>
        <v>2.5182407574421521E-2</v>
      </c>
      <c r="K540" s="32">
        <f t="shared" si="127"/>
        <v>39.710261897902413</v>
      </c>
      <c r="L540" s="8">
        <v>1</v>
      </c>
      <c r="M540" s="9">
        <v>0</v>
      </c>
      <c r="N540" s="8">
        <v>0</v>
      </c>
      <c r="O540" s="9">
        <v>0</v>
      </c>
      <c r="P540" s="9">
        <v>0</v>
      </c>
      <c r="Q540" s="9">
        <v>1</v>
      </c>
      <c r="R540" s="9">
        <v>0</v>
      </c>
      <c r="S540" s="8">
        <v>1577</v>
      </c>
      <c r="T540" s="9">
        <v>5</v>
      </c>
      <c r="U540" s="9">
        <f t="shared" si="128"/>
        <v>1571</v>
      </c>
      <c r="V540" s="9">
        <f t="shared" si="129"/>
        <v>15</v>
      </c>
      <c r="W540" s="7">
        <f t="shared" si="135"/>
        <v>9.0030000000000001</v>
      </c>
      <c r="X540" s="7">
        <f t="shared" si="131"/>
        <v>11.448</v>
      </c>
      <c r="Y540" s="9">
        <v>1</v>
      </c>
      <c r="Z540" s="9">
        <v>0</v>
      </c>
      <c r="AA540" s="9">
        <v>1</v>
      </c>
      <c r="AB540" s="9">
        <v>0</v>
      </c>
      <c r="AC540" s="9">
        <v>0</v>
      </c>
      <c r="AD540" s="29">
        <v>0</v>
      </c>
      <c r="AE540" s="9">
        <v>1</v>
      </c>
      <c r="AF540" s="9">
        <v>0</v>
      </c>
      <c r="AG540" s="29">
        <v>0</v>
      </c>
      <c r="AH540" s="9">
        <v>0</v>
      </c>
      <c r="AI540" s="29">
        <v>1</v>
      </c>
      <c r="AJ540" s="20">
        <v>1986</v>
      </c>
      <c r="AK540" s="32">
        <v>0.36</v>
      </c>
      <c r="AL540" s="32">
        <v>0.49</v>
      </c>
      <c r="AM540" s="32">
        <v>0.13</v>
      </c>
      <c r="AN540" s="42">
        <v>0.02</v>
      </c>
      <c r="AO540" s="41">
        <v>1</v>
      </c>
      <c r="AP540" s="17">
        <v>0</v>
      </c>
      <c r="AQ540">
        <v>0</v>
      </c>
      <c r="AR540" s="39">
        <v>1</v>
      </c>
      <c r="AS540" s="38">
        <f t="shared" si="132"/>
        <v>0.5</v>
      </c>
      <c r="AT540" s="39">
        <f t="shared" si="133"/>
        <v>0.5</v>
      </c>
      <c r="AU540">
        <v>0</v>
      </c>
      <c r="AV540" s="17">
        <v>1</v>
      </c>
      <c r="AW540">
        <v>0</v>
      </c>
      <c r="AX540" s="17">
        <v>1</v>
      </c>
      <c r="AY540" s="17" t="s">
        <v>21</v>
      </c>
      <c r="AZ540">
        <v>0</v>
      </c>
      <c r="BA540">
        <v>1</v>
      </c>
      <c r="BB540">
        <v>0</v>
      </c>
      <c r="BC540">
        <v>0</v>
      </c>
      <c r="BD540">
        <v>0</v>
      </c>
      <c r="BE540">
        <v>0</v>
      </c>
      <c r="BF540" s="17">
        <v>0</v>
      </c>
      <c r="BG540">
        <v>0</v>
      </c>
      <c r="BH540">
        <v>1</v>
      </c>
      <c r="BI540" s="17">
        <v>0</v>
      </c>
      <c r="BJ540" t="s">
        <v>98</v>
      </c>
      <c r="BK540" t="s">
        <v>98</v>
      </c>
      <c r="BL540" s="90">
        <f t="shared" si="134"/>
        <v>27.451000000000001</v>
      </c>
      <c r="BM540">
        <v>0</v>
      </c>
      <c r="BN540">
        <v>0</v>
      </c>
      <c r="BO540">
        <v>0</v>
      </c>
      <c r="BP540">
        <v>0</v>
      </c>
      <c r="BQ540">
        <v>0</v>
      </c>
      <c r="BR540">
        <v>0</v>
      </c>
      <c r="BS540">
        <v>1</v>
      </c>
      <c r="BT540" s="17">
        <v>0</v>
      </c>
      <c r="BU540">
        <v>0</v>
      </c>
      <c r="BV540">
        <v>0</v>
      </c>
      <c r="BW540">
        <v>0</v>
      </c>
      <c r="BX540" s="17">
        <v>1</v>
      </c>
      <c r="BY540">
        <v>0</v>
      </c>
      <c r="BZ540">
        <v>0</v>
      </c>
      <c r="CA540">
        <v>0</v>
      </c>
      <c r="CB540">
        <v>0</v>
      </c>
      <c r="CC540" s="17">
        <v>0</v>
      </c>
      <c r="CD540">
        <v>0</v>
      </c>
      <c r="CE540">
        <v>0</v>
      </c>
      <c r="CF540">
        <v>0</v>
      </c>
      <c r="CG540">
        <v>1</v>
      </c>
      <c r="CH540">
        <v>0</v>
      </c>
      <c r="CI540">
        <v>0</v>
      </c>
      <c r="CJ540">
        <v>0</v>
      </c>
      <c r="CK540">
        <v>0</v>
      </c>
      <c r="CL540">
        <v>0</v>
      </c>
      <c r="CM540">
        <v>0</v>
      </c>
      <c r="CN540">
        <v>0</v>
      </c>
      <c r="CO540" s="17">
        <v>0</v>
      </c>
      <c r="CP540">
        <v>0.29799999999999999</v>
      </c>
      <c r="CQ540">
        <v>18</v>
      </c>
      <c r="CR540">
        <v>1</v>
      </c>
      <c r="CS540">
        <v>0</v>
      </c>
      <c r="CT540">
        <v>15</v>
      </c>
      <c r="CZ540" s="33" t="s">
        <v>85</v>
      </c>
    </row>
    <row r="541" spans="1:104" x14ac:dyDescent="0.25">
      <c r="A541">
        <v>540</v>
      </c>
      <c r="B541">
        <v>35</v>
      </c>
      <c r="C541" s="24" t="s">
        <v>325</v>
      </c>
      <c r="D541" s="12">
        <v>6.7</v>
      </c>
      <c r="E541" s="13">
        <f t="shared" si="130"/>
        <v>0.93314763231197773</v>
      </c>
      <c r="F541" s="7">
        <v>7.18</v>
      </c>
      <c r="G541" s="7">
        <f t="shared" si="123"/>
        <v>5.7668523676880223</v>
      </c>
      <c r="H541" s="15">
        <f t="shared" si="124"/>
        <v>7.633147632311978</v>
      </c>
      <c r="I541" s="11">
        <f t="shared" si="125"/>
        <v>0.18239852026663411</v>
      </c>
      <c r="J541" s="32">
        <f t="shared" si="126"/>
        <v>2.5403693630450433E-2</v>
      </c>
      <c r="K541" s="32">
        <f t="shared" si="127"/>
        <v>39.364354433929179</v>
      </c>
      <c r="L541" s="8">
        <v>1</v>
      </c>
      <c r="M541" s="9">
        <v>0</v>
      </c>
      <c r="N541" s="8">
        <v>0</v>
      </c>
      <c r="O541" s="9">
        <v>0</v>
      </c>
      <c r="P541" s="9">
        <v>0</v>
      </c>
      <c r="Q541" s="9">
        <v>1</v>
      </c>
      <c r="R541" s="9">
        <v>0</v>
      </c>
      <c r="S541" s="8">
        <v>1510</v>
      </c>
      <c r="T541" s="9">
        <v>11</v>
      </c>
      <c r="U541" s="9">
        <f t="shared" si="128"/>
        <v>1498</v>
      </c>
      <c r="V541" s="9">
        <f t="shared" si="129"/>
        <v>15</v>
      </c>
      <c r="W541" s="7">
        <f t="shared" si="135"/>
        <v>7.66012</v>
      </c>
      <c r="X541" s="7">
        <f t="shared" si="131"/>
        <v>16.827439999999999</v>
      </c>
      <c r="Y541" s="9">
        <v>1</v>
      </c>
      <c r="Z541" s="9">
        <v>0</v>
      </c>
      <c r="AA541" s="9">
        <v>1</v>
      </c>
      <c r="AB541" s="9">
        <v>0</v>
      </c>
      <c r="AC541" s="9">
        <v>0</v>
      </c>
      <c r="AD541" s="29">
        <v>0</v>
      </c>
      <c r="AE541" s="9">
        <v>1</v>
      </c>
      <c r="AF541" s="9">
        <v>0</v>
      </c>
      <c r="AG541" s="29">
        <v>0</v>
      </c>
      <c r="AH541" s="9">
        <v>0</v>
      </c>
      <c r="AI541" s="29">
        <v>1</v>
      </c>
      <c r="AJ541" s="20">
        <v>1986</v>
      </c>
      <c r="AK541" s="32">
        <v>0.36</v>
      </c>
      <c r="AL541" s="32">
        <v>0.49</v>
      </c>
      <c r="AM541" s="32">
        <v>0.13</v>
      </c>
      <c r="AN541" s="42">
        <v>0.02</v>
      </c>
      <c r="AO541" s="41">
        <v>1</v>
      </c>
      <c r="AP541" s="17">
        <v>0</v>
      </c>
      <c r="AQ541">
        <v>0.88</v>
      </c>
      <c r="AR541" s="39">
        <f>1-AQ541</f>
        <v>0.12</v>
      </c>
      <c r="AS541" s="38">
        <f t="shared" si="132"/>
        <v>0.54400000000000004</v>
      </c>
      <c r="AT541" s="39">
        <f t="shared" si="133"/>
        <v>0.45600000000000002</v>
      </c>
      <c r="AU541">
        <v>0</v>
      </c>
      <c r="AV541" s="17">
        <v>1</v>
      </c>
      <c r="AW541">
        <v>0</v>
      </c>
      <c r="AX541" s="17">
        <v>1</v>
      </c>
      <c r="AY541" s="17" t="s">
        <v>21</v>
      </c>
      <c r="AZ541">
        <v>0</v>
      </c>
      <c r="BA541">
        <v>1</v>
      </c>
      <c r="BB541">
        <v>0</v>
      </c>
      <c r="BC541">
        <v>0</v>
      </c>
      <c r="BD541">
        <v>0</v>
      </c>
      <c r="BE541">
        <v>0</v>
      </c>
      <c r="BF541" s="17">
        <v>0</v>
      </c>
      <c r="BG541">
        <v>0</v>
      </c>
      <c r="BH541">
        <v>1</v>
      </c>
      <c r="BI541" s="17">
        <v>0</v>
      </c>
      <c r="BJ541" t="s">
        <v>98</v>
      </c>
      <c r="BK541" t="s">
        <v>98</v>
      </c>
      <c r="BL541" s="90">
        <f t="shared" si="134"/>
        <v>31.487559999999998</v>
      </c>
      <c r="BM541">
        <v>0</v>
      </c>
      <c r="BN541">
        <v>0</v>
      </c>
      <c r="BO541">
        <v>0</v>
      </c>
      <c r="BP541">
        <v>0</v>
      </c>
      <c r="BQ541">
        <v>0</v>
      </c>
      <c r="BR541">
        <v>0</v>
      </c>
      <c r="BS541">
        <v>1</v>
      </c>
      <c r="BT541" s="17">
        <v>0</v>
      </c>
      <c r="BU541">
        <v>0</v>
      </c>
      <c r="BV541">
        <v>0</v>
      </c>
      <c r="BW541">
        <v>0</v>
      </c>
      <c r="BX541" s="17">
        <v>1</v>
      </c>
      <c r="BY541">
        <v>0</v>
      </c>
      <c r="BZ541">
        <v>0</v>
      </c>
      <c r="CA541">
        <v>0</v>
      </c>
      <c r="CB541">
        <v>0</v>
      </c>
      <c r="CC541" s="17">
        <v>0</v>
      </c>
      <c r="CD541">
        <v>0</v>
      </c>
      <c r="CE541">
        <v>0</v>
      </c>
      <c r="CF541">
        <v>0</v>
      </c>
      <c r="CG541">
        <v>1</v>
      </c>
      <c r="CH541">
        <v>0</v>
      </c>
      <c r="CI541">
        <v>0</v>
      </c>
      <c r="CJ541">
        <v>1</v>
      </c>
      <c r="CK541">
        <v>0</v>
      </c>
      <c r="CL541">
        <v>0</v>
      </c>
      <c r="CM541">
        <v>1</v>
      </c>
      <c r="CN541">
        <v>0</v>
      </c>
      <c r="CO541" s="17">
        <v>1</v>
      </c>
      <c r="CP541">
        <v>0.29799999999999999</v>
      </c>
      <c r="CQ541">
        <v>18</v>
      </c>
      <c r="CR541">
        <v>1</v>
      </c>
      <c r="CS541">
        <v>0</v>
      </c>
      <c r="CT541">
        <v>15</v>
      </c>
      <c r="CZ541" s="33" t="s">
        <v>85</v>
      </c>
    </row>
    <row r="542" spans="1:104" x14ac:dyDescent="0.25">
      <c r="A542">
        <v>541</v>
      </c>
      <c r="B542">
        <v>35</v>
      </c>
      <c r="C542" s="24" t="s">
        <v>325</v>
      </c>
      <c r="D542" s="12">
        <v>5.9</v>
      </c>
      <c r="E542" s="13">
        <f t="shared" si="130"/>
        <v>0.94855305466237949</v>
      </c>
      <c r="F542" s="7">
        <v>6.22</v>
      </c>
      <c r="G542" s="7">
        <f t="shared" si="123"/>
        <v>4.9514469453376204</v>
      </c>
      <c r="H542" s="15">
        <f t="shared" si="124"/>
        <v>6.8485530546623803</v>
      </c>
      <c r="I542" s="11">
        <f t="shared" si="125"/>
        <v>0.17609106334503863</v>
      </c>
      <c r="J542" s="32">
        <f t="shared" si="126"/>
        <v>2.8310460344861517E-2</v>
      </c>
      <c r="K542" s="32">
        <f t="shared" si="127"/>
        <v>35.322632970943715</v>
      </c>
      <c r="L542" s="8">
        <v>1</v>
      </c>
      <c r="M542" s="9">
        <v>0</v>
      </c>
      <c r="N542" s="8">
        <v>0</v>
      </c>
      <c r="O542" s="9">
        <v>0</v>
      </c>
      <c r="P542" s="9">
        <v>0</v>
      </c>
      <c r="Q542" s="9">
        <v>1</v>
      </c>
      <c r="R542" s="9">
        <v>0</v>
      </c>
      <c r="S542" s="8">
        <v>1220</v>
      </c>
      <c r="T542" s="9">
        <v>10</v>
      </c>
      <c r="U542" s="9">
        <f t="shared" si="128"/>
        <v>1209</v>
      </c>
      <c r="V542" s="9">
        <f t="shared" si="129"/>
        <v>15</v>
      </c>
      <c r="W542" s="7">
        <f t="shared" si="135"/>
        <v>7.4770000000000003</v>
      </c>
      <c r="X542" s="7">
        <f t="shared" si="131"/>
        <v>17.561</v>
      </c>
      <c r="Y542" s="9">
        <v>1</v>
      </c>
      <c r="Z542" s="9">
        <v>0</v>
      </c>
      <c r="AA542" s="9">
        <v>1</v>
      </c>
      <c r="AB542" s="9">
        <v>0</v>
      </c>
      <c r="AC542" s="9">
        <v>0</v>
      </c>
      <c r="AD542" s="29">
        <v>0</v>
      </c>
      <c r="AE542" s="9">
        <v>1</v>
      </c>
      <c r="AF542" s="9">
        <v>0</v>
      </c>
      <c r="AG542" s="29">
        <v>0</v>
      </c>
      <c r="AH542" s="9">
        <v>0</v>
      </c>
      <c r="AI542" s="29">
        <v>1</v>
      </c>
      <c r="AJ542" s="20">
        <v>1986</v>
      </c>
      <c r="AK542" s="32">
        <v>0.36</v>
      </c>
      <c r="AL542" s="32">
        <v>0.49</v>
      </c>
      <c r="AM542" s="32">
        <v>0.13</v>
      </c>
      <c r="AN542" s="42">
        <v>0.02</v>
      </c>
      <c r="AO542" s="41">
        <v>1</v>
      </c>
      <c r="AP542" s="17">
        <v>0</v>
      </c>
      <c r="AQ542">
        <v>1</v>
      </c>
      <c r="AR542" s="39">
        <v>0</v>
      </c>
      <c r="AS542" s="38">
        <f t="shared" si="132"/>
        <v>0.55000000000000004</v>
      </c>
      <c r="AT542" s="39">
        <f t="shared" si="133"/>
        <v>0.45</v>
      </c>
      <c r="AU542">
        <v>0</v>
      </c>
      <c r="AV542" s="17">
        <v>1</v>
      </c>
      <c r="AW542">
        <v>0</v>
      </c>
      <c r="AX542" s="17">
        <v>1</v>
      </c>
      <c r="AY542" s="17" t="s">
        <v>21</v>
      </c>
      <c r="AZ542">
        <v>0</v>
      </c>
      <c r="BA542">
        <v>1</v>
      </c>
      <c r="BB542">
        <v>0</v>
      </c>
      <c r="BC542">
        <v>0</v>
      </c>
      <c r="BD542">
        <v>0</v>
      </c>
      <c r="BE542">
        <v>0</v>
      </c>
      <c r="BF542" s="17">
        <v>0</v>
      </c>
      <c r="BG542">
        <v>0</v>
      </c>
      <c r="BH542">
        <v>1</v>
      </c>
      <c r="BI542" s="17">
        <v>0</v>
      </c>
      <c r="BJ542" t="s">
        <v>98</v>
      </c>
      <c r="BK542" t="s">
        <v>98</v>
      </c>
      <c r="BL542" s="90">
        <f t="shared" si="134"/>
        <v>32.037999999999997</v>
      </c>
      <c r="BM542">
        <v>0</v>
      </c>
      <c r="BN542">
        <v>0</v>
      </c>
      <c r="BO542">
        <v>0</v>
      </c>
      <c r="BP542">
        <v>0</v>
      </c>
      <c r="BQ542">
        <v>0</v>
      </c>
      <c r="BR542">
        <v>0</v>
      </c>
      <c r="BS542">
        <v>1</v>
      </c>
      <c r="BT542" s="17">
        <v>0</v>
      </c>
      <c r="BU542">
        <v>0</v>
      </c>
      <c r="BV542">
        <v>0</v>
      </c>
      <c r="BW542">
        <v>0</v>
      </c>
      <c r="BX542" s="17">
        <v>1</v>
      </c>
      <c r="BY542">
        <v>0</v>
      </c>
      <c r="BZ542">
        <v>0</v>
      </c>
      <c r="CA542">
        <v>0</v>
      </c>
      <c r="CB542">
        <v>0</v>
      </c>
      <c r="CC542" s="17">
        <v>0</v>
      </c>
      <c r="CD542">
        <v>0</v>
      </c>
      <c r="CE542">
        <v>0</v>
      </c>
      <c r="CF542">
        <v>0</v>
      </c>
      <c r="CG542">
        <v>1</v>
      </c>
      <c r="CH542">
        <v>0</v>
      </c>
      <c r="CI542">
        <v>0</v>
      </c>
      <c r="CJ542">
        <v>0</v>
      </c>
      <c r="CK542">
        <v>0</v>
      </c>
      <c r="CL542">
        <v>0</v>
      </c>
      <c r="CM542">
        <v>1</v>
      </c>
      <c r="CN542">
        <v>0</v>
      </c>
      <c r="CO542" s="17">
        <v>1</v>
      </c>
      <c r="CP542">
        <v>0.29799999999999999</v>
      </c>
      <c r="CQ542">
        <v>18</v>
      </c>
      <c r="CR542">
        <v>1</v>
      </c>
      <c r="CS542">
        <v>0</v>
      </c>
      <c r="CT542">
        <v>15</v>
      </c>
      <c r="CZ542" s="33" t="s">
        <v>85</v>
      </c>
    </row>
    <row r="543" spans="1:104" x14ac:dyDescent="0.25">
      <c r="A543">
        <v>542</v>
      </c>
      <c r="B543">
        <v>35</v>
      </c>
      <c r="C543" s="24" t="s">
        <v>325</v>
      </c>
      <c r="D543" s="12">
        <v>6.6</v>
      </c>
      <c r="E543" s="13">
        <f t="shared" si="130"/>
        <v>3.1132075471698109</v>
      </c>
      <c r="F543" s="7">
        <v>2.12</v>
      </c>
      <c r="G543" s="7">
        <f t="shared" si="123"/>
        <v>3.4867924528301888</v>
      </c>
      <c r="H543" s="15">
        <f t="shared" si="124"/>
        <v>9.7132075471698105</v>
      </c>
      <c r="I543" s="11">
        <f t="shared" si="125"/>
        <v>0.12591098420571495</v>
      </c>
      <c r="J543" s="32">
        <f t="shared" si="126"/>
        <v>5.9391973681941011E-2</v>
      </c>
      <c r="K543" s="32">
        <f t="shared" si="127"/>
        <v>16.837291943777657</v>
      </c>
      <c r="L543" s="8">
        <v>1</v>
      </c>
      <c r="M543" s="9">
        <v>0</v>
      </c>
      <c r="N543" s="8">
        <v>0</v>
      </c>
      <c r="O543" s="9">
        <v>0</v>
      </c>
      <c r="P543" s="9">
        <v>0</v>
      </c>
      <c r="Q543" s="9">
        <v>1</v>
      </c>
      <c r="R543" s="9">
        <v>0</v>
      </c>
      <c r="S543" s="8">
        <v>290</v>
      </c>
      <c r="T543" s="9">
        <v>10</v>
      </c>
      <c r="U543" s="9">
        <f t="shared" si="128"/>
        <v>279</v>
      </c>
      <c r="V543" s="9">
        <f t="shared" si="129"/>
        <v>15</v>
      </c>
      <c r="W543" s="7">
        <f t="shared" si="135"/>
        <v>9.0030000000000001</v>
      </c>
      <c r="X543" s="7">
        <f t="shared" si="131"/>
        <v>11.448</v>
      </c>
      <c r="Y543" s="9">
        <v>1</v>
      </c>
      <c r="Z543" s="9">
        <v>0</v>
      </c>
      <c r="AA543" s="9">
        <v>1</v>
      </c>
      <c r="AB543" s="9">
        <v>0</v>
      </c>
      <c r="AC543" s="9">
        <v>0</v>
      </c>
      <c r="AD543" s="29">
        <v>0</v>
      </c>
      <c r="AE543" s="9">
        <v>1</v>
      </c>
      <c r="AF543" s="9">
        <v>0</v>
      </c>
      <c r="AG543" s="29">
        <v>0</v>
      </c>
      <c r="AH543" s="9">
        <v>0</v>
      </c>
      <c r="AI543" s="29">
        <v>1</v>
      </c>
      <c r="AJ543" s="20">
        <v>1986</v>
      </c>
      <c r="AK543" s="32">
        <v>0.36</v>
      </c>
      <c r="AL543" s="32">
        <v>0.49</v>
      </c>
      <c r="AM543" s="32">
        <v>0.13</v>
      </c>
      <c r="AN543" s="42">
        <v>0.02</v>
      </c>
      <c r="AO543" s="41">
        <v>1</v>
      </c>
      <c r="AP543" s="17">
        <v>0</v>
      </c>
      <c r="AQ543">
        <v>0</v>
      </c>
      <c r="AR543" s="39">
        <v>1</v>
      </c>
      <c r="AS543" s="38">
        <f t="shared" si="132"/>
        <v>0.5</v>
      </c>
      <c r="AT543" s="39">
        <f t="shared" si="133"/>
        <v>0.5</v>
      </c>
      <c r="AU543">
        <v>0</v>
      </c>
      <c r="AV543" s="17">
        <v>1</v>
      </c>
      <c r="AW543">
        <v>0</v>
      </c>
      <c r="AX543" s="17">
        <v>1</v>
      </c>
      <c r="AY543" s="17" t="s">
        <v>21</v>
      </c>
      <c r="AZ543">
        <v>0</v>
      </c>
      <c r="BA543">
        <v>1</v>
      </c>
      <c r="BB543">
        <v>0</v>
      </c>
      <c r="BC543">
        <v>0</v>
      </c>
      <c r="BD543">
        <v>0</v>
      </c>
      <c r="BE543">
        <v>0</v>
      </c>
      <c r="BF543" s="17">
        <v>0</v>
      </c>
      <c r="BG543">
        <v>0</v>
      </c>
      <c r="BH543">
        <v>1</v>
      </c>
      <c r="BI543" s="17">
        <v>0</v>
      </c>
      <c r="BJ543" t="s">
        <v>98</v>
      </c>
      <c r="BK543" t="s">
        <v>98</v>
      </c>
      <c r="BL543" s="90">
        <f t="shared" si="134"/>
        <v>27.451000000000001</v>
      </c>
      <c r="BM543">
        <v>0</v>
      </c>
      <c r="BN543">
        <v>0</v>
      </c>
      <c r="BO543">
        <v>0</v>
      </c>
      <c r="BP543">
        <v>0</v>
      </c>
      <c r="BQ543">
        <v>0</v>
      </c>
      <c r="BR543">
        <v>0</v>
      </c>
      <c r="BS543">
        <v>1</v>
      </c>
      <c r="BT543" s="17">
        <v>0</v>
      </c>
      <c r="BU543">
        <v>0</v>
      </c>
      <c r="BV543">
        <v>0</v>
      </c>
      <c r="BW543">
        <v>0</v>
      </c>
      <c r="BX543" s="17">
        <v>1</v>
      </c>
      <c r="BY543">
        <v>0</v>
      </c>
      <c r="BZ543">
        <v>0</v>
      </c>
      <c r="CA543">
        <v>0</v>
      </c>
      <c r="CB543">
        <v>0</v>
      </c>
      <c r="CC543" s="17">
        <v>0</v>
      </c>
      <c r="CD543">
        <v>0</v>
      </c>
      <c r="CE543">
        <v>0</v>
      </c>
      <c r="CF543">
        <v>0</v>
      </c>
      <c r="CG543">
        <v>1</v>
      </c>
      <c r="CH543">
        <v>0</v>
      </c>
      <c r="CI543">
        <v>0</v>
      </c>
      <c r="CJ543">
        <v>0</v>
      </c>
      <c r="CK543">
        <v>0</v>
      </c>
      <c r="CL543">
        <v>0</v>
      </c>
      <c r="CM543">
        <v>1</v>
      </c>
      <c r="CN543">
        <v>0</v>
      </c>
      <c r="CO543" s="17">
        <v>1</v>
      </c>
      <c r="CP543">
        <v>0.29799999999999999</v>
      </c>
      <c r="CQ543">
        <v>18</v>
      </c>
      <c r="CR543">
        <v>1</v>
      </c>
      <c r="CS543">
        <v>0</v>
      </c>
      <c r="CT543">
        <v>15</v>
      </c>
      <c r="CZ543" s="33" t="s">
        <v>85</v>
      </c>
    </row>
    <row r="544" spans="1:104" s="91" customFormat="1" x14ac:dyDescent="0.25">
      <c r="A544" s="91">
        <v>543</v>
      </c>
      <c r="B544" s="91">
        <v>36</v>
      </c>
      <c r="C544" s="92" t="s">
        <v>326</v>
      </c>
      <c r="D544" s="93">
        <v>11.1</v>
      </c>
      <c r="E544" s="94">
        <v>0.5</v>
      </c>
      <c r="F544" s="95">
        <f t="shared" ref="F544:F607" si="137">D544/E544</f>
        <v>22.2</v>
      </c>
      <c r="G544" s="95">
        <f t="shared" si="123"/>
        <v>10.6</v>
      </c>
      <c r="H544" s="96">
        <f t="shared" si="124"/>
        <v>11.6</v>
      </c>
      <c r="I544" s="97">
        <f t="shared" si="125"/>
        <v>0.39245407503305468</v>
      </c>
      <c r="J544" s="98">
        <f t="shared" si="126"/>
        <v>1.7678111487975434E-2</v>
      </c>
      <c r="K544" s="98">
        <f t="shared" si="127"/>
        <v>56.567128263683323</v>
      </c>
      <c r="L544" s="99">
        <v>1</v>
      </c>
      <c r="M544" s="100">
        <v>0</v>
      </c>
      <c r="N544" s="99">
        <v>0</v>
      </c>
      <c r="O544" s="100">
        <v>0</v>
      </c>
      <c r="P544" s="100">
        <v>1</v>
      </c>
      <c r="Q544" s="100">
        <v>0</v>
      </c>
      <c r="R544" s="100">
        <v>0</v>
      </c>
      <c r="S544" s="99">
        <v>2717</v>
      </c>
      <c r="T544" s="100">
        <v>9</v>
      </c>
      <c r="U544" s="100">
        <f t="shared" si="128"/>
        <v>2707</v>
      </c>
      <c r="V544" s="100">
        <f t="shared" si="129"/>
        <v>6</v>
      </c>
      <c r="W544" s="95">
        <v>8.49</v>
      </c>
      <c r="X544" s="95">
        <v>14.73</v>
      </c>
      <c r="Y544" s="100">
        <v>1</v>
      </c>
      <c r="Z544" s="100">
        <v>0</v>
      </c>
      <c r="AA544" s="100">
        <v>0</v>
      </c>
      <c r="AB544" s="100">
        <v>0</v>
      </c>
      <c r="AC544" s="100">
        <v>1</v>
      </c>
      <c r="AD544" s="101">
        <v>0</v>
      </c>
      <c r="AE544" s="100">
        <v>0</v>
      </c>
      <c r="AF544" s="100">
        <v>1</v>
      </c>
      <c r="AG544" s="101">
        <v>0</v>
      </c>
      <c r="AH544" s="100">
        <v>0</v>
      </c>
      <c r="AI544" s="101">
        <v>1</v>
      </c>
      <c r="AJ544" s="102">
        <v>1985</v>
      </c>
      <c r="AK544" s="98">
        <v>0.01</v>
      </c>
      <c r="AL544" s="98">
        <v>0.47</v>
      </c>
      <c r="AM544" s="98">
        <v>0.28999999999999998</v>
      </c>
      <c r="AN544" s="103">
        <v>0.23</v>
      </c>
      <c r="AO544" s="104">
        <v>1</v>
      </c>
      <c r="AP544" s="105">
        <v>0</v>
      </c>
      <c r="AQ544" s="91">
        <v>1</v>
      </c>
      <c r="AR544" s="106">
        <v>0</v>
      </c>
      <c r="AS544" s="108">
        <v>0.63</v>
      </c>
      <c r="AT544" s="106">
        <f t="shared" ref="AT544:AT549" si="138">1-AS544</f>
        <v>0.37</v>
      </c>
      <c r="AU544">
        <v>0</v>
      </c>
      <c r="AV544" s="105">
        <v>1</v>
      </c>
      <c r="AW544" s="108">
        <v>0.15</v>
      </c>
      <c r="AX544" s="106">
        <f t="shared" ref="AX544:AX549" si="139">1-AW544</f>
        <v>0.85</v>
      </c>
      <c r="AY544" s="105" t="s">
        <v>28</v>
      </c>
      <c r="AZ544">
        <v>0</v>
      </c>
      <c r="BA544">
        <v>1</v>
      </c>
      <c r="BB544">
        <v>0</v>
      </c>
      <c r="BC544">
        <v>0</v>
      </c>
      <c r="BD544">
        <v>0</v>
      </c>
      <c r="BE544">
        <v>0</v>
      </c>
      <c r="BF544" s="105">
        <v>0</v>
      </c>
      <c r="BG544">
        <v>0</v>
      </c>
      <c r="BH544">
        <v>1</v>
      </c>
      <c r="BI544" s="105">
        <v>0</v>
      </c>
      <c r="BJ544">
        <v>1025</v>
      </c>
      <c r="BK544">
        <v>689</v>
      </c>
      <c r="BL544" s="109">
        <f t="shared" ref="BL544:BL564" si="140">X544+W544+6</f>
        <v>29.22</v>
      </c>
      <c r="BM544" s="91">
        <v>1</v>
      </c>
      <c r="BN544" s="91">
        <v>0</v>
      </c>
      <c r="BO544" s="91">
        <v>0</v>
      </c>
      <c r="BP544" s="91">
        <v>0</v>
      </c>
      <c r="BQ544" s="91">
        <v>0</v>
      </c>
      <c r="BR544" s="91">
        <v>0</v>
      </c>
      <c r="BS544" s="91">
        <v>0</v>
      </c>
      <c r="BT544" s="105">
        <v>0</v>
      </c>
      <c r="BU544" s="91">
        <v>0</v>
      </c>
      <c r="BV544" s="91">
        <v>0</v>
      </c>
      <c r="BW544" s="91">
        <v>0</v>
      </c>
      <c r="BX544" s="105">
        <v>1</v>
      </c>
      <c r="BY544" s="91">
        <v>0</v>
      </c>
      <c r="BZ544" s="91">
        <v>0</v>
      </c>
      <c r="CA544" s="91">
        <v>0</v>
      </c>
      <c r="CB544" s="91">
        <v>0</v>
      </c>
      <c r="CC544" s="105">
        <v>0</v>
      </c>
      <c r="CD544" s="91">
        <v>0</v>
      </c>
      <c r="CE544" s="91">
        <v>0</v>
      </c>
      <c r="CF544" s="91">
        <v>1</v>
      </c>
      <c r="CG544" s="91">
        <v>1</v>
      </c>
      <c r="CH544" s="91">
        <v>0</v>
      </c>
      <c r="CI544" s="91">
        <v>0</v>
      </c>
      <c r="CJ544" s="91">
        <v>0</v>
      </c>
      <c r="CK544" s="91">
        <v>0</v>
      </c>
      <c r="CL544" s="91">
        <v>0</v>
      </c>
      <c r="CM544" s="91">
        <v>0</v>
      </c>
      <c r="CN544" s="91">
        <v>1</v>
      </c>
      <c r="CO544" s="105">
        <v>1</v>
      </c>
      <c r="CP544">
        <v>0.29799999999999999</v>
      </c>
      <c r="CQ544">
        <v>72</v>
      </c>
      <c r="CR544">
        <v>1</v>
      </c>
      <c r="CS544">
        <v>0</v>
      </c>
      <c r="CT544">
        <v>13</v>
      </c>
      <c r="CU544" s="107"/>
      <c r="CZ544" s="33" t="s">
        <v>85</v>
      </c>
    </row>
    <row r="545" spans="1:104" x14ac:dyDescent="0.25">
      <c r="A545">
        <v>544</v>
      </c>
      <c r="B545">
        <v>36</v>
      </c>
      <c r="C545" s="24" t="s">
        <v>326</v>
      </c>
      <c r="D545" s="12">
        <v>10.3</v>
      </c>
      <c r="E545" s="13">
        <v>0.8</v>
      </c>
      <c r="F545" s="7">
        <f t="shared" si="137"/>
        <v>12.875</v>
      </c>
      <c r="G545" s="7">
        <f t="shared" si="123"/>
        <v>9.5</v>
      </c>
      <c r="H545" s="15">
        <f t="shared" si="124"/>
        <v>11.100000000000001</v>
      </c>
      <c r="I545" s="11">
        <f t="shared" si="125"/>
        <v>0.14568016832067471</v>
      </c>
      <c r="J545" s="32">
        <f t="shared" si="126"/>
        <v>1.1314964529761141E-2</v>
      </c>
      <c r="K545" s="32">
        <f t="shared" si="127"/>
        <v>88.378535997152611</v>
      </c>
      <c r="L545" s="8">
        <v>1</v>
      </c>
      <c r="M545" s="9">
        <v>0</v>
      </c>
      <c r="N545" s="8">
        <v>0</v>
      </c>
      <c r="O545" s="9">
        <v>0</v>
      </c>
      <c r="P545" s="9">
        <v>1</v>
      </c>
      <c r="Q545" s="9">
        <v>0</v>
      </c>
      <c r="R545" s="9">
        <v>0</v>
      </c>
      <c r="S545" s="8">
        <v>7655</v>
      </c>
      <c r="T545" s="9">
        <v>9</v>
      </c>
      <c r="U545" s="9">
        <f t="shared" si="128"/>
        <v>7645</v>
      </c>
      <c r="V545" s="9">
        <f t="shared" si="129"/>
        <v>6</v>
      </c>
      <c r="W545" s="7">
        <v>9.09</v>
      </c>
      <c r="X545" s="7">
        <v>14.38</v>
      </c>
      <c r="Y545" s="9">
        <v>1</v>
      </c>
      <c r="Z545" s="9">
        <v>0</v>
      </c>
      <c r="AA545" s="9">
        <v>0</v>
      </c>
      <c r="AB545" s="9">
        <v>0</v>
      </c>
      <c r="AC545" s="9">
        <v>1</v>
      </c>
      <c r="AD545" s="29">
        <v>0</v>
      </c>
      <c r="AE545" s="9">
        <v>0</v>
      </c>
      <c r="AF545" s="9">
        <v>1</v>
      </c>
      <c r="AG545" s="29">
        <v>0</v>
      </c>
      <c r="AH545" s="9">
        <v>0</v>
      </c>
      <c r="AI545" s="29">
        <v>1</v>
      </c>
      <c r="AJ545" s="20">
        <v>1995</v>
      </c>
      <c r="AK545" s="32">
        <v>0.01</v>
      </c>
      <c r="AL545" s="32">
        <v>0.3</v>
      </c>
      <c r="AM545" s="32">
        <v>0.44</v>
      </c>
      <c r="AN545" s="42">
        <v>0.25</v>
      </c>
      <c r="AO545" s="41">
        <v>1</v>
      </c>
      <c r="AP545" s="17">
        <v>0</v>
      </c>
      <c r="AQ545">
        <v>1</v>
      </c>
      <c r="AR545" s="39">
        <v>0</v>
      </c>
      <c r="AS545" s="38">
        <v>0.71</v>
      </c>
      <c r="AT545" s="39">
        <f t="shared" si="138"/>
        <v>0.29000000000000004</v>
      </c>
      <c r="AU545">
        <v>0</v>
      </c>
      <c r="AV545" s="17">
        <v>1</v>
      </c>
      <c r="AW545" s="38">
        <v>0.25</v>
      </c>
      <c r="AX545" s="39">
        <f t="shared" si="139"/>
        <v>0.75</v>
      </c>
      <c r="AY545" s="17" t="s">
        <v>28</v>
      </c>
      <c r="AZ545">
        <v>0</v>
      </c>
      <c r="BA545">
        <v>1</v>
      </c>
      <c r="BB545">
        <v>0</v>
      </c>
      <c r="BC545">
        <v>0</v>
      </c>
      <c r="BD545">
        <v>0</v>
      </c>
      <c r="BE545">
        <v>0</v>
      </c>
      <c r="BF545" s="17">
        <v>0</v>
      </c>
      <c r="BG545">
        <v>0</v>
      </c>
      <c r="BH545">
        <v>1</v>
      </c>
      <c r="BI545" s="17">
        <v>0</v>
      </c>
      <c r="BJ545">
        <v>1946</v>
      </c>
      <c r="BK545">
        <v>427</v>
      </c>
      <c r="BL545" s="90">
        <f t="shared" si="140"/>
        <v>29.47</v>
      </c>
      <c r="BM545">
        <v>1</v>
      </c>
      <c r="BN545">
        <v>0</v>
      </c>
      <c r="BO545">
        <v>0</v>
      </c>
      <c r="BP545">
        <v>0</v>
      </c>
      <c r="BQ545">
        <v>0</v>
      </c>
      <c r="BR545">
        <v>0</v>
      </c>
      <c r="BS545">
        <v>0</v>
      </c>
      <c r="BT545" s="17">
        <v>0</v>
      </c>
      <c r="BU545">
        <v>0</v>
      </c>
      <c r="BV545">
        <v>0</v>
      </c>
      <c r="BW545">
        <v>0</v>
      </c>
      <c r="BX545" s="17">
        <v>1</v>
      </c>
      <c r="BY545">
        <v>0</v>
      </c>
      <c r="BZ545">
        <v>0</v>
      </c>
      <c r="CA545">
        <v>0</v>
      </c>
      <c r="CB545">
        <v>0</v>
      </c>
      <c r="CC545" s="17">
        <v>0</v>
      </c>
      <c r="CD545">
        <v>0</v>
      </c>
      <c r="CE545">
        <v>0</v>
      </c>
      <c r="CF545">
        <v>1</v>
      </c>
      <c r="CG545">
        <v>1</v>
      </c>
      <c r="CH545">
        <v>0</v>
      </c>
      <c r="CI545">
        <v>0</v>
      </c>
      <c r="CJ545">
        <v>0</v>
      </c>
      <c r="CK545">
        <v>0</v>
      </c>
      <c r="CL545">
        <v>0</v>
      </c>
      <c r="CM545">
        <v>0</v>
      </c>
      <c r="CN545">
        <v>1</v>
      </c>
      <c r="CO545" s="17">
        <v>1</v>
      </c>
      <c r="CP545">
        <v>0.29799999999999999</v>
      </c>
      <c r="CQ545">
        <v>72</v>
      </c>
      <c r="CR545">
        <v>1</v>
      </c>
      <c r="CS545">
        <v>0</v>
      </c>
      <c r="CT545">
        <v>13</v>
      </c>
      <c r="CZ545" s="33" t="s">
        <v>85</v>
      </c>
    </row>
    <row r="546" spans="1:104" x14ac:dyDescent="0.25">
      <c r="A546">
        <v>545</v>
      </c>
      <c r="B546">
        <v>36</v>
      </c>
      <c r="C546" s="24" t="s">
        <v>326</v>
      </c>
      <c r="D546" s="12">
        <v>10.3</v>
      </c>
      <c r="E546" s="13">
        <v>0.4</v>
      </c>
      <c r="F546" s="7">
        <f t="shared" si="137"/>
        <v>25.75</v>
      </c>
      <c r="G546" s="7">
        <f t="shared" si="123"/>
        <v>9.9</v>
      </c>
      <c r="H546" s="15">
        <f t="shared" si="124"/>
        <v>10.700000000000001</v>
      </c>
      <c r="I546" s="11">
        <f t="shared" si="125"/>
        <v>0.30460976967849723</v>
      </c>
      <c r="J546" s="32">
        <f t="shared" si="126"/>
        <v>1.1829505618582415E-2</v>
      </c>
      <c r="K546" s="32">
        <f t="shared" si="127"/>
        <v>84.534386494491116</v>
      </c>
      <c r="L546" s="8">
        <v>1</v>
      </c>
      <c r="M546" s="9">
        <v>0</v>
      </c>
      <c r="N546" s="8">
        <v>0</v>
      </c>
      <c r="O546" s="9">
        <v>0</v>
      </c>
      <c r="P546" s="9">
        <v>1</v>
      </c>
      <c r="Q546" s="9">
        <v>0</v>
      </c>
      <c r="R546" s="9">
        <v>0</v>
      </c>
      <c r="S546" s="8">
        <v>6493</v>
      </c>
      <c r="T546" s="9">
        <v>9</v>
      </c>
      <c r="U546" s="9">
        <f t="shared" si="128"/>
        <v>6483</v>
      </c>
      <c r="V546" s="9">
        <f t="shared" si="129"/>
        <v>6</v>
      </c>
      <c r="W546" s="7">
        <v>9.66</v>
      </c>
      <c r="X546" s="7">
        <v>13.85</v>
      </c>
      <c r="Y546" s="9">
        <v>1</v>
      </c>
      <c r="Z546" s="9">
        <v>0</v>
      </c>
      <c r="AA546" s="9">
        <v>0</v>
      </c>
      <c r="AB546" s="9">
        <v>0</v>
      </c>
      <c r="AC546" s="9">
        <v>1</v>
      </c>
      <c r="AD546" s="29">
        <v>0</v>
      </c>
      <c r="AE546" s="9">
        <v>0</v>
      </c>
      <c r="AF546" s="9">
        <v>1</v>
      </c>
      <c r="AG546" s="29">
        <v>0</v>
      </c>
      <c r="AH546" s="9">
        <v>0</v>
      </c>
      <c r="AI546" s="29">
        <v>1</v>
      </c>
      <c r="AJ546" s="20">
        <v>1998</v>
      </c>
      <c r="AK546" s="32">
        <v>0.01</v>
      </c>
      <c r="AL546" s="32">
        <v>0.25</v>
      </c>
      <c r="AM546" s="32">
        <v>0.46</v>
      </c>
      <c r="AN546" s="42">
        <v>0.28000000000000003</v>
      </c>
      <c r="AO546" s="41">
        <v>1</v>
      </c>
      <c r="AP546" s="17">
        <v>0</v>
      </c>
      <c r="AQ546">
        <v>1</v>
      </c>
      <c r="AR546" s="39">
        <v>0</v>
      </c>
      <c r="AS546" s="38">
        <v>0.69</v>
      </c>
      <c r="AT546" s="39">
        <f t="shared" si="138"/>
        <v>0.31000000000000005</v>
      </c>
      <c r="AU546">
        <v>0</v>
      </c>
      <c r="AV546" s="17">
        <v>1</v>
      </c>
      <c r="AW546" s="38">
        <v>0.25</v>
      </c>
      <c r="AX546" s="39">
        <f t="shared" si="139"/>
        <v>0.75</v>
      </c>
      <c r="AY546" s="17" t="s">
        <v>28</v>
      </c>
      <c r="AZ546">
        <v>0</v>
      </c>
      <c r="BA546">
        <v>1</v>
      </c>
      <c r="BB546">
        <v>0</v>
      </c>
      <c r="BC546">
        <v>0</v>
      </c>
      <c r="BD546">
        <v>0</v>
      </c>
      <c r="BE546">
        <v>0</v>
      </c>
      <c r="BF546" s="17">
        <v>0</v>
      </c>
      <c r="BG546">
        <v>0</v>
      </c>
      <c r="BH546">
        <v>1</v>
      </c>
      <c r="BI546" s="17">
        <v>0</v>
      </c>
      <c r="BJ546">
        <v>1741</v>
      </c>
      <c r="BK546">
        <v>500</v>
      </c>
      <c r="BL546" s="90">
        <f t="shared" si="140"/>
        <v>29.509999999999998</v>
      </c>
      <c r="BM546">
        <v>1</v>
      </c>
      <c r="BN546">
        <v>0</v>
      </c>
      <c r="BO546">
        <v>0</v>
      </c>
      <c r="BP546">
        <v>0</v>
      </c>
      <c r="BQ546">
        <v>0</v>
      </c>
      <c r="BR546">
        <v>0</v>
      </c>
      <c r="BS546">
        <v>0</v>
      </c>
      <c r="BT546" s="17">
        <v>0</v>
      </c>
      <c r="BU546">
        <v>0</v>
      </c>
      <c r="BV546">
        <v>0</v>
      </c>
      <c r="BW546">
        <v>0</v>
      </c>
      <c r="BX546" s="17">
        <v>1</v>
      </c>
      <c r="BY546">
        <v>0</v>
      </c>
      <c r="BZ546">
        <v>0</v>
      </c>
      <c r="CA546">
        <v>0</v>
      </c>
      <c r="CB546">
        <v>0</v>
      </c>
      <c r="CC546" s="17">
        <v>0</v>
      </c>
      <c r="CD546">
        <v>0</v>
      </c>
      <c r="CE546">
        <v>0</v>
      </c>
      <c r="CF546">
        <v>1</v>
      </c>
      <c r="CG546">
        <v>1</v>
      </c>
      <c r="CH546">
        <v>0</v>
      </c>
      <c r="CI546">
        <v>0</v>
      </c>
      <c r="CJ546">
        <v>0</v>
      </c>
      <c r="CK546">
        <v>0</v>
      </c>
      <c r="CL546">
        <v>0</v>
      </c>
      <c r="CM546">
        <v>0</v>
      </c>
      <c r="CN546">
        <v>1</v>
      </c>
      <c r="CO546" s="17">
        <v>1</v>
      </c>
      <c r="CP546">
        <v>0.29799999999999999</v>
      </c>
      <c r="CQ546">
        <v>72</v>
      </c>
      <c r="CR546">
        <v>1</v>
      </c>
      <c r="CS546">
        <v>0</v>
      </c>
      <c r="CT546">
        <v>13</v>
      </c>
      <c r="CZ546" s="33" t="s">
        <v>85</v>
      </c>
    </row>
    <row r="547" spans="1:104" x14ac:dyDescent="0.25">
      <c r="A547">
        <v>546</v>
      </c>
      <c r="B547">
        <v>36</v>
      </c>
      <c r="C547" s="24" t="s">
        <v>326</v>
      </c>
      <c r="D547" s="12">
        <v>10.8</v>
      </c>
      <c r="E547" s="13">
        <v>0.8</v>
      </c>
      <c r="F547" s="7">
        <f t="shared" si="137"/>
        <v>13.5</v>
      </c>
      <c r="G547" s="7">
        <f t="shared" si="123"/>
        <v>10</v>
      </c>
      <c r="H547" s="15">
        <f t="shared" si="124"/>
        <v>11.600000000000001</v>
      </c>
      <c r="I547" s="11">
        <f t="shared" si="125"/>
        <v>0.27960140146238877</v>
      </c>
      <c r="J547" s="32">
        <f t="shared" si="126"/>
        <v>2.071121492313991E-2</v>
      </c>
      <c r="K547" s="32">
        <f t="shared" si="127"/>
        <v>48.283019789569913</v>
      </c>
      <c r="L547" s="8">
        <v>1</v>
      </c>
      <c r="M547" s="9">
        <v>0</v>
      </c>
      <c r="N547" s="8">
        <v>0</v>
      </c>
      <c r="O547" s="9">
        <v>0</v>
      </c>
      <c r="P547" s="9">
        <v>1</v>
      </c>
      <c r="Q547" s="9">
        <v>0</v>
      </c>
      <c r="R547" s="9">
        <v>0</v>
      </c>
      <c r="S547" s="8">
        <v>2159</v>
      </c>
      <c r="T547" s="9">
        <v>9</v>
      </c>
      <c r="U547" s="9">
        <f t="shared" si="128"/>
        <v>2149</v>
      </c>
      <c r="V547" s="9">
        <f t="shared" si="129"/>
        <v>6</v>
      </c>
      <c r="W547" s="7">
        <v>9.15</v>
      </c>
      <c r="X547" s="7">
        <v>13.47</v>
      </c>
      <c r="Y547" s="9">
        <v>1</v>
      </c>
      <c r="Z547" s="9">
        <v>0</v>
      </c>
      <c r="AA547" s="9">
        <v>0</v>
      </c>
      <c r="AB547" s="9">
        <v>0</v>
      </c>
      <c r="AC547" s="9">
        <v>1</v>
      </c>
      <c r="AD547" s="29">
        <v>0</v>
      </c>
      <c r="AE547" s="9">
        <v>0</v>
      </c>
      <c r="AF547" s="9">
        <v>1</v>
      </c>
      <c r="AG547" s="29">
        <v>0</v>
      </c>
      <c r="AH547" s="9">
        <v>0</v>
      </c>
      <c r="AI547" s="29">
        <v>1</v>
      </c>
      <c r="AJ547" s="20">
        <v>1985</v>
      </c>
      <c r="AK547" s="32">
        <v>0.03</v>
      </c>
      <c r="AL547" s="32">
        <v>0.39</v>
      </c>
      <c r="AM547" s="32">
        <v>0.26</v>
      </c>
      <c r="AN547" s="42">
        <v>0.32</v>
      </c>
      <c r="AO547" s="41">
        <v>1</v>
      </c>
      <c r="AP547" s="17">
        <v>0</v>
      </c>
      <c r="AQ547">
        <v>0</v>
      </c>
      <c r="AR547" s="39">
        <v>1</v>
      </c>
      <c r="AS547" s="38">
        <v>0.64</v>
      </c>
      <c r="AT547" s="39">
        <f t="shared" si="138"/>
        <v>0.36</v>
      </c>
      <c r="AU547">
        <v>0</v>
      </c>
      <c r="AV547" s="17">
        <v>1</v>
      </c>
      <c r="AW547" s="38">
        <v>0.12</v>
      </c>
      <c r="AX547" s="39">
        <f t="shared" si="139"/>
        <v>0.88</v>
      </c>
      <c r="AY547" s="17" t="s">
        <v>28</v>
      </c>
      <c r="AZ547">
        <v>0</v>
      </c>
      <c r="BA547">
        <v>1</v>
      </c>
      <c r="BB547">
        <v>0</v>
      </c>
      <c r="BC547">
        <v>0</v>
      </c>
      <c r="BD547">
        <v>0</v>
      </c>
      <c r="BE547">
        <v>0</v>
      </c>
      <c r="BF547" s="17">
        <v>0</v>
      </c>
      <c r="BG547">
        <v>0</v>
      </c>
      <c r="BH547">
        <v>1</v>
      </c>
      <c r="BI547" s="17">
        <v>0</v>
      </c>
      <c r="BJ547">
        <v>1025</v>
      </c>
      <c r="BK547">
        <v>689</v>
      </c>
      <c r="BL547" s="90">
        <f t="shared" si="140"/>
        <v>28.62</v>
      </c>
      <c r="BM547">
        <v>1</v>
      </c>
      <c r="BN547">
        <v>0</v>
      </c>
      <c r="BO547">
        <v>0</v>
      </c>
      <c r="BP547">
        <v>0</v>
      </c>
      <c r="BQ547">
        <v>0</v>
      </c>
      <c r="BR547">
        <v>0</v>
      </c>
      <c r="BS547">
        <v>0</v>
      </c>
      <c r="BT547" s="17">
        <v>0</v>
      </c>
      <c r="BU547">
        <v>0</v>
      </c>
      <c r="BV547">
        <v>0</v>
      </c>
      <c r="BW547">
        <v>0</v>
      </c>
      <c r="BX547" s="17">
        <v>1</v>
      </c>
      <c r="BY547">
        <v>0</v>
      </c>
      <c r="BZ547">
        <v>0</v>
      </c>
      <c r="CA547">
        <v>0</v>
      </c>
      <c r="CB547">
        <v>0</v>
      </c>
      <c r="CC547" s="17">
        <v>0</v>
      </c>
      <c r="CD547">
        <v>0</v>
      </c>
      <c r="CE547">
        <v>0</v>
      </c>
      <c r="CF547">
        <v>1</v>
      </c>
      <c r="CG547">
        <v>1</v>
      </c>
      <c r="CH547">
        <v>0</v>
      </c>
      <c r="CI547">
        <v>0</v>
      </c>
      <c r="CJ547">
        <v>0</v>
      </c>
      <c r="CK547">
        <v>0</v>
      </c>
      <c r="CL547">
        <v>0</v>
      </c>
      <c r="CM547">
        <v>0</v>
      </c>
      <c r="CN547">
        <v>1</v>
      </c>
      <c r="CO547" s="17">
        <v>1</v>
      </c>
      <c r="CP547">
        <v>0.29799999999999999</v>
      </c>
      <c r="CQ547">
        <v>72</v>
      </c>
      <c r="CR547">
        <v>1</v>
      </c>
      <c r="CS547">
        <v>0</v>
      </c>
      <c r="CT547">
        <v>13</v>
      </c>
      <c r="CZ547" s="33" t="s">
        <v>85</v>
      </c>
    </row>
    <row r="548" spans="1:104" x14ac:dyDescent="0.25">
      <c r="A548">
        <v>547</v>
      </c>
      <c r="B548">
        <v>36</v>
      </c>
      <c r="C548" s="24" t="s">
        <v>326</v>
      </c>
      <c r="D548" s="12">
        <v>10.3</v>
      </c>
      <c r="E548" s="13">
        <v>0.4</v>
      </c>
      <c r="F548" s="7">
        <f t="shared" si="137"/>
        <v>25.75</v>
      </c>
      <c r="G548" s="7">
        <f t="shared" si="123"/>
        <v>9.9</v>
      </c>
      <c r="H548" s="15">
        <f t="shared" si="124"/>
        <v>10.700000000000001</v>
      </c>
      <c r="I548" s="11">
        <f t="shared" si="125"/>
        <v>0.30144160977152851</v>
      </c>
      <c r="J548" s="32">
        <f t="shared" si="126"/>
        <v>1.1706470282389457E-2</v>
      </c>
      <c r="K548" s="32">
        <f t="shared" si="127"/>
        <v>85.422845304988527</v>
      </c>
      <c r="L548" s="8">
        <v>1</v>
      </c>
      <c r="M548" s="9">
        <v>0</v>
      </c>
      <c r="N548" s="8">
        <v>0</v>
      </c>
      <c r="O548" s="9">
        <v>0</v>
      </c>
      <c r="P548" s="9">
        <v>1</v>
      </c>
      <c r="Q548" s="9">
        <v>0</v>
      </c>
      <c r="R548" s="9">
        <v>0</v>
      </c>
      <c r="S548" s="8">
        <v>6644</v>
      </c>
      <c r="T548" s="9">
        <v>9</v>
      </c>
      <c r="U548" s="9">
        <f t="shared" si="128"/>
        <v>6634</v>
      </c>
      <c r="V548" s="9">
        <f t="shared" si="129"/>
        <v>6</v>
      </c>
      <c r="W548" s="7">
        <v>10.11</v>
      </c>
      <c r="X548" s="7">
        <v>13.19</v>
      </c>
      <c r="Y548" s="9">
        <v>1</v>
      </c>
      <c r="Z548" s="9">
        <v>0</v>
      </c>
      <c r="AA548" s="9">
        <v>0</v>
      </c>
      <c r="AB548" s="9">
        <v>0</v>
      </c>
      <c r="AC548" s="9">
        <v>1</v>
      </c>
      <c r="AD548" s="29">
        <v>0</v>
      </c>
      <c r="AE548" s="9">
        <v>0</v>
      </c>
      <c r="AF548" s="9">
        <v>1</v>
      </c>
      <c r="AG548" s="29">
        <v>0</v>
      </c>
      <c r="AH548" s="9">
        <v>0</v>
      </c>
      <c r="AI548" s="29">
        <v>1</v>
      </c>
      <c r="AJ548" s="20">
        <v>1995</v>
      </c>
      <c r="AK548" s="32">
        <v>0.02</v>
      </c>
      <c r="AL548" s="32">
        <v>0.33</v>
      </c>
      <c r="AM548" s="32">
        <v>0.28000000000000003</v>
      </c>
      <c r="AN548" s="42">
        <v>0.37</v>
      </c>
      <c r="AO548" s="41">
        <v>1</v>
      </c>
      <c r="AP548" s="17">
        <v>0</v>
      </c>
      <c r="AQ548">
        <v>0</v>
      </c>
      <c r="AR548" s="39">
        <v>1</v>
      </c>
      <c r="AS548" s="38">
        <v>0.68</v>
      </c>
      <c r="AT548" s="39">
        <f t="shared" si="138"/>
        <v>0.31999999999999995</v>
      </c>
      <c r="AU548">
        <v>0</v>
      </c>
      <c r="AV548" s="17">
        <v>1</v>
      </c>
      <c r="AW548" s="38">
        <v>0.22</v>
      </c>
      <c r="AX548" s="39">
        <f t="shared" si="139"/>
        <v>0.78</v>
      </c>
      <c r="AY548" s="17" t="s">
        <v>28</v>
      </c>
      <c r="AZ548">
        <v>0</v>
      </c>
      <c r="BA548">
        <v>1</v>
      </c>
      <c r="BB548">
        <v>0</v>
      </c>
      <c r="BC548">
        <v>0</v>
      </c>
      <c r="BD548">
        <v>0</v>
      </c>
      <c r="BE548">
        <v>0</v>
      </c>
      <c r="BF548" s="17">
        <v>0</v>
      </c>
      <c r="BG548">
        <v>0</v>
      </c>
      <c r="BH548">
        <v>1</v>
      </c>
      <c r="BI548" s="17">
        <v>0</v>
      </c>
      <c r="BJ548">
        <v>1946</v>
      </c>
      <c r="BK548">
        <v>427</v>
      </c>
      <c r="BL548" s="90">
        <f t="shared" si="140"/>
        <v>29.299999999999997</v>
      </c>
      <c r="BM548">
        <v>1</v>
      </c>
      <c r="BN548">
        <v>0</v>
      </c>
      <c r="BO548">
        <v>0</v>
      </c>
      <c r="BP548">
        <v>0</v>
      </c>
      <c r="BQ548">
        <v>0</v>
      </c>
      <c r="BR548">
        <v>0</v>
      </c>
      <c r="BS548">
        <v>0</v>
      </c>
      <c r="BT548" s="17">
        <v>0</v>
      </c>
      <c r="BU548">
        <v>0</v>
      </c>
      <c r="BV548">
        <v>0</v>
      </c>
      <c r="BW548">
        <v>0</v>
      </c>
      <c r="BX548" s="17">
        <v>1</v>
      </c>
      <c r="BY548">
        <v>0</v>
      </c>
      <c r="BZ548">
        <v>0</v>
      </c>
      <c r="CA548">
        <v>0</v>
      </c>
      <c r="CB548">
        <v>0</v>
      </c>
      <c r="CC548" s="17">
        <v>0</v>
      </c>
      <c r="CD548">
        <v>0</v>
      </c>
      <c r="CE548">
        <v>0</v>
      </c>
      <c r="CF548">
        <v>1</v>
      </c>
      <c r="CG548">
        <v>1</v>
      </c>
      <c r="CH548">
        <v>0</v>
      </c>
      <c r="CI548">
        <v>0</v>
      </c>
      <c r="CJ548">
        <v>0</v>
      </c>
      <c r="CK548">
        <v>0</v>
      </c>
      <c r="CL548">
        <v>0</v>
      </c>
      <c r="CM548">
        <v>0</v>
      </c>
      <c r="CN548">
        <v>1</v>
      </c>
      <c r="CO548" s="17">
        <v>1</v>
      </c>
      <c r="CP548">
        <v>0.29799999999999999</v>
      </c>
      <c r="CQ548">
        <v>72</v>
      </c>
      <c r="CR548">
        <v>1</v>
      </c>
      <c r="CS548">
        <v>0</v>
      </c>
      <c r="CT548">
        <v>13</v>
      </c>
      <c r="CZ548" s="33" t="s">
        <v>85</v>
      </c>
    </row>
    <row r="549" spans="1:104" x14ac:dyDescent="0.25">
      <c r="A549">
        <v>548</v>
      </c>
      <c r="B549">
        <v>36</v>
      </c>
      <c r="C549" s="24" t="s">
        <v>326</v>
      </c>
      <c r="D549" s="12">
        <v>10.7</v>
      </c>
      <c r="E549" s="13">
        <v>0.4</v>
      </c>
      <c r="F549" s="7">
        <f t="shared" si="137"/>
        <v>26.749999999999996</v>
      </c>
      <c r="G549" s="7">
        <f t="shared" si="123"/>
        <v>10.299999999999999</v>
      </c>
      <c r="H549" s="15">
        <f t="shared" si="124"/>
        <v>11.1</v>
      </c>
      <c r="I549" s="11">
        <f t="shared" si="125"/>
        <v>0.32404460614450042</v>
      </c>
      <c r="J549" s="32">
        <f t="shared" si="126"/>
        <v>1.2113817052130859E-2</v>
      </c>
      <c r="K549" s="32">
        <f t="shared" si="127"/>
        <v>82.550363415311509</v>
      </c>
      <c r="L549" s="8">
        <v>1</v>
      </c>
      <c r="M549" s="9">
        <v>0</v>
      </c>
      <c r="N549" s="8">
        <v>0</v>
      </c>
      <c r="O549" s="9">
        <v>0</v>
      </c>
      <c r="P549" s="9">
        <v>1</v>
      </c>
      <c r="Q549" s="9">
        <v>0</v>
      </c>
      <c r="R549" s="9">
        <v>0</v>
      </c>
      <c r="S549" s="8">
        <v>6109</v>
      </c>
      <c r="T549" s="9">
        <v>9</v>
      </c>
      <c r="U549" s="9">
        <f t="shared" si="128"/>
        <v>6099</v>
      </c>
      <c r="V549" s="9">
        <f t="shared" si="129"/>
        <v>6</v>
      </c>
      <c r="W549" s="7">
        <v>10.45</v>
      </c>
      <c r="X549" s="7">
        <v>12.81</v>
      </c>
      <c r="Y549" s="9">
        <v>1</v>
      </c>
      <c r="Z549" s="9">
        <v>0</v>
      </c>
      <c r="AA549" s="9">
        <v>0</v>
      </c>
      <c r="AB549" s="9">
        <v>0</v>
      </c>
      <c r="AC549" s="9">
        <v>1</v>
      </c>
      <c r="AD549" s="29">
        <v>0</v>
      </c>
      <c r="AE549" s="9">
        <v>0</v>
      </c>
      <c r="AF549" s="9">
        <v>1</v>
      </c>
      <c r="AG549" s="29">
        <v>0</v>
      </c>
      <c r="AH549" s="9">
        <v>0</v>
      </c>
      <c r="AI549" s="29">
        <v>1</v>
      </c>
      <c r="AJ549" s="20">
        <v>1998</v>
      </c>
      <c r="AK549" s="32">
        <v>0.02</v>
      </c>
      <c r="AL549" s="32">
        <v>0.18</v>
      </c>
      <c r="AM549" s="32">
        <v>0.42</v>
      </c>
      <c r="AN549" s="42">
        <v>0.38</v>
      </c>
      <c r="AO549" s="41">
        <v>1</v>
      </c>
      <c r="AP549" s="17">
        <v>0</v>
      </c>
      <c r="AQ549">
        <v>0</v>
      </c>
      <c r="AR549" s="39">
        <v>1</v>
      </c>
      <c r="AS549" s="38">
        <v>0.7</v>
      </c>
      <c r="AT549" s="39">
        <f t="shared" si="138"/>
        <v>0.30000000000000004</v>
      </c>
      <c r="AU549">
        <v>0</v>
      </c>
      <c r="AV549" s="17">
        <v>1</v>
      </c>
      <c r="AW549" s="38">
        <v>0.23</v>
      </c>
      <c r="AX549" s="39">
        <f t="shared" si="139"/>
        <v>0.77</v>
      </c>
      <c r="AY549" s="17" t="s">
        <v>28</v>
      </c>
      <c r="AZ549">
        <v>0</v>
      </c>
      <c r="BA549">
        <v>1</v>
      </c>
      <c r="BB549">
        <v>0</v>
      </c>
      <c r="BC549">
        <v>0</v>
      </c>
      <c r="BD549">
        <v>0</v>
      </c>
      <c r="BE549">
        <v>0</v>
      </c>
      <c r="BF549" s="17">
        <v>0</v>
      </c>
      <c r="BG549">
        <v>0</v>
      </c>
      <c r="BH549">
        <v>1</v>
      </c>
      <c r="BI549" s="17">
        <v>0</v>
      </c>
      <c r="BJ549">
        <v>1741</v>
      </c>
      <c r="BK549">
        <v>500</v>
      </c>
      <c r="BL549" s="90">
        <f t="shared" si="140"/>
        <v>29.259999999999998</v>
      </c>
      <c r="BM549">
        <v>1</v>
      </c>
      <c r="BN549">
        <v>0</v>
      </c>
      <c r="BO549">
        <v>0</v>
      </c>
      <c r="BP549">
        <v>0</v>
      </c>
      <c r="BQ549">
        <v>0</v>
      </c>
      <c r="BR549">
        <v>0</v>
      </c>
      <c r="BS549">
        <v>0</v>
      </c>
      <c r="BT549" s="17">
        <v>0</v>
      </c>
      <c r="BU549">
        <v>0</v>
      </c>
      <c r="BV549">
        <v>0</v>
      </c>
      <c r="BW549">
        <v>0</v>
      </c>
      <c r="BX549" s="17">
        <v>1</v>
      </c>
      <c r="BY549">
        <v>0</v>
      </c>
      <c r="BZ549">
        <v>0</v>
      </c>
      <c r="CA549">
        <v>0</v>
      </c>
      <c r="CB549">
        <v>0</v>
      </c>
      <c r="CC549" s="17">
        <v>0</v>
      </c>
      <c r="CD549">
        <v>0</v>
      </c>
      <c r="CE549">
        <v>0</v>
      </c>
      <c r="CF549">
        <v>1</v>
      </c>
      <c r="CG549">
        <v>1</v>
      </c>
      <c r="CH549">
        <v>0</v>
      </c>
      <c r="CI549">
        <v>0</v>
      </c>
      <c r="CJ549">
        <v>0</v>
      </c>
      <c r="CK549">
        <v>0</v>
      </c>
      <c r="CL549">
        <v>0</v>
      </c>
      <c r="CM549">
        <v>0</v>
      </c>
      <c r="CN549">
        <v>1</v>
      </c>
      <c r="CO549" s="17">
        <v>1</v>
      </c>
      <c r="CP549">
        <v>0.29799999999999999</v>
      </c>
      <c r="CQ549">
        <v>72</v>
      </c>
      <c r="CR549">
        <v>1</v>
      </c>
      <c r="CS549">
        <v>0</v>
      </c>
      <c r="CT549">
        <v>13</v>
      </c>
      <c r="CZ549" s="33" t="s">
        <v>85</v>
      </c>
    </row>
    <row r="550" spans="1:104" s="91" customFormat="1" x14ac:dyDescent="0.25">
      <c r="A550" s="91">
        <v>549</v>
      </c>
      <c r="B550" s="91">
        <v>37</v>
      </c>
      <c r="C550" s="92" t="s">
        <v>14</v>
      </c>
      <c r="D550" s="93">
        <v>10.7</v>
      </c>
      <c r="E550" s="94">
        <v>0.4</v>
      </c>
      <c r="F550" s="95">
        <f t="shared" si="137"/>
        <v>26.749999999999996</v>
      </c>
      <c r="G550" s="95">
        <f t="shared" si="123"/>
        <v>10.299999999999999</v>
      </c>
      <c r="H550" s="96">
        <f t="shared" si="124"/>
        <v>11.1</v>
      </c>
      <c r="I550" s="97">
        <f t="shared" si="125"/>
        <v>0.2884097035040431</v>
      </c>
      <c r="J550" s="98">
        <f t="shared" si="126"/>
        <v>1.078167115902965E-2</v>
      </c>
      <c r="K550" s="98">
        <f t="shared" si="127"/>
        <v>92.75</v>
      </c>
      <c r="L550" s="99">
        <v>0</v>
      </c>
      <c r="M550" s="100">
        <v>1</v>
      </c>
      <c r="N550" s="99">
        <v>0</v>
      </c>
      <c r="O550" s="100">
        <v>0</v>
      </c>
      <c r="P550" s="100">
        <v>1</v>
      </c>
      <c r="Q550" s="100">
        <v>0</v>
      </c>
      <c r="R550" s="100">
        <v>0</v>
      </c>
      <c r="S550" s="99">
        <v>7892</v>
      </c>
      <c r="T550" s="100">
        <v>4</v>
      </c>
      <c r="U550" s="100">
        <f t="shared" si="128"/>
        <v>7887</v>
      </c>
      <c r="V550" s="100">
        <f t="shared" si="129"/>
        <v>15</v>
      </c>
      <c r="W550" s="95">
        <v>8.6</v>
      </c>
      <c r="X550" s="95">
        <v>22.2</v>
      </c>
      <c r="Y550" s="100">
        <v>1</v>
      </c>
      <c r="Z550" s="100">
        <v>0</v>
      </c>
      <c r="AA550" s="100">
        <v>1</v>
      </c>
      <c r="AB550" s="100">
        <v>0</v>
      </c>
      <c r="AC550" s="100">
        <v>0</v>
      </c>
      <c r="AD550" s="101">
        <v>0</v>
      </c>
      <c r="AE550" s="100">
        <v>0</v>
      </c>
      <c r="AF550" s="100">
        <v>1</v>
      </c>
      <c r="AG550" s="101">
        <v>0</v>
      </c>
      <c r="AH550" s="100">
        <v>0</v>
      </c>
      <c r="AI550" s="101">
        <v>1</v>
      </c>
      <c r="AJ550" s="102">
        <v>2004</v>
      </c>
      <c r="AK550" s="98">
        <v>3.4299999999999997E-2</v>
      </c>
      <c r="AL550" s="98">
        <v>0.37</v>
      </c>
      <c r="AM550" s="98">
        <v>0.47699999999999998</v>
      </c>
      <c r="AN550" s="103">
        <f t="shared" ref="AN550:AN564" si="141">1-SUM(AK550:AM550)</f>
        <v>0.11870000000000003</v>
      </c>
      <c r="AO550" s="104">
        <v>60.5</v>
      </c>
      <c r="AP550" s="105">
        <v>39.5</v>
      </c>
      <c r="AQ550" s="91">
        <v>1</v>
      </c>
      <c r="AR550" s="106">
        <v>0</v>
      </c>
      <c r="AS550" s="91" t="s">
        <v>98</v>
      </c>
      <c r="AT550" s="106" t="s">
        <v>98</v>
      </c>
      <c r="AU550">
        <v>0</v>
      </c>
      <c r="AV550" s="105">
        <v>1</v>
      </c>
      <c r="AW550" s="91" t="s">
        <v>98</v>
      </c>
      <c r="AX550" s="105" t="s">
        <v>98</v>
      </c>
      <c r="AY550" s="105" t="s">
        <v>13</v>
      </c>
      <c r="AZ550">
        <v>0</v>
      </c>
      <c r="BA550">
        <v>1</v>
      </c>
      <c r="BB550">
        <v>0</v>
      </c>
      <c r="BC550">
        <v>0</v>
      </c>
      <c r="BD550">
        <v>0</v>
      </c>
      <c r="BE550">
        <v>0</v>
      </c>
      <c r="BF550" s="105">
        <v>0</v>
      </c>
      <c r="BG550">
        <v>0</v>
      </c>
      <c r="BH550">
        <v>1</v>
      </c>
      <c r="BI550" s="105">
        <v>0</v>
      </c>
      <c r="BJ550">
        <v>1301</v>
      </c>
      <c r="BK550">
        <v>51</v>
      </c>
      <c r="BL550" s="92">
        <f t="shared" si="140"/>
        <v>36.799999999999997</v>
      </c>
      <c r="BM550" s="91">
        <v>1</v>
      </c>
      <c r="BN550" s="91">
        <v>0</v>
      </c>
      <c r="BO550" s="91">
        <v>0</v>
      </c>
      <c r="BP550" s="91">
        <v>0</v>
      </c>
      <c r="BQ550" s="91">
        <v>0</v>
      </c>
      <c r="BR550" s="91">
        <v>0</v>
      </c>
      <c r="BS550" s="91">
        <v>0</v>
      </c>
      <c r="BT550" s="105">
        <v>0</v>
      </c>
      <c r="BU550" s="91">
        <v>0</v>
      </c>
      <c r="BV550" s="91">
        <v>0</v>
      </c>
      <c r="BW550" s="91">
        <v>1</v>
      </c>
      <c r="BX550" s="105">
        <v>0</v>
      </c>
      <c r="BY550" s="91">
        <v>0</v>
      </c>
      <c r="BZ550" s="91">
        <v>0</v>
      </c>
      <c r="CA550" s="91">
        <v>0</v>
      </c>
      <c r="CB550" s="91">
        <v>0</v>
      </c>
      <c r="CC550" s="105">
        <v>0</v>
      </c>
      <c r="CD550" s="91">
        <v>0</v>
      </c>
      <c r="CE550" s="91">
        <v>0</v>
      </c>
      <c r="CF550" s="91">
        <v>1</v>
      </c>
      <c r="CG550" s="91">
        <v>1</v>
      </c>
      <c r="CH550" s="91">
        <v>0</v>
      </c>
      <c r="CI550" s="91">
        <v>0</v>
      </c>
      <c r="CJ550" s="91">
        <v>0</v>
      </c>
      <c r="CK550">
        <v>0</v>
      </c>
      <c r="CL550" s="91">
        <v>0</v>
      </c>
      <c r="CM550" s="91">
        <v>0</v>
      </c>
      <c r="CN550" s="91">
        <v>0</v>
      </c>
      <c r="CO550" s="105">
        <v>1</v>
      </c>
      <c r="CP550">
        <v>3.1E-2</v>
      </c>
      <c r="CQ550">
        <v>46</v>
      </c>
      <c r="CR550">
        <v>1</v>
      </c>
      <c r="CS550">
        <v>0</v>
      </c>
      <c r="CT550">
        <v>22</v>
      </c>
      <c r="CU550" s="107"/>
      <c r="CZ550" s="33" t="s">
        <v>85</v>
      </c>
    </row>
    <row r="551" spans="1:104" x14ac:dyDescent="0.25">
      <c r="A551">
        <v>550</v>
      </c>
      <c r="B551">
        <v>37</v>
      </c>
      <c r="C551" s="24" t="s">
        <v>14</v>
      </c>
      <c r="D551" s="12">
        <v>5.7</v>
      </c>
      <c r="E551" s="13">
        <v>4.9000000000000004</v>
      </c>
      <c r="F551" s="7">
        <f t="shared" si="137"/>
        <v>1.1632653061224489</v>
      </c>
      <c r="G551" s="7">
        <f t="shared" si="123"/>
        <v>0.79999999999999982</v>
      </c>
      <c r="H551" s="15">
        <f t="shared" si="124"/>
        <v>10.600000000000001</v>
      </c>
      <c r="I551" s="11">
        <f t="shared" si="125"/>
        <v>1.3097415406194352E-2</v>
      </c>
      <c r="J551" s="32">
        <f t="shared" si="126"/>
        <v>1.1259181664974091E-2</v>
      </c>
      <c r="K551" s="32">
        <f t="shared" si="127"/>
        <v>88.816401560592553</v>
      </c>
      <c r="L551" s="8">
        <v>0</v>
      </c>
      <c r="M551" s="9">
        <v>1</v>
      </c>
      <c r="N551" s="8">
        <v>0</v>
      </c>
      <c r="O551" s="9">
        <v>0</v>
      </c>
      <c r="P551" s="9">
        <v>1</v>
      </c>
      <c r="Q551" s="9">
        <v>0</v>
      </c>
      <c r="R551" s="9">
        <v>0</v>
      </c>
      <c r="S551" s="8">
        <v>7892</v>
      </c>
      <c r="T551" s="9">
        <v>4</v>
      </c>
      <c r="U551" s="9">
        <f t="shared" si="128"/>
        <v>7887</v>
      </c>
      <c r="V551" s="9">
        <f t="shared" si="129"/>
        <v>15</v>
      </c>
      <c r="W551" s="7">
        <v>8.6</v>
      </c>
      <c r="X551" s="7">
        <v>22.2</v>
      </c>
      <c r="Y551" s="9">
        <v>1</v>
      </c>
      <c r="Z551" s="9">
        <v>0</v>
      </c>
      <c r="AA551" s="9">
        <v>1</v>
      </c>
      <c r="AB551" s="9">
        <v>0</v>
      </c>
      <c r="AC551" s="9">
        <v>0</v>
      </c>
      <c r="AD551" s="29">
        <v>0</v>
      </c>
      <c r="AE551" s="9">
        <v>0</v>
      </c>
      <c r="AF551" s="9">
        <v>1</v>
      </c>
      <c r="AG551" s="29">
        <v>0</v>
      </c>
      <c r="AH551" s="9">
        <v>0</v>
      </c>
      <c r="AI551" s="29">
        <v>1</v>
      </c>
      <c r="AJ551" s="20">
        <v>2004</v>
      </c>
      <c r="AK551" s="32">
        <v>3.4299999999999997E-2</v>
      </c>
      <c r="AL551" s="32">
        <v>0.37</v>
      </c>
      <c r="AM551" s="32">
        <v>0.47699999999999998</v>
      </c>
      <c r="AN551" s="42">
        <f t="shared" si="141"/>
        <v>0.11870000000000003</v>
      </c>
      <c r="AO551" s="41">
        <v>60.5</v>
      </c>
      <c r="AP551" s="17">
        <v>39.5</v>
      </c>
      <c r="AQ551">
        <v>1</v>
      </c>
      <c r="AR551" s="39">
        <v>0</v>
      </c>
      <c r="AS551" t="s">
        <v>98</v>
      </c>
      <c r="AT551" s="39" t="s">
        <v>98</v>
      </c>
      <c r="AU551">
        <v>0</v>
      </c>
      <c r="AV551" s="17">
        <v>1</v>
      </c>
      <c r="AW551" t="s">
        <v>98</v>
      </c>
      <c r="AX551" s="17" t="s">
        <v>98</v>
      </c>
      <c r="AY551" s="17" t="s">
        <v>13</v>
      </c>
      <c r="AZ551">
        <v>0</v>
      </c>
      <c r="BA551">
        <v>1</v>
      </c>
      <c r="BB551">
        <v>0</v>
      </c>
      <c r="BC551">
        <v>0</v>
      </c>
      <c r="BD551">
        <v>0</v>
      </c>
      <c r="BE551">
        <v>0</v>
      </c>
      <c r="BF551" s="17">
        <v>0</v>
      </c>
      <c r="BG551">
        <v>0</v>
      </c>
      <c r="BH551">
        <v>1</v>
      </c>
      <c r="BI551" s="17">
        <v>0</v>
      </c>
      <c r="BJ551">
        <v>1301</v>
      </c>
      <c r="BK551">
        <v>51</v>
      </c>
      <c r="BL551" s="24">
        <f t="shared" si="140"/>
        <v>36.799999999999997</v>
      </c>
      <c r="BM551">
        <v>1</v>
      </c>
      <c r="BN551">
        <v>0</v>
      </c>
      <c r="BO551">
        <v>0</v>
      </c>
      <c r="BP551">
        <v>0</v>
      </c>
      <c r="BQ551">
        <v>0</v>
      </c>
      <c r="BR551">
        <v>0</v>
      </c>
      <c r="BS551">
        <v>0</v>
      </c>
      <c r="BT551" s="17">
        <v>0</v>
      </c>
      <c r="BU551">
        <v>0</v>
      </c>
      <c r="BV551">
        <v>0</v>
      </c>
      <c r="BW551">
        <v>1</v>
      </c>
      <c r="BX551" s="17">
        <v>0</v>
      </c>
      <c r="BY551">
        <v>0</v>
      </c>
      <c r="BZ551">
        <v>0</v>
      </c>
      <c r="CA551">
        <v>0</v>
      </c>
      <c r="CB551">
        <v>0</v>
      </c>
      <c r="CC551" s="17">
        <v>0</v>
      </c>
      <c r="CD551">
        <v>0</v>
      </c>
      <c r="CE551">
        <v>0</v>
      </c>
      <c r="CF551">
        <v>1</v>
      </c>
      <c r="CG551">
        <v>1</v>
      </c>
      <c r="CH551">
        <v>0</v>
      </c>
      <c r="CI551">
        <v>0</v>
      </c>
      <c r="CJ551">
        <v>0</v>
      </c>
      <c r="CK551">
        <v>0</v>
      </c>
      <c r="CL551">
        <v>0</v>
      </c>
      <c r="CM551">
        <v>0</v>
      </c>
      <c r="CN551">
        <v>0</v>
      </c>
      <c r="CO551" s="17">
        <v>1</v>
      </c>
      <c r="CP551">
        <v>3.1E-2</v>
      </c>
      <c r="CQ551">
        <v>46</v>
      </c>
      <c r="CR551">
        <v>1</v>
      </c>
      <c r="CS551">
        <v>0</v>
      </c>
      <c r="CT551">
        <v>22</v>
      </c>
      <c r="CZ551" s="33" t="s">
        <v>85</v>
      </c>
    </row>
    <row r="552" spans="1:104" x14ac:dyDescent="0.25">
      <c r="A552">
        <v>551</v>
      </c>
      <c r="B552">
        <v>37</v>
      </c>
      <c r="C552" s="24" t="s">
        <v>14</v>
      </c>
      <c r="D552" s="12">
        <v>9.6</v>
      </c>
      <c r="E552" s="13">
        <v>0.4</v>
      </c>
      <c r="F552" s="7">
        <f t="shared" si="137"/>
        <v>23.999999999999996</v>
      </c>
      <c r="G552" s="7">
        <f t="shared" si="123"/>
        <v>9.1999999999999993</v>
      </c>
      <c r="H552" s="15">
        <f t="shared" si="124"/>
        <v>10</v>
      </c>
      <c r="I552" s="11">
        <f t="shared" si="125"/>
        <v>0.26088497711976005</v>
      </c>
      <c r="J552" s="32">
        <f t="shared" si="126"/>
        <v>1.0870207379990005E-2</v>
      </c>
      <c r="K552" s="32">
        <f t="shared" si="127"/>
        <v>91.994565056855379</v>
      </c>
      <c r="L552" s="8">
        <v>0</v>
      </c>
      <c r="M552" s="9">
        <v>1</v>
      </c>
      <c r="N552" s="8">
        <v>0</v>
      </c>
      <c r="O552" s="9">
        <v>0</v>
      </c>
      <c r="P552" s="9">
        <v>1</v>
      </c>
      <c r="Q552" s="9">
        <v>0</v>
      </c>
      <c r="R552" s="9">
        <v>0</v>
      </c>
      <c r="S552" s="8">
        <v>7892</v>
      </c>
      <c r="T552" s="9">
        <v>4</v>
      </c>
      <c r="U552" s="9">
        <f t="shared" si="128"/>
        <v>7887</v>
      </c>
      <c r="V552" s="9">
        <f t="shared" si="129"/>
        <v>15</v>
      </c>
      <c r="W552" s="7">
        <v>8.6</v>
      </c>
      <c r="X552" s="7">
        <v>22.2</v>
      </c>
      <c r="Y552" s="9">
        <v>1</v>
      </c>
      <c r="Z552" s="9">
        <v>0</v>
      </c>
      <c r="AA552" s="9">
        <v>1</v>
      </c>
      <c r="AB552" s="9">
        <v>0</v>
      </c>
      <c r="AC552" s="9">
        <v>0</v>
      </c>
      <c r="AD552" s="29">
        <v>0</v>
      </c>
      <c r="AE552" s="9">
        <v>0</v>
      </c>
      <c r="AF552" s="9">
        <v>1</v>
      </c>
      <c r="AG552" s="29">
        <v>0</v>
      </c>
      <c r="AH552" s="9">
        <v>0</v>
      </c>
      <c r="AI552" s="29">
        <v>1</v>
      </c>
      <c r="AJ552" s="20">
        <v>2004</v>
      </c>
      <c r="AK552" s="32">
        <v>3.4299999999999997E-2</v>
      </c>
      <c r="AL552" s="32">
        <v>0.37</v>
      </c>
      <c r="AM552" s="32">
        <v>0.47699999999999998</v>
      </c>
      <c r="AN552" s="42">
        <f t="shared" si="141"/>
        <v>0.11870000000000003</v>
      </c>
      <c r="AO552" s="41">
        <v>60.5</v>
      </c>
      <c r="AP552" s="17">
        <v>39.5</v>
      </c>
      <c r="AQ552">
        <v>1</v>
      </c>
      <c r="AR552" s="39">
        <v>0</v>
      </c>
      <c r="AS552" t="s">
        <v>98</v>
      </c>
      <c r="AT552" s="39" t="s">
        <v>98</v>
      </c>
      <c r="AU552">
        <v>0</v>
      </c>
      <c r="AV552" s="17">
        <v>1</v>
      </c>
      <c r="AW552" t="s">
        <v>98</v>
      </c>
      <c r="AX552" s="17" t="s">
        <v>98</v>
      </c>
      <c r="AY552" s="17" t="s">
        <v>13</v>
      </c>
      <c r="AZ552">
        <v>0</v>
      </c>
      <c r="BA552">
        <v>1</v>
      </c>
      <c r="BB552">
        <v>0</v>
      </c>
      <c r="BC552">
        <v>0</v>
      </c>
      <c r="BD552">
        <v>0</v>
      </c>
      <c r="BE552">
        <v>0</v>
      </c>
      <c r="BF552" s="17">
        <v>0</v>
      </c>
      <c r="BG552">
        <v>0</v>
      </c>
      <c r="BH552">
        <v>1</v>
      </c>
      <c r="BI552" s="17">
        <v>0</v>
      </c>
      <c r="BJ552">
        <v>1301</v>
      </c>
      <c r="BK552">
        <v>51</v>
      </c>
      <c r="BL552" s="24">
        <f t="shared" si="140"/>
        <v>36.799999999999997</v>
      </c>
      <c r="BM552">
        <v>1</v>
      </c>
      <c r="BN552">
        <v>0</v>
      </c>
      <c r="BO552">
        <v>0</v>
      </c>
      <c r="BP552">
        <v>0</v>
      </c>
      <c r="BQ552">
        <v>0</v>
      </c>
      <c r="BR552">
        <v>0</v>
      </c>
      <c r="BS552">
        <v>0</v>
      </c>
      <c r="BT552" s="17">
        <v>0</v>
      </c>
      <c r="BU552">
        <v>0</v>
      </c>
      <c r="BV552">
        <v>0</v>
      </c>
      <c r="BW552">
        <v>1</v>
      </c>
      <c r="BX552" s="17">
        <v>0</v>
      </c>
      <c r="BY552">
        <v>0</v>
      </c>
      <c r="BZ552">
        <v>0</v>
      </c>
      <c r="CA552">
        <v>0</v>
      </c>
      <c r="CB552">
        <v>0</v>
      </c>
      <c r="CC552" s="17">
        <v>0</v>
      </c>
      <c r="CD552">
        <v>0</v>
      </c>
      <c r="CE552">
        <v>0</v>
      </c>
      <c r="CF552">
        <v>1</v>
      </c>
      <c r="CG552">
        <v>1</v>
      </c>
      <c r="CH552">
        <v>0</v>
      </c>
      <c r="CI552">
        <v>0</v>
      </c>
      <c r="CJ552">
        <v>0</v>
      </c>
      <c r="CK552">
        <v>0</v>
      </c>
      <c r="CL552">
        <v>0</v>
      </c>
      <c r="CM552">
        <v>0</v>
      </c>
      <c r="CN552">
        <v>0</v>
      </c>
      <c r="CO552" s="17">
        <v>1</v>
      </c>
      <c r="CP552">
        <v>3.1E-2</v>
      </c>
      <c r="CQ552">
        <v>46</v>
      </c>
      <c r="CR552">
        <v>1</v>
      </c>
      <c r="CS552">
        <v>0</v>
      </c>
      <c r="CT552">
        <v>22</v>
      </c>
      <c r="CZ552" s="33" t="s">
        <v>85</v>
      </c>
    </row>
    <row r="553" spans="1:104" x14ac:dyDescent="0.25">
      <c r="A553">
        <v>552</v>
      </c>
      <c r="B553">
        <v>37</v>
      </c>
      <c r="C553" s="24" t="s">
        <v>14</v>
      </c>
      <c r="D553" s="12">
        <v>12.1</v>
      </c>
      <c r="E553" s="13">
        <v>0.7</v>
      </c>
      <c r="F553" s="7">
        <f t="shared" si="137"/>
        <v>17.285714285714285</v>
      </c>
      <c r="G553" s="7">
        <f t="shared" si="123"/>
        <v>11.4</v>
      </c>
      <c r="H553" s="15">
        <f t="shared" si="124"/>
        <v>12.799999999999999</v>
      </c>
      <c r="I553" s="11">
        <f t="shared" si="125"/>
        <v>0.19105432514279824</v>
      </c>
      <c r="J553" s="32">
        <f t="shared" si="126"/>
        <v>1.1052729553715602E-2</v>
      </c>
      <c r="K553" s="32">
        <f t="shared" si="127"/>
        <v>90.475388467623318</v>
      </c>
      <c r="L553" s="8">
        <v>0</v>
      </c>
      <c r="M553" s="9">
        <v>1</v>
      </c>
      <c r="N553" s="8">
        <v>0</v>
      </c>
      <c r="O553" s="9">
        <v>0</v>
      </c>
      <c r="P553" s="9">
        <v>1</v>
      </c>
      <c r="Q553" s="9">
        <v>0</v>
      </c>
      <c r="R553" s="9">
        <v>0</v>
      </c>
      <c r="S553" s="8">
        <v>7892</v>
      </c>
      <c r="T553" s="9">
        <v>4</v>
      </c>
      <c r="U553" s="9">
        <f t="shared" si="128"/>
        <v>7887</v>
      </c>
      <c r="V553" s="9">
        <f t="shared" si="129"/>
        <v>15</v>
      </c>
      <c r="W553" s="7">
        <v>8.6</v>
      </c>
      <c r="X553" s="7">
        <v>22.2</v>
      </c>
      <c r="Y553" s="9">
        <v>1</v>
      </c>
      <c r="Z553" s="9">
        <v>0</v>
      </c>
      <c r="AA553" s="9">
        <v>1</v>
      </c>
      <c r="AB553" s="9">
        <v>0</v>
      </c>
      <c r="AC553" s="9">
        <v>0</v>
      </c>
      <c r="AD553" s="29">
        <v>0</v>
      </c>
      <c r="AE553" s="9">
        <v>0</v>
      </c>
      <c r="AF553" s="9">
        <v>1</v>
      </c>
      <c r="AG553" s="29">
        <v>0</v>
      </c>
      <c r="AH553" s="9">
        <v>0</v>
      </c>
      <c r="AI553" s="29">
        <v>1</v>
      </c>
      <c r="AJ553" s="20">
        <v>2004</v>
      </c>
      <c r="AK553" s="32">
        <v>3.4299999999999997E-2</v>
      </c>
      <c r="AL553" s="32">
        <v>0.37</v>
      </c>
      <c r="AM553" s="32">
        <v>0.47699999999999998</v>
      </c>
      <c r="AN553" s="42">
        <f t="shared" si="141"/>
        <v>0.11870000000000003</v>
      </c>
      <c r="AO553" s="41">
        <v>60.5</v>
      </c>
      <c r="AP553" s="17">
        <v>39.5</v>
      </c>
      <c r="AQ553">
        <v>1</v>
      </c>
      <c r="AR553" s="39">
        <v>0</v>
      </c>
      <c r="AS553" t="s">
        <v>98</v>
      </c>
      <c r="AT553" s="39" t="s">
        <v>98</v>
      </c>
      <c r="AU553">
        <v>0</v>
      </c>
      <c r="AV553" s="17">
        <v>1</v>
      </c>
      <c r="AW553" t="s">
        <v>98</v>
      </c>
      <c r="AX553" s="17" t="s">
        <v>98</v>
      </c>
      <c r="AY553" s="17" t="s">
        <v>13</v>
      </c>
      <c r="AZ553">
        <v>0</v>
      </c>
      <c r="BA553">
        <v>1</v>
      </c>
      <c r="BB553">
        <v>0</v>
      </c>
      <c r="BC553">
        <v>0</v>
      </c>
      <c r="BD553">
        <v>0</v>
      </c>
      <c r="BE553">
        <v>0</v>
      </c>
      <c r="BF553" s="17">
        <v>0</v>
      </c>
      <c r="BG553">
        <v>0</v>
      </c>
      <c r="BH553">
        <v>1</v>
      </c>
      <c r="BI553" s="17">
        <v>0</v>
      </c>
      <c r="BJ553">
        <v>1301</v>
      </c>
      <c r="BK553">
        <v>51</v>
      </c>
      <c r="BL553" s="24">
        <f t="shared" si="140"/>
        <v>36.799999999999997</v>
      </c>
      <c r="BM553">
        <v>1</v>
      </c>
      <c r="BN553">
        <v>0</v>
      </c>
      <c r="BO553">
        <v>0</v>
      </c>
      <c r="BP553">
        <v>0</v>
      </c>
      <c r="BQ553">
        <v>0</v>
      </c>
      <c r="BR553">
        <v>0</v>
      </c>
      <c r="BS553">
        <v>0</v>
      </c>
      <c r="BT553" s="17">
        <v>0</v>
      </c>
      <c r="BU553">
        <v>0</v>
      </c>
      <c r="BV553">
        <v>0</v>
      </c>
      <c r="BW553">
        <v>1</v>
      </c>
      <c r="BX553" s="17">
        <v>0</v>
      </c>
      <c r="BY553">
        <v>0</v>
      </c>
      <c r="BZ553">
        <v>0</v>
      </c>
      <c r="CA553">
        <v>0</v>
      </c>
      <c r="CB553">
        <v>0</v>
      </c>
      <c r="CC553" s="17">
        <v>0</v>
      </c>
      <c r="CD553">
        <v>0</v>
      </c>
      <c r="CE553">
        <v>0</v>
      </c>
      <c r="CF553">
        <v>1</v>
      </c>
      <c r="CG553">
        <v>1</v>
      </c>
      <c r="CH553">
        <v>0</v>
      </c>
      <c r="CI553">
        <v>0</v>
      </c>
      <c r="CJ553">
        <v>0</v>
      </c>
      <c r="CK553">
        <v>0</v>
      </c>
      <c r="CL553">
        <v>0</v>
      </c>
      <c r="CM553">
        <v>0</v>
      </c>
      <c r="CN553">
        <v>0</v>
      </c>
      <c r="CO553" s="17">
        <v>1</v>
      </c>
      <c r="CP553">
        <v>3.1E-2</v>
      </c>
      <c r="CQ553">
        <v>46</v>
      </c>
      <c r="CR553">
        <v>1</v>
      </c>
      <c r="CS553">
        <v>0</v>
      </c>
      <c r="CT553">
        <v>22</v>
      </c>
      <c r="CZ553" s="33" t="s">
        <v>85</v>
      </c>
    </row>
    <row r="554" spans="1:104" x14ac:dyDescent="0.25">
      <c r="A554">
        <v>553</v>
      </c>
      <c r="B554">
        <v>37</v>
      </c>
      <c r="C554" s="24" t="s">
        <v>14</v>
      </c>
      <c r="D554" s="12">
        <v>11.5</v>
      </c>
      <c r="E554" s="13">
        <v>0.4</v>
      </c>
      <c r="F554" s="7">
        <f t="shared" si="137"/>
        <v>28.75</v>
      </c>
      <c r="G554" s="7">
        <f t="shared" si="123"/>
        <v>11.1</v>
      </c>
      <c r="H554" s="15">
        <f t="shared" si="124"/>
        <v>11.9</v>
      </c>
      <c r="I554" s="11">
        <f t="shared" si="125"/>
        <v>0.30799238135248219</v>
      </c>
      <c r="J554" s="32">
        <f t="shared" si="126"/>
        <v>1.0712778481825468E-2</v>
      </c>
      <c r="K554" s="32">
        <f t="shared" si="127"/>
        <v>93.346464850041315</v>
      </c>
      <c r="L554" s="8">
        <v>0</v>
      </c>
      <c r="M554" s="9">
        <v>1</v>
      </c>
      <c r="N554" s="8">
        <v>0</v>
      </c>
      <c r="O554" s="9">
        <v>0</v>
      </c>
      <c r="P554" s="9">
        <v>1</v>
      </c>
      <c r="Q554" s="9">
        <v>0</v>
      </c>
      <c r="R554" s="9">
        <v>0</v>
      </c>
      <c r="S554" s="8">
        <v>7892</v>
      </c>
      <c r="T554" s="9">
        <v>4</v>
      </c>
      <c r="U554" s="9">
        <f t="shared" si="128"/>
        <v>7887</v>
      </c>
      <c r="V554" s="9">
        <f t="shared" si="129"/>
        <v>15</v>
      </c>
      <c r="W554" s="7">
        <v>8.6</v>
      </c>
      <c r="X554" s="7">
        <v>22.2</v>
      </c>
      <c r="Y554" s="9">
        <v>1</v>
      </c>
      <c r="Z554" s="9">
        <v>0</v>
      </c>
      <c r="AA554" s="9">
        <v>1</v>
      </c>
      <c r="AB554" s="9">
        <v>0</v>
      </c>
      <c r="AC554" s="9">
        <v>0</v>
      </c>
      <c r="AD554" s="29">
        <v>0</v>
      </c>
      <c r="AE554" s="9">
        <v>0</v>
      </c>
      <c r="AF554" s="9">
        <v>1</v>
      </c>
      <c r="AG554" s="29">
        <v>0</v>
      </c>
      <c r="AH554" s="9">
        <v>0</v>
      </c>
      <c r="AI554" s="29">
        <v>1</v>
      </c>
      <c r="AJ554" s="20">
        <v>2004</v>
      </c>
      <c r="AK554" s="32">
        <v>3.4299999999999997E-2</v>
      </c>
      <c r="AL554" s="32">
        <v>0.37</v>
      </c>
      <c r="AM554" s="32">
        <v>0.47699999999999998</v>
      </c>
      <c r="AN554" s="42">
        <f t="shared" si="141"/>
        <v>0.11870000000000003</v>
      </c>
      <c r="AO554" s="41">
        <v>60.5</v>
      </c>
      <c r="AP554" s="17">
        <v>39.5</v>
      </c>
      <c r="AQ554">
        <v>1</v>
      </c>
      <c r="AR554" s="39">
        <v>0</v>
      </c>
      <c r="AS554" t="s">
        <v>98</v>
      </c>
      <c r="AT554" s="39" t="s">
        <v>98</v>
      </c>
      <c r="AU554">
        <v>0</v>
      </c>
      <c r="AV554" s="17">
        <v>1</v>
      </c>
      <c r="AW554" t="s">
        <v>98</v>
      </c>
      <c r="AX554" s="17" t="s">
        <v>98</v>
      </c>
      <c r="AY554" s="17" t="s">
        <v>13</v>
      </c>
      <c r="AZ554">
        <v>0</v>
      </c>
      <c r="BA554">
        <v>1</v>
      </c>
      <c r="BB554">
        <v>0</v>
      </c>
      <c r="BC554">
        <v>0</v>
      </c>
      <c r="BD554">
        <v>0</v>
      </c>
      <c r="BE554">
        <v>0</v>
      </c>
      <c r="BF554" s="17">
        <v>0</v>
      </c>
      <c r="BG554">
        <v>0</v>
      </c>
      <c r="BH554">
        <v>1</v>
      </c>
      <c r="BI554" s="17">
        <v>0</v>
      </c>
      <c r="BJ554">
        <v>1301</v>
      </c>
      <c r="BK554">
        <v>51</v>
      </c>
      <c r="BL554" s="24">
        <f t="shared" si="140"/>
        <v>36.799999999999997</v>
      </c>
      <c r="BM554">
        <v>1</v>
      </c>
      <c r="BN554">
        <v>0</v>
      </c>
      <c r="BO554">
        <v>0</v>
      </c>
      <c r="BP554">
        <v>0</v>
      </c>
      <c r="BQ554">
        <v>0</v>
      </c>
      <c r="BR554">
        <v>0</v>
      </c>
      <c r="BS554">
        <v>0</v>
      </c>
      <c r="BT554" s="17">
        <v>0</v>
      </c>
      <c r="BU554">
        <v>0</v>
      </c>
      <c r="BV554">
        <v>0</v>
      </c>
      <c r="BW554">
        <v>1</v>
      </c>
      <c r="BX554" s="17">
        <v>0</v>
      </c>
      <c r="BY554">
        <v>0</v>
      </c>
      <c r="BZ554">
        <v>0</v>
      </c>
      <c r="CA554">
        <v>0</v>
      </c>
      <c r="CB554">
        <v>0</v>
      </c>
      <c r="CC554" s="17">
        <v>0</v>
      </c>
      <c r="CD554">
        <v>0</v>
      </c>
      <c r="CE554">
        <v>0</v>
      </c>
      <c r="CF554">
        <v>1</v>
      </c>
      <c r="CG554">
        <v>1</v>
      </c>
      <c r="CH554">
        <v>0</v>
      </c>
      <c r="CI554">
        <v>0</v>
      </c>
      <c r="CJ554">
        <v>0</v>
      </c>
      <c r="CK554">
        <v>0</v>
      </c>
      <c r="CL554">
        <v>0</v>
      </c>
      <c r="CM554">
        <v>0</v>
      </c>
      <c r="CN554">
        <v>0</v>
      </c>
      <c r="CO554" s="17">
        <v>1</v>
      </c>
      <c r="CP554">
        <v>3.1E-2</v>
      </c>
      <c r="CQ554">
        <v>46</v>
      </c>
      <c r="CR554">
        <v>1</v>
      </c>
      <c r="CS554">
        <v>0</v>
      </c>
      <c r="CT554">
        <v>22</v>
      </c>
      <c r="CZ554" s="33" t="s">
        <v>85</v>
      </c>
    </row>
    <row r="555" spans="1:104" x14ac:dyDescent="0.25">
      <c r="A555">
        <v>554</v>
      </c>
      <c r="B555">
        <v>37</v>
      </c>
      <c r="C555" s="24" t="s">
        <v>14</v>
      </c>
      <c r="D555" s="12">
        <v>12.1</v>
      </c>
      <c r="E555" s="13">
        <v>0.3</v>
      </c>
      <c r="F555" s="7">
        <f t="shared" si="137"/>
        <v>40.333333333333336</v>
      </c>
      <c r="G555" s="7">
        <f t="shared" si="123"/>
        <v>11.799999999999999</v>
      </c>
      <c r="H555" s="15">
        <f t="shared" si="124"/>
        <v>12.4</v>
      </c>
      <c r="I555" s="11">
        <f t="shared" si="125"/>
        <v>0.4135115210077786</v>
      </c>
      <c r="J555" s="32">
        <f t="shared" si="126"/>
        <v>1.0252351760523436E-2</v>
      </c>
      <c r="K555" s="32">
        <f t="shared" si="127"/>
        <v>97.53859634922874</v>
      </c>
      <c r="L555" s="8">
        <v>0</v>
      </c>
      <c r="M555" s="9">
        <v>1</v>
      </c>
      <c r="N555" s="8">
        <v>0</v>
      </c>
      <c r="O555" s="9">
        <v>0</v>
      </c>
      <c r="P555" s="9">
        <v>1</v>
      </c>
      <c r="Q555" s="9">
        <v>0</v>
      </c>
      <c r="R555" s="9">
        <v>0</v>
      </c>
      <c r="S555" s="8">
        <v>7892</v>
      </c>
      <c r="T555" s="9">
        <v>4</v>
      </c>
      <c r="U555" s="9">
        <f t="shared" si="128"/>
        <v>7887</v>
      </c>
      <c r="V555" s="9">
        <f t="shared" si="129"/>
        <v>15</v>
      </c>
      <c r="W555" s="7">
        <v>8.6</v>
      </c>
      <c r="X555" s="7">
        <v>22.2</v>
      </c>
      <c r="Y555" s="9">
        <v>1</v>
      </c>
      <c r="Z555" s="9">
        <v>0</v>
      </c>
      <c r="AA555" s="9">
        <v>1</v>
      </c>
      <c r="AB555" s="9">
        <v>0</v>
      </c>
      <c r="AC555" s="9">
        <v>0</v>
      </c>
      <c r="AD555" s="29">
        <v>0</v>
      </c>
      <c r="AE555" s="9">
        <v>0</v>
      </c>
      <c r="AF555" s="9">
        <v>1</v>
      </c>
      <c r="AG555" s="29">
        <v>0</v>
      </c>
      <c r="AH555" s="9">
        <v>0</v>
      </c>
      <c r="AI555" s="29">
        <v>1</v>
      </c>
      <c r="AJ555" s="20">
        <v>2004</v>
      </c>
      <c r="AK555" s="32">
        <v>3.4299999999999997E-2</v>
      </c>
      <c r="AL555" s="32">
        <v>0.37</v>
      </c>
      <c r="AM555" s="32">
        <v>0.47699999999999998</v>
      </c>
      <c r="AN555" s="42">
        <f t="shared" si="141"/>
        <v>0.11870000000000003</v>
      </c>
      <c r="AO555" s="41">
        <v>60.5</v>
      </c>
      <c r="AP555" s="17">
        <v>39.5</v>
      </c>
      <c r="AQ555">
        <v>1</v>
      </c>
      <c r="AR555" s="39">
        <v>0</v>
      </c>
      <c r="AS555" t="s">
        <v>98</v>
      </c>
      <c r="AT555" s="39" t="s">
        <v>98</v>
      </c>
      <c r="AU555">
        <v>0</v>
      </c>
      <c r="AV555" s="17">
        <v>1</v>
      </c>
      <c r="AW555" t="s">
        <v>98</v>
      </c>
      <c r="AX555" s="17" t="s">
        <v>98</v>
      </c>
      <c r="AY555" s="17" t="s">
        <v>13</v>
      </c>
      <c r="AZ555">
        <v>0</v>
      </c>
      <c r="BA555">
        <v>1</v>
      </c>
      <c r="BB555">
        <v>0</v>
      </c>
      <c r="BC555">
        <v>0</v>
      </c>
      <c r="BD555">
        <v>0</v>
      </c>
      <c r="BE555">
        <v>0</v>
      </c>
      <c r="BF555" s="17">
        <v>0</v>
      </c>
      <c r="BG555">
        <v>0</v>
      </c>
      <c r="BH555">
        <v>1</v>
      </c>
      <c r="BI555" s="17">
        <v>0</v>
      </c>
      <c r="BJ555">
        <v>1301</v>
      </c>
      <c r="BK555">
        <v>51</v>
      </c>
      <c r="BL555" s="24">
        <f t="shared" si="140"/>
        <v>36.799999999999997</v>
      </c>
      <c r="BM555">
        <v>1</v>
      </c>
      <c r="BN555">
        <v>0</v>
      </c>
      <c r="BO555">
        <v>0</v>
      </c>
      <c r="BP555">
        <v>0</v>
      </c>
      <c r="BQ555">
        <v>0</v>
      </c>
      <c r="BR555">
        <v>0</v>
      </c>
      <c r="BS555">
        <v>0</v>
      </c>
      <c r="BT555" s="17">
        <v>0</v>
      </c>
      <c r="BU555">
        <v>0</v>
      </c>
      <c r="BV555">
        <v>0</v>
      </c>
      <c r="BW555">
        <v>1</v>
      </c>
      <c r="BX555" s="17">
        <v>0</v>
      </c>
      <c r="BY555">
        <v>0</v>
      </c>
      <c r="BZ555">
        <v>0</v>
      </c>
      <c r="CA555">
        <v>0</v>
      </c>
      <c r="CB555">
        <v>0</v>
      </c>
      <c r="CC555" s="17">
        <v>0</v>
      </c>
      <c r="CD555">
        <v>0</v>
      </c>
      <c r="CE555">
        <v>0</v>
      </c>
      <c r="CF555">
        <v>1</v>
      </c>
      <c r="CG555">
        <v>1</v>
      </c>
      <c r="CH555">
        <v>0</v>
      </c>
      <c r="CI555">
        <v>0</v>
      </c>
      <c r="CJ555">
        <v>0</v>
      </c>
      <c r="CK555">
        <v>0</v>
      </c>
      <c r="CL555">
        <v>0</v>
      </c>
      <c r="CM555">
        <v>0</v>
      </c>
      <c r="CN555">
        <v>0</v>
      </c>
      <c r="CO555" s="17">
        <v>1</v>
      </c>
      <c r="CP555">
        <v>3.1E-2</v>
      </c>
      <c r="CQ555">
        <v>46</v>
      </c>
      <c r="CR555">
        <v>1</v>
      </c>
      <c r="CS555">
        <v>0</v>
      </c>
      <c r="CT555">
        <v>22</v>
      </c>
      <c r="CZ555" s="33" t="s">
        <v>85</v>
      </c>
    </row>
    <row r="556" spans="1:104" x14ac:dyDescent="0.25">
      <c r="A556">
        <v>555</v>
      </c>
      <c r="B556">
        <v>37</v>
      </c>
      <c r="C556" s="24" t="s">
        <v>14</v>
      </c>
      <c r="D556" s="12">
        <v>11.4</v>
      </c>
      <c r="E556" s="13">
        <v>0.3</v>
      </c>
      <c r="F556" s="7">
        <f t="shared" si="137"/>
        <v>38</v>
      </c>
      <c r="G556" s="7">
        <f t="shared" si="123"/>
        <v>11.1</v>
      </c>
      <c r="H556" s="15">
        <f t="shared" si="124"/>
        <v>11.700000000000001</v>
      </c>
      <c r="I556" s="11">
        <f t="shared" si="125"/>
        <v>0.39338654521701061</v>
      </c>
      <c r="J556" s="32">
        <f t="shared" si="126"/>
        <v>1.0352277505710807E-2</v>
      </c>
      <c r="K556" s="32">
        <f t="shared" si="127"/>
        <v>96.597101405787527</v>
      </c>
      <c r="L556" s="8">
        <v>0</v>
      </c>
      <c r="M556" s="9">
        <v>1</v>
      </c>
      <c r="N556" s="8">
        <v>0</v>
      </c>
      <c r="O556" s="9">
        <v>0</v>
      </c>
      <c r="P556" s="9">
        <v>1</v>
      </c>
      <c r="Q556" s="9">
        <v>0</v>
      </c>
      <c r="R556" s="9">
        <v>0</v>
      </c>
      <c r="S556" s="8">
        <v>7892</v>
      </c>
      <c r="T556" s="9">
        <v>4</v>
      </c>
      <c r="U556" s="9">
        <f t="shared" si="128"/>
        <v>7887</v>
      </c>
      <c r="V556" s="9">
        <f t="shared" si="129"/>
        <v>15</v>
      </c>
      <c r="W556" s="7">
        <v>8.6</v>
      </c>
      <c r="X556" s="7">
        <v>22.2</v>
      </c>
      <c r="Y556" s="9">
        <v>1</v>
      </c>
      <c r="Z556" s="9">
        <v>0</v>
      </c>
      <c r="AA556" s="9">
        <v>1</v>
      </c>
      <c r="AB556" s="9">
        <v>0</v>
      </c>
      <c r="AC556" s="9">
        <v>0</v>
      </c>
      <c r="AD556" s="29">
        <v>0</v>
      </c>
      <c r="AE556" s="9">
        <v>0</v>
      </c>
      <c r="AF556" s="9">
        <v>1</v>
      </c>
      <c r="AG556" s="29">
        <v>0</v>
      </c>
      <c r="AH556" s="9">
        <v>0</v>
      </c>
      <c r="AI556" s="29">
        <v>1</v>
      </c>
      <c r="AJ556" s="20">
        <v>2004</v>
      </c>
      <c r="AK556" s="32">
        <v>3.4299999999999997E-2</v>
      </c>
      <c r="AL556" s="32">
        <v>0.37</v>
      </c>
      <c r="AM556" s="32">
        <v>0.47699999999999998</v>
      </c>
      <c r="AN556" s="42">
        <f t="shared" si="141"/>
        <v>0.11870000000000003</v>
      </c>
      <c r="AO556" s="41">
        <v>60.5</v>
      </c>
      <c r="AP556" s="17">
        <v>39.5</v>
      </c>
      <c r="AQ556">
        <v>1</v>
      </c>
      <c r="AR556" s="39">
        <v>0</v>
      </c>
      <c r="AS556" t="s">
        <v>98</v>
      </c>
      <c r="AT556" s="39" t="s">
        <v>98</v>
      </c>
      <c r="AU556">
        <v>0</v>
      </c>
      <c r="AV556" s="17">
        <v>1</v>
      </c>
      <c r="AW556" t="s">
        <v>98</v>
      </c>
      <c r="AX556" s="17" t="s">
        <v>98</v>
      </c>
      <c r="AY556" s="17" t="s">
        <v>13</v>
      </c>
      <c r="AZ556">
        <v>0</v>
      </c>
      <c r="BA556">
        <v>1</v>
      </c>
      <c r="BB556">
        <v>0</v>
      </c>
      <c r="BC556">
        <v>0</v>
      </c>
      <c r="BD556">
        <v>0</v>
      </c>
      <c r="BE556">
        <v>0</v>
      </c>
      <c r="BF556" s="17">
        <v>0</v>
      </c>
      <c r="BG556">
        <v>0</v>
      </c>
      <c r="BH556">
        <v>1</v>
      </c>
      <c r="BI556" s="17">
        <v>0</v>
      </c>
      <c r="BJ556">
        <v>1301</v>
      </c>
      <c r="BK556">
        <v>51</v>
      </c>
      <c r="BL556" s="24">
        <f t="shared" si="140"/>
        <v>36.799999999999997</v>
      </c>
      <c r="BM556">
        <v>1</v>
      </c>
      <c r="BN556">
        <v>0</v>
      </c>
      <c r="BO556">
        <v>0</v>
      </c>
      <c r="BP556">
        <v>0</v>
      </c>
      <c r="BQ556">
        <v>0</v>
      </c>
      <c r="BR556">
        <v>0</v>
      </c>
      <c r="BS556">
        <v>0</v>
      </c>
      <c r="BT556" s="17">
        <v>0</v>
      </c>
      <c r="BU556">
        <v>0</v>
      </c>
      <c r="BV556">
        <v>0</v>
      </c>
      <c r="BW556">
        <v>1</v>
      </c>
      <c r="BX556" s="17">
        <v>0</v>
      </c>
      <c r="BY556">
        <v>0</v>
      </c>
      <c r="BZ556">
        <v>0</v>
      </c>
      <c r="CA556">
        <v>0</v>
      </c>
      <c r="CB556">
        <v>0</v>
      </c>
      <c r="CC556" s="17">
        <v>0</v>
      </c>
      <c r="CD556">
        <v>0</v>
      </c>
      <c r="CE556">
        <v>0</v>
      </c>
      <c r="CF556">
        <v>1</v>
      </c>
      <c r="CG556">
        <v>1</v>
      </c>
      <c r="CH556">
        <v>0</v>
      </c>
      <c r="CI556">
        <v>0</v>
      </c>
      <c r="CJ556">
        <v>0</v>
      </c>
      <c r="CK556">
        <v>0</v>
      </c>
      <c r="CL556">
        <v>0</v>
      </c>
      <c r="CM556">
        <v>0</v>
      </c>
      <c r="CN556">
        <v>0</v>
      </c>
      <c r="CO556" s="17">
        <v>1</v>
      </c>
      <c r="CP556">
        <v>3.1E-2</v>
      </c>
      <c r="CQ556">
        <v>46</v>
      </c>
      <c r="CR556">
        <v>1</v>
      </c>
      <c r="CS556">
        <v>0</v>
      </c>
      <c r="CT556">
        <v>22</v>
      </c>
      <c r="CZ556" s="33" t="s">
        <v>85</v>
      </c>
    </row>
    <row r="557" spans="1:104" x14ac:dyDescent="0.25">
      <c r="A557">
        <v>556</v>
      </c>
      <c r="B557">
        <v>37</v>
      </c>
      <c r="C557" s="24" t="s">
        <v>14</v>
      </c>
      <c r="D557" s="12">
        <v>9.6</v>
      </c>
      <c r="E557" s="13">
        <v>0.5</v>
      </c>
      <c r="F557" s="7">
        <f t="shared" si="137"/>
        <v>19.2</v>
      </c>
      <c r="G557" s="7">
        <f t="shared" si="123"/>
        <v>9.1</v>
      </c>
      <c r="H557" s="15">
        <f t="shared" si="124"/>
        <v>10.1</v>
      </c>
      <c r="I557" s="11">
        <f t="shared" si="125"/>
        <v>0.21131282467937684</v>
      </c>
      <c r="J557" s="32">
        <f t="shared" si="126"/>
        <v>1.1005876285384211E-2</v>
      </c>
      <c r="K557" s="32">
        <f t="shared" si="127"/>
        <v>90.860552496669314</v>
      </c>
      <c r="L557" s="8">
        <v>0</v>
      </c>
      <c r="M557" s="9">
        <v>1</v>
      </c>
      <c r="N557" s="8">
        <v>0</v>
      </c>
      <c r="O557" s="9">
        <v>0</v>
      </c>
      <c r="P557" s="9">
        <v>1</v>
      </c>
      <c r="Q557" s="9">
        <v>0</v>
      </c>
      <c r="R557" s="9">
        <v>0</v>
      </c>
      <c r="S557" s="8">
        <v>7892</v>
      </c>
      <c r="T557" s="9">
        <v>4</v>
      </c>
      <c r="U557" s="9">
        <f t="shared" si="128"/>
        <v>7887</v>
      </c>
      <c r="V557" s="9">
        <f t="shared" si="129"/>
        <v>15</v>
      </c>
      <c r="W557" s="7">
        <v>8.6</v>
      </c>
      <c r="X557" s="7">
        <v>22.2</v>
      </c>
      <c r="Y557" s="9">
        <v>1</v>
      </c>
      <c r="Z557" s="9">
        <v>0</v>
      </c>
      <c r="AA557" s="9">
        <v>1</v>
      </c>
      <c r="AB557" s="9">
        <v>0</v>
      </c>
      <c r="AC557" s="9">
        <v>0</v>
      </c>
      <c r="AD557" s="29">
        <v>0</v>
      </c>
      <c r="AE557" s="9">
        <v>0</v>
      </c>
      <c r="AF557" s="9">
        <v>1</v>
      </c>
      <c r="AG557" s="29">
        <v>0</v>
      </c>
      <c r="AH557" s="9">
        <v>0</v>
      </c>
      <c r="AI557" s="29">
        <v>1</v>
      </c>
      <c r="AJ557" s="20">
        <v>2004</v>
      </c>
      <c r="AK557" s="32">
        <v>3.4299999999999997E-2</v>
      </c>
      <c r="AL557" s="32">
        <v>0.37</v>
      </c>
      <c r="AM557" s="32">
        <v>0.47699999999999998</v>
      </c>
      <c r="AN557" s="42">
        <f t="shared" si="141"/>
        <v>0.11870000000000003</v>
      </c>
      <c r="AO557" s="41">
        <v>60.5</v>
      </c>
      <c r="AP557" s="17">
        <v>39.5</v>
      </c>
      <c r="AQ557">
        <v>1</v>
      </c>
      <c r="AR557" s="39">
        <v>0</v>
      </c>
      <c r="AS557" t="s">
        <v>98</v>
      </c>
      <c r="AT557" s="39" t="s">
        <v>98</v>
      </c>
      <c r="AU557">
        <v>0</v>
      </c>
      <c r="AV557" s="17">
        <v>1</v>
      </c>
      <c r="AW557" t="s">
        <v>98</v>
      </c>
      <c r="AX557" s="17" t="s">
        <v>98</v>
      </c>
      <c r="AY557" s="17" t="s">
        <v>13</v>
      </c>
      <c r="AZ557">
        <v>0</v>
      </c>
      <c r="BA557">
        <v>1</v>
      </c>
      <c r="BB557">
        <v>0</v>
      </c>
      <c r="BC557">
        <v>0</v>
      </c>
      <c r="BD557">
        <v>0</v>
      </c>
      <c r="BE557">
        <v>0</v>
      </c>
      <c r="BF557" s="17">
        <v>0</v>
      </c>
      <c r="BG557">
        <v>0</v>
      </c>
      <c r="BH557">
        <v>1</v>
      </c>
      <c r="BI557" s="17">
        <v>0</v>
      </c>
      <c r="BJ557">
        <v>1301</v>
      </c>
      <c r="BK557">
        <v>51</v>
      </c>
      <c r="BL557" s="24">
        <f t="shared" si="140"/>
        <v>36.799999999999997</v>
      </c>
      <c r="BM557">
        <v>1</v>
      </c>
      <c r="BN557">
        <v>0</v>
      </c>
      <c r="BO557">
        <v>0</v>
      </c>
      <c r="BP557">
        <v>0</v>
      </c>
      <c r="BQ557">
        <v>0</v>
      </c>
      <c r="BR557">
        <v>0</v>
      </c>
      <c r="BS557">
        <v>0</v>
      </c>
      <c r="BT557" s="17">
        <v>0</v>
      </c>
      <c r="BU557">
        <v>0</v>
      </c>
      <c r="BV557">
        <v>0</v>
      </c>
      <c r="BW557">
        <v>1</v>
      </c>
      <c r="BX557" s="17">
        <v>0</v>
      </c>
      <c r="BY557">
        <v>0</v>
      </c>
      <c r="BZ557">
        <v>0</v>
      </c>
      <c r="CA557">
        <v>0</v>
      </c>
      <c r="CB557">
        <v>0</v>
      </c>
      <c r="CC557" s="17">
        <v>0</v>
      </c>
      <c r="CD557">
        <v>0</v>
      </c>
      <c r="CE557">
        <v>0</v>
      </c>
      <c r="CF557">
        <v>1</v>
      </c>
      <c r="CG557">
        <v>1</v>
      </c>
      <c r="CH557">
        <v>0</v>
      </c>
      <c r="CI557">
        <v>0</v>
      </c>
      <c r="CJ557">
        <v>0</v>
      </c>
      <c r="CK557">
        <v>0</v>
      </c>
      <c r="CL557">
        <v>0</v>
      </c>
      <c r="CM557">
        <v>0</v>
      </c>
      <c r="CN557">
        <v>0</v>
      </c>
      <c r="CO557" s="17">
        <v>1</v>
      </c>
      <c r="CP557">
        <v>3.1E-2</v>
      </c>
      <c r="CQ557">
        <v>46</v>
      </c>
      <c r="CR557">
        <v>1</v>
      </c>
      <c r="CS557">
        <v>0</v>
      </c>
      <c r="CT557">
        <v>22</v>
      </c>
      <c r="CZ557" s="33" t="s">
        <v>85</v>
      </c>
    </row>
    <row r="558" spans="1:104" x14ac:dyDescent="0.25">
      <c r="A558">
        <v>557</v>
      </c>
      <c r="B558">
        <v>37</v>
      </c>
      <c r="C558" s="24" t="s">
        <v>14</v>
      </c>
      <c r="D558" s="12">
        <v>12.5</v>
      </c>
      <c r="E558" s="13">
        <v>0.4</v>
      </c>
      <c r="F558" s="7">
        <f t="shared" si="137"/>
        <v>31.25</v>
      </c>
      <c r="G558" s="7">
        <f t="shared" si="123"/>
        <v>12.1</v>
      </c>
      <c r="H558" s="15">
        <f t="shared" si="124"/>
        <v>12.9</v>
      </c>
      <c r="I558" s="11">
        <f t="shared" si="125"/>
        <v>0.33192951088238148</v>
      </c>
      <c r="J558" s="32">
        <f t="shared" si="126"/>
        <v>1.0621744348236208E-2</v>
      </c>
      <c r="K558" s="32">
        <f t="shared" si="127"/>
        <v>94.146494889613379</v>
      </c>
      <c r="L558" s="8">
        <v>0</v>
      </c>
      <c r="M558" s="9">
        <v>1</v>
      </c>
      <c r="N558" s="8">
        <v>0</v>
      </c>
      <c r="O558" s="9">
        <v>0</v>
      </c>
      <c r="P558" s="9">
        <v>1</v>
      </c>
      <c r="Q558" s="9">
        <v>0</v>
      </c>
      <c r="R558" s="9">
        <v>0</v>
      </c>
      <c r="S558" s="8">
        <v>7892</v>
      </c>
      <c r="T558" s="9">
        <v>4</v>
      </c>
      <c r="U558" s="9">
        <f t="shared" si="128"/>
        <v>7887</v>
      </c>
      <c r="V558" s="9">
        <f t="shared" si="129"/>
        <v>15</v>
      </c>
      <c r="W558" s="7">
        <v>8.6</v>
      </c>
      <c r="X558" s="7">
        <v>22.2</v>
      </c>
      <c r="Y558" s="9">
        <v>1</v>
      </c>
      <c r="Z558" s="9">
        <v>0</v>
      </c>
      <c r="AA558" s="9">
        <v>1</v>
      </c>
      <c r="AB558" s="9">
        <v>0</v>
      </c>
      <c r="AC558" s="9">
        <v>0</v>
      </c>
      <c r="AD558" s="29">
        <v>0</v>
      </c>
      <c r="AE558" s="9">
        <v>0</v>
      </c>
      <c r="AF558" s="9">
        <v>1</v>
      </c>
      <c r="AG558" s="29">
        <v>0</v>
      </c>
      <c r="AH558" s="9">
        <v>0</v>
      </c>
      <c r="AI558" s="29">
        <v>1</v>
      </c>
      <c r="AJ558" s="20">
        <v>2007</v>
      </c>
      <c r="AK558" s="32">
        <v>3.4299999999999997E-2</v>
      </c>
      <c r="AL558" s="32">
        <v>0.37</v>
      </c>
      <c r="AM558" s="32">
        <v>0.47699999999999998</v>
      </c>
      <c r="AN558" s="42">
        <f t="shared" si="141"/>
        <v>0.11870000000000003</v>
      </c>
      <c r="AO558" s="41">
        <v>60.5</v>
      </c>
      <c r="AP558" s="17">
        <v>39.5</v>
      </c>
      <c r="AQ558">
        <v>1</v>
      </c>
      <c r="AR558" s="39">
        <v>0</v>
      </c>
      <c r="AS558" t="s">
        <v>98</v>
      </c>
      <c r="AT558" s="39" t="s">
        <v>98</v>
      </c>
      <c r="AU558">
        <v>0</v>
      </c>
      <c r="AV558" s="17">
        <v>1</v>
      </c>
      <c r="AW558" t="s">
        <v>98</v>
      </c>
      <c r="AX558" s="17" t="s">
        <v>98</v>
      </c>
      <c r="AY558" s="17" t="s">
        <v>13</v>
      </c>
      <c r="AZ558">
        <v>0</v>
      </c>
      <c r="BA558">
        <v>1</v>
      </c>
      <c r="BB558">
        <v>0</v>
      </c>
      <c r="BC558">
        <v>0</v>
      </c>
      <c r="BD558">
        <v>0</v>
      </c>
      <c r="BE558">
        <v>0</v>
      </c>
      <c r="BF558" s="17">
        <v>0</v>
      </c>
      <c r="BG558">
        <v>0</v>
      </c>
      <c r="BH558">
        <v>1</v>
      </c>
      <c r="BI558" s="17">
        <v>0</v>
      </c>
      <c r="BJ558">
        <v>1410</v>
      </c>
      <c r="BK558">
        <v>79</v>
      </c>
      <c r="BL558" s="24">
        <f t="shared" si="140"/>
        <v>36.799999999999997</v>
      </c>
      <c r="BM558">
        <v>1</v>
      </c>
      <c r="BN558">
        <v>0</v>
      </c>
      <c r="BO558">
        <v>0</v>
      </c>
      <c r="BP558">
        <v>0</v>
      </c>
      <c r="BQ558">
        <v>0</v>
      </c>
      <c r="BR558">
        <v>0</v>
      </c>
      <c r="BS558">
        <v>0</v>
      </c>
      <c r="BT558" s="17">
        <v>0</v>
      </c>
      <c r="BU558">
        <v>0</v>
      </c>
      <c r="BV558">
        <v>0</v>
      </c>
      <c r="BW558">
        <v>1</v>
      </c>
      <c r="BX558" s="17">
        <v>0</v>
      </c>
      <c r="BY558">
        <v>0</v>
      </c>
      <c r="BZ558">
        <v>0</v>
      </c>
      <c r="CA558">
        <v>0</v>
      </c>
      <c r="CB558">
        <v>0</v>
      </c>
      <c r="CC558" s="17">
        <v>0</v>
      </c>
      <c r="CD558">
        <v>0</v>
      </c>
      <c r="CE558">
        <v>0</v>
      </c>
      <c r="CF558">
        <v>1</v>
      </c>
      <c r="CG558">
        <v>1</v>
      </c>
      <c r="CH558">
        <v>0</v>
      </c>
      <c r="CI558">
        <v>0</v>
      </c>
      <c r="CJ558">
        <v>0</v>
      </c>
      <c r="CK558">
        <v>0</v>
      </c>
      <c r="CL558">
        <v>0</v>
      </c>
      <c r="CM558">
        <v>0</v>
      </c>
      <c r="CN558">
        <v>0</v>
      </c>
      <c r="CO558" s="17">
        <v>1</v>
      </c>
      <c r="CP558">
        <v>3.1E-2</v>
      </c>
      <c r="CQ558">
        <v>46</v>
      </c>
      <c r="CR558">
        <v>1</v>
      </c>
      <c r="CS558">
        <v>0</v>
      </c>
      <c r="CT558">
        <v>22</v>
      </c>
      <c r="CZ558" s="33" t="s">
        <v>85</v>
      </c>
    </row>
    <row r="559" spans="1:104" x14ac:dyDescent="0.25">
      <c r="A559">
        <v>558</v>
      </c>
      <c r="B559">
        <v>37</v>
      </c>
      <c r="C559" s="24" t="s">
        <v>14</v>
      </c>
      <c r="D559" s="12">
        <v>6.1</v>
      </c>
      <c r="E559" s="13">
        <v>1</v>
      </c>
      <c r="F559" s="7">
        <f t="shared" si="137"/>
        <v>6.1</v>
      </c>
      <c r="G559" s="7">
        <f t="shared" si="123"/>
        <v>5.0999999999999996</v>
      </c>
      <c r="H559" s="15">
        <f t="shared" si="124"/>
        <v>7.1</v>
      </c>
      <c r="I559" s="11">
        <f t="shared" si="125"/>
        <v>0.1290529211438062</v>
      </c>
      <c r="J559" s="32">
        <f t="shared" si="126"/>
        <v>2.1156216580951834E-2</v>
      </c>
      <c r="K559" s="32">
        <f t="shared" si="127"/>
        <v>47.267430647328403</v>
      </c>
      <c r="L559" s="8">
        <v>0</v>
      </c>
      <c r="M559" s="9">
        <v>1</v>
      </c>
      <c r="N559" s="8">
        <v>0</v>
      </c>
      <c r="O559" s="9">
        <v>0</v>
      </c>
      <c r="P559" s="9">
        <v>1</v>
      </c>
      <c r="Q559" s="9">
        <v>0</v>
      </c>
      <c r="R559" s="9">
        <v>0</v>
      </c>
      <c r="S559" s="8">
        <v>2202</v>
      </c>
      <c r="T559" s="9">
        <v>4</v>
      </c>
      <c r="U559" s="9">
        <f t="shared" si="128"/>
        <v>2197</v>
      </c>
      <c r="V559" s="9">
        <f t="shared" si="129"/>
        <v>15</v>
      </c>
      <c r="W559" s="7">
        <v>8.6</v>
      </c>
      <c r="X559" s="7">
        <v>22.2</v>
      </c>
      <c r="Y559" s="9">
        <v>1</v>
      </c>
      <c r="Z559" s="9">
        <v>0</v>
      </c>
      <c r="AA559" s="9">
        <v>1</v>
      </c>
      <c r="AB559" s="9">
        <v>0</v>
      </c>
      <c r="AC559" s="9">
        <v>0</v>
      </c>
      <c r="AD559" s="29">
        <v>0</v>
      </c>
      <c r="AE559" s="9">
        <v>0</v>
      </c>
      <c r="AF559" s="9">
        <v>1</v>
      </c>
      <c r="AG559" s="29">
        <v>0</v>
      </c>
      <c r="AH559" s="9">
        <v>0</v>
      </c>
      <c r="AI559" s="29">
        <v>1</v>
      </c>
      <c r="AJ559" s="20">
        <v>2000</v>
      </c>
      <c r="AK559" s="32">
        <v>3.4299999999999997E-2</v>
      </c>
      <c r="AL559" s="32">
        <v>0.37</v>
      </c>
      <c r="AM559" s="32">
        <v>0.47699999999999998</v>
      </c>
      <c r="AN559" s="42">
        <f t="shared" si="141"/>
        <v>0.11870000000000003</v>
      </c>
      <c r="AO559" s="41">
        <v>0</v>
      </c>
      <c r="AP559" s="17">
        <v>1</v>
      </c>
      <c r="AQ559">
        <v>1</v>
      </c>
      <c r="AR559" s="39">
        <v>0</v>
      </c>
      <c r="AS559" t="s">
        <v>98</v>
      </c>
      <c r="AT559" s="39" t="s">
        <v>98</v>
      </c>
      <c r="AU559">
        <v>0</v>
      </c>
      <c r="AV559" s="17">
        <v>1</v>
      </c>
      <c r="AW559" t="s">
        <v>98</v>
      </c>
      <c r="AX559" s="17" t="s">
        <v>98</v>
      </c>
      <c r="AY559" s="17" t="s">
        <v>13</v>
      </c>
      <c r="AZ559">
        <v>0</v>
      </c>
      <c r="BA559">
        <v>1</v>
      </c>
      <c r="BB559">
        <v>0</v>
      </c>
      <c r="BC559">
        <v>0</v>
      </c>
      <c r="BD559">
        <v>0</v>
      </c>
      <c r="BE559">
        <v>0</v>
      </c>
      <c r="BF559" s="17">
        <v>0</v>
      </c>
      <c r="BG559">
        <v>0</v>
      </c>
      <c r="BH559">
        <v>1</v>
      </c>
      <c r="BI559" s="17">
        <v>0</v>
      </c>
      <c r="BJ559">
        <v>1172</v>
      </c>
      <c r="BK559">
        <v>35</v>
      </c>
      <c r="BL559" s="24">
        <f t="shared" si="140"/>
        <v>36.799999999999997</v>
      </c>
      <c r="BM559">
        <v>1</v>
      </c>
      <c r="BN559">
        <v>0</v>
      </c>
      <c r="BO559">
        <v>0</v>
      </c>
      <c r="BP559">
        <v>0</v>
      </c>
      <c r="BQ559">
        <v>0</v>
      </c>
      <c r="BR559">
        <v>0</v>
      </c>
      <c r="BS559">
        <v>0</v>
      </c>
      <c r="BT559" s="17">
        <v>0</v>
      </c>
      <c r="BU559">
        <v>0</v>
      </c>
      <c r="BV559">
        <v>0</v>
      </c>
      <c r="BW559">
        <v>1</v>
      </c>
      <c r="BX559" s="17">
        <v>0</v>
      </c>
      <c r="BY559">
        <v>0</v>
      </c>
      <c r="BZ559">
        <v>0</v>
      </c>
      <c r="CA559">
        <v>0</v>
      </c>
      <c r="CB559">
        <v>0</v>
      </c>
      <c r="CC559" s="17">
        <v>0</v>
      </c>
      <c r="CD559">
        <v>0</v>
      </c>
      <c r="CE559">
        <v>0</v>
      </c>
      <c r="CF559">
        <v>1</v>
      </c>
      <c r="CG559">
        <v>1</v>
      </c>
      <c r="CH559">
        <v>0</v>
      </c>
      <c r="CI559">
        <v>0</v>
      </c>
      <c r="CJ559">
        <v>0</v>
      </c>
      <c r="CK559">
        <v>0</v>
      </c>
      <c r="CL559">
        <v>0</v>
      </c>
      <c r="CM559">
        <v>0</v>
      </c>
      <c r="CN559">
        <v>0</v>
      </c>
      <c r="CO559" s="17">
        <v>1</v>
      </c>
      <c r="CP559">
        <v>3.1E-2</v>
      </c>
      <c r="CQ559">
        <v>46</v>
      </c>
      <c r="CR559">
        <v>1</v>
      </c>
      <c r="CS559">
        <v>0</v>
      </c>
      <c r="CT559">
        <v>22</v>
      </c>
      <c r="CZ559" s="33" t="s">
        <v>85</v>
      </c>
    </row>
    <row r="560" spans="1:104" x14ac:dyDescent="0.25">
      <c r="A560">
        <v>559</v>
      </c>
      <c r="B560">
        <v>37</v>
      </c>
      <c r="C560" s="24" t="s">
        <v>14</v>
      </c>
      <c r="D560" s="12">
        <v>13</v>
      </c>
      <c r="E560" s="13">
        <v>0.5</v>
      </c>
      <c r="F560" s="7">
        <f t="shared" si="137"/>
        <v>26</v>
      </c>
      <c r="G560" s="7">
        <f t="shared" si="123"/>
        <v>12.5</v>
      </c>
      <c r="H560" s="15">
        <f t="shared" si="124"/>
        <v>13.5</v>
      </c>
      <c r="I560" s="11">
        <f t="shared" si="125"/>
        <v>0.40839935366624441</v>
      </c>
      <c r="J560" s="32">
        <f t="shared" si="126"/>
        <v>1.5707667448701706E-2</v>
      </c>
      <c r="K560" s="32">
        <f t="shared" si="127"/>
        <v>63.663176169588027</v>
      </c>
      <c r="L560" s="8">
        <v>0</v>
      </c>
      <c r="M560" s="9">
        <v>1</v>
      </c>
      <c r="N560" s="8">
        <v>0</v>
      </c>
      <c r="O560" s="9">
        <v>0</v>
      </c>
      <c r="P560" s="9">
        <v>1</v>
      </c>
      <c r="Q560" s="9">
        <v>0</v>
      </c>
      <c r="R560" s="9">
        <v>0</v>
      </c>
      <c r="S560" s="8">
        <v>3382</v>
      </c>
      <c r="T560" s="9">
        <v>4</v>
      </c>
      <c r="U560" s="9">
        <f t="shared" si="128"/>
        <v>3377</v>
      </c>
      <c r="V560" s="9">
        <f t="shared" si="129"/>
        <v>15</v>
      </c>
      <c r="W560" s="7">
        <v>8.6</v>
      </c>
      <c r="X560" s="7">
        <v>22.2</v>
      </c>
      <c r="Y560" s="9">
        <v>1</v>
      </c>
      <c r="Z560" s="9">
        <v>0</v>
      </c>
      <c r="AA560" s="9">
        <v>1</v>
      </c>
      <c r="AB560" s="9">
        <v>0</v>
      </c>
      <c r="AC560" s="9">
        <v>0</v>
      </c>
      <c r="AD560" s="29">
        <v>0</v>
      </c>
      <c r="AE560" s="9">
        <v>0</v>
      </c>
      <c r="AF560" s="9">
        <v>1</v>
      </c>
      <c r="AG560" s="29">
        <v>0</v>
      </c>
      <c r="AH560" s="9">
        <v>0</v>
      </c>
      <c r="AI560" s="29">
        <v>1</v>
      </c>
      <c r="AJ560" s="20">
        <v>2000</v>
      </c>
      <c r="AK560" s="32">
        <v>3.4299999999999997E-2</v>
      </c>
      <c r="AL560" s="32">
        <v>0.37</v>
      </c>
      <c r="AM560" s="32">
        <v>0.47699999999999998</v>
      </c>
      <c r="AN560" s="42">
        <f t="shared" si="141"/>
        <v>0.11870000000000003</v>
      </c>
      <c r="AO560" s="41">
        <v>1</v>
      </c>
      <c r="AP560" s="17">
        <v>0</v>
      </c>
      <c r="AQ560">
        <v>1</v>
      </c>
      <c r="AR560" s="39">
        <v>0</v>
      </c>
      <c r="AS560" t="s">
        <v>98</v>
      </c>
      <c r="AT560" s="39" t="s">
        <v>98</v>
      </c>
      <c r="AU560">
        <v>0</v>
      </c>
      <c r="AV560" s="17">
        <v>1</v>
      </c>
      <c r="AW560" t="s">
        <v>98</v>
      </c>
      <c r="AX560" s="17" t="s">
        <v>98</v>
      </c>
      <c r="AY560" s="17" t="s">
        <v>13</v>
      </c>
      <c r="AZ560">
        <v>0</v>
      </c>
      <c r="BA560">
        <v>1</v>
      </c>
      <c r="BB560">
        <v>0</v>
      </c>
      <c r="BC560">
        <v>0</v>
      </c>
      <c r="BD560">
        <v>0</v>
      </c>
      <c r="BE560">
        <v>0</v>
      </c>
      <c r="BF560" s="17">
        <v>0</v>
      </c>
      <c r="BG560">
        <v>0</v>
      </c>
      <c r="BH560">
        <v>1</v>
      </c>
      <c r="BI560" s="17">
        <v>0</v>
      </c>
      <c r="BJ560">
        <v>1172</v>
      </c>
      <c r="BK560">
        <v>35</v>
      </c>
      <c r="BL560" s="24">
        <f t="shared" si="140"/>
        <v>36.799999999999997</v>
      </c>
      <c r="BM560">
        <v>1</v>
      </c>
      <c r="BN560">
        <v>0</v>
      </c>
      <c r="BO560">
        <v>0</v>
      </c>
      <c r="BP560">
        <v>0</v>
      </c>
      <c r="BQ560">
        <v>0</v>
      </c>
      <c r="BR560">
        <v>0</v>
      </c>
      <c r="BS560">
        <v>0</v>
      </c>
      <c r="BT560" s="17">
        <v>0</v>
      </c>
      <c r="BU560">
        <v>0</v>
      </c>
      <c r="BV560">
        <v>0</v>
      </c>
      <c r="BW560">
        <v>1</v>
      </c>
      <c r="BX560" s="17">
        <v>0</v>
      </c>
      <c r="BY560">
        <v>0</v>
      </c>
      <c r="BZ560">
        <v>0</v>
      </c>
      <c r="CA560">
        <v>0</v>
      </c>
      <c r="CB560">
        <v>0</v>
      </c>
      <c r="CC560" s="17">
        <v>0</v>
      </c>
      <c r="CD560">
        <v>0</v>
      </c>
      <c r="CE560">
        <v>0</v>
      </c>
      <c r="CF560">
        <v>1</v>
      </c>
      <c r="CG560">
        <v>1</v>
      </c>
      <c r="CH560">
        <v>0</v>
      </c>
      <c r="CI560">
        <v>0</v>
      </c>
      <c r="CJ560">
        <v>0</v>
      </c>
      <c r="CK560">
        <v>0</v>
      </c>
      <c r="CL560">
        <v>0</v>
      </c>
      <c r="CM560">
        <v>0</v>
      </c>
      <c r="CN560">
        <v>0</v>
      </c>
      <c r="CO560" s="17">
        <v>1</v>
      </c>
      <c r="CP560">
        <v>3.1E-2</v>
      </c>
      <c r="CQ560">
        <v>46</v>
      </c>
      <c r="CR560">
        <v>1</v>
      </c>
      <c r="CS560">
        <v>0</v>
      </c>
      <c r="CT560">
        <v>22</v>
      </c>
      <c r="CZ560" s="33" t="s">
        <v>85</v>
      </c>
    </row>
    <row r="561" spans="1:104" x14ac:dyDescent="0.25">
      <c r="A561">
        <v>560</v>
      </c>
      <c r="B561">
        <v>37</v>
      </c>
      <c r="C561" s="24" t="s">
        <v>14</v>
      </c>
      <c r="D561" s="12">
        <v>9.3000000000000007</v>
      </c>
      <c r="E561" s="13">
        <v>1.2</v>
      </c>
      <c r="F561" s="7">
        <f t="shared" si="137"/>
        <v>7.7500000000000009</v>
      </c>
      <c r="G561" s="7">
        <f t="shared" si="123"/>
        <v>8.1000000000000014</v>
      </c>
      <c r="H561" s="15">
        <f t="shared" si="124"/>
        <v>10.5</v>
      </c>
      <c r="I561" s="11">
        <f t="shared" si="125"/>
        <v>0.3500869861115416</v>
      </c>
      <c r="J561" s="32">
        <f t="shared" si="126"/>
        <v>4.5172514336973099E-2</v>
      </c>
      <c r="K561" s="32">
        <f t="shared" si="127"/>
        <v>22.137355307262879</v>
      </c>
      <c r="L561" s="8">
        <v>0</v>
      </c>
      <c r="M561" s="9">
        <v>1</v>
      </c>
      <c r="N561" s="8">
        <v>0</v>
      </c>
      <c r="O561" s="9">
        <v>0</v>
      </c>
      <c r="P561" s="9">
        <v>1</v>
      </c>
      <c r="Q561" s="9">
        <v>0</v>
      </c>
      <c r="R561" s="9">
        <v>0</v>
      </c>
      <c r="S561" s="8">
        <v>435</v>
      </c>
      <c r="T561" s="9">
        <v>4</v>
      </c>
      <c r="U561" s="9">
        <f t="shared" si="128"/>
        <v>430</v>
      </c>
      <c r="V561" s="9">
        <f t="shared" si="129"/>
        <v>15</v>
      </c>
      <c r="W561" s="7">
        <v>8.6</v>
      </c>
      <c r="X561" s="7">
        <v>22.2</v>
      </c>
      <c r="Y561" s="9">
        <v>1</v>
      </c>
      <c r="Z561" s="9">
        <v>0</v>
      </c>
      <c r="AA561" s="9">
        <v>1</v>
      </c>
      <c r="AB561" s="9">
        <v>0</v>
      </c>
      <c r="AC561" s="9">
        <v>0</v>
      </c>
      <c r="AD561" s="29">
        <v>0</v>
      </c>
      <c r="AE561" s="9">
        <v>0</v>
      </c>
      <c r="AF561" s="9">
        <v>1</v>
      </c>
      <c r="AG561" s="29">
        <v>0</v>
      </c>
      <c r="AH561" s="9">
        <v>0</v>
      </c>
      <c r="AI561" s="29">
        <v>1</v>
      </c>
      <c r="AJ561" s="20">
        <v>2000</v>
      </c>
      <c r="AK561" s="32">
        <v>3.4299999999999997E-2</v>
      </c>
      <c r="AL561" s="32">
        <v>0.37</v>
      </c>
      <c r="AM561" s="32">
        <v>0.47699999999999998</v>
      </c>
      <c r="AN561" s="42">
        <f t="shared" si="141"/>
        <v>0.11870000000000003</v>
      </c>
      <c r="AO561" s="41">
        <v>60.5</v>
      </c>
      <c r="AP561" s="17">
        <v>39.5</v>
      </c>
      <c r="AQ561">
        <v>1</v>
      </c>
      <c r="AR561" s="39">
        <v>0</v>
      </c>
      <c r="AS561" t="s">
        <v>98</v>
      </c>
      <c r="AT561" s="39" t="s">
        <v>98</v>
      </c>
      <c r="AU561">
        <v>0</v>
      </c>
      <c r="AV561" s="17">
        <v>1</v>
      </c>
      <c r="AW561" t="s">
        <v>98</v>
      </c>
      <c r="AX561" s="17" t="s">
        <v>98</v>
      </c>
      <c r="AY561" s="17" t="s">
        <v>13</v>
      </c>
      <c r="AZ561">
        <v>0</v>
      </c>
      <c r="BA561">
        <v>1</v>
      </c>
      <c r="BB561">
        <v>0</v>
      </c>
      <c r="BC561">
        <v>0</v>
      </c>
      <c r="BD561">
        <v>0</v>
      </c>
      <c r="BE561">
        <v>0</v>
      </c>
      <c r="BF561" s="17">
        <v>0</v>
      </c>
      <c r="BG561">
        <v>0</v>
      </c>
      <c r="BH561">
        <v>1</v>
      </c>
      <c r="BI561" s="17">
        <v>0</v>
      </c>
      <c r="BJ561">
        <v>1172</v>
      </c>
      <c r="BK561">
        <v>35</v>
      </c>
      <c r="BL561" s="24">
        <f t="shared" si="140"/>
        <v>36.799999999999997</v>
      </c>
      <c r="BM561">
        <v>1</v>
      </c>
      <c r="BN561">
        <v>0</v>
      </c>
      <c r="BO561">
        <v>0</v>
      </c>
      <c r="BP561">
        <v>0</v>
      </c>
      <c r="BQ561">
        <v>0</v>
      </c>
      <c r="BR561">
        <v>0</v>
      </c>
      <c r="BS561">
        <v>0</v>
      </c>
      <c r="BT561" s="17">
        <v>0</v>
      </c>
      <c r="BU561">
        <v>0</v>
      </c>
      <c r="BV561">
        <v>0</v>
      </c>
      <c r="BW561">
        <v>1</v>
      </c>
      <c r="BX561" s="17">
        <v>0</v>
      </c>
      <c r="BY561">
        <v>0</v>
      </c>
      <c r="BZ561">
        <v>0</v>
      </c>
      <c r="CA561">
        <v>0</v>
      </c>
      <c r="CB561">
        <v>0</v>
      </c>
      <c r="CC561" s="17">
        <v>0</v>
      </c>
      <c r="CD561">
        <v>0</v>
      </c>
      <c r="CE561">
        <v>0</v>
      </c>
      <c r="CF561">
        <v>1</v>
      </c>
      <c r="CG561">
        <v>1</v>
      </c>
      <c r="CH561">
        <v>0</v>
      </c>
      <c r="CI561">
        <v>0</v>
      </c>
      <c r="CJ561">
        <v>0</v>
      </c>
      <c r="CK561">
        <v>0</v>
      </c>
      <c r="CL561">
        <v>0</v>
      </c>
      <c r="CM561">
        <v>0</v>
      </c>
      <c r="CN561">
        <v>0</v>
      </c>
      <c r="CO561" s="17">
        <v>1</v>
      </c>
      <c r="CP561">
        <v>3.1E-2</v>
      </c>
      <c r="CQ561">
        <v>46</v>
      </c>
      <c r="CR561">
        <v>1</v>
      </c>
      <c r="CS561">
        <v>0</v>
      </c>
      <c r="CT561">
        <v>22</v>
      </c>
      <c r="CZ561" s="33" t="s">
        <v>85</v>
      </c>
    </row>
    <row r="562" spans="1:104" x14ac:dyDescent="0.25">
      <c r="A562">
        <v>561</v>
      </c>
      <c r="B562">
        <v>37</v>
      </c>
      <c r="C562" s="24" t="s">
        <v>14</v>
      </c>
      <c r="D562" s="12">
        <v>8.4</v>
      </c>
      <c r="E562" s="13">
        <v>1.5</v>
      </c>
      <c r="F562" s="7">
        <f t="shared" si="137"/>
        <v>5.6000000000000005</v>
      </c>
      <c r="G562" s="7">
        <f t="shared" si="123"/>
        <v>6.9</v>
      </c>
      <c r="H562" s="15">
        <f t="shared" si="124"/>
        <v>9.9</v>
      </c>
      <c r="I562" s="11">
        <f t="shared" si="125"/>
        <v>0.26043413082715794</v>
      </c>
      <c r="J562" s="32">
        <f t="shared" si="126"/>
        <v>4.6506094790563918E-2</v>
      </c>
      <c r="K562" s="32">
        <f t="shared" si="127"/>
        <v>21.50255798736513</v>
      </c>
      <c r="L562" s="8">
        <v>0</v>
      </c>
      <c r="M562" s="9">
        <v>1</v>
      </c>
      <c r="N562" s="8">
        <v>0</v>
      </c>
      <c r="O562" s="9">
        <v>0</v>
      </c>
      <c r="P562" s="9">
        <v>1</v>
      </c>
      <c r="Q562" s="9">
        <v>0</v>
      </c>
      <c r="R562" s="9">
        <v>0</v>
      </c>
      <c r="S562" s="8">
        <v>436</v>
      </c>
      <c r="T562" s="9">
        <v>4</v>
      </c>
      <c r="U562" s="9">
        <f t="shared" si="128"/>
        <v>431</v>
      </c>
      <c r="V562" s="9">
        <f t="shared" si="129"/>
        <v>15</v>
      </c>
      <c r="W562" s="7">
        <v>8.6</v>
      </c>
      <c r="X562" s="7">
        <v>22.2</v>
      </c>
      <c r="Y562" s="9">
        <v>1</v>
      </c>
      <c r="Z562" s="9">
        <v>0</v>
      </c>
      <c r="AA562" s="9">
        <v>1</v>
      </c>
      <c r="AB562" s="9">
        <v>0</v>
      </c>
      <c r="AC562" s="9">
        <v>0</v>
      </c>
      <c r="AD562" s="29">
        <v>0</v>
      </c>
      <c r="AE562" s="9">
        <v>0</v>
      </c>
      <c r="AF562" s="9">
        <v>1</v>
      </c>
      <c r="AG562" s="29">
        <v>0</v>
      </c>
      <c r="AH562" s="9">
        <v>0</v>
      </c>
      <c r="AI562" s="29">
        <v>1</v>
      </c>
      <c r="AJ562" s="20">
        <v>2007</v>
      </c>
      <c r="AK562" s="32">
        <v>3.4299999999999997E-2</v>
      </c>
      <c r="AL562" s="32">
        <v>0.37</v>
      </c>
      <c r="AM562" s="32">
        <v>0.47699999999999998</v>
      </c>
      <c r="AN562" s="42">
        <f t="shared" si="141"/>
        <v>0.11870000000000003</v>
      </c>
      <c r="AO562" s="41">
        <v>60.5</v>
      </c>
      <c r="AP562" s="17">
        <v>39.5</v>
      </c>
      <c r="AQ562">
        <v>1</v>
      </c>
      <c r="AR562" s="39">
        <v>0</v>
      </c>
      <c r="AS562" t="s">
        <v>98</v>
      </c>
      <c r="AT562" s="39" t="s">
        <v>98</v>
      </c>
      <c r="AU562">
        <v>0</v>
      </c>
      <c r="AV562" s="17">
        <v>1</v>
      </c>
      <c r="AW562" t="s">
        <v>98</v>
      </c>
      <c r="AX562" s="17" t="s">
        <v>98</v>
      </c>
      <c r="AY562" s="17" t="s">
        <v>13</v>
      </c>
      <c r="AZ562">
        <v>0</v>
      </c>
      <c r="BA562">
        <v>1</v>
      </c>
      <c r="BB562">
        <v>0</v>
      </c>
      <c r="BC562">
        <v>0</v>
      </c>
      <c r="BD562">
        <v>0</v>
      </c>
      <c r="BE562">
        <v>0</v>
      </c>
      <c r="BF562" s="17">
        <v>0</v>
      </c>
      <c r="BG562">
        <v>0</v>
      </c>
      <c r="BH562">
        <v>1</v>
      </c>
      <c r="BI562" s="17">
        <v>0</v>
      </c>
      <c r="BJ562">
        <v>1410</v>
      </c>
      <c r="BK562">
        <v>79</v>
      </c>
      <c r="BL562" s="24">
        <f t="shared" si="140"/>
        <v>36.799999999999997</v>
      </c>
      <c r="BM562">
        <v>1</v>
      </c>
      <c r="BN562">
        <v>0</v>
      </c>
      <c r="BO562">
        <v>0</v>
      </c>
      <c r="BP562">
        <v>0</v>
      </c>
      <c r="BQ562">
        <v>0</v>
      </c>
      <c r="BR562">
        <v>0</v>
      </c>
      <c r="BS562">
        <v>0</v>
      </c>
      <c r="BT562" s="17">
        <v>0</v>
      </c>
      <c r="BU562">
        <v>0</v>
      </c>
      <c r="BV562">
        <v>0</v>
      </c>
      <c r="BW562">
        <v>1</v>
      </c>
      <c r="BX562" s="17">
        <v>0</v>
      </c>
      <c r="BY562">
        <v>0</v>
      </c>
      <c r="BZ562">
        <v>0</v>
      </c>
      <c r="CA562">
        <v>0</v>
      </c>
      <c r="CB562">
        <v>0</v>
      </c>
      <c r="CC562" s="17">
        <v>0</v>
      </c>
      <c r="CD562">
        <v>0</v>
      </c>
      <c r="CE562">
        <v>0</v>
      </c>
      <c r="CF562">
        <v>1</v>
      </c>
      <c r="CG562">
        <v>1</v>
      </c>
      <c r="CH562">
        <v>0</v>
      </c>
      <c r="CI562">
        <v>0</v>
      </c>
      <c r="CJ562">
        <v>0</v>
      </c>
      <c r="CK562">
        <v>0</v>
      </c>
      <c r="CL562">
        <v>0</v>
      </c>
      <c r="CM562">
        <v>0</v>
      </c>
      <c r="CN562">
        <v>0</v>
      </c>
      <c r="CO562" s="17">
        <v>1</v>
      </c>
      <c r="CP562">
        <v>3.1E-2</v>
      </c>
      <c r="CQ562">
        <v>46</v>
      </c>
      <c r="CR562">
        <v>1</v>
      </c>
      <c r="CS562">
        <v>0</v>
      </c>
      <c r="CT562">
        <v>22</v>
      </c>
      <c r="CZ562" s="33" t="s">
        <v>85</v>
      </c>
    </row>
    <row r="563" spans="1:104" x14ac:dyDescent="0.25">
      <c r="A563">
        <v>562</v>
      </c>
      <c r="B563">
        <v>37</v>
      </c>
      <c r="C563" s="24" t="s">
        <v>14</v>
      </c>
      <c r="D563" s="12">
        <v>11.2</v>
      </c>
      <c r="E563" s="13">
        <v>0.8</v>
      </c>
      <c r="F563" s="7">
        <f t="shared" si="137"/>
        <v>13.999999999999998</v>
      </c>
      <c r="G563" s="7">
        <f t="shared" si="123"/>
        <v>10.399999999999999</v>
      </c>
      <c r="H563" s="15">
        <f t="shared" si="124"/>
        <v>12</v>
      </c>
      <c r="I563" s="11">
        <f t="shared" si="125"/>
        <v>0.49039861087284109</v>
      </c>
      <c r="J563" s="32">
        <f t="shared" si="126"/>
        <v>3.5028472205202943E-2</v>
      </c>
      <c r="K563" s="32">
        <f t="shared" si="127"/>
        <v>28.548204847240392</v>
      </c>
      <c r="L563" s="8">
        <v>0</v>
      </c>
      <c r="M563" s="9">
        <v>1</v>
      </c>
      <c r="N563" s="8">
        <v>0</v>
      </c>
      <c r="O563" s="9">
        <v>0</v>
      </c>
      <c r="P563" s="9">
        <v>1</v>
      </c>
      <c r="Q563" s="9">
        <v>0</v>
      </c>
      <c r="R563" s="9">
        <v>0</v>
      </c>
      <c r="S563" s="8">
        <v>624</v>
      </c>
      <c r="T563" s="9">
        <v>4</v>
      </c>
      <c r="U563" s="9">
        <f t="shared" si="128"/>
        <v>619</v>
      </c>
      <c r="V563" s="9">
        <f t="shared" si="129"/>
        <v>15</v>
      </c>
      <c r="W563" s="7">
        <v>8.6</v>
      </c>
      <c r="X563" s="7">
        <v>22.2</v>
      </c>
      <c r="Y563" s="9">
        <v>1</v>
      </c>
      <c r="Z563" s="9">
        <v>0</v>
      </c>
      <c r="AA563" s="9">
        <v>1</v>
      </c>
      <c r="AB563" s="9">
        <v>0</v>
      </c>
      <c r="AC563" s="9">
        <v>0</v>
      </c>
      <c r="AD563" s="29">
        <v>0</v>
      </c>
      <c r="AE563" s="9">
        <v>0</v>
      </c>
      <c r="AF563" s="9">
        <v>1</v>
      </c>
      <c r="AG563" s="29">
        <v>0</v>
      </c>
      <c r="AH563" s="9">
        <v>0</v>
      </c>
      <c r="AI563" s="29">
        <v>1</v>
      </c>
      <c r="AJ563" s="20">
        <v>2000</v>
      </c>
      <c r="AK563" s="32">
        <v>3.4299999999999997E-2</v>
      </c>
      <c r="AL563" s="32">
        <v>0.37</v>
      </c>
      <c r="AM563" s="32">
        <v>0.47699999999999998</v>
      </c>
      <c r="AN563" s="42">
        <f t="shared" si="141"/>
        <v>0.11870000000000003</v>
      </c>
      <c r="AO563" s="41">
        <v>60.5</v>
      </c>
      <c r="AP563" s="17">
        <v>39.5</v>
      </c>
      <c r="AQ563">
        <v>1</v>
      </c>
      <c r="AR563" s="39">
        <v>0</v>
      </c>
      <c r="AS563" t="s">
        <v>98</v>
      </c>
      <c r="AT563" s="39" t="s">
        <v>98</v>
      </c>
      <c r="AU563">
        <v>0</v>
      </c>
      <c r="AV563" s="17">
        <v>1</v>
      </c>
      <c r="AW563" t="s">
        <v>98</v>
      </c>
      <c r="AX563" s="17" t="s">
        <v>98</v>
      </c>
      <c r="AY563" s="17" t="s">
        <v>13</v>
      </c>
      <c r="AZ563">
        <v>0</v>
      </c>
      <c r="BA563">
        <v>1</v>
      </c>
      <c r="BB563">
        <v>0</v>
      </c>
      <c r="BC563">
        <v>0</v>
      </c>
      <c r="BD563">
        <v>0</v>
      </c>
      <c r="BE563">
        <v>0</v>
      </c>
      <c r="BF563" s="17">
        <v>0</v>
      </c>
      <c r="BG563">
        <v>0</v>
      </c>
      <c r="BH563">
        <v>1</v>
      </c>
      <c r="BI563" s="17">
        <v>0</v>
      </c>
      <c r="BJ563">
        <v>1172</v>
      </c>
      <c r="BK563">
        <v>35</v>
      </c>
      <c r="BL563" s="24">
        <f t="shared" si="140"/>
        <v>36.799999999999997</v>
      </c>
      <c r="BM563">
        <v>1</v>
      </c>
      <c r="BN563">
        <v>0</v>
      </c>
      <c r="BO563">
        <v>0</v>
      </c>
      <c r="BP563">
        <v>0</v>
      </c>
      <c r="BQ563">
        <v>0</v>
      </c>
      <c r="BR563">
        <v>0</v>
      </c>
      <c r="BS563">
        <v>0</v>
      </c>
      <c r="BT563" s="17">
        <v>0</v>
      </c>
      <c r="BU563">
        <v>0</v>
      </c>
      <c r="BV563">
        <v>0</v>
      </c>
      <c r="BW563">
        <v>1</v>
      </c>
      <c r="BX563" s="17">
        <v>0</v>
      </c>
      <c r="BY563">
        <v>0</v>
      </c>
      <c r="BZ563">
        <v>0</v>
      </c>
      <c r="CA563">
        <v>0</v>
      </c>
      <c r="CB563">
        <v>0</v>
      </c>
      <c r="CC563" s="17">
        <v>0</v>
      </c>
      <c r="CD563">
        <v>0</v>
      </c>
      <c r="CE563">
        <v>0</v>
      </c>
      <c r="CF563">
        <v>1</v>
      </c>
      <c r="CG563">
        <v>1</v>
      </c>
      <c r="CH563">
        <v>0</v>
      </c>
      <c r="CI563">
        <v>0</v>
      </c>
      <c r="CJ563">
        <v>0</v>
      </c>
      <c r="CK563">
        <v>0</v>
      </c>
      <c r="CL563">
        <v>0</v>
      </c>
      <c r="CM563">
        <v>0</v>
      </c>
      <c r="CN563">
        <v>0</v>
      </c>
      <c r="CO563" s="17">
        <v>1</v>
      </c>
      <c r="CP563">
        <v>3.1E-2</v>
      </c>
      <c r="CQ563">
        <v>46</v>
      </c>
      <c r="CR563">
        <v>1</v>
      </c>
      <c r="CS563">
        <v>0</v>
      </c>
      <c r="CT563">
        <v>22</v>
      </c>
      <c r="CZ563" s="33" t="s">
        <v>85</v>
      </c>
    </row>
    <row r="564" spans="1:104" s="141" customFormat="1" x14ac:dyDescent="0.25">
      <c r="A564" s="141">
        <v>563</v>
      </c>
      <c r="B564" s="141">
        <v>37</v>
      </c>
      <c r="C564" s="142" t="s">
        <v>14</v>
      </c>
      <c r="D564" s="143">
        <v>5.8</v>
      </c>
      <c r="E564" s="144">
        <v>1.7</v>
      </c>
      <c r="F564" s="145">
        <f t="shared" si="137"/>
        <v>3.4117647058823528</v>
      </c>
      <c r="G564" s="145">
        <f t="shared" si="123"/>
        <v>4.0999999999999996</v>
      </c>
      <c r="H564" s="146">
        <f t="shared" si="124"/>
        <v>7.5</v>
      </c>
      <c r="I564" s="147">
        <f t="shared" si="125"/>
        <v>0.13840629564487972</v>
      </c>
      <c r="J564" s="148">
        <f t="shared" si="126"/>
        <v>4.056736251660268E-2</v>
      </c>
      <c r="K564" s="148">
        <f t="shared" si="127"/>
        <v>24.650357774448313</v>
      </c>
      <c r="L564" s="149">
        <v>0</v>
      </c>
      <c r="M564" s="150">
        <v>1</v>
      </c>
      <c r="N564" s="149">
        <v>0</v>
      </c>
      <c r="O564" s="150">
        <v>0</v>
      </c>
      <c r="P564" s="150">
        <v>1</v>
      </c>
      <c r="Q564" s="150">
        <v>0</v>
      </c>
      <c r="R564" s="150">
        <v>0</v>
      </c>
      <c r="S564" s="149">
        <v>601</v>
      </c>
      <c r="T564" s="150">
        <v>4</v>
      </c>
      <c r="U564" s="150">
        <f t="shared" si="128"/>
        <v>596</v>
      </c>
      <c r="V564" s="150">
        <f t="shared" si="129"/>
        <v>15</v>
      </c>
      <c r="W564" s="145">
        <v>8.6</v>
      </c>
      <c r="X564" s="145">
        <v>22.2</v>
      </c>
      <c r="Y564" s="150">
        <v>1</v>
      </c>
      <c r="Z564" s="150">
        <v>0</v>
      </c>
      <c r="AA564" s="150">
        <v>1</v>
      </c>
      <c r="AB564" s="150">
        <v>0</v>
      </c>
      <c r="AC564" s="150">
        <v>0</v>
      </c>
      <c r="AD564" s="151">
        <v>0</v>
      </c>
      <c r="AE564" s="150">
        <v>0</v>
      </c>
      <c r="AF564" s="150">
        <v>1</v>
      </c>
      <c r="AG564" s="151">
        <v>0</v>
      </c>
      <c r="AH564" s="150">
        <v>0</v>
      </c>
      <c r="AI564" s="151">
        <v>1</v>
      </c>
      <c r="AJ564" s="152">
        <v>2007</v>
      </c>
      <c r="AK564" s="148">
        <v>3.4299999999999997E-2</v>
      </c>
      <c r="AL564" s="148">
        <v>0.37</v>
      </c>
      <c r="AM564" s="148">
        <v>0.47699999999999998</v>
      </c>
      <c r="AN564" s="153">
        <f t="shared" si="141"/>
        <v>0.11870000000000003</v>
      </c>
      <c r="AO564" s="154">
        <v>60.5</v>
      </c>
      <c r="AP564" s="155">
        <v>39.5</v>
      </c>
      <c r="AQ564" s="141">
        <v>1</v>
      </c>
      <c r="AR564" s="156">
        <v>0</v>
      </c>
      <c r="AS564" s="141" t="s">
        <v>98</v>
      </c>
      <c r="AT564" s="156" t="s">
        <v>98</v>
      </c>
      <c r="AU564">
        <v>0</v>
      </c>
      <c r="AV564" s="155">
        <v>1</v>
      </c>
      <c r="AW564" s="141" t="s">
        <v>98</v>
      </c>
      <c r="AX564" s="155" t="s">
        <v>98</v>
      </c>
      <c r="AY564" s="155" t="s">
        <v>13</v>
      </c>
      <c r="AZ564">
        <v>0</v>
      </c>
      <c r="BA564">
        <v>1</v>
      </c>
      <c r="BB564">
        <v>0</v>
      </c>
      <c r="BC564">
        <v>0</v>
      </c>
      <c r="BD564">
        <v>0</v>
      </c>
      <c r="BE564">
        <v>0</v>
      </c>
      <c r="BF564" s="155">
        <v>0</v>
      </c>
      <c r="BG564">
        <v>0</v>
      </c>
      <c r="BH564">
        <v>1</v>
      </c>
      <c r="BI564" s="155">
        <v>0</v>
      </c>
      <c r="BJ564">
        <v>1410</v>
      </c>
      <c r="BK564">
        <v>79</v>
      </c>
      <c r="BL564" s="142">
        <f t="shared" si="140"/>
        <v>36.799999999999997</v>
      </c>
      <c r="BM564" s="141">
        <v>1</v>
      </c>
      <c r="BN564" s="141">
        <v>0</v>
      </c>
      <c r="BO564" s="141">
        <v>0</v>
      </c>
      <c r="BP564" s="141">
        <v>0</v>
      </c>
      <c r="BQ564" s="141">
        <v>0</v>
      </c>
      <c r="BR564" s="141">
        <v>0</v>
      </c>
      <c r="BS564" s="141">
        <v>0</v>
      </c>
      <c r="BT564" s="155">
        <v>0</v>
      </c>
      <c r="BU564" s="141">
        <v>0</v>
      </c>
      <c r="BV564" s="141">
        <v>0</v>
      </c>
      <c r="BW564" s="141">
        <v>1</v>
      </c>
      <c r="BX564" s="155">
        <v>0</v>
      </c>
      <c r="BY564" s="141">
        <v>0</v>
      </c>
      <c r="BZ564" s="141">
        <v>0</v>
      </c>
      <c r="CA564" s="141">
        <v>0</v>
      </c>
      <c r="CB564" s="141">
        <v>0</v>
      </c>
      <c r="CC564" s="155">
        <v>0</v>
      </c>
      <c r="CD564" s="141">
        <v>0</v>
      </c>
      <c r="CE564" s="141">
        <v>0</v>
      </c>
      <c r="CF564" s="141">
        <v>1</v>
      </c>
      <c r="CG564" s="141">
        <v>1</v>
      </c>
      <c r="CH564" s="141">
        <v>0</v>
      </c>
      <c r="CI564" s="141">
        <v>0</v>
      </c>
      <c r="CJ564" s="141">
        <v>0</v>
      </c>
      <c r="CK564">
        <v>0</v>
      </c>
      <c r="CL564" s="141">
        <v>0</v>
      </c>
      <c r="CM564" s="141">
        <v>0</v>
      </c>
      <c r="CN564" s="141">
        <v>0</v>
      </c>
      <c r="CO564" s="155">
        <v>1</v>
      </c>
      <c r="CP564">
        <v>3.1E-2</v>
      </c>
      <c r="CQ564">
        <v>46</v>
      </c>
      <c r="CR564">
        <v>1</v>
      </c>
      <c r="CS564" s="141">
        <v>0</v>
      </c>
      <c r="CT564" s="141">
        <v>22</v>
      </c>
      <c r="CU564" s="157"/>
      <c r="CZ564" s="33" t="s">
        <v>85</v>
      </c>
    </row>
    <row r="565" spans="1:104" x14ac:dyDescent="0.25">
      <c r="A565">
        <v>564</v>
      </c>
      <c r="B565">
        <v>38</v>
      </c>
      <c r="C565" s="24" t="s">
        <v>328</v>
      </c>
      <c r="D565" s="12">
        <v>10.9</v>
      </c>
      <c r="E565" s="13">
        <v>0.2</v>
      </c>
      <c r="F565" s="7">
        <f t="shared" si="137"/>
        <v>54.5</v>
      </c>
      <c r="G565" s="7">
        <f t="shared" si="123"/>
        <v>10.700000000000001</v>
      </c>
      <c r="H565" s="15">
        <f t="shared" si="124"/>
        <v>11.1</v>
      </c>
      <c r="I565" s="11">
        <f t="shared" si="125"/>
        <v>0.47861830766356356</v>
      </c>
      <c r="J565" s="32">
        <f t="shared" si="126"/>
        <v>8.7819872965791499E-3</v>
      </c>
      <c r="K565" s="32">
        <f t="shared" si="127"/>
        <v>113.86944278426938</v>
      </c>
      <c r="L565" s="8">
        <v>0</v>
      </c>
      <c r="M565" s="9">
        <v>1</v>
      </c>
      <c r="N565" s="8">
        <v>0</v>
      </c>
      <c r="O565" s="9">
        <v>0</v>
      </c>
      <c r="P565" s="9">
        <v>0</v>
      </c>
      <c r="Q565" s="9">
        <v>1</v>
      </c>
      <c r="R565" s="9">
        <v>0</v>
      </c>
      <c r="S565" s="8">
        <v>10001</v>
      </c>
      <c r="T565" s="9">
        <v>4</v>
      </c>
      <c r="U565" s="9">
        <f t="shared" si="128"/>
        <v>9996</v>
      </c>
      <c r="V565" s="9">
        <f t="shared" si="129"/>
        <v>50</v>
      </c>
      <c r="W565" s="7">
        <f t="shared" ref="W565:W614" si="142">(AK565*0+AL565*6+AM565*11+14*AN565)</f>
        <v>9.4307999999999996</v>
      </c>
      <c r="X565" s="7">
        <f t="shared" ref="X565:X614" si="143">BL565-W565-6</f>
        <v>23.669200000000004</v>
      </c>
      <c r="Y565" s="9">
        <v>1</v>
      </c>
      <c r="Z565" s="9">
        <v>0</v>
      </c>
      <c r="AA565" s="9">
        <v>1</v>
      </c>
      <c r="AB565" s="9">
        <v>0</v>
      </c>
      <c r="AC565" s="9">
        <v>0</v>
      </c>
      <c r="AD565" s="29">
        <v>0</v>
      </c>
      <c r="AE565" s="9">
        <v>1</v>
      </c>
      <c r="AF565" s="9">
        <v>0</v>
      </c>
      <c r="AG565" s="29">
        <v>0</v>
      </c>
      <c r="AH565" s="9">
        <v>0</v>
      </c>
      <c r="AI565" s="29">
        <v>1</v>
      </c>
      <c r="AJ565" s="20">
        <v>2001</v>
      </c>
      <c r="AK565" s="32">
        <v>0.13719999999999999</v>
      </c>
      <c r="AL565" s="32">
        <f t="shared" ref="AL565:AL614" si="144">1-SUM(AK565,AM565,AN565)</f>
        <v>0.2238</v>
      </c>
      <c r="AM565" s="32">
        <v>0.28599999999999998</v>
      </c>
      <c r="AN565" s="42">
        <v>0.35299999999999998</v>
      </c>
      <c r="AO565" s="41">
        <v>0.56999999999999995</v>
      </c>
      <c r="AP565" s="17">
        <v>0.43</v>
      </c>
      <c r="AQ565">
        <v>0</v>
      </c>
      <c r="AR565" s="39">
        <v>1</v>
      </c>
      <c r="AS565" t="s">
        <v>98</v>
      </c>
      <c r="AT565" s="39" t="s">
        <v>98</v>
      </c>
      <c r="AU565">
        <v>1</v>
      </c>
      <c r="AV565" s="17">
        <v>0</v>
      </c>
      <c r="AW565" t="s">
        <v>98</v>
      </c>
      <c r="AX565" s="17" t="s">
        <v>98</v>
      </c>
      <c r="AY565" s="17" t="s">
        <v>329</v>
      </c>
      <c r="AZ565">
        <v>1</v>
      </c>
      <c r="BA565">
        <v>0</v>
      </c>
      <c r="BB565">
        <v>1</v>
      </c>
      <c r="BC565">
        <v>0</v>
      </c>
      <c r="BD565">
        <v>0</v>
      </c>
      <c r="BE565">
        <v>0</v>
      </c>
      <c r="BF565" s="17">
        <v>0</v>
      </c>
      <c r="BG565">
        <v>1</v>
      </c>
      <c r="BH565">
        <v>0</v>
      </c>
      <c r="BI565" s="17">
        <v>0</v>
      </c>
      <c r="BJ565">
        <v>25208</v>
      </c>
      <c r="BK565">
        <v>1486</v>
      </c>
      <c r="BL565" s="24">
        <v>39.1</v>
      </c>
      <c r="BM565">
        <v>1</v>
      </c>
      <c r="BN565">
        <v>0</v>
      </c>
      <c r="BO565">
        <v>0</v>
      </c>
      <c r="BP565">
        <v>0</v>
      </c>
      <c r="BQ565">
        <v>0</v>
      </c>
      <c r="BR565">
        <v>0</v>
      </c>
      <c r="BS565">
        <v>0</v>
      </c>
      <c r="BT565" s="17">
        <v>0</v>
      </c>
      <c r="BU565">
        <v>0</v>
      </c>
      <c r="BV565">
        <v>0</v>
      </c>
      <c r="BW565">
        <v>1</v>
      </c>
      <c r="BX565" s="17">
        <v>0</v>
      </c>
      <c r="BY565">
        <v>0</v>
      </c>
      <c r="BZ565">
        <v>0</v>
      </c>
      <c r="CA565">
        <v>0</v>
      </c>
      <c r="CB565">
        <v>0</v>
      </c>
      <c r="CC565" s="17">
        <v>0</v>
      </c>
      <c r="CD565">
        <v>1</v>
      </c>
      <c r="CE565">
        <v>1</v>
      </c>
      <c r="CF565">
        <v>0</v>
      </c>
      <c r="CG565">
        <v>0</v>
      </c>
      <c r="CH565">
        <v>0</v>
      </c>
      <c r="CI565">
        <v>0</v>
      </c>
      <c r="CJ565">
        <v>0</v>
      </c>
      <c r="CK565">
        <v>1</v>
      </c>
      <c r="CL565">
        <v>0</v>
      </c>
      <c r="CM565">
        <v>0</v>
      </c>
      <c r="CN565">
        <v>0</v>
      </c>
      <c r="CO565" s="17">
        <v>1</v>
      </c>
      <c r="CP565">
        <v>0</v>
      </c>
      <c r="CQ565">
        <v>43</v>
      </c>
      <c r="CR565">
        <v>0</v>
      </c>
      <c r="CS565">
        <v>1</v>
      </c>
      <c r="CT565">
        <v>11</v>
      </c>
      <c r="CZ565" s="33" t="s">
        <v>85</v>
      </c>
    </row>
    <row r="566" spans="1:104" x14ac:dyDescent="0.25">
      <c r="A566">
        <v>565</v>
      </c>
      <c r="B566">
        <v>38</v>
      </c>
      <c r="C566" s="24" t="s">
        <v>328</v>
      </c>
      <c r="D566" s="12">
        <v>10.9</v>
      </c>
      <c r="E566" s="13">
        <v>0.2</v>
      </c>
      <c r="F566" s="7">
        <f t="shared" si="137"/>
        <v>54.5</v>
      </c>
      <c r="G566" s="7">
        <f t="shared" si="123"/>
        <v>10.700000000000001</v>
      </c>
      <c r="H566" s="15">
        <f t="shared" si="124"/>
        <v>11.1</v>
      </c>
      <c r="I566" s="11">
        <f t="shared" si="125"/>
        <v>0.4871657385763617</v>
      </c>
      <c r="J566" s="32">
        <f t="shared" si="126"/>
        <v>8.9388208913093892E-3</v>
      </c>
      <c r="K566" s="32">
        <f t="shared" si="127"/>
        <v>111.87157815995981</v>
      </c>
      <c r="L566" s="8">
        <v>0</v>
      </c>
      <c r="M566" s="9">
        <v>1</v>
      </c>
      <c r="N566" s="8">
        <v>0</v>
      </c>
      <c r="O566" s="9">
        <v>0</v>
      </c>
      <c r="P566" s="9">
        <v>0</v>
      </c>
      <c r="Q566" s="9">
        <v>1</v>
      </c>
      <c r="R566" s="9">
        <v>0</v>
      </c>
      <c r="S566" s="8">
        <v>9550</v>
      </c>
      <c r="T566" s="9">
        <v>4</v>
      </c>
      <c r="U566" s="9">
        <f t="shared" si="128"/>
        <v>9545</v>
      </c>
      <c r="V566" s="9">
        <f t="shared" si="129"/>
        <v>50</v>
      </c>
      <c r="W566" s="7">
        <f t="shared" si="142"/>
        <v>9.4307999999999996</v>
      </c>
      <c r="X566" s="7">
        <f t="shared" si="143"/>
        <v>23.669200000000004</v>
      </c>
      <c r="Y566" s="9">
        <v>1</v>
      </c>
      <c r="Z566" s="9">
        <v>0</v>
      </c>
      <c r="AA566" s="9">
        <v>1</v>
      </c>
      <c r="AB566" s="9">
        <v>0</v>
      </c>
      <c r="AC566" s="9">
        <v>0</v>
      </c>
      <c r="AD566" s="29">
        <v>0</v>
      </c>
      <c r="AE566" s="9">
        <v>1</v>
      </c>
      <c r="AF566" s="9">
        <v>0</v>
      </c>
      <c r="AG566" s="29">
        <v>0</v>
      </c>
      <c r="AH566" s="9">
        <v>0</v>
      </c>
      <c r="AI566" s="29">
        <v>1</v>
      </c>
      <c r="AJ566" s="20">
        <v>2001</v>
      </c>
      <c r="AK566" s="32">
        <v>0.13719999999999999</v>
      </c>
      <c r="AL566" s="32">
        <f t="shared" si="144"/>
        <v>0.2238</v>
      </c>
      <c r="AM566" s="32">
        <v>0.28599999999999998</v>
      </c>
      <c r="AN566" s="42">
        <v>0.35299999999999998</v>
      </c>
      <c r="AO566" s="41">
        <v>0.56999999999999995</v>
      </c>
      <c r="AP566" s="17">
        <v>0.43</v>
      </c>
      <c r="AQ566">
        <v>0</v>
      </c>
      <c r="AR566" s="39">
        <v>1</v>
      </c>
      <c r="AS566" t="s">
        <v>98</v>
      </c>
      <c r="AT566" s="39" t="s">
        <v>98</v>
      </c>
      <c r="AU566">
        <v>1</v>
      </c>
      <c r="AV566" s="17">
        <v>0</v>
      </c>
      <c r="AW566" t="s">
        <v>98</v>
      </c>
      <c r="AX566" s="17" t="s">
        <v>98</v>
      </c>
      <c r="AY566" s="17" t="s">
        <v>329</v>
      </c>
      <c r="AZ566">
        <v>1</v>
      </c>
      <c r="BA566">
        <v>0</v>
      </c>
      <c r="BB566">
        <v>1</v>
      </c>
      <c r="BC566">
        <v>0</v>
      </c>
      <c r="BD566">
        <v>0</v>
      </c>
      <c r="BE566">
        <v>0</v>
      </c>
      <c r="BF566" s="17">
        <v>0</v>
      </c>
      <c r="BG566">
        <v>1</v>
      </c>
      <c r="BH566">
        <v>0</v>
      </c>
      <c r="BI566" s="17">
        <v>0</v>
      </c>
      <c r="BJ566">
        <v>25208</v>
      </c>
      <c r="BK566">
        <v>1486</v>
      </c>
      <c r="BL566" s="24">
        <v>39.1</v>
      </c>
      <c r="BM566">
        <v>1</v>
      </c>
      <c r="BN566">
        <v>0</v>
      </c>
      <c r="BO566">
        <v>0</v>
      </c>
      <c r="BP566">
        <v>0</v>
      </c>
      <c r="BQ566">
        <v>0</v>
      </c>
      <c r="BR566">
        <v>0</v>
      </c>
      <c r="BS566">
        <v>0</v>
      </c>
      <c r="BT566" s="17">
        <v>0</v>
      </c>
      <c r="BU566">
        <v>0</v>
      </c>
      <c r="BV566">
        <v>0</v>
      </c>
      <c r="BW566">
        <v>1</v>
      </c>
      <c r="BX566" s="17">
        <v>0</v>
      </c>
      <c r="BY566">
        <v>0</v>
      </c>
      <c r="BZ566">
        <v>0</v>
      </c>
      <c r="CA566">
        <v>0</v>
      </c>
      <c r="CB566">
        <v>0</v>
      </c>
      <c r="CC566" s="17">
        <v>0</v>
      </c>
      <c r="CD566">
        <v>1</v>
      </c>
      <c r="CE566">
        <v>1</v>
      </c>
      <c r="CF566">
        <v>0</v>
      </c>
      <c r="CG566">
        <v>0</v>
      </c>
      <c r="CH566">
        <v>0</v>
      </c>
      <c r="CI566">
        <v>0</v>
      </c>
      <c r="CJ566">
        <v>0</v>
      </c>
      <c r="CK566">
        <v>1</v>
      </c>
      <c r="CL566">
        <v>0</v>
      </c>
      <c r="CM566">
        <v>0</v>
      </c>
      <c r="CN566">
        <v>0</v>
      </c>
      <c r="CO566" s="17">
        <v>1</v>
      </c>
      <c r="CP566">
        <v>0</v>
      </c>
      <c r="CQ566">
        <v>43</v>
      </c>
      <c r="CR566">
        <v>0</v>
      </c>
      <c r="CS566">
        <v>1</v>
      </c>
      <c r="CT566">
        <v>11</v>
      </c>
      <c r="CZ566" s="33" t="s">
        <v>85</v>
      </c>
    </row>
    <row r="567" spans="1:104" x14ac:dyDescent="0.25">
      <c r="A567">
        <v>566</v>
      </c>
      <c r="B567">
        <v>38</v>
      </c>
      <c r="C567" s="24" t="s">
        <v>328</v>
      </c>
      <c r="D567" s="12">
        <v>10.3</v>
      </c>
      <c r="E567" s="13">
        <v>0.2</v>
      </c>
      <c r="F567" s="7">
        <f t="shared" si="137"/>
        <v>51.5</v>
      </c>
      <c r="G567" s="7">
        <f t="shared" si="123"/>
        <v>10.100000000000001</v>
      </c>
      <c r="H567" s="15">
        <f t="shared" si="124"/>
        <v>10.5</v>
      </c>
      <c r="I567" s="11">
        <f t="shared" si="125"/>
        <v>0.457922526787234</v>
      </c>
      <c r="J567" s="32">
        <f t="shared" si="126"/>
        <v>8.8916995492666785E-3</v>
      </c>
      <c r="K567" s="32">
        <f t="shared" si="127"/>
        <v>112.46443882401229</v>
      </c>
      <c r="L567" s="8">
        <v>0</v>
      </c>
      <c r="M567" s="9">
        <v>1</v>
      </c>
      <c r="N567" s="8">
        <v>0</v>
      </c>
      <c r="O567" s="9">
        <v>0</v>
      </c>
      <c r="P567" s="9">
        <v>0</v>
      </c>
      <c r="Q567" s="9">
        <v>1</v>
      </c>
      <c r="R567" s="9">
        <v>0</v>
      </c>
      <c r="S567" s="8">
        <v>10001</v>
      </c>
      <c r="T567" s="9">
        <v>4</v>
      </c>
      <c r="U567" s="9">
        <f t="shared" si="128"/>
        <v>9996</v>
      </c>
      <c r="V567" s="9">
        <f t="shared" si="129"/>
        <v>50</v>
      </c>
      <c r="W567" s="7">
        <f t="shared" si="142"/>
        <v>9.4307999999999996</v>
      </c>
      <c r="X567" s="7">
        <f t="shared" si="143"/>
        <v>23.669200000000004</v>
      </c>
      <c r="Y567" s="9">
        <v>1</v>
      </c>
      <c r="Z567" s="9">
        <v>0</v>
      </c>
      <c r="AA567" s="9">
        <v>1</v>
      </c>
      <c r="AB567" s="9">
        <v>0</v>
      </c>
      <c r="AC567" s="9">
        <v>0</v>
      </c>
      <c r="AD567" s="29">
        <v>0</v>
      </c>
      <c r="AE567" s="9">
        <v>1</v>
      </c>
      <c r="AF567" s="9">
        <v>0</v>
      </c>
      <c r="AG567" s="29">
        <v>0</v>
      </c>
      <c r="AH567" s="9">
        <v>0</v>
      </c>
      <c r="AI567" s="29">
        <v>1</v>
      </c>
      <c r="AJ567" s="20">
        <v>2001</v>
      </c>
      <c r="AK567" s="32">
        <v>0.13719999999999999</v>
      </c>
      <c r="AL567" s="32">
        <f t="shared" si="144"/>
        <v>0.2238</v>
      </c>
      <c r="AM567" s="32">
        <v>0.28599999999999998</v>
      </c>
      <c r="AN567" s="42">
        <v>0.35299999999999998</v>
      </c>
      <c r="AO567" s="41">
        <v>0.56999999999999995</v>
      </c>
      <c r="AP567" s="17">
        <v>0.43</v>
      </c>
      <c r="AQ567">
        <v>0</v>
      </c>
      <c r="AR567" s="39">
        <v>1</v>
      </c>
      <c r="AS567" t="s">
        <v>98</v>
      </c>
      <c r="AT567" s="39" t="s">
        <v>98</v>
      </c>
      <c r="AU567">
        <v>1</v>
      </c>
      <c r="AV567" s="17">
        <v>0</v>
      </c>
      <c r="AW567" t="s">
        <v>98</v>
      </c>
      <c r="AX567" s="17" t="s">
        <v>98</v>
      </c>
      <c r="AY567" s="17" t="s">
        <v>329</v>
      </c>
      <c r="AZ567">
        <v>1</v>
      </c>
      <c r="BA567">
        <v>0</v>
      </c>
      <c r="BB567">
        <v>1</v>
      </c>
      <c r="BC567">
        <v>0</v>
      </c>
      <c r="BD567">
        <v>0</v>
      </c>
      <c r="BE567">
        <v>0</v>
      </c>
      <c r="BF567" s="17">
        <v>0</v>
      </c>
      <c r="BG567">
        <v>1</v>
      </c>
      <c r="BH567">
        <v>0</v>
      </c>
      <c r="BI567" s="17">
        <v>0</v>
      </c>
      <c r="BJ567">
        <v>25208</v>
      </c>
      <c r="BK567">
        <v>1486</v>
      </c>
      <c r="BL567" s="24">
        <v>39.1</v>
      </c>
      <c r="BM567">
        <v>0</v>
      </c>
      <c r="BN567">
        <v>0</v>
      </c>
      <c r="BO567">
        <v>0</v>
      </c>
      <c r="BP567">
        <v>0</v>
      </c>
      <c r="BQ567">
        <v>0</v>
      </c>
      <c r="BR567">
        <v>1</v>
      </c>
      <c r="BS567">
        <v>0</v>
      </c>
      <c r="BT567" s="17">
        <v>0</v>
      </c>
      <c r="BU567">
        <v>0</v>
      </c>
      <c r="BV567">
        <v>0</v>
      </c>
      <c r="BW567">
        <v>1</v>
      </c>
      <c r="BX567" s="17">
        <v>0</v>
      </c>
      <c r="BY567">
        <v>0</v>
      </c>
      <c r="BZ567">
        <v>0</v>
      </c>
      <c r="CA567">
        <v>0</v>
      </c>
      <c r="CB567">
        <v>0</v>
      </c>
      <c r="CC567" s="17">
        <v>0</v>
      </c>
      <c r="CD567">
        <v>1</v>
      </c>
      <c r="CE567">
        <v>1</v>
      </c>
      <c r="CF567">
        <v>0</v>
      </c>
      <c r="CG567">
        <v>0</v>
      </c>
      <c r="CH567">
        <v>0</v>
      </c>
      <c r="CI567">
        <v>0</v>
      </c>
      <c r="CJ567">
        <v>0</v>
      </c>
      <c r="CK567">
        <v>1</v>
      </c>
      <c r="CL567">
        <v>0</v>
      </c>
      <c r="CM567">
        <v>0</v>
      </c>
      <c r="CN567">
        <v>0</v>
      </c>
      <c r="CO567" s="17">
        <v>1</v>
      </c>
      <c r="CP567">
        <v>0</v>
      </c>
      <c r="CQ567">
        <v>43</v>
      </c>
      <c r="CR567">
        <v>0</v>
      </c>
      <c r="CS567">
        <v>1</v>
      </c>
      <c r="CT567">
        <v>11</v>
      </c>
      <c r="CZ567" s="33" t="s">
        <v>85</v>
      </c>
    </row>
    <row r="568" spans="1:104" x14ac:dyDescent="0.25">
      <c r="A568">
        <v>567</v>
      </c>
      <c r="B568">
        <v>38</v>
      </c>
      <c r="C568" s="24" t="s">
        <v>328</v>
      </c>
      <c r="D568" s="12">
        <v>10.199999999999999</v>
      </c>
      <c r="E568" s="13">
        <v>0.3</v>
      </c>
      <c r="F568" s="7">
        <f t="shared" si="137"/>
        <v>34</v>
      </c>
      <c r="G568" s="7">
        <f t="shared" si="123"/>
        <v>9.8999999999999986</v>
      </c>
      <c r="H568" s="15">
        <f t="shared" si="124"/>
        <v>10.5</v>
      </c>
      <c r="I568" s="11">
        <f t="shared" si="125"/>
        <v>0.32867504798725355</v>
      </c>
      <c r="J568" s="32">
        <f t="shared" si="126"/>
        <v>9.6669131760956928E-3</v>
      </c>
      <c r="K568" s="32">
        <f t="shared" si="127"/>
        <v>103.4456378974</v>
      </c>
      <c r="L568" s="8">
        <v>0</v>
      </c>
      <c r="M568" s="9">
        <v>1</v>
      </c>
      <c r="N568" s="8">
        <v>0</v>
      </c>
      <c r="O568" s="9">
        <v>0</v>
      </c>
      <c r="P568" s="9">
        <v>0</v>
      </c>
      <c r="Q568" s="9">
        <v>1</v>
      </c>
      <c r="R568" s="9">
        <v>0</v>
      </c>
      <c r="S568" s="8">
        <v>9550</v>
      </c>
      <c r="T568" s="9">
        <v>4</v>
      </c>
      <c r="U568" s="9">
        <f t="shared" si="128"/>
        <v>9545</v>
      </c>
      <c r="V568" s="9">
        <f t="shared" si="129"/>
        <v>50</v>
      </c>
      <c r="W568" s="7">
        <f t="shared" si="142"/>
        <v>9.4307999999999996</v>
      </c>
      <c r="X568" s="7">
        <f t="shared" si="143"/>
        <v>23.669200000000004</v>
      </c>
      <c r="Y568" s="9">
        <v>1</v>
      </c>
      <c r="Z568" s="9">
        <v>0</v>
      </c>
      <c r="AA568" s="9">
        <v>1</v>
      </c>
      <c r="AB568" s="9">
        <v>0</v>
      </c>
      <c r="AC568" s="9">
        <v>0</v>
      </c>
      <c r="AD568" s="29">
        <v>0</v>
      </c>
      <c r="AE568" s="9">
        <v>1</v>
      </c>
      <c r="AF568" s="9">
        <v>0</v>
      </c>
      <c r="AG568" s="29">
        <v>0</v>
      </c>
      <c r="AH568" s="9">
        <v>0</v>
      </c>
      <c r="AI568" s="29">
        <v>1</v>
      </c>
      <c r="AJ568" s="20">
        <v>2001</v>
      </c>
      <c r="AK568" s="32">
        <v>0.13719999999999999</v>
      </c>
      <c r="AL568" s="32">
        <f t="shared" si="144"/>
        <v>0.2238</v>
      </c>
      <c r="AM568" s="32">
        <v>0.28599999999999998</v>
      </c>
      <c r="AN568" s="42">
        <v>0.35299999999999998</v>
      </c>
      <c r="AO568" s="41">
        <v>0.56999999999999995</v>
      </c>
      <c r="AP568" s="17">
        <v>0.43</v>
      </c>
      <c r="AQ568">
        <v>0</v>
      </c>
      <c r="AR568" s="39">
        <v>1</v>
      </c>
      <c r="AS568" t="s">
        <v>98</v>
      </c>
      <c r="AT568" s="39" t="s">
        <v>98</v>
      </c>
      <c r="AU568">
        <v>1</v>
      </c>
      <c r="AV568" s="17">
        <v>0</v>
      </c>
      <c r="AW568" t="s">
        <v>98</v>
      </c>
      <c r="AX568" s="17" t="s">
        <v>98</v>
      </c>
      <c r="AY568" s="17" t="s">
        <v>329</v>
      </c>
      <c r="AZ568">
        <v>1</v>
      </c>
      <c r="BA568">
        <v>0</v>
      </c>
      <c r="BB568">
        <v>1</v>
      </c>
      <c r="BC568">
        <v>0</v>
      </c>
      <c r="BD568">
        <v>0</v>
      </c>
      <c r="BE568">
        <v>0</v>
      </c>
      <c r="BF568" s="17">
        <v>0</v>
      </c>
      <c r="BG568">
        <v>1</v>
      </c>
      <c r="BH568">
        <v>0</v>
      </c>
      <c r="BI568" s="17">
        <v>0</v>
      </c>
      <c r="BJ568">
        <v>25208</v>
      </c>
      <c r="BK568">
        <v>1486</v>
      </c>
      <c r="BL568" s="24">
        <v>39.1</v>
      </c>
      <c r="BM568">
        <v>0</v>
      </c>
      <c r="BN568">
        <v>0</v>
      </c>
      <c r="BO568">
        <v>0</v>
      </c>
      <c r="BP568">
        <v>0</v>
      </c>
      <c r="BQ568">
        <v>0</v>
      </c>
      <c r="BR568">
        <v>1</v>
      </c>
      <c r="BS568">
        <v>0</v>
      </c>
      <c r="BT568" s="17">
        <v>0</v>
      </c>
      <c r="BU568">
        <v>0</v>
      </c>
      <c r="BV568">
        <v>0</v>
      </c>
      <c r="BW568">
        <v>1</v>
      </c>
      <c r="BX568" s="17">
        <v>0</v>
      </c>
      <c r="BY568">
        <v>0</v>
      </c>
      <c r="BZ568">
        <v>0</v>
      </c>
      <c r="CA568">
        <v>0</v>
      </c>
      <c r="CB568">
        <v>0</v>
      </c>
      <c r="CC568" s="17">
        <v>0</v>
      </c>
      <c r="CD568">
        <v>1</v>
      </c>
      <c r="CE568">
        <v>1</v>
      </c>
      <c r="CF568">
        <v>0</v>
      </c>
      <c r="CG568">
        <v>0</v>
      </c>
      <c r="CH568">
        <v>0</v>
      </c>
      <c r="CI568">
        <v>0</v>
      </c>
      <c r="CJ568">
        <v>0</v>
      </c>
      <c r="CK568">
        <v>1</v>
      </c>
      <c r="CL568">
        <v>0</v>
      </c>
      <c r="CM568">
        <v>0</v>
      </c>
      <c r="CN568">
        <v>0</v>
      </c>
      <c r="CO568" s="17">
        <v>1</v>
      </c>
      <c r="CP568">
        <v>0</v>
      </c>
      <c r="CQ568">
        <v>43</v>
      </c>
      <c r="CR568">
        <v>0</v>
      </c>
      <c r="CS568">
        <v>1</v>
      </c>
      <c r="CT568">
        <v>11</v>
      </c>
      <c r="CZ568" s="33" t="s">
        <v>85</v>
      </c>
    </row>
    <row r="569" spans="1:104" x14ac:dyDescent="0.25">
      <c r="A569">
        <v>568</v>
      </c>
      <c r="B569">
        <v>38</v>
      </c>
      <c r="C569" s="24" t="s">
        <v>328</v>
      </c>
      <c r="D569" s="12">
        <v>6.41</v>
      </c>
      <c r="E569" s="13">
        <v>0.2</v>
      </c>
      <c r="F569" s="7">
        <f t="shared" si="137"/>
        <v>32.049999999999997</v>
      </c>
      <c r="G569" s="7">
        <f t="shared" si="123"/>
        <v>6.21</v>
      </c>
      <c r="H569" s="15">
        <f t="shared" si="124"/>
        <v>6.61</v>
      </c>
      <c r="I569" s="11">
        <f t="shared" si="125"/>
        <v>0.30538767488256086</v>
      </c>
      <c r="J569" s="32">
        <f t="shared" si="126"/>
        <v>9.5284765953997149E-3</v>
      </c>
      <c r="K569" s="32">
        <f t="shared" si="127"/>
        <v>104.94857073824302</v>
      </c>
      <c r="L569" s="8">
        <v>0</v>
      </c>
      <c r="M569" s="9">
        <v>1</v>
      </c>
      <c r="N569" s="8">
        <v>0</v>
      </c>
      <c r="O569" s="9">
        <v>0</v>
      </c>
      <c r="P569" s="9">
        <v>0</v>
      </c>
      <c r="Q569" s="9">
        <v>1</v>
      </c>
      <c r="R569" s="9">
        <v>0</v>
      </c>
      <c r="S569" s="8">
        <v>10001</v>
      </c>
      <c r="T569" s="9">
        <v>13</v>
      </c>
      <c r="U569" s="9">
        <f t="shared" si="128"/>
        <v>9987</v>
      </c>
      <c r="V569" s="9">
        <f t="shared" si="129"/>
        <v>50</v>
      </c>
      <c r="W569" s="7">
        <f t="shared" si="142"/>
        <v>9.4307999999999996</v>
      </c>
      <c r="X569" s="7">
        <f t="shared" si="143"/>
        <v>23.669200000000004</v>
      </c>
      <c r="Y569" s="9">
        <v>1</v>
      </c>
      <c r="Z569" s="9">
        <v>0</v>
      </c>
      <c r="AA569" s="9">
        <v>1</v>
      </c>
      <c r="AB569" s="9">
        <v>0</v>
      </c>
      <c r="AC569" s="9">
        <v>0</v>
      </c>
      <c r="AD569" s="29">
        <v>0</v>
      </c>
      <c r="AE569" s="9">
        <v>1</v>
      </c>
      <c r="AF569" s="9">
        <v>0</v>
      </c>
      <c r="AG569" s="29">
        <v>0</v>
      </c>
      <c r="AH569" s="9">
        <v>0</v>
      </c>
      <c r="AI569" s="29">
        <v>1</v>
      </c>
      <c r="AJ569" s="20">
        <v>2001</v>
      </c>
      <c r="AK569" s="32">
        <v>0.13719999999999999</v>
      </c>
      <c r="AL569" s="32">
        <f t="shared" si="144"/>
        <v>0.2238</v>
      </c>
      <c r="AM569" s="32">
        <v>0.28599999999999998</v>
      </c>
      <c r="AN569" s="42">
        <v>0.35299999999999998</v>
      </c>
      <c r="AO569" s="41">
        <v>1</v>
      </c>
      <c r="AP569" s="17">
        <v>0</v>
      </c>
      <c r="AQ569">
        <v>1</v>
      </c>
      <c r="AR569" s="39">
        <v>0</v>
      </c>
      <c r="AS569" t="s">
        <v>98</v>
      </c>
      <c r="AT569" s="39" t="s">
        <v>98</v>
      </c>
      <c r="AU569">
        <v>1</v>
      </c>
      <c r="AV569" s="17">
        <v>0</v>
      </c>
      <c r="AW569" t="s">
        <v>98</v>
      </c>
      <c r="AX569" s="17" t="s">
        <v>98</v>
      </c>
      <c r="AY569" s="17" t="s">
        <v>329</v>
      </c>
      <c r="AZ569">
        <v>1</v>
      </c>
      <c r="BA569">
        <v>0</v>
      </c>
      <c r="BB569">
        <v>1</v>
      </c>
      <c r="BC569">
        <v>0</v>
      </c>
      <c r="BD569">
        <v>0</v>
      </c>
      <c r="BE569">
        <v>0</v>
      </c>
      <c r="BF569" s="17">
        <v>0</v>
      </c>
      <c r="BG569">
        <v>1</v>
      </c>
      <c r="BH569">
        <v>0</v>
      </c>
      <c r="BI569" s="17">
        <v>0</v>
      </c>
      <c r="BJ569">
        <v>25208</v>
      </c>
      <c r="BK569">
        <v>1486</v>
      </c>
      <c r="BL569" s="24">
        <v>39.1</v>
      </c>
      <c r="BM569">
        <v>1</v>
      </c>
      <c r="BN569">
        <v>0</v>
      </c>
      <c r="BO569">
        <v>0</v>
      </c>
      <c r="BP569">
        <v>0</v>
      </c>
      <c r="BQ569">
        <v>0</v>
      </c>
      <c r="BR569">
        <v>0</v>
      </c>
      <c r="BS569">
        <v>0</v>
      </c>
      <c r="BT569" s="17">
        <v>0</v>
      </c>
      <c r="BU569">
        <v>0</v>
      </c>
      <c r="BV569">
        <v>0</v>
      </c>
      <c r="BW569">
        <v>1</v>
      </c>
      <c r="BX569" s="17">
        <v>0</v>
      </c>
      <c r="BY569">
        <v>0</v>
      </c>
      <c r="BZ569">
        <v>0</v>
      </c>
      <c r="CA569">
        <v>0</v>
      </c>
      <c r="CB569">
        <v>0</v>
      </c>
      <c r="CC569" s="17">
        <v>1</v>
      </c>
      <c r="CD569">
        <v>1</v>
      </c>
      <c r="CE569">
        <v>1</v>
      </c>
      <c r="CF569">
        <v>0</v>
      </c>
      <c r="CG569">
        <v>0</v>
      </c>
      <c r="CH569">
        <v>0</v>
      </c>
      <c r="CI569">
        <v>0</v>
      </c>
      <c r="CJ569">
        <v>0</v>
      </c>
      <c r="CK569">
        <v>1</v>
      </c>
      <c r="CL569">
        <v>0</v>
      </c>
      <c r="CM569">
        <v>0</v>
      </c>
      <c r="CN569">
        <v>0</v>
      </c>
      <c r="CO569" s="17">
        <v>1</v>
      </c>
      <c r="CP569">
        <v>0</v>
      </c>
      <c r="CQ569">
        <v>43</v>
      </c>
      <c r="CR569">
        <v>0</v>
      </c>
      <c r="CS569">
        <v>1</v>
      </c>
      <c r="CT569">
        <v>11</v>
      </c>
      <c r="CZ569" s="33" t="s">
        <v>85</v>
      </c>
    </row>
    <row r="570" spans="1:104" x14ac:dyDescent="0.25">
      <c r="A570">
        <v>569</v>
      </c>
      <c r="B570">
        <v>38</v>
      </c>
      <c r="C570" s="24" t="s">
        <v>328</v>
      </c>
      <c r="D570" s="12">
        <v>10.27</v>
      </c>
      <c r="E570" s="13">
        <v>0.2</v>
      </c>
      <c r="F570" s="7">
        <f t="shared" si="137"/>
        <v>51.349999999999994</v>
      </c>
      <c r="G570" s="7">
        <f t="shared" si="123"/>
        <v>10.07</v>
      </c>
      <c r="H570" s="15">
        <f t="shared" si="124"/>
        <v>10.469999999999999</v>
      </c>
      <c r="I570" s="11">
        <f t="shared" si="125"/>
        <v>0.46541974434467898</v>
      </c>
      <c r="J570" s="32">
        <f t="shared" si="126"/>
        <v>9.0636756444922879E-3</v>
      </c>
      <c r="K570" s="32">
        <f t="shared" si="127"/>
        <v>110.3305148179777</v>
      </c>
      <c r="L570" s="8">
        <v>0</v>
      </c>
      <c r="M570" s="9">
        <v>1</v>
      </c>
      <c r="N570" s="8">
        <v>0</v>
      </c>
      <c r="O570" s="9">
        <v>0</v>
      </c>
      <c r="P570" s="9">
        <v>0</v>
      </c>
      <c r="Q570" s="9">
        <v>1</v>
      </c>
      <c r="R570" s="9">
        <v>0</v>
      </c>
      <c r="S570" s="8">
        <v>9550</v>
      </c>
      <c r="T570" s="9">
        <v>13</v>
      </c>
      <c r="U570" s="9">
        <f t="shared" si="128"/>
        <v>9536</v>
      </c>
      <c r="V570" s="9">
        <f t="shared" si="129"/>
        <v>50</v>
      </c>
      <c r="W570" s="7">
        <f t="shared" si="142"/>
        <v>9.4307999999999996</v>
      </c>
      <c r="X570" s="7">
        <f t="shared" si="143"/>
        <v>23.669200000000004</v>
      </c>
      <c r="Y570" s="9">
        <v>1</v>
      </c>
      <c r="Z570" s="9">
        <v>0</v>
      </c>
      <c r="AA570" s="9">
        <v>1</v>
      </c>
      <c r="AB570" s="9">
        <v>0</v>
      </c>
      <c r="AC570" s="9">
        <v>0</v>
      </c>
      <c r="AD570" s="29">
        <v>0</v>
      </c>
      <c r="AE570" s="9">
        <v>1</v>
      </c>
      <c r="AF570" s="9">
        <v>0</v>
      </c>
      <c r="AG570" s="29">
        <v>0</v>
      </c>
      <c r="AH570" s="9">
        <v>0</v>
      </c>
      <c r="AI570" s="29">
        <v>1</v>
      </c>
      <c r="AJ570" s="20">
        <v>2001</v>
      </c>
      <c r="AK570" s="32">
        <v>0.13719999999999999</v>
      </c>
      <c r="AL570" s="32">
        <f t="shared" si="144"/>
        <v>0.2238</v>
      </c>
      <c r="AM570" s="32">
        <v>0.28599999999999998</v>
      </c>
      <c r="AN570" s="42">
        <v>0.35299999999999998</v>
      </c>
      <c r="AO570" s="41">
        <v>1</v>
      </c>
      <c r="AP570" s="17">
        <v>0</v>
      </c>
      <c r="AQ570">
        <v>0</v>
      </c>
      <c r="AR570" s="39">
        <v>1</v>
      </c>
      <c r="AS570" t="s">
        <v>98</v>
      </c>
      <c r="AT570" s="39" t="s">
        <v>98</v>
      </c>
      <c r="AU570">
        <v>1</v>
      </c>
      <c r="AV570" s="17">
        <v>0</v>
      </c>
      <c r="AW570" t="s">
        <v>98</v>
      </c>
      <c r="AX570" s="17" t="s">
        <v>98</v>
      </c>
      <c r="AY570" s="17" t="s">
        <v>329</v>
      </c>
      <c r="AZ570">
        <v>1</v>
      </c>
      <c r="BA570">
        <v>0</v>
      </c>
      <c r="BB570">
        <v>1</v>
      </c>
      <c r="BC570">
        <v>0</v>
      </c>
      <c r="BD570">
        <v>0</v>
      </c>
      <c r="BE570">
        <v>0</v>
      </c>
      <c r="BF570" s="17">
        <v>0</v>
      </c>
      <c r="BG570">
        <v>1</v>
      </c>
      <c r="BH570">
        <v>0</v>
      </c>
      <c r="BI570" s="17">
        <v>0</v>
      </c>
      <c r="BJ570">
        <v>25208</v>
      </c>
      <c r="BK570">
        <v>1486</v>
      </c>
      <c r="BL570" s="24">
        <v>39.1</v>
      </c>
      <c r="BM570">
        <v>1</v>
      </c>
      <c r="BN570">
        <v>0</v>
      </c>
      <c r="BO570">
        <v>0</v>
      </c>
      <c r="BP570">
        <v>0</v>
      </c>
      <c r="BQ570">
        <v>0</v>
      </c>
      <c r="BR570">
        <v>0</v>
      </c>
      <c r="BS570">
        <v>0</v>
      </c>
      <c r="BT570" s="17">
        <v>0</v>
      </c>
      <c r="BU570">
        <v>0</v>
      </c>
      <c r="BV570">
        <v>0</v>
      </c>
      <c r="BW570">
        <v>1</v>
      </c>
      <c r="BX570" s="17">
        <v>0</v>
      </c>
      <c r="BY570">
        <v>0</v>
      </c>
      <c r="BZ570">
        <v>0</v>
      </c>
      <c r="CA570">
        <v>0</v>
      </c>
      <c r="CB570">
        <v>0</v>
      </c>
      <c r="CC570" s="17">
        <v>1</v>
      </c>
      <c r="CD570">
        <v>1</v>
      </c>
      <c r="CE570">
        <v>1</v>
      </c>
      <c r="CF570">
        <v>0</v>
      </c>
      <c r="CG570">
        <v>0</v>
      </c>
      <c r="CH570">
        <v>0</v>
      </c>
      <c r="CI570">
        <v>0</v>
      </c>
      <c r="CJ570">
        <v>0</v>
      </c>
      <c r="CK570">
        <v>1</v>
      </c>
      <c r="CL570">
        <v>0</v>
      </c>
      <c r="CM570">
        <v>0</v>
      </c>
      <c r="CN570">
        <v>0</v>
      </c>
      <c r="CO570" s="17">
        <v>1</v>
      </c>
      <c r="CP570">
        <v>0</v>
      </c>
      <c r="CQ570">
        <v>43</v>
      </c>
      <c r="CR570">
        <v>0</v>
      </c>
      <c r="CS570">
        <v>1</v>
      </c>
      <c r="CT570">
        <v>11</v>
      </c>
      <c r="CZ570" s="33" t="s">
        <v>85</v>
      </c>
    </row>
    <row r="571" spans="1:104" x14ac:dyDescent="0.25">
      <c r="A571">
        <v>570</v>
      </c>
      <c r="B571">
        <v>38</v>
      </c>
      <c r="C571" s="24" t="s">
        <v>328</v>
      </c>
      <c r="D571" s="12">
        <v>6.91</v>
      </c>
      <c r="E571" s="13">
        <v>0.3</v>
      </c>
      <c r="F571" s="7">
        <f t="shared" si="137"/>
        <v>23.033333333333335</v>
      </c>
      <c r="G571" s="7">
        <f t="shared" si="123"/>
        <v>6.61</v>
      </c>
      <c r="H571" s="15">
        <f t="shared" si="124"/>
        <v>7.21</v>
      </c>
      <c r="I571" s="11">
        <f t="shared" si="125"/>
        <v>0.22459486425879843</v>
      </c>
      <c r="J571" s="32">
        <f t="shared" si="126"/>
        <v>9.7508624135513068E-3</v>
      </c>
      <c r="K571" s="32">
        <f t="shared" si="127"/>
        <v>102.55503129756454</v>
      </c>
      <c r="L571" s="8">
        <v>0</v>
      </c>
      <c r="M571" s="9">
        <v>1</v>
      </c>
      <c r="N571" s="8">
        <v>0</v>
      </c>
      <c r="O571" s="9">
        <v>0</v>
      </c>
      <c r="P571" s="9">
        <v>0</v>
      </c>
      <c r="Q571" s="9">
        <v>1</v>
      </c>
      <c r="R571" s="9">
        <v>0</v>
      </c>
      <c r="S571" s="8">
        <v>10001</v>
      </c>
      <c r="T571" s="9">
        <v>13</v>
      </c>
      <c r="U571" s="9">
        <f t="shared" si="128"/>
        <v>9987</v>
      </c>
      <c r="V571" s="9">
        <f t="shared" si="129"/>
        <v>50</v>
      </c>
      <c r="W571" s="7">
        <f t="shared" si="142"/>
        <v>9.4307999999999996</v>
      </c>
      <c r="X571" s="7">
        <f t="shared" si="143"/>
        <v>23.669200000000004</v>
      </c>
      <c r="Y571" s="9">
        <v>1</v>
      </c>
      <c r="Z571" s="9">
        <v>0</v>
      </c>
      <c r="AA571" s="9">
        <v>1</v>
      </c>
      <c r="AB571" s="9">
        <v>0</v>
      </c>
      <c r="AC571" s="9">
        <v>0</v>
      </c>
      <c r="AD571" s="29">
        <v>0</v>
      </c>
      <c r="AE571" s="9">
        <v>1</v>
      </c>
      <c r="AF571" s="9">
        <v>0</v>
      </c>
      <c r="AG571" s="29">
        <v>0</v>
      </c>
      <c r="AH571" s="9">
        <v>0</v>
      </c>
      <c r="AI571" s="29">
        <v>1</v>
      </c>
      <c r="AJ571" s="20">
        <v>2001</v>
      </c>
      <c r="AK571" s="32">
        <v>0.13719999999999999</v>
      </c>
      <c r="AL571" s="32">
        <f t="shared" si="144"/>
        <v>0.2238</v>
      </c>
      <c r="AM571" s="32">
        <v>0.28599999999999998</v>
      </c>
      <c r="AN571" s="42">
        <v>0.35299999999999998</v>
      </c>
      <c r="AO571" s="41">
        <v>1</v>
      </c>
      <c r="AP571" s="17">
        <v>0</v>
      </c>
      <c r="AQ571">
        <v>1</v>
      </c>
      <c r="AR571" s="39">
        <v>0</v>
      </c>
      <c r="AS571" t="s">
        <v>98</v>
      </c>
      <c r="AT571" s="39" t="s">
        <v>98</v>
      </c>
      <c r="AU571">
        <v>1</v>
      </c>
      <c r="AV571" s="17">
        <v>0</v>
      </c>
      <c r="AW571" t="s">
        <v>98</v>
      </c>
      <c r="AX571" s="17" t="s">
        <v>98</v>
      </c>
      <c r="AY571" s="17" t="s">
        <v>329</v>
      </c>
      <c r="AZ571">
        <v>1</v>
      </c>
      <c r="BA571">
        <v>0</v>
      </c>
      <c r="BB571">
        <v>1</v>
      </c>
      <c r="BC571">
        <v>0</v>
      </c>
      <c r="BD571">
        <v>0</v>
      </c>
      <c r="BE571">
        <v>0</v>
      </c>
      <c r="BF571" s="17">
        <v>0</v>
      </c>
      <c r="BG571">
        <v>1</v>
      </c>
      <c r="BH571">
        <v>0</v>
      </c>
      <c r="BI571" s="17">
        <v>0</v>
      </c>
      <c r="BJ571">
        <v>25208</v>
      </c>
      <c r="BK571">
        <v>1486</v>
      </c>
      <c r="BL571" s="24">
        <v>39.1</v>
      </c>
      <c r="BM571">
        <v>1</v>
      </c>
      <c r="BN571">
        <v>0</v>
      </c>
      <c r="BO571">
        <v>0</v>
      </c>
      <c r="BP571">
        <v>0</v>
      </c>
      <c r="BQ571">
        <v>0</v>
      </c>
      <c r="BR571">
        <v>0</v>
      </c>
      <c r="BS571">
        <v>0</v>
      </c>
      <c r="BT571" s="17">
        <v>0</v>
      </c>
      <c r="BU571">
        <v>0</v>
      </c>
      <c r="BV571">
        <v>0</v>
      </c>
      <c r="BW571">
        <v>1</v>
      </c>
      <c r="BX571" s="17">
        <v>0</v>
      </c>
      <c r="BY571">
        <v>0</v>
      </c>
      <c r="BZ571">
        <v>0</v>
      </c>
      <c r="CA571">
        <v>0</v>
      </c>
      <c r="CB571">
        <v>0</v>
      </c>
      <c r="CC571" s="17">
        <v>1</v>
      </c>
      <c r="CD571">
        <v>1</v>
      </c>
      <c r="CE571">
        <v>1</v>
      </c>
      <c r="CF571">
        <v>0</v>
      </c>
      <c r="CG571">
        <v>0</v>
      </c>
      <c r="CH571">
        <v>0</v>
      </c>
      <c r="CI571">
        <v>0</v>
      </c>
      <c r="CJ571">
        <v>0</v>
      </c>
      <c r="CK571">
        <v>1</v>
      </c>
      <c r="CL571">
        <v>0</v>
      </c>
      <c r="CM571">
        <v>0</v>
      </c>
      <c r="CN571">
        <v>0</v>
      </c>
      <c r="CO571" s="17">
        <v>1</v>
      </c>
      <c r="CP571">
        <v>0</v>
      </c>
      <c r="CQ571">
        <v>43</v>
      </c>
      <c r="CR571">
        <v>0</v>
      </c>
      <c r="CS571">
        <v>1</v>
      </c>
      <c r="CT571">
        <v>11</v>
      </c>
      <c r="CZ571" s="33" t="s">
        <v>85</v>
      </c>
    </row>
    <row r="572" spans="1:104" x14ac:dyDescent="0.25">
      <c r="A572">
        <v>571</v>
      </c>
      <c r="B572">
        <v>38</v>
      </c>
      <c r="C572" s="24" t="s">
        <v>328</v>
      </c>
      <c r="D572" s="12">
        <v>10.32</v>
      </c>
      <c r="E572" s="13">
        <v>0.2</v>
      </c>
      <c r="F572" s="7">
        <f t="shared" si="137"/>
        <v>51.6</v>
      </c>
      <c r="G572" s="7">
        <f t="shared" si="123"/>
        <v>10.120000000000001</v>
      </c>
      <c r="H572" s="15">
        <f t="shared" si="124"/>
        <v>10.52</v>
      </c>
      <c r="I572" s="11">
        <f t="shared" si="125"/>
        <v>0.46719202238124941</v>
      </c>
      <c r="J572" s="32">
        <f t="shared" si="126"/>
        <v>9.0541089608769266E-3</v>
      </c>
      <c r="K572" s="32">
        <f t="shared" si="127"/>
        <v>110.44709140579484</v>
      </c>
      <c r="L572" s="8">
        <v>0</v>
      </c>
      <c r="M572" s="9">
        <v>1</v>
      </c>
      <c r="N572" s="8">
        <v>0</v>
      </c>
      <c r="O572" s="9">
        <v>0</v>
      </c>
      <c r="P572" s="9">
        <v>0</v>
      </c>
      <c r="Q572" s="9">
        <v>1</v>
      </c>
      <c r="R572" s="9">
        <v>0</v>
      </c>
      <c r="S572" s="8">
        <v>9550</v>
      </c>
      <c r="T572" s="9">
        <v>13</v>
      </c>
      <c r="U572" s="9">
        <f t="shared" si="128"/>
        <v>9536</v>
      </c>
      <c r="V572" s="9">
        <f t="shared" si="129"/>
        <v>50</v>
      </c>
      <c r="W572" s="7">
        <f t="shared" si="142"/>
        <v>9.4307999999999996</v>
      </c>
      <c r="X572" s="7">
        <f t="shared" si="143"/>
        <v>23.669200000000004</v>
      </c>
      <c r="Y572" s="9">
        <v>1</v>
      </c>
      <c r="Z572" s="9">
        <v>0</v>
      </c>
      <c r="AA572" s="9">
        <v>1</v>
      </c>
      <c r="AB572" s="9">
        <v>0</v>
      </c>
      <c r="AC572" s="9">
        <v>0</v>
      </c>
      <c r="AD572" s="29">
        <v>0</v>
      </c>
      <c r="AE572" s="9">
        <v>1</v>
      </c>
      <c r="AF572" s="9">
        <v>0</v>
      </c>
      <c r="AG572" s="29">
        <v>0</v>
      </c>
      <c r="AH572" s="9">
        <v>0</v>
      </c>
      <c r="AI572" s="29">
        <v>1</v>
      </c>
      <c r="AJ572" s="20">
        <v>2001</v>
      </c>
      <c r="AK572" s="32">
        <v>0.13719999999999999</v>
      </c>
      <c r="AL572" s="32">
        <f t="shared" si="144"/>
        <v>0.2238</v>
      </c>
      <c r="AM572" s="32">
        <v>0.28599999999999998</v>
      </c>
      <c r="AN572" s="42">
        <v>0.35299999999999998</v>
      </c>
      <c r="AO572" s="41">
        <v>1</v>
      </c>
      <c r="AP572" s="17">
        <v>0</v>
      </c>
      <c r="AQ572">
        <v>0</v>
      </c>
      <c r="AR572" s="39">
        <v>1</v>
      </c>
      <c r="AS572" t="s">
        <v>98</v>
      </c>
      <c r="AT572" s="39" t="s">
        <v>98</v>
      </c>
      <c r="AU572">
        <v>1</v>
      </c>
      <c r="AV572" s="17">
        <v>0</v>
      </c>
      <c r="AW572" t="s">
        <v>98</v>
      </c>
      <c r="AX572" s="17" t="s">
        <v>98</v>
      </c>
      <c r="AY572" s="17" t="s">
        <v>329</v>
      </c>
      <c r="AZ572">
        <v>1</v>
      </c>
      <c r="BA572">
        <v>0</v>
      </c>
      <c r="BB572">
        <v>1</v>
      </c>
      <c r="BC572">
        <v>0</v>
      </c>
      <c r="BD572">
        <v>0</v>
      </c>
      <c r="BE572">
        <v>0</v>
      </c>
      <c r="BF572" s="17">
        <v>0</v>
      </c>
      <c r="BG572">
        <v>1</v>
      </c>
      <c r="BH572">
        <v>0</v>
      </c>
      <c r="BI572" s="17">
        <v>0</v>
      </c>
      <c r="BJ572">
        <v>25208</v>
      </c>
      <c r="BK572">
        <v>1486</v>
      </c>
      <c r="BL572" s="24">
        <v>39.1</v>
      </c>
      <c r="BM572">
        <v>1</v>
      </c>
      <c r="BN572">
        <v>0</v>
      </c>
      <c r="BO572">
        <v>0</v>
      </c>
      <c r="BP572">
        <v>0</v>
      </c>
      <c r="BQ572">
        <v>0</v>
      </c>
      <c r="BR572">
        <v>0</v>
      </c>
      <c r="BS572">
        <v>0</v>
      </c>
      <c r="BT572" s="17">
        <v>0</v>
      </c>
      <c r="BU572">
        <v>0</v>
      </c>
      <c r="BV572">
        <v>0</v>
      </c>
      <c r="BW572">
        <v>1</v>
      </c>
      <c r="BX572" s="17">
        <v>0</v>
      </c>
      <c r="BY572">
        <v>0</v>
      </c>
      <c r="BZ572">
        <v>0</v>
      </c>
      <c r="CA572">
        <v>0</v>
      </c>
      <c r="CB572">
        <v>0</v>
      </c>
      <c r="CC572" s="17">
        <v>1</v>
      </c>
      <c r="CD572">
        <v>1</v>
      </c>
      <c r="CE572">
        <v>1</v>
      </c>
      <c r="CF572">
        <v>0</v>
      </c>
      <c r="CG572">
        <v>0</v>
      </c>
      <c r="CH572">
        <v>0</v>
      </c>
      <c r="CI572">
        <v>0</v>
      </c>
      <c r="CJ572">
        <v>0</v>
      </c>
      <c r="CK572">
        <v>1</v>
      </c>
      <c r="CL572">
        <v>0</v>
      </c>
      <c r="CM572">
        <v>0</v>
      </c>
      <c r="CN572">
        <v>0</v>
      </c>
      <c r="CO572" s="17">
        <v>1</v>
      </c>
      <c r="CP572">
        <v>0</v>
      </c>
      <c r="CQ572">
        <v>43</v>
      </c>
      <c r="CR572">
        <v>0</v>
      </c>
      <c r="CS572">
        <v>1</v>
      </c>
      <c r="CT572">
        <v>11</v>
      </c>
      <c r="CZ572" s="33" t="s">
        <v>85</v>
      </c>
    </row>
    <row r="573" spans="1:104" x14ac:dyDescent="0.25">
      <c r="A573">
        <v>572</v>
      </c>
      <c r="B573">
        <v>38</v>
      </c>
      <c r="C573" s="24" t="s">
        <v>328</v>
      </c>
      <c r="D573" s="12">
        <v>5.14</v>
      </c>
      <c r="E573" s="13">
        <v>0.8</v>
      </c>
      <c r="F573" s="7">
        <f t="shared" si="137"/>
        <v>6.4249999999999989</v>
      </c>
      <c r="G573" s="7">
        <f t="shared" si="123"/>
        <v>4.34</v>
      </c>
      <c r="H573" s="15">
        <f t="shared" si="124"/>
        <v>5.9399999999999995</v>
      </c>
      <c r="I573" s="11">
        <f t="shared" si="125"/>
        <v>0.15383847057732292</v>
      </c>
      <c r="J573" s="32">
        <f t="shared" si="126"/>
        <v>2.3943730829155321E-2</v>
      </c>
      <c r="K573" s="32">
        <f t="shared" si="127"/>
        <v>41.76458577551081</v>
      </c>
      <c r="L573" s="8">
        <v>0</v>
      </c>
      <c r="M573" s="9">
        <v>1</v>
      </c>
      <c r="N573" s="8">
        <v>0</v>
      </c>
      <c r="O573" s="9">
        <v>0</v>
      </c>
      <c r="P573" s="9">
        <v>0</v>
      </c>
      <c r="Q573" s="9">
        <v>1</v>
      </c>
      <c r="R573" s="9">
        <v>0</v>
      </c>
      <c r="S573" s="8">
        <v>1717</v>
      </c>
      <c r="T573" s="9">
        <v>13</v>
      </c>
      <c r="U573" s="9">
        <f t="shared" si="128"/>
        <v>1703</v>
      </c>
      <c r="V573" s="9">
        <f t="shared" si="129"/>
        <v>50</v>
      </c>
      <c r="W573" s="7">
        <f t="shared" si="142"/>
        <v>9.4307999999999996</v>
      </c>
      <c r="X573" s="7">
        <f t="shared" si="143"/>
        <v>23.669200000000004</v>
      </c>
      <c r="Y573" s="9">
        <v>1</v>
      </c>
      <c r="Z573" s="9">
        <v>0</v>
      </c>
      <c r="AA573" s="9">
        <v>1</v>
      </c>
      <c r="AB573" s="9">
        <v>0</v>
      </c>
      <c r="AC573" s="9">
        <v>0</v>
      </c>
      <c r="AD573" s="29">
        <v>0</v>
      </c>
      <c r="AE573" s="9">
        <v>1</v>
      </c>
      <c r="AF573" s="9">
        <v>0</v>
      </c>
      <c r="AG573" s="29">
        <v>0</v>
      </c>
      <c r="AH573" s="9">
        <v>0</v>
      </c>
      <c r="AI573" s="29">
        <v>1</v>
      </c>
      <c r="AJ573" s="20">
        <v>2001</v>
      </c>
      <c r="AK573" s="32">
        <v>0.13719999999999999</v>
      </c>
      <c r="AL573" s="32">
        <f t="shared" si="144"/>
        <v>0.2238</v>
      </c>
      <c r="AM573" s="32">
        <v>0.28599999999999998</v>
      </c>
      <c r="AN573" s="42">
        <v>0.35299999999999998</v>
      </c>
      <c r="AO573" s="41">
        <v>0</v>
      </c>
      <c r="AP573" s="17">
        <v>1</v>
      </c>
      <c r="AQ573">
        <v>1</v>
      </c>
      <c r="AR573" s="39">
        <v>0</v>
      </c>
      <c r="AS573" t="s">
        <v>98</v>
      </c>
      <c r="AT573" s="39" t="s">
        <v>98</v>
      </c>
      <c r="AU573">
        <v>1</v>
      </c>
      <c r="AV573" s="17">
        <v>0</v>
      </c>
      <c r="AW573" t="s">
        <v>98</v>
      </c>
      <c r="AX573" s="17" t="s">
        <v>98</v>
      </c>
      <c r="AY573" s="17" t="s">
        <v>329</v>
      </c>
      <c r="AZ573">
        <v>1</v>
      </c>
      <c r="BA573">
        <v>0</v>
      </c>
      <c r="BB573">
        <v>1</v>
      </c>
      <c r="BC573">
        <v>0</v>
      </c>
      <c r="BD573">
        <v>0</v>
      </c>
      <c r="BE573">
        <v>0</v>
      </c>
      <c r="BF573" s="17">
        <v>0</v>
      </c>
      <c r="BG573">
        <v>1</v>
      </c>
      <c r="BH573">
        <v>0</v>
      </c>
      <c r="BI573" s="17">
        <v>0</v>
      </c>
      <c r="BJ573">
        <v>25208</v>
      </c>
      <c r="BK573">
        <v>1486</v>
      </c>
      <c r="BL573" s="24">
        <v>39.1</v>
      </c>
      <c r="BM573">
        <v>0</v>
      </c>
      <c r="BN573">
        <v>0</v>
      </c>
      <c r="BO573">
        <v>0</v>
      </c>
      <c r="BP573">
        <v>0</v>
      </c>
      <c r="BQ573">
        <v>0</v>
      </c>
      <c r="BR573">
        <v>1</v>
      </c>
      <c r="BS573">
        <v>0</v>
      </c>
      <c r="BT573" s="17">
        <v>0</v>
      </c>
      <c r="BU573">
        <v>0</v>
      </c>
      <c r="BV573">
        <v>1</v>
      </c>
      <c r="BW573">
        <v>0</v>
      </c>
      <c r="BX573" s="17">
        <v>0</v>
      </c>
      <c r="BY573">
        <v>0</v>
      </c>
      <c r="BZ573">
        <v>0</v>
      </c>
      <c r="CA573">
        <v>0</v>
      </c>
      <c r="CB573">
        <v>0</v>
      </c>
      <c r="CC573" s="17">
        <v>1</v>
      </c>
      <c r="CD573">
        <v>1</v>
      </c>
      <c r="CE573">
        <v>1</v>
      </c>
      <c r="CF573">
        <v>0</v>
      </c>
      <c r="CG573">
        <v>0</v>
      </c>
      <c r="CH573">
        <v>0</v>
      </c>
      <c r="CI573">
        <v>0</v>
      </c>
      <c r="CJ573">
        <v>0</v>
      </c>
      <c r="CK573">
        <v>1</v>
      </c>
      <c r="CL573">
        <v>0</v>
      </c>
      <c r="CM573">
        <v>0</v>
      </c>
      <c r="CN573">
        <v>0</v>
      </c>
      <c r="CO573" s="17">
        <v>1</v>
      </c>
      <c r="CP573">
        <v>0</v>
      </c>
      <c r="CQ573">
        <v>43</v>
      </c>
      <c r="CR573">
        <v>0</v>
      </c>
      <c r="CS573">
        <v>1</v>
      </c>
      <c r="CT573">
        <v>11</v>
      </c>
      <c r="CZ573" s="33" t="s">
        <v>85</v>
      </c>
    </row>
    <row r="574" spans="1:104" x14ac:dyDescent="0.25">
      <c r="A574">
        <v>573</v>
      </c>
      <c r="B574">
        <v>38</v>
      </c>
      <c r="C574" s="24" t="s">
        <v>328</v>
      </c>
      <c r="D574" s="12">
        <v>7.63</v>
      </c>
      <c r="E574" s="13">
        <v>1.5</v>
      </c>
      <c r="F574" s="7">
        <f t="shared" si="137"/>
        <v>5.0866666666666669</v>
      </c>
      <c r="G574" s="7">
        <f t="shared" si="123"/>
        <v>6.13</v>
      </c>
      <c r="H574" s="15">
        <f t="shared" si="124"/>
        <v>9.129999999999999</v>
      </c>
      <c r="I574" s="11">
        <f t="shared" si="125"/>
        <v>0.21215187684075204</v>
      </c>
      <c r="J574" s="32">
        <f t="shared" si="126"/>
        <v>4.1707446298968283E-2</v>
      </c>
      <c r="K574" s="32">
        <f t="shared" si="127"/>
        <v>23.976533898330214</v>
      </c>
      <c r="L574" s="8">
        <v>0</v>
      </c>
      <c r="M574" s="9">
        <v>1</v>
      </c>
      <c r="N574" s="8">
        <v>0</v>
      </c>
      <c r="O574" s="9">
        <v>0</v>
      </c>
      <c r="P574" s="9">
        <v>0</v>
      </c>
      <c r="Q574" s="9">
        <v>1</v>
      </c>
      <c r="R574" s="9">
        <v>0</v>
      </c>
      <c r="S574" s="8">
        <v>563</v>
      </c>
      <c r="T574" s="9">
        <v>13</v>
      </c>
      <c r="U574" s="9">
        <f t="shared" si="128"/>
        <v>549</v>
      </c>
      <c r="V574" s="9">
        <f t="shared" si="129"/>
        <v>50</v>
      </c>
      <c r="W574" s="7">
        <f t="shared" si="142"/>
        <v>9.4307999999999996</v>
      </c>
      <c r="X574" s="7">
        <f t="shared" si="143"/>
        <v>23.669200000000004</v>
      </c>
      <c r="Y574" s="9">
        <v>1</v>
      </c>
      <c r="Z574" s="9">
        <v>0</v>
      </c>
      <c r="AA574" s="9">
        <v>1</v>
      </c>
      <c r="AB574" s="9">
        <v>0</v>
      </c>
      <c r="AC574" s="9">
        <v>0</v>
      </c>
      <c r="AD574" s="29">
        <v>0</v>
      </c>
      <c r="AE574" s="9">
        <v>1</v>
      </c>
      <c r="AF574" s="9">
        <v>0</v>
      </c>
      <c r="AG574" s="29">
        <v>0</v>
      </c>
      <c r="AH574" s="9">
        <v>0</v>
      </c>
      <c r="AI574" s="29">
        <v>1</v>
      </c>
      <c r="AJ574" s="20">
        <v>2001</v>
      </c>
      <c r="AK574" s="32">
        <v>0.13719999999999999</v>
      </c>
      <c r="AL574" s="32">
        <f t="shared" si="144"/>
        <v>0.2238</v>
      </c>
      <c r="AM574" s="32">
        <v>0.28599999999999998</v>
      </c>
      <c r="AN574" s="42">
        <v>0.35299999999999998</v>
      </c>
      <c r="AO574" s="41">
        <v>0</v>
      </c>
      <c r="AP574" s="17">
        <v>1</v>
      </c>
      <c r="AQ574">
        <v>0</v>
      </c>
      <c r="AR574" s="39">
        <v>1</v>
      </c>
      <c r="AS574" t="s">
        <v>98</v>
      </c>
      <c r="AT574" s="39" t="s">
        <v>98</v>
      </c>
      <c r="AU574">
        <v>1</v>
      </c>
      <c r="AV574" s="17">
        <v>0</v>
      </c>
      <c r="AW574" t="s">
        <v>98</v>
      </c>
      <c r="AX574" s="17" t="s">
        <v>98</v>
      </c>
      <c r="AY574" s="17" t="s">
        <v>329</v>
      </c>
      <c r="AZ574">
        <v>1</v>
      </c>
      <c r="BA574">
        <v>0</v>
      </c>
      <c r="BB574">
        <v>1</v>
      </c>
      <c r="BC574">
        <v>0</v>
      </c>
      <c r="BD574">
        <v>0</v>
      </c>
      <c r="BE574">
        <v>0</v>
      </c>
      <c r="BF574" s="17">
        <v>0</v>
      </c>
      <c r="BG574">
        <v>1</v>
      </c>
      <c r="BH574">
        <v>0</v>
      </c>
      <c r="BI574" s="17">
        <v>0</v>
      </c>
      <c r="BJ574">
        <v>25208</v>
      </c>
      <c r="BK574">
        <v>1486</v>
      </c>
      <c r="BL574" s="24">
        <v>39.1</v>
      </c>
      <c r="BM574">
        <v>0</v>
      </c>
      <c r="BN574">
        <v>0</v>
      </c>
      <c r="BO574">
        <v>0</v>
      </c>
      <c r="BP574">
        <v>0</v>
      </c>
      <c r="BQ574">
        <v>0</v>
      </c>
      <c r="BR574">
        <v>1</v>
      </c>
      <c r="BS574">
        <v>0</v>
      </c>
      <c r="BT574" s="17">
        <v>0</v>
      </c>
      <c r="BU574">
        <v>0</v>
      </c>
      <c r="BV574">
        <v>1</v>
      </c>
      <c r="BW574">
        <v>0</v>
      </c>
      <c r="BX574" s="17">
        <v>0</v>
      </c>
      <c r="BY574">
        <v>0</v>
      </c>
      <c r="BZ574">
        <v>0</v>
      </c>
      <c r="CA574">
        <v>0</v>
      </c>
      <c r="CB574">
        <v>0</v>
      </c>
      <c r="CC574" s="17">
        <v>1</v>
      </c>
      <c r="CD574">
        <v>1</v>
      </c>
      <c r="CE574">
        <v>1</v>
      </c>
      <c r="CF574">
        <v>0</v>
      </c>
      <c r="CG574">
        <v>0</v>
      </c>
      <c r="CH574">
        <v>0</v>
      </c>
      <c r="CI574">
        <v>0</v>
      </c>
      <c r="CJ574">
        <v>0</v>
      </c>
      <c r="CK574">
        <v>1</v>
      </c>
      <c r="CL574">
        <v>0</v>
      </c>
      <c r="CM574">
        <v>0</v>
      </c>
      <c r="CN574">
        <v>0</v>
      </c>
      <c r="CO574" s="17">
        <v>1</v>
      </c>
      <c r="CP574">
        <v>0</v>
      </c>
      <c r="CQ574">
        <v>43</v>
      </c>
      <c r="CR574">
        <v>0</v>
      </c>
      <c r="CS574">
        <v>1</v>
      </c>
      <c r="CT574">
        <v>11</v>
      </c>
      <c r="CZ574" s="33" t="s">
        <v>85</v>
      </c>
    </row>
    <row r="575" spans="1:104" x14ac:dyDescent="0.25">
      <c r="A575">
        <v>574</v>
      </c>
      <c r="B575">
        <v>38</v>
      </c>
      <c r="C575" s="24" t="s">
        <v>328</v>
      </c>
      <c r="D575" s="12">
        <v>5.52</v>
      </c>
      <c r="E575" s="13">
        <v>2.2000000000000002</v>
      </c>
      <c r="F575" s="7">
        <f t="shared" si="137"/>
        <v>2.5090909090909088</v>
      </c>
      <c r="G575" s="7">
        <f t="shared" si="123"/>
        <v>3.3199999999999994</v>
      </c>
      <c r="H575" s="15">
        <f t="shared" si="124"/>
        <v>7.72</v>
      </c>
      <c r="I575" s="11">
        <f t="shared" si="125"/>
        <v>6.0688697608351397E-2</v>
      </c>
      <c r="J575" s="32">
        <f t="shared" si="126"/>
        <v>2.4187524409125558E-2</v>
      </c>
      <c r="K575" s="32">
        <f t="shared" si="127"/>
        <v>41.34362752819451</v>
      </c>
      <c r="L575" s="8">
        <v>0</v>
      </c>
      <c r="M575" s="9">
        <v>1</v>
      </c>
      <c r="N575" s="8">
        <v>0</v>
      </c>
      <c r="O575" s="9">
        <v>0</v>
      </c>
      <c r="P575" s="9">
        <v>0</v>
      </c>
      <c r="Q575" s="9">
        <v>1</v>
      </c>
      <c r="R575" s="9">
        <v>0</v>
      </c>
      <c r="S575" s="8">
        <v>1717</v>
      </c>
      <c r="T575" s="9">
        <v>13</v>
      </c>
      <c r="U575" s="9">
        <f t="shared" si="128"/>
        <v>1703</v>
      </c>
      <c r="V575" s="9">
        <f t="shared" si="129"/>
        <v>50</v>
      </c>
      <c r="W575" s="7">
        <f t="shared" si="142"/>
        <v>9.4307999999999996</v>
      </c>
      <c r="X575" s="7">
        <f t="shared" si="143"/>
        <v>23.669200000000004</v>
      </c>
      <c r="Y575" s="9">
        <v>1</v>
      </c>
      <c r="Z575" s="9">
        <v>0</v>
      </c>
      <c r="AA575" s="9">
        <v>1</v>
      </c>
      <c r="AB575" s="9">
        <v>0</v>
      </c>
      <c r="AC575" s="9">
        <v>0</v>
      </c>
      <c r="AD575" s="29">
        <v>0</v>
      </c>
      <c r="AE575" s="9">
        <v>1</v>
      </c>
      <c r="AF575" s="9">
        <v>0</v>
      </c>
      <c r="AG575" s="29">
        <v>0</v>
      </c>
      <c r="AH575" s="9">
        <v>0</v>
      </c>
      <c r="AI575" s="29">
        <v>1</v>
      </c>
      <c r="AJ575" s="20">
        <v>2001</v>
      </c>
      <c r="AK575" s="32">
        <v>0.13719999999999999</v>
      </c>
      <c r="AL575" s="32">
        <f t="shared" si="144"/>
        <v>0.2238</v>
      </c>
      <c r="AM575" s="32">
        <v>0.28599999999999998</v>
      </c>
      <c r="AN575" s="42">
        <v>0.35299999999999998</v>
      </c>
      <c r="AO575" s="41">
        <v>0</v>
      </c>
      <c r="AP575" s="17">
        <v>1</v>
      </c>
      <c r="AQ575">
        <v>1</v>
      </c>
      <c r="AR575" s="39">
        <v>0</v>
      </c>
      <c r="AS575" t="s">
        <v>98</v>
      </c>
      <c r="AT575" s="39" t="s">
        <v>98</v>
      </c>
      <c r="AU575">
        <v>1</v>
      </c>
      <c r="AV575" s="17">
        <v>0</v>
      </c>
      <c r="AW575" t="s">
        <v>98</v>
      </c>
      <c r="AX575" s="17" t="s">
        <v>98</v>
      </c>
      <c r="AY575" s="17" t="s">
        <v>329</v>
      </c>
      <c r="AZ575">
        <v>1</v>
      </c>
      <c r="BA575">
        <v>0</v>
      </c>
      <c r="BB575">
        <v>1</v>
      </c>
      <c r="BC575">
        <v>0</v>
      </c>
      <c r="BD575">
        <v>0</v>
      </c>
      <c r="BE575">
        <v>0</v>
      </c>
      <c r="BF575" s="17">
        <v>0</v>
      </c>
      <c r="BG575">
        <v>1</v>
      </c>
      <c r="BH575">
        <v>0</v>
      </c>
      <c r="BI575" s="17">
        <v>0</v>
      </c>
      <c r="BJ575">
        <v>25208</v>
      </c>
      <c r="BK575">
        <v>1486</v>
      </c>
      <c r="BL575" s="24">
        <v>39.1</v>
      </c>
      <c r="BM575">
        <v>0</v>
      </c>
      <c r="BN575">
        <v>0</v>
      </c>
      <c r="BO575">
        <v>0</v>
      </c>
      <c r="BP575">
        <v>0</v>
      </c>
      <c r="BQ575">
        <v>0</v>
      </c>
      <c r="BR575">
        <v>1</v>
      </c>
      <c r="BS575">
        <v>0</v>
      </c>
      <c r="BT575" s="17">
        <v>0</v>
      </c>
      <c r="BU575">
        <v>0</v>
      </c>
      <c r="BV575">
        <v>1</v>
      </c>
      <c r="BW575">
        <v>0</v>
      </c>
      <c r="BX575" s="17">
        <v>0</v>
      </c>
      <c r="BY575">
        <v>0</v>
      </c>
      <c r="BZ575">
        <v>0</v>
      </c>
      <c r="CA575">
        <v>0</v>
      </c>
      <c r="CB575">
        <v>0</v>
      </c>
      <c r="CC575" s="17">
        <v>1</v>
      </c>
      <c r="CD575">
        <v>1</v>
      </c>
      <c r="CE575">
        <v>1</v>
      </c>
      <c r="CF575">
        <v>0</v>
      </c>
      <c r="CG575">
        <v>0</v>
      </c>
      <c r="CH575">
        <v>0</v>
      </c>
      <c r="CI575">
        <v>0</v>
      </c>
      <c r="CJ575">
        <v>0</v>
      </c>
      <c r="CK575">
        <v>1</v>
      </c>
      <c r="CL575">
        <v>0</v>
      </c>
      <c r="CM575">
        <v>0</v>
      </c>
      <c r="CN575">
        <v>0</v>
      </c>
      <c r="CO575" s="17">
        <v>1</v>
      </c>
      <c r="CP575">
        <v>0</v>
      </c>
      <c r="CQ575">
        <v>43</v>
      </c>
      <c r="CR575">
        <v>0</v>
      </c>
      <c r="CS575">
        <v>1</v>
      </c>
      <c r="CT575">
        <v>11</v>
      </c>
      <c r="CZ575" s="33" t="s">
        <v>85</v>
      </c>
    </row>
    <row r="576" spans="1:104" x14ac:dyDescent="0.25">
      <c r="A576">
        <v>575</v>
      </c>
      <c r="B576">
        <v>38</v>
      </c>
      <c r="C576" s="24" t="s">
        <v>328</v>
      </c>
      <c r="D576" s="12">
        <v>7.84</v>
      </c>
      <c r="E576" s="13">
        <v>6.6</v>
      </c>
      <c r="F576" s="7">
        <f t="shared" si="137"/>
        <v>1.187878787878788</v>
      </c>
      <c r="G576" s="7">
        <f t="shared" si="123"/>
        <v>1.2400000000000002</v>
      </c>
      <c r="H576" s="15">
        <f t="shared" si="124"/>
        <v>14.44</v>
      </c>
      <c r="I576" s="11">
        <f t="shared" si="125"/>
        <v>5.0632404551922874E-2</v>
      </c>
      <c r="J576" s="32">
        <f t="shared" si="126"/>
        <v>4.2624218117690169E-2</v>
      </c>
      <c r="K576" s="32">
        <f t="shared" si="127"/>
        <v>23.460840905958431</v>
      </c>
      <c r="L576" s="8">
        <v>0</v>
      </c>
      <c r="M576" s="9">
        <v>1</v>
      </c>
      <c r="N576" s="8">
        <v>0</v>
      </c>
      <c r="O576" s="9">
        <v>0</v>
      </c>
      <c r="P576" s="9">
        <v>0</v>
      </c>
      <c r="Q576" s="9">
        <v>1</v>
      </c>
      <c r="R576" s="9">
        <v>0</v>
      </c>
      <c r="S576" s="8">
        <v>563</v>
      </c>
      <c r="T576" s="9">
        <v>13</v>
      </c>
      <c r="U576" s="9">
        <f t="shared" si="128"/>
        <v>549</v>
      </c>
      <c r="V576" s="9">
        <f t="shared" si="129"/>
        <v>50</v>
      </c>
      <c r="W576" s="7">
        <f t="shared" si="142"/>
        <v>9.4307999999999996</v>
      </c>
      <c r="X576" s="7">
        <f t="shared" si="143"/>
        <v>23.669200000000004</v>
      </c>
      <c r="Y576" s="9">
        <v>1</v>
      </c>
      <c r="Z576" s="9">
        <v>0</v>
      </c>
      <c r="AA576" s="9">
        <v>1</v>
      </c>
      <c r="AB576" s="9">
        <v>0</v>
      </c>
      <c r="AC576" s="9">
        <v>0</v>
      </c>
      <c r="AD576" s="29">
        <v>0</v>
      </c>
      <c r="AE576" s="9">
        <v>1</v>
      </c>
      <c r="AF576" s="9">
        <v>0</v>
      </c>
      <c r="AG576" s="29">
        <v>0</v>
      </c>
      <c r="AH576" s="9">
        <v>0</v>
      </c>
      <c r="AI576" s="29">
        <v>1</v>
      </c>
      <c r="AJ576" s="20">
        <v>2001</v>
      </c>
      <c r="AK576" s="32">
        <v>0.13719999999999999</v>
      </c>
      <c r="AL576" s="32">
        <f t="shared" si="144"/>
        <v>0.2238</v>
      </c>
      <c r="AM576" s="32">
        <v>0.28599999999999998</v>
      </c>
      <c r="AN576" s="42">
        <v>0.35299999999999998</v>
      </c>
      <c r="AO576" s="41">
        <v>0</v>
      </c>
      <c r="AP576" s="17">
        <v>1</v>
      </c>
      <c r="AQ576">
        <v>0</v>
      </c>
      <c r="AR576" s="39">
        <v>1</v>
      </c>
      <c r="AS576" t="s">
        <v>98</v>
      </c>
      <c r="AT576" s="39" t="s">
        <v>98</v>
      </c>
      <c r="AU576">
        <v>1</v>
      </c>
      <c r="AV576" s="17">
        <v>0</v>
      </c>
      <c r="AW576" t="s">
        <v>98</v>
      </c>
      <c r="AX576" s="17" t="s">
        <v>98</v>
      </c>
      <c r="AY576" s="17" t="s">
        <v>329</v>
      </c>
      <c r="AZ576">
        <v>1</v>
      </c>
      <c r="BA576">
        <v>0</v>
      </c>
      <c r="BB576">
        <v>1</v>
      </c>
      <c r="BC576">
        <v>0</v>
      </c>
      <c r="BD576">
        <v>0</v>
      </c>
      <c r="BE576">
        <v>0</v>
      </c>
      <c r="BF576" s="17">
        <v>0</v>
      </c>
      <c r="BG576">
        <v>1</v>
      </c>
      <c r="BH576">
        <v>0</v>
      </c>
      <c r="BI576" s="17">
        <v>0</v>
      </c>
      <c r="BJ576">
        <v>25208</v>
      </c>
      <c r="BK576">
        <v>1486</v>
      </c>
      <c r="BL576" s="24">
        <v>39.1</v>
      </c>
      <c r="BM576">
        <v>0</v>
      </c>
      <c r="BN576">
        <v>0</v>
      </c>
      <c r="BO576">
        <v>0</v>
      </c>
      <c r="BP576">
        <v>0</v>
      </c>
      <c r="BQ576">
        <v>0</v>
      </c>
      <c r="BR576">
        <v>1</v>
      </c>
      <c r="BS576">
        <v>0</v>
      </c>
      <c r="BT576" s="17">
        <v>0</v>
      </c>
      <c r="BU576">
        <v>0</v>
      </c>
      <c r="BV576">
        <v>1</v>
      </c>
      <c r="BW576">
        <v>0</v>
      </c>
      <c r="BX576" s="17">
        <v>0</v>
      </c>
      <c r="BY576">
        <v>0</v>
      </c>
      <c r="BZ576">
        <v>0</v>
      </c>
      <c r="CA576">
        <v>0</v>
      </c>
      <c r="CB576">
        <v>0</v>
      </c>
      <c r="CC576" s="17">
        <v>1</v>
      </c>
      <c r="CD576">
        <v>1</v>
      </c>
      <c r="CE576">
        <v>1</v>
      </c>
      <c r="CF576">
        <v>0</v>
      </c>
      <c r="CG576">
        <v>0</v>
      </c>
      <c r="CH576">
        <v>0</v>
      </c>
      <c r="CI576">
        <v>0</v>
      </c>
      <c r="CJ576">
        <v>0</v>
      </c>
      <c r="CK576">
        <v>1</v>
      </c>
      <c r="CL576">
        <v>0</v>
      </c>
      <c r="CM576">
        <v>0</v>
      </c>
      <c r="CN576">
        <v>0</v>
      </c>
      <c r="CO576" s="17">
        <v>1</v>
      </c>
      <c r="CP576">
        <v>0</v>
      </c>
      <c r="CQ576">
        <v>43</v>
      </c>
      <c r="CR576">
        <v>0</v>
      </c>
      <c r="CS576">
        <v>1</v>
      </c>
      <c r="CT576">
        <v>11</v>
      </c>
      <c r="CZ576" s="33" t="s">
        <v>85</v>
      </c>
    </row>
    <row r="577" spans="1:104" x14ac:dyDescent="0.25">
      <c r="A577">
        <v>576</v>
      </c>
      <c r="B577">
        <v>38</v>
      </c>
      <c r="C577" s="24" t="s">
        <v>328</v>
      </c>
      <c r="D577" s="12">
        <v>10.7</v>
      </c>
      <c r="E577" s="13">
        <v>0.7</v>
      </c>
      <c r="F577" s="7">
        <f t="shared" si="137"/>
        <v>15.285714285714286</v>
      </c>
      <c r="G577" s="7">
        <f t="shared" si="123"/>
        <v>10</v>
      </c>
      <c r="H577" s="15">
        <f t="shared" si="124"/>
        <v>11.399999999999999</v>
      </c>
      <c r="I577" s="11">
        <f t="shared" si="125"/>
        <v>0.26231557764971181</v>
      </c>
      <c r="J577" s="32">
        <f t="shared" si="126"/>
        <v>1.7160832182691425E-2</v>
      </c>
      <c r="K577" s="32">
        <f t="shared" si="127"/>
        <v>58.272232334315888</v>
      </c>
      <c r="L577" s="8">
        <v>0</v>
      </c>
      <c r="M577" s="9">
        <v>1</v>
      </c>
      <c r="N577" s="8">
        <v>0</v>
      </c>
      <c r="O577" s="9">
        <v>0</v>
      </c>
      <c r="P577" s="9">
        <v>0</v>
      </c>
      <c r="Q577" s="9">
        <v>1</v>
      </c>
      <c r="R577" s="9">
        <v>0</v>
      </c>
      <c r="S577" s="8">
        <v>3169</v>
      </c>
      <c r="T577" s="9">
        <v>6</v>
      </c>
      <c r="U577" s="9">
        <f t="shared" si="128"/>
        <v>3162</v>
      </c>
      <c r="V577" s="9">
        <f t="shared" si="129"/>
        <v>50</v>
      </c>
      <c r="W577" s="7">
        <f t="shared" si="142"/>
        <v>9.4307999999999996</v>
      </c>
      <c r="X577" s="7">
        <f t="shared" si="143"/>
        <v>23.669200000000004</v>
      </c>
      <c r="Y577" s="9">
        <v>1</v>
      </c>
      <c r="Z577" s="9">
        <v>0</v>
      </c>
      <c r="AA577" s="9">
        <v>1</v>
      </c>
      <c r="AB577" s="9">
        <v>0</v>
      </c>
      <c r="AC577" s="9">
        <v>0</v>
      </c>
      <c r="AD577" s="29">
        <v>0</v>
      </c>
      <c r="AE577" s="9">
        <v>1</v>
      </c>
      <c r="AF577" s="9">
        <v>0</v>
      </c>
      <c r="AG577" s="29">
        <v>0</v>
      </c>
      <c r="AH577" s="9">
        <v>0</v>
      </c>
      <c r="AI577" s="29">
        <v>1</v>
      </c>
      <c r="AJ577" s="20">
        <v>2001</v>
      </c>
      <c r="AK577" s="32">
        <v>0.13719999999999999</v>
      </c>
      <c r="AL577" s="32">
        <f t="shared" si="144"/>
        <v>0.2238</v>
      </c>
      <c r="AM577" s="32">
        <v>0.28599999999999998</v>
      </c>
      <c r="AN577" s="42">
        <v>0.35299999999999998</v>
      </c>
      <c r="AO577" s="41">
        <v>0.56999999999999995</v>
      </c>
      <c r="AP577" s="17">
        <v>0.43</v>
      </c>
      <c r="AQ577">
        <v>0</v>
      </c>
      <c r="AR577" s="39">
        <v>1</v>
      </c>
      <c r="AS577" t="s">
        <v>98</v>
      </c>
      <c r="AT577" s="39" t="s">
        <v>98</v>
      </c>
      <c r="AU577">
        <v>1</v>
      </c>
      <c r="AV577" s="17">
        <v>0</v>
      </c>
      <c r="AW577" t="s">
        <v>98</v>
      </c>
      <c r="AX577" s="17" t="s">
        <v>98</v>
      </c>
      <c r="AY577" s="17" t="s">
        <v>329</v>
      </c>
      <c r="AZ577">
        <v>1</v>
      </c>
      <c r="BA577">
        <v>0</v>
      </c>
      <c r="BB577">
        <v>1</v>
      </c>
      <c r="BC577">
        <v>0</v>
      </c>
      <c r="BD577">
        <v>0</v>
      </c>
      <c r="BE577">
        <v>0</v>
      </c>
      <c r="BF577" s="17">
        <v>0</v>
      </c>
      <c r="BG577">
        <v>1</v>
      </c>
      <c r="BH577">
        <v>0</v>
      </c>
      <c r="BI577" s="17">
        <v>0</v>
      </c>
      <c r="BJ577">
        <v>25208</v>
      </c>
      <c r="BK577">
        <v>1486</v>
      </c>
      <c r="BL577" s="24">
        <v>39.1</v>
      </c>
      <c r="BM577">
        <v>1</v>
      </c>
      <c r="BN577">
        <v>0</v>
      </c>
      <c r="BO577">
        <v>0</v>
      </c>
      <c r="BP577">
        <v>0</v>
      </c>
      <c r="BQ577">
        <v>0</v>
      </c>
      <c r="BR577">
        <v>0</v>
      </c>
      <c r="BS577">
        <v>0</v>
      </c>
      <c r="BT577" s="17">
        <v>0</v>
      </c>
      <c r="BU577">
        <v>1</v>
      </c>
      <c r="BV577">
        <v>0</v>
      </c>
      <c r="BW577">
        <v>0</v>
      </c>
      <c r="BX577" s="17">
        <v>0</v>
      </c>
      <c r="BY577">
        <v>0</v>
      </c>
      <c r="BZ577">
        <v>0</v>
      </c>
      <c r="CA577">
        <v>0</v>
      </c>
      <c r="CB577">
        <v>0</v>
      </c>
      <c r="CC577" s="17">
        <v>0</v>
      </c>
      <c r="CD577">
        <v>1</v>
      </c>
      <c r="CE577">
        <v>1</v>
      </c>
      <c r="CF577">
        <v>0</v>
      </c>
      <c r="CG577">
        <v>0</v>
      </c>
      <c r="CH577">
        <v>0</v>
      </c>
      <c r="CI577">
        <v>0</v>
      </c>
      <c r="CJ577">
        <v>0</v>
      </c>
      <c r="CK577">
        <v>0</v>
      </c>
      <c r="CL577">
        <v>0</v>
      </c>
      <c r="CM577">
        <v>0</v>
      </c>
      <c r="CN577">
        <v>0</v>
      </c>
      <c r="CO577" s="17">
        <v>0</v>
      </c>
      <c r="CP577">
        <v>0</v>
      </c>
      <c r="CQ577">
        <v>43</v>
      </c>
      <c r="CR577">
        <v>0</v>
      </c>
      <c r="CS577">
        <v>1</v>
      </c>
      <c r="CT577">
        <v>11</v>
      </c>
      <c r="CZ577" s="33" t="s">
        <v>85</v>
      </c>
    </row>
    <row r="578" spans="1:104" x14ac:dyDescent="0.25">
      <c r="A578">
        <v>577</v>
      </c>
      <c r="B578">
        <v>38</v>
      </c>
      <c r="C578" s="24" t="s">
        <v>328</v>
      </c>
      <c r="D578" s="12">
        <v>6.1</v>
      </c>
      <c r="E578" s="13">
        <v>0.6</v>
      </c>
      <c r="F578" s="7">
        <f t="shared" si="137"/>
        <v>10.166666666666666</v>
      </c>
      <c r="G578" s="7">
        <f t="shared" ref="G578:G641" si="145">D578-E578</f>
        <v>5.5</v>
      </c>
      <c r="H578" s="15">
        <f t="shared" ref="H578:H641" si="146">D578+E578</f>
        <v>6.6999999999999993</v>
      </c>
      <c r="I578" s="11">
        <f t="shared" ref="I578:I641" si="147">IFERROR(F578/SQRT(F578^2+U578), "X")</f>
        <v>0.22306045616761169</v>
      </c>
      <c r="J578" s="32">
        <f t="shared" ref="J578:J641" si="148">IFERROR(SQRT((1-I578^2)/U578), "X")</f>
        <v>2.1940372737797871E-2</v>
      </c>
      <c r="K578" s="32">
        <f t="shared" ref="K578:K641" si="149">IFERROR(1/J578, "X")</f>
        <v>45.578077088783715</v>
      </c>
      <c r="L578" s="8">
        <v>0</v>
      </c>
      <c r="M578" s="9">
        <v>1</v>
      </c>
      <c r="N578" s="8">
        <v>0</v>
      </c>
      <c r="O578" s="9">
        <v>0</v>
      </c>
      <c r="P578" s="9">
        <v>0</v>
      </c>
      <c r="Q578" s="9">
        <v>1</v>
      </c>
      <c r="R578" s="9">
        <v>0</v>
      </c>
      <c r="S578" s="8">
        <v>1981</v>
      </c>
      <c r="T578" s="9">
        <v>6</v>
      </c>
      <c r="U578" s="9">
        <f t="shared" ref="U578:U641" si="150">S578-T578-1</f>
        <v>1974</v>
      </c>
      <c r="V578" s="9">
        <f t="shared" ref="V578:V641" si="151">COUNTIF(B:B,B578)</f>
        <v>50</v>
      </c>
      <c r="W578" s="7">
        <f t="shared" si="142"/>
        <v>9.4307999999999996</v>
      </c>
      <c r="X578" s="7">
        <f t="shared" si="143"/>
        <v>23.669200000000004</v>
      </c>
      <c r="Y578" s="9">
        <v>1</v>
      </c>
      <c r="Z578" s="9">
        <v>0</v>
      </c>
      <c r="AA578" s="9">
        <v>1</v>
      </c>
      <c r="AB578" s="9">
        <v>0</v>
      </c>
      <c r="AC578" s="9">
        <v>0</v>
      </c>
      <c r="AD578" s="29">
        <v>0</v>
      </c>
      <c r="AE578" s="9">
        <v>1</v>
      </c>
      <c r="AF578" s="9">
        <v>0</v>
      </c>
      <c r="AG578" s="29">
        <v>0</v>
      </c>
      <c r="AH578" s="9">
        <v>0</v>
      </c>
      <c r="AI578" s="29">
        <v>1</v>
      </c>
      <c r="AJ578" s="20">
        <v>2001</v>
      </c>
      <c r="AK578" s="32">
        <v>0.13719999999999999</v>
      </c>
      <c r="AL578" s="32">
        <f t="shared" si="144"/>
        <v>0.2238</v>
      </c>
      <c r="AM578" s="32">
        <v>0.28599999999999998</v>
      </c>
      <c r="AN578" s="42">
        <v>0.35299999999999998</v>
      </c>
      <c r="AO578" s="41">
        <v>0.56999999999999995</v>
      </c>
      <c r="AP578" s="17">
        <v>0.43</v>
      </c>
      <c r="AQ578">
        <v>1</v>
      </c>
      <c r="AR578" s="39">
        <v>0</v>
      </c>
      <c r="AS578" t="s">
        <v>98</v>
      </c>
      <c r="AT578" s="39" t="s">
        <v>98</v>
      </c>
      <c r="AU578">
        <v>1</v>
      </c>
      <c r="AV578" s="17">
        <v>0</v>
      </c>
      <c r="AW578" t="s">
        <v>98</v>
      </c>
      <c r="AX578" s="17" t="s">
        <v>98</v>
      </c>
      <c r="AY578" s="17" t="s">
        <v>329</v>
      </c>
      <c r="AZ578">
        <v>1</v>
      </c>
      <c r="BA578">
        <v>0</v>
      </c>
      <c r="BB578">
        <v>1</v>
      </c>
      <c r="BC578">
        <v>0</v>
      </c>
      <c r="BD578">
        <v>0</v>
      </c>
      <c r="BE578">
        <v>0</v>
      </c>
      <c r="BF578" s="17">
        <v>0</v>
      </c>
      <c r="BG578">
        <v>1</v>
      </c>
      <c r="BH578">
        <v>0</v>
      </c>
      <c r="BI578" s="17">
        <v>0</v>
      </c>
      <c r="BJ578">
        <v>25208</v>
      </c>
      <c r="BK578">
        <v>1486</v>
      </c>
      <c r="BL578" s="24">
        <v>39.1</v>
      </c>
      <c r="BM578">
        <v>1</v>
      </c>
      <c r="BN578">
        <v>0</v>
      </c>
      <c r="BO578">
        <v>0</v>
      </c>
      <c r="BP578">
        <v>0</v>
      </c>
      <c r="BQ578">
        <v>0</v>
      </c>
      <c r="BR578">
        <v>0</v>
      </c>
      <c r="BS578">
        <v>0</v>
      </c>
      <c r="BT578" s="17">
        <v>0</v>
      </c>
      <c r="BU578">
        <v>1</v>
      </c>
      <c r="BV578">
        <v>0</v>
      </c>
      <c r="BW578">
        <v>0</v>
      </c>
      <c r="BX578" s="17">
        <v>0</v>
      </c>
      <c r="BY578">
        <v>0</v>
      </c>
      <c r="BZ578">
        <v>0</v>
      </c>
      <c r="CA578">
        <v>0</v>
      </c>
      <c r="CB578">
        <v>0</v>
      </c>
      <c r="CC578" s="17">
        <v>0</v>
      </c>
      <c r="CD578">
        <v>1</v>
      </c>
      <c r="CE578">
        <v>1</v>
      </c>
      <c r="CF578">
        <v>0</v>
      </c>
      <c r="CG578">
        <v>0</v>
      </c>
      <c r="CH578">
        <v>0</v>
      </c>
      <c r="CI578">
        <v>0</v>
      </c>
      <c r="CJ578">
        <v>0</v>
      </c>
      <c r="CK578">
        <v>0</v>
      </c>
      <c r="CL578">
        <v>0</v>
      </c>
      <c r="CM578">
        <v>0</v>
      </c>
      <c r="CN578">
        <v>0</v>
      </c>
      <c r="CO578" s="17">
        <v>0</v>
      </c>
      <c r="CP578">
        <v>0</v>
      </c>
      <c r="CQ578">
        <v>43</v>
      </c>
      <c r="CR578">
        <v>0</v>
      </c>
      <c r="CS578">
        <v>1</v>
      </c>
      <c r="CT578">
        <v>11</v>
      </c>
      <c r="CZ578" s="33" t="s">
        <v>85</v>
      </c>
    </row>
    <row r="579" spans="1:104" x14ac:dyDescent="0.25">
      <c r="A579">
        <v>578</v>
      </c>
      <c r="B579">
        <v>38</v>
      </c>
      <c r="C579" s="24" t="s">
        <v>328</v>
      </c>
      <c r="D579" s="12">
        <v>10.7</v>
      </c>
      <c r="E579" s="13">
        <v>0.7</v>
      </c>
      <c r="F579" s="7">
        <f t="shared" si="137"/>
        <v>15.285714285714286</v>
      </c>
      <c r="G579" s="7">
        <f t="shared" si="145"/>
        <v>10</v>
      </c>
      <c r="H579" s="15">
        <f t="shared" si="146"/>
        <v>11.399999999999999</v>
      </c>
      <c r="I579" s="11">
        <f t="shared" si="147"/>
        <v>0.26231557764971181</v>
      </c>
      <c r="J579" s="32">
        <f t="shared" si="148"/>
        <v>1.7160832182691425E-2</v>
      </c>
      <c r="K579" s="32">
        <f t="shared" si="149"/>
        <v>58.272232334315888</v>
      </c>
      <c r="L579" s="8">
        <v>0</v>
      </c>
      <c r="M579" s="9">
        <v>1</v>
      </c>
      <c r="N579" s="8">
        <v>0</v>
      </c>
      <c r="O579" s="9">
        <v>0</v>
      </c>
      <c r="P579" s="9">
        <v>0</v>
      </c>
      <c r="Q579" s="9">
        <v>1</v>
      </c>
      <c r="R579" s="9">
        <v>0</v>
      </c>
      <c r="S579" s="8">
        <v>3169</v>
      </c>
      <c r="T579" s="9">
        <v>6</v>
      </c>
      <c r="U579" s="9">
        <f t="shared" si="150"/>
        <v>3162</v>
      </c>
      <c r="V579" s="9">
        <f t="shared" si="151"/>
        <v>50</v>
      </c>
      <c r="W579" s="7">
        <f t="shared" si="142"/>
        <v>9.4307999999999996</v>
      </c>
      <c r="X579" s="7">
        <f t="shared" si="143"/>
        <v>23.669200000000004</v>
      </c>
      <c r="Y579" s="9">
        <v>1</v>
      </c>
      <c r="Z579" s="9">
        <v>0</v>
      </c>
      <c r="AA579" s="9">
        <v>1</v>
      </c>
      <c r="AB579" s="9">
        <v>0</v>
      </c>
      <c r="AC579" s="9">
        <v>0</v>
      </c>
      <c r="AD579" s="29">
        <v>0</v>
      </c>
      <c r="AE579" s="9">
        <v>1</v>
      </c>
      <c r="AF579" s="9">
        <v>0</v>
      </c>
      <c r="AG579" s="29">
        <v>0</v>
      </c>
      <c r="AH579" s="9">
        <v>0</v>
      </c>
      <c r="AI579" s="29">
        <v>1</v>
      </c>
      <c r="AJ579" s="20">
        <v>2001</v>
      </c>
      <c r="AK579" s="32">
        <v>0.13719999999999999</v>
      </c>
      <c r="AL579" s="32">
        <f t="shared" si="144"/>
        <v>0.2238</v>
      </c>
      <c r="AM579" s="32">
        <v>0.28599999999999998</v>
      </c>
      <c r="AN579" s="42">
        <v>0.35299999999999998</v>
      </c>
      <c r="AO579" s="41">
        <v>0.56999999999999995</v>
      </c>
      <c r="AP579" s="17">
        <v>0.43</v>
      </c>
      <c r="AQ579">
        <v>0</v>
      </c>
      <c r="AR579" s="39">
        <v>1</v>
      </c>
      <c r="AS579" t="s">
        <v>98</v>
      </c>
      <c r="AT579" s="39" t="s">
        <v>98</v>
      </c>
      <c r="AU579">
        <v>1</v>
      </c>
      <c r="AV579" s="17">
        <v>0</v>
      </c>
      <c r="AW579" t="s">
        <v>98</v>
      </c>
      <c r="AX579" s="17" t="s">
        <v>98</v>
      </c>
      <c r="AY579" s="17" t="s">
        <v>329</v>
      </c>
      <c r="AZ579">
        <v>1</v>
      </c>
      <c r="BA579">
        <v>0</v>
      </c>
      <c r="BB579">
        <v>1</v>
      </c>
      <c r="BC579">
        <v>0</v>
      </c>
      <c r="BD579">
        <v>0</v>
      </c>
      <c r="BE579">
        <v>0</v>
      </c>
      <c r="BF579" s="17">
        <v>0</v>
      </c>
      <c r="BG579">
        <v>1</v>
      </c>
      <c r="BH579">
        <v>0</v>
      </c>
      <c r="BI579" s="17">
        <v>0</v>
      </c>
      <c r="BJ579">
        <v>25208</v>
      </c>
      <c r="BK579">
        <v>1486</v>
      </c>
      <c r="BL579" s="24">
        <v>39.1</v>
      </c>
      <c r="BM579">
        <v>1</v>
      </c>
      <c r="BN579">
        <v>0</v>
      </c>
      <c r="BO579">
        <v>0</v>
      </c>
      <c r="BP579">
        <v>0</v>
      </c>
      <c r="BQ579">
        <v>0</v>
      </c>
      <c r="BR579">
        <v>0</v>
      </c>
      <c r="BS579">
        <v>0</v>
      </c>
      <c r="BT579" s="17">
        <v>0</v>
      </c>
      <c r="BU579">
        <v>1</v>
      </c>
      <c r="BV579">
        <v>0</v>
      </c>
      <c r="BW579">
        <v>0</v>
      </c>
      <c r="BX579" s="17">
        <v>0</v>
      </c>
      <c r="BY579">
        <v>0</v>
      </c>
      <c r="BZ579">
        <v>0</v>
      </c>
      <c r="CA579">
        <v>0</v>
      </c>
      <c r="CB579">
        <v>0</v>
      </c>
      <c r="CC579" s="17">
        <v>0</v>
      </c>
      <c r="CD579">
        <v>1</v>
      </c>
      <c r="CE579">
        <v>1</v>
      </c>
      <c r="CF579">
        <v>0</v>
      </c>
      <c r="CG579">
        <v>0</v>
      </c>
      <c r="CH579">
        <v>0</v>
      </c>
      <c r="CI579">
        <v>0</v>
      </c>
      <c r="CJ579">
        <v>0</v>
      </c>
      <c r="CK579">
        <v>0</v>
      </c>
      <c r="CL579">
        <v>0</v>
      </c>
      <c r="CM579">
        <v>0</v>
      </c>
      <c r="CN579">
        <v>0</v>
      </c>
      <c r="CO579" s="17">
        <v>0</v>
      </c>
      <c r="CP579">
        <v>0</v>
      </c>
      <c r="CQ579">
        <v>43</v>
      </c>
      <c r="CR579">
        <v>0</v>
      </c>
      <c r="CS579">
        <v>1</v>
      </c>
      <c r="CT579">
        <v>11</v>
      </c>
      <c r="CZ579" s="33" t="s">
        <v>85</v>
      </c>
    </row>
    <row r="580" spans="1:104" x14ac:dyDescent="0.25">
      <c r="A580">
        <v>579</v>
      </c>
      <c r="B580">
        <v>38</v>
      </c>
      <c r="C580" s="24" t="s">
        <v>328</v>
      </c>
      <c r="D580" s="12">
        <v>6.1</v>
      </c>
      <c r="E580" s="13">
        <v>0.6</v>
      </c>
      <c r="F580" s="7">
        <f t="shared" si="137"/>
        <v>10.166666666666666</v>
      </c>
      <c r="G580" s="7">
        <f t="shared" si="145"/>
        <v>5.5</v>
      </c>
      <c r="H580" s="15">
        <f t="shared" si="146"/>
        <v>6.6999999999999993</v>
      </c>
      <c r="I580" s="11">
        <f t="shared" si="147"/>
        <v>0.22306045616761169</v>
      </c>
      <c r="J580" s="32">
        <f t="shared" si="148"/>
        <v>2.1940372737797871E-2</v>
      </c>
      <c r="K580" s="32">
        <f t="shared" si="149"/>
        <v>45.578077088783715</v>
      </c>
      <c r="L580" s="8">
        <v>0</v>
      </c>
      <c r="M580" s="9">
        <v>1</v>
      </c>
      <c r="N580" s="8">
        <v>0</v>
      </c>
      <c r="O580" s="9">
        <v>0</v>
      </c>
      <c r="P580" s="9">
        <v>0</v>
      </c>
      <c r="Q580" s="9">
        <v>1</v>
      </c>
      <c r="R580" s="9">
        <v>0</v>
      </c>
      <c r="S580" s="8">
        <v>1981</v>
      </c>
      <c r="T580" s="9">
        <v>6</v>
      </c>
      <c r="U580" s="9">
        <f t="shared" si="150"/>
        <v>1974</v>
      </c>
      <c r="V580" s="9">
        <f t="shared" si="151"/>
        <v>50</v>
      </c>
      <c r="W580" s="7">
        <f t="shared" si="142"/>
        <v>9.4307999999999996</v>
      </c>
      <c r="X580" s="7">
        <f t="shared" si="143"/>
        <v>23.669200000000004</v>
      </c>
      <c r="Y580" s="9">
        <v>1</v>
      </c>
      <c r="Z580" s="9">
        <v>0</v>
      </c>
      <c r="AA580" s="9">
        <v>1</v>
      </c>
      <c r="AB580" s="9">
        <v>0</v>
      </c>
      <c r="AC580" s="9">
        <v>0</v>
      </c>
      <c r="AD580" s="29">
        <v>0</v>
      </c>
      <c r="AE580" s="9">
        <v>1</v>
      </c>
      <c r="AF580" s="9">
        <v>0</v>
      </c>
      <c r="AG580" s="29">
        <v>0</v>
      </c>
      <c r="AH580" s="9">
        <v>0</v>
      </c>
      <c r="AI580" s="29">
        <v>1</v>
      </c>
      <c r="AJ580" s="20">
        <v>2001</v>
      </c>
      <c r="AK580" s="32">
        <v>0.13719999999999999</v>
      </c>
      <c r="AL580" s="32">
        <f t="shared" si="144"/>
        <v>0.2238</v>
      </c>
      <c r="AM580" s="32">
        <v>0.28599999999999998</v>
      </c>
      <c r="AN580" s="42">
        <v>0.35299999999999998</v>
      </c>
      <c r="AO580" s="41">
        <v>0.56999999999999995</v>
      </c>
      <c r="AP580" s="17">
        <v>0.43</v>
      </c>
      <c r="AQ580">
        <v>1</v>
      </c>
      <c r="AR580" s="39">
        <v>0</v>
      </c>
      <c r="AS580" t="s">
        <v>98</v>
      </c>
      <c r="AT580" s="39" t="s">
        <v>98</v>
      </c>
      <c r="AU580">
        <v>1</v>
      </c>
      <c r="AV580" s="17">
        <v>0</v>
      </c>
      <c r="AW580" t="s">
        <v>98</v>
      </c>
      <c r="AX580" s="17" t="s">
        <v>98</v>
      </c>
      <c r="AY580" s="17" t="s">
        <v>329</v>
      </c>
      <c r="AZ580">
        <v>1</v>
      </c>
      <c r="BA580">
        <v>0</v>
      </c>
      <c r="BB580">
        <v>1</v>
      </c>
      <c r="BC580">
        <v>0</v>
      </c>
      <c r="BD580">
        <v>0</v>
      </c>
      <c r="BE580">
        <v>0</v>
      </c>
      <c r="BF580" s="17">
        <v>0</v>
      </c>
      <c r="BG580">
        <v>1</v>
      </c>
      <c r="BH580">
        <v>0</v>
      </c>
      <c r="BI580" s="17">
        <v>0</v>
      </c>
      <c r="BJ580">
        <v>25208</v>
      </c>
      <c r="BK580">
        <v>1486</v>
      </c>
      <c r="BL580" s="24">
        <v>39.1</v>
      </c>
      <c r="BM580">
        <v>1</v>
      </c>
      <c r="BN580">
        <v>0</v>
      </c>
      <c r="BO580">
        <v>0</v>
      </c>
      <c r="BP580">
        <v>0</v>
      </c>
      <c r="BQ580">
        <v>0</v>
      </c>
      <c r="BR580">
        <v>0</v>
      </c>
      <c r="BS580">
        <v>0</v>
      </c>
      <c r="BT580" s="17">
        <v>0</v>
      </c>
      <c r="BU580">
        <v>1</v>
      </c>
      <c r="BV580">
        <v>0</v>
      </c>
      <c r="BW580">
        <v>0</v>
      </c>
      <c r="BX580" s="17">
        <v>0</v>
      </c>
      <c r="BY580">
        <v>0</v>
      </c>
      <c r="BZ580">
        <v>0</v>
      </c>
      <c r="CA580">
        <v>0</v>
      </c>
      <c r="CB580">
        <v>0</v>
      </c>
      <c r="CC580" s="17">
        <v>0</v>
      </c>
      <c r="CD580">
        <v>1</v>
      </c>
      <c r="CE580">
        <v>1</v>
      </c>
      <c r="CF580">
        <v>0</v>
      </c>
      <c r="CG580">
        <v>0</v>
      </c>
      <c r="CH580">
        <v>0</v>
      </c>
      <c r="CI580">
        <v>0</v>
      </c>
      <c r="CJ580">
        <v>0</v>
      </c>
      <c r="CK580">
        <v>0</v>
      </c>
      <c r="CL580">
        <v>0</v>
      </c>
      <c r="CM580">
        <v>0</v>
      </c>
      <c r="CN580">
        <v>0</v>
      </c>
      <c r="CO580" s="17">
        <v>0</v>
      </c>
      <c r="CP580">
        <v>0</v>
      </c>
      <c r="CQ580">
        <v>43</v>
      </c>
      <c r="CR580">
        <v>0</v>
      </c>
      <c r="CS580">
        <v>1</v>
      </c>
      <c r="CT580">
        <v>11</v>
      </c>
      <c r="CZ580" s="33" t="s">
        <v>85</v>
      </c>
    </row>
    <row r="581" spans="1:104" x14ac:dyDescent="0.25">
      <c r="A581">
        <v>580</v>
      </c>
      <c r="B581">
        <v>38</v>
      </c>
      <c r="C581" s="24" t="s">
        <v>328</v>
      </c>
      <c r="D581" s="12">
        <v>10.7</v>
      </c>
      <c r="E581" s="13">
        <v>0.7</v>
      </c>
      <c r="F581" s="7">
        <f t="shared" si="137"/>
        <v>15.285714285714286</v>
      </c>
      <c r="G581" s="7">
        <f t="shared" si="145"/>
        <v>10</v>
      </c>
      <c r="H581" s="15">
        <f t="shared" si="146"/>
        <v>11.399999999999999</v>
      </c>
      <c r="I581" s="11">
        <f t="shared" si="147"/>
        <v>0.26231557764971181</v>
      </c>
      <c r="J581" s="32">
        <f t="shared" si="148"/>
        <v>1.7160832182691425E-2</v>
      </c>
      <c r="K581" s="32">
        <f t="shared" si="149"/>
        <v>58.272232334315888</v>
      </c>
      <c r="L581" s="8">
        <v>0</v>
      </c>
      <c r="M581" s="9">
        <v>1</v>
      </c>
      <c r="N581" s="8">
        <v>0</v>
      </c>
      <c r="O581" s="9">
        <v>0</v>
      </c>
      <c r="P581" s="9">
        <v>0</v>
      </c>
      <c r="Q581" s="9">
        <v>1</v>
      </c>
      <c r="R581" s="9">
        <v>0</v>
      </c>
      <c r="S581" s="8">
        <v>3169</v>
      </c>
      <c r="T581" s="9">
        <v>6</v>
      </c>
      <c r="U581" s="9">
        <f t="shared" si="150"/>
        <v>3162</v>
      </c>
      <c r="V581" s="9">
        <f t="shared" si="151"/>
        <v>50</v>
      </c>
      <c r="W581" s="7">
        <f t="shared" si="142"/>
        <v>9.4307999999999996</v>
      </c>
      <c r="X581" s="7">
        <f t="shared" si="143"/>
        <v>23.669200000000004</v>
      </c>
      <c r="Y581" s="9">
        <v>1</v>
      </c>
      <c r="Z581" s="9">
        <v>0</v>
      </c>
      <c r="AA581" s="9">
        <v>1</v>
      </c>
      <c r="AB581" s="9">
        <v>0</v>
      </c>
      <c r="AC581" s="9">
        <v>0</v>
      </c>
      <c r="AD581" s="29">
        <v>0</v>
      </c>
      <c r="AE581" s="9">
        <v>1</v>
      </c>
      <c r="AF581" s="9">
        <v>0</v>
      </c>
      <c r="AG581" s="29">
        <v>0</v>
      </c>
      <c r="AH581" s="9">
        <v>0</v>
      </c>
      <c r="AI581" s="29">
        <v>1</v>
      </c>
      <c r="AJ581" s="20">
        <v>2001</v>
      </c>
      <c r="AK581" s="32">
        <v>0.13719999999999999</v>
      </c>
      <c r="AL581" s="32">
        <f t="shared" si="144"/>
        <v>0.2238</v>
      </c>
      <c r="AM581" s="32">
        <v>0.28599999999999998</v>
      </c>
      <c r="AN581" s="42">
        <v>0.35299999999999998</v>
      </c>
      <c r="AO581" s="41">
        <v>0.56999999999999995</v>
      </c>
      <c r="AP581" s="17">
        <v>0.43</v>
      </c>
      <c r="AQ581">
        <v>0</v>
      </c>
      <c r="AR581" s="39">
        <v>1</v>
      </c>
      <c r="AS581" t="s">
        <v>98</v>
      </c>
      <c r="AT581" s="39" t="s">
        <v>98</v>
      </c>
      <c r="AU581">
        <v>1</v>
      </c>
      <c r="AV581" s="17">
        <v>0</v>
      </c>
      <c r="AW581" t="s">
        <v>98</v>
      </c>
      <c r="AX581" s="17" t="s">
        <v>98</v>
      </c>
      <c r="AY581" s="17" t="s">
        <v>329</v>
      </c>
      <c r="AZ581">
        <v>1</v>
      </c>
      <c r="BA581">
        <v>0</v>
      </c>
      <c r="BB581">
        <v>1</v>
      </c>
      <c r="BC581">
        <v>0</v>
      </c>
      <c r="BD581">
        <v>0</v>
      </c>
      <c r="BE581">
        <v>0</v>
      </c>
      <c r="BF581" s="17">
        <v>0</v>
      </c>
      <c r="BG581">
        <v>1</v>
      </c>
      <c r="BH581">
        <v>0</v>
      </c>
      <c r="BI581" s="17">
        <v>0</v>
      </c>
      <c r="BJ581">
        <v>25208</v>
      </c>
      <c r="BK581">
        <v>1486</v>
      </c>
      <c r="BL581" s="24">
        <v>39.1</v>
      </c>
      <c r="BM581">
        <v>1</v>
      </c>
      <c r="BN581">
        <v>0</v>
      </c>
      <c r="BO581">
        <v>0</v>
      </c>
      <c r="BP581">
        <v>0</v>
      </c>
      <c r="BQ581">
        <v>0</v>
      </c>
      <c r="BR581">
        <v>0</v>
      </c>
      <c r="BS581">
        <v>0</v>
      </c>
      <c r="BT581" s="17">
        <v>0</v>
      </c>
      <c r="BU581">
        <v>1</v>
      </c>
      <c r="BV581">
        <v>0</v>
      </c>
      <c r="BW581">
        <v>0</v>
      </c>
      <c r="BX581" s="17">
        <v>0</v>
      </c>
      <c r="BY581">
        <v>0</v>
      </c>
      <c r="BZ581">
        <v>0</v>
      </c>
      <c r="CA581">
        <v>0</v>
      </c>
      <c r="CB581">
        <v>0</v>
      </c>
      <c r="CC581" s="17">
        <v>0</v>
      </c>
      <c r="CD581">
        <v>1</v>
      </c>
      <c r="CE581">
        <v>1</v>
      </c>
      <c r="CF581">
        <v>0</v>
      </c>
      <c r="CG581">
        <v>0</v>
      </c>
      <c r="CH581">
        <v>0</v>
      </c>
      <c r="CI581">
        <v>0</v>
      </c>
      <c r="CJ581">
        <v>0</v>
      </c>
      <c r="CK581">
        <v>0</v>
      </c>
      <c r="CL581">
        <v>0</v>
      </c>
      <c r="CM581">
        <v>0</v>
      </c>
      <c r="CN581">
        <v>0</v>
      </c>
      <c r="CO581" s="17">
        <v>0</v>
      </c>
      <c r="CP581">
        <v>0</v>
      </c>
      <c r="CQ581">
        <v>43</v>
      </c>
      <c r="CR581">
        <v>0</v>
      </c>
      <c r="CS581">
        <v>1</v>
      </c>
      <c r="CT581">
        <v>11</v>
      </c>
      <c r="CZ581" s="33" t="s">
        <v>85</v>
      </c>
    </row>
    <row r="582" spans="1:104" x14ac:dyDescent="0.25">
      <c r="A582">
        <v>581</v>
      </c>
      <c r="B582">
        <v>38</v>
      </c>
      <c r="C582" s="24" t="s">
        <v>328</v>
      </c>
      <c r="D582" s="12">
        <v>6.1</v>
      </c>
      <c r="E582" s="13">
        <v>0.6</v>
      </c>
      <c r="F582" s="7">
        <f t="shared" si="137"/>
        <v>10.166666666666666</v>
      </c>
      <c r="G582" s="7">
        <f t="shared" si="145"/>
        <v>5.5</v>
      </c>
      <c r="H582" s="15">
        <f t="shared" si="146"/>
        <v>6.6999999999999993</v>
      </c>
      <c r="I582" s="11">
        <f t="shared" si="147"/>
        <v>0.22306045616761169</v>
      </c>
      <c r="J582" s="32">
        <f t="shared" si="148"/>
        <v>2.1940372737797871E-2</v>
      </c>
      <c r="K582" s="32">
        <f t="shared" si="149"/>
        <v>45.578077088783715</v>
      </c>
      <c r="L582" s="8">
        <v>0</v>
      </c>
      <c r="M582" s="9">
        <v>1</v>
      </c>
      <c r="N582" s="8">
        <v>0</v>
      </c>
      <c r="O582" s="9">
        <v>0</v>
      </c>
      <c r="P582" s="9">
        <v>0</v>
      </c>
      <c r="Q582" s="9">
        <v>1</v>
      </c>
      <c r="R582" s="9">
        <v>0</v>
      </c>
      <c r="S582" s="8">
        <v>1981</v>
      </c>
      <c r="T582" s="9">
        <v>6</v>
      </c>
      <c r="U582" s="9">
        <f t="shared" si="150"/>
        <v>1974</v>
      </c>
      <c r="V582" s="9">
        <f t="shared" si="151"/>
        <v>50</v>
      </c>
      <c r="W582" s="7">
        <f t="shared" si="142"/>
        <v>9.4307999999999996</v>
      </c>
      <c r="X582" s="7">
        <f t="shared" si="143"/>
        <v>23.669200000000004</v>
      </c>
      <c r="Y582" s="9">
        <v>1</v>
      </c>
      <c r="Z582" s="9">
        <v>0</v>
      </c>
      <c r="AA582" s="9">
        <v>1</v>
      </c>
      <c r="AB582" s="9">
        <v>0</v>
      </c>
      <c r="AC582" s="9">
        <v>0</v>
      </c>
      <c r="AD582" s="29">
        <v>0</v>
      </c>
      <c r="AE582" s="9">
        <v>1</v>
      </c>
      <c r="AF582" s="9">
        <v>0</v>
      </c>
      <c r="AG582" s="29">
        <v>0</v>
      </c>
      <c r="AH582" s="9">
        <v>0</v>
      </c>
      <c r="AI582" s="29">
        <v>1</v>
      </c>
      <c r="AJ582" s="20">
        <v>2001</v>
      </c>
      <c r="AK582" s="32">
        <v>0.13719999999999999</v>
      </c>
      <c r="AL582" s="32">
        <f t="shared" si="144"/>
        <v>0.2238</v>
      </c>
      <c r="AM582" s="32">
        <v>0.28599999999999998</v>
      </c>
      <c r="AN582" s="42">
        <v>0.35299999999999998</v>
      </c>
      <c r="AO582" s="41">
        <v>0.56999999999999995</v>
      </c>
      <c r="AP582" s="17">
        <v>0.43</v>
      </c>
      <c r="AQ582">
        <v>1</v>
      </c>
      <c r="AR582" s="39">
        <v>0</v>
      </c>
      <c r="AS582" t="s">
        <v>98</v>
      </c>
      <c r="AT582" s="39" t="s">
        <v>98</v>
      </c>
      <c r="AU582">
        <v>1</v>
      </c>
      <c r="AV582" s="17">
        <v>0</v>
      </c>
      <c r="AW582" t="s">
        <v>98</v>
      </c>
      <c r="AX582" s="17" t="s">
        <v>98</v>
      </c>
      <c r="AY582" s="17" t="s">
        <v>329</v>
      </c>
      <c r="AZ582">
        <v>1</v>
      </c>
      <c r="BA582">
        <v>0</v>
      </c>
      <c r="BB582">
        <v>1</v>
      </c>
      <c r="BC582">
        <v>0</v>
      </c>
      <c r="BD582">
        <v>0</v>
      </c>
      <c r="BE582">
        <v>0</v>
      </c>
      <c r="BF582" s="17">
        <v>0</v>
      </c>
      <c r="BG582">
        <v>1</v>
      </c>
      <c r="BH582">
        <v>0</v>
      </c>
      <c r="BI582" s="17">
        <v>0</v>
      </c>
      <c r="BJ582">
        <v>25208</v>
      </c>
      <c r="BK582">
        <v>1486</v>
      </c>
      <c r="BL582" s="24">
        <v>39.1</v>
      </c>
      <c r="BM582">
        <v>1</v>
      </c>
      <c r="BN582">
        <v>0</v>
      </c>
      <c r="BO582">
        <v>0</v>
      </c>
      <c r="BP582">
        <v>0</v>
      </c>
      <c r="BQ582">
        <v>0</v>
      </c>
      <c r="BR582">
        <v>0</v>
      </c>
      <c r="BS582">
        <v>0</v>
      </c>
      <c r="BT582" s="17">
        <v>0</v>
      </c>
      <c r="BU582">
        <v>1</v>
      </c>
      <c r="BV582">
        <v>0</v>
      </c>
      <c r="BW582">
        <v>0</v>
      </c>
      <c r="BX582" s="17">
        <v>0</v>
      </c>
      <c r="BY582">
        <v>0</v>
      </c>
      <c r="BZ582">
        <v>0</v>
      </c>
      <c r="CA582">
        <v>0</v>
      </c>
      <c r="CB582">
        <v>0</v>
      </c>
      <c r="CC582" s="17">
        <v>0</v>
      </c>
      <c r="CD582">
        <v>1</v>
      </c>
      <c r="CE582">
        <v>1</v>
      </c>
      <c r="CF582">
        <v>0</v>
      </c>
      <c r="CG582">
        <v>0</v>
      </c>
      <c r="CH582">
        <v>0</v>
      </c>
      <c r="CI582">
        <v>0</v>
      </c>
      <c r="CJ582">
        <v>0</v>
      </c>
      <c r="CK582">
        <v>0</v>
      </c>
      <c r="CL582">
        <v>0</v>
      </c>
      <c r="CM582">
        <v>0</v>
      </c>
      <c r="CN582">
        <v>0</v>
      </c>
      <c r="CO582" s="17">
        <v>0</v>
      </c>
      <c r="CP582">
        <v>0</v>
      </c>
      <c r="CQ582">
        <v>43</v>
      </c>
      <c r="CR582">
        <v>0</v>
      </c>
      <c r="CS582">
        <v>1</v>
      </c>
      <c r="CT582">
        <v>11</v>
      </c>
      <c r="CZ582" s="33" t="s">
        <v>85</v>
      </c>
    </row>
    <row r="583" spans="1:104" x14ac:dyDescent="0.25">
      <c r="A583">
        <v>582</v>
      </c>
      <c r="B583">
        <v>38</v>
      </c>
      <c r="C583" s="24" t="s">
        <v>328</v>
      </c>
      <c r="D583" s="12">
        <v>10.6</v>
      </c>
      <c r="E583" s="13">
        <v>1.4</v>
      </c>
      <c r="F583" s="7">
        <f t="shared" si="137"/>
        <v>7.5714285714285721</v>
      </c>
      <c r="G583" s="7">
        <f t="shared" si="145"/>
        <v>9.1999999999999993</v>
      </c>
      <c r="H583" s="15">
        <f t="shared" si="146"/>
        <v>12</v>
      </c>
      <c r="I583" s="11">
        <f t="shared" si="147"/>
        <v>0.13344285198072434</v>
      </c>
      <c r="J583" s="32">
        <f t="shared" si="148"/>
        <v>1.7624527620095667E-2</v>
      </c>
      <c r="K583" s="32">
        <f t="shared" si="149"/>
        <v>56.739109356882267</v>
      </c>
      <c r="L583" s="8">
        <v>0</v>
      </c>
      <c r="M583" s="9">
        <v>1</v>
      </c>
      <c r="N583" s="8">
        <v>0</v>
      </c>
      <c r="O583" s="9">
        <v>0</v>
      </c>
      <c r="P583" s="9">
        <v>0</v>
      </c>
      <c r="Q583" s="9">
        <v>1</v>
      </c>
      <c r="R583" s="9">
        <v>0</v>
      </c>
      <c r="S583" s="8">
        <v>3169</v>
      </c>
      <c r="T583" s="9">
        <v>6</v>
      </c>
      <c r="U583" s="9">
        <f t="shared" si="150"/>
        <v>3162</v>
      </c>
      <c r="V583" s="9">
        <f t="shared" si="151"/>
        <v>50</v>
      </c>
      <c r="W583" s="7">
        <f t="shared" si="142"/>
        <v>9.4307999999999996</v>
      </c>
      <c r="X583" s="7">
        <f t="shared" si="143"/>
        <v>23.669200000000004</v>
      </c>
      <c r="Y583" s="9">
        <v>1</v>
      </c>
      <c r="Z583" s="9">
        <v>0</v>
      </c>
      <c r="AA583" s="9">
        <v>1</v>
      </c>
      <c r="AB583" s="9">
        <v>0</v>
      </c>
      <c r="AC583" s="9">
        <v>0</v>
      </c>
      <c r="AD583" s="29">
        <v>0</v>
      </c>
      <c r="AE583" s="9">
        <v>1</v>
      </c>
      <c r="AF583" s="9">
        <v>0</v>
      </c>
      <c r="AG583" s="29">
        <v>0</v>
      </c>
      <c r="AH583" s="9">
        <v>0</v>
      </c>
      <c r="AI583" s="29">
        <v>1</v>
      </c>
      <c r="AJ583" s="20">
        <v>2001</v>
      </c>
      <c r="AK583" s="32">
        <v>0.13719999999999999</v>
      </c>
      <c r="AL583" s="32">
        <f t="shared" si="144"/>
        <v>0.2238</v>
      </c>
      <c r="AM583" s="32">
        <v>0.28599999999999998</v>
      </c>
      <c r="AN583" s="42">
        <v>0.35299999999999998</v>
      </c>
      <c r="AO583" s="41">
        <v>0.56999999999999995</v>
      </c>
      <c r="AP583" s="17">
        <v>0.43</v>
      </c>
      <c r="AQ583">
        <v>0</v>
      </c>
      <c r="AR583" s="39">
        <v>1</v>
      </c>
      <c r="AS583" t="s">
        <v>98</v>
      </c>
      <c r="AT583" s="39" t="s">
        <v>98</v>
      </c>
      <c r="AU583">
        <v>1</v>
      </c>
      <c r="AV583" s="17">
        <v>0</v>
      </c>
      <c r="AW583" t="s">
        <v>98</v>
      </c>
      <c r="AX583" s="17" t="s">
        <v>98</v>
      </c>
      <c r="AY583" s="17" t="s">
        <v>329</v>
      </c>
      <c r="AZ583">
        <v>1</v>
      </c>
      <c r="BA583">
        <v>0</v>
      </c>
      <c r="BB583">
        <v>1</v>
      </c>
      <c r="BC583">
        <v>0</v>
      </c>
      <c r="BD583">
        <v>0</v>
      </c>
      <c r="BE583">
        <v>0</v>
      </c>
      <c r="BF583" s="17">
        <v>0</v>
      </c>
      <c r="BG583">
        <v>1</v>
      </c>
      <c r="BH583">
        <v>0</v>
      </c>
      <c r="BI583" s="17">
        <v>0</v>
      </c>
      <c r="BJ583">
        <v>25208</v>
      </c>
      <c r="BK583">
        <v>1486</v>
      </c>
      <c r="BL583" s="24">
        <v>39.1</v>
      </c>
      <c r="BM583">
        <v>1</v>
      </c>
      <c r="BN583">
        <v>0</v>
      </c>
      <c r="BO583">
        <v>0</v>
      </c>
      <c r="BP583">
        <v>0</v>
      </c>
      <c r="BQ583">
        <v>0</v>
      </c>
      <c r="BR583">
        <v>0</v>
      </c>
      <c r="BS583">
        <v>0</v>
      </c>
      <c r="BT583" s="17">
        <v>0</v>
      </c>
      <c r="BU583">
        <v>1</v>
      </c>
      <c r="BV583">
        <v>0</v>
      </c>
      <c r="BW583">
        <v>0</v>
      </c>
      <c r="BX583" s="17">
        <v>0</v>
      </c>
      <c r="BY583">
        <v>0</v>
      </c>
      <c r="BZ583">
        <v>0</v>
      </c>
      <c r="CA583">
        <v>0</v>
      </c>
      <c r="CB583">
        <v>0</v>
      </c>
      <c r="CC583" s="17">
        <v>0</v>
      </c>
      <c r="CD583">
        <v>1</v>
      </c>
      <c r="CE583">
        <v>1</v>
      </c>
      <c r="CF583">
        <v>0</v>
      </c>
      <c r="CG583">
        <v>0</v>
      </c>
      <c r="CH583">
        <v>0</v>
      </c>
      <c r="CI583">
        <v>0</v>
      </c>
      <c r="CJ583">
        <v>0</v>
      </c>
      <c r="CK583">
        <v>0</v>
      </c>
      <c r="CL583">
        <v>0</v>
      </c>
      <c r="CM583">
        <v>0</v>
      </c>
      <c r="CN583">
        <v>0</v>
      </c>
      <c r="CO583" s="17">
        <v>0</v>
      </c>
      <c r="CP583">
        <v>0</v>
      </c>
      <c r="CQ583">
        <v>43</v>
      </c>
      <c r="CR583">
        <v>0</v>
      </c>
      <c r="CS583">
        <v>1</v>
      </c>
      <c r="CT583">
        <v>11</v>
      </c>
      <c r="CZ583" s="33" t="s">
        <v>85</v>
      </c>
    </row>
    <row r="584" spans="1:104" x14ac:dyDescent="0.25">
      <c r="A584">
        <v>583</v>
      </c>
      <c r="B584">
        <v>38</v>
      </c>
      <c r="C584" s="24" t="s">
        <v>328</v>
      </c>
      <c r="D584" s="12">
        <v>8.9</v>
      </c>
      <c r="E584" s="13">
        <v>0.9</v>
      </c>
      <c r="F584" s="7">
        <f t="shared" si="137"/>
        <v>9.8888888888888893</v>
      </c>
      <c r="G584" s="7">
        <f t="shared" si="145"/>
        <v>8</v>
      </c>
      <c r="H584" s="15">
        <f t="shared" si="146"/>
        <v>9.8000000000000007</v>
      </c>
      <c r="I584" s="11">
        <f t="shared" si="147"/>
        <v>0.21725742008147989</v>
      </c>
      <c r="J584" s="32">
        <f t="shared" si="148"/>
        <v>2.1969851468913698E-2</v>
      </c>
      <c r="K584" s="32">
        <f t="shared" si="149"/>
        <v>45.516921287108055</v>
      </c>
      <c r="L584" s="8">
        <v>0</v>
      </c>
      <c r="M584" s="9">
        <v>1</v>
      </c>
      <c r="N584" s="8">
        <v>0</v>
      </c>
      <c r="O584" s="9">
        <v>0</v>
      </c>
      <c r="P584" s="9">
        <v>0</v>
      </c>
      <c r="Q584" s="9">
        <v>1</v>
      </c>
      <c r="R584" s="9">
        <v>0</v>
      </c>
      <c r="S584" s="8">
        <v>1981</v>
      </c>
      <c r="T584" s="9">
        <v>6</v>
      </c>
      <c r="U584" s="9">
        <f t="shared" si="150"/>
        <v>1974</v>
      </c>
      <c r="V584" s="9">
        <f t="shared" si="151"/>
        <v>50</v>
      </c>
      <c r="W584" s="7">
        <f t="shared" si="142"/>
        <v>9.4307999999999996</v>
      </c>
      <c r="X584" s="7">
        <f t="shared" si="143"/>
        <v>23.669200000000004</v>
      </c>
      <c r="Y584" s="9">
        <v>1</v>
      </c>
      <c r="Z584" s="9">
        <v>0</v>
      </c>
      <c r="AA584" s="9">
        <v>1</v>
      </c>
      <c r="AB584" s="9">
        <v>0</v>
      </c>
      <c r="AC584" s="9">
        <v>0</v>
      </c>
      <c r="AD584" s="29">
        <v>0</v>
      </c>
      <c r="AE584" s="9">
        <v>1</v>
      </c>
      <c r="AF584" s="9">
        <v>0</v>
      </c>
      <c r="AG584" s="29">
        <v>0</v>
      </c>
      <c r="AH584" s="9">
        <v>0</v>
      </c>
      <c r="AI584" s="29">
        <v>1</v>
      </c>
      <c r="AJ584" s="20">
        <v>2001</v>
      </c>
      <c r="AK584" s="32">
        <v>0.13719999999999999</v>
      </c>
      <c r="AL584" s="32">
        <f t="shared" si="144"/>
        <v>0.2238</v>
      </c>
      <c r="AM584" s="32">
        <v>0.28599999999999998</v>
      </c>
      <c r="AN584" s="42">
        <v>0.35299999999999998</v>
      </c>
      <c r="AO584" s="41">
        <v>0.56999999999999995</v>
      </c>
      <c r="AP584" s="17">
        <v>0.43</v>
      </c>
      <c r="AQ584">
        <v>1</v>
      </c>
      <c r="AR584" s="39">
        <v>0</v>
      </c>
      <c r="AS584" t="s">
        <v>98</v>
      </c>
      <c r="AT584" s="39" t="s">
        <v>98</v>
      </c>
      <c r="AU584">
        <v>1</v>
      </c>
      <c r="AV584" s="17">
        <v>0</v>
      </c>
      <c r="AW584" t="s">
        <v>98</v>
      </c>
      <c r="AX584" s="17" t="s">
        <v>98</v>
      </c>
      <c r="AY584" s="17" t="s">
        <v>329</v>
      </c>
      <c r="AZ584">
        <v>1</v>
      </c>
      <c r="BA584">
        <v>0</v>
      </c>
      <c r="BB584">
        <v>1</v>
      </c>
      <c r="BC584">
        <v>0</v>
      </c>
      <c r="BD584">
        <v>0</v>
      </c>
      <c r="BE584">
        <v>0</v>
      </c>
      <c r="BF584" s="17">
        <v>0</v>
      </c>
      <c r="BG584">
        <v>1</v>
      </c>
      <c r="BH584">
        <v>0</v>
      </c>
      <c r="BI584" s="17">
        <v>0</v>
      </c>
      <c r="BJ584">
        <v>25208</v>
      </c>
      <c r="BK584">
        <v>1486</v>
      </c>
      <c r="BL584" s="24">
        <v>39.1</v>
      </c>
      <c r="BM584">
        <v>1</v>
      </c>
      <c r="BN584">
        <v>0</v>
      </c>
      <c r="BO584">
        <v>0</v>
      </c>
      <c r="BP584">
        <v>0</v>
      </c>
      <c r="BQ584">
        <v>0</v>
      </c>
      <c r="BR584">
        <v>0</v>
      </c>
      <c r="BS584">
        <v>0</v>
      </c>
      <c r="BT584" s="17">
        <v>0</v>
      </c>
      <c r="BU584">
        <v>1</v>
      </c>
      <c r="BV584">
        <v>0</v>
      </c>
      <c r="BW584">
        <v>0</v>
      </c>
      <c r="BX584" s="17">
        <v>0</v>
      </c>
      <c r="BY584">
        <v>0</v>
      </c>
      <c r="BZ584">
        <v>0</v>
      </c>
      <c r="CA584">
        <v>0</v>
      </c>
      <c r="CB584">
        <v>0</v>
      </c>
      <c r="CC584" s="17">
        <v>0</v>
      </c>
      <c r="CD584">
        <v>1</v>
      </c>
      <c r="CE584">
        <v>1</v>
      </c>
      <c r="CF584">
        <v>0</v>
      </c>
      <c r="CG584">
        <v>0</v>
      </c>
      <c r="CH584">
        <v>0</v>
      </c>
      <c r="CI584">
        <v>0</v>
      </c>
      <c r="CJ584">
        <v>0</v>
      </c>
      <c r="CK584">
        <v>0</v>
      </c>
      <c r="CL584">
        <v>0</v>
      </c>
      <c r="CM584">
        <v>0</v>
      </c>
      <c r="CN584">
        <v>0</v>
      </c>
      <c r="CO584" s="17">
        <v>0</v>
      </c>
      <c r="CP584">
        <v>0</v>
      </c>
      <c r="CQ584">
        <v>43</v>
      </c>
      <c r="CR584">
        <v>0</v>
      </c>
      <c r="CS584">
        <v>1</v>
      </c>
      <c r="CT584">
        <v>11</v>
      </c>
      <c r="CZ584" s="33" t="s">
        <v>85</v>
      </c>
    </row>
    <row r="585" spans="1:104" x14ac:dyDescent="0.25">
      <c r="A585">
        <v>584</v>
      </c>
      <c r="B585">
        <v>38</v>
      </c>
      <c r="C585" s="24" t="s">
        <v>328</v>
      </c>
      <c r="D585" s="12">
        <v>10</v>
      </c>
      <c r="E585" s="13">
        <v>0.8</v>
      </c>
      <c r="F585" s="7">
        <f t="shared" si="137"/>
        <v>12.5</v>
      </c>
      <c r="G585" s="7">
        <f t="shared" si="145"/>
        <v>9.1999999999999993</v>
      </c>
      <c r="H585" s="15">
        <f t="shared" si="146"/>
        <v>10.8</v>
      </c>
      <c r="I585" s="11">
        <f t="shared" si="147"/>
        <v>0.21699786527230083</v>
      </c>
      <c r="J585" s="32">
        <f t="shared" si="148"/>
        <v>1.7359829221784067E-2</v>
      </c>
      <c r="K585" s="32">
        <f t="shared" si="149"/>
        <v>57.604253315184984</v>
      </c>
      <c r="L585" s="8">
        <v>0</v>
      </c>
      <c r="M585" s="9">
        <v>1</v>
      </c>
      <c r="N585" s="8">
        <v>0</v>
      </c>
      <c r="O585" s="9">
        <v>0</v>
      </c>
      <c r="P585" s="9">
        <v>0</v>
      </c>
      <c r="Q585" s="9">
        <v>1</v>
      </c>
      <c r="R585" s="9">
        <v>0</v>
      </c>
      <c r="S585" s="8">
        <v>3169</v>
      </c>
      <c r="T585" s="9">
        <v>6</v>
      </c>
      <c r="U585" s="9">
        <f t="shared" si="150"/>
        <v>3162</v>
      </c>
      <c r="V585" s="9">
        <f t="shared" si="151"/>
        <v>50</v>
      </c>
      <c r="W585" s="7">
        <f t="shared" si="142"/>
        <v>9.4307999999999996</v>
      </c>
      <c r="X585" s="7">
        <f t="shared" si="143"/>
        <v>23.669200000000004</v>
      </c>
      <c r="Y585" s="9">
        <v>1</v>
      </c>
      <c r="Z585" s="9">
        <v>0</v>
      </c>
      <c r="AA585" s="9">
        <v>1</v>
      </c>
      <c r="AB585" s="9">
        <v>0</v>
      </c>
      <c r="AC585" s="9">
        <v>0</v>
      </c>
      <c r="AD585" s="29">
        <v>0</v>
      </c>
      <c r="AE585" s="9">
        <v>1</v>
      </c>
      <c r="AF585" s="9">
        <v>0</v>
      </c>
      <c r="AG585" s="29">
        <v>0</v>
      </c>
      <c r="AH585" s="9">
        <v>0</v>
      </c>
      <c r="AI585" s="29">
        <v>1</v>
      </c>
      <c r="AJ585" s="20">
        <v>2001</v>
      </c>
      <c r="AK585" s="32">
        <v>0.13719999999999999</v>
      </c>
      <c r="AL585" s="32">
        <f t="shared" si="144"/>
        <v>0.2238</v>
      </c>
      <c r="AM585" s="32">
        <v>0.28599999999999998</v>
      </c>
      <c r="AN585" s="42">
        <v>0.35299999999999998</v>
      </c>
      <c r="AO585" s="41">
        <v>0.56999999999999995</v>
      </c>
      <c r="AP585" s="17">
        <v>0.43</v>
      </c>
      <c r="AQ585">
        <v>0</v>
      </c>
      <c r="AR585" s="39">
        <v>1</v>
      </c>
      <c r="AS585" t="s">
        <v>98</v>
      </c>
      <c r="AT585" s="39" t="s">
        <v>98</v>
      </c>
      <c r="AU585">
        <v>1</v>
      </c>
      <c r="AV585" s="17">
        <v>0</v>
      </c>
      <c r="AW585" t="s">
        <v>98</v>
      </c>
      <c r="AX585" s="17" t="s">
        <v>98</v>
      </c>
      <c r="AY585" s="17" t="s">
        <v>329</v>
      </c>
      <c r="AZ585">
        <v>1</v>
      </c>
      <c r="BA585">
        <v>0</v>
      </c>
      <c r="BB585">
        <v>1</v>
      </c>
      <c r="BC585">
        <v>0</v>
      </c>
      <c r="BD585">
        <v>0</v>
      </c>
      <c r="BE585">
        <v>0</v>
      </c>
      <c r="BF585" s="17">
        <v>0</v>
      </c>
      <c r="BG585">
        <v>1</v>
      </c>
      <c r="BH585">
        <v>0</v>
      </c>
      <c r="BI585" s="17">
        <v>0</v>
      </c>
      <c r="BJ585">
        <v>25208</v>
      </c>
      <c r="BK585">
        <v>1486</v>
      </c>
      <c r="BL585" s="24">
        <v>39.1</v>
      </c>
      <c r="BM585">
        <v>1</v>
      </c>
      <c r="BN585">
        <v>0</v>
      </c>
      <c r="BO585">
        <v>0</v>
      </c>
      <c r="BP585">
        <v>0</v>
      </c>
      <c r="BQ585">
        <v>0</v>
      </c>
      <c r="BR585">
        <v>0</v>
      </c>
      <c r="BS585">
        <v>0</v>
      </c>
      <c r="BT585" s="17">
        <v>0</v>
      </c>
      <c r="BU585">
        <v>1</v>
      </c>
      <c r="BV585">
        <v>0</v>
      </c>
      <c r="BW585">
        <v>0</v>
      </c>
      <c r="BX585" s="17">
        <v>0</v>
      </c>
      <c r="BY585">
        <v>0</v>
      </c>
      <c r="BZ585">
        <v>0</v>
      </c>
      <c r="CA585">
        <v>0</v>
      </c>
      <c r="CB585">
        <v>0</v>
      </c>
      <c r="CC585" s="17">
        <v>0</v>
      </c>
      <c r="CD585">
        <v>1</v>
      </c>
      <c r="CE585">
        <v>1</v>
      </c>
      <c r="CF585">
        <v>0</v>
      </c>
      <c r="CG585">
        <v>0</v>
      </c>
      <c r="CH585">
        <v>0</v>
      </c>
      <c r="CI585">
        <v>0</v>
      </c>
      <c r="CJ585">
        <v>0</v>
      </c>
      <c r="CK585">
        <v>0</v>
      </c>
      <c r="CL585">
        <v>0</v>
      </c>
      <c r="CM585">
        <v>0</v>
      </c>
      <c r="CN585">
        <v>0</v>
      </c>
      <c r="CO585" s="17">
        <v>0</v>
      </c>
      <c r="CP585">
        <v>0</v>
      </c>
      <c r="CQ585">
        <v>43</v>
      </c>
      <c r="CR585">
        <v>0</v>
      </c>
      <c r="CS585">
        <v>1</v>
      </c>
      <c r="CT585">
        <v>11</v>
      </c>
      <c r="CZ585" s="33" t="s">
        <v>85</v>
      </c>
    </row>
    <row r="586" spans="1:104" x14ac:dyDescent="0.25">
      <c r="A586">
        <v>585</v>
      </c>
      <c r="B586">
        <v>38</v>
      </c>
      <c r="C586" s="24" t="s">
        <v>328</v>
      </c>
      <c r="D586" s="12">
        <v>5.0999999999999996</v>
      </c>
      <c r="E586" s="13">
        <v>0.6</v>
      </c>
      <c r="F586" s="7">
        <f t="shared" si="137"/>
        <v>8.5</v>
      </c>
      <c r="G586" s="7">
        <f t="shared" si="145"/>
        <v>4.5</v>
      </c>
      <c r="H586" s="15">
        <f t="shared" si="146"/>
        <v>5.6999999999999993</v>
      </c>
      <c r="I586" s="11">
        <f t="shared" si="147"/>
        <v>0.18790553781709984</v>
      </c>
      <c r="J586" s="32">
        <f t="shared" si="148"/>
        <v>2.2106533860835276E-2</v>
      </c>
      <c r="K586" s="32">
        <f t="shared" si="149"/>
        <v>45.235494912734183</v>
      </c>
      <c r="L586" s="8">
        <v>0</v>
      </c>
      <c r="M586" s="9">
        <v>1</v>
      </c>
      <c r="N586" s="8">
        <v>0</v>
      </c>
      <c r="O586" s="9">
        <v>0</v>
      </c>
      <c r="P586" s="9">
        <v>0</v>
      </c>
      <c r="Q586" s="9">
        <v>1</v>
      </c>
      <c r="R586" s="9">
        <v>0</v>
      </c>
      <c r="S586" s="8">
        <v>1981</v>
      </c>
      <c r="T586" s="9">
        <v>6</v>
      </c>
      <c r="U586" s="9">
        <f t="shared" si="150"/>
        <v>1974</v>
      </c>
      <c r="V586" s="9">
        <f t="shared" si="151"/>
        <v>50</v>
      </c>
      <c r="W586" s="7">
        <f t="shared" si="142"/>
        <v>9.4307999999999996</v>
      </c>
      <c r="X586" s="7">
        <f t="shared" si="143"/>
        <v>23.669200000000004</v>
      </c>
      <c r="Y586" s="9">
        <v>1</v>
      </c>
      <c r="Z586" s="9">
        <v>0</v>
      </c>
      <c r="AA586" s="9">
        <v>1</v>
      </c>
      <c r="AB586" s="9">
        <v>0</v>
      </c>
      <c r="AC586" s="9">
        <v>0</v>
      </c>
      <c r="AD586" s="29">
        <v>0</v>
      </c>
      <c r="AE586" s="9">
        <v>1</v>
      </c>
      <c r="AF586" s="9">
        <v>0</v>
      </c>
      <c r="AG586" s="29">
        <v>0</v>
      </c>
      <c r="AH586" s="9">
        <v>0</v>
      </c>
      <c r="AI586" s="29">
        <v>1</v>
      </c>
      <c r="AJ586" s="20">
        <v>2001</v>
      </c>
      <c r="AK586" s="32">
        <v>0.13719999999999999</v>
      </c>
      <c r="AL586" s="32">
        <f t="shared" si="144"/>
        <v>0.2238</v>
      </c>
      <c r="AM586" s="32">
        <v>0.28599999999999998</v>
      </c>
      <c r="AN586" s="42">
        <v>0.35299999999999998</v>
      </c>
      <c r="AO586" s="41">
        <v>0.56999999999999995</v>
      </c>
      <c r="AP586" s="17">
        <v>0.43</v>
      </c>
      <c r="AQ586">
        <v>1</v>
      </c>
      <c r="AR586" s="39">
        <v>0</v>
      </c>
      <c r="AS586" t="s">
        <v>98</v>
      </c>
      <c r="AT586" s="39" t="s">
        <v>98</v>
      </c>
      <c r="AU586">
        <v>1</v>
      </c>
      <c r="AV586" s="17">
        <v>0</v>
      </c>
      <c r="AW586" t="s">
        <v>98</v>
      </c>
      <c r="AX586" s="17" t="s">
        <v>98</v>
      </c>
      <c r="AY586" s="17" t="s">
        <v>329</v>
      </c>
      <c r="AZ586">
        <v>1</v>
      </c>
      <c r="BA586">
        <v>0</v>
      </c>
      <c r="BB586">
        <v>1</v>
      </c>
      <c r="BC586">
        <v>0</v>
      </c>
      <c r="BD586">
        <v>0</v>
      </c>
      <c r="BE586">
        <v>0</v>
      </c>
      <c r="BF586" s="17">
        <v>0</v>
      </c>
      <c r="BG586">
        <v>1</v>
      </c>
      <c r="BH586">
        <v>0</v>
      </c>
      <c r="BI586" s="17">
        <v>0</v>
      </c>
      <c r="BJ586">
        <v>25208</v>
      </c>
      <c r="BK586">
        <v>1486</v>
      </c>
      <c r="BL586" s="24">
        <v>39.1</v>
      </c>
      <c r="BM586">
        <v>1</v>
      </c>
      <c r="BN586">
        <v>0</v>
      </c>
      <c r="BO586">
        <v>0</v>
      </c>
      <c r="BP586">
        <v>0</v>
      </c>
      <c r="BQ586">
        <v>0</v>
      </c>
      <c r="BR586">
        <v>0</v>
      </c>
      <c r="BS586">
        <v>0</v>
      </c>
      <c r="BT586" s="17">
        <v>0</v>
      </c>
      <c r="BU586">
        <v>1</v>
      </c>
      <c r="BV586">
        <v>0</v>
      </c>
      <c r="BW586">
        <v>0</v>
      </c>
      <c r="BX586" s="17">
        <v>0</v>
      </c>
      <c r="BY586">
        <v>0</v>
      </c>
      <c r="BZ586">
        <v>0</v>
      </c>
      <c r="CA586">
        <v>0</v>
      </c>
      <c r="CB586">
        <v>0</v>
      </c>
      <c r="CC586" s="17">
        <v>0</v>
      </c>
      <c r="CD586">
        <v>1</v>
      </c>
      <c r="CE586">
        <v>1</v>
      </c>
      <c r="CF586">
        <v>0</v>
      </c>
      <c r="CG586">
        <v>0</v>
      </c>
      <c r="CH586">
        <v>0</v>
      </c>
      <c r="CI586">
        <v>0</v>
      </c>
      <c r="CJ586">
        <v>0</v>
      </c>
      <c r="CK586">
        <v>0</v>
      </c>
      <c r="CL586">
        <v>0</v>
      </c>
      <c r="CM586">
        <v>0</v>
      </c>
      <c r="CN586">
        <v>0</v>
      </c>
      <c r="CO586" s="17">
        <v>0</v>
      </c>
      <c r="CP586">
        <v>0</v>
      </c>
      <c r="CQ586">
        <v>43</v>
      </c>
      <c r="CR586">
        <v>0</v>
      </c>
      <c r="CS586">
        <v>1</v>
      </c>
      <c r="CT586">
        <v>11</v>
      </c>
      <c r="CZ586" s="33" t="s">
        <v>85</v>
      </c>
    </row>
    <row r="587" spans="1:104" x14ac:dyDescent="0.25">
      <c r="A587">
        <v>586</v>
      </c>
      <c r="B587">
        <v>38</v>
      </c>
      <c r="C587" s="24" t="s">
        <v>328</v>
      </c>
      <c r="D587" s="12">
        <v>8.1</v>
      </c>
      <c r="E587" s="13">
        <v>0.9</v>
      </c>
      <c r="F587" s="7">
        <f t="shared" si="137"/>
        <v>9</v>
      </c>
      <c r="G587" s="7">
        <f t="shared" si="145"/>
        <v>7.1999999999999993</v>
      </c>
      <c r="H587" s="15">
        <f t="shared" si="146"/>
        <v>9</v>
      </c>
      <c r="I587" s="11">
        <f t="shared" si="147"/>
        <v>0.15804073293140256</v>
      </c>
      <c r="J587" s="32">
        <f t="shared" si="148"/>
        <v>1.7560081436822507E-2</v>
      </c>
      <c r="K587" s="32">
        <f t="shared" si="149"/>
        <v>56.947344099615393</v>
      </c>
      <c r="L587" s="8">
        <v>0</v>
      </c>
      <c r="M587" s="9">
        <v>1</v>
      </c>
      <c r="N587" s="8">
        <v>0</v>
      </c>
      <c r="O587" s="9">
        <v>0</v>
      </c>
      <c r="P587" s="9">
        <v>0</v>
      </c>
      <c r="Q587" s="9">
        <v>1</v>
      </c>
      <c r="R587" s="9">
        <v>0</v>
      </c>
      <c r="S587" s="8">
        <v>3169</v>
      </c>
      <c r="T587" s="9">
        <v>6</v>
      </c>
      <c r="U587" s="9">
        <f t="shared" si="150"/>
        <v>3162</v>
      </c>
      <c r="V587" s="9">
        <f t="shared" si="151"/>
        <v>50</v>
      </c>
      <c r="W587" s="7">
        <f t="shared" si="142"/>
        <v>9.4307999999999996</v>
      </c>
      <c r="X587" s="7">
        <f t="shared" si="143"/>
        <v>23.669200000000004</v>
      </c>
      <c r="Y587" s="9">
        <v>1</v>
      </c>
      <c r="Z587" s="9">
        <v>0</v>
      </c>
      <c r="AA587" s="9">
        <v>1</v>
      </c>
      <c r="AB587" s="9">
        <v>0</v>
      </c>
      <c r="AC587" s="9">
        <v>0</v>
      </c>
      <c r="AD587" s="29">
        <v>0</v>
      </c>
      <c r="AE587" s="9">
        <v>1</v>
      </c>
      <c r="AF587" s="9">
        <v>0</v>
      </c>
      <c r="AG587" s="29">
        <v>0</v>
      </c>
      <c r="AH587" s="9">
        <v>0</v>
      </c>
      <c r="AI587" s="29">
        <v>1</v>
      </c>
      <c r="AJ587" s="20">
        <v>2001</v>
      </c>
      <c r="AK587" s="32">
        <v>0.13719999999999999</v>
      </c>
      <c r="AL587" s="32">
        <f t="shared" si="144"/>
        <v>0.2238</v>
      </c>
      <c r="AM587" s="32">
        <v>0.28599999999999998</v>
      </c>
      <c r="AN587" s="42">
        <v>0.35299999999999998</v>
      </c>
      <c r="AO587" s="41">
        <v>0.56999999999999995</v>
      </c>
      <c r="AP587" s="17">
        <v>0.43</v>
      </c>
      <c r="AQ587">
        <v>0</v>
      </c>
      <c r="AR587" s="39">
        <v>1</v>
      </c>
      <c r="AS587" t="s">
        <v>98</v>
      </c>
      <c r="AT587" s="39" t="s">
        <v>98</v>
      </c>
      <c r="AU587">
        <v>1</v>
      </c>
      <c r="AV587" s="17">
        <v>0</v>
      </c>
      <c r="AW587" t="s">
        <v>98</v>
      </c>
      <c r="AX587" s="17" t="s">
        <v>98</v>
      </c>
      <c r="AY587" s="17" t="s">
        <v>329</v>
      </c>
      <c r="AZ587">
        <v>1</v>
      </c>
      <c r="BA587">
        <v>0</v>
      </c>
      <c r="BB587">
        <v>1</v>
      </c>
      <c r="BC587">
        <v>0</v>
      </c>
      <c r="BD587">
        <v>0</v>
      </c>
      <c r="BE587">
        <v>0</v>
      </c>
      <c r="BF587" s="17">
        <v>0</v>
      </c>
      <c r="BG587">
        <v>1</v>
      </c>
      <c r="BH587">
        <v>0</v>
      </c>
      <c r="BI587" s="17">
        <v>0</v>
      </c>
      <c r="BJ587">
        <v>25208</v>
      </c>
      <c r="BK587">
        <v>1486</v>
      </c>
      <c r="BL587" s="24">
        <v>39.1</v>
      </c>
      <c r="BM587">
        <v>1</v>
      </c>
      <c r="BN587">
        <v>0</v>
      </c>
      <c r="BO587">
        <v>0</v>
      </c>
      <c r="BP587">
        <v>0</v>
      </c>
      <c r="BQ587">
        <v>0</v>
      </c>
      <c r="BR587">
        <v>0</v>
      </c>
      <c r="BS587">
        <v>0</v>
      </c>
      <c r="BT587" s="17">
        <v>0</v>
      </c>
      <c r="BU587">
        <v>1</v>
      </c>
      <c r="BV587">
        <v>0</v>
      </c>
      <c r="BW587">
        <v>0</v>
      </c>
      <c r="BX587" s="17">
        <v>0</v>
      </c>
      <c r="BY587">
        <v>0</v>
      </c>
      <c r="BZ587">
        <v>0</v>
      </c>
      <c r="CA587">
        <v>0</v>
      </c>
      <c r="CB587">
        <v>0</v>
      </c>
      <c r="CC587" s="17">
        <v>0</v>
      </c>
      <c r="CD587">
        <v>1</v>
      </c>
      <c r="CE587">
        <v>1</v>
      </c>
      <c r="CF587">
        <v>0</v>
      </c>
      <c r="CG587">
        <v>0</v>
      </c>
      <c r="CH587">
        <v>0</v>
      </c>
      <c r="CI587">
        <v>0</v>
      </c>
      <c r="CJ587">
        <v>0</v>
      </c>
      <c r="CK587">
        <v>0</v>
      </c>
      <c r="CL587">
        <v>0</v>
      </c>
      <c r="CM587">
        <v>0</v>
      </c>
      <c r="CN587">
        <v>0</v>
      </c>
      <c r="CO587" s="17">
        <v>0</v>
      </c>
      <c r="CP587">
        <v>0</v>
      </c>
      <c r="CQ587">
        <v>43</v>
      </c>
      <c r="CR587">
        <v>0</v>
      </c>
      <c r="CS587">
        <v>1</v>
      </c>
      <c r="CT587">
        <v>11</v>
      </c>
      <c r="CZ587" s="33" t="s">
        <v>85</v>
      </c>
    </row>
    <row r="588" spans="1:104" x14ac:dyDescent="0.25">
      <c r="A588">
        <v>587</v>
      </c>
      <c r="B588">
        <v>38</v>
      </c>
      <c r="C588" s="24" t="s">
        <v>328</v>
      </c>
      <c r="D588" s="12">
        <v>3.6</v>
      </c>
      <c r="E588" s="13">
        <v>0.7</v>
      </c>
      <c r="F588" s="7">
        <f t="shared" si="137"/>
        <v>5.1428571428571432</v>
      </c>
      <c r="G588" s="7">
        <f t="shared" si="145"/>
        <v>2.9000000000000004</v>
      </c>
      <c r="H588" s="15">
        <f t="shared" si="146"/>
        <v>4.3</v>
      </c>
      <c r="I588" s="11">
        <f t="shared" si="147"/>
        <v>0.11498487595858155</v>
      </c>
      <c r="J588" s="32">
        <f t="shared" si="148"/>
        <v>2.2358170325279741E-2</v>
      </c>
      <c r="K588" s="32">
        <f t="shared" si="149"/>
        <v>44.726379012746349</v>
      </c>
      <c r="L588" s="8">
        <v>0</v>
      </c>
      <c r="M588" s="9">
        <v>1</v>
      </c>
      <c r="N588" s="8">
        <v>0</v>
      </c>
      <c r="O588" s="9">
        <v>0</v>
      </c>
      <c r="P588" s="9">
        <v>0</v>
      </c>
      <c r="Q588" s="9">
        <v>1</v>
      </c>
      <c r="R588" s="9">
        <v>0</v>
      </c>
      <c r="S588" s="8">
        <v>1981</v>
      </c>
      <c r="T588" s="9">
        <v>6</v>
      </c>
      <c r="U588" s="9">
        <f t="shared" si="150"/>
        <v>1974</v>
      </c>
      <c r="V588" s="9">
        <f t="shared" si="151"/>
        <v>50</v>
      </c>
      <c r="W588" s="7">
        <f t="shared" si="142"/>
        <v>9.4307999999999996</v>
      </c>
      <c r="X588" s="7">
        <f t="shared" si="143"/>
        <v>23.669200000000004</v>
      </c>
      <c r="Y588" s="9">
        <v>1</v>
      </c>
      <c r="Z588" s="9">
        <v>0</v>
      </c>
      <c r="AA588" s="9">
        <v>1</v>
      </c>
      <c r="AB588" s="9">
        <v>0</v>
      </c>
      <c r="AC588" s="9">
        <v>0</v>
      </c>
      <c r="AD588" s="29">
        <v>0</v>
      </c>
      <c r="AE588" s="9">
        <v>1</v>
      </c>
      <c r="AF588" s="9">
        <v>0</v>
      </c>
      <c r="AG588" s="29">
        <v>0</v>
      </c>
      <c r="AH588" s="9">
        <v>0</v>
      </c>
      <c r="AI588" s="29">
        <v>1</v>
      </c>
      <c r="AJ588" s="20">
        <v>2001</v>
      </c>
      <c r="AK588" s="32">
        <v>0.13719999999999999</v>
      </c>
      <c r="AL588" s="32">
        <f t="shared" si="144"/>
        <v>0.2238</v>
      </c>
      <c r="AM588" s="32">
        <v>0.28599999999999998</v>
      </c>
      <c r="AN588" s="42">
        <v>0.35299999999999998</v>
      </c>
      <c r="AO588" s="41">
        <v>0.56999999999999995</v>
      </c>
      <c r="AP588" s="17">
        <v>0.43</v>
      </c>
      <c r="AQ588">
        <v>1</v>
      </c>
      <c r="AR588" s="39">
        <v>0</v>
      </c>
      <c r="AS588" t="s">
        <v>98</v>
      </c>
      <c r="AT588" s="39" t="s">
        <v>98</v>
      </c>
      <c r="AU588">
        <v>1</v>
      </c>
      <c r="AV588" s="17">
        <v>0</v>
      </c>
      <c r="AW588" t="s">
        <v>98</v>
      </c>
      <c r="AX588" s="17" t="s">
        <v>98</v>
      </c>
      <c r="AY588" s="17" t="s">
        <v>329</v>
      </c>
      <c r="AZ588">
        <v>1</v>
      </c>
      <c r="BA588">
        <v>0</v>
      </c>
      <c r="BB588">
        <v>1</v>
      </c>
      <c r="BC588">
        <v>0</v>
      </c>
      <c r="BD588">
        <v>0</v>
      </c>
      <c r="BE588">
        <v>0</v>
      </c>
      <c r="BF588" s="17">
        <v>0</v>
      </c>
      <c r="BG588">
        <v>1</v>
      </c>
      <c r="BH588">
        <v>0</v>
      </c>
      <c r="BI588" s="17">
        <v>0</v>
      </c>
      <c r="BJ588">
        <v>25208</v>
      </c>
      <c r="BK588">
        <v>1486</v>
      </c>
      <c r="BL588" s="24">
        <v>39.1</v>
      </c>
      <c r="BM588">
        <v>1</v>
      </c>
      <c r="BN588">
        <v>0</v>
      </c>
      <c r="BO588">
        <v>0</v>
      </c>
      <c r="BP588">
        <v>0</v>
      </c>
      <c r="BQ588">
        <v>0</v>
      </c>
      <c r="BR588">
        <v>0</v>
      </c>
      <c r="BS588">
        <v>0</v>
      </c>
      <c r="BT588" s="17">
        <v>0</v>
      </c>
      <c r="BU588">
        <v>1</v>
      </c>
      <c r="BV588">
        <v>0</v>
      </c>
      <c r="BW588">
        <v>0</v>
      </c>
      <c r="BX588" s="17">
        <v>0</v>
      </c>
      <c r="BY588">
        <v>0</v>
      </c>
      <c r="BZ588">
        <v>0</v>
      </c>
      <c r="CA588">
        <v>0</v>
      </c>
      <c r="CB588">
        <v>0</v>
      </c>
      <c r="CC588" s="17">
        <v>0</v>
      </c>
      <c r="CD588">
        <v>1</v>
      </c>
      <c r="CE588">
        <v>1</v>
      </c>
      <c r="CF588">
        <v>0</v>
      </c>
      <c r="CG588">
        <v>0</v>
      </c>
      <c r="CH588">
        <v>0</v>
      </c>
      <c r="CI588">
        <v>0</v>
      </c>
      <c r="CJ588">
        <v>0</v>
      </c>
      <c r="CK588">
        <v>0</v>
      </c>
      <c r="CL588">
        <v>0</v>
      </c>
      <c r="CM588">
        <v>0</v>
      </c>
      <c r="CN588">
        <v>0</v>
      </c>
      <c r="CO588" s="17">
        <v>0</v>
      </c>
      <c r="CP588">
        <v>0</v>
      </c>
      <c r="CQ588">
        <v>43</v>
      </c>
      <c r="CR588">
        <v>0</v>
      </c>
      <c r="CS588">
        <v>1</v>
      </c>
      <c r="CT588">
        <v>11</v>
      </c>
      <c r="CZ588" s="33" t="s">
        <v>85</v>
      </c>
    </row>
    <row r="589" spans="1:104" x14ac:dyDescent="0.25">
      <c r="A589">
        <v>588</v>
      </c>
      <c r="B589">
        <v>38</v>
      </c>
      <c r="C589" s="24" t="s">
        <v>328</v>
      </c>
      <c r="D589" s="12">
        <v>7.1</v>
      </c>
      <c r="E589" s="13">
        <v>0.9</v>
      </c>
      <c r="F589" s="7">
        <f t="shared" si="137"/>
        <v>7.8888888888888884</v>
      </c>
      <c r="G589" s="7">
        <f t="shared" si="145"/>
        <v>6.1999999999999993</v>
      </c>
      <c r="H589" s="15">
        <f t="shared" si="146"/>
        <v>8</v>
      </c>
      <c r="I589" s="11">
        <f t="shared" si="147"/>
        <v>0.13893207571861219</v>
      </c>
      <c r="J589" s="32">
        <f t="shared" si="148"/>
        <v>1.7611108189683235E-2</v>
      </c>
      <c r="K589" s="32">
        <f t="shared" si="149"/>
        <v>56.782343804225228</v>
      </c>
      <c r="L589" s="8">
        <v>0</v>
      </c>
      <c r="M589" s="9">
        <v>1</v>
      </c>
      <c r="N589" s="8">
        <v>0</v>
      </c>
      <c r="O589" s="9">
        <v>0</v>
      </c>
      <c r="P589" s="9">
        <v>0</v>
      </c>
      <c r="Q589" s="9">
        <v>1</v>
      </c>
      <c r="R589" s="9">
        <v>0</v>
      </c>
      <c r="S589" s="8">
        <v>3169</v>
      </c>
      <c r="T589" s="9">
        <v>6</v>
      </c>
      <c r="U589" s="9">
        <f t="shared" si="150"/>
        <v>3162</v>
      </c>
      <c r="V589" s="9">
        <f t="shared" si="151"/>
        <v>50</v>
      </c>
      <c r="W589" s="7">
        <f t="shared" si="142"/>
        <v>9.4307999999999996</v>
      </c>
      <c r="X589" s="7">
        <f t="shared" si="143"/>
        <v>23.669200000000004</v>
      </c>
      <c r="Y589" s="9">
        <v>1</v>
      </c>
      <c r="Z589" s="9">
        <v>0</v>
      </c>
      <c r="AA589" s="9">
        <v>1</v>
      </c>
      <c r="AB589" s="9">
        <v>0</v>
      </c>
      <c r="AC589" s="9">
        <v>0</v>
      </c>
      <c r="AD589" s="29">
        <v>0</v>
      </c>
      <c r="AE589" s="9">
        <v>1</v>
      </c>
      <c r="AF589" s="9">
        <v>0</v>
      </c>
      <c r="AG589" s="29">
        <v>0</v>
      </c>
      <c r="AH589" s="9">
        <v>0</v>
      </c>
      <c r="AI589" s="29">
        <v>1</v>
      </c>
      <c r="AJ589" s="20">
        <v>2001</v>
      </c>
      <c r="AK589" s="32">
        <v>0.13719999999999999</v>
      </c>
      <c r="AL589" s="32">
        <f t="shared" si="144"/>
        <v>0.2238</v>
      </c>
      <c r="AM589" s="32">
        <v>0.28599999999999998</v>
      </c>
      <c r="AN589" s="42">
        <v>0.35299999999999998</v>
      </c>
      <c r="AO589" s="41">
        <v>0.56999999999999995</v>
      </c>
      <c r="AP589" s="17">
        <v>0.43</v>
      </c>
      <c r="AQ589">
        <v>0</v>
      </c>
      <c r="AR589" s="39">
        <v>1</v>
      </c>
      <c r="AS589" t="s">
        <v>98</v>
      </c>
      <c r="AT589" s="39" t="s">
        <v>98</v>
      </c>
      <c r="AU589">
        <v>1</v>
      </c>
      <c r="AV589" s="17">
        <v>0</v>
      </c>
      <c r="AW589" t="s">
        <v>98</v>
      </c>
      <c r="AX589" s="17" t="s">
        <v>98</v>
      </c>
      <c r="AY589" s="17" t="s">
        <v>329</v>
      </c>
      <c r="AZ589">
        <v>1</v>
      </c>
      <c r="BA589">
        <v>0</v>
      </c>
      <c r="BB589">
        <v>1</v>
      </c>
      <c r="BC589">
        <v>0</v>
      </c>
      <c r="BD589">
        <v>0</v>
      </c>
      <c r="BE589">
        <v>0</v>
      </c>
      <c r="BF589" s="17">
        <v>0</v>
      </c>
      <c r="BG589">
        <v>1</v>
      </c>
      <c r="BH589">
        <v>0</v>
      </c>
      <c r="BI589" s="17">
        <v>0</v>
      </c>
      <c r="BJ589">
        <v>25208</v>
      </c>
      <c r="BK589">
        <v>1486</v>
      </c>
      <c r="BL589" s="24">
        <v>39.1</v>
      </c>
      <c r="BM589">
        <v>1</v>
      </c>
      <c r="BN589">
        <v>0</v>
      </c>
      <c r="BO589">
        <v>0</v>
      </c>
      <c r="BP589">
        <v>0</v>
      </c>
      <c r="BQ589">
        <v>0</v>
      </c>
      <c r="BR589">
        <v>0</v>
      </c>
      <c r="BS589">
        <v>0</v>
      </c>
      <c r="BT589" s="17">
        <v>0</v>
      </c>
      <c r="BU589">
        <v>1</v>
      </c>
      <c r="BV589">
        <v>0</v>
      </c>
      <c r="BW589">
        <v>0</v>
      </c>
      <c r="BX589" s="17">
        <v>0</v>
      </c>
      <c r="BY589">
        <v>0</v>
      </c>
      <c r="BZ589">
        <v>0</v>
      </c>
      <c r="CA589">
        <v>0</v>
      </c>
      <c r="CB589">
        <v>0</v>
      </c>
      <c r="CC589" s="17">
        <v>0</v>
      </c>
      <c r="CD589">
        <v>1</v>
      </c>
      <c r="CE589">
        <v>1</v>
      </c>
      <c r="CF589">
        <v>0</v>
      </c>
      <c r="CG589">
        <v>0</v>
      </c>
      <c r="CH589">
        <v>0</v>
      </c>
      <c r="CI589">
        <v>0</v>
      </c>
      <c r="CJ589">
        <v>0</v>
      </c>
      <c r="CK589">
        <v>0</v>
      </c>
      <c r="CL589">
        <v>0</v>
      </c>
      <c r="CM589">
        <v>0</v>
      </c>
      <c r="CN589">
        <v>0</v>
      </c>
      <c r="CO589" s="17">
        <v>0</v>
      </c>
      <c r="CP589">
        <v>0</v>
      </c>
      <c r="CQ589">
        <v>43</v>
      </c>
      <c r="CR589">
        <v>0</v>
      </c>
      <c r="CS589">
        <v>1</v>
      </c>
      <c r="CT589">
        <v>11</v>
      </c>
      <c r="CZ589" s="33" t="s">
        <v>85</v>
      </c>
    </row>
    <row r="590" spans="1:104" x14ac:dyDescent="0.25">
      <c r="A590">
        <v>589</v>
      </c>
      <c r="B590">
        <v>38</v>
      </c>
      <c r="C590" s="24" t="s">
        <v>328</v>
      </c>
      <c r="D590" s="12">
        <v>2.6</v>
      </c>
      <c r="E590" s="13">
        <v>0.7</v>
      </c>
      <c r="F590" s="7">
        <f t="shared" si="137"/>
        <v>3.7142857142857149</v>
      </c>
      <c r="G590" s="7">
        <f t="shared" si="145"/>
        <v>1.9000000000000001</v>
      </c>
      <c r="H590" s="15">
        <f t="shared" si="146"/>
        <v>3.3</v>
      </c>
      <c r="I590" s="11">
        <f t="shared" si="147"/>
        <v>8.3308518375353649E-2</v>
      </c>
      <c r="J590" s="32">
        <f t="shared" si="148"/>
        <v>2.2429216485672133E-2</v>
      </c>
      <c r="K590" s="32">
        <f t="shared" si="149"/>
        <v>44.584704982396673</v>
      </c>
      <c r="L590" s="8">
        <v>0</v>
      </c>
      <c r="M590" s="9">
        <v>1</v>
      </c>
      <c r="N590" s="8">
        <v>0</v>
      </c>
      <c r="O590" s="9">
        <v>0</v>
      </c>
      <c r="P590" s="9">
        <v>0</v>
      </c>
      <c r="Q590" s="9">
        <v>1</v>
      </c>
      <c r="R590" s="9">
        <v>0</v>
      </c>
      <c r="S590" s="8">
        <v>1981</v>
      </c>
      <c r="T590" s="9">
        <v>6</v>
      </c>
      <c r="U590" s="9">
        <f t="shared" si="150"/>
        <v>1974</v>
      </c>
      <c r="V590" s="9">
        <f t="shared" si="151"/>
        <v>50</v>
      </c>
      <c r="W590" s="7">
        <f t="shared" si="142"/>
        <v>9.4307999999999996</v>
      </c>
      <c r="X590" s="7">
        <f t="shared" si="143"/>
        <v>23.669200000000004</v>
      </c>
      <c r="Y590" s="9">
        <v>1</v>
      </c>
      <c r="Z590" s="9">
        <v>0</v>
      </c>
      <c r="AA590" s="9">
        <v>1</v>
      </c>
      <c r="AB590" s="9">
        <v>0</v>
      </c>
      <c r="AC590" s="9">
        <v>0</v>
      </c>
      <c r="AD590" s="29">
        <v>0</v>
      </c>
      <c r="AE590" s="9">
        <v>1</v>
      </c>
      <c r="AF590" s="9">
        <v>0</v>
      </c>
      <c r="AG590" s="29">
        <v>0</v>
      </c>
      <c r="AH590" s="9">
        <v>0</v>
      </c>
      <c r="AI590" s="29">
        <v>1</v>
      </c>
      <c r="AJ590" s="20">
        <v>2001</v>
      </c>
      <c r="AK590" s="32">
        <v>0.13719999999999999</v>
      </c>
      <c r="AL590" s="32">
        <f t="shared" si="144"/>
        <v>0.2238</v>
      </c>
      <c r="AM590" s="32">
        <v>0.28599999999999998</v>
      </c>
      <c r="AN590" s="42">
        <v>0.35299999999999998</v>
      </c>
      <c r="AO590" s="41">
        <v>0.56999999999999995</v>
      </c>
      <c r="AP590" s="17">
        <v>0.43</v>
      </c>
      <c r="AQ590">
        <v>1</v>
      </c>
      <c r="AR590" s="39">
        <v>0</v>
      </c>
      <c r="AS590" t="s">
        <v>98</v>
      </c>
      <c r="AT590" s="39" t="s">
        <v>98</v>
      </c>
      <c r="AU590">
        <v>1</v>
      </c>
      <c r="AV590" s="17">
        <v>0</v>
      </c>
      <c r="AW590" t="s">
        <v>98</v>
      </c>
      <c r="AX590" s="17" t="s">
        <v>98</v>
      </c>
      <c r="AY590" s="17" t="s">
        <v>329</v>
      </c>
      <c r="AZ590">
        <v>1</v>
      </c>
      <c r="BA590">
        <v>0</v>
      </c>
      <c r="BB590">
        <v>1</v>
      </c>
      <c r="BC590">
        <v>0</v>
      </c>
      <c r="BD590">
        <v>0</v>
      </c>
      <c r="BE590">
        <v>0</v>
      </c>
      <c r="BF590" s="17">
        <v>0</v>
      </c>
      <c r="BG590">
        <v>1</v>
      </c>
      <c r="BH590">
        <v>0</v>
      </c>
      <c r="BI590" s="17">
        <v>0</v>
      </c>
      <c r="BJ590">
        <v>25208</v>
      </c>
      <c r="BK590">
        <v>1486</v>
      </c>
      <c r="BL590" s="24">
        <v>39.1</v>
      </c>
      <c r="BM590">
        <v>1</v>
      </c>
      <c r="BN590">
        <v>0</v>
      </c>
      <c r="BO590">
        <v>0</v>
      </c>
      <c r="BP590">
        <v>0</v>
      </c>
      <c r="BQ590">
        <v>0</v>
      </c>
      <c r="BR590">
        <v>0</v>
      </c>
      <c r="BS590">
        <v>0</v>
      </c>
      <c r="BT590" s="17">
        <v>0</v>
      </c>
      <c r="BU590">
        <v>1</v>
      </c>
      <c r="BV590">
        <v>0</v>
      </c>
      <c r="BW590">
        <v>0</v>
      </c>
      <c r="BX590" s="17">
        <v>0</v>
      </c>
      <c r="BY590">
        <v>0</v>
      </c>
      <c r="BZ590">
        <v>0</v>
      </c>
      <c r="CA590">
        <v>0</v>
      </c>
      <c r="CB590">
        <v>0</v>
      </c>
      <c r="CC590" s="17">
        <v>0</v>
      </c>
      <c r="CD590">
        <v>1</v>
      </c>
      <c r="CE590">
        <v>1</v>
      </c>
      <c r="CF590">
        <v>0</v>
      </c>
      <c r="CG590">
        <v>0</v>
      </c>
      <c r="CH590">
        <v>0</v>
      </c>
      <c r="CI590">
        <v>0</v>
      </c>
      <c r="CJ590">
        <v>0</v>
      </c>
      <c r="CK590">
        <v>0</v>
      </c>
      <c r="CL590">
        <v>0</v>
      </c>
      <c r="CM590">
        <v>0</v>
      </c>
      <c r="CN590">
        <v>0</v>
      </c>
      <c r="CO590" s="17">
        <v>0</v>
      </c>
      <c r="CP590">
        <v>0</v>
      </c>
      <c r="CQ590">
        <v>43</v>
      </c>
      <c r="CR590">
        <v>0</v>
      </c>
      <c r="CS590">
        <v>1</v>
      </c>
      <c r="CT590">
        <v>11</v>
      </c>
      <c r="CZ590" s="33" t="s">
        <v>85</v>
      </c>
    </row>
    <row r="591" spans="1:104" x14ac:dyDescent="0.25">
      <c r="A591">
        <v>590</v>
      </c>
      <c r="B591">
        <v>38</v>
      </c>
      <c r="C591" s="24" t="s">
        <v>328</v>
      </c>
      <c r="D591" s="12">
        <v>7.7</v>
      </c>
      <c r="E591" s="13">
        <v>1.3</v>
      </c>
      <c r="F591" s="7">
        <f t="shared" si="137"/>
        <v>5.9230769230769234</v>
      </c>
      <c r="G591" s="7">
        <f t="shared" si="145"/>
        <v>6.4</v>
      </c>
      <c r="H591" s="15">
        <f t="shared" si="146"/>
        <v>9</v>
      </c>
      <c r="I591" s="11">
        <f t="shared" si="147"/>
        <v>0.10475395483515031</v>
      </c>
      <c r="J591" s="32">
        <f t="shared" si="148"/>
        <v>1.7685732634505895E-2</v>
      </c>
      <c r="K591" s="32">
        <f t="shared" si="149"/>
        <v>56.542752322792765</v>
      </c>
      <c r="L591" s="8">
        <v>0</v>
      </c>
      <c r="M591" s="9">
        <v>1</v>
      </c>
      <c r="N591" s="8">
        <v>0</v>
      </c>
      <c r="O591" s="9">
        <v>0</v>
      </c>
      <c r="P591" s="9">
        <v>0</v>
      </c>
      <c r="Q591" s="9">
        <v>1</v>
      </c>
      <c r="R591" s="9">
        <v>0</v>
      </c>
      <c r="S591" s="8">
        <v>3169</v>
      </c>
      <c r="T591" s="9">
        <v>6</v>
      </c>
      <c r="U591" s="9">
        <f t="shared" si="150"/>
        <v>3162</v>
      </c>
      <c r="V591" s="9">
        <f t="shared" si="151"/>
        <v>50</v>
      </c>
      <c r="W591" s="7">
        <f t="shared" si="142"/>
        <v>9.4307999999999996</v>
      </c>
      <c r="X591" s="7">
        <f t="shared" si="143"/>
        <v>23.669200000000004</v>
      </c>
      <c r="Y591" s="9">
        <v>1</v>
      </c>
      <c r="Z591" s="9">
        <v>0</v>
      </c>
      <c r="AA591" s="9">
        <v>1</v>
      </c>
      <c r="AB591" s="9">
        <v>0</v>
      </c>
      <c r="AC591" s="9">
        <v>0</v>
      </c>
      <c r="AD591" s="29">
        <v>0</v>
      </c>
      <c r="AE591" s="9">
        <v>1</v>
      </c>
      <c r="AF591" s="9">
        <v>0</v>
      </c>
      <c r="AG591" s="29">
        <v>0</v>
      </c>
      <c r="AH591" s="9">
        <v>0</v>
      </c>
      <c r="AI591" s="29">
        <v>1</v>
      </c>
      <c r="AJ591" s="20">
        <v>2001</v>
      </c>
      <c r="AK591" s="32">
        <v>0.13719999999999999</v>
      </c>
      <c r="AL591" s="32">
        <f t="shared" si="144"/>
        <v>0.2238</v>
      </c>
      <c r="AM591" s="32">
        <v>0.28599999999999998</v>
      </c>
      <c r="AN591" s="42">
        <v>0.35299999999999998</v>
      </c>
      <c r="AO591" s="41">
        <v>0.56999999999999995</v>
      </c>
      <c r="AP591" s="17">
        <v>0.43</v>
      </c>
      <c r="AQ591">
        <v>0</v>
      </c>
      <c r="AR591" s="39">
        <v>1</v>
      </c>
      <c r="AS591" t="s">
        <v>98</v>
      </c>
      <c r="AT591" s="39" t="s">
        <v>98</v>
      </c>
      <c r="AU591">
        <v>1</v>
      </c>
      <c r="AV591" s="17">
        <v>0</v>
      </c>
      <c r="AW591" t="s">
        <v>98</v>
      </c>
      <c r="AX591" s="17" t="s">
        <v>98</v>
      </c>
      <c r="AY591" s="17" t="s">
        <v>329</v>
      </c>
      <c r="AZ591">
        <v>1</v>
      </c>
      <c r="BA591">
        <v>0</v>
      </c>
      <c r="BB591">
        <v>1</v>
      </c>
      <c r="BC591">
        <v>0</v>
      </c>
      <c r="BD591">
        <v>0</v>
      </c>
      <c r="BE591">
        <v>0</v>
      </c>
      <c r="BF591" s="17">
        <v>0</v>
      </c>
      <c r="BG591">
        <v>1</v>
      </c>
      <c r="BH591">
        <v>0</v>
      </c>
      <c r="BI591" s="17">
        <v>0</v>
      </c>
      <c r="BJ591">
        <v>25208</v>
      </c>
      <c r="BK591">
        <v>1486</v>
      </c>
      <c r="BL591" s="24">
        <v>39.1</v>
      </c>
      <c r="BM591">
        <v>1</v>
      </c>
      <c r="BN591">
        <v>0</v>
      </c>
      <c r="BO591">
        <v>0</v>
      </c>
      <c r="BP591">
        <v>0</v>
      </c>
      <c r="BQ591">
        <v>0</v>
      </c>
      <c r="BR591">
        <v>0</v>
      </c>
      <c r="BS591">
        <v>0</v>
      </c>
      <c r="BT591" s="17">
        <v>0</v>
      </c>
      <c r="BU591">
        <v>1</v>
      </c>
      <c r="BV591">
        <v>0</v>
      </c>
      <c r="BW591">
        <v>0</v>
      </c>
      <c r="BX591" s="17">
        <v>0</v>
      </c>
      <c r="BY591">
        <v>0</v>
      </c>
      <c r="BZ591">
        <v>0</v>
      </c>
      <c r="CA591">
        <v>0</v>
      </c>
      <c r="CB591">
        <v>0</v>
      </c>
      <c r="CC591" s="17">
        <v>0</v>
      </c>
      <c r="CD591">
        <v>1</v>
      </c>
      <c r="CE591">
        <v>1</v>
      </c>
      <c r="CF591">
        <v>0</v>
      </c>
      <c r="CG591">
        <v>0</v>
      </c>
      <c r="CH591">
        <v>0</v>
      </c>
      <c r="CI591">
        <v>0</v>
      </c>
      <c r="CJ591">
        <v>0</v>
      </c>
      <c r="CK591">
        <v>0</v>
      </c>
      <c r="CL591">
        <v>0</v>
      </c>
      <c r="CM591">
        <v>0</v>
      </c>
      <c r="CN591">
        <v>0</v>
      </c>
      <c r="CO591" s="17">
        <v>0</v>
      </c>
      <c r="CP591">
        <v>0</v>
      </c>
      <c r="CQ591">
        <v>43</v>
      </c>
      <c r="CR591">
        <v>0</v>
      </c>
      <c r="CS591">
        <v>1</v>
      </c>
      <c r="CT591">
        <v>11</v>
      </c>
      <c r="CZ591" s="33" t="s">
        <v>85</v>
      </c>
    </row>
    <row r="592" spans="1:104" x14ac:dyDescent="0.25">
      <c r="A592">
        <v>591</v>
      </c>
      <c r="B592">
        <v>38</v>
      </c>
      <c r="C592" s="24" t="s">
        <v>328</v>
      </c>
      <c r="D592" s="12">
        <v>5.7</v>
      </c>
      <c r="E592" s="13">
        <v>0.9</v>
      </c>
      <c r="F592" s="7">
        <f t="shared" si="137"/>
        <v>6.333333333333333</v>
      </c>
      <c r="G592" s="7">
        <f t="shared" si="145"/>
        <v>4.8</v>
      </c>
      <c r="H592" s="15">
        <f t="shared" si="146"/>
        <v>6.6000000000000005</v>
      </c>
      <c r="I592" s="11">
        <f t="shared" si="147"/>
        <v>0.14112067126126332</v>
      </c>
      <c r="J592" s="32">
        <f t="shared" si="148"/>
        <v>2.2282211251778417E-2</v>
      </c>
      <c r="K592" s="32">
        <f t="shared" si="149"/>
        <v>44.878849262331926</v>
      </c>
      <c r="L592" s="8">
        <v>0</v>
      </c>
      <c r="M592" s="9">
        <v>1</v>
      </c>
      <c r="N592" s="8">
        <v>0</v>
      </c>
      <c r="O592" s="9">
        <v>0</v>
      </c>
      <c r="P592" s="9">
        <v>0</v>
      </c>
      <c r="Q592" s="9">
        <v>1</v>
      </c>
      <c r="R592" s="9">
        <v>0</v>
      </c>
      <c r="S592" s="8">
        <v>1981</v>
      </c>
      <c r="T592" s="9">
        <v>6</v>
      </c>
      <c r="U592" s="9">
        <f t="shared" si="150"/>
        <v>1974</v>
      </c>
      <c r="V592" s="9">
        <f t="shared" si="151"/>
        <v>50</v>
      </c>
      <c r="W592" s="7">
        <f t="shared" si="142"/>
        <v>9.4307999999999996</v>
      </c>
      <c r="X592" s="7">
        <f t="shared" si="143"/>
        <v>23.669200000000004</v>
      </c>
      <c r="Y592" s="9">
        <v>1</v>
      </c>
      <c r="Z592" s="9">
        <v>0</v>
      </c>
      <c r="AA592" s="9">
        <v>1</v>
      </c>
      <c r="AB592" s="9">
        <v>0</v>
      </c>
      <c r="AC592" s="9">
        <v>0</v>
      </c>
      <c r="AD592" s="29">
        <v>0</v>
      </c>
      <c r="AE592" s="9">
        <v>1</v>
      </c>
      <c r="AF592" s="9">
        <v>0</v>
      </c>
      <c r="AG592" s="29">
        <v>0</v>
      </c>
      <c r="AH592" s="9">
        <v>0</v>
      </c>
      <c r="AI592" s="29">
        <v>1</v>
      </c>
      <c r="AJ592" s="20">
        <v>2001</v>
      </c>
      <c r="AK592" s="32">
        <v>0.13719999999999999</v>
      </c>
      <c r="AL592" s="32">
        <f t="shared" si="144"/>
        <v>0.2238</v>
      </c>
      <c r="AM592" s="32">
        <v>0.28599999999999998</v>
      </c>
      <c r="AN592" s="42">
        <v>0.35299999999999998</v>
      </c>
      <c r="AO592" s="41">
        <v>0.56999999999999995</v>
      </c>
      <c r="AP592" s="17">
        <v>0.43</v>
      </c>
      <c r="AQ592">
        <v>1</v>
      </c>
      <c r="AR592" s="39">
        <v>0</v>
      </c>
      <c r="AS592" t="s">
        <v>98</v>
      </c>
      <c r="AT592" s="39" t="s">
        <v>98</v>
      </c>
      <c r="AU592">
        <v>1</v>
      </c>
      <c r="AV592" s="17">
        <v>0</v>
      </c>
      <c r="AW592" t="s">
        <v>98</v>
      </c>
      <c r="AX592" s="17" t="s">
        <v>98</v>
      </c>
      <c r="AY592" s="17" t="s">
        <v>329</v>
      </c>
      <c r="AZ592">
        <v>1</v>
      </c>
      <c r="BA592">
        <v>0</v>
      </c>
      <c r="BB592">
        <v>1</v>
      </c>
      <c r="BC592">
        <v>0</v>
      </c>
      <c r="BD592">
        <v>0</v>
      </c>
      <c r="BE592">
        <v>0</v>
      </c>
      <c r="BF592" s="17">
        <v>0</v>
      </c>
      <c r="BG592">
        <v>1</v>
      </c>
      <c r="BH592">
        <v>0</v>
      </c>
      <c r="BI592" s="17">
        <v>0</v>
      </c>
      <c r="BJ592">
        <v>25208</v>
      </c>
      <c r="BK592">
        <v>1486</v>
      </c>
      <c r="BL592" s="24">
        <v>39.1</v>
      </c>
      <c r="BM592">
        <v>1</v>
      </c>
      <c r="BN592">
        <v>0</v>
      </c>
      <c r="BO592">
        <v>0</v>
      </c>
      <c r="BP592">
        <v>0</v>
      </c>
      <c r="BQ592">
        <v>0</v>
      </c>
      <c r="BR592">
        <v>0</v>
      </c>
      <c r="BS592">
        <v>0</v>
      </c>
      <c r="BT592" s="17">
        <v>0</v>
      </c>
      <c r="BU592">
        <v>1</v>
      </c>
      <c r="BV592">
        <v>0</v>
      </c>
      <c r="BW592">
        <v>0</v>
      </c>
      <c r="BX592" s="17">
        <v>0</v>
      </c>
      <c r="BY592">
        <v>0</v>
      </c>
      <c r="BZ592">
        <v>0</v>
      </c>
      <c r="CA592">
        <v>0</v>
      </c>
      <c r="CB592">
        <v>0</v>
      </c>
      <c r="CC592" s="17">
        <v>0</v>
      </c>
      <c r="CD592">
        <v>1</v>
      </c>
      <c r="CE592">
        <v>1</v>
      </c>
      <c r="CF592">
        <v>0</v>
      </c>
      <c r="CG592">
        <v>0</v>
      </c>
      <c r="CH592">
        <v>0</v>
      </c>
      <c r="CI592">
        <v>0</v>
      </c>
      <c r="CJ592">
        <v>0</v>
      </c>
      <c r="CK592">
        <v>0</v>
      </c>
      <c r="CL592">
        <v>0</v>
      </c>
      <c r="CM592">
        <v>0</v>
      </c>
      <c r="CN592">
        <v>0</v>
      </c>
      <c r="CO592" s="17">
        <v>0</v>
      </c>
      <c r="CP592">
        <v>0</v>
      </c>
      <c r="CQ592">
        <v>43</v>
      </c>
      <c r="CR592">
        <v>0</v>
      </c>
      <c r="CS592">
        <v>1</v>
      </c>
      <c r="CT592">
        <v>11</v>
      </c>
      <c r="CZ592" s="33" t="s">
        <v>85</v>
      </c>
    </row>
    <row r="593" spans="1:104" x14ac:dyDescent="0.25">
      <c r="A593">
        <v>592</v>
      </c>
      <c r="B593">
        <v>38</v>
      </c>
      <c r="C593" s="24" t="s">
        <v>328</v>
      </c>
      <c r="D593" s="12">
        <v>6.4</v>
      </c>
      <c r="E593" s="13">
        <v>0.2</v>
      </c>
      <c r="F593" s="7">
        <f t="shared" si="137"/>
        <v>32</v>
      </c>
      <c r="G593" s="7">
        <f t="shared" si="145"/>
        <v>6.2</v>
      </c>
      <c r="H593" s="15">
        <f t="shared" si="146"/>
        <v>6.6000000000000005</v>
      </c>
      <c r="I593" s="11">
        <f t="shared" si="147"/>
        <v>0.25757916462010488</v>
      </c>
      <c r="J593" s="32">
        <f t="shared" si="148"/>
        <v>8.0493488943782776E-3</v>
      </c>
      <c r="K593" s="32">
        <f t="shared" si="149"/>
        <v>124.23365083583433</v>
      </c>
      <c r="L593" s="8">
        <v>0</v>
      </c>
      <c r="M593" s="9">
        <v>1</v>
      </c>
      <c r="N593" s="8">
        <v>0</v>
      </c>
      <c r="O593" s="9">
        <v>0</v>
      </c>
      <c r="P593" s="9">
        <v>0</v>
      </c>
      <c r="Q593" s="9">
        <v>1</v>
      </c>
      <c r="R593" s="9">
        <v>0</v>
      </c>
      <c r="S593" s="8">
        <v>14424</v>
      </c>
      <c r="T593" s="9">
        <v>13</v>
      </c>
      <c r="U593" s="9">
        <f t="shared" si="150"/>
        <v>14410</v>
      </c>
      <c r="V593" s="9">
        <f t="shared" si="151"/>
        <v>50</v>
      </c>
      <c r="W593" s="7">
        <f t="shared" si="142"/>
        <v>9.4307999999999996</v>
      </c>
      <c r="X593" s="7">
        <f t="shared" si="143"/>
        <v>23.669200000000004</v>
      </c>
      <c r="Y593" s="9">
        <v>1</v>
      </c>
      <c r="Z593" s="9">
        <v>0</v>
      </c>
      <c r="AA593" s="9">
        <v>1</v>
      </c>
      <c r="AB593" s="9">
        <v>0</v>
      </c>
      <c r="AC593" s="9">
        <v>0</v>
      </c>
      <c r="AD593" s="29">
        <v>0</v>
      </c>
      <c r="AE593" s="9">
        <v>1</v>
      </c>
      <c r="AF593" s="9">
        <v>0</v>
      </c>
      <c r="AG593" s="29">
        <v>0</v>
      </c>
      <c r="AH593" s="9">
        <v>0</v>
      </c>
      <c r="AI593" s="29">
        <v>1</v>
      </c>
      <c r="AJ593" s="20">
        <v>2001</v>
      </c>
      <c r="AK593" s="32">
        <v>0.13719999999999999</v>
      </c>
      <c r="AL593" s="32">
        <f t="shared" si="144"/>
        <v>0.2238</v>
      </c>
      <c r="AM593" s="32">
        <v>0.28599999999999998</v>
      </c>
      <c r="AN593" s="42">
        <v>0.35299999999999998</v>
      </c>
      <c r="AO593" s="41">
        <v>0.56999999999999995</v>
      </c>
      <c r="AP593" s="17">
        <v>0.43</v>
      </c>
      <c r="AQ593">
        <v>1</v>
      </c>
      <c r="AR593" s="39">
        <v>0</v>
      </c>
      <c r="AS593" t="s">
        <v>98</v>
      </c>
      <c r="AT593" s="39" t="s">
        <v>98</v>
      </c>
      <c r="AU593">
        <v>1</v>
      </c>
      <c r="AV593" s="17">
        <v>0</v>
      </c>
      <c r="AW593" t="s">
        <v>98</v>
      </c>
      <c r="AX593" s="17" t="s">
        <v>98</v>
      </c>
      <c r="AY593" s="17" t="s">
        <v>329</v>
      </c>
      <c r="AZ593">
        <v>1</v>
      </c>
      <c r="BA593">
        <v>0</v>
      </c>
      <c r="BB593">
        <v>1</v>
      </c>
      <c r="BC593">
        <v>0</v>
      </c>
      <c r="BD593">
        <v>0</v>
      </c>
      <c r="BE593">
        <v>0</v>
      </c>
      <c r="BF593" s="17">
        <v>0</v>
      </c>
      <c r="BG593">
        <v>1</v>
      </c>
      <c r="BH593">
        <v>0</v>
      </c>
      <c r="BI593" s="17">
        <v>0</v>
      </c>
      <c r="BJ593">
        <v>25208</v>
      </c>
      <c r="BK593">
        <v>1486</v>
      </c>
      <c r="BL593" s="24">
        <v>39.1</v>
      </c>
      <c r="BM593">
        <v>1</v>
      </c>
      <c r="BN593">
        <v>0</v>
      </c>
      <c r="BO593">
        <v>0</v>
      </c>
      <c r="BP593">
        <v>0</v>
      </c>
      <c r="BQ593">
        <v>0</v>
      </c>
      <c r="BR593">
        <v>0</v>
      </c>
      <c r="BS593">
        <v>0</v>
      </c>
      <c r="BT593" s="17">
        <v>0</v>
      </c>
      <c r="BU593">
        <v>0</v>
      </c>
      <c r="BV593">
        <v>0</v>
      </c>
      <c r="BW593">
        <v>1</v>
      </c>
      <c r="BX593" s="17">
        <v>0</v>
      </c>
      <c r="BY593">
        <v>0</v>
      </c>
      <c r="BZ593">
        <v>0</v>
      </c>
      <c r="CA593">
        <v>0</v>
      </c>
      <c r="CB593">
        <v>0</v>
      </c>
      <c r="CC593" s="17">
        <v>1</v>
      </c>
      <c r="CD593">
        <v>1</v>
      </c>
      <c r="CE593">
        <v>1</v>
      </c>
      <c r="CF593">
        <v>0</v>
      </c>
      <c r="CG593">
        <v>0</v>
      </c>
      <c r="CH593">
        <v>0</v>
      </c>
      <c r="CI593">
        <v>1</v>
      </c>
      <c r="CJ593">
        <v>0</v>
      </c>
      <c r="CK593">
        <v>1</v>
      </c>
      <c r="CL593">
        <v>0</v>
      </c>
      <c r="CM593">
        <v>0</v>
      </c>
      <c r="CN593">
        <v>0</v>
      </c>
      <c r="CO593" s="17">
        <v>1</v>
      </c>
      <c r="CP593">
        <v>0</v>
      </c>
      <c r="CQ593">
        <v>43</v>
      </c>
      <c r="CR593">
        <v>0</v>
      </c>
      <c r="CS593">
        <v>1</v>
      </c>
      <c r="CT593">
        <v>11</v>
      </c>
      <c r="CZ593" s="33" t="s">
        <v>85</v>
      </c>
    </row>
    <row r="594" spans="1:104" x14ac:dyDescent="0.25">
      <c r="A594">
        <v>593</v>
      </c>
      <c r="B594">
        <v>38</v>
      </c>
      <c r="C594" s="24" t="s">
        <v>328</v>
      </c>
      <c r="D594" s="12">
        <v>20.5</v>
      </c>
      <c r="E594" s="13">
        <v>1.2</v>
      </c>
      <c r="F594" s="7">
        <f t="shared" si="137"/>
        <v>17.083333333333336</v>
      </c>
      <c r="G594" s="7">
        <f t="shared" si="145"/>
        <v>19.3</v>
      </c>
      <c r="H594" s="15">
        <f t="shared" si="146"/>
        <v>21.7</v>
      </c>
      <c r="I594" s="11">
        <f t="shared" si="147"/>
        <v>0.14089213975768597</v>
      </c>
      <c r="J594" s="32">
        <f t="shared" si="148"/>
        <v>8.2473447663035677E-3</v>
      </c>
      <c r="K594" s="32">
        <f t="shared" si="149"/>
        <v>121.25114546996156</v>
      </c>
      <c r="L594" s="8">
        <v>0</v>
      </c>
      <c r="M594" s="9">
        <v>1</v>
      </c>
      <c r="N594" s="8">
        <v>0</v>
      </c>
      <c r="O594" s="9">
        <v>0</v>
      </c>
      <c r="P594" s="9">
        <v>0</v>
      </c>
      <c r="Q594" s="9">
        <v>1</v>
      </c>
      <c r="R594" s="9">
        <v>0</v>
      </c>
      <c r="S594" s="8">
        <v>14424</v>
      </c>
      <c r="T594" s="9">
        <v>13</v>
      </c>
      <c r="U594" s="9">
        <f t="shared" si="150"/>
        <v>14410</v>
      </c>
      <c r="V594" s="9">
        <f t="shared" si="151"/>
        <v>50</v>
      </c>
      <c r="W594" s="7">
        <f t="shared" si="142"/>
        <v>9.4307999999999996</v>
      </c>
      <c r="X594" s="7">
        <f t="shared" si="143"/>
        <v>23.669200000000004</v>
      </c>
      <c r="Y594" s="9">
        <v>1</v>
      </c>
      <c r="Z594" s="9">
        <v>0</v>
      </c>
      <c r="AA594" s="9">
        <v>1</v>
      </c>
      <c r="AB594" s="9">
        <v>0</v>
      </c>
      <c r="AC594" s="9">
        <v>0</v>
      </c>
      <c r="AD594" s="29">
        <v>0</v>
      </c>
      <c r="AE594" s="9">
        <v>1</v>
      </c>
      <c r="AF594" s="9">
        <v>0</v>
      </c>
      <c r="AG594" s="29">
        <v>0</v>
      </c>
      <c r="AH594" s="9">
        <v>0</v>
      </c>
      <c r="AI594" s="29">
        <v>1</v>
      </c>
      <c r="AJ594" s="20">
        <v>2001</v>
      </c>
      <c r="AK594" s="32">
        <v>0.13719999999999999</v>
      </c>
      <c r="AL594" s="32">
        <f t="shared" si="144"/>
        <v>0.2238</v>
      </c>
      <c r="AM594" s="32">
        <v>0.28599999999999998</v>
      </c>
      <c r="AN594" s="42">
        <v>0.35299999999999998</v>
      </c>
      <c r="AO594" s="41">
        <v>0.56999999999999995</v>
      </c>
      <c r="AP594" s="17">
        <v>0.43</v>
      </c>
      <c r="AQ594">
        <v>1</v>
      </c>
      <c r="AR594" s="39">
        <v>0</v>
      </c>
      <c r="AS594" t="s">
        <v>98</v>
      </c>
      <c r="AT594" s="39" t="s">
        <v>98</v>
      </c>
      <c r="AU594">
        <v>1</v>
      </c>
      <c r="AV594" s="17">
        <v>0</v>
      </c>
      <c r="AW594" t="s">
        <v>98</v>
      </c>
      <c r="AX594" s="17" t="s">
        <v>98</v>
      </c>
      <c r="AY594" s="17" t="s">
        <v>329</v>
      </c>
      <c r="AZ594">
        <v>1</v>
      </c>
      <c r="BA594">
        <v>0</v>
      </c>
      <c r="BB594">
        <v>1</v>
      </c>
      <c r="BC594">
        <v>0</v>
      </c>
      <c r="BD594">
        <v>0</v>
      </c>
      <c r="BE594">
        <v>0</v>
      </c>
      <c r="BF594" s="17">
        <v>0</v>
      </c>
      <c r="BG594">
        <v>1</v>
      </c>
      <c r="BH594">
        <v>0</v>
      </c>
      <c r="BI594" s="17">
        <v>0</v>
      </c>
      <c r="BJ594">
        <v>25208</v>
      </c>
      <c r="BK594">
        <v>1486</v>
      </c>
      <c r="BL594" s="24">
        <v>39.1</v>
      </c>
      <c r="BM594">
        <v>0</v>
      </c>
      <c r="BN594">
        <v>0</v>
      </c>
      <c r="BO594">
        <v>0</v>
      </c>
      <c r="BP594">
        <v>0</v>
      </c>
      <c r="BQ594">
        <v>0</v>
      </c>
      <c r="BR594">
        <v>0</v>
      </c>
      <c r="BS594">
        <v>0</v>
      </c>
      <c r="BT594" s="17">
        <v>1</v>
      </c>
      <c r="BU594">
        <v>0</v>
      </c>
      <c r="BV594">
        <v>0</v>
      </c>
      <c r="BW594">
        <v>1</v>
      </c>
      <c r="BX594" s="17">
        <v>0</v>
      </c>
      <c r="BY594">
        <v>0</v>
      </c>
      <c r="BZ594">
        <v>0</v>
      </c>
      <c r="CA594">
        <v>0</v>
      </c>
      <c r="CB594">
        <v>0</v>
      </c>
      <c r="CC594" s="17">
        <v>1</v>
      </c>
      <c r="CD594">
        <v>1</v>
      </c>
      <c r="CE594">
        <v>1</v>
      </c>
      <c r="CF594">
        <v>0</v>
      </c>
      <c r="CG594">
        <v>0</v>
      </c>
      <c r="CH594">
        <v>0</v>
      </c>
      <c r="CI594">
        <v>1</v>
      </c>
      <c r="CJ594">
        <v>0</v>
      </c>
      <c r="CK594">
        <v>1</v>
      </c>
      <c r="CL594">
        <v>0</v>
      </c>
      <c r="CM594">
        <v>0</v>
      </c>
      <c r="CN594">
        <v>0</v>
      </c>
      <c r="CO594" s="17">
        <v>1</v>
      </c>
      <c r="CP594">
        <v>0</v>
      </c>
      <c r="CQ594">
        <v>43</v>
      </c>
      <c r="CR594">
        <v>0</v>
      </c>
      <c r="CS594">
        <v>1</v>
      </c>
      <c r="CT594">
        <v>11</v>
      </c>
      <c r="CZ594" s="33" t="s">
        <v>85</v>
      </c>
    </row>
    <row r="595" spans="1:104" x14ac:dyDescent="0.25">
      <c r="A595">
        <v>594</v>
      </c>
      <c r="B595">
        <v>38</v>
      </c>
      <c r="C595" s="24" t="s">
        <v>328</v>
      </c>
      <c r="D595" s="12">
        <v>9.5</v>
      </c>
      <c r="E595" s="13">
        <v>0.7</v>
      </c>
      <c r="F595" s="7">
        <f t="shared" si="137"/>
        <v>13.571428571428573</v>
      </c>
      <c r="G595" s="7">
        <f t="shared" si="145"/>
        <v>8.8000000000000007</v>
      </c>
      <c r="H595" s="15">
        <f t="shared" si="146"/>
        <v>10.199999999999999</v>
      </c>
      <c r="I595" s="11">
        <f t="shared" si="147"/>
        <v>0.10093927473308457</v>
      </c>
      <c r="J595" s="32">
        <f t="shared" si="148"/>
        <v>7.4376307698062307E-3</v>
      </c>
      <c r="K595" s="32">
        <f t="shared" si="149"/>
        <v>134.45141752123473</v>
      </c>
      <c r="L595" s="8">
        <v>0</v>
      </c>
      <c r="M595" s="9">
        <v>1</v>
      </c>
      <c r="N595" s="8">
        <v>0</v>
      </c>
      <c r="O595" s="9">
        <v>0</v>
      </c>
      <c r="P595" s="9">
        <v>0</v>
      </c>
      <c r="Q595" s="9">
        <v>1</v>
      </c>
      <c r="R595" s="9">
        <v>0</v>
      </c>
      <c r="S595" s="8">
        <v>17907</v>
      </c>
      <c r="T595" s="9">
        <v>13</v>
      </c>
      <c r="U595" s="9">
        <f t="shared" si="150"/>
        <v>17893</v>
      </c>
      <c r="V595" s="9">
        <f t="shared" si="151"/>
        <v>50</v>
      </c>
      <c r="W595" s="7">
        <f t="shared" si="142"/>
        <v>9.4307999999999996</v>
      </c>
      <c r="X595" s="7">
        <f t="shared" si="143"/>
        <v>23.669200000000004</v>
      </c>
      <c r="Y595" s="9">
        <v>1</v>
      </c>
      <c r="Z595" s="9">
        <v>0</v>
      </c>
      <c r="AA595" s="9">
        <v>1</v>
      </c>
      <c r="AB595" s="9">
        <v>0</v>
      </c>
      <c r="AC595" s="9">
        <v>0</v>
      </c>
      <c r="AD595" s="29">
        <v>0</v>
      </c>
      <c r="AE595" s="9">
        <v>1</v>
      </c>
      <c r="AF595" s="9">
        <v>0</v>
      </c>
      <c r="AG595" s="29">
        <v>0</v>
      </c>
      <c r="AH595" s="9">
        <v>0</v>
      </c>
      <c r="AI595" s="29">
        <v>1</v>
      </c>
      <c r="AJ595" s="20">
        <v>2001</v>
      </c>
      <c r="AK595" s="32">
        <v>0.13719999999999999</v>
      </c>
      <c r="AL595" s="32">
        <f t="shared" si="144"/>
        <v>0.2238</v>
      </c>
      <c r="AM595" s="32">
        <v>0.28599999999999998</v>
      </c>
      <c r="AN595" s="42">
        <v>0.35299999999999998</v>
      </c>
      <c r="AO595" s="41">
        <v>0.56999999999999995</v>
      </c>
      <c r="AP595" s="17">
        <v>0.43</v>
      </c>
      <c r="AQ595">
        <v>1</v>
      </c>
      <c r="AR595" s="39">
        <v>0</v>
      </c>
      <c r="AS595" t="s">
        <v>98</v>
      </c>
      <c r="AT595" s="39" t="s">
        <v>98</v>
      </c>
      <c r="AU595">
        <v>1</v>
      </c>
      <c r="AV595" s="17">
        <v>0</v>
      </c>
      <c r="AW595" t="s">
        <v>98</v>
      </c>
      <c r="AX595" s="17" t="s">
        <v>98</v>
      </c>
      <c r="AY595" s="17" t="s">
        <v>329</v>
      </c>
      <c r="AZ595">
        <v>1</v>
      </c>
      <c r="BA595">
        <v>0</v>
      </c>
      <c r="BB595">
        <v>1</v>
      </c>
      <c r="BC595">
        <v>0</v>
      </c>
      <c r="BD595">
        <v>0</v>
      </c>
      <c r="BE595">
        <v>0</v>
      </c>
      <c r="BF595" s="17">
        <v>0</v>
      </c>
      <c r="BG595">
        <v>1</v>
      </c>
      <c r="BH595">
        <v>0</v>
      </c>
      <c r="BI595" s="17">
        <v>0</v>
      </c>
      <c r="BJ595">
        <v>25208</v>
      </c>
      <c r="BK595">
        <v>1486</v>
      </c>
      <c r="BL595" s="24">
        <v>39.1</v>
      </c>
      <c r="BM595">
        <v>0</v>
      </c>
      <c r="BN595">
        <v>0</v>
      </c>
      <c r="BO595">
        <v>0</v>
      </c>
      <c r="BP595">
        <v>0</v>
      </c>
      <c r="BQ595">
        <v>0</v>
      </c>
      <c r="BR595">
        <v>0</v>
      </c>
      <c r="BS595">
        <v>0</v>
      </c>
      <c r="BT595" s="17">
        <v>1</v>
      </c>
      <c r="BU595">
        <v>0</v>
      </c>
      <c r="BV595">
        <v>0</v>
      </c>
      <c r="BW595">
        <v>1</v>
      </c>
      <c r="BX595" s="17">
        <v>0</v>
      </c>
      <c r="BY595">
        <v>0</v>
      </c>
      <c r="BZ595">
        <v>0</v>
      </c>
      <c r="CA595">
        <v>0</v>
      </c>
      <c r="CB595">
        <v>0</v>
      </c>
      <c r="CC595" s="17">
        <v>1</v>
      </c>
      <c r="CD595">
        <v>1</v>
      </c>
      <c r="CE595">
        <v>1</v>
      </c>
      <c r="CF595">
        <v>0</v>
      </c>
      <c r="CG595">
        <v>0</v>
      </c>
      <c r="CH595">
        <v>0</v>
      </c>
      <c r="CI595">
        <v>1</v>
      </c>
      <c r="CJ595">
        <v>0</v>
      </c>
      <c r="CK595">
        <v>1</v>
      </c>
      <c r="CL595">
        <v>0</v>
      </c>
      <c r="CM595">
        <v>0</v>
      </c>
      <c r="CN595">
        <v>0</v>
      </c>
      <c r="CO595" s="17">
        <v>1</v>
      </c>
      <c r="CP595">
        <v>0</v>
      </c>
      <c r="CQ595">
        <v>43</v>
      </c>
      <c r="CR595">
        <v>0</v>
      </c>
      <c r="CS595">
        <v>1</v>
      </c>
      <c r="CT595">
        <v>11</v>
      </c>
      <c r="CZ595" s="33" t="s">
        <v>85</v>
      </c>
    </row>
    <row r="596" spans="1:104" x14ac:dyDescent="0.25">
      <c r="A596">
        <v>595</v>
      </c>
      <c r="B596">
        <v>38</v>
      </c>
      <c r="C596" s="24" t="s">
        <v>328</v>
      </c>
      <c r="D596" s="12">
        <v>6.4</v>
      </c>
      <c r="E596" s="13">
        <v>0.2</v>
      </c>
      <c r="F596" s="7">
        <f t="shared" si="137"/>
        <v>32</v>
      </c>
      <c r="G596" s="7">
        <f t="shared" si="145"/>
        <v>6.2</v>
      </c>
      <c r="H596" s="15">
        <f t="shared" si="146"/>
        <v>6.6000000000000005</v>
      </c>
      <c r="I596" s="11">
        <f t="shared" si="147"/>
        <v>0.33193163431017081</v>
      </c>
      <c r="J596" s="32">
        <f t="shared" si="148"/>
        <v>1.0372863572192838E-2</v>
      </c>
      <c r="K596" s="32">
        <f t="shared" si="149"/>
        <v>96.405394039960228</v>
      </c>
      <c r="L596" s="8">
        <v>0</v>
      </c>
      <c r="M596" s="9">
        <v>1</v>
      </c>
      <c r="N596" s="8">
        <v>0</v>
      </c>
      <c r="O596" s="9">
        <v>0</v>
      </c>
      <c r="P596" s="9">
        <v>0</v>
      </c>
      <c r="Q596" s="9">
        <v>1</v>
      </c>
      <c r="R596" s="9">
        <v>0</v>
      </c>
      <c r="S596" s="8">
        <v>8284</v>
      </c>
      <c r="T596" s="9">
        <v>13</v>
      </c>
      <c r="U596" s="9">
        <f t="shared" si="150"/>
        <v>8270</v>
      </c>
      <c r="V596" s="9">
        <f t="shared" si="151"/>
        <v>50</v>
      </c>
      <c r="W596" s="7">
        <f t="shared" si="142"/>
        <v>9.4307999999999996</v>
      </c>
      <c r="X596" s="7">
        <f t="shared" si="143"/>
        <v>23.669200000000004</v>
      </c>
      <c r="Y596" s="9">
        <v>1</v>
      </c>
      <c r="Z596" s="9">
        <v>0</v>
      </c>
      <c r="AA596" s="9">
        <v>1</v>
      </c>
      <c r="AB596" s="9">
        <v>0</v>
      </c>
      <c r="AC596" s="9">
        <v>0</v>
      </c>
      <c r="AD596" s="29">
        <v>0</v>
      </c>
      <c r="AE596" s="9">
        <v>1</v>
      </c>
      <c r="AF596" s="9">
        <v>0</v>
      </c>
      <c r="AG596" s="29">
        <v>0</v>
      </c>
      <c r="AH596" s="9">
        <v>0</v>
      </c>
      <c r="AI596" s="29">
        <v>1</v>
      </c>
      <c r="AJ596" s="20">
        <v>2001</v>
      </c>
      <c r="AK596" s="32">
        <v>0.13719999999999999</v>
      </c>
      <c r="AL596" s="32">
        <f t="shared" si="144"/>
        <v>0.2238</v>
      </c>
      <c r="AM596" s="32">
        <v>0.28599999999999998</v>
      </c>
      <c r="AN596" s="42">
        <v>0.35299999999999998</v>
      </c>
      <c r="AO596" s="41">
        <v>0.56999999999999995</v>
      </c>
      <c r="AP596" s="17">
        <v>0.43</v>
      </c>
      <c r="AQ596">
        <v>1</v>
      </c>
      <c r="AR596" s="39">
        <v>0</v>
      </c>
      <c r="AS596" t="s">
        <v>98</v>
      </c>
      <c r="AT596" s="39" t="s">
        <v>98</v>
      </c>
      <c r="AU596">
        <v>1</v>
      </c>
      <c r="AV596" s="17">
        <v>0</v>
      </c>
      <c r="AW596" t="s">
        <v>98</v>
      </c>
      <c r="AX596" s="17" t="s">
        <v>98</v>
      </c>
      <c r="AY596" s="17" t="s">
        <v>329</v>
      </c>
      <c r="AZ596">
        <v>1</v>
      </c>
      <c r="BA596">
        <v>0</v>
      </c>
      <c r="BB596">
        <v>1</v>
      </c>
      <c r="BC596">
        <v>0</v>
      </c>
      <c r="BD596">
        <v>0</v>
      </c>
      <c r="BE596">
        <v>0</v>
      </c>
      <c r="BF596" s="17">
        <v>0</v>
      </c>
      <c r="BG596">
        <v>1</v>
      </c>
      <c r="BH596">
        <v>0</v>
      </c>
      <c r="BI596" s="17">
        <v>0</v>
      </c>
      <c r="BJ596">
        <v>25208</v>
      </c>
      <c r="BK596">
        <v>1486</v>
      </c>
      <c r="BL596" s="24">
        <v>39.1</v>
      </c>
      <c r="BM596">
        <v>1</v>
      </c>
      <c r="BN596">
        <v>0</v>
      </c>
      <c r="BO596">
        <v>0</v>
      </c>
      <c r="BP596">
        <v>0</v>
      </c>
      <c r="BQ596">
        <v>0</v>
      </c>
      <c r="BR596">
        <v>0</v>
      </c>
      <c r="BS596">
        <v>0</v>
      </c>
      <c r="BT596" s="17">
        <v>0</v>
      </c>
      <c r="BU596">
        <v>0</v>
      </c>
      <c r="BV596">
        <v>0</v>
      </c>
      <c r="BW596">
        <v>1</v>
      </c>
      <c r="BX596" s="17">
        <v>0</v>
      </c>
      <c r="BY596">
        <v>0</v>
      </c>
      <c r="BZ596">
        <v>0</v>
      </c>
      <c r="CA596">
        <v>0</v>
      </c>
      <c r="CB596">
        <v>0</v>
      </c>
      <c r="CC596" s="17">
        <v>1</v>
      </c>
      <c r="CD596">
        <v>1</v>
      </c>
      <c r="CE596">
        <v>1</v>
      </c>
      <c r="CF596">
        <v>0</v>
      </c>
      <c r="CG596">
        <v>0</v>
      </c>
      <c r="CH596">
        <v>0</v>
      </c>
      <c r="CI596">
        <v>1</v>
      </c>
      <c r="CJ596">
        <v>0</v>
      </c>
      <c r="CK596">
        <v>1</v>
      </c>
      <c r="CL596">
        <v>0</v>
      </c>
      <c r="CM596">
        <v>0</v>
      </c>
      <c r="CN596">
        <v>0</v>
      </c>
      <c r="CO596" s="17">
        <v>1</v>
      </c>
      <c r="CP596">
        <v>0</v>
      </c>
      <c r="CQ596">
        <v>43</v>
      </c>
      <c r="CR596">
        <v>0</v>
      </c>
      <c r="CS596">
        <v>1</v>
      </c>
      <c r="CT596">
        <v>11</v>
      </c>
      <c r="CZ596" s="33" t="s">
        <v>85</v>
      </c>
    </row>
    <row r="597" spans="1:104" x14ac:dyDescent="0.25">
      <c r="A597">
        <v>596</v>
      </c>
      <c r="B597">
        <v>38</v>
      </c>
      <c r="C597" s="24" t="s">
        <v>328</v>
      </c>
      <c r="D597" s="12">
        <v>20.9</v>
      </c>
      <c r="E597" s="13">
        <v>1.4</v>
      </c>
      <c r="F597" s="7">
        <f t="shared" si="137"/>
        <v>14.928571428571429</v>
      </c>
      <c r="G597" s="7">
        <f t="shared" si="145"/>
        <v>19.5</v>
      </c>
      <c r="H597" s="15">
        <f t="shared" si="146"/>
        <v>22.299999999999997</v>
      </c>
      <c r="I597" s="11">
        <f t="shared" si="147"/>
        <v>0.1619911208929482</v>
      </c>
      <c r="J597" s="32">
        <f t="shared" si="148"/>
        <v>1.0851079868427153E-2</v>
      </c>
      <c r="K597" s="32">
        <f t="shared" si="149"/>
        <v>92.156726530937277</v>
      </c>
      <c r="L597" s="8">
        <v>0</v>
      </c>
      <c r="M597" s="9">
        <v>1</v>
      </c>
      <c r="N597" s="8">
        <v>0</v>
      </c>
      <c r="O597" s="9">
        <v>0</v>
      </c>
      <c r="P597" s="9">
        <v>0</v>
      </c>
      <c r="Q597" s="9">
        <v>1</v>
      </c>
      <c r="R597" s="9">
        <v>0</v>
      </c>
      <c r="S597" s="8">
        <v>8284</v>
      </c>
      <c r="T597" s="9">
        <v>13</v>
      </c>
      <c r="U597" s="9">
        <f t="shared" si="150"/>
        <v>8270</v>
      </c>
      <c r="V597" s="9">
        <f t="shared" si="151"/>
        <v>50</v>
      </c>
      <c r="W597" s="7">
        <f t="shared" si="142"/>
        <v>9.4307999999999996</v>
      </c>
      <c r="X597" s="7">
        <f t="shared" si="143"/>
        <v>23.669200000000004</v>
      </c>
      <c r="Y597" s="9">
        <v>1</v>
      </c>
      <c r="Z597" s="9">
        <v>0</v>
      </c>
      <c r="AA597" s="9">
        <v>1</v>
      </c>
      <c r="AB597" s="9">
        <v>0</v>
      </c>
      <c r="AC597" s="9">
        <v>0</v>
      </c>
      <c r="AD597" s="29">
        <v>0</v>
      </c>
      <c r="AE597" s="9">
        <v>1</v>
      </c>
      <c r="AF597" s="9">
        <v>0</v>
      </c>
      <c r="AG597" s="29">
        <v>0</v>
      </c>
      <c r="AH597" s="9">
        <v>0</v>
      </c>
      <c r="AI597" s="29">
        <v>1</v>
      </c>
      <c r="AJ597" s="20">
        <v>2001</v>
      </c>
      <c r="AK597" s="32">
        <v>0.13719999999999999</v>
      </c>
      <c r="AL597" s="32">
        <f t="shared" si="144"/>
        <v>0.2238</v>
      </c>
      <c r="AM597" s="32">
        <v>0.28599999999999998</v>
      </c>
      <c r="AN597" s="42">
        <v>0.35299999999999998</v>
      </c>
      <c r="AO597" s="41">
        <v>0.56999999999999995</v>
      </c>
      <c r="AP597" s="17">
        <v>0.43</v>
      </c>
      <c r="AQ597">
        <v>1</v>
      </c>
      <c r="AR597" s="39">
        <v>0</v>
      </c>
      <c r="AS597" t="s">
        <v>98</v>
      </c>
      <c r="AT597" s="39" t="s">
        <v>98</v>
      </c>
      <c r="AU597">
        <v>1</v>
      </c>
      <c r="AV597" s="17">
        <v>0</v>
      </c>
      <c r="AW597" t="s">
        <v>98</v>
      </c>
      <c r="AX597" s="17" t="s">
        <v>98</v>
      </c>
      <c r="AY597" s="17" t="s">
        <v>329</v>
      </c>
      <c r="AZ597">
        <v>1</v>
      </c>
      <c r="BA597">
        <v>0</v>
      </c>
      <c r="BB597">
        <v>1</v>
      </c>
      <c r="BC597">
        <v>0</v>
      </c>
      <c r="BD597">
        <v>0</v>
      </c>
      <c r="BE597">
        <v>0</v>
      </c>
      <c r="BF597" s="17">
        <v>0</v>
      </c>
      <c r="BG597">
        <v>1</v>
      </c>
      <c r="BH597">
        <v>0</v>
      </c>
      <c r="BI597" s="17">
        <v>0</v>
      </c>
      <c r="BJ597">
        <v>25208</v>
      </c>
      <c r="BK597">
        <v>1486</v>
      </c>
      <c r="BL597" s="24">
        <v>39.1</v>
      </c>
      <c r="BM597">
        <v>0</v>
      </c>
      <c r="BN597">
        <v>0</v>
      </c>
      <c r="BO597">
        <v>0</v>
      </c>
      <c r="BP597">
        <v>0</v>
      </c>
      <c r="BQ597">
        <v>0</v>
      </c>
      <c r="BR597">
        <v>0</v>
      </c>
      <c r="BS597">
        <v>0</v>
      </c>
      <c r="BT597" s="17">
        <v>1</v>
      </c>
      <c r="BU597">
        <v>0</v>
      </c>
      <c r="BV597">
        <v>0</v>
      </c>
      <c r="BW597">
        <v>1</v>
      </c>
      <c r="BX597" s="17">
        <v>0</v>
      </c>
      <c r="BY597">
        <v>0</v>
      </c>
      <c r="BZ597">
        <v>0</v>
      </c>
      <c r="CA597">
        <v>0</v>
      </c>
      <c r="CB597">
        <v>0</v>
      </c>
      <c r="CC597" s="17">
        <v>1</v>
      </c>
      <c r="CD597">
        <v>1</v>
      </c>
      <c r="CE597">
        <v>1</v>
      </c>
      <c r="CF597">
        <v>0</v>
      </c>
      <c r="CG597">
        <v>0</v>
      </c>
      <c r="CH597">
        <v>0</v>
      </c>
      <c r="CI597">
        <v>1</v>
      </c>
      <c r="CJ597">
        <v>0</v>
      </c>
      <c r="CK597">
        <v>1</v>
      </c>
      <c r="CL597">
        <v>0</v>
      </c>
      <c r="CM597">
        <v>0</v>
      </c>
      <c r="CN597">
        <v>0</v>
      </c>
      <c r="CO597" s="17">
        <v>1</v>
      </c>
      <c r="CP597">
        <v>0</v>
      </c>
      <c r="CQ597">
        <v>43</v>
      </c>
      <c r="CR597">
        <v>0</v>
      </c>
      <c r="CS597">
        <v>1</v>
      </c>
      <c r="CT597">
        <v>11</v>
      </c>
      <c r="CZ597" s="33" t="s">
        <v>85</v>
      </c>
    </row>
    <row r="598" spans="1:104" x14ac:dyDescent="0.25">
      <c r="A598">
        <v>597</v>
      </c>
      <c r="B598">
        <v>38</v>
      </c>
      <c r="C598" s="24" t="s">
        <v>328</v>
      </c>
      <c r="D598" s="12">
        <v>7.5</v>
      </c>
      <c r="E598" s="13">
        <v>0.5</v>
      </c>
      <c r="F598" s="7">
        <f t="shared" si="137"/>
        <v>15</v>
      </c>
      <c r="G598" s="7">
        <f t="shared" si="145"/>
        <v>7</v>
      </c>
      <c r="H598" s="15">
        <f t="shared" si="146"/>
        <v>8</v>
      </c>
      <c r="I598" s="11">
        <f t="shared" si="147"/>
        <v>0.25800784355766804</v>
      </c>
      <c r="J598" s="32">
        <f t="shared" si="148"/>
        <v>1.7200522903844537E-2</v>
      </c>
      <c r="K598" s="32">
        <f t="shared" si="149"/>
        <v>58.137767414994528</v>
      </c>
      <c r="L598" s="8">
        <v>0</v>
      </c>
      <c r="M598" s="9">
        <v>1</v>
      </c>
      <c r="N598" s="8">
        <v>0</v>
      </c>
      <c r="O598" s="9">
        <v>0</v>
      </c>
      <c r="P598" s="9">
        <v>0</v>
      </c>
      <c r="Q598" s="9">
        <v>1</v>
      </c>
      <c r="R598" s="9">
        <v>0</v>
      </c>
      <c r="S598" s="8">
        <v>3169</v>
      </c>
      <c r="T598" s="9">
        <v>13</v>
      </c>
      <c r="U598" s="9">
        <f t="shared" si="150"/>
        <v>3155</v>
      </c>
      <c r="V598" s="9">
        <f t="shared" si="151"/>
        <v>50</v>
      </c>
      <c r="W598" s="7">
        <f t="shared" si="142"/>
        <v>9.4307999999999996</v>
      </c>
      <c r="X598" s="7">
        <f t="shared" si="143"/>
        <v>23.669200000000004</v>
      </c>
      <c r="Y598" s="9">
        <v>1</v>
      </c>
      <c r="Z598" s="9">
        <v>0</v>
      </c>
      <c r="AA598" s="9">
        <v>1</v>
      </c>
      <c r="AB598" s="9">
        <v>0</v>
      </c>
      <c r="AC598" s="9">
        <v>0</v>
      </c>
      <c r="AD598" s="29">
        <v>0</v>
      </c>
      <c r="AE598" s="9">
        <v>1</v>
      </c>
      <c r="AF598" s="9">
        <v>0</v>
      </c>
      <c r="AG598" s="29">
        <v>0</v>
      </c>
      <c r="AH598" s="9">
        <v>0</v>
      </c>
      <c r="AI598" s="29">
        <v>1</v>
      </c>
      <c r="AJ598" s="20">
        <v>2001</v>
      </c>
      <c r="AK598" s="32">
        <v>0.13719999999999999</v>
      </c>
      <c r="AL598" s="32">
        <f t="shared" si="144"/>
        <v>0.2238</v>
      </c>
      <c r="AM598" s="32">
        <v>0.28599999999999998</v>
      </c>
      <c r="AN598" s="42">
        <v>0.35299999999999998</v>
      </c>
      <c r="AO598" s="41">
        <v>0.56999999999999995</v>
      </c>
      <c r="AP598" s="17">
        <v>0.43</v>
      </c>
      <c r="AQ598">
        <v>1</v>
      </c>
      <c r="AR598" s="39">
        <v>0</v>
      </c>
      <c r="AS598" t="s">
        <v>98</v>
      </c>
      <c r="AT598" s="39" t="s">
        <v>98</v>
      </c>
      <c r="AU598">
        <v>1</v>
      </c>
      <c r="AV598" s="17">
        <v>0</v>
      </c>
      <c r="AW598" t="s">
        <v>98</v>
      </c>
      <c r="AX598" s="17" t="s">
        <v>98</v>
      </c>
      <c r="AY598" s="17" t="s">
        <v>329</v>
      </c>
      <c r="AZ598">
        <v>1</v>
      </c>
      <c r="BA598">
        <v>0</v>
      </c>
      <c r="BB598">
        <v>1</v>
      </c>
      <c r="BC598">
        <v>0</v>
      </c>
      <c r="BD598">
        <v>0</v>
      </c>
      <c r="BE598">
        <v>0</v>
      </c>
      <c r="BF598" s="17">
        <v>0</v>
      </c>
      <c r="BG598">
        <v>1</v>
      </c>
      <c r="BH598">
        <v>0</v>
      </c>
      <c r="BI598" s="17">
        <v>0</v>
      </c>
      <c r="BJ598">
        <v>25208</v>
      </c>
      <c r="BK598">
        <v>1486</v>
      </c>
      <c r="BL598" s="24">
        <v>39.1</v>
      </c>
      <c r="BM598">
        <v>1</v>
      </c>
      <c r="BN598">
        <v>0</v>
      </c>
      <c r="BO598">
        <v>0</v>
      </c>
      <c r="BP598">
        <v>0</v>
      </c>
      <c r="BQ598">
        <v>0</v>
      </c>
      <c r="BR598">
        <v>0</v>
      </c>
      <c r="BS598">
        <v>0</v>
      </c>
      <c r="BT598" s="17">
        <v>0</v>
      </c>
      <c r="BU598">
        <v>0</v>
      </c>
      <c r="BV598">
        <v>0</v>
      </c>
      <c r="BW598">
        <v>1</v>
      </c>
      <c r="BX598" s="17">
        <v>0</v>
      </c>
      <c r="BY598">
        <v>0</v>
      </c>
      <c r="BZ598">
        <v>0</v>
      </c>
      <c r="CA598">
        <v>0</v>
      </c>
      <c r="CB598">
        <v>0</v>
      </c>
      <c r="CC598" s="17">
        <v>1</v>
      </c>
      <c r="CD598">
        <v>1</v>
      </c>
      <c r="CE598">
        <v>1</v>
      </c>
      <c r="CF598">
        <v>0</v>
      </c>
      <c r="CG598">
        <v>0</v>
      </c>
      <c r="CH598">
        <v>0</v>
      </c>
      <c r="CI598">
        <v>1</v>
      </c>
      <c r="CJ598">
        <v>0</v>
      </c>
      <c r="CK598">
        <v>1</v>
      </c>
      <c r="CL598">
        <v>0</v>
      </c>
      <c r="CM598">
        <v>0</v>
      </c>
      <c r="CN598">
        <v>0</v>
      </c>
      <c r="CO598" s="17">
        <v>1</v>
      </c>
      <c r="CP598">
        <v>0</v>
      </c>
      <c r="CQ598">
        <v>43</v>
      </c>
      <c r="CR598">
        <v>0</v>
      </c>
      <c r="CS598">
        <v>1</v>
      </c>
      <c r="CT598">
        <v>11</v>
      </c>
      <c r="CZ598" s="33" t="s">
        <v>85</v>
      </c>
    </row>
    <row r="599" spans="1:104" x14ac:dyDescent="0.25">
      <c r="A599">
        <v>598</v>
      </c>
      <c r="B599">
        <v>38</v>
      </c>
      <c r="C599" s="24" t="s">
        <v>328</v>
      </c>
      <c r="D599" s="12">
        <v>20.3</v>
      </c>
      <c r="E599" s="13">
        <v>2.9</v>
      </c>
      <c r="F599" s="7">
        <f t="shared" si="137"/>
        <v>7.0000000000000009</v>
      </c>
      <c r="G599" s="7">
        <f t="shared" si="145"/>
        <v>17.400000000000002</v>
      </c>
      <c r="H599" s="15">
        <f t="shared" si="146"/>
        <v>23.2</v>
      </c>
      <c r="I599" s="11">
        <f t="shared" si="147"/>
        <v>0.12382109909351439</v>
      </c>
      <c r="J599" s="32">
        <f t="shared" si="148"/>
        <v>1.7688728441930625E-2</v>
      </c>
      <c r="K599" s="32">
        <f t="shared" si="149"/>
        <v>56.53317610041028</v>
      </c>
      <c r="L599" s="8">
        <v>0</v>
      </c>
      <c r="M599" s="9">
        <v>1</v>
      </c>
      <c r="N599" s="8">
        <v>0</v>
      </c>
      <c r="O599" s="9">
        <v>0</v>
      </c>
      <c r="P599" s="9">
        <v>0</v>
      </c>
      <c r="Q599" s="9">
        <v>1</v>
      </c>
      <c r="R599" s="9">
        <v>0</v>
      </c>
      <c r="S599" s="8">
        <v>3161</v>
      </c>
      <c r="T599" s="9">
        <v>13</v>
      </c>
      <c r="U599" s="9">
        <f t="shared" si="150"/>
        <v>3147</v>
      </c>
      <c r="V599" s="9">
        <f t="shared" si="151"/>
        <v>50</v>
      </c>
      <c r="W599" s="7">
        <f t="shared" si="142"/>
        <v>9.4307999999999996</v>
      </c>
      <c r="X599" s="7">
        <f t="shared" si="143"/>
        <v>23.669200000000004</v>
      </c>
      <c r="Y599" s="9">
        <v>1</v>
      </c>
      <c r="Z599" s="9">
        <v>0</v>
      </c>
      <c r="AA599" s="9">
        <v>1</v>
      </c>
      <c r="AB599" s="9">
        <v>0</v>
      </c>
      <c r="AC599" s="9">
        <v>0</v>
      </c>
      <c r="AD599" s="29">
        <v>0</v>
      </c>
      <c r="AE599" s="9">
        <v>1</v>
      </c>
      <c r="AF599" s="9">
        <v>0</v>
      </c>
      <c r="AG599" s="29">
        <v>0</v>
      </c>
      <c r="AH599" s="9">
        <v>0</v>
      </c>
      <c r="AI599" s="29">
        <v>1</v>
      </c>
      <c r="AJ599" s="20">
        <v>2001</v>
      </c>
      <c r="AK599" s="32">
        <v>0.13719999999999999</v>
      </c>
      <c r="AL599" s="32">
        <f t="shared" si="144"/>
        <v>0.2238</v>
      </c>
      <c r="AM599" s="32">
        <v>0.28599999999999998</v>
      </c>
      <c r="AN599" s="42">
        <v>0.35299999999999998</v>
      </c>
      <c r="AO599" s="41">
        <v>0.56999999999999995</v>
      </c>
      <c r="AP599" s="17">
        <v>0.43</v>
      </c>
      <c r="AQ599">
        <v>1</v>
      </c>
      <c r="AR599" s="39">
        <v>0</v>
      </c>
      <c r="AS599" t="s">
        <v>98</v>
      </c>
      <c r="AT599" s="39" t="s">
        <v>98</v>
      </c>
      <c r="AU599">
        <v>1</v>
      </c>
      <c r="AV599" s="17">
        <v>0</v>
      </c>
      <c r="AW599" t="s">
        <v>98</v>
      </c>
      <c r="AX599" s="17" t="s">
        <v>98</v>
      </c>
      <c r="AY599" s="17" t="s">
        <v>329</v>
      </c>
      <c r="AZ599">
        <v>1</v>
      </c>
      <c r="BA599">
        <v>0</v>
      </c>
      <c r="BB599">
        <v>1</v>
      </c>
      <c r="BC599">
        <v>0</v>
      </c>
      <c r="BD599">
        <v>0</v>
      </c>
      <c r="BE599">
        <v>0</v>
      </c>
      <c r="BF599" s="17">
        <v>0</v>
      </c>
      <c r="BG599">
        <v>1</v>
      </c>
      <c r="BH599">
        <v>0</v>
      </c>
      <c r="BI599" s="17">
        <v>0</v>
      </c>
      <c r="BJ599">
        <v>25208</v>
      </c>
      <c r="BK599">
        <v>1486</v>
      </c>
      <c r="BL599" s="24">
        <v>39.1</v>
      </c>
      <c r="BM599">
        <v>0</v>
      </c>
      <c r="BN599">
        <v>0</v>
      </c>
      <c r="BO599">
        <v>0</v>
      </c>
      <c r="BP599">
        <v>0</v>
      </c>
      <c r="BQ599">
        <v>0</v>
      </c>
      <c r="BR599">
        <v>0</v>
      </c>
      <c r="BS599">
        <v>0</v>
      </c>
      <c r="BT599" s="17">
        <v>1</v>
      </c>
      <c r="BU599">
        <v>0</v>
      </c>
      <c r="BV599">
        <v>0</v>
      </c>
      <c r="BW599">
        <v>1</v>
      </c>
      <c r="BX599" s="17">
        <v>0</v>
      </c>
      <c r="BY599">
        <v>0</v>
      </c>
      <c r="BZ599">
        <v>0</v>
      </c>
      <c r="CA599">
        <v>0</v>
      </c>
      <c r="CB599">
        <v>0</v>
      </c>
      <c r="CC599" s="17">
        <v>1</v>
      </c>
      <c r="CD599">
        <v>1</v>
      </c>
      <c r="CE599">
        <v>1</v>
      </c>
      <c r="CF599">
        <v>0</v>
      </c>
      <c r="CG599">
        <v>0</v>
      </c>
      <c r="CH599">
        <v>0</v>
      </c>
      <c r="CI599">
        <v>1</v>
      </c>
      <c r="CJ599">
        <v>0</v>
      </c>
      <c r="CK599">
        <v>1</v>
      </c>
      <c r="CL599">
        <v>0</v>
      </c>
      <c r="CM599">
        <v>0</v>
      </c>
      <c r="CN599">
        <v>0</v>
      </c>
      <c r="CO599" s="17">
        <v>1</v>
      </c>
      <c r="CP599">
        <v>0</v>
      </c>
      <c r="CQ599">
        <v>43</v>
      </c>
      <c r="CR599">
        <v>0</v>
      </c>
      <c r="CS599">
        <v>1</v>
      </c>
      <c r="CT599">
        <v>11</v>
      </c>
      <c r="CZ599" s="33" t="s">
        <v>85</v>
      </c>
    </row>
    <row r="600" spans="1:104" x14ac:dyDescent="0.25">
      <c r="A600">
        <v>599</v>
      </c>
      <c r="B600">
        <v>38</v>
      </c>
      <c r="C600" s="24" t="s">
        <v>328</v>
      </c>
      <c r="D600" s="12">
        <v>8.4</v>
      </c>
      <c r="E600" s="13">
        <v>3</v>
      </c>
      <c r="F600" s="7">
        <f t="shared" si="137"/>
        <v>2.8000000000000003</v>
      </c>
      <c r="G600" s="7">
        <f t="shared" si="145"/>
        <v>5.4</v>
      </c>
      <c r="H600" s="15">
        <f t="shared" si="146"/>
        <v>11.4</v>
      </c>
      <c r="I600" s="11">
        <f t="shared" si="147"/>
        <v>5.6227166832005605E-2</v>
      </c>
      <c r="J600" s="32">
        <f t="shared" si="148"/>
        <v>2.008113101143057E-2</v>
      </c>
      <c r="K600" s="32">
        <f t="shared" si="149"/>
        <v>49.797991927385986</v>
      </c>
      <c r="L600" s="8">
        <v>0</v>
      </c>
      <c r="M600" s="9">
        <v>1</v>
      </c>
      <c r="N600" s="8">
        <v>0</v>
      </c>
      <c r="O600" s="9">
        <v>0</v>
      </c>
      <c r="P600" s="9">
        <v>0</v>
      </c>
      <c r="Q600" s="9">
        <v>1</v>
      </c>
      <c r="R600" s="9">
        <v>0</v>
      </c>
      <c r="S600" s="8">
        <v>2486</v>
      </c>
      <c r="T600" s="9">
        <v>13</v>
      </c>
      <c r="U600" s="9">
        <f t="shared" si="150"/>
        <v>2472</v>
      </c>
      <c r="V600" s="9">
        <f t="shared" si="151"/>
        <v>50</v>
      </c>
      <c r="W600" s="7">
        <f t="shared" si="142"/>
        <v>9.4307999999999996</v>
      </c>
      <c r="X600" s="7">
        <f t="shared" si="143"/>
        <v>23.669200000000004</v>
      </c>
      <c r="Y600" s="9">
        <v>1</v>
      </c>
      <c r="Z600" s="9">
        <v>0</v>
      </c>
      <c r="AA600" s="9">
        <v>1</v>
      </c>
      <c r="AB600" s="9">
        <v>0</v>
      </c>
      <c r="AC600" s="9">
        <v>0</v>
      </c>
      <c r="AD600" s="29">
        <v>0</v>
      </c>
      <c r="AE600" s="9">
        <v>1</v>
      </c>
      <c r="AF600" s="9">
        <v>0</v>
      </c>
      <c r="AG600" s="29">
        <v>0</v>
      </c>
      <c r="AH600" s="9">
        <v>0</v>
      </c>
      <c r="AI600" s="29">
        <v>1</v>
      </c>
      <c r="AJ600" s="20">
        <v>2001</v>
      </c>
      <c r="AK600" s="32">
        <v>0.13719999999999999</v>
      </c>
      <c r="AL600" s="32">
        <f t="shared" si="144"/>
        <v>0.2238</v>
      </c>
      <c r="AM600" s="32">
        <v>0.28599999999999998</v>
      </c>
      <c r="AN600" s="42">
        <v>0.35299999999999998</v>
      </c>
      <c r="AO600" s="41">
        <v>0.56999999999999995</v>
      </c>
      <c r="AP600" s="17">
        <v>0.43</v>
      </c>
      <c r="AQ600">
        <v>1</v>
      </c>
      <c r="AR600" s="39">
        <v>0</v>
      </c>
      <c r="AS600" t="s">
        <v>98</v>
      </c>
      <c r="AT600" s="39" t="s">
        <v>98</v>
      </c>
      <c r="AU600">
        <v>1</v>
      </c>
      <c r="AV600" s="17">
        <v>0</v>
      </c>
      <c r="AW600" t="s">
        <v>98</v>
      </c>
      <c r="AX600" s="17" t="s">
        <v>98</v>
      </c>
      <c r="AY600" s="17" t="s">
        <v>329</v>
      </c>
      <c r="AZ600">
        <v>1</v>
      </c>
      <c r="BA600">
        <v>0</v>
      </c>
      <c r="BB600">
        <v>1</v>
      </c>
      <c r="BC600">
        <v>0</v>
      </c>
      <c r="BD600">
        <v>0</v>
      </c>
      <c r="BE600">
        <v>0</v>
      </c>
      <c r="BF600" s="17">
        <v>0</v>
      </c>
      <c r="BG600">
        <v>1</v>
      </c>
      <c r="BH600">
        <v>0</v>
      </c>
      <c r="BI600" s="17">
        <v>0</v>
      </c>
      <c r="BJ600">
        <v>25208</v>
      </c>
      <c r="BK600">
        <v>1486</v>
      </c>
      <c r="BL600" s="24">
        <v>39.1</v>
      </c>
      <c r="BM600">
        <v>0</v>
      </c>
      <c r="BN600">
        <v>0</v>
      </c>
      <c r="BO600">
        <v>0</v>
      </c>
      <c r="BP600">
        <v>0</v>
      </c>
      <c r="BQ600">
        <v>0</v>
      </c>
      <c r="BR600">
        <v>0</v>
      </c>
      <c r="BS600">
        <v>0</v>
      </c>
      <c r="BT600" s="17">
        <v>1</v>
      </c>
      <c r="BU600">
        <v>0</v>
      </c>
      <c r="BV600">
        <v>0</v>
      </c>
      <c r="BW600">
        <v>1</v>
      </c>
      <c r="BX600" s="17">
        <v>0</v>
      </c>
      <c r="BY600">
        <v>0</v>
      </c>
      <c r="BZ600">
        <v>0</v>
      </c>
      <c r="CA600">
        <v>0</v>
      </c>
      <c r="CB600">
        <v>0</v>
      </c>
      <c r="CC600" s="17">
        <v>1</v>
      </c>
      <c r="CD600">
        <v>1</v>
      </c>
      <c r="CE600">
        <v>1</v>
      </c>
      <c r="CF600">
        <v>0</v>
      </c>
      <c r="CG600">
        <v>0</v>
      </c>
      <c r="CH600">
        <v>0</v>
      </c>
      <c r="CI600">
        <v>1</v>
      </c>
      <c r="CJ600">
        <v>0</v>
      </c>
      <c r="CK600">
        <v>1</v>
      </c>
      <c r="CL600">
        <v>0</v>
      </c>
      <c r="CM600">
        <v>0</v>
      </c>
      <c r="CN600">
        <v>0</v>
      </c>
      <c r="CO600" s="17">
        <v>1</v>
      </c>
      <c r="CP600">
        <v>0</v>
      </c>
      <c r="CQ600">
        <v>43</v>
      </c>
      <c r="CR600">
        <v>0</v>
      </c>
      <c r="CS600">
        <v>1</v>
      </c>
      <c r="CT600">
        <v>11</v>
      </c>
      <c r="CZ600" s="33" t="s">
        <v>85</v>
      </c>
    </row>
    <row r="601" spans="1:104" x14ac:dyDescent="0.25">
      <c r="A601">
        <v>600</v>
      </c>
      <c r="B601">
        <v>38</v>
      </c>
      <c r="C601" s="24" t="s">
        <v>328</v>
      </c>
      <c r="D601" s="12">
        <v>6.1</v>
      </c>
      <c r="E601" s="13">
        <v>0.6</v>
      </c>
      <c r="F601" s="7">
        <f t="shared" si="137"/>
        <v>10.166666666666666</v>
      </c>
      <c r="G601" s="7">
        <f t="shared" si="145"/>
        <v>5.5</v>
      </c>
      <c r="H601" s="15">
        <f t="shared" si="146"/>
        <v>6.6999999999999993</v>
      </c>
      <c r="I601" s="11">
        <f t="shared" si="147"/>
        <v>0.17810617536526374</v>
      </c>
      <c r="J601" s="32">
        <f t="shared" si="148"/>
        <v>1.7518640199862007E-2</v>
      </c>
      <c r="K601" s="32">
        <f t="shared" si="149"/>
        <v>57.082055946778155</v>
      </c>
      <c r="L601" s="8">
        <v>0</v>
      </c>
      <c r="M601" s="9">
        <v>1</v>
      </c>
      <c r="N601" s="8">
        <v>0</v>
      </c>
      <c r="O601" s="9">
        <v>0</v>
      </c>
      <c r="P601" s="9">
        <v>0</v>
      </c>
      <c r="Q601" s="9">
        <v>1</v>
      </c>
      <c r="R601" s="9">
        <v>0</v>
      </c>
      <c r="S601" s="8">
        <v>3169</v>
      </c>
      <c r="T601" s="9">
        <v>13</v>
      </c>
      <c r="U601" s="9">
        <f t="shared" si="150"/>
        <v>3155</v>
      </c>
      <c r="V601" s="9">
        <f t="shared" si="151"/>
        <v>50</v>
      </c>
      <c r="W601" s="7">
        <f t="shared" si="142"/>
        <v>9.4307999999999996</v>
      </c>
      <c r="X601" s="7">
        <f t="shared" si="143"/>
        <v>23.669200000000004</v>
      </c>
      <c r="Y601" s="9">
        <v>1</v>
      </c>
      <c r="Z601" s="9">
        <v>0</v>
      </c>
      <c r="AA601" s="9">
        <v>1</v>
      </c>
      <c r="AB601" s="9">
        <v>0</v>
      </c>
      <c r="AC601" s="9">
        <v>0</v>
      </c>
      <c r="AD601" s="29">
        <v>0</v>
      </c>
      <c r="AE601" s="9">
        <v>1</v>
      </c>
      <c r="AF601" s="9">
        <v>0</v>
      </c>
      <c r="AG601" s="29">
        <v>0</v>
      </c>
      <c r="AH601" s="9">
        <v>0</v>
      </c>
      <c r="AI601" s="29">
        <v>1</v>
      </c>
      <c r="AJ601" s="20">
        <v>2001</v>
      </c>
      <c r="AK601" s="32">
        <v>0.13719999999999999</v>
      </c>
      <c r="AL601" s="32">
        <f t="shared" si="144"/>
        <v>0.2238</v>
      </c>
      <c r="AM601" s="32">
        <v>0.28599999999999998</v>
      </c>
      <c r="AN601" s="42">
        <v>0.35299999999999998</v>
      </c>
      <c r="AO601" s="41">
        <v>0.56999999999999995</v>
      </c>
      <c r="AP601" s="17">
        <v>0.43</v>
      </c>
      <c r="AQ601">
        <v>1</v>
      </c>
      <c r="AR601" s="39">
        <v>0</v>
      </c>
      <c r="AS601" t="s">
        <v>98</v>
      </c>
      <c r="AT601" s="39" t="s">
        <v>98</v>
      </c>
      <c r="AU601">
        <v>1</v>
      </c>
      <c r="AV601" s="17">
        <v>0</v>
      </c>
      <c r="AW601" t="s">
        <v>98</v>
      </c>
      <c r="AX601" s="17" t="s">
        <v>98</v>
      </c>
      <c r="AY601" s="17" t="s">
        <v>329</v>
      </c>
      <c r="AZ601">
        <v>1</v>
      </c>
      <c r="BA601">
        <v>0</v>
      </c>
      <c r="BB601">
        <v>1</v>
      </c>
      <c r="BC601">
        <v>0</v>
      </c>
      <c r="BD601">
        <v>0</v>
      </c>
      <c r="BE601">
        <v>0</v>
      </c>
      <c r="BF601" s="17">
        <v>0</v>
      </c>
      <c r="BG601">
        <v>1</v>
      </c>
      <c r="BH601">
        <v>0</v>
      </c>
      <c r="BI601" s="17">
        <v>0</v>
      </c>
      <c r="BJ601">
        <v>25208</v>
      </c>
      <c r="BK601">
        <v>1486</v>
      </c>
      <c r="BL601" s="24">
        <v>39.1</v>
      </c>
      <c r="BM601">
        <v>1</v>
      </c>
      <c r="BN601">
        <v>0</v>
      </c>
      <c r="BO601">
        <v>0</v>
      </c>
      <c r="BP601">
        <v>0</v>
      </c>
      <c r="BQ601">
        <v>0</v>
      </c>
      <c r="BR601">
        <v>0</v>
      </c>
      <c r="BS601">
        <v>0</v>
      </c>
      <c r="BT601" s="17">
        <v>0</v>
      </c>
      <c r="BU601">
        <v>0</v>
      </c>
      <c r="BV601">
        <v>0</v>
      </c>
      <c r="BW601">
        <v>1</v>
      </c>
      <c r="BX601" s="17">
        <v>0</v>
      </c>
      <c r="BY601">
        <v>0</v>
      </c>
      <c r="BZ601">
        <v>0</v>
      </c>
      <c r="CA601">
        <v>0</v>
      </c>
      <c r="CB601">
        <v>0</v>
      </c>
      <c r="CC601" s="17">
        <v>1</v>
      </c>
      <c r="CD601">
        <v>1</v>
      </c>
      <c r="CE601">
        <v>1</v>
      </c>
      <c r="CF601">
        <v>0</v>
      </c>
      <c r="CG601">
        <v>0</v>
      </c>
      <c r="CH601">
        <v>0</v>
      </c>
      <c r="CI601">
        <v>1</v>
      </c>
      <c r="CJ601">
        <v>0</v>
      </c>
      <c r="CK601">
        <v>1</v>
      </c>
      <c r="CL601">
        <v>0</v>
      </c>
      <c r="CM601">
        <v>0</v>
      </c>
      <c r="CN601">
        <v>0</v>
      </c>
      <c r="CO601" s="17">
        <v>1</v>
      </c>
      <c r="CP601">
        <v>0</v>
      </c>
      <c r="CQ601">
        <v>43</v>
      </c>
      <c r="CR601">
        <v>0</v>
      </c>
      <c r="CS601">
        <v>1</v>
      </c>
      <c r="CT601">
        <v>11</v>
      </c>
      <c r="CZ601" s="33" t="s">
        <v>85</v>
      </c>
    </row>
    <row r="602" spans="1:104" x14ac:dyDescent="0.25">
      <c r="A602">
        <v>601</v>
      </c>
      <c r="B602">
        <v>38</v>
      </c>
      <c r="C602" s="24" t="s">
        <v>328</v>
      </c>
      <c r="D602" s="12">
        <v>19.100000000000001</v>
      </c>
      <c r="E602" s="13">
        <v>3.1</v>
      </c>
      <c r="F602" s="7">
        <f t="shared" si="137"/>
        <v>6.161290322580645</v>
      </c>
      <c r="G602" s="7">
        <f t="shared" si="145"/>
        <v>16</v>
      </c>
      <c r="H602" s="15">
        <f t="shared" si="146"/>
        <v>22.200000000000003</v>
      </c>
      <c r="I602" s="11">
        <f t="shared" si="147"/>
        <v>0.12750634932750621</v>
      </c>
      <c r="J602" s="32">
        <f t="shared" si="148"/>
        <v>2.0694747796610954E-2</v>
      </c>
      <c r="K602" s="32">
        <f t="shared" si="149"/>
        <v>48.321439324994508</v>
      </c>
      <c r="L602" s="8">
        <v>0</v>
      </c>
      <c r="M602" s="9">
        <v>1</v>
      </c>
      <c r="N602" s="8">
        <v>0</v>
      </c>
      <c r="O602" s="9">
        <v>0</v>
      </c>
      <c r="P602" s="9">
        <v>0</v>
      </c>
      <c r="Q602" s="9">
        <v>1</v>
      </c>
      <c r="R602" s="9">
        <v>0</v>
      </c>
      <c r="S602" s="8">
        <v>2311</v>
      </c>
      <c r="T602" s="9">
        <v>13</v>
      </c>
      <c r="U602" s="9">
        <f t="shared" si="150"/>
        <v>2297</v>
      </c>
      <c r="V602" s="9">
        <f t="shared" si="151"/>
        <v>50</v>
      </c>
      <c r="W602" s="7">
        <f t="shared" si="142"/>
        <v>9.4307999999999996</v>
      </c>
      <c r="X602" s="7">
        <f t="shared" si="143"/>
        <v>23.669200000000004</v>
      </c>
      <c r="Y602" s="9">
        <v>1</v>
      </c>
      <c r="Z602" s="9">
        <v>0</v>
      </c>
      <c r="AA602" s="9">
        <v>1</v>
      </c>
      <c r="AB602" s="9">
        <v>0</v>
      </c>
      <c r="AC602" s="9">
        <v>0</v>
      </c>
      <c r="AD602" s="29">
        <v>0</v>
      </c>
      <c r="AE602" s="9">
        <v>1</v>
      </c>
      <c r="AF602" s="9">
        <v>0</v>
      </c>
      <c r="AG602" s="29">
        <v>0</v>
      </c>
      <c r="AH602" s="9">
        <v>0</v>
      </c>
      <c r="AI602" s="29">
        <v>1</v>
      </c>
      <c r="AJ602" s="20">
        <v>2001</v>
      </c>
      <c r="AK602" s="32">
        <v>0.13719999999999999</v>
      </c>
      <c r="AL602" s="32">
        <f t="shared" si="144"/>
        <v>0.2238</v>
      </c>
      <c r="AM602" s="32">
        <v>0.28599999999999998</v>
      </c>
      <c r="AN602" s="42">
        <v>0.35299999999999998</v>
      </c>
      <c r="AO602" s="41">
        <v>0.56999999999999995</v>
      </c>
      <c r="AP602" s="17">
        <v>0.43</v>
      </c>
      <c r="AQ602">
        <v>1</v>
      </c>
      <c r="AR602" s="39">
        <v>0</v>
      </c>
      <c r="AS602" t="s">
        <v>98</v>
      </c>
      <c r="AT602" s="39" t="s">
        <v>98</v>
      </c>
      <c r="AU602">
        <v>1</v>
      </c>
      <c r="AV602" s="17">
        <v>0</v>
      </c>
      <c r="AW602" t="s">
        <v>98</v>
      </c>
      <c r="AX602" s="17" t="s">
        <v>98</v>
      </c>
      <c r="AY602" s="17" t="s">
        <v>329</v>
      </c>
      <c r="AZ602">
        <v>1</v>
      </c>
      <c r="BA602">
        <v>0</v>
      </c>
      <c r="BB602">
        <v>1</v>
      </c>
      <c r="BC602">
        <v>0</v>
      </c>
      <c r="BD602">
        <v>0</v>
      </c>
      <c r="BE602">
        <v>0</v>
      </c>
      <c r="BF602" s="17">
        <v>0</v>
      </c>
      <c r="BG602">
        <v>1</v>
      </c>
      <c r="BH602">
        <v>0</v>
      </c>
      <c r="BI602" s="17">
        <v>0</v>
      </c>
      <c r="BJ602">
        <v>25208</v>
      </c>
      <c r="BK602">
        <v>1486</v>
      </c>
      <c r="BL602" s="24">
        <v>39.1</v>
      </c>
      <c r="BM602">
        <v>0</v>
      </c>
      <c r="BN602">
        <v>0</v>
      </c>
      <c r="BO602">
        <v>0</v>
      </c>
      <c r="BP602">
        <v>0</v>
      </c>
      <c r="BQ602">
        <v>0</v>
      </c>
      <c r="BR602">
        <v>0</v>
      </c>
      <c r="BS602">
        <v>0</v>
      </c>
      <c r="BT602" s="17">
        <v>1</v>
      </c>
      <c r="BU602">
        <v>0</v>
      </c>
      <c r="BV602">
        <v>0</v>
      </c>
      <c r="BW602">
        <v>1</v>
      </c>
      <c r="BX602" s="17">
        <v>0</v>
      </c>
      <c r="BY602">
        <v>0</v>
      </c>
      <c r="BZ602">
        <v>0</v>
      </c>
      <c r="CA602">
        <v>0</v>
      </c>
      <c r="CB602">
        <v>0</v>
      </c>
      <c r="CC602" s="17">
        <v>1</v>
      </c>
      <c r="CD602">
        <v>1</v>
      </c>
      <c r="CE602">
        <v>1</v>
      </c>
      <c r="CF602">
        <v>0</v>
      </c>
      <c r="CG602">
        <v>0</v>
      </c>
      <c r="CH602">
        <v>0</v>
      </c>
      <c r="CI602">
        <v>1</v>
      </c>
      <c r="CJ602">
        <v>0</v>
      </c>
      <c r="CK602">
        <v>1</v>
      </c>
      <c r="CL602">
        <v>0</v>
      </c>
      <c r="CM602">
        <v>0</v>
      </c>
      <c r="CN602">
        <v>0</v>
      </c>
      <c r="CO602" s="17">
        <v>1</v>
      </c>
      <c r="CP602">
        <v>0</v>
      </c>
      <c r="CQ602">
        <v>43</v>
      </c>
      <c r="CR602">
        <v>0</v>
      </c>
      <c r="CS602">
        <v>1</v>
      </c>
      <c r="CT602">
        <v>11</v>
      </c>
      <c r="CZ602" s="33" t="s">
        <v>85</v>
      </c>
    </row>
    <row r="603" spans="1:104" x14ac:dyDescent="0.25">
      <c r="A603">
        <v>602</v>
      </c>
      <c r="B603">
        <v>38</v>
      </c>
      <c r="C603" s="24" t="s">
        <v>328</v>
      </c>
      <c r="D603" s="12">
        <v>8</v>
      </c>
      <c r="E603" s="13">
        <v>3.3</v>
      </c>
      <c r="F603" s="7">
        <f t="shared" si="137"/>
        <v>2.4242424242424243</v>
      </c>
      <c r="G603" s="7">
        <f t="shared" si="145"/>
        <v>4.7</v>
      </c>
      <c r="H603" s="15">
        <f t="shared" si="146"/>
        <v>11.3</v>
      </c>
      <c r="I603" s="11">
        <f t="shared" si="147"/>
        <v>5.4703978219744508E-2</v>
      </c>
      <c r="J603" s="32">
        <f t="shared" si="148"/>
        <v>2.2565391015644611E-2</v>
      </c>
      <c r="K603" s="32">
        <f t="shared" si="149"/>
        <v>44.31565131340728</v>
      </c>
      <c r="L603" s="8">
        <v>0</v>
      </c>
      <c r="M603" s="9">
        <v>1</v>
      </c>
      <c r="N603" s="8">
        <v>0</v>
      </c>
      <c r="O603" s="9">
        <v>0</v>
      </c>
      <c r="P603" s="9">
        <v>0</v>
      </c>
      <c r="Q603" s="9">
        <v>1</v>
      </c>
      <c r="R603" s="9">
        <v>0</v>
      </c>
      <c r="S603" s="8">
        <v>1972</v>
      </c>
      <c r="T603" s="9">
        <v>13</v>
      </c>
      <c r="U603" s="9">
        <f t="shared" si="150"/>
        <v>1958</v>
      </c>
      <c r="V603" s="9">
        <f t="shared" si="151"/>
        <v>50</v>
      </c>
      <c r="W603" s="7">
        <f t="shared" si="142"/>
        <v>9.4307999999999996</v>
      </c>
      <c r="X603" s="7">
        <f t="shared" si="143"/>
        <v>23.669200000000004</v>
      </c>
      <c r="Y603" s="9">
        <v>1</v>
      </c>
      <c r="Z603" s="9">
        <v>0</v>
      </c>
      <c r="AA603" s="9">
        <v>1</v>
      </c>
      <c r="AB603" s="9">
        <v>0</v>
      </c>
      <c r="AC603" s="9">
        <v>0</v>
      </c>
      <c r="AD603" s="29">
        <v>0</v>
      </c>
      <c r="AE603" s="9">
        <v>1</v>
      </c>
      <c r="AF603" s="9">
        <v>0</v>
      </c>
      <c r="AG603" s="29">
        <v>0</v>
      </c>
      <c r="AH603" s="9">
        <v>0</v>
      </c>
      <c r="AI603" s="29">
        <v>1</v>
      </c>
      <c r="AJ603" s="20">
        <v>2001</v>
      </c>
      <c r="AK603" s="32">
        <v>0.13719999999999999</v>
      </c>
      <c r="AL603" s="32">
        <f t="shared" si="144"/>
        <v>0.2238</v>
      </c>
      <c r="AM603" s="32">
        <v>0.28599999999999998</v>
      </c>
      <c r="AN603" s="42">
        <v>0.35299999999999998</v>
      </c>
      <c r="AO603" s="41">
        <v>0.56999999999999995</v>
      </c>
      <c r="AP603" s="17">
        <v>0.43</v>
      </c>
      <c r="AQ603">
        <v>1</v>
      </c>
      <c r="AR603" s="39">
        <v>0</v>
      </c>
      <c r="AS603" t="s">
        <v>98</v>
      </c>
      <c r="AT603" s="39" t="s">
        <v>98</v>
      </c>
      <c r="AU603">
        <v>1</v>
      </c>
      <c r="AV603" s="17">
        <v>0</v>
      </c>
      <c r="AW603" t="s">
        <v>98</v>
      </c>
      <c r="AX603" s="17" t="s">
        <v>98</v>
      </c>
      <c r="AY603" s="17" t="s">
        <v>329</v>
      </c>
      <c r="AZ603">
        <v>1</v>
      </c>
      <c r="BA603">
        <v>0</v>
      </c>
      <c r="BB603">
        <v>1</v>
      </c>
      <c r="BC603">
        <v>0</v>
      </c>
      <c r="BD603">
        <v>0</v>
      </c>
      <c r="BE603">
        <v>0</v>
      </c>
      <c r="BF603" s="17">
        <v>0</v>
      </c>
      <c r="BG603">
        <v>1</v>
      </c>
      <c r="BH603">
        <v>0</v>
      </c>
      <c r="BI603" s="17">
        <v>0</v>
      </c>
      <c r="BJ603">
        <v>25208</v>
      </c>
      <c r="BK603">
        <v>1486</v>
      </c>
      <c r="BL603" s="24">
        <v>39.1</v>
      </c>
      <c r="BM603">
        <v>0</v>
      </c>
      <c r="BN603">
        <v>0</v>
      </c>
      <c r="BO603">
        <v>0</v>
      </c>
      <c r="BP603">
        <v>0</v>
      </c>
      <c r="BQ603">
        <v>0</v>
      </c>
      <c r="BR603">
        <v>0</v>
      </c>
      <c r="BS603">
        <v>0</v>
      </c>
      <c r="BT603" s="17">
        <v>1</v>
      </c>
      <c r="BU603">
        <v>0</v>
      </c>
      <c r="BV603">
        <v>0</v>
      </c>
      <c r="BW603">
        <v>1</v>
      </c>
      <c r="BX603" s="17">
        <v>0</v>
      </c>
      <c r="BY603">
        <v>0</v>
      </c>
      <c r="BZ603">
        <v>0</v>
      </c>
      <c r="CA603">
        <v>0</v>
      </c>
      <c r="CB603">
        <v>0</v>
      </c>
      <c r="CC603" s="17">
        <v>1</v>
      </c>
      <c r="CD603">
        <v>1</v>
      </c>
      <c r="CE603">
        <v>1</v>
      </c>
      <c r="CF603">
        <v>0</v>
      </c>
      <c r="CG603">
        <v>0</v>
      </c>
      <c r="CH603">
        <v>0</v>
      </c>
      <c r="CI603">
        <v>1</v>
      </c>
      <c r="CJ603">
        <v>0</v>
      </c>
      <c r="CK603">
        <v>1</v>
      </c>
      <c r="CL603">
        <v>0</v>
      </c>
      <c r="CM603">
        <v>0</v>
      </c>
      <c r="CN603">
        <v>0</v>
      </c>
      <c r="CO603" s="17">
        <v>1</v>
      </c>
      <c r="CP603">
        <v>0</v>
      </c>
      <c r="CQ603">
        <v>43</v>
      </c>
      <c r="CR603">
        <v>0</v>
      </c>
      <c r="CS603">
        <v>1</v>
      </c>
      <c r="CT603">
        <v>11</v>
      </c>
      <c r="CZ603" s="33" t="s">
        <v>85</v>
      </c>
    </row>
    <row r="604" spans="1:104" x14ac:dyDescent="0.25">
      <c r="A604">
        <v>603</v>
      </c>
      <c r="B604">
        <v>38</v>
      </c>
      <c r="C604" s="24" t="s">
        <v>328</v>
      </c>
      <c r="D604" s="12">
        <v>9.1999999999999993</v>
      </c>
      <c r="E604" s="13">
        <v>0.2</v>
      </c>
      <c r="F604" s="7">
        <f t="shared" si="137"/>
        <v>45.999999999999993</v>
      </c>
      <c r="G604" s="7">
        <f t="shared" si="145"/>
        <v>9</v>
      </c>
      <c r="H604" s="15">
        <f t="shared" si="146"/>
        <v>9.3999999999999986</v>
      </c>
      <c r="I604" s="11">
        <f t="shared" si="147"/>
        <v>0.39071541861692216</v>
      </c>
      <c r="J604" s="32">
        <f t="shared" si="148"/>
        <v>8.4938134481939605E-3</v>
      </c>
      <c r="K604" s="32">
        <f t="shared" si="149"/>
        <v>117.7327482054165</v>
      </c>
      <c r="L604" s="8">
        <v>0</v>
      </c>
      <c r="M604" s="9">
        <v>1</v>
      </c>
      <c r="N604" s="8">
        <v>0</v>
      </c>
      <c r="O604" s="9">
        <v>0</v>
      </c>
      <c r="P604" s="9">
        <v>0</v>
      </c>
      <c r="Q604" s="9">
        <v>1</v>
      </c>
      <c r="R604" s="9">
        <v>0</v>
      </c>
      <c r="S604" s="8">
        <v>11759</v>
      </c>
      <c r="T604" s="9">
        <v>13</v>
      </c>
      <c r="U604" s="9">
        <f t="shared" si="150"/>
        <v>11745</v>
      </c>
      <c r="V604" s="9">
        <f t="shared" si="151"/>
        <v>50</v>
      </c>
      <c r="W604" s="7">
        <f t="shared" si="142"/>
        <v>9.4307999999999996</v>
      </c>
      <c r="X604" s="7">
        <f t="shared" si="143"/>
        <v>23.669200000000004</v>
      </c>
      <c r="Y604" s="9">
        <v>1</v>
      </c>
      <c r="Z604" s="9">
        <v>0</v>
      </c>
      <c r="AA604" s="9">
        <v>1</v>
      </c>
      <c r="AB604" s="9">
        <v>0</v>
      </c>
      <c r="AC604" s="9">
        <v>0</v>
      </c>
      <c r="AD604" s="29">
        <v>0</v>
      </c>
      <c r="AE604" s="9">
        <v>1</v>
      </c>
      <c r="AF604" s="9">
        <v>0</v>
      </c>
      <c r="AG604" s="29">
        <v>0</v>
      </c>
      <c r="AH604" s="9">
        <v>0</v>
      </c>
      <c r="AI604" s="29">
        <v>1</v>
      </c>
      <c r="AJ604" s="20">
        <v>2001</v>
      </c>
      <c r="AK604" s="32">
        <v>0.13719999999999999</v>
      </c>
      <c r="AL604" s="32">
        <f t="shared" si="144"/>
        <v>0.2238</v>
      </c>
      <c r="AM604" s="32">
        <v>0.28599999999999998</v>
      </c>
      <c r="AN604" s="42">
        <v>0.35299999999999998</v>
      </c>
      <c r="AO604" s="41">
        <v>0.56999999999999995</v>
      </c>
      <c r="AP604" s="17">
        <v>0.43</v>
      </c>
      <c r="AQ604">
        <v>0</v>
      </c>
      <c r="AR604" s="39">
        <v>1</v>
      </c>
      <c r="AS604" t="s">
        <v>98</v>
      </c>
      <c r="AT604" s="39" t="s">
        <v>98</v>
      </c>
      <c r="AU604">
        <v>1</v>
      </c>
      <c r="AV604" s="17">
        <v>0</v>
      </c>
      <c r="AW604" t="s">
        <v>98</v>
      </c>
      <c r="AX604" s="17" t="s">
        <v>98</v>
      </c>
      <c r="AY604" s="17" t="s">
        <v>329</v>
      </c>
      <c r="AZ604">
        <v>1</v>
      </c>
      <c r="BA604">
        <v>0</v>
      </c>
      <c r="BB604">
        <v>1</v>
      </c>
      <c r="BC604">
        <v>0</v>
      </c>
      <c r="BD604">
        <v>0</v>
      </c>
      <c r="BE604">
        <v>0</v>
      </c>
      <c r="BF604" s="17">
        <v>0</v>
      </c>
      <c r="BG604">
        <v>1</v>
      </c>
      <c r="BH604">
        <v>0</v>
      </c>
      <c r="BI604" s="17">
        <v>0</v>
      </c>
      <c r="BJ604">
        <v>25208</v>
      </c>
      <c r="BK604">
        <v>1486</v>
      </c>
      <c r="BL604" s="24">
        <v>39.1</v>
      </c>
      <c r="BM604">
        <v>1</v>
      </c>
      <c r="BN604">
        <v>0</v>
      </c>
      <c r="BO604">
        <v>0</v>
      </c>
      <c r="BP604">
        <v>0</v>
      </c>
      <c r="BQ604">
        <v>0</v>
      </c>
      <c r="BR604">
        <v>0</v>
      </c>
      <c r="BS604">
        <v>0</v>
      </c>
      <c r="BT604" s="17">
        <v>0</v>
      </c>
      <c r="BU604">
        <v>0</v>
      </c>
      <c r="BV604">
        <v>0</v>
      </c>
      <c r="BW604">
        <v>1</v>
      </c>
      <c r="BX604" s="17">
        <v>0</v>
      </c>
      <c r="BY604">
        <v>0</v>
      </c>
      <c r="BZ604">
        <v>0</v>
      </c>
      <c r="CA604">
        <v>0</v>
      </c>
      <c r="CB604">
        <v>0</v>
      </c>
      <c r="CC604" s="17">
        <v>1</v>
      </c>
      <c r="CD604">
        <v>1</v>
      </c>
      <c r="CE604">
        <v>1</v>
      </c>
      <c r="CF604">
        <v>0</v>
      </c>
      <c r="CG604">
        <v>0</v>
      </c>
      <c r="CH604">
        <v>0</v>
      </c>
      <c r="CI604">
        <v>1</v>
      </c>
      <c r="CJ604">
        <v>0</v>
      </c>
      <c r="CK604">
        <v>1</v>
      </c>
      <c r="CL604">
        <v>0</v>
      </c>
      <c r="CM604">
        <v>0</v>
      </c>
      <c r="CN604">
        <v>0</v>
      </c>
      <c r="CO604" s="17">
        <v>1</v>
      </c>
      <c r="CP604">
        <v>0</v>
      </c>
      <c r="CQ604">
        <v>43</v>
      </c>
      <c r="CR604">
        <v>0</v>
      </c>
      <c r="CS604">
        <v>1</v>
      </c>
      <c r="CT604">
        <v>11</v>
      </c>
      <c r="CZ604" s="33" t="s">
        <v>85</v>
      </c>
    </row>
    <row r="605" spans="1:104" x14ac:dyDescent="0.25">
      <c r="A605">
        <v>604</v>
      </c>
      <c r="B605">
        <v>38</v>
      </c>
      <c r="C605" s="24" t="s">
        <v>328</v>
      </c>
      <c r="D605" s="12">
        <v>16.3</v>
      </c>
      <c r="E605" s="13">
        <v>1.1000000000000001</v>
      </c>
      <c r="F605" s="7">
        <f t="shared" si="137"/>
        <v>14.818181818181818</v>
      </c>
      <c r="G605" s="7">
        <f t="shared" si="145"/>
        <v>15.200000000000001</v>
      </c>
      <c r="H605" s="15">
        <f t="shared" si="146"/>
        <v>17.400000000000002</v>
      </c>
      <c r="I605" s="11">
        <f t="shared" si="147"/>
        <v>0.13547096277416754</v>
      </c>
      <c r="J605" s="32">
        <f t="shared" si="148"/>
        <v>9.1422122117536374E-3</v>
      </c>
      <c r="K605" s="32">
        <f t="shared" si="149"/>
        <v>109.38271578451824</v>
      </c>
      <c r="L605" s="8">
        <v>0</v>
      </c>
      <c r="M605" s="9">
        <v>1</v>
      </c>
      <c r="N605" s="8">
        <v>0</v>
      </c>
      <c r="O605" s="9">
        <v>0</v>
      </c>
      <c r="P605" s="9">
        <v>0</v>
      </c>
      <c r="Q605" s="9">
        <v>1</v>
      </c>
      <c r="R605" s="9">
        <v>0</v>
      </c>
      <c r="S605" s="8">
        <v>11759</v>
      </c>
      <c r="T605" s="9">
        <v>13</v>
      </c>
      <c r="U605" s="9">
        <f t="shared" si="150"/>
        <v>11745</v>
      </c>
      <c r="V605" s="9">
        <f t="shared" si="151"/>
        <v>50</v>
      </c>
      <c r="W605" s="7">
        <f t="shared" si="142"/>
        <v>9.4307999999999996</v>
      </c>
      <c r="X605" s="7">
        <f t="shared" si="143"/>
        <v>23.669200000000004</v>
      </c>
      <c r="Y605" s="9">
        <v>1</v>
      </c>
      <c r="Z605" s="9">
        <v>0</v>
      </c>
      <c r="AA605" s="9">
        <v>1</v>
      </c>
      <c r="AB605" s="9">
        <v>0</v>
      </c>
      <c r="AC605" s="9">
        <v>0</v>
      </c>
      <c r="AD605" s="29">
        <v>0</v>
      </c>
      <c r="AE605" s="9">
        <v>1</v>
      </c>
      <c r="AF605" s="9">
        <v>0</v>
      </c>
      <c r="AG605" s="29">
        <v>0</v>
      </c>
      <c r="AH605" s="9">
        <v>0</v>
      </c>
      <c r="AI605" s="29">
        <v>1</v>
      </c>
      <c r="AJ605" s="20">
        <v>2001</v>
      </c>
      <c r="AK605" s="32">
        <v>0.13719999999999999</v>
      </c>
      <c r="AL605" s="32">
        <f t="shared" si="144"/>
        <v>0.2238</v>
      </c>
      <c r="AM605" s="32">
        <v>0.28599999999999998</v>
      </c>
      <c r="AN605" s="42">
        <v>0.35299999999999998</v>
      </c>
      <c r="AO605" s="41">
        <v>0.56999999999999995</v>
      </c>
      <c r="AP605" s="17">
        <v>0.43</v>
      </c>
      <c r="AQ605">
        <v>0</v>
      </c>
      <c r="AR605" s="39">
        <v>1</v>
      </c>
      <c r="AS605" t="s">
        <v>98</v>
      </c>
      <c r="AT605" s="39" t="s">
        <v>98</v>
      </c>
      <c r="AU605">
        <v>1</v>
      </c>
      <c r="AV605" s="17">
        <v>0</v>
      </c>
      <c r="AW605" t="s">
        <v>98</v>
      </c>
      <c r="AX605" s="17" t="s">
        <v>98</v>
      </c>
      <c r="AY605" s="17" t="s">
        <v>329</v>
      </c>
      <c r="AZ605">
        <v>1</v>
      </c>
      <c r="BA605">
        <v>0</v>
      </c>
      <c r="BB605">
        <v>1</v>
      </c>
      <c r="BC605">
        <v>0</v>
      </c>
      <c r="BD605">
        <v>0</v>
      </c>
      <c r="BE605">
        <v>0</v>
      </c>
      <c r="BF605" s="17">
        <v>0</v>
      </c>
      <c r="BG605">
        <v>1</v>
      </c>
      <c r="BH605">
        <v>0</v>
      </c>
      <c r="BI605" s="17">
        <v>0</v>
      </c>
      <c r="BJ605">
        <v>25208</v>
      </c>
      <c r="BK605">
        <v>1486</v>
      </c>
      <c r="BL605" s="24">
        <v>39.1</v>
      </c>
      <c r="BM605">
        <v>0</v>
      </c>
      <c r="BN605">
        <v>0</v>
      </c>
      <c r="BO605">
        <v>0</v>
      </c>
      <c r="BP605">
        <v>0</v>
      </c>
      <c r="BQ605">
        <v>0</v>
      </c>
      <c r="BR605">
        <v>0</v>
      </c>
      <c r="BS605">
        <v>0</v>
      </c>
      <c r="BT605" s="17">
        <v>1</v>
      </c>
      <c r="BU605">
        <v>0</v>
      </c>
      <c r="BV605">
        <v>0</v>
      </c>
      <c r="BW605">
        <v>1</v>
      </c>
      <c r="BX605" s="17">
        <v>0</v>
      </c>
      <c r="BY605">
        <v>0</v>
      </c>
      <c r="BZ605">
        <v>0</v>
      </c>
      <c r="CA605">
        <v>0</v>
      </c>
      <c r="CB605">
        <v>0</v>
      </c>
      <c r="CC605" s="17">
        <v>1</v>
      </c>
      <c r="CD605">
        <v>1</v>
      </c>
      <c r="CE605">
        <v>1</v>
      </c>
      <c r="CF605">
        <v>0</v>
      </c>
      <c r="CG605">
        <v>0</v>
      </c>
      <c r="CH605">
        <v>0</v>
      </c>
      <c r="CI605">
        <v>1</v>
      </c>
      <c r="CJ605">
        <v>0</v>
      </c>
      <c r="CK605">
        <v>1</v>
      </c>
      <c r="CL605">
        <v>0</v>
      </c>
      <c r="CM605">
        <v>0</v>
      </c>
      <c r="CN605">
        <v>0</v>
      </c>
      <c r="CO605" s="17">
        <v>1</v>
      </c>
      <c r="CP605">
        <v>0</v>
      </c>
      <c r="CQ605">
        <v>43</v>
      </c>
      <c r="CR605">
        <v>0</v>
      </c>
      <c r="CS605">
        <v>1</v>
      </c>
      <c r="CT605">
        <v>11</v>
      </c>
      <c r="CZ605" s="33" t="s">
        <v>85</v>
      </c>
    </row>
    <row r="606" spans="1:104" x14ac:dyDescent="0.25">
      <c r="A606">
        <v>605</v>
      </c>
      <c r="B606">
        <v>38</v>
      </c>
      <c r="C606" s="24" t="s">
        <v>328</v>
      </c>
      <c r="D606" s="12">
        <v>12.6</v>
      </c>
      <c r="E606" s="13">
        <v>0.8</v>
      </c>
      <c r="F606" s="7">
        <f t="shared" si="137"/>
        <v>15.749999999999998</v>
      </c>
      <c r="G606" s="7">
        <f t="shared" si="145"/>
        <v>11.799999999999999</v>
      </c>
      <c r="H606" s="15">
        <f t="shared" si="146"/>
        <v>13.4</v>
      </c>
      <c r="I606" s="11">
        <f t="shared" si="147"/>
        <v>0.11981062609680501</v>
      </c>
      <c r="J606" s="32">
        <f t="shared" si="148"/>
        <v>7.607023879162224E-3</v>
      </c>
      <c r="K606" s="32">
        <f t="shared" si="149"/>
        <v>131.45745509479482</v>
      </c>
      <c r="L606" s="8">
        <v>0</v>
      </c>
      <c r="M606" s="9">
        <v>1</v>
      </c>
      <c r="N606" s="8">
        <v>0</v>
      </c>
      <c r="O606" s="9">
        <v>0</v>
      </c>
      <c r="P606" s="9">
        <v>0</v>
      </c>
      <c r="Q606" s="9">
        <v>1</v>
      </c>
      <c r="R606" s="9">
        <v>0</v>
      </c>
      <c r="S606" s="8">
        <v>17047</v>
      </c>
      <c r="T606" s="9">
        <v>13</v>
      </c>
      <c r="U606" s="9">
        <f t="shared" si="150"/>
        <v>17033</v>
      </c>
      <c r="V606" s="9">
        <f t="shared" si="151"/>
        <v>50</v>
      </c>
      <c r="W606" s="7">
        <f t="shared" si="142"/>
        <v>9.4307999999999996</v>
      </c>
      <c r="X606" s="7">
        <f t="shared" si="143"/>
        <v>23.669200000000004</v>
      </c>
      <c r="Y606" s="9">
        <v>1</v>
      </c>
      <c r="Z606" s="9">
        <v>0</v>
      </c>
      <c r="AA606" s="9">
        <v>1</v>
      </c>
      <c r="AB606" s="9">
        <v>0</v>
      </c>
      <c r="AC606" s="9">
        <v>0</v>
      </c>
      <c r="AD606" s="29">
        <v>0</v>
      </c>
      <c r="AE606" s="9">
        <v>1</v>
      </c>
      <c r="AF606" s="9">
        <v>0</v>
      </c>
      <c r="AG606" s="29">
        <v>0</v>
      </c>
      <c r="AH606" s="9">
        <v>0</v>
      </c>
      <c r="AI606" s="29">
        <v>1</v>
      </c>
      <c r="AJ606" s="20">
        <v>2001</v>
      </c>
      <c r="AK606" s="32">
        <v>0.13719999999999999</v>
      </c>
      <c r="AL606" s="32">
        <f t="shared" si="144"/>
        <v>0.2238</v>
      </c>
      <c r="AM606" s="32">
        <v>0.28599999999999998</v>
      </c>
      <c r="AN606" s="42">
        <v>0.35299999999999998</v>
      </c>
      <c r="AO606" s="41">
        <v>0.56999999999999995</v>
      </c>
      <c r="AP606" s="17">
        <v>0.43</v>
      </c>
      <c r="AQ606">
        <v>0</v>
      </c>
      <c r="AR606" s="39">
        <v>1</v>
      </c>
      <c r="AS606" t="s">
        <v>98</v>
      </c>
      <c r="AT606" s="39" t="s">
        <v>98</v>
      </c>
      <c r="AU606">
        <v>1</v>
      </c>
      <c r="AV606" s="17">
        <v>0</v>
      </c>
      <c r="AW606" t="s">
        <v>98</v>
      </c>
      <c r="AX606" s="17" t="s">
        <v>98</v>
      </c>
      <c r="AY606" s="17" t="s">
        <v>329</v>
      </c>
      <c r="AZ606">
        <v>1</v>
      </c>
      <c r="BA606">
        <v>0</v>
      </c>
      <c r="BB606">
        <v>1</v>
      </c>
      <c r="BC606">
        <v>0</v>
      </c>
      <c r="BD606">
        <v>0</v>
      </c>
      <c r="BE606">
        <v>0</v>
      </c>
      <c r="BF606" s="17">
        <v>0</v>
      </c>
      <c r="BG606">
        <v>1</v>
      </c>
      <c r="BH606">
        <v>0</v>
      </c>
      <c r="BI606" s="17">
        <v>0</v>
      </c>
      <c r="BJ606">
        <v>25208</v>
      </c>
      <c r="BK606">
        <v>1486</v>
      </c>
      <c r="BL606" s="24">
        <v>39.1</v>
      </c>
      <c r="BM606">
        <v>0</v>
      </c>
      <c r="BN606">
        <v>0</v>
      </c>
      <c r="BO606">
        <v>0</v>
      </c>
      <c r="BP606">
        <v>0</v>
      </c>
      <c r="BQ606">
        <v>0</v>
      </c>
      <c r="BR606">
        <v>0</v>
      </c>
      <c r="BS606">
        <v>0</v>
      </c>
      <c r="BT606" s="17">
        <v>1</v>
      </c>
      <c r="BU606">
        <v>0</v>
      </c>
      <c r="BV606">
        <v>0</v>
      </c>
      <c r="BW606">
        <v>1</v>
      </c>
      <c r="BX606" s="17">
        <v>0</v>
      </c>
      <c r="BY606">
        <v>0</v>
      </c>
      <c r="BZ606">
        <v>0</v>
      </c>
      <c r="CA606">
        <v>0</v>
      </c>
      <c r="CB606">
        <v>0</v>
      </c>
      <c r="CC606" s="17">
        <v>1</v>
      </c>
      <c r="CD606">
        <v>1</v>
      </c>
      <c r="CE606">
        <v>1</v>
      </c>
      <c r="CF606">
        <v>0</v>
      </c>
      <c r="CG606">
        <v>0</v>
      </c>
      <c r="CH606">
        <v>0</v>
      </c>
      <c r="CI606">
        <v>1</v>
      </c>
      <c r="CJ606">
        <v>0</v>
      </c>
      <c r="CK606">
        <v>1</v>
      </c>
      <c r="CL606">
        <v>0</v>
      </c>
      <c r="CM606">
        <v>0</v>
      </c>
      <c r="CN606">
        <v>0</v>
      </c>
      <c r="CO606" s="17">
        <v>1</v>
      </c>
      <c r="CP606">
        <v>0</v>
      </c>
      <c r="CQ606">
        <v>43</v>
      </c>
      <c r="CR606">
        <v>0</v>
      </c>
      <c r="CS606">
        <v>1</v>
      </c>
      <c r="CT606">
        <v>11</v>
      </c>
      <c r="CZ606" s="33" t="s">
        <v>85</v>
      </c>
    </row>
    <row r="607" spans="1:104" x14ac:dyDescent="0.25">
      <c r="A607">
        <v>606</v>
      </c>
      <c r="B607">
        <v>38</v>
      </c>
      <c r="C607" s="24" t="s">
        <v>328</v>
      </c>
      <c r="D607" s="12">
        <v>10.3</v>
      </c>
      <c r="E607" s="13">
        <v>0.2</v>
      </c>
      <c r="F607" s="7">
        <f t="shared" si="137"/>
        <v>51.5</v>
      </c>
      <c r="G607" s="7">
        <f t="shared" si="145"/>
        <v>10.100000000000001</v>
      </c>
      <c r="H607" s="15">
        <f t="shared" si="146"/>
        <v>10.5</v>
      </c>
      <c r="I607" s="11">
        <f t="shared" si="147"/>
        <v>0.47764592668287958</v>
      </c>
      <c r="J607" s="32">
        <f t="shared" si="148"/>
        <v>9.2746781880170773E-3</v>
      </c>
      <c r="K607" s="32">
        <f t="shared" si="149"/>
        <v>107.82045260524555</v>
      </c>
      <c r="L607" s="8">
        <v>0</v>
      </c>
      <c r="M607" s="9">
        <v>1</v>
      </c>
      <c r="N607" s="8">
        <v>0</v>
      </c>
      <c r="O607" s="9">
        <v>0</v>
      </c>
      <c r="P607" s="9">
        <v>0</v>
      </c>
      <c r="Q607" s="9">
        <v>1</v>
      </c>
      <c r="R607" s="9">
        <v>0</v>
      </c>
      <c r="S607" s="8">
        <v>8987</v>
      </c>
      <c r="T607" s="9">
        <v>13</v>
      </c>
      <c r="U607" s="9">
        <f t="shared" si="150"/>
        <v>8973</v>
      </c>
      <c r="V607" s="9">
        <f t="shared" si="151"/>
        <v>50</v>
      </c>
      <c r="W607" s="7">
        <f t="shared" si="142"/>
        <v>9.4307999999999996</v>
      </c>
      <c r="X607" s="7">
        <f t="shared" si="143"/>
        <v>23.669200000000004</v>
      </c>
      <c r="Y607" s="9">
        <v>1</v>
      </c>
      <c r="Z607" s="9">
        <v>0</v>
      </c>
      <c r="AA607" s="9">
        <v>1</v>
      </c>
      <c r="AB607" s="9">
        <v>0</v>
      </c>
      <c r="AC607" s="9">
        <v>0</v>
      </c>
      <c r="AD607" s="29">
        <v>0</v>
      </c>
      <c r="AE607" s="9">
        <v>1</v>
      </c>
      <c r="AF607" s="9">
        <v>0</v>
      </c>
      <c r="AG607" s="29">
        <v>0</v>
      </c>
      <c r="AH607" s="9">
        <v>0</v>
      </c>
      <c r="AI607" s="29">
        <v>1</v>
      </c>
      <c r="AJ607" s="20">
        <v>2001</v>
      </c>
      <c r="AK607" s="32">
        <v>0.13719999999999999</v>
      </c>
      <c r="AL607" s="32">
        <f t="shared" si="144"/>
        <v>0.2238</v>
      </c>
      <c r="AM607" s="32">
        <v>0.28599999999999998</v>
      </c>
      <c r="AN607" s="42">
        <v>0.35299999999999998</v>
      </c>
      <c r="AO607" s="41">
        <v>0.56999999999999995</v>
      </c>
      <c r="AP607" s="17">
        <v>0.43</v>
      </c>
      <c r="AQ607">
        <v>0</v>
      </c>
      <c r="AR607" s="39">
        <v>1</v>
      </c>
      <c r="AS607" t="s">
        <v>98</v>
      </c>
      <c r="AT607" s="39" t="s">
        <v>98</v>
      </c>
      <c r="AU607">
        <v>1</v>
      </c>
      <c r="AV607" s="17">
        <v>0</v>
      </c>
      <c r="AW607" t="s">
        <v>98</v>
      </c>
      <c r="AX607" s="17" t="s">
        <v>98</v>
      </c>
      <c r="AY607" s="17" t="s">
        <v>329</v>
      </c>
      <c r="AZ607">
        <v>1</v>
      </c>
      <c r="BA607">
        <v>0</v>
      </c>
      <c r="BB607">
        <v>1</v>
      </c>
      <c r="BC607">
        <v>0</v>
      </c>
      <c r="BD607">
        <v>0</v>
      </c>
      <c r="BE607">
        <v>0</v>
      </c>
      <c r="BF607" s="17">
        <v>0</v>
      </c>
      <c r="BG607">
        <v>1</v>
      </c>
      <c r="BH607">
        <v>0</v>
      </c>
      <c r="BI607" s="17">
        <v>0</v>
      </c>
      <c r="BJ607">
        <v>25208</v>
      </c>
      <c r="BK607">
        <v>1486</v>
      </c>
      <c r="BL607" s="24">
        <v>39.1</v>
      </c>
      <c r="BM607">
        <v>1</v>
      </c>
      <c r="BN607">
        <v>0</v>
      </c>
      <c r="BO607">
        <v>0</v>
      </c>
      <c r="BP607">
        <v>0</v>
      </c>
      <c r="BQ607">
        <v>0</v>
      </c>
      <c r="BR607">
        <v>0</v>
      </c>
      <c r="BS607">
        <v>0</v>
      </c>
      <c r="BT607" s="17">
        <v>0</v>
      </c>
      <c r="BU607">
        <v>0</v>
      </c>
      <c r="BV607">
        <v>0</v>
      </c>
      <c r="BW607">
        <v>1</v>
      </c>
      <c r="BX607" s="17">
        <v>0</v>
      </c>
      <c r="BY607">
        <v>0</v>
      </c>
      <c r="BZ607">
        <v>0</v>
      </c>
      <c r="CA607">
        <v>0</v>
      </c>
      <c r="CB607">
        <v>0</v>
      </c>
      <c r="CC607" s="17">
        <v>1</v>
      </c>
      <c r="CD607">
        <v>1</v>
      </c>
      <c r="CE607">
        <v>1</v>
      </c>
      <c r="CF607">
        <v>0</v>
      </c>
      <c r="CG607">
        <v>0</v>
      </c>
      <c r="CH607">
        <v>0</v>
      </c>
      <c r="CI607">
        <v>1</v>
      </c>
      <c r="CJ607">
        <v>0</v>
      </c>
      <c r="CK607">
        <v>1</v>
      </c>
      <c r="CL607">
        <v>0</v>
      </c>
      <c r="CM607">
        <v>0</v>
      </c>
      <c r="CN607">
        <v>0</v>
      </c>
      <c r="CO607" s="17">
        <v>1</v>
      </c>
      <c r="CP607">
        <v>0</v>
      </c>
      <c r="CQ607">
        <v>43</v>
      </c>
      <c r="CR607">
        <v>0</v>
      </c>
      <c r="CS607">
        <v>1</v>
      </c>
      <c r="CT607">
        <v>11</v>
      </c>
      <c r="CZ607" s="33" t="s">
        <v>85</v>
      </c>
    </row>
    <row r="608" spans="1:104" x14ac:dyDescent="0.25">
      <c r="A608">
        <v>607</v>
      </c>
      <c r="B608">
        <v>38</v>
      </c>
      <c r="C608" s="24" t="s">
        <v>328</v>
      </c>
      <c r="D608" s="12">
        <v>16.8</v>
      </c>
      <c r="E608" s="13">
        <v>1.1000000000000001</v>
      </c>
      <c r="F608" s="7">
        <f t="shared" ref="F608:F646" si="152">D608/E608</f>
        <v>15.272727272727272</v>
      </c>
      <c r="G608" s="7">
        <f t="shared" si="145"/>
        <v>15.700000000000001</v>
      </c>
      <c r="H608" s="15">
        <f t="shared" si="146"/>
        <v>17.900000000000002</v>
      </c>
      <c r="I608" s="11">
        <f t="shared" si="147"/>
        <v>0.15917507687208587</v>
      </c>
      <c r="J608" s="32">
        <f t="shared" si="148"/>
        <v>1.0422177652338957E-2</v>
      </c>
      <c r="K608" s="32">
        <f t="shared" si="149"/>
        <v>95.949237612120243</v>
      </c>
      <c r="L608" s="8">
        <v>0</v>
      </c>
      <c r="M608" s="9">
        <v>1</v>
      </c>
      <c r="N608" s="8">
        <v>0</v>
      </c>
      <c r="O608" s="9">
        <v>0</v>
      </c>
      <c r="P608" s="9">
        <v>0</v>
      </c>
      <c r="Q608" s="9">
        <v>1</v>
      </c>
      <c r="R608" s="9">
        <v>0</v>
      </c>
      <c r="S608" s="8">
        <v>8987</v>
      </c>
      <c r="T608" s="9">
        <v>13</v>
      </c>
      <c r="U608" s="9">
        <f t="shared" si="150"/>
        <v>8973</v>
      </c>
      <c r="V608" s="9">
        <f t="shared" si="151"/>
        <v>50</v>
      </c>
      <c r="W608" s="7">
        <f t="shared" si="142"/>
        <v>9.4307999999999996</v>
      </c>
      <c r="X608" s="7">
        <f t="shared" si="143"/>
        <v>23.669200000000004</v>
      </c>
      <c r="Y608" s="9">
        <v>1</v>
      </c>
      <c r="Z608" s="9">
        <v>0</v>
      </c>
      <c r="AA608" s="9">
        <v>1</v>
      </c>
      <c r="AB608" s="9">
        <v>0</v>
      </c>
      <c r="AC608" s="9">
        <v>0</v>
      </c>
      <c r="AD608" s="29">
        <v>0</v>
      </c>
      <c r="AE608" s="9">
        <v>1</v>
      </c>
      <c r="AF608" s="9">
        <v>0</v>
      </c>
      <c r="AG608" s="29">
        <v>0</v>
      </c>
      <c r="AH608" s="9">
        <v>0</v>
      </c>
      <c r="AI608" s="29">
        <v>1</v>
      </c>
      <c r="AJ608" s="20">
        <v>2001</v>
      </c>
      <c r="AK608" s="32">
        <v>0.13719999999999999</v>
      </c>
      <c r="AL608" s="32">
        <f t="shared" si="144"/>
        <v>0.2238</v>
      </c>
      <c r="AM608" s="32">
        <v>0.28599999999999998</v>
      </c>
      <c r="AN608" s="42">
        <v>0.35299999999999998</v>
      </c>
      <c r="AO608" s="41">
        <v>0.56999999999999995</v>
      </c>
      <c r="AP608" s="17">
        <v>0.43</v>
      </c>
      <c r="AQ608">
        <v>0</v>
      </c>
      <c r="AR608" s="39">
        <v>1</v>
      </c>
      <c r="AS608" t="s">
        <v>98</v>
      </c>
      <c r="AT608" s="39" t="s">
        <v>98</v>
      </c>
      <c r="AU608">
        <v>1</v>
      </c>
      <c r="AV608" s="17">
        <v>0</v>
      </c>
      <c r="AW608" t="s">
        <v>98</v>
      </c>
      <c r="AX608" s="17" t="s">
        <v>98</v>
      </c>
      <c r="AY608" s="17" t="s">
        <v>329</v>
      </c>
      <c r="AZ608">
        <v>1</v>
      </c>
      <c r="BA608">
        <v>0</v>
      </c>
      <c r="BB608">
        <v>1</v>
      </c>
      <c r="BC608">
        <v>0</v>
      </c>
      <c r="BD608">
        <v>0</v>
      </c>
      <c r="BE608">
        <v>0</v>
      </c>
      <c r="BF608" s="17">
        <v>0</v>
      </c>
      <c r="BG608">
        <v>1</v>
      </c>
      <c r="BH608">
        <v>0</v>
      </c>
      <c r="BI608" s="17">
        <v>0</v>
      </c>
      <c r="BJ608">
        <v>25208</v>
      </c>
      <c r="BK608">
        <v>1486</v>
      </c>
      <c r="BL608" s="24">
        <v>39.1</v>
      </c>
      <c r="BM608">
        <v>0</v>
      </c>
      <c r="BN608">
        <v>0</v>
      </c>
      <c r="BO608">
        <v>0</v>
      </c>
      <c r="BP608">
        <v>0</v>
      </c>
      <c r="BQ608">
        <v>0</v>
      </c>
      <c r="BR608">
        <v>0</v>
      </c>
      <c r="BS608">
        <v>0</v>
      </c>
      <c r="BT608" s="17">
        <v>1</v>
      </c>
      <c r="BU608">
        <v>0</v>
      </c>
      <c r="BV608">
        <v>0</v>
      </c>
      <c r="BW608">
        <v>1</v>
      </c>
      <c r="BX608" s="17">
        <v>0</v>
      </c>
      <c r="BY608">
        <v>0</v>
      </c>
      <c r="BZ608">
        <v>0</v>
      </c>
      <c r="CA608">
        <v>0</v>
      </c>
      <c r="CB608">
        <v>0</v>
      </c>
      <c r="CC608" s="17">
        <v>1</v>
      </c>
      <c r="CD608">
        <v>1</v>
      </c>
      <c r="CE608">
        <v>1</v>
      </c>
      <c r="CF608">
        <v>0</v>
      </c>
      <c r="CG608">
        <v>0</v>
      </c>
      <c r="CH608">
        <v>0</v>
      </c>
      <c r="CI608">
        <v>1</v>
      </c>
      <c r="CJ608">
        <v>0</v>
      </c>
      <c r="CK608">
        <v>1</v>
      </c>
      <c r="CL608">
        <v>0</v>
      </c>
      <c r="CM608">
        <v>0</v>
      </c>
      <c r="CN608">
        <v>0</v>
      </c>
      <c r="CO608" s="17">
        <v>1</v>
      </c>
      <c r="CP608">
        <v>0</v>
      </c>
      <c r="CQ608">
        <v>43</v>
      </c>
      <c r="CR608">
        <v>0</v>
      </c>
      <c r="CS608">
        <v>1</v>
      </c>
      <c r="CT608">
        <v>11</v>
      </c>
      <c r="CZ608" s="33" t="s">
        <v>85</v>
      </c>
    </row>
    <row r="609" spans="1:104" x14ac:dyDescent="0.25">
      <c r="A609">
        <v>608</v>
      </c>
      <c r="B609">
        <v>38</v>
      </c>
      <c r="C609" s="24" t="s">
        <v>328</v>
      </c>
      <c r="D609" s="12">
        <v>12</v>
      </c>
      <c r="E609" s="13">
        <v>0.6</v>
      </c>
      <c r="F609" s="7">
        <f t="shared" si="152"/>
        <v>20</v>
      </c>
      <c r="G609" s="7">
        <f t="shared" si="145"/>
        <v>11.4</v>
      </c>
      <c r="H609" s="15">
        <f t="shared" si="146"/>
        <v>12.6</v>
      </c>
      <c r="I609" s="11">
        <f t="shared" si="147"/>
        <v>0.38454428462686413</v>
      </c>
      <c r="J609" s="32">
        <f t="shared" si="148"/>
        <v>1.9227214231343204E-2</v>
      </c>
      <c r="K609" s="32">
        <f t="shared" si="149"/>
        <v>52.009614495783381</v>
      </c>
      <c r="L609" s="8">
        <v>0</v>
      </c>
      <c r="M609" s="9">
        <v>1</v>
      </c>
      <c r="N609" s="8">
        <v>0</v>
      </c>
      <c r="O609" s="9">
        <v>0</v>
      </c>
      <c r="P609" s="9">
        <v>0</v>
      </c>
      <c r="Q609" s="9">
        <v>1</v>
      </c>
      <c r="R609" s="9">
        <v>0</v>
      </c>
      <c r="S609" s="8">
        <v>2319</v>
      </c>
      <c r="T609" s="9">
        <v>13</v>
      </c>
      <c r="U609" s="9">
        <f t="shared" si="150"/>
        <v>2305</v>
      </c>
      <c r="V609" s="9">
        <f t="shared" si="151"/>
        <v>50</v>
      </c>
      <c r="W609" s="7">
        <f t="shared" si="142"/>
        <v>9.4307999999999996</v>
      </c>
      <c r="X609" s="7">
        <f t="shared" si="143"/>
        <v>23.669200000000004</v>
      </c>
      <c r="Y609" s="9">
        <v>1</v>
      </c>
      <c r="Z609" s="9">
        <v>0</v>
      </c>
      <c r="AA609" s="9">
        <v>1</v>
      </c>
      <c r="AB609" s="9">
        <v>0</v>
      </c>
      <c r="AC609" s="9">
        <v>0</v>
      </c>
      <c r="AD609" s="29">
        <v>0</v>
      </c>
      <c r="AE609" s="9">
        <v>1</v>
      </c>
      <c r="AF609" s="9">
        <v>0</v>
      </c>
      <c r="AG609" s="29">
        <v>0</v>
      </c>
      <c r="AH609" s="9">
        <v>0</v>
      </c>
      <c r="AI609" s="29">
        <v>1</v>
      </c>
      <c r="AJ609" s="20">
        <v>2001</v>
      </c>
      <c r="AK609" s="32">
        <v>0.13719999999999999</v>
      </c>
      <c r="AL609" s="32">
        <f t="shared" si="144"/>
        <v>0.2238</v>
      </c>
      <c r="AM609" s="32">
        <v>0.28599999999999998</v>
      </c>
      <c r="AN609" s="42">
        <v>0.35299999999999998</v>
      </c>
      <c r="AO609" s="41">
        <v>0.56999999999999995</v>
      </c>
      <c r="AP609" s="17">
        <v>0.43</v>
      </c>
      <c r="AQ609">
        <v>0</v>
      </c>
      <c r="AR609" s="39">
        <v>1</v>
      </c>
      <c r="AS609" t="s">
        <v>98</v>
      </c>
      <c r="AT609" s="39" t="s">
        <v>98</v>
      </c>
      <c r="AU609">
        <v>1</v>
      </c>
      <c r="AV609" s="17">
        <v>0</v>
      </c>
      <c r="AW609" t="s">
        <v>98</v>
      </c>
      <c r="AX609" s="17" t="s">
        <v>98</v>
      </c>
      <c r="AY609" s="17" t="s">
        <v>329</v>
      </c>
      <c r="AZ609">
        <v>1</v>
      </c>
      <c r="BA609">
        <v>0</v>
      </c>
      <c r="BB609">
        <v>1</v>
      </c>
      <c r="BC609">
        <v>0</v>
      </c>
      <c r="BD609">
        <v>0</v>
      </c>
      <c r="BE609">
        <v>0</v>
      </c>
      <c r="BF609" s="17">
        <v>0</v>
      </c>
      <c r="BG609">
        <v>1</v>
      </c>
      <c r="BH609">
        <v>0</v>
      </c>
      <c r="BI609" s="17">
        <v>0</v>
      </c>
      <c r="BJ609">
        <v>25208</v>
      </c>
      <c r="BK609">
        <v>1486</v>
      </c>
      <c r="BL609" s="24">
        <v>39.1</v>
      </c>
      <c r="BM609">
        <v>1</v>
      </c>
      <c r="BN609">
        <v>0</v>
      </c>
      <c r="BO609">
        <v>0</v>
      </c>
      <c r="BP609">
        <v>0</v>
      </c>
      <c r="BQ609">
        <v>0</v>
      </c>
      <c r="BR609">
        <v>0</v>
      </c>
      <c r="BS609">
        <v>0</v>
      </c>
      <c r="BT609" s="17">
        <v>0</v>
      </c>
      <c r="BU609">
        <v>0</v>
      </c>
      <c r="BV609">
        <v>0</v>
      </c>
      <c r="BW609">
        <v>1</v>
      </c>
      <c r="BX609" s="17">
        <v>0</v>
      </c>
      <c r="BY609">
        <v>0</v>
      </c>
      <c r="BZ609">
        <v>0</v>
      </c>
      <c r="CA609">
        <v>0</v>
      </c>
      <c r="CB609">
        <v>0</v>
      </c>
      <c r="CC609" s="17">
        <v>1</v>
      </c>
      <c r="CD609">
        <v>1</v>
      </c>
      <c r="CE609">
        <v>1</v>
      </c>
      <c r="CF609">
        <v>0</v>
      </c>
      <c r="CG609">
        <v>0</v>
      </c>
      <c r="CH609">
        <v>0</v>
      </c>
      <c r="CI609">
        <v>1</v>
      </c>
      <c r="CJ609">
        <v>0</v>
      </c>
      <c r="CK609">
        <v>1</v>
      </c>
      <c r="CL609">
        <v>0</v>
      </c>
      <c r="CM609">
        <v>0</v>
      </c>
      <c r="CN609">
        <v>0</v>
      </c>
      <c r="CO609" s="17">
        <v>1</v>
      </c>
      <c r="CP609">
        <v>0</v>
      </c>
      <c r="CQ609">
        <v>43</v>
      </c>
      <c r="CR609">
        <v>0</v>
      </c>
      <c r="CS609">
        <v>1</v>
      </c>
      <c r="CT609">
        <v>11</v>
      </c>
      <c r="CZ609" s="33" t="s">
        <v>85</v>
      </c>
    </row>
    <row r="610" spans="1:104" x14ac:dyDescent="0.25">
      <c r="A610">
        <v>609</v>
      </c>
      <c r="B610">
        <v>38</v>
      </c>
      <c r="C610" s="24" t="s">
        <v>328</v>
      </c>
      <c r="D610" s="12">
        <v>24.1</v>
      </c>
      <c r="E610" s="13">
        <v>3</v>
      </c>
      <c r="F610" s="7">
        <f t="shared" si="152"/>
        <v>8.0333333333333332</v>
      </c>
      <c r="G610" s="7">
        <f t="shared" si="145"/>
        <v>21.1</v>
      </c>
      <c r="H610" s="15">
        <f t="shared" si="146"/>
        <v>27.1</v>
      </c>
      <c r="I610" s="11">
        <f t="shared" si="147"/>
        <v>0.15218210253381906</v>
      </c>
      <c r="J610" s="32">
        <f t="shared" si="148"/>
        <v>1.8943830190931835E-2</v>
      </c>
      <c r="K610" s="32">
        <f t="shared" si="149"/>
        <v>52.787635336738134</v>
      </c>
      <c r="L610" s="8">
        <v>0</v>
      </c>
      <c r="M610" s="9">
        <v>1</v>
      </c>
      <c r="N610" s="8">
        <v>0</v>
      </c>
      <c r="O610" s="9">
        <v>0</v>
      </c>
      <c r="P610" s="9">
        <v>0</v>
      </c>
      <c r="Q610" s="9">
        <v>1</v>
      </c>
      <c r="R610" s="9">
        <v>0</v>
      </c>
      <c r="S610" s="8">
        <v>2736</v>
      </c>
      <c r="T610" s="9">
        <v>13</v>
      </c>
      <c r="U610" s="9">
        <f t="shared" si="150"/>
        <v>2722</v>
      </c>
      <c r="V610" s="9">
        <f t="shared" si="151"/>
        <v>50</v>
      </c>
      <c r="W610" s="7">
        <f t="shared" si="142"/>
        <v>9.4307999999999996</v>
      </c>
      <c r="X610" s="7">
        <f t="shared" si="143"/>
        <v>23.669200000000004</v>
      </c>
      <c r="Y610" s="9">
        <v>1</v>
      </c>
      <c r="Z610" s="9">
        <v>0</v>
      </c>
      <c r="AA610" s="9">
        <v>1</v>
      </c>
      <c r="AB610" s="9">
        <v>0</v>
      </c>
      <c r="AC610" s="9">
        <v>0</v>
      </c>
      <c r="AD610" s="29">
        <v>0</v>
      </c>
      <c r="AE610" s="9">
        <v>1</v>
      </c>
      <c r="AF610" s="9">
        <v>0</v>
      </c>
      <c r="AG610" s="29">
        <v>0</v>
      </c>
      <c r="AH610" s="9">
        <v>0</v>
      </c>
      <c r="AI610" s="29">
        <v>1</v>
      </c>
      <c r="AJ610" s="20">
        <v>2001</v>
      </c>
      <c r="AK610" s="32">
        <v>0.13719999999999999</v>
      </c>
      <c r="AL610" s="32">
        <f t="shared" si="144"/>
        <v>0.2238</v>
      </c>
      <c r="AM610" s="32">
        <v>0.28599999999999998</v>
      </c>
      <c r="AN610" s="42">
        <v>0.35299999999999998</v>
      </c>
      <c r="AO610" s="41">
        <v>0.56999999999999995</v>
      </c>
      <c r="AP610" s="17">
        <v>0.43</v>
      </c>
      <c r="AQ610">
        <v>0</v>
      </c>
      <c r="AR610" s="39">
        <v>1</v>
      </c>
      <c r="AS610" t="s">
        <v>98</v>
      </c>
      <c r="AT610" s="39" t="s">
        <v>98</v>
      </c>
      <c r="AU610">
        <v>1</v>
      </c>
      <c r="AV610" s="17">
        <v>0</v>
      </c>
      <c r="AW610" t="s">
        <v>98</v>
      </c>
      <c r="AX610" s="17" t="s">
        <v>98</v>
      </c>
      <c r="AY610" s="17" t="s">
        <v>329</v>
      </c>
      <c r="AZ610">
        <v>1</v>
      </c>
      <c r="BA610">
        <v>0</v>
      </c>
      <c r="BB610">
        <v>1</v>
      </c>
      <c r="BC610">
        <v>0</v>
      </c>
      <c r="BD610">
        <v>0</v>
      </c>
      <c r="BE610">
        <v>0</v>
      </c>
      <c r="BF610" s="17">
        <v>0</v>
      </c>
      <c r="BG610">
        <v>1</v>
      </c>
      <c r="BH610">
        <v>0</v>
      </c>
      <c r="BI610" s="17">
        <v>0</v>
      </c>
      <c r="BJ610">
        <v>25208</v>
      </c>
      <c r="BK610">
        <v>1486</v>
      </c>
      <c r="BL610" s="24">
        <v>39.1</v>
      </c>
      <c r="BM610">
        <v>0</v>
      </c>
      <c r="BN610">
        <v>0</v>
      </c>
      <c r="BO610">
        <v>0</v>
      </c>
      <c r="BP610">
        <v>0</v>
      </c>
      <c r="BQ610">
        <v>0</v>
      </c>
      <c r="BR610">
        <v>0</v>
      </c>
      <c r="BS610">
        <v>0</v>
      </c>
      <c r="BT610" s="17">
        <v>1</v>
      </c>
      <c r="BU610">
        <v>0</v>
      </c>
      <c r="BV610">
        <v>0</v>
      </c>
      <c r="BW610">
        <v>1</v>
      </c>
      <c r="BX610" s="17">
        <v>0</v>
      </c>
      <c r="BY610">
        <v>0</v>
      </c>
      <c r="BZ610">
        <v>0</v>
      </c>
      <c r="CA610">
        <v>0</v>
      </c>
      <c r="CB610">
        <v>0</v>
      </c>
      <c r="CC610" s="17">
        <v>1</v>
      </c>
      <c r="CD610">
        <v>1</v>
      </c>
      <c r="CE610">
        <v>1</v>
      </c>
      <c r="CF610">
        <v>0</v>
      </c>
      <c r="CG610">
        <v>0</v>
      </c>
      <c r="CH610">
        <v>0</v>
      </c>
      <c r="CI610">
        <v>1</v>
      </c>
      <c r="CJ610">
        <v>0</v>
      </c>
      <c r="CK610">
        <v>1</v>
      </c>
      <c r="CL610">
        <v>0</v>
      </c>
      <c r="CM610">
        <v>0</v>
      </c>
      <c r="CN610">
        <v>0</v>
      </c>
      <c r="CO610" s="17">
        <v>1</v>
      </c>
      <c r="CP610">
        <v>0</v>
      </c>
      <c r="CQ610">
        <v>43</v>
      </c>
      <c r="CR610">
        <v>0</v>
      </c>
      <c r="CS610">
        <v>1</v>
      </c>
      <c r="CT610">
        <v>11</v>
      </c>
      <c r="CZ610" s="33" t="s">
        <v>85</v>
      </c>
    </row>
    <row r="611" spans="1:104" x14ac:dyDescent="0.25">
      <c r="A611">
        <v>610</v>
      </c>
      <c r="B611">
        <v>38</v>
      </c>
      <c r="C611" s="24" t="s">
        <v>328</v>
      </c>
      <c r="D611" s="12">
        <v>21.9</v>
      </c>
      <c r="E611" s="13">
        <v>2.5</v>
      </c>
      <c r="F611" s="7">
        <f t="shared" si="152"/>
        <v>8.76</v>
      </c>
      <c r="G611" s="7">
        <f t="shared" si="145"/>
        <v>19.399999999999999</v>
      </c>
      <c r="H611" s="15">
        <f t="shared" si="146"/>
        <v>24.4</v>
      </c>
      <c r="I611" s="11">
        <f t="shared" si="147"/>
        <v>0.18622549971585556</v>
      </c>
      <c r="J611" s="32">
        <f t="shared" si="148"/>
        <v>2.1258618689024608E-2</v>
      </c>
      <c r="K611" s="32">
        <f t="shared" si="149"/>
        <v>47.039744897267461</v>
      </c>
      <c r="L611" s="8">
        <v>0</v>
      </c>
      <c r="M611" s="9">
        <v>1</v>
      </c>
      <c r="N611" s="8">
        <v>0</v>
      </c>
      <c r="O611" s="9">
        <v>0</v>
      </c>
      <c r="P611" s="9">
        <v>0</v>
      </c>
      <c r="Q611" s="9">
        <v>1</v>
      </c>
      <c r="R611" s="9">
        <v>0</v>
      </c>
      <c r="S611" s="8">
        <v>2150</v>
      </c>
      <c r="T611" s="9">
        <v>13</v>
      </c>
      <c r="U611" s="9">
        <f t="shared" si="150"/>
        <v>2136</v>
      </c>
      <c r="V611" s="9">
        <f t="shared" si="151"/>
        <v>50</v>
      </c>
      <c r="W611" s="7">
        <f t="shared" si="142"/>
        <v>9.4307999999999996</v>
      </c>
      <c r="X611" s="7">
        <f t="shared" si="143"/>
        <v>23.669200000000004</v>
      </c>
      <c r="Y611" s="9">
        <v>1</v>
      </c>
      <c r="Z611" s="9">
        <v>0</v>
      </c>
      <c r="AA611" s="9">
        <v>1</v>
      </c>
      <c r="AB611" s="9">
        <v>0</v>
      </c>
      <c r="AC611" s="9">
        <v>0</v>
      </c>
      <c r="AD611" s="29">
        <v>0</v>
      </c>
      <c r="AE611" s="9">
        <v>1</v>
      </c>
      <c r="AF611" s="9">
        <v>0</v>
      </c>
      <c r="AG611" s="29">
        <v>0</v>
      </c>
      <c r="AH611" s="9">
        <v>0</v>
      </c>
      <c r="AI611" s="29">
        <v>1</v>
      </c>
      <c r="AJ611" s="20">
        <v>2001</v>
      </c>
      <c r="AK611" s="32">
        <v>0.13719999999999999</v>
      </c>
      <c r="AL611" s="32">
        <f t="shared" si="144"/>
        <v>0.2238</v>
      </c>
      <c r="AM611" s="32">
        <v>0.28599999999999998</v>
      </c>
      <c r="AN611" s="42">
        <v>0.35299999999999998</v>
      </c>
      <c r="AO611" s="41">
        <v>0.56999999999999995</v>
      </c>
      <c r="AP611" s="17">
        <v>0.43</v>
      </c>
      <c r="AQ611">
        <v>0</v>
      </c>
      <c r="AR611" s="39">
        <v>1</v>
      </c>
      <c r="AS611" t="s">
        <v>98</v>
      </c>
      <c r="AT611" s="39" t="s">
        <v>98</v>
      </c>
      <c r="AU611">
        <v>1</v>
      </c>
      <c r="AV611" s="17">
        <v>0</v>
      </c>
      <c r="AW611" t="s">
        <v>98</v>
      </c>
      <c r="AX611" s="17" t="s">
        <v>98</v>
      </c>
      <c r="AY611" s="17" t="s">
        <v>329</v>
      </c>
      <c r="AZ611">
        <v>1</v>
      </c>
      <c r="BA611">
        <v>0</v>
      </c>
      <c r="BB611">
        <v>1</v>
      </c>
      <c r="BC611">
        <v>0</v>
      </c>
      <c r="BD611">
        <v>0</v>
      </c>
      <c r="BE611">
        <v>0</v>
      </c>
      <c r="BF611" s="17">
        <v>0</v>
      </c>
      <c r="BG611">
        <v>1</v>
      </c>
      <c r="BH611">
        <v>0</v>
      </c>
      <c r="BI611" s="17">
        <v>0</v>
      </c>
      <c r="BJ611">
        <v>25208</v>
      </c>
      <c r="BK611">
        <v>1486</v>
      </c>
      <c r="BL611" s="24">
        <v>39.1</v>
      </c>
      <c r="BM611">
        <v>0</v>
      </c>
      <c r="BN611">
        <v>0</v>
      </c>
      <c r="BO611">
        <v>0</v>
      </c>
      <c r="BP611">
        <v>0</v>
      </c>
      <c r="BQ611">
        <v>0</v>
      </c>
      <c r="BR611">
        <v>0</v>
      </c>
      <c r="BS611">
        <v>0</v>
      </c>
      <c r="BT611" s="17">
        <v>1</v>
      </c>
      <c r="BU611">
        <v>0</v>
      </c>
      <c r="BV611">
        <v>0</v>
      </c>
      <c r="BW611">
        <v>1</v>
      </c>
      <c r="BX611" s="17">
        <v>0</v>
      </c>
      <c r="BY611">
        <v>0</v>
      </c>
      <c r="BZ611">
        <v>0</v>
      </c>
      <c r="CA611">
        <v>0</v>
      </c>
      <c r="CB611">
        <v>0</v>
      </c>
      <c r="CC611" s="17">
        <v>1</v>
      </c>
      <c r="CD611">
        <v>1</v>
      </c>
      <c r="CE611">
        <v>1</v>
      </c>
      <c r="CF611">
        <v>0</v>
      </c>
      <c r="CG611">
        <v>0</v>
      </c>
      <c r="CH611">
        <v>0</v>
      </c>
      <c r="CI611">
        <v>1</v>
      </c>
      <c r="CJ611">
        <v>0</v>
      </c>
      <c r="CK611">
        <v>1</v>
      </c>
      <c r="CL611">
        <v>0</v>
      </c>
      <c r="CM611">
        <v>0</v>
      </c>
      <c r="CN611">
        <v>0</v>
      </c>
      <c r="CO611" s="17">
        <v>1</v>
      </c>
      <c r="CP611">
        <v>0</v>
      </c>
      <c r="CQ611">
        <v>43</v>
      </c>
      <c r="CR611">
        <v>0</v>
      </c>
      <c r="CS611">
        <v>1</v>
      </c>
      <c r="CT611">
        <v>11</v>
      </c>
      <c r="CZ611" s="33" t="s">
        <v>85</v>
      </c>
    </row>
    <row r="612" spans="1:104" x14ac:dyDescent="0.25">
      <c r="A612">
        <v>611</v>
      </c>
      <c r="B612">
        <v>38</v>
      </c>
      <c r="C612" s="24" t="s">
        <v>328</v>
      </c>
      <c r="D612" s="12">
        <v>10.7</v>
      </c>
      <c r="E612" s="13">
        <v>0.7</v>
      </c>
      <c r="F612" s="7">
        <f t="shared" si="152"/>
        <v>15.285714285714286</v>
      </c>
      <c r="G612" s="7">
        <f t="shared" si="145"/>
        <v>10</v>
      </c>
      <c r="H612" s="15">
        <f t="shared" si="146"/>
        <v>11.399999999999999</v>
      </c>
      <c r="I612" s="11">
        <f t="shared" si="147"/>
        <v>0.32584416439046376</v>
      </c>
      <c r="J612" s="32">
        <f t="shared" si="148"/>
        <v>2.1316907950777998E-2</v>
      </c>
      <c r="K612" s="32">
        <f t="shared" si="149"/>
        <v>46.911118737720273</v>
      </c>
      <c r="L612" s="8">
        <v>0</v>
      </c>
      <c r="M612" s="9">
        <v>1</v>
      </c>
      <c r="N612" s="8">
        <v>0</v>
      </c>
      <c r="O612" s="9">
        <v>0</v>
      </c>
      <c r="P612" s="9">
        <v>0</v>
      </c>
      <c r="Q612" s="9">
        <v>1</v>
      </c>
      <c r="R612" s="9">
        <v>0</v>
      </c>
      <c r="S612" s="8">
        <v>1981</v>
      </c>
      <c r="T612" s="9">
        <v>13</v>
      </c>
      <c r="U612" s="9">
        <f t="shared" si="150"/>
        <v>1967</v>
      </c>
      <c r="V612" s="9">
        <f t="shared" si="151"/>
        <v>50</v>
      </c>
      <c r="W612" s="7">
        <f t="shared" si="142"/>
        <v>9.4307999999999996</v>
      </c>
      <c r="X612" s="7">
        <f t="shared" si="143"/>
        <v>23.669200000000004</v>
      </c>
      <c r="Y612" s="9">
        <v>1</v>
      </c>
      <c r="Z612" s="9">
        <v>0</v>
      </c>
      <c r="AA612" s="9">
        <v>1</v>
      </c>
      <c r="AB612" s="9">
        <v>0</v>
      </c>
      <c r="AC612" s="9">
        <v>0</v>
      </c>
      <c r="AD612" s="29">
        <v>0</v>
      </c>
      <c r="AE612" s="9">
        <v>1</v>
      </c>
      <c r="AF612" s="9">
        <v>0</v>
      </c>
      <c r="AG612" s="29">
        <v>0</v>
      </c>
      <c r="AH612" s="9">
        <v>0</v>
      </c>
      <c r="AI612" s="29">
        <v>1</v>
      </c>
      <c r="AJ612" s="20">
        <v>2001</v>
      </c>
      <c r="AK612" s="32">
        <v>0.13719999999999999</v>
      </c>
      <c r="AL612" s="32">
        <f t="shared" si="144"/>
        <v>0.2238</v>
      </c>
      <c r="AM612" s="32">
        <v>0.28599999999999998</v>
      </c>
      <c r="AN612" s="42">
        <v>0.35299999999999998</v>
      </c>
      <c r="AO612" s="41">
        <v>0.56999999999999995</v>
      </c>
      <c r="AP612" s="17">
        <v>0.43</v>
      </c>
      <c r="AQ612">
        <v>0</v>
      </c>
      <c r="AR612" s="39">
        <v>1</v>
      </c>
      <c r="AS612" t="s">
        <v>98</v>
      </c>
      <c r="AT612" s="39" t="s">
        <v>98</v>
      </c>
      <c r="AU612">
        <v>1</v>
      </c>
      <c r="AV612" s="17">
        <v>0</v>
      </c>
      <c r="AW612" t="s">
        <v>98</v>
      </c>
      <c r="AX612" s="17" t="s">
        <v>98</v>
      </c>
      <c r="AY612" s="17" t="s">
        <v>329</v>
      </c>
      <c r="AZ612">
        <v>1</v>
      </c>
      <c r="BA612">
        <v>0</v>
      </c>
      <c r="BB612">
        <v>1</v>
      </c>
      <c r="BC612">
        <v>0</v>
      </c>
      <c r="BD612">
        <v>0</v>
      </c>
      <c r="BE612">
        <v>0</v>
      </c>
      <c r="BF612" s="17">
        <v>0</v>
      </c>
      <c r="BG612">
        <v>1</v>
      </c>
      <c r="BH612">
        <v>0</v>
      </c>
      <c r="BI612" s="17">
        <v>0</v>
      </c>
      <c r="BJ612">
        <v>25208</v>
      </c>
      <c r="BK612">
        <v>1486</v>
      </c>
      <c r="BL612" s="24">
        <v>39.1</v>
      </c>
      <c r="BM612">
        <v>1</v>
      </c>
      <c r="BN612">
        <v>0</v>
      </c>
      <c r="BO612">
        <v>0</v>
      </c>
      <c r="BP612">
        <v>0</v>
      </c>
      <c r="BQ612">
        <v>0</v>
      </c>
      <c r="BR612">
        <v>0</v>
      </c>
      <c r="BS612">
        <v>0</v>
      </c>
      <c r="BT612" s="17">
        <v>0</v>
      </c>
      <c r="BU612">
        <v>0</v>
      </c>
      <c r="BV612">
        <v>0</v>
      </c>
      <c r="BW612">
        <v>1</v>
      </c>
      <c r="BX612" s="17">
        <v>0</v>
      </c>
      <c r="BY612">
        <v>0</v>
      </c>
      <c r="BZ612">
        <v>0</v>
      </c>
      <c r="CA612">
        <v>0</v>
      </c>
      <c r="CB612">
        <v>0</v>
      </c>
      <c r="CC612" s="17">
        <v>1</v>
      </c>
      <c r="CD612">
        <v>1</v>
      </c>
      <c r="CE612">
        <v>1</v>
      </c>
      <c r="CF612">
        <v>0</v>
      </c>
      <c r="CG612">
        <v>0</v>
      </c>
      <c r="CH612">
        <v>0</v>
      </c>
      <c r="CI612">
        <v>1</v>
      </c>
      <c r="CJ612">
        <v>0</v>
      </c>
      <c r="CK612">
        <v>1</v>
      </c>
      <c r="CL612">
        <v>0</v>
      </c>
      <c r="CM612">
        <v>0</v>
      </c>
      <c r="CN612">
        <v>0</v>
      </c>
      <c r="CO612" s="17">
        <v>1</v>
      </c>
      <c r="CP612">
        <v>0</v>
      </c>
      <c r="CQ612">
        <v>43</v>
      </c>
      <c r="CR612">
        <v>0</v>
      </c>
      <c r="CS612">
        <v>1</v>
      </c>
      <c r="CT612">
        <v>11</v>
      </c>
      <c r="CZ612" s="33" t="s">
        <v>85</v>
      </c>
    </row>
    <row r="613" spans="1:104" x14ac:dyDescent="0.25">
      <c r="A613">
        <v>612</v>
      </c>
      <c r="B613">
        <v>38</v>
      </c>
      <c r="C613" s="24" t="s">
        <v>328</v>
      </c>
      <c r="D613" s="12">
        <v>21.5</v>
      </c>
      <c r="E613" s="13">
        <v>4.3</v>
      </c>
      <c r="F613" s="7">
        <f t="shared" si="152"/>
        <v>5</v>
      </c>
      <c r="G613" s="7">
        <f t="shared" si="145"/>
        <v>17.2</v>
      </c>
      <c r="H613" s="15">
        <f t="shared" si="146"/>
        <v>25.8</v>
      </c>
      <c r="I613" s="11">
        <f t="shared" si="147"/>
        <v>0.11211213233271874</v>
      </c>
      <c r="J613" s="32">
        <f t="shared" si="148"/>
        <v>2.242242646654375E-2</v>
      </c>
      <c r="K613" s="32">
        <f t="shared" si="149"/>
        <v>44.598206241955516</v>
      </c>
      <c r="L613" s="8">
        <v>0</v>
      </c>
      <c r="M613" s="9">
        <v>1</v>
      </c>
      <c r="N613" s="8">
        <v>0</v>
      </c>
      <c r="O613" s="9">
        <v>0</v>
      </c>
      <c r="P613" s="9">
        <v>0</v>
      </c>
      <c r="Q613" s="9">
        <v>1</v>
      </c>
      <c r="R613" s="9">
        <v>0</v>
      </c>
      <c r="S613" s="8">
        <v>1978</v>
      </c>
      <c r="T613" s="9">
        <v>13</v>
      </c>
      <c r="U613" s="9">
        <f t="shared" si="150"/>
        <v>1964</v>
      </c>
      <c r="V613" s="9">
        <f t="shared" si="151"/>
        <v>50</v>
      </c>
      <c r="W613" s="7">
        <f t="shared" si="142"/>
        <v>9.4307999999999996</v>
      </c>
      <c r="X613" s="7">
        <f t="shared" si="143"/>
        <v>23.669200000000004</v>
      </c>
      <c r="Y613" s="9">
        <v>1</v>
      </c>
      <c r="Z613" s="9">
        <v>0</v>
      </c>
      <c r="AA613" s="9">
        <v>1</v>
      </c>
      <c r="AB613" s="9">
        <v>0</v>
      </c>
      <c r="AC613" s="9">
        <v>0</v>
      </c>
      <c r="AD613" s="29">
        <v>0</v>
      </c>
      <c r="AE613" s="9">
        <v>1</v>
      </c>
      <c r="AF613" s="9">
        <v>0</v>
      </c>
      <c r="AG613" s="29">
        <v>0</v>
      </c>
      <c r="AH613" s="9">
        <v>0</v>
      </c>
      <c r="AI613" s="29">
        <v>1</v>
      </c>
      <c r="AJ613" s="20">
        <v>2001</v>
      </c>
      <c r="AK613" s="32">
        <v>0.13719999999999999</v>
      </c>
      <c r="AL613" s="32">
        <f t="shared" si="144"/>
        <v>0.2238</v>
      </c>
      <c r="AM613" s="32">
        <v>0.28599999999999998</v>
      </c>
      <c r="AN613" s="42">
        <v>0.35299999999999998</v>
      </c>
      <c r="AO613" s="41">
        <v>0.56999999999999995</v>
      </c>
      <c r="AP613" s="17">
        <v>0.43</v>
      </c>
      <c r="AQ613">
        <v>0</v>
      </c>
      <c r="AR613" s="39">
        <v>1</v>
      </c>
      <c r="AS613" t="s">
        <v>98</v>
      </c>
      <c r="AT613" s="39" t="s">
        <v>98</v>
      </c>
      <c r="AU613">
        <v>1</v>
      </c>
      <c r="AV613" s="17">
        <v>0</v>
      </c>
      <c r="AW613" t="s">
        <v>98</v>
      </c>
      <c r="AX613" s="17" t="s">
        <v>98</v>
      </c>
      <c r="AY613" s="17" t="s">
        <v>329</v>
      </c>
      <c r="AZ613">
        <v>1</v>
      </c>
      <c r="BA613">
        <v>0</v>
      </c>
      <c r="BB613">
        <v>1</v>
      </c>
      <c r="BC613">
        <v>0</v>
      </c>
      <c r="BD613">
        <v>0</v>
      </c>
      <c r="BE613">
        <v>0</v>
      </c>
      <c r="BF613" s="17">
        <v>0</v>
      </c>
      <c r="BG613">
        <v>1</v>
      </c>
      <c r="BH613">
        <v>0</v>
      </c>
      <c r="BI613" s="17">
        <v>0</v>
      </c>
      <c r="BJ613">
        <v>25208</v>
      </c>
      <c r="BK613">
        <v>1486</v>
      </c>
      <c r="BL613" s="24">
        <v>39.1</v>
      </c>
      <c r="BM613">
        <v>0</v>
      </c>
      <c r="BN613">
        <v>0</v>
      </c>
      <c r="BO613">
        <v>0</v>
      </c>
      <c r="BP613">
        <v>0</v>
      </c>
      <c r="BQ613">
        <v>0</v>
      </c>
      <c r="BR613">
        <v>0</v>
      </c>
      <c r="BS613">
        <v>0</v>
      </c>
      <c r="BT613" s="17">
        <v>1</v>
      </c>
      <c r="BU613">
        <v>0</v>
      </c>
      <c r="BV613">
        <v>0</v>
      </c>
      <c r="BW613">
        <v>1</v>
      </c>
      <c r="BX613" s="17">
        <v>0</v>
      </c>
      <c r="BY613">
        <v>0</v>
      </c>
      <c r="BZ613">
        <v>0</v>
      </c>
      <c r="CA613">
        <v>0</v>
      </c>
      <c r="CB613">
        <v>0</v>
      </c>
      <c r="CC613" s="17">
        <v>1</v>
      </c>
      <c r="CD613">
        <v>1</v>
      </c>
      <c r="CE613">
        <v>1</v>
      </c>
      <c r="CF613">
        <v>0</v>
      </c>
      <c r="CG613">
        <v>0</v>
      </c>
      <c r="CH613">
        <v>0</v>
      </c>
      <c r="CI613">
        <v>1</v>
      </c>
      <c r="CJ613">
        <v>0</v>
      </c>
      <c r="CK613">
        <v>1</v>
      </c>
      <c r="CL613">
        <v>0</v>
      </c>
      <c r="CM613">
        <v>0</v>
      </c>
      <c r="CN613">
        <v>0</v>
      </c>
      <c r="CO613" s="17">
        <v>1</v>
      </c>
      <c r="CP613">
        <v>0</v>
      </c>
      <c r="CQ613">
        <v>43</v>
      </c>
      <c r="CR613">
        <v>0</v>
      </c>
      <c r="CS613">
        <v>1</v>
      </c>
      <c r="CT613">
        <v>11</v>
      </c>
      <c r="CZ613" s="33" t="s">
        <v>85</v>
      </c>
    </row>
    <row r="614" spans="1:104" s="141" customFormat="1" x14ac:dyDescent="0.25">
      <c r="A614" s="141">
        <v>613</v>
      </c>
      <c r="B614" s="141">
        <v>38</v>
      </c>
      <c r="C614" s="142" t="s">
        <v>328</v>
      </c>
      <c r="D614" s="143">
        <v>20.7</v>
      </c>
      <c r="E614" s="144">
        <v>3.2</v>
      </c>
      <c r="F614" s="145">
        <f t="shared" si="152"/>
        <v>6.4687499999999991</v>
      </c>
      <c r="G614" s="145">
        <f t="shared" si="145"/>
        <v>17.5</v>
      </c>
      <c r="H614" s="146">
        <f t="shared" si="146"/>
        <v>23.9</v>
      </c>
      <c r="I614" s="147">
        <f t="shared" si="147"/>
        <v>0.15598245363248828</v>
      </c>
      <c r="J614" s="148">
        <f t="shared" si="148"/>
        <v>2.4113229547051335E-2</v>
      </c>
      <c r="K614" s="148">
        <f t="shared" si="149"/>
        <v>41.471010676887289</v>
      </c>
      <c r="L614" s="149">
        <v>0</v>
      </c>
      <c r="M614" s="150">
        <v>1</v>
      </c>
      <c r="N614" s="149">
        <v>0</v>
      </c>
      <c r="O614" s="150">
        <v>0</v>
      </c>
      <c r="P614" s="150">
        <v>0</v>
      </c>
      <c r="Q614" s="150">
        <v>1</v>
      </c>
      <c r="R614" s="150">
        <v>0</v>
      </c>
      <c r="S614" s="149">
        <v>1692</v>
      </c>
      <c r="T614" s="150">
        <v>13</v>
      </c>
      <c r="U614" s="150">
        <f t="shared" si="150"/>
        <v>1678</v>
      </c>
      <c r="V614" s="150">
        <f t="shared" si="151"/>
        <v>50</v>
      </c>
      <c r="W614" s="145">
        <f t="shared" si="142"/>
        <v>9.4307999999999996</v>
      </c>
      <c r="X614" s="145">
        <f t="shared" si="143"/>
        <v>23.669200000000004</v>
      </c>
      <c r="Y614" s="150">
        <v>1</v>
      </c>
      <c r="Z614" s="150">
        <v>0</v>
      </c>
      <c r="AA614" s="150">
        <v>1</v>
      </c>
      <c r="AB614" s="150">
        <v>0</v>
      </c>
      <c r="AC614" s="150">
        <v>0</v>
      </c>
      <c r="AD614" s="151">
        <v>0</v>
      </c>
      <c r="AE614" s="150">
        <v>1</v>
      </c>
      <c r="AF614" s="150">
        <v>0</v>
      </c>
      <c r="AG614" s="151">
        <v>0</v>
      </c>
      <c r="AH614" s="150">
        <v>0</v>
      </c>
      <c r="AI614" s="151">
        <v>1</v>
      </c>
      <c r="AJ614" s="152">
        <v>2001</v>
      </c>
      <c r="AK614" s="148">
        <v>0.13719999999999999</v>
      </c>
      <c r="AL614" s="148">
        <f t="shared" si="144"/>
        <v>0.2238</v>
      </c>
      <c r="AM614" s="148">
        <v>0.28599999999999998</v>
      </c>
      <c r="AN614" s="153">
        <v>0.35299999999999998</v>
      </c>
      <c r="AO614" s="154">
        <v>0.56999999999999995</v>
      </c>
      <c r="AP614" s="155">
        <v>0.43</v>
      </c>
      <c r="AQ614" s="141">
        <v>0</v>
      </c>
      <c r="AR614" s="156">
        <v>1</v>
      </c>
      <c r="AS614" s="141" t="s">
        <v>98</v>
      </c>
      <c r="AT614" s="156" t="s">
        <v>98</v>
      </c>
      <c r="AU614">
        <v>1</v>
      </c>
      <c r="AV614" s="155">
        <v>0</v>
      </c>
      <c r="AW614" s="141" t="s">
        <v>98</v>
      </c>
      <c r="AX614" s="155" t="s">
        <v>98</v>
      </c>
      <c r="AY614" s="155" t="s">
        <v>329</v>
      </c>
      <c r="AZ614">
        <v>1</v>
      </c>
      <c r="BA614">
        <v>0</v>
      </c>
      <c r="BB614">
        <v>1</v>
      </c>
      <c r="BC614">
        <v>0</v>
      </c>
      <c r="BD614">
        <v>0</v>
      </c>
      <c r="BE614">
        <v>0</v>
      </c>
      <c r="BF614" s="155">
        <v>0</v>
      </c>
      <c r="BG614">
        <v>1</v>
      </c>
      <c r="BH614">
        <v>0</v>
      </c>
      <c r="BI614" s="155">
        <v>0</v>
      </c>
      <c r="BJ614">
        <v>25208</v>
      </c>
      <c r="BK614">
        <v>1486</v>
      </c>
      <c r="BL614" s="142">
        <v>39.1</v>
      </c>
      <c r="BM614" s="141">
        <v>0</v>
      </c>
      <c r="BN614" s="141">
        <v>0</v>
      </c>
      <c r="BO614" s="141">
        <v>0</v>
      </c>
      <c r="BP614" s="141">
        <v>0</v>
      </c>
      <c r="BQ614" s="141">
        <v>0</v>
      </c>
      <c r="BR614" s="141">
        <v>0</v>
      </c>
      <c r="BS614" s="141">
        <v>0</v>
      </c>
      <c r="BT614" s="155">
        <v>1</v>
      </c>
      <c r="BU614" s="141">
        <v>0</v>
      </c>
      <c r="BV614" s="141">
        <v>0</v>
      </c>
      <c r="BW614" s="141">
        <v>1</v>
      </c>
      <c r="BX614" s="155">
        <v>0</v>
      </c>
      <c r="BY614" s="141">
        <v>0</v>
      </c>
      <c r="BZ614" s="141">
        <v>0</v>
      </c>
      <c r="CA614" s="141">
        <v>0</v>
      </c>
      <c r="CB614" s="141">
        <v>0</v>
      </c>
      <c r="CC614" s="155">
        <v>1</v>
      </c>
      <c r="CD614" s="141">
        <v>1</v>
      </c>
      <c r="CE614" s="141">
        <v>1</v>
      </c>
      <c r="CF614" s="141">
        <v>0</v>
      </c>
      <c r="CG614" s="141">
        <v>0</v>
      </c>
      <c r="CH614" s="141">
        <v>0</v>
      </c>
      <c r="CI614" s="141">
        <v>1</v>
      </c>
      <c r="CJ614" s="141">
        <v>0</v>
      </c>
      <c r="CK614">
        <v>1</v>
      </c>
      <c r="CL614" s="141">
        <v>0</v>
      </c>
      <c r="CM614" s="141">
        <v>0</v>
      </c>
      <c r="CN614" s="141">
        <v>0</v>
      </c>
      <c r="CO614" s="155">
        <v>1</v>
      </c>
      <c r="CP614">
        <v>0</v>
      </c>
      <c r="CQ614">
        <v>43</v>
      </c>
      <c r="CR614">
        <v>0</v>
      </c>
      <c r="CS614" s="141">
        <v>1</v>
      </c>
      <c r="CT614" s="141">
        <v>11</v>
      </c>
      <c r="CU614" s="157"/>
      <c r="CZ614" s="33" t="s">
        <v>85</v>
      </c>
    </row>
    <row r="615" spans="1:104" x14ac:dyDescent="0.25">
      <c r="A615">
        <v>614</v>
      </c>
      <c r="B615">
        <v>39</v>
      </c>
      <c r="C615" s="24" t="s">
        <v>330</v>
      </c>
      <c r="D615" s="12">
        <v>5.6</v>
      </c>
      <c r="E615" s="13">
        <v>0.08</v>
      </c>
      <c r="F615" s="7">
        <f t="shared" si="152"/>
        <v>70</v>
      </c>
      <c r="G615" s="7">
        <f t="shared" si="145"/>
        <v>5.52</v>
      </c>
      <c r="H615" s="15">
        <f t="shared" si="146"/>
        <v>5.68</v>
      </c>
      <c r="I615" s="11">
        <f t="shared" si="147"/>
        <v>0.45067594598575533</v>
      </c>
      <c r="J615" s="32">
        <f t="shared" si="148"/>
        <v>6.4382277997965046E-3</v>
      </c>
      <c r="K615" s="32">
        <f t="shared" si="149"/>
        <v>155.32224567009067</v>
      </c>
      <c r="L615" s="8">
        <v>0</v>
      </c>
      <c r="M615" s="9">
        <v>1</v>
      </c>
      <c r="N615" s="8">
        <v>0</v>
      </c>
      <c r="O615" s="9">
        <v>0</v>
      </c>
      <c r="P615" s="9">
        <v>1</v>
      </c>
      <c r="Q615" s="9">
        <v>0</v>
      </c>
      <c r="R615" s="9">
        <v>0</v>
      </c>
      <c r="S615" s="8">
        <v>19234</v>
      </c>
      <c r="T615" s="9">
        <v>8</v>
      </c>
      <c r="U615" s="9">
        <f t="shared" si="150"/>
        <v>19225</v>
      </c>
      <c r="V615" s="9">
        <f t="shared" si="151"/>
        <v>10</v>
      </c>
      <c r="W615" s="7">
        <f>AVERAGE($W$617:$W$624)</f>
        <v>9.5600000000000023</v>
      </c>
      <c r="X615" s="7">
        <v>17.440000000000001</v>
      </c>
      <c r="Y615" s="9">
        <v>1</v>
      </c>
      <c r="Z615" s="9">
        <v>0</v>
      </c>
      <c r="AA615" s="9">
        <v>0</v>
      </c>
      <c r="AB615" s="9">
        <v>0</v>
      </c>
      <c r="AC615" s="9">
        <v>1</v>
      </c>
      <c r="AD615" s="29">
        <v>0</v>
      </c>
      <c r="AE615" s="9">
        <v>0</v>
      </c>
      <c r="AF615" s="9">
        <v>1</v>
      </c>
      <c r="AG615" s="29">
        <v>0</v>
      </c>
      <c r="AH615" s="9">
        <v>0</v>
      </c>
      <c r="AI615" s="29">
        <v>1</v>
      </c>
      <c r="AJ615" s="20">
        <v>2001</v>
      </c>
      <c r="AK615" s="32" t="s">
        <v>98</v>
      </c>
      <c r="AL615" s="32" t="s">
        <v>98</v>
      </c>
      <c r="AM615" s="32" t="s">
        <v>98</v>
      </c>
      <c r="AN615" s="42" t="s">
        <v>98</v>
      </c>
      <c r="AO615" s="41">
        <v>1</v>
      </c>
      <c r="AP615" s="17">
        <v>0</v>
      </c>
      <c r="AQ615">
        <v>0.64219999999999999</v>
      </c>
      <c r="AR615" s="39">
        <f t="shared" ref="AR615:AR620" si="153">1-AQ615</f>
        <v>0.35780000000000001</v>
      </c>
      <c r="AS615">
        <v>0</v>
      </c>
      <c r="AT615" s="39">
        <v>1</v>
      </c>
      <c r="AU615">
        <v>1</v>
      </c>
      <c r="AV615" s="17">
        <v>0</v>
      </c>
      <c r="AW615" t="s">
        <v>98</v>
      </c>
      <c r="AX615" s="17" t="s">
        <v>98</v>
      </c>
      <c r="AY615" s="17" t="s">
        <v>26</v>
      </c>
      <c r="AZ615">
        <v>1</v>
      </c>
      <c r="BA615">
        <v>0</v>
      </c>
      <c r="BB615">
        <v>0</v>
      </c>
      <c r="BC615">
        <v>0</v>
      </c>
      <c r="BD615">
        <v>0</v>
      </c>
      <c r="BE615">
        <v>0</v>
      </c>
      <c r="BF615" s="17">
        <v>0</v>
      </c>
      <c r="BG615">
        <v>1</v>
      </c>
      <c r="BH615">
        <v>0</v>
      </c>
      <c r="BI615" s="17">
        <v>0</v>
      </c>
      <c r="BJ615">
        <v>15116</v>
      </c>
      <c r="BK615">
        <v>12548</v>
      </c>
      <c r="BL615" s="90">
        <f t="shared" ref="BL615:BL641" si="154">6+W615+X615</f>
        <v>33</v>
      </c>
      <c r="BM615">
        <v>1</v>
      </c>
      <c r="BN615">
        <v>0</v>
      </c>
      <c r="BO615">
        <v>0</v>
      </c>
      <c r="BP615">
        <v>0</v>
      </c>
      <c r="BQ615">
        <v>0</v>
      </c>
      <c r="BR615">
        <v>0</v>
      </c>
      <c r="BS615">
        <v>0</v>
      </c>
      <c r="BT615" s="17">
        <v>0</v>
      </c>
      <c r="BU615">
        <v>0</v>
      </c>
      <c r="BV615">
        <v>0</v>
      </c>
      <c r="BW615">
        <v>0</v>
      </c>
      <c r="BX615" s="17">
        <v>1</v>
      </c>
      <c r="BY615">
        <v>0</v>
      </c>
      <c r="BZ615">
        <v>0</v>
      </c>
      <c r="CA615">
        <v>0</v>
      </c>
      <c r="CB615">
        <v>0</v>
      </c>
      <c r="CC615" s="17">
        <v>1</v>
      </c>
      <c r="CD615">
        <v>0</v>
      </c>
      <c r="CE615">
        <v>0</v>
      </c>
      <c r="CF615">
        <v>1</v>
      </c>
      <c r="CG615">
        <v>1</v>
      </c>
      <c r="CH615">
        <v>0</v>
      </c>
      <c r="CI615">
        <v>0</v>
      </c>
      <c r="CJ615">
        <v>0</v>
      </c>
      <c r="CK615">
        <v>0</v>
      </c>
      <c r="CL615">
        <v>0</v>
      </c>
      <c r="CM615">
        <v>0</v>
      </c>
      <c r="CN615">
        <v>0</v>
      </c>
      <c r="CO615" s="17">
        <v>0</v>
      </c>
      <c r="CP615">
        <v>0</v>
      </c>
      <c r="CQ615">
        <v>0</v>
      </c>
      <c r="CR615">
        <v>0</v>
      </c>
      <c r="CS615">
        <v>1</v>
      </c>
      <c r="CT615">
        <v>15</v>
      </c>
      <c r="CZ615" s="33" t="s">
        <v>85</v>
      </c>
    </row>
    <row r="616" spans="1:104" x14ac:dyDescent="0.25">
      <c r="A616">
        <v>615</v>
      </c>
      <c r="B616">
        <v>39</v>
      </c>
      <c r="C616" s="24" t="s">
        <v>330</v>
      </c>
      <c r="D616" s="12">
        <v>6.8</v>
      </c>
      <c r="E616" s="13">
        <v>0.18</v>
      </c>
      <c r="F616" s="7">
        <f t="shared" si="152"/>
        <v>37.777777777777779</v>
      </c>
      <c r="G616" s="7">
        <f t="shared" si="145"/>
        <v>6.62</v>
      </c>
      <c r="H616" s="15">
        <f t="shared" si="146"/>
        <v>6.9799999999999995</v>
      </c>
      <c r="I616" s="11">
        <f t="shared" si="147"/>
        <v>0.26685477272919289</v>
      </c>
      <c r="J616" s="32">
        <f t="shared" si="148"/>
        <v>7.0638028075374589E-3</v>
      </c>
      <c r="K616" s="32">
        <f t="shared" si="149"/>
        <v>141.5668057626051</v>
      </c>
      <c r="L616" s="8">
        <v>0</v>
      </c>
      <c r="M616" s="9">
        <v>1</v>
      </c>
      <c r="N616" s="8">
        <v>0</v>
      </c>
      <c r="O616" s="9">
        <v>0</v>
      </c>
      <c r="P616" s="9">
        <v>1</v>
      </c>
      <c r="Q616" s="9">
        <v>0</v>
      </c>
      <c r="R616" s="9">
        <v>0</v>
      </c>
      <c r="S616" s="8">
        <v>18623</v>
      </c>
      <c r="T616" s="9">
        <v>8</v>
      </c>
      <c r="U616" s="9">
        <f t="shared" si="150"/>
        <v>18614</v>
      </c>
      <c r="V616" s="9">
        <f t="shared" si="151"/>
        <v>10</v>
      </c>
      <c r="W616" s="7">
        <f>AVERAGE($W$617:$W$624)</f>
        <v>9.5600000000000023</v>
      </c>
      <c r="X616" s="7">
        <v>17.440000000000001</v>
      </c>
      <c r="Y616" s="9">
        <v>1</v>
      </c>
      <c r="Z616" s="9">
        <v>0</v>
      </c>
      <c r="AA616" s="9">
        <v>0</v>
      </c>
      <c r="AB616" s="9">
        <v>0</v>
      </c>
      <c r="AC616" s="9">
        <v>1</v>
      </c>
      <c r="AD616" s="29">
        <v>0</v>
      </c>
      <c r="AE616" s="9">
        <v>0</v>
      </c>
      <c r="AF616" s="9">
        <v>1</v>
      </c>
      <c r="AG616" s="29">
        <v>0</v>
      </c>
      <c r="AH616" s="9">
        <v>0</v>
      </c>
      <c r="AI616" s="29">
        <v>1</v>
      </c>
      <c r="AJ616" s="20">
        <v>2001</v>
      </c>
      <c r="AK616" s="32" t="s">
        <v>98</v>
      </c>
      <c r="AL616" s="32" t="s">
        <v>98</v>
      </c>
      <c r="AM616" s="32" t="s">
        <v>98</v>
      </c>
      <c r="AN616" s="42" t="s">
        <v>98</v>
      </c>
      <c r="AO616" s="41">
        <v>1</v>
      </c>
      <c r="AP616" s="17">
        <v>0</v>
      </c>
      <c r="AQ616">
        <v>0.64219999999999999</v>
      </c>
      <c r="AR616" s="39">
        <f t="shared" si="153"/>
        <v>0.35780000000000001</v>
      </c>
      <c r="AS616">
        <v>0</v>
      </c>
      <c r="AT616" s="39">
        <v>1</v>
      </c>
      <c r="AU616">
        <v>1</v>
      </c>
      <c r="AV616" s="17">
        <v>0</v>
      </c>
      <c r="AW616" t="s">
        <v>98</v>
      </c>
      <c r="AX616" s="17" t="s">
        <v>98</v>
      </c>
      <c r="AY616" s="17" t="s">
        <v>26</v>
      </c>
      <c r="AZ616">
        <v>1</v>
      </c>
      <c r="BA616">
        <v>0</v>
      </c>
      <c r="BB616">
        <v>0</v>
      </c>
      <c r="BC616">
        <v>0</v>
      </c>
      <c r="BD616">
        <v>0</v>
      </c>
      <c r="BE616">
        <v>0</v>
      </c>
      <c r="BF616" s="17">
        <v>0</v>
      </c>
      <c r="BG616">
        <v>1</v>
      </c>
      <c r="BH616">
        <v>0</v>
      </c>
      <c r="BI616" s="17">
        <v>0</v>
      </c>
      <c r="BJ616">
        <v>15116</v>
      </c>
      <c r="BK616">
        <v>12548</v>
      </c>
      <c r="BL616" s="90">
        <f t="shared" si="154"/>
        <v>33</v>
      </c>
      <c r="BM616">
        <v>0</v>
      </c>
      <c r="BN616">
        <v>0</v>
      </c>
      <c r="BO616">
        <v>0</v>
      </c>
      <c r="BP616">
        <v>0</v>
      </c>
      <c r="BQ616">
        <v>0</v>
      </c>
      <c r="BR616">
        <v>0</v>
      </c>
      <c r="BS616">
        <v>0</v>
      </c>
      <c r="BT616" s="17">
        <v>1</v>
      </c>
      <c r="BU616">
        <v>0</v>
      </c>
      <c r="BV616">
        <v>0</v>
      </c>
      <c r="BW616">
        <v>0</v>
      </c>
      <c r="BX616" s="17">
        <v>1</v>
      </c>
      <c r="BY616">
        <v>0</v>
      </c>
      <c r="BZ616">
        <v>0</v>
      </c>
      <c r="CA616">
        <v>0</v>
      </c>
      <c r="CB616">
        <v>0</v>
      </c>
      <c r="CC616" s="17">
        <v>1</v>
      </c>
      <c r="CD616">
        <v>0</v>
      </c>
      <c r="CE616">
        <v>0</v>
      </c>
      <c r="CF616">
        <v>1</v>
      </c>
      <c r="CG616">
        <v>1</v>
      </c>
      <c r="CH616">
        <v>0</v>
      </c>
      <c r="CI616">
        <v>0</v>
      </c>
      <c r="CJ616">
        <v>0</v>
      </c>
      <c r="CK616">
        <v>0</v>
      </c>
      <c r="CL616">
        <v>0</v>
      </c>
      <c r="CM616">
        <v>0</v>
      </c>
      <c r="CN616">
        <v>0</v>
      </c>
      <c r="CO616" s="17">
        <v>0</v>
      </c>
      <c r="CP616">
        <v>0</v>
      </c>
      <c r="CQ616">
        <v>0</v>
      </c>
      <c r="CR616">
        <v>0</v>
      </c>
      <c r="CS616">
        <v>1</v>
      </c>
      <c r="CT616">
        <v>15</v>
      </c>
      <c r="CZ616" s="33" t="s">
        <v>85</v>
      </c>
    </row>
    <row r="617" spans="1:104" x14ac:dyDescent="0.25">
      <c r="A617">
        <v>616</v>
      </c>
      <c r="B617">
        <v>39</v>
      </c>
      <c r="C617" s="24" t="s">
        <v>330</v>
      </c>
      <c r="D617" s="12">
        <v>4.54</v>
      </c>
      <c r="E617" s="13">
        <v>0.45</v>
      </c>
      <c r="F617" s="7">
        <f t="shared" si="152"/>
        <v>10.088888888888889</v>
      </c>
      <c r="G617" s="7">
        <f t="shared" si="145"/>
        <v>4.09</v>
      </c>
      <c r="H617" s="15">
        <f t="shared" si="146"/>
        <v>4.99</v>
      </c>
      <c r="I617" s="11">
        <f t="shared" si="147"/>
        <v>0.31287540391824742</v>
      </c>
      <c r="J617" s="32">
        <f t="shared" si="148"/>
        <v>3.101187924299809E-2</v>
      </c>
      <c r="K617" s="32">
        <f t="shared" si="149"/>
        <v>32.245707916129639</v>
      </c>
      <c r="L617" s="8">
        <v>0</v>
      </c>
      <c r="M617" s="9">
        <v>1</v>
      </c>
      <c r="N617" s="8">
        <v>0</v>
      </c>
      <c r="O617" s="9">
        <v>0</v>
      </c>
      <c r="P617" s="9">
        <v>1</v>
      </c>
      <c r="Q617" s="9">
        <v>0</v>
      </c>
      <c r="R617" s="9">
        <v>0</v>
      </c>
      <c r="S617" s="8">
        <v>947</v>
      </c>
      <c r="T617" s="9">
        <v>8</v>
      </c>
      <c r="U617" s="9">
        <f t="shared" si="150"/>
        <v>938</v>
      </c>
      <c r="V617" s="9">
        <f t="shared" si="151"/>
        <v>10</v>
      </c>
      <c r="W617" s="7">
        <v>8.49</v>
      </c>
      <c r="X617" s="7">
        <v>29.26</v>
      </c>
      <c r="Y617" s="9">
        <v>1</v>
      </c>
      <c r="Z617" s="9">
        <v>0</v>
      </c>
      <c r="AA617" s="9">
        <v>0</v>
      </c>
      <c r="AB617" s="9">
        <v>0</v>
      </c>
      <c r="AC617" s="9">
        <v>1</v>
      </c>
      <c r="AD617" s="29">
        <v>0</v>
      </c>
      <c r="AE617" s="9">
        <v>0</v>
      </c>
      <c r="AF617" s="9">
        <v>1</v>
      </c>
      <c r="AG617" s="29">
        <v>0</v>
      </c>
      <c r="AH617" s="9">
        <v>0</v>
      </c>
      <c r="AI617" s="29">
        <v>1</v>
      </c>
      <c r="AJ617" s="20">
        <v>2001</v>
      </c>
      <c r="AK617" s="32" t="s">
        <v>98</v>
      </c>
      <c r="AL617" s="32" t="s">
        <v>98</v>
      </c>
      <c r="AM617" s="32" t="s">
        <v>98</v>
      </c>
      <c r="AN617" s="42" t="s">
        <v>98</v>
      </c>
      <c r="AO617" s="41">
        <v>1</v>
      </c>
      <c r="AP617" s="17">
        <v>0</v>
      </c>
      <c r="AQ617">
        <v>0.64219999999999999</v>
      </c>
      <c r="AR617" s="39">
        <f t="shared" si="153"/>
        <v>0.35780000000000001</v>
      </c>
      <c r="AS617">
        <v>0</v>
      </c>
      <c r="AT617" s="39">
        <v>1</v>
      </c>
      <c r="AU617">
        <v>1</v>
      </c>
      <c r="AV617" s="17">
        <v>0</v>
      </c>
      <c r="AW617" t="s">
        <v>98</v>
      </c>
      <c r="AX617" s="17" t="s">
        <v>98</v>
      </c>
      <c r="AY617" s="17" t="s">
        <v>26</v>
      </c>
      <c r="AZ617">
        <v>1</v>
      </c>
      <c r="BA617">
        <v>0</v>
      </c>
      <c r="BB617">
        <v>0</v>
      </c>
      <c r="BC617">
        <v>0</v>
      </c>
      <c r="BD617">
        <v>0</v>
      </c>
      <c r="BE617">
        <v>0</v>
      </c>
      <c r="BF617" s="17">
        <v>0</v>
      </c>
      <c r="BG617">
        <v>1</v>
      </c>
      <c r="BH617">
        <v>0</v>
      </c>
      <c r="BI617" s="17">
        <v>0</v>
      </c>
      <c r="BJ617">
        <v>15116</v>
      </c>
      <c r="BK617">
        <v>12548</v>
      </c>
      <c r="BL617" s="90">
        <f t="shared" si="154"/>
        <v>43.75</v>
      </c>
      <c r="BM617">
        <v>1</v>
      </c>
      <c r="BN617">
        <v>0</v>
      </c>
      <c r="BO617">
        <v>0</v>
      </c>
      <c r="BP617">
        <v>0</v>
      </c>
      <c r="BQ617">
        <v>0</v>
      </c>
      <c r="BR617">
        <v>0</v>
      </c>
      <c r="BS617">
        <v>0</v>
      </c>
      <c r="BT617" s="17">
        <v>0</v>
      </c>
      <c r="BU617">
        <v>0</v>
      </c>
      <c r="BV617">
        <v>0</v>
      </c>
      <c r="BW617">
        <v>0</v>
      </c>
      <c r="BX617" s="17">
        <v>1</v>
      </c>
      <c r="BY617">
        <v>0</v>
      </c>
      <c r="BZ617">
        <v>0</v>
      </c>
      <c r="CA617">
        <v>0</v>
      </c>
      <c r="CB617">
        <v>0</v>
      </c>
      <c r="CC617" s="17">
        <v>1</v>
      </c>
      <c r="CD617">
        <v>0</v>
      </c>
      <c r="CE617">
        <v>0</v>
      </c>
      <c r="CF617">
        <v>1</v>
      </c>
      <c r="CG617">
        <v>1</v>
      </c>
      <c r="CH617">
        <v>0</v>
      </c>
      <c r="CI617">
        <v>0</v>
      </c>
      <c r="CJ617">
        <v>0</v>
      </c>
      <c r="CK617">
        <v>0</v>
      </c>
      <c r="CL617">
        <v>0</v>
      </c>
      <c r="CM617">
        <v>0</v>
      </c>
      <c r="CN617">
        <v>0</v>
      </c>
      <c r="CO617" s="17">
        <v>0</v>
      </c>
      <c r="CP617">
        <v>0</v>
      </c>
      <c r="CQ617">
        <v>0</v>
      </c>
      <c r="CR617">
        <v>0</v>
      </c>
      <c r="CS617">
        <v>1</v>
      </c>
      <c r="CT617">
        <v>15</v>
      </c>
      <c r="CZ617" s="33" t="s">
        <v>85</v>
      </c>
    </row>
    <row r="618" spans="1:104" x14ac:dyDescent="0.25">
      <c r="A618">
        <v>617</v>
      </c>
      <c r="B618">
        <v>39</v>
      </c>
      <c r="C618" s="24" t="s">
        <v>330</v>
      </c>
      <c r="D618" s="12">
        <v>7.51</v>
      </c>
      <c r="E618" s="13">
        <v>1.1399999999999999</v>
      </c>
      <c r="F618" s="7">
        <f t="shared" si="152"/>
        <v>6.5877192982456148</v>
      </c>
      <c r="G618" s="7">
        <f t="shared" si="145"/>
        <v>6.37</v>
      </c>
      <c r="H618" s="15">
        <f t="shared" si="146"/>
        <v>8.65</v>
      </c>
      <c r="I618" s="11">
        <f t="shared" si="147"/>
        <v>0.21346458722465919</v>
      </c>
      <c r="J618" s="32">
        <f t="shared" si="148"/>
        <v>3.2403412707871032E-2</v>
      </c>
      <c r="K618" s="32">
        <f t="shared" si="149"/>
        <v>30.860946932206698</v>
      </c>
      <c r="L618" s="8">
        <v>0</v>
      </c>
      <c r="M618" s="9">
        <v>1</v>
      </c>
      <c r="N618" s="8">
        <v>0</v>
      </c>
      <c r="O618" s="9">
        <v>0</v>
      </c>
      <c r="P618" s="9">
        <v>1</v>
      </c>
      <c r="Q618" s="9">
        <v>0</v>
      </c>
      <c r="R618" s="9">
        <v>0</v>
      </c>
      <c r="S618" s="8">
        <v>918</v>
      </c>
      <c r="T618" s="9">
        <v>8</v>
      </c>
      <c r="U618" s="9">
        <f t="shared" si="150"/>
        <v>909</v>
      </c>
      <c r="V618" s="9">
        <f t="shared" si="151"/>
        <v>10</v>
      </c>
      <c r="W618" s="7">
        <v>8.49</v>
      </c>
      <c r="X618" s="7">
        <v>29.26</v>
      </c>
      <c r="Y618" s="9">
        <v>1</v>
      </c>
      <c r="Z618" s="9">
        <v>0</v>
      </c>
      <c r="AA618" s="9">
        <v>0</v>
      </c>
      <c r="AB618" s="9">
        <v>0</v>
      </c>
      <c r="AC618" s="9">
        <v>1</v>
      </c>
      <c r="AD618" s="29">
        <v>0</v>
      </c>
      <c r="AE618" s="9">
        <v>0</v>
      </c>
      <c r="AF618" s="9">
        <v>1</v>
      </c>
      <c r="AG618" s="29">
        <v>0</v>
      </c>
      <c r="AH618" s="9">
        <v>0</v>
      </c>
      <c r="AI618" s="29">
        <v>1</v>
      </c>
      <c r="AJ618" s="20">
        <v>2001</v>
      </c>
      <c r="AK618" s="32" t="s">
        <v>98</v>
      </c>
      <c r="AL618" s="32" t="s">
        <v>98</v>
      </c>
      <c r="AM618" s="32" t="s">
        <v>98</v>
      </c>
      <c r="AN618" s="42" t="s">
        <v>98</v>
      </c>
      <c r="AO618" s="41">
        <v>1</v>
      </c>
      <c r="AP618" s="17">
        <v>0</v>
      </c>
      <c r="AQ618">
        <v>0.64219999999999999</v>
      </c>
      <c r="AR618" s="39">
        <f t="shared" si="153"/>
        <v>0.35780000000000001</v>
      </c>
      <c r="AS618">
        <v>0</v>
      </c>
      <c r="AT618" s="39">
        <v>1</v>
      </c>
      <c r="AU618">
        <v>1</v>
      </c>
      <c r="AV618" s="17">
        <v>0</v>
      </c>
      <c r="AW618" t="s">
        <v>98</v>
      </c>
      <c r="AX618" s="17" t="s">
        <v>98</v>
      </c>
      <c r="AY618" s="17" t="s">
        <v>26</v>
      </c>
      <c r="AZ618">
        <v>1</v>
      </c>
      <c r="BA618">
        <v>0</v>
      </c>
      <c r="BB618">
        <v>0</v>
      </c>
      <c r="BC618">
        <v>0</v>
      </c>
      <c r="BD618">
        <v>0</v>
      </c>
      <c r="BE618">
        <v>0</v>
      </c>
      <c r="BF618" s="17">
        <v>0</v>
      </c>
      <c r="BG618">
        <v>1</v>
      </c>
      <c r="BH618">
        <v>0</v>
      </c>
      <c r="BI618" s="17">
        <v>0</v>
      </c>
      <c r="BJ618">
        <v>15116</v>
      </c>
      <c r="BK618">
        <v>12548</v>
      </c>
      <c r="BL618" s="90">
        <f t="shared" si="154"/>
        <v>43.75</v>
      </c>
      <c r="BM618">
        <v>0</v>
      </c>
      <c r="BN618">
        <v>0</v>
      </c>
      <c r="BO618">
        <v>0</v>
      </c>
      <c r="BP618">
        <v>0</v>
      </c>
      <c r="BQ618">
        <v>0</v>
      </c>
      <c r="BR618">
        <v>0</v>
      </c>
      <c r="BS618">
        <v>0</v>
      </c>
      <c r="BT618" s="17">
        <v>1</v>
      </c>
      <c r="BU618">
        <v>0</v>
      </c>
      <c r="BV618">
        <v>0</v>
      </c>
      <c r="BW618">
        <v>0</v>
      </c>
      <c r="BX618" s="17">
        <v>1</v>
      </c>
      <c r="BY618">
        <v>0</v>
      </c>
      <c r="BZ618">
        <v>0</v>
      </c>
      <c r="CA618">
        <v>0</v>
      </c>
      <c r="CB618">
        <v>0</v>
      </c>
      <c r="CC618" s="17">
        <v>1</v>
      </c>
      <c r="CD618">
        <v>0</v>
      </c>
      <c r="CE618">
        <v>0</v>
      </c>
      <c r="CF618">
        <v>1</v>
      </c>
      <c r="CG618">
        <v>1</v>
      </c>
      <c r="CH618">
        <v>0</v>
      </c>
      <c r="CI618">
        <v>0</v>
      </c>
      <c r="CJ618">
        <v>0</v>
      </c>
      <c r="CK618">
        <v>0</v>
      </c>
      <c r="CL618">
        <v>0</v>
      </c>
      <c r="CM618">
        <v>0</v>
      </c>
      <c r="CN618">
        <v>0</v>
      </c>
      <c r="CO618" s="17">
        <v>0</v>
      </c>
      <c r="CP618">
        <v>0</v>
      </c>
      <c r="CQ618">
        <v>0</v>
      </c>
      <c r="CR618">
        <v>0</v>
      </c>
      <c r="CS618">
        <v>1</v>
      </c>
      <c r="CT618">
        <v>15</v>
      </c>
      <c r="CZ618" s="33" t="s">
        <v>85</v>
      </c>
    </row>
    <row r="619" spans="1:104" x14ac:dyDescent="0.25">
      <c r="A619">
        <v>618</v>
      </c>
      <c r="B619">
        <v>39</v>
      </c>
      <c r="C619" s="24" t="s">
        <v>330</v>
      </c>
      <c r="D619" s="12">
        <v>3.05</v>
      </c>
      <c r="E619" s="13">
        <v>3.6</v>
      </c>
      <c r="F619" s="7">
        <f t="shared" si="152"/>
        <v>0.8472222222222221</v>
      </c>
      <c r="G619" s="7">
        <f t="shared" si="145"/>
        <v>-0.55000000000000027</v>
      </c>
      <c r="H619" s="15">
        <f t="shared" si="146"/>
        <v>6.65</v>
      </c>
      <c r="I619" s="11">
        <f t="shared" si="147"/>
        <v>2.3582057357347679E-2</v>
      </c>
      <c r="J619" s="32">
        <f t="shared" si="148"/>
        <v>2.7834559503754644E-2</v>
      </c>
      <c r="K619" s="32">
        <f t="shared" si="149"/>
        <v>35.926561002882352</v>
      </c>
      <c r="L619" s="8">
        <v>0</v>
      </c>
      <c r="M619" s="9">
        <v>1</v>
      </c>
      <c r="N619" s="8">
        <v>0</v>
      </c>
      <c r="O619" s="9">
        <v>0</v>
      </c>
      <c r="P619" s="9">
        <v>1</v>
      </c>
      <c r="Q619" s="9">
        <v>0</v>
      </c>
      <c r="R619" s="9">
        <v>0</v>
      </c>
      <c r="S619" s="8">
        <v>1299</v>
      </c>
      <c r="T619" s="9">
        <v>8</v>
      </c>
      <c r="U619" s="9">
        <f t="shared" si="150"/>
        <v>1290</v>
      </c>
      <c r="V619" s="9">
        <f t="shared" si="151"/>
        <v>10</v>
      </c>
      <c r="W619" s="7">
        <v>10.44</v>
      </c>
      <c r="X619" s="7">
        <v>8.36</v>
      </c>
      <c r="Y619" s="9">
        <v>1</v>
      </c>
      <c r="Z619" s="9">
        <v>0</v>
      </c>
      <c r="AA619" s="9">
        <v>0</v>
      </c>
      <c r="AB619" s="9">
        <v>0</v>
      </c>
      <c r="AC619" s="9">
        <v>1</v>
      </c>
      <c r="AD619" s="29">
        <v>0</v>
      </c>
      <c r="AE619" s="9">
        <v>0</v>
      </c>
      <c r="AF619" s="9">
        <v>1</v>
      </c>
      <c r="AG619" s="29">
        <v>0</v>
      </c>
      <c r="AH619" s="9">
        <v>0</v>
      </c>
      <c r="AI619" s="29">
        <v>1</v>
      </c>
      <c r="AJ619" s="20">
        <v>2001</v>
      </c>
      <c r="AK619" s="32" t="s">
        <v>98</v>
      </c>
      <c r="AL619" s="32" t="s">
        <v>98</v>
      </c>
      <c r="AM619" s="32" t="s">
        <v>98</v>
      </c>
      <c r="AN619" s="42" t="s">
        <v>98</v>
      </c>
      <c r="AO619" s="41">
        <v>1</v>
      </c>
      <c r="AP619" s="17">
        <v>0</v>
      </c>
      <c r="AQ619">
        <v>0.64219999999999999</v>
      </c>
      <c r="AR619" s="39">
        <f t="shared" si="153"/>
        <v>0.35780000000000001</v>
      </c>
      <c r="AS619">
        <v>0</v>
      </c>
      <c r="AT619" s="39">
        <v>1</v>
      </c>
      <c r="AU619">
        <v>1</v>
      </c>
      <c r="AV619" s="17">
        <v>0</v>
      </c>
      <c r="AW619" t="s">
        <v>98</v>
      </c>
      <c r="AX619" s="17" t="s">
        <v>98</v>
      </c>
      <c r="AY619" s="17" t="s">
        <v>26</v>
      </c>
      <c r="AZ619">
        <v>1</v>
      </c>
      <c r="BA619">
        <v>0</v>
      </c>
      <c r="BB619">
        <v>0</v>
      </c>
      <c r="BC619">
        <v>0</v>
      </c>
      <c r="BD619">
        <v>0</v>
      </c>
      <c r="BE619">
        <v>0</v>
      </c>
      <c r="BF619" s="17">
        <v>0</v>
      </c>
      <c r="BG619">
        <v>1</v>
      </c>
      <c r="BH619">
        <v>0</v>
      </c>
      <c r="BI619" s="17">
        <v>0</v>
      </c>
      <c r="BJ619">
        <v>15116</v>
      </c>
      <c r="BK619">
        <v>12548</v>
      </c>
      <c r="BL619" s="90">
        <f t="shared" si="154"/>
        <v>24.799999999999997</v>
      </c>
      <c r="BM619">
        <v>1</v>
      </c>
      <c r="BN619">
        <v>0</v>
      </c>
      <c r="BO619">
        <v>0</v>
      </c>
      <c r="BP619">
        <v>0</v>
      </c>
      <c r="BQ619">
        <v>0</v>
      </c>
      <c r="BR619">
        <v>0</v>
      </c>
      <c r="BS619">
        <v>0</v>
      </c>
      <c r="BT619" s="17">
        <v>0</v>
      </c>
      <c r="BU619">
        <v>0</v>
      </c>
      <c r="BV619">
        <v>0</v>
      </c>
      <c r="BW619">
        <v>0</v>
      </c>
      <c r="BX619" s="17">
        <v>1</v>
      </c>
      <c r="BY619">
        <v>0</v>
      </c>
      <c r="BZ619">
        <v>0</v>
      </c>
      <c r="CA619">
        <v>0</v>
      </c>
      <c r="CB619">
        <v>0</v>
      </c>
      <c r="CC619" s="17">
        <v>1</v>
      </c>
      <c r="CD619">
        <v>0</v>
      </c>
      <c r="CE619">
        <v>0</v>
      </c>
      <c r="CF619">
        <v>1</v>
      </c>
      <c r="CG619">
        <v>1</v>
      </c>
      <c r="CH619">
        <v>0</v>
      </c>
      <c r="CI619">
        <v>0</v>
      </c>
      <c r="CJ619">
        <v>0</v>
      </c>
      <c r="CK619">
        <v>0</v>
      </c>
      <c r="CL619">
        <v>0</v>
      </c>
      <c r="CM619">
        <v>0</v>
      </c>
      <c r="CN619">
        <v>0</v>
      </c>
      <c r="CO619" s="17">
        <v>0</v>
      </c>
      <c r="CP619">
        <v>0</v>
      </c>
      <c r="CQ619">
        <v>0</v>
      </c>
      <c r="CR619">
        <v>0</v>
      </c>
      <c r="CS619">
        <v>1</v>
      </c>
      <c r="CT619">
        <v>15</v>
      </c>
      <c r="CZ619" s="33" t="s">
        <v>85</v>
      </c>
    </row>
    <row r="620" spans="1:104" x14ac:dyDescent="0.25">
      <c r="A620">
        <v>619</v>
      </c>
      <c r="B620">
        <v>39</v>
      </c>
      <c r="C620" s="24" t="s">
        <v>330</v>
      </c>
      <c r="D620" s="12">
        <v>5.65</v>
      </c>
      <c r="E620" s="13">
        <v>1.1000000000000001</v>
      </c>
      <c r="F620" s="7">
        <f t="shared" si="152"/>
        <v>5.1363636363636367</v>
      </c>
      <c r="G620" s="7">
        <f t="shared" si="145"/>
        <v>4.5500000000000007</v>
      </c>
      <c r="H620" s="15">
        <f t="shared" si="146"/>
        <v>6.75</v>
      </c>
      <c r="I620" s="11">
        <f t="shared" si="147"/>
        <v>0.1445068320716868</v>
      </c>
      <c r="J620" s="32">
        <f t="shared" si="148"/>
        <v>2.8134073500682387E-2</v>
      </c>
      <c r="K620" s="32">
        <f t="shared" si="149"/>
        <v>35.544088557803235</v>
      </c>
      <c r="L620" s="8">
        <v>0</v>
      </c>
      <c r="M620" s="9">
        <v>1</v>
      </c>
      <c r="N620" s="8">
        <v>0</v>
      </c>
      <c r="O620" s="9">
        <v>0</v>
      </c>
      <c r="P620" s="9">
        <v>1</v>
      </c>
      <c r="Q620" s="9">
        <v>0</v>
      </c>
      <c r="R620" s="9">
        <v>0</v>
      </c>
      <c r="S620" s="8">
        <v>1246</v>
      </c>
      <c r="T620" s="9">
        <v>8</v>
      </c>
      <c r="U620" s="9">
        <f t="shared" si="150"/>
        <v>1237</v>
      </c>
      <c r="V620" s="9">
        <f t="shared" si="151"/>
        <v>10</v>
      </c>
      <c r="W620" s="7">
        <v>10.44</v>
      </c>
      <c r="X620" s="7">
        <v>8.36</v>
      </c>
      <c r="Y620" s="9">
        <v>1</v>
      </c>
      <c r="Z620" s="9">
        <v>0</v>
      </c>
      <c r="AA620" s="9">
        <v>0</v>
      </c>
      <c r="AB620" s="9">
        <v>0</v>
      </c>
      <c r="AC620" s="9">
        <v>1</v>
      </c>
      <c r="AD620" s="29">
        <v>0</v>
      </c>
      <c r="AE620" s="9">
        <v>0</v>
      </c>
      <c r="AF620" s="9">
        <v>1</v>
      </c>
      <c r="AG620" s="29">
        <v>0</v>
      </c>
      <c r="AH620" s="9">
        <v>0</v>
      </c>
      <c r="AI620" s="29">
        <v>1</v>
      </c>
      <c r="AJ620" s="20">
        <v>2001</v>
      </c>
      <c r="AK620" s="32" t="s">
        <v>98</v>
      </c>
      <c r="AL620" s="32" t="s">
        <v>98</v>
      </c>
      <c r="AM620" s="32" t="s">
        <v>98</v>
      </c>
      <c r="AN620" s="42" t="s">
        <v>98</v>
      </c>
      <c r="AO620" s="41">
        <v>1</v>
      </c>
      <c r="AP620" s="17">
        <v>0</v>
      </c>
      <c r="AQ620">
        <v>0.64219999999999999</v>
      </c>
      <c r="AR620" s="39">
        <f t="shared" si="153"/>
        <v>0.35780000000000001</v>
      </c>
      <c r="AS620">
        <v>0</v>
      </c>
      <c r="AT620" s="39">
        <v>1</v>
      </c>
      <c r="AU620">
        <v>1</v>
      </c>
      <c r="AV620" s="17">
        <v>0</v>
      </c>
      <c r="AW620" t="s">
        <v>98</v>
      </c>
      <c r="AX620" s="17" t="s">
        <v>98</v>
      </c>
      <c r="AY620" s="17" t="s">
        <v>26</v>
      </c>
      <c r="AZ620">
        <v>1</v>
      </c>
      <c r="BA620">
        <v>0</v>
      </c>
      <c r="BB620">
        <v>0</v>
      </c>
      <c r="BC620">
        <v>0</v>
      </c>
      <c r="BD620">
        <v>0</v>
      </c>
      <c r="BE620">
        <v>0</v>
      </c>
      <c r="BF620" s="17">
        <v>0</v>
      </c>
      <c r="BG620">
        <v>1</v>
      </c>
      <c r="BH620">
        <v>0</v>
      </c>
      <c r="BI620" s="17">
        <v>0</v>
      </c>
      <c r="BJ620">
        <v>15116</v>
      </c>
      <c r="BK620">
        <v>12548</v>
      </c>
      <c r="BL620" s="90">
        <f t="shared" si="154"/>
        <v>24.799999999999997</v>
      </c>
      <c r="BM620">
        <v>0</v>
      </c>
      <c r="BN620">
        <v>0</v>
      </c>
      <c r="BO620">
        <v>0</v>
      </c>
      <c r="BP620">
        <v>0</v>
      </c>
      <c r="BQ620">
        <v>0</v>
      </c>
      <c r="BR620">
        <v>0</v>
      </c>
      <c r="BS620">
        <v>0</v>
      </c>
      <c r="BT620" s="17">
        <v>1</v>
      </c>
      <c r="BU620">
        <v>0</v>
      </c>
      <c r="BV620">
        <v>0</v>
      </c>
      <c r="BW620">
        <v>0</v>
      </c>
      <c r="BX620" s="17">
        <v>1</v>
      </c>
      <c r="BY620">
        <v>0</v>
      </c>
      <c r="BZ620">
        <v>0</v>
      </c>
      <c r="CA620">
        <v>0</v>
      </c>
      <c r="CB620">
        <v>0</v>
      </c>
      <c r="CC620" s="17">
        <v>1</v>
      </c>
      <c r="CD620">
        <v>0</v>
      </c>
      <c r="CE620">
        <v>0</v>
      </c>
      <c r="CF620">
        <v>1</v>
      </c>
      <c r="CG620">
        <v>1</v>
      </c>
      <c r="CH620">
        <v>0</v>
      </c>
      <c r="CI620">
        <v>0</v>
      </c>
      <c r="CJ620">
        <v>0</v>
      </c>
      <c r="CK620">
        <v>0</v>
      </c>
      <c r="CL620">
        <v>0</v>
      </c>
      <c r="CM620">
        <v>0</v>
      </c>
      <c r="CN620">
        <v>0</v>
      </c>
      <c r="CO620" s="17">
        <v>0</v>
      </c>
      <c r="CP620">
        <v>0</v>
      </c>
      <c r="CQ620">
        <v>0</v>
      </c>
      <c r="CR620">
        <v>0</v>
      </c>
      <c r="CS620">
        <v>1</v>
      </c>
      <c r="CT620">
        <v>15</v>
      </c>
      <c r="CZ620" s="33" t="s">
        <v>85</v>
      </c>
    </row>
    <row r="621" spans="1:104" x14ac:dyDescent="0.25">
      <c r="A621">
        <v>620</v>
      </c>
      <c r="B621">
        <v>39</v>
      </c>
      <c r="C621" s="24" t="s">
        <v>330</v>
      </c>
      <c r="D621" s="12">
        <v>4.4000000000000004</v>
      </c>
      <c r="E621" s="13">
        <v>0.37</v>
      </c>
      <c r="F621" s="7">
        <f t="shared" si="152"/>
        <v>11.891891891891893</v>
      </c>
      <c r="G621" s="7">
        <f t="shared" si="145"/>
        <v>4.03</v>
      </c>
      <c r="H621" s="15">
        <f t="shared" si="146"/>
        <v>4.7700000000000005</v>
      </c>
      <c r="I621" s="11">
        <f t="shared" si="147"/>
        <v>0.30417954748127174</v>
      </c>
      <c r="J621" s="32">
        <f t="shared" si="148"/>
        <v>2.5578734674561485E-2</v>
      </c>
      <c r="K621" s="32">
        <f t="shared" si="149"/>
        <v>39.09497528798866</v>
      </c>
      <c r="L621" s="8">
        <v>0</v>
      </c>
      <c r="M621" s="9">
        <v>1</v>
      </c>
      <c r="N621" s="8">
        <v>0</v>
      </c>
      <c r="O621" s="9">
        <v>0</v>
      </c>
      <c r="P621" s="9">
        <v>1</v>
      </c>
      <c r="Q621" s="9">
        <v>0</v>
      </c>
      <c r="R621" s="9">
        <v>0</v>
      </c>
      <c r="S621" s="8">
        <v>1396</v>
      </c>
      <c r="T621" s="9">
        <v>8</v>
      </c>
      <c r="U621" s="9">
        <f t="shared" si="150"/>
        <v>1387</v>
      </c>
      <c r="V621" s="9">
        <f t="shared" si="151"/>
        <v>10</v>
      </c>
      <c r="W621" s="7">
        <v>9.35</v>
      </c>
      <c r="X621" s="7">
        <v>19.510000000000002</v>
      </c>
      <c r="Y621" s="9">
        <v>1</v>
      </c>
      <c r="Z621" s="9">
        <v>0</v>
      </c>
      <c r="AA621" s="9">
        <v>0</v>
      </c>
      <c r="AB621" s="9">
        <v>0</v>
      </c>
      <c r="AC621" s="9">
        <v>1</v>
      </c>
      <c r="AD621" s="29">
        <v>0</v>
      </c>
      <c r="AE621" s="9">
        <v>0</v>
      </c>
      <c r="AF621" s="9">
        <v>1</v>
      </c>
      <c r="AG621" s="29">
        <v>0</v>
      </c>
      <c r="AH621" s="9">
        <v>0</v>
      </c>
      <c r="AI621" s="29">
        <v>1</v>
      </c>
      <c r="AJ621" s="20">
        <v>2001</v>
      </c>
      <c r="AK621" s="32" t="s">
        <v>98</v>
      </c>
      <c r="AL621" s="32" t="s">
        <v>98</v>
      </c>
      <c r="AM621" s="32" t="s">
        <v>98</v>
      </c>
      <c r="AN621" s="42" t="s">
        <v>98</v>
      </c>
      <c r="AO621" s="41">
        <v>1</v>
      </c>
      <c r="AP621" s="17">
        <v>0</v>
      </c>
      <c r="AQ621">
        <v>1</v>
      </c>
      <c r="AR621" s="39">
        <v>0</v>
      </c>
      <c r="AS621">
        <v>0</v>
      </c>
      <c r="AT621" s="39">
        <v>1</v>
      </c>
      <c r="AU621">
        <v>1</v>
      </c>
      <c r="AV621" s="17">
        <v>0</v>
      </c>
      <c r="AW621" t="s">
        <v>98</v>
      </c>
      <c r="AX621" s="17" t="s">
        <v>98</v>
      </c>
      <c r="AY621" s="17" t="s">
        <v>26</v>
      </c>
      <c r="AZ621">
        <v>1</v>
      </c>
      <c r="BA621">
        <v>0</v>
      </c>
      <c r="BB621">
        <v>0</v>
      </c>
      <c r="BC621">
        <v>0</v>
      </c>
      <c r="BD621">
        <v>0</v>
      </c>
      <c r="BE621">
        <v>0</v>
      </c>
      <c r="BF621" s="17">
        <v>0</v>
      </c>
      <c r="BG621">
        <v>1</v>
      </c>
      <c r="BH621">
        <v>0</v>
      </c>
      <c r="BI621" s="17">
        <v>0</v>
      </c>
      <c r="BJ621">
        <v>15116</v>
      </c>
      <c r="BK621">
        <v>12548</v>
      </c>
      <c r="BL621" s="90">
        <f t="shared" si="154"/>
        <v>34.86</v>
      </c>
      <c r="BM621">
        <v>1</v>
      </c>
      <c r="BN621">
        <v>0</v>
      </c>
      <c r="BO621">
        <v>0</v>
      </c>
      <c r="BP621">
        <v>0</v>
      </c>
      <c r="BQ621">
        <v>0</v>
      </c>
      <c r="BR621">
        <v>0</v>
      </c>
      <c r="BS621">
        <v>0</v>
      </c>
      <c r="BT621" s="17">
        <v>0</v>
      </c>
      <c r="BU621">
        <v>0</v>
      </c>
      <c r="BV621">
        <v>0</v>
      </c>
      <c r="BW621">
        <v>0</v>
      </c>
      <c r="BX621" s="17">
        <v>1</v>
      </c>
      <c r="BY621">
        <v>0</v>
      </c>
      <c r="BZ621">
        <v>0</v>
      </c>
      <c r="CA621">
        <v>0</v>
      </c>
      <c r="CB621">
        <v>0</v>
      </c>
      <c r="CC621" s="17">
        <v>1</v>
      </c>
      <c r="CD621">
        <v>0</v>
      </c>
      <c r="CE621">
        <v>0</v>
      </c>
      <c r="CF621">
        <v>1</v>
      </c>
      <c r="CG621">
        <v>1</v>
      </c>
      <c r="CH621">
        <v>0</v>
      </c>
      <c r="CI621">
        <v>0</v>
      </c>
      <c r="CJ621">
        <v>0</v>
      </c>
      <c r="CK621">
        <v>0</v>
      </c>
      <c r="CL621">
        <v>0</v>
      </c>
      <c r="CM621">
        <v>0</v>
      </c>
      <c r="CN621">
        <v>0</v>
      </c>
      <c r="CO621" s="17">
        <v>0</v>
      </c>
      <c r="CP621">
        <v>0</v>
      </c>
      <c r="CQ621">
        <v>0</v>
      </c>
      <c r="CR621">
        <v>0</v>
      </c>
      <c r="CS621">
        <v>1</v>
      </c>
      <c r="CT621">
        <v>15</v>
      </c>
      <c r="CZ621" s="33" t="s">
        <v>85</v>
      </c>
    </row>
    <row r="622" spans="1:104" x14ac:dyDescent="0.25">
      <c r="A622">
        <v>621</v>
      </c>
      <c r="B622">
        <v>39</v>
      </c>
      <c r="C622" s="24" t="s">
        <v>330</v>
      </c>
      <c r="D622" s="12">
        <v>8.39</v>
      </c>
      <c r="E622" s="13">
        <v>1.0900000000000001</v>
      </c>
      <c r="F622" s="7">
        <f t="shared" si="152"/>
        <v>7.6972477064220186</v>
      </c>
      <c r="G622" s="7">
        <f t="shared" si="145"/>
        <v>7.3000000000000007</v>
      </c>
      <c r="H622" s="15">
        <f t="shared" si="146"/>
        <v>9.48</v>
      </c>
      <c r="I622" s="11">
        <f t="shared" si="147"/>
        <v>0.20547940779494051</v>
      </c>
      <c r="J622" s="32">
        <f t="shared" si="148"/>
        <v>2.6695179320200848E-2</v>
      </c>
      <c r="K622" s="32">
        <f t="shared" si="149"/>
        <v>37.459946906716496</v>
      </c>
      <c r="L622" s="8">
        <v>0</v>
      </c>
      <c r="M622" s="9">
        <v>1</v>
      </c>
      <c r="N622" s="8">
        <v>0</v>
      </c>
      <c r="O622" s="9">
        <v>0</v>
      </c>
      <c r="P622" s="9">
        <v>1</v>
      </c>
      <c r="Q622" s="9">
        <v>0</v>
      </c>
      <c r="R622" s="9">
        <v>0</v>
      </c>
      <c r="S622" s="8">
        <v>1353</v>
      </c>
      <c r="T622" s="9">
        <v>8</v>
      </c>
      <c r="U622" s="9">
        <f t="shared" si="150"/>
        <v>1344</v>
      </c>
      <c r="V622" s="9">
        <f t="shared" si="151"/>
        <v>10</v>
      </c>
      <c r="W622" s="7">
        <v>9.35</v>
      </c>
      <c r="X622" s="7">
        <v>19.510000000000002</v>
      </c>
      <c r="Y622" s="9">
        <v>1</v>
      </c>
      <c r="Z622" s="9">
        <v>0</v>
      </c>
      <c r="AA622" s="9">
        <v>0</v>
      </c>
      <c r="AB622" s="9">
        <v>0</v>
      </c>
      <c r="AC622" s="9">
        <v>1</v>
      </c>
      <c r="AD622" s="29">
        <v>0</v>
      </c>
      <c r="AE622" s="9">
        <v>0</v>
      </c>
      <c r="AF622" s="9">
        <v>1</v>
      </c>
      <c r="AG622" s="29">
        <v>0</v>
      </c>
      <c r="AH622" s="9">
        <v>0</v>
      </c>
      <c r="AI622" s="29">
        <v>1</v>
      </c>
      <c r="AJ622" s="20">
        <v>2001</v>
      </c>
      <c r="AK622" s="32" t="s">
        <v>98</v>
      </c>
      <c r="AL622" s="32" t="s">
        <v>98</v>
      </c>
      <c r="AM622" s="32" t="s">
        <v>98</v>
      </c>
      <c r="AN622" s="42" t="s">
        <v>98</v>
      </c>
      <c r="AO622" s="41">
        <v>1</v>
      </c>
      <c r="AP622" s="17">
        <v>0</v>
      </c>
      <c r="AQ622">
        <v>1</v>
      </c>
      <c r="AR622" s="39">
        <v>0</v>
      </c>
      <c r="AS622">
        <v>0</v>
      </c>
      <c r="AT622" s="39">
        <v>1</v>
      </c>
      <c r="AU622">
        <v>1</v>
      </c>
      <c r="AV622" s="17">
        <v>0</v>
      </c>
      <c r="AW622" t="s">
        <v>98</v>
      </c>
      <c r="AX622" s="17" t="s">
        <v>98</v>
      </c>
      <c r="AY622" s="17" t="s">
        <v>26</v>
      </c>
      <c r="AZ622">
        <v>1</v>
      </c>
      <c r="BA622">
        <v>0</v>
      </c>
      <c r="BB622">
        <v>0</v>
      </c>
      <c r="BC622">
        <v>0</v>
      </c>
      <c r="BD622">
        <v>0</v>
      </c>
      <c r="BE622">
        <v>0</v>
      </c>
      <c r="BF622" s="17">
        <v>0</v>
      </c>
      <c r="BG622">
        <v>1</v>
      </c>
      <c r="BH622">
        <v>0</v>
      </c>
      <c r="BI622" s="17">
        <v>0</v>
      </c>
      <c r="BJ622">
        <v>15116</v>
      </c>
      <c r="BK622">
        <v>12548</v>
      </c>
      <c r="BL622" s="90">
        <f t="shared" si="154"/>
        <v>34.86</v>
      </c>
      <c r="BM622">
        <v>0</v>
      </c>
      <c r="BN622">
        <v>0</v>
      </c>
      <c r="BO622">
        <v>0</v>
      </c>
      <c r="BP622">
        <v>0</v>
      </c>
      <c r="BQ622">
        <v>0</v>
      </c>
      <c r="BR622">
        <v>0</v>
      </c>
      <c r="BS622">
        <v>0</v>
      </c>
      <c r="BT622" s="17">
        <v>1</v>
      </c>
      <c r="BU622">
        <v>0</v>
      </c>
      <c r="BV622">
        <v>0</v>
      </c>
      <c r="BW622">
        <v>0</v>
      </c>
      <c r="BX622" s="17">
        <v>1</v>
      </c>
      <c r="BY622">
        <v>0</v>
      </c>
      <c r="BZ622">
        <v>0</v>
      </c>
      <c r="CA622">
        <v>0</v>
      </c>
      <c r="CB622">
        <v>0</v>
      </c>
      <c r="CC622" s="17">
        <v>1</v>
      </c>
      <c r="CD622">
        <v>0</v>
      </c>
      <c r="CE622">
        <v>0</v>
      </c>
      <c r="CF622">
        <v>1</v>
      </c>
      <c r="CG622">
        <v>1</v>
      </c>
      <c r="CH622">
        <v>0</v>
      </c>
      <c r="CI622">
        <v>0</v>
      </c>
      <c r="CJ622">
        <v>0</v>
      </c>
      <c r="CK622">
        <v>0</v>
      </c>
      <c r="CL622">
        <v>0</v>
      </c>
      <c r="CM622">
        <v>0</v>
      </c>
      <c r="CN622">
        <v>0</v>
      </c>
      <c r="CO622" s="17">
        <v>0</v>
      </c>
      <c r="CP622">
        <v>0</v>
      </c>
      <c r="CQ622">
        <v>0</v>
      </c>
      <c r="CR622">
        <v>0</v>
      </c>
      <c r="CS622">
        <v>1</v>
      </c>
      <c r="CT622">
        <v>15</v>
      </c>
      <c r="CZ622" s="33" t="s">
        <v>85</v>
      </c>
    </row>
    <row r="623" spans="1:104" x14ac:dyDescent="0.25">
      <c r="A623">
        <v>622</v>
      </c>
      <c r="B623">
        <v>39</v>
      </c>
      <c r="C623" s="24" t="s">
        <v>330</v>
      </c>
      <c r="D623" s="12">
        <v>2.58</v>
      </c>
      <c r="E623" s="13">
        <v>0.39</v>
      </c>
      <c r="F623" s="7">
        <f t="shared" si="152"/>
        <v>6.615384615384615</v>
      </c>
      <c r="G623" s="7">
        <f t="shared" si="145"/>
        <v>2.19</v>
      </c>
      <c r="H623" s="15">
        <f t="shared" si="146"/>
        <v>2.97</v>
      </c>
      <c r="I623" s="11">
        <f t="shared" si="147"/>
        <v>0.21637359917513771</v>
      </c>
      <c r="J623" s="32">
        <f t="shared" si="148"/>
        <v>3.2707637084613848E-2</v>
      </c>
      <c r="K623" s="32">
        <f t="shared" si="149"/>
        <v>30.573899221549535</v>
      </c>
      <c r="L623" s="8">
        <v>0</v>
      </c>
      <c r="M623" s="9">
        <v>1</v>
      </c>
      <c r="N623" s="8">
        <v>0</v>
      </c>
      <c r="O623" s="9">
        <v>0</v>
      </c>
      <c r="P623" s="9">
        <v>1</v>
      </c>
      <c r="Q623" s="9">
        <v>0</v>
      </c>
      <c r="R623" s="9">
        <v>0</v>
      </c>
      <c r="S623" s="8">
        <v>900</v>
      </c>
      <c r="T623" s="9">
        <v>8</v>
      </c>
      <c r="U623" s="9">
        <f t="shared" si="150"/>
        <v>891</v>
      </c>
      <c r="V623" s="9">
        <f t="shared" si="151"/>
        <v>10</v>
      </c>
      <c r="W623" s="7">
        <v>9.9600000000000009</v>
      </c>
      <c r="X623" s="7">
        <v>14.21</v>
      </c>
      <c r="Y623" s="9">
        <v>1</v>
      </c>
      <c r="Z623" s="9">
        <v>0</v>
      </c>
      <c r="AA623" s="9">
        <v>0</v>
      </c>
      <c r="AB623" s="9">
        <v>0</v>
      </c>
      <c r="AC623" s="9">
        <v>1</v>
      </c>
      <c r="AD623" s="29">
        <v>0</v>
      </c>
      <c r="AE623" s="9">
        <v>0</v>
      </c>
      <c r="AF623" s="9">
        <v>1</v>
      </c>
      <c r="AG623" s="29">
        <v>0</v>
      </c>
      <c r="AH623" s="9">
        <v>0</v>
      </c>
      <c r="AI623" s="29">
        <v>1</v>
      </c>
      <c r="AJ623" s="20">
        <v>2001</v>
      </c>
      <c r="AK623" s="32" t="s">
        <v>98</v>
      </c>
      <c r="AL623" s="32" t="s">
        <v>98</v>
      </c>
      <c r="AM623" s="32" t="s">
        <v>98</v>
      </c>
      <c r="AN623" s="42" t="s">
        <v>98</v>
      </c>
      <c r="AO623" s="41">
        <v>1</v>
      </c>
      <c r="AP623" s="17">
        <v>0</v>
      </c>
      <c r="AQ623">
        <v>0</v>
      </c>
      <c r="AR623" s="39">
        <v>1</v>
      </c>
      <c r="AS623">
        <v>0</v>
      </c>
      <c r="AT623" s="39">
        <v>1</v>
      </c>
      <c r="AU623">
        <v>1</v>
      </c>
      <c r="AV623" s="17">
        <v>0</v>
      </c>
      <c r="AW623" t="s">
        <v>98</v>
      </c>
      <c r="AX623" s="17" t="s">
        <v>98</v>
      </c>
      <c r="AY623" s="17" t="s">
        <v>26</v>
      </c>
      <c r="AZ623">
        <v>1</v>
      </c>
      <c r="BA623">
        <v>0</v>
      </c>
      <c r="BB623">
        <v>0</v>
      </c>
      <c r="BC623">
        <v>0</v>
      </c>
      <c r="BD623">
        <v>0</v>
      </c>
      <c r="BE623">
        <v>0</v>
      </c>
      <c r="BF623" s="17">
        <v>0</v>
      </c>
      <c r="BG623">
        <v>1</v>
      </c>
      <c r="BH623">
        <v>0</v>
      </c>
      <c r="BI623" s="17">
        <v>0</v>
      </c>
      <c r="BJ623">
        <v>15116</v>
      </c>
      <c r="BK623">
        <v>12548</v>
      </c>
      <c r="BL623" s="90">
        <f t="shared" si="154"/>
        <v>30.17</v>
      </c>
      <c r="BM623">
        <v>1</v>
      </c>
      <c r="BN623">
        <v>0</v>
      </c>
      <c r="BO623">
        <v>0</v>
      </c>
      <c r="BP623">
        <v>0</v>
      </c>
      <c r="BQ623">
        <v>0</v>
      </c>
      <c r="BR623">
        <v>0</v>
      </c>
      <c r="BS623">
        <v>0</v>
      </c>
      <c r="BT623" s="17">
        <v>0</v>
      </c>
      <c r="BU623">
        <v>0</v>
      </c>
      <c r="BV623">
        <v>0</v>
      </c>
      <c r="BW623">
        <v>0</v>
      </c>
      <c r="BX623" s="17">
        <v>1</v>
      </c>
      <c r="BY623">
        <v>0</v>
      </c>
      <c r="BZ623">
        <v>0</v>
      </c>
      <c r="CA623">
        <v>0</v>
      </c>
      <c r="CB623">
        <v>0</v>
      </c>
      <c r="CC623" s="17">
        <v>1</v>
      </c>
      <c r="CD623">
        <v>0</v>
      </c>
      <c r="CE623">
        <v>0</v>
      </c>
      <c r="CF623">
        <v>1</v>
      </c>
      <c r="CG623">
        <v>1</v>
      </c>
      <c r="CH623">
        <v>0</v>
      </c>
      <c r="CI623">
        <v>0</v>
      </c>
      <c r="CJ623">
        <v>0</v>
      </c>
      <c r="CK623">
        <v>0</v>
      </c>
      <c r="CL623">
        <v>0</v>
      </c>
      <c r="CM623">
        <v>0</v>
      </c>
      <c r="CN623">
        <v>0</v>
      </c>
      <c r="CO623" s="17">
        <v>0</v>
      </c>
      <c r="CP623">
        <v>0</v>
      </c>
      <c r="CQ623">
        <v>0</v>
      </c>
      <c r="CR623">
        <v>0</v>
      </c>
      <c r="CS623">
        <v>1</v>
      </c>
      <c r="CT623">
        <v>15</v>
      </c>
      <c r="CZ623" s="33" t="s">
        <v>85</v>
      </c>
    </row>
    <row r="624" spans="1:104" s="141" customFormat="1" x14ac:dyDescent="0.25">
      <c r="A624" s="141">
        <v>623</v>
      </c>
      <c r="B624" s="141">
        <v>39</v>
      </c>
      <c r="C624" s="142" t="s">
        <v>330</v>
      </c>
      <c r="D624" s="143">
        <v>3.13</v>
      </c>
      <c r="E624" s="144">
        <v>1.03</v>
      </c>
      <c r="F624" s="145">
        <f t="shared" si="152"/>
        <v>3.0388349514563107</v>
      </c>
      <c r="G624" s="145">
        <f t="shared" si="145"/>
        <v>2.0999999999999996</v>
      </c>
      <c r="H624" s="146">
        <f t="shared" si="146"/>
        <v>4.16</v>
      </c>
      <c r="I624" s="147">
        <f t="shared" si="147"/>
        <v>0.10366955995013886</v>
      </c>
      <c r="J624" s="148">
        <f t="shared" si="148"/>
        <v>3.4114903114582436E-2</v>
      </c>
      <c r="K624" s="148">
        <f t="shared" si="149"/>
        <v>29.312702329573654</v>
      </c>
      <c r="L624" s="149">
        <v>0</v>
      </c>
      <c r="M624" s="150">
        <v>1</v>
      </c>
      <c r="N624" s="149">
        <v>0</v>
      </c>
      <c r="O624" s="150">
        <v>0</v>
      </c>
      <c r="P624" s="150">
        <v>1</v>
      </c>
      <c r="Q624" s="150">
        <v>0</v>
      </c>
      <c r="R624" s="150">
        <v>0</v>
      </c>
      <c r="S624" s="149">
        <v>859</v>
      </c>
      <c r="T624" s="150">
        <v>8</v>
      </c>
      <c r="U624" s="150">
        <f t="shared" si="150"/>
        <v>850</v>
      </c>
      <c r="V624" s="150">
        <f t="shared" si="151"/>
        <v>10</v>
      </c>
      <c r="W624" s="145">
        <v>9.9600000000000009</v>
      </c>
      <c r="X624" s="145">
        <v>14.21</v>
      </c>
      <c r="Y624" s="150">
        <v>1</v>
      </c>
      <c r="Z624" s="150">
        <v>0</v>
      </c>
      <c r="AA624" s="150">
        <v>0</v>
      </c>
      <c r="AB624" s="150">
        <v>0</v>
      </c>
      <c r="AC624" s="150">
        <v>1</v>
      </c>
      <c r="AD624" s="151">
        <v>0</v>
      </c>
      <c r="AE624" s="150">
        <v>0</v>
      </c>
      <c r="AF624" s="150">
        <v>1</v>
      </c>
      <c r="AG624" s="151">
        <v>0</v>
      </c>
      <c r="AH624" s="150">
        <v>0</v>
      </c>
      <c r="AI624" s="151">
        <v>1</v>
      </c>
      <c r="AJ624" s="152">
        <v>2001</v>
      </c>
      <c r="AK624" s="148" t="s">
        <v>98</v>
      </c>
      <c r="AL624" s="148" t="s">
        <v>98</v>
      </c>
      <c r="AM624" s="148" t="s">
        <v>98</v>
      </c>
      <c r="AN624" s="153" t="s">
        <v>98</v>
      </c>
      <c r="AO624" s="154">
        <v>1</v>
      </c>
      <c r="AP624" s="155">
        <v>0</v>
      </c>
      <c r="AQ624" s="141">
        <v>0</v>
      </c>
      <c r="AR624" s="156">
        <v>1</v>
      </c>
      <c r="AS624" s="141">
        <v>0</v>
      </c>
      <c r="AT624" s="156">
        <v>1</v>
      </c>
      <c r="AU624">
        <v>1</v>
      </c>
      <c r="AV624" s="155">
        <v>0</v>
      </c>
      <c r="AW624" s="141" t="s">
        <v>98</v>
      </c>
      <c r="AX624" s="155" t="s">
        <v>98</v>
      </c>
      <c r="AY624" s="155" t="s">
        <v>26</v>
      </c>
      <c r="AZ624">
        <v>1</v>
      </c>
      <c r="BA624">
        <v>0</v>
      </c>
      <c r="BB624">
        <v>0</v>
      </c>
      <c r="BC624">
        <v>0</v>
      </c>
      <c r="BD624">
        <v>0</v>
      </c>
      <c r="BE624">
        <v>0</v>
      </c>
      <c r="BF624" s="155">
        <v>0</v>
      </c>
      <c r="BG624">
        <v>1</v>
      </c>
      <c r="BH624">
        <v>0</v>
      </c>
      <c r="BI624" s="155">
        <v>0</v>
      </c>
      <c r="BJ624">
        <v>15116</v>
      </c>
      <c r="BK624">
        <v>12548</v>
      </c>
      <c r="BL624" s="168">
        <f t="shared" si="154"/>
        <v>30.17</v>
      </c>
      <c r="BM624" s="141">
        <v>0</v>
      </c>
      <c r="BN624" s="141">
        <v>0</v>
      </c>
      <c r="BO624" s="141">
        <v>0</v>
      </c>
      <c r="BP624" s="141">
        <v>0</v>
      </c>
      <c r="BQ624" s="141">
        <v>0</v>
      </c>
      <c r="BR624" s="141">
        <v>0</v>
      </c>
      <c r="BS624" s="141">
        <v>0</v>
      </c>
      <c r="BT624" s="155">
        <v>1</v>
      </c>
      <c r="BU624" s="141">
        <v>0</v>
      </c>
      <c r="BV624" s="141">
        <v>0</v>
      </c>
      <c r="BW624" s="141">
        <v>0</v>
      </c>
      <c r="BX624" s="155">
        <v>1</v>
      </c>
      <c r="BY624" s="141">
        <v>0</v>
      </c>
      <c r="BZ624" s="141">
        <v>0</v>
      </c>
      <c r="CA624" s="141">
        <v>0</v>
      </c>
      <c r="CB624" s="141">
        <v>0</v>
      </c>
      <c r="CC624" s="155">
        <v>1</v>
      </c>
      <c r="CD624" s="141">
        <v>0</v>
      </c>
      <c r="CE624" s="141">
        <v>0</v>
      </c>
      <c r="CF624" s="141">
        <v>1</v>
      </c>
      <c r="CG624" s="141">
        <v>1</v>
      </c>
      <c r="CH624" s="141">
        <v>0</v>
      </c>
      <c r="CI624" s="141">
        <v>0</v>
      </c>
      <c r="CJ624" s="141">
        <v>0</v>
      </c>
      <c r="CK624">
        <v>0</v>
      </c>
      <c r="CL624" s="141">
        <v>0</v>
      </c>
      <c r="CM624" s="141">
        <v>0</v>
      </c>
      <c r="CN624" s="141">
        <v>0</v>
      </c>
      <c r="CO624" s="155">
        <v>0</v>
      </c>
      <c r="CP624">
        <v>0</v>
      </c>
      <c r="CQ624">
        <v>0</v>
      </c>
      <c r="CR624">
        <v>0</v>
      </c>
      <c r="CS624">
        <v>1</v>
      </c>
      <c r="CT624">
        <v>15</v>
      </c>
      <c r="CU624" s="157"/>
      <c r="CZ624" s="33" t="s">
        <v>85</v>
      </c>
    </row>
    <row r="625" spans="1:104" x14ac:dyDescent="0.25">
      <c r="A625">
        <v>624</v>
      </c>
      <c r="B625">
        <v>40</v>
      </c>
      <c r="C625" s="24" t="s">
        <v>333</v>
      </c>
      <c r="D625" s="12">
        <v>8.6</v>
      </c>
      <c r="E625" s="13">
        <v>0.3</v>
      </c>
      <c r="F625" s="7">
        <f t="shared" si="152"/>
        <v>28.666666666666668</v>
      </c>
      <c r="G625" s="7">
        <f t="shared" si="145"/>
        <v>8.2999999999999989</v>
      </c>
      <c r="H625" s="15">
        <f t="shared" si="146"/>
        <v>8.9</v>
      </c>
      <c r="I625" s="11">
        <f t="shared" si="147"/>
        <v>0.30072687606952542</v>
      </c>
      <c r="J625" s="32">
        <f t="shared" si="148"/>
        <v>1.0490472421029956E-2</v>
      </c>
      <c r="K625" s="32">
        <f t="shared" si="149"/>
        <v>95.324591673805656</v>
      </c>
      <c r="L625" s="8">
        <v>1</v>
      </c>
      <c r="M625" s="9">
        <v>0</v>
      </c>
      <c r="N625" s="8">
        <v>0</v>
      </c>
      <c r="O625" s="9">
        <v>0</v>
      </c>
      <c r="P625" s="9">
        <v>1</v>
      </c>
      <c r="Q625" s="9">
        <v>0</v>
      </c>
      <c r="R625" s="9">
        <v>0</v>
      </c>
      <c r="S625" s="8">
        <v>8270</v>
      </c>
      <c r="T625" s="9">
        <v>4</v>
      </c>
      <c r="U625" s="9">
        <f t="shared" si="150"/>
        <v>8265</v>
      </c>
      <c r="V625" s="9">
        <f t="shared" si="151"/>
        <v>17</v>
      </c>
      <c r="W625" s="7">
        <v>11.13</v>
      </c>
      <c r="X625" s="7">
        <v>20.260000000000002</v>
      </c>
      <c r="Y625" s="9">
        <v>1</v>
      </c>
      <c r="Z625" s="9">
        <v>0</v>
      </c>
      <c r="AA625" s="9">
        <v>1</v>
      </c>
      <c r="AB625" s="9">
        <v>0</v>
      </c>
      <c r="AC625" s="9">
        <v>0</v>
      </c>
      <c r="AD625" s="29">
        <v>0</v>
      </c>
      <c r="AE625" s="9">
        <v>1</v>
      </c>
      <c r="AF625" s="9">
        <v>0</v>
      </c>
      <c r="AG625" s="29">
        <v>0</v>
      </c>
      <c r="AH625" s="9">
        <v>1</v>
      </c>
      <c r="AI625" s="29">
        <v>0</v>
      </c>
      <c r="AJ625" s="20">
        <v>2002</v>
      </c>
      <c r="AK625" s="32">
        <f t="shared" ref="AK625:AK641" si="155">1-SUM(AL625:AN625)</f>
        <v>3.0000000000000027E-2</v>
      </c>
      <c r="AL625" s="32">
        <v>0.26100000000000001</v>
      </c>
      <c r="AM625" s="32">
        <v>0.45100000000000001</v>
      </c>
      <c r="AN625" s="42">
        <v>0.25800000000000001</v>
      </c>
      <c r="AO625" s="41">
        <v>1</v>
      </c>
      <c r="AP625" s="17">
        <v>0</v>
      </c>
      <c r="AQ625">
        <v>0.55100000000000005</v>
      </c>
      <c r="AR625" s="39">
        <v>0.44900000000000001</v>
      </c>
      <c r="AS625" t="s">
        <v>98</v>
      </c>
      <c r="AT625" s="39" t="s">
        <v>98</v>
      </c>
      <c r="AU625">
        <v>0</v>
      </c>
      <c r="AV625" s="17">
        <v>1</v>
      </c>
      <c r="AW625">
        <v>0</v>
      </c>
      <c r="AX625" s="17">
        <v>1</v>
      </c>
      <c r="AY625" s="17" t="s">
        <v>5</v>
      </c>
      <c r="AZ625">
        <v>0</v>
      </c>
      <c r="BA625">
        <v>1</v>
      </c>
      <c r="BB625">
        <v>0</v>
      </c>
      <c r="BC625">
        <v>0</v>
      </c>
      <c r="BD625">
        <v>0</v>
      </c>
      <c r="BE625">
        <v>0</v>
      </c>
      <c r="BF625" s="17">
        <v>0</v>
      </c>
      <c r="BG625">
        <v>0</v>
      </c>
      <c r="BH625">
        <v>1</v>
      </c>
      <c r="BI625" s="17">
        <v>0</v>
      </c>
      <c r="BJ625">
        <v>942</v>
      </c>
      <c r="BK625">
        <v>131</v>
      </c>
      <c r="BL625" s="24">
        <f t="shared" si="154"/>
        <v>37.39</v>
      </c>
      <c r="BM625">
        <v>1</v>
      </c>
      <c r="BN625">
        <v>0</v>
      </c>
      <c r="BO625">
        <v>0</v>
      </c>
      <c r="BP625">
        <v>0</v>
      </c>
      <c r="BQ625">
        <v>0</v>
      </c>
      <c r="BR625">
        <v>0</v>
      </c>
      <c r="BS625">
        <v>0</v>
      </c>
      <c r="BT625" s="17">
        <v>0</v>
      </c>
      <c r="BU625">
        <v>0</v>
      </c>
      <c r="BV625">
        <v>0</v>
      </c>
      <c r="BW625">
        <v>1</v>
      </c>
      <c r="BX625" s="17">
        <v>0</v>
      </c>
      <c r="BY625">
        <v>0</v>
      </c>
      <c r="BZ625">
        <v>0</v>
      </c>
      <c r="CA625">
        <v>0</v>
      </c>
      <c r="CB625">
        <v>0</v>
      </c>
      <c r="CC625" s="17">
        <v>0</v>
      </c>
      <c r="CD625">
        <v>0</v>
      </c>
      <c r="CE625">
        <v>0</v>
      </c>
      <c r="CF625">
        <v>1</v>
      </c>
      <c r="CG625">
        <v>1</v>
      </c>
      <c r="CH625">
        <v>0</v>
      </c>
      <c r="CI625">
        <v>0</v>
      </c>
      <c r="CJ625">
        <v>1</v>
      </c>
      <c r="CK625">
        <v>0</v>
      </c>
      <c r="CL625">
        <v>0</v>
      </c>
      <c r="CM625">
        <v>0</v>
      </c>
      <c r="CN625">
        <v>0</v>
      </c>
      <c r="CO625" s="17">
        <v>0</v>
      </c>
      <c r="CP625">
        <v>0.17100000000000001</v>
      </c>
      <c r="CQ625">
        <v>66</v>
      </c>
      <c r="CR625">
        <v>1</v>
      </c>
      <c r="CS625">
        <v>0</v>
      </c>
      <c r="CT625">
        <v>20</v>
      </c>
      <c r="CZ625" s="33" t="s">
        <v>85</v>
      </c>
    </row>
    <row r="626" spans="1:104" x14ac:dyDescent="0.25">
      <c r="A626">
        <v>625</v>
      </c>
      <c r="B626">
        <v>40</v>
      </c>
      <c r="C626" s="24" t="s">
        <v>333</v>
      </c>
      <c r="D626" s="12">
        <v>8.3000000000000007</v>
      </c>
      <c r="E626" s="13">
        <v>0.2</v>
      </c>
      <c r="F626" s="7">
        <f t="shared" si="152"/>
        <v>41.5</v>
      </c>
      <c r="G626" s="7">
        <f t="shared" si="145"/>
        <v>8.1000000000000014</v>
      </c>
      <c r="H626" s="15">
        <f t="shared" si="146"/>
        <v>8.5</v>
      </c>
      <c r="I626" s="11">
        <f t="shared" si="147"/>
        <v>0.41530640149835174</v>
      </c>
      <c r="J626" s="32">
        <f t="shared" si="148"/>
        <v>1.0007383168634981E-2</v>
      </c>
      <c r="K626" s="32">
        <f t="shared" si="149"/>
        <v>99.926222784612449</v>
      </c>
      <c r="L626" s="8">
        <v>1</v>
      </c>
      <c r="M626" s="9">
        <v>0</v>
      </c>
      <c r="N626" s="8">
        <v>0</v>
      </c>
      <c r="O626" s="9">
        <v>0</v>
      </c>
      <c r="P626" s="9">
        <v>1</v>
      </c>
      <c r="Q626" s="9">
        <v>0</v>
      </c>
      <c r="R626" s="9">
        <v>0</v>
      </c>
      <c r="S626" s="8">
        <v>8270</v>
      </c>
      <c r="T626" s="9">
        <v>6</v>
      </c>
      <c r="U626" s="9">
        <f t="shared" si="150"/>
        <v>8263</v>
      </c>
      <c r="V626" s="9">
        <f t="shared" si="151"/>
        <v>17</v>
      </c>
      <c r="W626" s="7">
        <v>11.13</v>
      </c>
      <c r="X626" s="7">
        <v>20.260000000000002</v>
      </c>
      <c r="Y626" s="9">
        <v>1</v>
      </c>
      <c r="Z626" s="9">
        <v>0</v>
      </c>
      <c r="AA626" s="9">
        <v>1</v>
      </c>
      <c r="AB626" s="9">
        <v>0</v>
      </c>
      <c r="AC626" s="9">
        <v>0</v>
      </c>
      <c r="AD626" s="29">
        <v>0</v>
      </c>
      <c r="AE626" s="9">
        <v>1</v>
      </c>
      <c r="AF626" s="9">
        <v>0</v>
      </c>
      <c r="AG626" s="29">
        <v>0</v>
      </c>
      <c r="AH626" s="9">
        <v>1</v>
      </c>
      <c r="AI626" s="29">
        <v>0</v>
      </c>
      <c r="AJ626" s="20">
        <v>2002</v>
      </c>
      <c r="AK626" s="32">
        <f t="shared" si="155"/>
        <v>3.0000000000000027E-2</v>
      </c>
      <c r="AL626" s="32">
        <v>0.26100000000000001</v>
      </c>
      <c r="AM626" s="32">
        <v>0.45100000000000001</v>
      </c>
      <c r="AN626" s="42">
        <v>0.25800000000000001</v>
      </c>
      <c r="AO626" s="41">
        <v>1</v>
      </c>
      <c r="AP626" s="17">
        <v>0</v>
      </c>
      <c r="AQ626">
        <v>0.55100000000000005</v>
      </c>
      <c r="AR626" s="39">
        <v>0.44900000000000001</v>
      </c>
      <c r="AS626" t="s">
        <v>98</v>
      </c>
      <c r="AT626" s="39" t="s">
        <v>98</v>
      </c>
      <c r="AU626">
        <v>0</v>
      </c>
      <c r="AV626" s="17">
        <v>1</v>
      </c>
      <c r="AW626">
        <v>0</v>
      </c>
      <c r="AX626" s="17">
        <v>1</v>
      </c>
      <c r="AY626" s="17" t="s">
        <v>5</v>
      </c>
      <c r="AZ626">
        <v>0</v>
      </c>
      <c r="BA626">
        <v>1</v>
      </c>
      <c r="BB626">
        <v>0</v>
      </c>
      <c r="BC626">
        <v>0</v>
      </c>
      <c r="BD626">
        <v>0</v>
      </c>
      <c r="BE626">
        <v>0</v>
      </c>
      <c r="BF626" s="17">
        <v>0</v>
      </c>
      <c r="BG626">
        <v>0</v>
      </c>
      <c r="BH626">
        <v>1</v>
      </c>
      <c r="BI626" s="17">
        <v>0</v>
      </c>
      <c r="BJ626">
        <v>942</v>
      </c>
      <c r="BK626">
        <v>131</v>
      </c>
      <c r="BL626" s="24">
        <f t="shared" si="154"/>
        <v>37.39</v>
      </c>
      <c r="BM626">
        <v>1</v>
      </c>
      <c r="BN626">
        <v>0</v>
      </c>
      <c r="BO626">
        <v>0</v>
      </c>
      <c r="BP626">
        <v>0</v>
      </c>
      <c r="BQ626">
        <v>0</v>
      </c>
      <c r="BR626">
        <v>0</v>
      </c>
      <c r="BS626">
        <v>0</v>
      </c>
      <c r="BT626" s="17">
        <v>0</v>
      </c>
      <c r="BU626">
        <v>0</v>
      </c>
      <c r="BV626">
        <v>0</v>
      </c>
      <c r="BW626">
        <v>1</v>
      </c>
      <c r="BX626" s="17">
        <v>0</v>
      </c>
      <c r="BY626">
        <v>0</v>
      </c>
      <c r="BZ626">
        <v>0</v>
      </c>
      <c r="CA626">
        <v>0</v>
      </c>
      <c r="CB626">
        <v>0</v>
      </c>
      <c r="CC626" s="17">
        <v>0</v>
      </c>
      <c r="CD626">
        <v>0</v>
      </c>
      <c r="CE626">
        <v>0</v>
      </c>
      <c r="CF626">
        <v>1</v>
      </c>
      <c r="CG626">
        <v>1</v>
      </c>
      <c r="CH626">
        <v>1</v>
      </c>
      <c r="CI626">
        <v>0</v>
      </c>
      <c r="CJ626">
        <v>1</v>
      </c>
      <c r="CK626">
        <v>0</v>
      </c>
      <c r="CL626">
        <v>0</v>
      </c>
      <c r="CM626">
        <v>0</v>
      </c>
      <c r="CN626">
        <v>0</v>
      </c>
      <c r="CO626" s="17">
        <v>1</v>
      </c>
      <c r="CP626">
        <v>0.17100000000000001</v>
      </c>
      <c r="CQ626">
        <v>66</v>
      </c>
      <c r="CR626">
        <v>1</v>
      </c>
      <c r="CS626">
        <v>0</v>
      </c>
      <c r="CT626">
        <v>20</v>
      </c>
      <c r="CZ626" s="33" t="s">
        <v>85</v>
      </c>
    </row>
    <row r="627" spans="1:104" x14ac:dyDescent="0.25">
      <c r="A627">
        <v>626</v>
      </c>
      <c r="B627">
        <v>40</v>
      </c>
      <c r="C627" s="24" t="s">
        <v>333</v>
      </c>
      <c r="D627" s="12">
        <v>6.6</v>
      </c>
      <c r="E627" s="13">
        <v>0.2</v>
      </c>
      <c r="F627" s="7">
        <f t="shared" si="152"/>
        <v>32.999999999999993</v>
      </c>
      <c r="G627" s="7">
        <f t="shared" si="145"/>
        <v>6.3999999999999995</v>
      </c>
      <c r="H627" s="15">
        <f t="shared" si="146"/>
        <v>6.8</v>
      </c>
      <c r="I627" s="11">
        <f t="shared" si="147"/>
        <v>0.34124138094380424</v>
      </c>
      <c r="J627" s="32">
        <f t="shared" si="148"/>
        <v>1.034064790738801E-2</v>
      </c>
      <c r="K627" s="32">
        <f t="shared" si="149"/>
        <v>96.705739229892643</v>
      </c>
      <c r="L627" s="8">
        <v>1</v>
      </c>
      <c r="M627" s="9">
        <v>0</v>
      </c>
      <c r="N627" s="8">
        <v>0</v>
      </c>
      <c r="O627" s="9">
        <v>0</v>
      </c>
      <c r="P627" s="9">
        <v>1</v>
      </c>
      <c r="Q627" s="9">
        <v>0</v>
      </c>
      <c r="R627" s="9">
        <v>0</v>
      </c>
      <c r="S627" s="8">
        <v>8270</v>
      </c>
      <c r="T627" s="9">
        <v>6</v>
      </c>
      <c r="U627" s="9">
        <f t="shared" si="150"/>
        <v>8263</v>
      </c>
      <c r="V627" s="9">
        <f t="shared" si="151"/>
        <v>17</v>
      </c>
      <c r="W627" s="7">
        <v>11.13</v>
      </c>
      <c r="X627" s="7">
        <v>20.260000000000002</v>
      </c>
      <c r="Y627" s="9">
        <v>1</v>
      </c>
      <c r="Z627" s="9">
        <v>0</v>
      </c>
      <c r="AA627" s="9">
        <v>1</v>
      </c>
      <c r="AB627" s="9">
        <v>0</v>
      </c>
      <c r="AC627" s="9">
        <v>0</v>
      </c>
      <c r="AD627" s="29">
        <v>0</v>
      </c>
      <c r="AE627" s="9">
        <v>1</v>
      </c>
      <c r="AF627" s="9">
        <v>0</v>
      </c>
      <c r="AG627" s="29">
        <v>0</v>
      </c>
      <c r="AH627" s="9">
        <v>1</v>
      </c>
      <c r="AI627" s="29">
        <v>0</v>
      </c>
      <c r="AJ627" s="20">
        <v>2002</v>
      </c>
      <c r="AK627" s="32">
        <f t="shared" si="155"/>
        <v>3.0000000000000027E-2</v>
      </c>
      <c r="AL627" s="32">
        <v>0.26100000000000001</v>
      </c>
      <c r="AM627" s="32">
        <v>0.45100000000000001</v>
      </c>
      <c r="AN627" s="42">
        <v>0.25800000000000001</v>
      </c>
      <c r="AO627" s="41">
        <v>1</v>
      </c>
      <c r="AP627" s="17">
        <v>0</v>
      </c>
      <c r="AQ627">
        <v>0.55100000000000005</v>
      </c>
      <c r="AR627" s="39">
        <v>0.44900000000000001</v>
      </c>
      <c r="AS627" t="s">
        <v>98</v>
      </c>
      <c r="AT627" s="39" t="s">
        <v>98</v>
      </c>
      <c r="AU627">
        <v>0</v>
      </c>
      <c r="AV627" s="17">
        <v>1</v>
      </c>
      <c r="AW627">
        <v>0</v>
      </c>
      <c r="AX627" s="17">
        <v>1</v>
      </c>
      <c r="AY627" s="17" t="s">
        <v>5</v>
      </c>
      <c r="AZ627">
        <v>0</v>
      </c>
      <c r="BA627">
        <v>1</v>
      </c>
      <c r="BB627">
        <v>0</v>
      </c>
      <c r="BC627">
        <v>0</v>
      </c>
      <c r="BD627">
        <v>0</v>
      </c>
      <c r="BE627">
        <v>0</v>
      </c>
      <c r="BF627" s="17">
        <v>0</v>
      </c>
      <c r="BG627">
        <v>0</v>
      </c>
      <c r="BH627">
        <v>1</v>
      </c>
      <c r="BI627" s="17">
        <v>0</v>
      </c>
      <c r="BJ627">
        <v>942</v>
      </c>
      <c r="BK627">
        <v>131</v>
      </c>
      <c r="BL627" s="24">
        <f t="shared" si="154"/>
        <v>37.39</v>
      </c>
      <c r="BM627">
        <v>1</v>
      </c>
      <c r="BN627">
        <v>0</v>
      </c>
      <c r="BO627">
        <v>0</v>
      </c>
      <c r="BP627">
        <v>0</v>
      </c>
      <c r="BQ627">
        <v>0</v>
      </c>
      <c r="BR627">
        <v>0</v>
      </c>
      <c r="BS627">
        <v>0</v>
      </c>
      <c r="BT627" s="17">
        <v>0</v>
      </c>
      <c r="BU627">
        <v>0</v>
      </c>
      <c r="BV627">
        <v>0</v>
      </c>
      <c r="BW627">
        <v>1</v>
      </c>
      <c r="BX627" s="17">
        <v>0</v>
      </c>
      <c r="BY627">
        <v>0</v>
      </c>
      <c r="BZ627">
        <v>0</v>
      </c>
      <c r="CA627">
        <v>0</v>
      </c>
      <c r="CB627">
        <v>0</v>
      </c>
      <c r="CC627" s="17">
        <v>0</v>
      </c>
      <c r="CD627">
        <v>0</v>
      </c>
      <c r="CE627">
        <v>0</v>
      </c>
      <c r="CF627">
        <v>1</v>
      </c>
      <c r="CG627">
        <v>1</v>
      </c>
      <c r="CH627">
        <v>0</v>
      </c>
      <c r="CI627">
        <v>0</v>
      </c>
      <c r="CJ627">
        <v>1</v>
      </c>
      <c r="CK627">
        <v>0</v>
      </c>
      <c r="CL627">
        <v>0</v>
      </c>
      <c r="CM627">
        <v>1</v>
      </c>
      <c r="CN627">
        <v>0</v>
      </c>
      <c r="CO627" s="17">
        <v>0</v>
      </c>
      <c r="CP627">
        <v>0.17100000000000001</v>
      </c>
      <c r="CQ627">
        <v>66</v>
      </c>
      <c r="CR627">
        <v>1</v>
      </c>
      <c r="CS627">
        <v>0</v>
      </c>
      <c r="CT627">
        <v>20</v>
      </c>
      <c r="CZ627" s="33" t="s">
        <v>85</v>
      </c>
    </row>
    <row r="628" spans="1:104" x14ac:dyDescent="0.25">
      <c r="A628">
        <v>627</v>
      </c>
      <c r="B628">
        <v>40</v>
      </c>
      <c r="C628" s="24" t="s">
        <v>333</v>
      </c>
      <c r="D628" s="12">
        <v>6.8</v>
      </c>
      <c r="E628" s="13">
        <v>0.3</v>
      </c>
      <c r="F628" s="7">
        <f t="shared" si="152"/>
        <v>22.666666666666668</v>
      </c>
      <c r="G628" s="7">
        <f t="shared" si="145"/>
        <v>6.5</v>
      </c>
      <c r="H628" s="15">
        <f t="shared" si="146"/>
        <v>7.1</v>
      </c>
      <c r="I628" s="11">
        <f t="shared" si="147"/>
        <v>0.24202966751607363</v>
      </c>
      <c r="J628" s="32">
        <f t="shared" si="148"/>
        <v>1.0677779449238542E-2</v>
      </c>
      <c r="K628" s="32">
        <f t="shared" si="149"/>
        <v>93.652430709393641</v>
      </c>
      <c r="L628" s="8">
        <v>1</v>
      </c>
      <c r="M628" s="9">
        <v>0</v>
      </c>
      <c r="N628" s="8">
        <v>0</v>
      </c>
      <c r="O628" s="9">
        <v>0</v>
      </c>
      <c r="P628" s="9">
        <v>1</v>
      </c>
      <c r="Q628" s="9">
        <v>0</v>
      </c>
      <c r="R628" s="9">
        <v>0</v>
      </c>
      <c r="S628" s="8">
        <v>8270</v>
      </c>
      <c r="T628" s="9">
        <v>12</v>
      </c>
      <c r="U628" s="9">
        <f t="shared" si="150"/>
        <v>8257</v>
      </c>
      <c r="V628" s="9">
        <f t="shared" si="151"/>
        <v>17</v>
      </c>
      <c r="W628" s="7">
        <v>11.13</v>
      </c>
      <c r="X628" s="7">
        <v>20.260000000000002</v>
      </c>
      <c r="Y628" s="9">
        <v>1</v>
      </c>
      <c r="Z628" s="9">
        <v>0</v>
      </c>
      <c r="AA628" s="9">
        <v>1</v>
      </c>
      <c r="AB628" s="9">
        <v>0</v>
      </c>
      <c r="AC628" s="9">
        <v>0</v>
      </c>
      <c r="AD628" s="29">
        <v>0</v>
      </c>
      <c r="AE628" s="9">
        <v>1</v>
      </c>
      <c r="AF628" s="9">
        <v>0</v>
      </c>
      <c r="AG628" s="29">
        <v>0</v>
      </c>
      <c r="AH628" s="9">
        <v>1</v>
      </c>
      <c r="AI628" s="29">
        <v>0</v>
      </c>
      <c r="AJ628" s="20">
        <v>2002</v>
      </c>
      <c r="AK628" s="32">
        <f t="shared" si="155"/>
        <v>3.0000000000000027E-2</v>
      </c>
      <c r="AL628" s="32">
        <v>0.26100000000000001</v>
      </c>
      <c r="AM628" s="32">
        <v>0.45100000000000001</v>
      </c>
      <c r="AN628" s="42">
        <v>0.25800000000000001</v>
      </c>
      <c r="AO628" s="41">
        <v>1</v>
      </c>
      <c r="AP628" s="17">
        <v>0</v>
      </c>
      <c r="AQ628">
        <v>0.55100000000000005</v>
      </c>
      <c r="AR628" s="39">
        <v>0.44900000000000001</v>
      </c>
      <c r="AS628" t="s">
        <v>98</v>
      </c>
      <c r="AT628" s="39" t="s">
        <v>98</v>
      </c>
      <c r="AU628">
        <v>0</v>
      </c>
      <c r="AV628" s="17">
        <v>1</v>
      </c>
      <c r="AW628">
        <v>0</v>
      </c>
      <c r="AX628" s="17">
        <v>1</v>
      </c>
      <c r="AY628" s="17" t="s">
        <v>5</v>
      </c>
      <c r="AZ628">
        <v>0</v>
      </c>
      <c r="BA628">
        <v>1</v>
      </c>
      <c r="BB628">
        <v>0</v>
      </c>
      <c r="BC628">
        <v>0</v>
      </c>
      <c r="BD628">
        <v>0</v>
      </c>
      <c r="BE628">
        <v>0</v>
      </c>
      <c r="BF628" s="17">
        <v>0</v>
      </c>
      <c r="BG628">
        <v>0</v>
      </c>
      <c r="BH628">
        <v>1</v>
      </c>
      <c r="BI628" s="17">
        <v>0</v>
      </c>
      <c r="BJ628">
        <v>942</v>
      </c>
      <c r="BK628">
        <v>131</v>
      </c>
      <c r="BL628" s="24">
        <f t="shared" si="154"/>
        <v>37.39</v>
      </c>
      <c r="BM628">
        <v>1</v>
      </c>
      <c r="BN628">
        <v>0</v>
      </c>
      <c r="BO628">
        <v>0</v>
      </c>
      <c r="BP628">
        <v>0</v>
      </c>
      <c r="BQ628">
        <v>0</v>
      </c>
      <c r="BR628">
        <v>0</v>
      </c>
      <c r="BS628">
        <v>0</v>
      </c>
      <c r="BT628" s="17">
        <v>0</v>
      </c>
      <c r="BU628">
        <v>0</v>
      </c>
      <c r="BV628">
        <v>0</v>
      </c>
      <c r="BW628">
        <v>1</v>
      </c>
      <c r="BX628" s="17">
        <v>0</v>
      </c>
      <c r="BY628">
        <v>0</v>
      </c>
      <c r="BZ628">
        <v>0</v>
      </c>
      <c r="CA628">
        <v>0</v>
      </c>
      <c r="CB628">
        <v>0</v>
      </c>
      <c r="CC628" s="17">
        <v>0</v>
      </c>
      <c r="CD628">
        <v>0</v>
      </c>
      <c r="CE628">
        <v>0</v>
      </c>
      <c r="CF628">
        <v>1</v>
      </c>
      <c r="CG628">
        <v>1</v>
      </c>
      <c r="CH628">
        <v>0</v>
      </c>
      <c r="CI628">
        <v>0</v>
      </c>
      <c r="CJ628">
        <v>0</v>
      </c>
      <c r="CK628">
        <v>0</v>
      </c>
      <c r="CL628">
        <v>0</v>
      </c>
      <c r="CM628">
        <v>0</v>
      </c>
      <c r="CN628">
        <v>0</v>
      </c>
      <c r="CO628" s="17">
        <v>0</v>
      </c>
      <c r="CP628">
        <v>0.17100000000000001</v>
      </c>
      <c r="CQ628">
        <v>66</v>
      </c>
      <c r="CR628">
        <v>1</v>
      </c>
      <c r="CS628">
        <v>0</v>
      </c>
      <c r="CT628">
        <v>20</v>
      </c>
      <c r="CZ628" s="33" t="s">
        <v>85</v>
      </c>
    </row>
    <row r="629" spans="1:104" x14ac:dyDescent="0.25">
      <c r="A629">
        <v>628</v>
      </c>
      <c r="B629">
        <v>40</v>
      </c>
      <c r="C629" s="24" t="s">
        <v>333</v>
      </c>
      <c r="D629" s="12">
        <v>6.8</v>
      </c>
      <c r="E629" s="13">
        <v>0.3</v>
      </c>
      <c r="F629" s="7">
        <f t="shared" si="152"/>
        <v>22.666666666666668</v>
      </c>
      <c r="G629" s="7">
        <f t="shared" si="145"/>
        <v>6.5</v>
      </c>
      <c r="H629" s="15">
        <f t="shared" si="146"/>
        <v>7.1</v>
      </c>
      <c r="I629" s="11">
        <f t="shared" si="147"/>
        <v>0.24202966751607363</v>
      </c>
      <c r="J629" s="32">
        <f t="shared" si="148"/>
        <v>1.0677779449238542E-2</v>
      </c>
      <c r="K629" s="32">
        <f t="shared" si="149"/>
        <v>93.652430709393641</v>
      </c>
      <c r="L629" s="8">
        <v>1</v>
      </c>
      <c r="M629" s="9">
        <v>0</v>
      </c>
      <c r="N629" s="8">
        <v>0</v>
      </c>
      <c r="O629" s="9">
        <v>0</v>
      </c>
      <c r="P629" s="9">
        <v>1</v>
      </c>
      <c r="Q629" s="9">
        <v>0</v>
      </c>
      <c r="R629" s="9">
        <v>0</v>
      </c>
      <c r="S629" s="8">
        <v>8270</v>
      </c>
      <c r="T629" s="9">
        <v>12</v>
      </c>
      <c r="U629" s="9">
        <f t="shared" si="150"/>
        <v>8257</v>
      </c>
      <c r="V629" s="9">
        <f t="shared" si="151"/>
        <v>17</v>
      </c>
      <c r="W629" s="7">
        <v>11.13</v>
      </c>
      <c r="X629" s="7">
        <v>20.260000000000002</v>
      </c>
      <c r="Y629" s="9">
        <v>1</v>
      </c>
      <c r="Z629" s="9">
        <v>0</v>
      </c>
      <c r="AA629" s="9">
        <v>1</v>
      </c>
      <c r="AB629" s="9">
        <v>0</v>
      </c>
      <c r="AC629" s="9">
        <v>0</v>
      </c>
      <c r="AD629" s="29">
        <v>0</v>
      </c>
      <c r="AE629" s="9">
        <v>1</v>
      </c>
      <c r="AF629" s="9">
        <v>0</v>
      </c>
      <c r="AG629" s="29">
        <v>0</v>
      </c>
      <c r="AH629" s="9">
        <v>1</v>
      </c>
      <c r="AI629" s="29">
        <v>0</v>
      </c>
      <c r="AJ629" s="20">
        <v>2002</v>
      </c>
      <c r="AK629" s="32">
        <f t="shared" si="155"/>
        <v>3.0000000000000027E-2</v>
      </c>
      <c r="AL629" s="32">
        <v>0.26100000000000001</v>
      </c>
      <c r="AM629" s="32">
        <v>0.45100000000000001</v>
      </c>
      <c r="AN629" s="42">
        <v>0.25800000000000001</v>
      </c>
      <c r="AO629" s="41">
        <v>1</v>
      </c>
      <c r="AP629" s="17">
        <v>0</v>
      </c>
      <c r="AQ629">
        <v>0.55100000000000005</v>
      </c>
      <c r="AR629" s="39">
        <v>0.44900000000000001</v>
      </c>
      <c r="AS629" t="s">
        <v>98</v>
      </c>
      <c r="AT629" s="39" t="s">
        <v>98</v>
      </c>
      <c r="AU629">
        <v>0</v>
      </c>
      <c r="AV629" s="17">
        <v>1</v>
      </c>
      <c r="AW629">
        <v>0</v>
      </c>
      <c r="AX629" s="17">
        <v>1</v>
      </c>
      <c r="AY629" s="17" t="s">
        <v>5</v>
      </c>
      <c r="AZ629">
        <v>0</v>
      </c>
      <c r="BA629">
        <v>1</v>
      </c>
      <c r="BB629">
        <v>0</v>
      </c>
      <c r="BC629">
        <v>0</v>
      </c>
      <c r="BD629">
        <v>0</v>
      </c>
      <c r="BE629">
        <v>0</v>
      </c>
      <c r="BF629" s="17">
        <v>0</v>
      </c>
      <c r="BG629">
        <v>0</v>
      </c>
      <c r="BH629">
        <v>1</v>
      </c>
      <c r="BI629" s="17">
        <v>0</v>
      </c>
      <c r="BJ629">
        <v>942</v>
      </c>
      <c r="BK629">
        <v>131</v>
      </c>
      <c r="BL629" s="24">
        <f t="shared" si="154"/>
        <v>37.39</v>
      </c>
      <c r="BM629">
        <v>1</v>
      </c>
      <c r="BN629">
        <v>0</v>
      </c>
      <c r="BO629">
        <v>0</v>
      </c>
      <c r="BP629">
        <v>0</v>
      </c>
      <c r="BQ629">
        <v>0</v>
      </c>
      <c r="BR629">
        <v>0</v>
      </c>
      <c r="BS629">
        <v>0</v>
      </c>
      <c r="BT629" s="17">
        <v>0</v>
      </c>
      <c r="BU629">
        <v>0</v>
      </c>
      <c r="BV629">
        <v>0</v>
      </c>
      <c r="BW629">
        <v>1</v>
      </c>
      <c r="BX629" s="17">
        <v>0</v>
      </c>
      <c r="BY629">
        <v>0</v>
      </c>
      <c r="BZ629">
        <v>0</v>
      </c>
      <c r="CA629">
        <v>0</v>
      </c>
      <c r="CB629">
        <v>0</v>
      </c>
      <c r="CC629" s="17">
        <v>0</v>
      </c>
      <c r="CD629">
        <v>0</v>
      </c>
      <c r="CE629">
        <v>0</v>
      </c>
      <c r="CF629">
        <v>1</v>
      </c>
      <c r="CG629">
        <v>1</v>
      </c>
      <c r="CH629">
        <v>0</v>
      </c>
      <c r="CI629">
        <v>0</v>
      </c>
      <c r="CJ629">
        <v>0</v>
      </c>
      <c r="CK629">
        <v>0</v>
      </c>
      <c r="CL629">
        <v>0</v>
      </c>
      <c r="CM629">
        <v>0</v>
      </c>
      <c r="CN629">
        <v>0</v>
      </c>
      <c r="CO629" s="17">
        <v>0</v>
      </c>
      <c r="CP629">
        <v>0.17100000000000001</v>
      </c>
      <c r="CQ629">
        <v>66</v>
      </c>
      <c r="CR629">
        <v>1</v>
      </c>
      <c r="CS629">
        <v>0</v>
      </c>
      <c r="CT629">
        <v>20</v>
      </c>
      <c r="CZ629" s="33" t="s">
        <v>85</v>
      </c>
    </row>
    <row r="630" spans="1:104" x14ac:dyDescent="0.25">
      <c r="A630">
        <v>629</v>
      </c>
      <c r="B630">
        <v>40</v>
      </c>
      <c r="C630" s="24" t="s">
        <v>333</v>
      </c>
      <c r="D630" s="12">
        <v>6</v>
      </c>
      <c r="E630" s="13">
        <v>0.4</v>
      </c>
      <c r="F630" s="7">
        <f t="shared" si="152"/>
        <v>15</v>
      </c>
      <c r="G630" s="7">
        <f t="shared" si="145"/>
        <v>5.6</v>
      </c>
      <c r="H630" s="15">
        <f t="shared" si="146"/>
        <v>6.4</v>
      </c>
      <c r="I630" s="11">
        <f t="shared" si="147"/>
        <v>0.16287038575505658</v>
      </c>
      <c r="J630" s="32">
        <f t="shared" si="148"/>
        <v>1.0858025717003773E-2</v>
      </c>
      <c r="K630" s="32">
        <f t="shared" si="149"/>
        <v>92.097774131626011</v>
      </c>
      <c r="L630" s="8">
        <v>1</v>
      </c>
      <c r="M630" s="9">
        <v>0</v>
      </c>
      <c r="N630" s="8">
        <v>0</v>
      </c>
      <c r="O630" s="9">
        <v>0</v>
      </c>
      <c r="P630" s="9">
        <v>1</v>
      </c>
      <c r="Q630" s="9">
        <v>0</v>
      </c>
      <c r="R630" s="9">
        <v>0</v>
      </c>
      <c r="S630" s="8">
        <v>8270</v>
      </c>
      <c r="T630" s="9">
        <v>12</v>
      </c>
      <c r="U630" s="9">
        <f t="shared" si="150"/>
        <v>8257</v>
      </c>
      <c r="V630" s="9">
        <f t="shared" si="151"/>
        <v>17</v>
      </c>
      <c r="W630" s="7">
        <v>11.13</v>
      </c>
      <c r="X630" s="7">
        <v>20.260000000000002</v>
      </c>
      <c r="Y630" s="9">
        <v>1</v>
      </c>
      <c r="Z630" s="9">
        <v>0</v>
      </c>
      <c r="AA630" s="9">
        <v>0</v>
      </c>
      <c r="AB630" s="9">
        <v>0</v>
      </c>
      <c r="AC630" s="9">
        <v>0</v>
      </c>
      <c r="AD630" s="29">
        <v>1</v>
      </c>
      <c r="AE630" s="9">
        <v>1</v>
      </c>
      <c r="AF630" s="9">
        <v>0</v>
      </c>
      <c r="AG630" s="29">
        <v>0</v>
      </c>
      <c r="AH630" s="9">
        <v>1</v>
      </c>
      <c r="AI630" s="29">
        <v>0</v>
      </c>
      <c r="AJ630" s="20">
        <v>2002</v>
      </c>
      <c r="AK630" s="32">
        <f t="shared" si="155"/>
        <v>3.0000000000000027E-2</v>
      </c>
      <c r="AL630" s="32">
        <v>0.26100000000000001</v>
      </c>
      <c r="AM630" s="32">
        <v>0.45100000000000001</v>
      </c>
      <c r="AN630" s="42">
        <v>0.25800000000000001</v>
      </c>
      <c r="AO630" s="41">
        <v>1</v>
      </c>
      <c r="AP630" s="17">
        <v>0</v>
      </c>
      <c r="AQ630">
        <v>0.55100000000000005</v>
      </c>
      <c r="AR630" s="39">
        <v>0.44900000000000001</v>
      </c>
      <c r="AS630" t="s">
        <v>98</v>
      </c>
      <c r="AT630" s="39" t="s">
        <v>98</v>
      </c>
      <c r="AU630">
        <v>0</v>
      </c>
      <c r="AV630" s="17">
        <v>1</v>
      </c>
      <c r="AW630">
        <v>0</v>
      </c>
      <c r="AX630" s="17">
        <v>1</v>
      </c>
      <c r="AY630" s="17" t="s">
        <v>5</v>
      </c>
      <c r="AZ630">
        <v>0</v>
      </c>
      <c r="BA630">
        <v>1</v>
      </c>
      <c r="BB630">
        <v>0</v>
      </c>
      <c r="BC630">
        <v>0</v>
      </c>
      <c r="BD630">
        <v>0</v>
      </c>
      <c r="BE630">
        <v>0</v>
      </c>
      <c r="BF630" s="17">
        <v>0</v>
      </c>
      <c r="BG630">
        <v>0</v>
      </c>
      <c r="BH630">
        <v>1</v>
      </c>
      <c r="BI630" s="17">
        <v>0</v>
      </c>
      <c r="BJ630">
        <v>942</v>
      </c>
      <c r="BK630">
        <v>131</v>
      </c>
      <c r="BL630" s="24">
        <f t="shared" si="154"/>
        <v>37.39</v>
      </c>
      <c r="BM630">
        <v>1</v>
      </c>
      <c r="BN630">
        <v>0</v>
      </c>
      <c r="BO630">
        <v>0</v>
      </c>
      <c r="BP630">
        <v>0</v>
      </c>
      <c r="BQ630">
        <v>0</v>
      </c>
      <c r="BR630">
        <v>0</v>
      </c>
      <c r="BS630">
        <v>0</v>
      </c>
      <c r="BT630" s="17">
        <v>0</v>
      </c>
      <c r="BU630">
        <v>0</v>
      </c>
      <c r="BV630">
        <v>0</v>
      </c>
      <c r="BW630">
        <v>1</v>
      </c>
      <c r="BX630" s="17">
        <v>0</v>
      </c>
      <c r="BY630">
        <v>0</v>
      </c>
      <c r="BZ630">
        <v>0</v>
      </c>
      <c r="CA630">
        <v>0</v>
      </c>
      <c r="CB630">
        <v>0</v>
      </c>
      <c r="CC630" s="17">
        <v>0</v>
      </c>
      <c r="CD630">
        <v>0</v>
      </c>
      <c r="CE630">
        <v>0</v>
      </c>
      <c r="CF630">
        <v>1</v>
      </c>
      <c r="CG630">
        <v>1</v>
      </c>
      <c r="CH630">
        <v>0</v>
      </c>
      <c r="CI630">
        <v>0</v>
      </c>
      <c r="CJ630">
        <v>0</v>
      </c>
      <c r="CK630">
        <v>0</v>
      </c>
      <c r="CL630">
        <v>0</v>
      </c>
      <c r="CM630">
        <v>0</v>
      </c>
      <c r="CN630">
        <v>0</v>
      </c>
      <c r="CO630" s="17">
        <v>0</v>
      </c>
      <c r="CP630">
        <v>0.17100000000000001</v>
      </c>
      <c r="CQ630">
        <v>66</v>
      </c>
      <c r="CR630">
        <v>1</v>
      </c>
      <c r="CS630">
        <v>0</v>
      </c>
      <c r="CT630">
        <v>20</v>
      </c>
      <c r="CZ630" s="33" t="s">
        <v>85</v>
      </c>
    </row>
    <row r="631" spans="1:104" x14ac:dyDescent="0.25">
      <c r="A631">
        <v>630</v>
      </c>
      <c r="B631">
        <v>40</v>
      </c>
      <c r="C631" s="24" t="s">
        <v>333</v>
      </c>
      <c r="D631" s="12">
        <v>6</v>
      </c>
      <c r="E631" s="13">
        <v>0.4</v>
      </c>
      <c r="F631" s="7">
        <f t="shared" si="152"/>
        <v>15</v>
      </c>
      <c r="G631" s="7">
        <f t="shared" si="145"/>
        <v>5.6</v>
      </c>
      <c r="H631" s="15">
        <f t="shared" si="146"/>
        <v>6.4</v>
      </c>
      <c r="I631" s="11">
        <f t="shared" si="147"/>
        <v>0.16287038575505658</v>
      </c>
      <c r="J631" s="32">
        <f t="shared" si="148"/>
        <v>1.0858025717003773E-2</v>
      </c>
      <c r="K631" s="32">
        <f t="shared" si="149"/>
        <v>92.097774131626011</v>
      </c>
      <c r="L631" s="8">
        <v>1</v>
      </c>
      <c r="M631" s="9">
        <v>0</v>
      </c>
      <c r="N631" s="8">
        <v>0</v>
      </c>
      <c r="O631" s="9">
        <v>0</v>
      </c>
      <c r="P631" s="9">
        <v>1</v>
      </c>
      <c r="Q631" s="9">
        <v>0</v>
      </c>
      <c r="R631" s="9">
        <v>0</v>
      </c>
      <c r="S631" s="8">
        <v>8270</v>
      </c>
      <c r="T631" s="9">
        <v>12</v>
      </c>
      <c r="U631" s="9">
        <f t="shared" si="150"/>
        <v>8257</v>
      </c>
      <c r="V631" s="9">
        <f t="shared" si="151"/>
        <v>17</v>
      </c>
      <c r="W631" s="7">
        <v>11.13</v>
      </c>
      <c r="X631" s="7">
        <v>20.260000000000002</v>
      </c>
      <c r="Y631" s="9">
        <v>1</v>
      </c>
      <c r="Z631" s="9">
        <v>0</v>
      </c>
      <c r="AA631" s="9">
        <v>0</v>
      </c>
      <c r="AB631" s="9">
        <v>0</v>
      </c>
      <c r="AC631" s="9">
        <v>0</v>
      </c>
      <c r="AD631" s="29">
        <v>1</v>
      </c>
      <c r="AE631" s="9">
        <v>1</v>
      </c>
      <c r="AF631" s="9">
        <v>0</v>
      </c>
      <c r="AG631" s="29">
        <v>0</v>
      </c>
      <c r="AH631" s="9">
        <v>1</v>
      </c>
      <c r="AI631" s="29">
        <v>0</v>
      </c>
      <c r="AJ631" s="20">
        <v>2002</v>
      </c>
      <c r="AK631" s="32">
        <f t="shared" si="155"/>
        <v>3.0000000000000027E-2</v>
      </c>
      <c r="AL631" s="32">
        <v>0.26100000000000001</v>
      </c>
      <c r="AM631" s="32">
        <v>0.45100000000000001</v>
      </c>
      <c r="AN631" s="42">
        <v>0.25800000000000001</v>
      </c>
      <c r="AO631" s="41">
        <v>1</v>
      </c>
      <c r="AP631" s="17">
        <v>0</v>
      </c>
      <c r="AQ631">
        <v>0.55100000000000005</v>
      </c>
      <c r="AR631" s="39">
        <v>0.44900000000000001</v>
      </c>
      <c r="AS631" t="s">
        <v>98</v>
      </c>
      <c r="AT631" s="39" t="s">
        <v>98</v>
      </c>
      <c r="AU631">
        <v>0</v>
      </c>
      <c r="AV631" s="17">
        <v>1</v>
      </c>
      <c r="AW631">
        <v>0</v>
      </c>
      <c r="AX631" s="17">
        <v>1</v>
      </c>
      <c r="AY631" s="17" t="s">
        <v>5</v>
      </c>
      <c r="AZ631">
        <v>0</v>
      </c>
      <c r="BA631">
        <v>1</v>
      </c>
      <c r="BB631">
        <v>0</v>
      </c>
      <c r="BC631">
        <v>0</v>
      </c>
      <c r="BD631">
        <v>0</v>
      </c>
      <c r="BE631">
        <v>0</v>
      </c>
      <c r="BF631" s="17">
        <v>0</v>
      </c>
      <c r="BG631">
        <v>0</v>
      </c>
      <c r="BH631">
        <v>1</v>
      </c>
      <c r="BI631" s="17">
        <v>0</v>
      </c>
      <c r="BJ631">
        <v>942</v>
      </c>
      <c r="BK631">
        <v>131</v>
      </c>
      <c r="BL631" s="24">
        <f t="shared" si="154"/>
        <v>37.39</v>
      </c>
      <c r="BM631">
        <v>1</v>
      </c>
      <c r="BN631">
        <v>0</v>
      </c>
      <c r="BO631">
        <v>0</v>
      </c>
      <c r="BP631">
        <v>0</v>
      </c>
      <c r="BQ631">
        <v>0</v>
      </c>
      <c r="BR631">
        <v>0</v>
      </c>
      <c r="BS631">
        <v>0</v>
      </c>
      <c r="BT631" s="17">
        <v>0</v>
      </c>
      <c r="BU631">
        <v>0</v>
      </c>
      <c r="BV631">
        <v>0</v>
      </c>
      <c r="BW631">
        <v>1</v>
      </c>
      <c r="BX631" s="17">
        <v>0</v>
      </c>
      <c r="BY631">
        <v>0</v>
      </c>
      <c r="BZ631">
        <v>0</v>
      </c>
      <c r="CA631">
        <v>0</v>
      </c>
      <c r="CB631">
        <v>0</v>
      </c>
      <c r="CC631" s="17">
        <v>0</v>
      </c>
      <c r="CD631">
        <v>0</v>
      </c>
      <c r="CE631">
        <v>0</v>
      </c>
      <c r="CF631">
        <v>1</v>
      </c>
      <c r="CG631">
        <v>1</v>
      </c>
      <c r="CH631">
        <v>0</v>
      </c>
      <c r="CI631">
        <v>0</v>
      </c>
      <c r="CJ631">
        <v>0</v>
      </c>
      <c r="CK631">
        <v>0</v>
      </c>
      <c r="CL631">
        <v>0</v>
      </c>
      <c r="CM631">
        <v>0</v>
      </c>
      <c r="CN631">
        <v>0</v>
      </c>
      <c r="CO631" s="17">
        <v>0</v>
      </c>
      <c r="CP631">
        <v>0.17100000000000001</v>
      </c>
      <c r="CQ631">
        <v>66</v>
      </c>
      <c r="CR631">
        <v>1</v>
      </c>
      <c r="CS631">
        <v>0</v>
      </c>
      <c r="CT631">
        <v>20</v>
      </c>
      <c r="CZ631" s="33" t="s">
        <v>85</v>
      </c>
    </row>
    <row r="632" spans="1:104" x14ac:dyDescent="0.25">
      <c r="A632">
        <v>631</v>
      </c>
      <c r="B632">
        <v>40</v>
      </c>
      <c r="C632" s="24" t="s">
        <v>333</v>
      </c>
      <c r="D632" s="12">
        <v>7.2</v>
      </c>
      <c r="E632" s="13">
        <v>0.4</v>
      </c>
      <c r="F632" s="7">
        <f t="shared" si="152"/>
        <v>18</v>
      </c>
      <c r="G632" s="7">
        <f t="shared" si="145"/>
        <v>6.8</v>
      </c>
      <c r="H632" s="15">
        <f t="shared" si="146"/>
        <v>7.6000000000000005</v>
      </c>
      <c r="I632" s="11">
        <f t="shared" si="147"/>
        <v>0.19431375937366141</v>
      </c>
      <c r="J632" s="32">
        <f t="shared" si="148"/>
        <v>1.0795208854092301E-2</v>
      </c>
      <c r="K632" s="32">
        <f t="shared" si="149"/>
        <v>92.633687176966021</v>
      </c>
      <c r="L632" s="8">
        <v>1</v>
      </c>
      <c r="M632" s="9">
        <v>0</v>
      </c>
      <c r="N632" s="8">
        <v>0</v>
      </c>
      <c r="O632" s="9">
        <v>0</v>
      </c>
      <c r="P632" s="9">
        <v>1</v>
      </c>
      <c r="Q632" s="9">
        <v>0</v>
      </c>
      <c r="R632" s="9">
        <v>0</v>
      </c>
      <c r="S632" s="8">
        <v>8270</v>
      </c>
      <c r="T632" s="9">
        <v>12</v>
      </c>
      <c r="U632" s="9">
        <f t="shared" si="150"/>
        <v>8257</v>
      </c>
      <c r="V632" s="9">
        <f t="shared" si="151"/>
        <v>17</v>
      </c>
      <c r="W632" s="7">
        <v>11.13</v>
      </c>
      <c r="X632" s="7">
        <v>20.260000000000002</v>
      </c>
      <c r="Y632" s="9">
        <v>1</v>
      </c>
      <c r="Z632" s="9">
        <v>0</v>
      </c>
      <c r="AA632" s="9">
        <v>1</v>
      </c>
      <c r="AB632" s="9">
        <v>0</v>
      </c>
      <c r="AC632" s="9">
        <v>0</v>
      </c>
      <c r="AD632" s="29">
        <v>0</v>
      </c>
      <c r="AE632" s="9">
        <v>1</v>
      </c>
      <c r="AF632" s="9">
        <v>0</v>
      </c>
      <c r="AG632" s="29">
        <v>0</v>
      </c>
      <c r="AH632" s="9">
        <v>1</v>
      </c>
      <c r="AI632" s="29">
        <v>0</v>
      </c>
      <c r="AJ632" s="20">
        <v>2002</v>
      </c>
      <c r="AK632" s="32">
        <f t="shared" si="155"/>
        <v>3.0000000000000027E-2</v>
      </c>
      <c r="AL632" s="32">
        <v>0.26100000000000001</v>
      </c>
      <c r="AM632" s="32">
        <v>0.45100000000000001</v>
      </c>
      <c r="AN632" s="42">
        <v>0.25800000000000001</v>
      </c>
      <c r="AO632" s="41">
        <v>1</v>
      </c>
      <c r="AP632" s="17">
        <v>0</v>
      </c>
      <c r="AQ632">
        <v>0.55100000000000005</v>
      </c>
      <c r="AR632" s="39">
        <v>0.44900000000000001</v>
      </c>
      <c r="AS632" t="s">
        <v>98</v>
      </c>
      <c r="AT632" s="39" t="s">
        <v>98</v>
      </c>
      <c r="AU632">
        <v>0</v>
      </c>
      <c r="AV632" s="17">
        <v>1</v>
      </c>
      <c r="AW632">
        <v>0</v>
      </c>
      <c r="AX632" s="17">
        <v>1</v>
      </c>
      <c r="AY632" s="17" t="s">
        <v>5</v>
      </c>
      <c r="AZ632">
        <v>0</v>
      </c>
      <c r="BA632">
        <v>1</v>
      </c>
      <c r="BB632">
        <v>0</v>
      </c>
      <c r="BC632">
        <v>0</v>
      </c>
      <c r="BD632">
        <v>0</v>
      </c>
      <c r="BE632">
        <v>0</v>
      </c>
      <c r="BF632" s="17">
        <v>0</v>
      </c>
      <c r="BG632">
        <v>0</v>
      </c>
      <c r="BH632">
        <v>1</v>
      </c>
      <c r="BI632" s="17">
        <v>0</v>
      </c>
      <c r="BJ632">
        <v>942</v>
      </c>
      <c r="BK632">
        <v>131</v>
      </c>
      <c r="BL632" s="24">
        <f t="shared" si="154"/>
        <v>37.39</v>
      </c>
      <c r="BM632">
        <v>0</v>
      </c>
      <c r="BN632">
        <v>0</v>
      </c>
      <c r="BO632">
        <v>1</v>
      </c>
      <c r="BP632">
        <v>0</v>
      </c>
      <c r="BQ632">
        <v>0</v>
      </c>
      <c r="BR632">
        <v>0</v>
      </c>
      <c r="BS632">
        <v>0</v>
      </c>
      <c r="BT632" s="17">
        <v>0</v>
      </c>
      <c r="BU632">
        <v>0</v>
      </c>
      <c r="BV632">
        <v>0</v>
      </c>
      <c r="BW632">
        <v>1</v>
      </c>
      <c r="BX632" s="17">
        <v>0</v>
      </c>
      <c r="BY632">
        <v>0</v>
      </c>
      <c r="BZ632">
        <v>0</v>
      </c>
      <c r="CA632">
        <v>0</v>
      </c>
      <c r="CB632">
        <v>0</v>
      </c>
      <c r="CC632" s="17">
        <v>0</v>
      </c>
      <c r="CD632">
        <v>0</v>
      </c>
      <c r="CE632">
        <v>0</v>
      </c>
      <c r="CF632">
        <v>1</v>
      </c>
      <c r="CG632">
        <v>1</v>
      </c>
      <c r="CH632">
        <v>0</v>
      </c>
      <c r="CI632">
        <v>0</v>
      </c>
      <c r="CJ632">
        <v>0</v>
      </c>
      <c r="CK632">
        <v>0</v>
      </c>
      <c r="CL632">
        <v>0</v>
      </c>
      <c r="CM632">
        <v>0</v>
      </c>
      <c r="CN632">
        <v>0</v>
      </c>
      <c r="CO632" s="17">
        <v>0</v>
      </c>
      <c r="CP632">
        <v>0.17100000000000001</v>
      </c>
      <c r="CQ632">
        <v>66</v>
      </c>
      <c r="CR632">
        <v>1</v>
      </c>
      <c r="CS632">
        <v>0</v>
      </c>
      <c r="CT632">
        <v>20</v>
      </c>
      <c r="CZ632" s="33" t="s">
        <v>85</v>
      </c>
    </row>
    <row r="633" spans="1:104" x14ac:dyDescent="0.25">
      <c r="A633">
        <v>632</v>
      </c>
      <c r="B633">
        <v>40</v>
      </c>
      <c r="C633" s="24" t="s">
        <v>333</v>
      </c>
      <c r="D633" s="12">
        <v>7.2</v>
      </c>
      <c r="E633" s="13">
        <v>0.4</v>
      </c>
      <c r="F633" s="7">
        <f t="shared" si="152"/>
        <v>18</v>
      </c>
      <c r="G633" s="7">
        <f t="shared" si="145"/>
        <v>6.8</v>
      </c>
      <c r="H633" s="15">
        <f t="shared" si="146"/>
        <v>7.6000000000000005</v>
      </c>
      <c r="I633" s="11">
        <f t="shared" si="147"/>
        <v>0.19431375937366141</v>
      </c>
      <c r="J633" s="32">
        <f t="shared" si="148"/>
        <v>1.0795208854092301E-2</v>
      </c>
      <c r="K633" s="32">
        <f t="shared" si="149"/>
        <v>92.633687176966021</v>
      </c>
      <c r="L633" s="8">
        <v>1</v>
      </c>
      <c r="M633" s="9">
        <v>0</v>
      </c>
      <c r="N633" s="8">
        <v>0</v>
      </c>
      <c r="O633" s="9">
        <v>0</v>
      </c>
      <c r="P633" s="9">
        <v>1</v>
      </c>
      <c r="Q633" s="9">
        <v>0</v>
      </c>
      <c r="R633" s="9">
        <v>0</v>
      </c>
      <c r="S633" s="8">
        <v>8270</v>
      </c>
      <c r="T633" s="9">
        <v>12</v>
      </c>
      <c r="U633" s="9">
        <f t="shared" si="150"/>
        <v>8257</v>
      </c>
      <c r="V633" s="9">
        <f t="shared" si="151"/>
        <v>17</v>
      </c>
      <c r="W633" s="7">
        <v>11.13</v>
      </c>
      <c r="X633" s="7">
        <v>20.260000000000002</v>
      </c>
      <c r="Y633" s="9">
        <v>1</v>
      </c>
      <c r="Z633" s="9">
        <v>0</v>
      </c>
      <c r="AA633" s="9">
        <v>1</v>
      </c>
      <c r="AB633" s="9">
        <v>0</v>
      </c>
      <c r="AC633" s="9">
        <v>0</v>
      </c>
      <c r="AD633" s="29">
        <v>0</v>
      </c>
      <c r="AE633" s="9">
        <v>1</v>
      </c>
      <c r="AF633" s="9">
        <v>0</v>
      </c>
      <c r="AG633" s="29">
        <v>0</v>
      </c>
      <c r="AH633" s="9">
        <v>1</v>
      </c>
      <c r="AI633" s="29">
        <v>0</v>
      </c>
      <c r="AJ633" s="20">
        <v>2002</v>
      </c>
      <c r="AK633" s="32">
        <f t="shared" si="155"/>
        <v>3.0000000000000027E-2</v>
      </c>
      <c r="AL633" s="32">
        <v>0.26100000000000001</v>
      </c>
      <c r="AM633" s="32">
        <v>0.45100000000000001</v>
      </c>
      <c r="AN633" s="42">
        <v>0.25800000000000001</v>
      </c>
      <c r="AO633" s="41">
        <v>1</v>
      </c>
      <c r="AP633" s="17">
        <v>0</v>
      </c>
      <c r="AQ633">
        <v>0.55100000000000005</v>
      </c>
      <c r="AR633" s="39">
        <v>0.44900000000000001</v>
      </c>
      <c r="AS633" t="s">
        <v>98</v>
      </c>
      <c r="AT633" s="39" t="s">
        <v>98</v>
      </c>
      <c r="AU633">
        <v>0</v>
      </c>
      <c r="AV633" s="17">
        <v>1</v>
      </c>
      <c r="AW633">
        <v>0</v>
      </c>
      <c r="AX633" s="17">
        <v>1</v>
      </c>
      <c r="AY633" s="17" t="s">
        <v>5</v>
      </c>
      <c r="AZ633">
        <v>0</v>
      </c>
      <c r="BA633">
        <v>1</v>
      </c>
      <c r="BB633">
        <v>0</v>
      </c>
      <c r="BC633">
        <v>0</v>
      </c>
      <c r="BD633">
        <v>0</v>
      </c>
      <c r="BE633">
        <v>0</v>
      </c>
      <c r="BF633" s="17">
        <v>0</v>
      </c>
      <c r="BG633">
        <v>0</v>
      </c>
      <c r="BH633">
        <v>1</v>
      </c>
      <c r="BI633" s="17">
        <v>0</v>
      </c>
      <c r="BJ633">
        <v>942</v>
      </c>
      <c r="BK633">
        <v>131</v>
      </c>
      <c r="BL633" s="24">
        <f t="shared" si="154"/>
        <v>37.39</v>
      </c>
      <c r="BM633">
        <v>0</v>
      </c>
      <c r="BN633">
        <v>0</v>
      </c>
      <c r="BO633">
        <v>1</v>
      </c>
      <c r="BP633">
        <v>0</v>
      </c>
      <c r="BQ633">
        <v>0</v>
      </c>
      <c r="BR633">
        <v>0</v>
      </c>
      <c r="BS633">
        <v>0</v>
      </c>
      <c r="BT633" s="17">
        <v>0</v>
      </c>
      <c r="BU633">
        <v>0</v>
      </c>
      <c r="BV633">
        <v>0</v>
      </c>
      <c r="BW633">
        <v>1</v>
      </c>
      <c r="BX633" s="17">
        <v>0</v>
      </c>
      <c r="BY633">
        <v>0</v>
      </c>
      <c r="BZ633">
        <v>0</v>
      </c>
      <c r="CA633">
        <v>0</v>
      </c>
      <c r="CB633">
        <v>0</v>
      </c>
      <c r="CC633" s="17">
        <v>0</v>
      </c>
      <c r="CD633">
        <v>0</v>
      </c>
      <c r="CE633">
        <v>0</v>
      </c>
      <c r="CF633">
        <v>1</v>
      </c>
      <c r="CG633">
        <v>1</v>
      </c>
      <c r="CH633">
        <v>0</v>
      </c>
      <c r="CI633">
        <v>0</v>
      </c>
      <c r="CJ633">
        <v>0</v>
      </c>
      <c r="CK633">
        <v>0</v>
      </c>
      <c r="CL633">
        <v>0</v>
      </c>
      <c r="CM633">
        <v>0</v>
      </c>
      <c r="CN633">
        <v>0</v>
      </c>
      <c r="CO633" s="17">
        <v>0</v>
      </c>
      <c r="CP633">
        <v>0.17100000000000001</v>
      </c>
      <c r="CQ633">
        <v>66</v>
      </c>
      <c r="CR633">
        <v>1</v>
      </c>
      <c r="CS633">
        <v>0</v>
      </c>
      <c r="CT633">
        <v>20</v>
      </c>
      <c r="CZ633" s="33" t="s">
        <v>85</v>
      </c>
    </row>
    <row r="634" spans="1:104" x14ac:dyDescent="0.25">
      <c r="A634">
        <v>633</v>
      </c>
      <c r="B634">
        <v>40</v>
      </c>
      <c r="C634" s="24" t="s">
        <v>333</v>
      </c>
      <c r="D634" s="12">
        <v>7.4</v>
      </c>
      <c r="E634" s="13">
        <v>0.5</v>
      </c>
      <c r="F634" s="7">
        <f t="shared" si="152"/>
        <v>14.8</v>
      </c>
      <c r="G634" s="7">
        <f t="shared" si="145"/>
        <v>6.9</v>
      </c>
      <c r="H634" s="15">
        <f t="shared" si="146"/>
        <v>7.9</v>
      </c>
      <c r="I634" s="11">
        <f t="shared" si="147"/>
        <v>0.16075526904413717</v>
      </c>
      <c r="J634" s="32">
        <f t="shared" si="148"/>
        <v>1.0861842502982241E-2</v>
      </c>
      <c r="K634" s="32">
        <f t="shared" si="149"/>
        <v>92.065411528977592</v>
      </c>
      <c r="L634" s="8">
        <v>1</v>
      </c>
      <c r="M634" s="9">
        <v>0</v>
      </c>
      <c r="N634" s="8">
        <v>0</v>
      </c>
      <c r="O634" s="9">
        <v>0</v>
      </c>
      <c r="P634" s="9">
        <v>1</v>
      </c>
      <c r="Q634" s="9">
        <v>0</v>
      </c>
      <c r="R634" s="9">
        <v>0</v>
      </c>
      <c r="S634" s="8">
        <v>8270</v>
      </c>
      <c r="T634" s="9">
        <v>12</v>
      </c>
      <c r="U634" s="9">
        <f t="shared" si="150"/>
        <v>8257</v>
      </c>
      <c r="V634" s="9">
        <f t="shared" si="151"/>
        <v>17</v>
      </c>
      <c r="W634" s="7">
        <v>11.13</v>
      </c>
      <c r="X634" s="7">
        <v>20.260000000000002</v>
      </c>
      <c r="Y634" s="9">
        <v>1</v>
      </c>
      <c r="Z634" s="9">
        <v>0</v>
      </c>
      <c r="AA634" s="9">
        <v>1</v>
      </c>
      <c r="AB634" s="9">
        <v>0</v>
      </c>
      <c r="AC634" s="9">
        <v>0</v>
      </c>
      <c r="AD634" s="29">
        <v>0</v>
      </c>
      <c r="AE634" s="9">
        <v>1</v>
      </c>
      <c r="AF634" s="9">
        <v>0</v>
      </c>
      <c r="AG634" s="29">
        <v>0</v>
      </c>
      <c r="AH634" s="9">
        <v>1</v>
      </c>
      <c r="AI634" s="29">
        <v>0</v>
      </c>
      <c r="AJ634" s="20">
        <v>2002</v>
      </c>
      <c r="AK634" s="32">
        <f t="shared" si="155"/>
        <v>3.0000000000000027E-2</v>
      </c>
      <c r="AL634" s="32">
        <v>0.26100000000000001</v>
      </c>
      <c r="AM634" s="32">
        <v>0.45100000000000001</v>
      </c>
      <c r="AN634" s="42">
        <v>0.25800000000000001</v>
      </c>
      <c r="AO634" s="41">
        <v>1</v>
      </c>
      <c r="AP634" s="17">
        <v>0</v>
      </c>
      <c r="AQ634">
        <v>0.55100000000000005</v>
      </c>
      <c r="AR634" s="39">
        <v>0.44900000000000001</v>
      </c>
      <c r="AS634" t="s">
        <v>98</v>
      </c>
      <c r="AT634" s="39" t="s">
        <v>98</v>
      </c>
      <c r="AU634">
        <v>0</v>
      </c>
      <c r="AV634" s="17">
        <v>1</v>
      </c>
      <c r="AW634">
        <v>0</v>
      </c>
      <c r="AX634" s="17">
        <v>1</v>
      </c>
      <c r="AY634" s="17" t="s">
        <v>5</v>
      </c>
      <c r="AZ634">
        <v>0</v>
      </c>
      <c r="BA634">
        <v>1</v>
      </c>
      <c r="BB634">
        <v>0</v>
      </c>
      <c r="BC634">
        <v>0</v>
      </c>
      <c r="BD634">
        <v>0</v>
      </c>
      <c r="BE634">
        <v>0</v>
      </c>
      <c r="BF634" s="17">
        <v>0</v>
      </c>
      <c r="BG634">
        <v>0</v>
      </c>
      <c r="BH634">
        <v>1</v>
      </c>
      <c r="BI634" s="17">
        <v>0</v>
      </c>
      <c r="BJ634">
        <v>942</v>
      </c>
      <c r="BK634">
        <v>131</v>
      </c>
      <c r="BL634" s="24">
        <f t="shared" si="154"/>
        <v>37.39</v>
      </c>
      <c r="BM634">
        <v>0</v>
      </c>
      <c r="BN634">
        <v>0</v>
      </c>
      <c r="BO634">
        <v>1</v>
      </c>
      <c r="BP634">
        <v>0</v>
      </c>
      <c r="BQ634">
        <v>0</v>
      </c>
      <c r="BR634">
        <v>0</v>
      </c>
      <c r="BS634">
        <v>0</v>
      </c>
      <c r="BT634" s="17">
        <v>0</v>
      </c>
      <c r="BU634">
        <v>0</v>
      </c>
      <c r="BV634">
        <v>0</v>
      </c>
      <c r="BW634">
        <v>1</v>
      </c>
      <c r="BX634" s="17">
        <v>0</v>
      </c>
      <c r="BY634">
        <v>0</v>
      </c>
      <c r="BZ634">
        <v>0</v>
      </c>
      <c r="CA634">
        <v>0</v>
      </c>
      <c r="CB634">
        <v>0</v>
      </c>
      <c r="CC634" s="17">
        <v>0</v>
      </c>
      <c r="CD634">
        <v>0</v>
      </c>
      <c r="CE634">
        <v>0</v>
      </c>
      <c r="CF634">
        <v>1</v>
      </c>
      <c r="CG634">
        <v>1</v>
      </c>
      <c r="CH634">
        <v>0</v>
      </c>
      <c r="CI634">
        <v>0</v>
      </c>
      <c r="CJ634">
        <v>0</v>
      </c>
      <c r="CK634">
        <v>0</v>
      </c>
      <c r="CL634">
        <v>0</v>
      </c>
      <c r="CM634">
        <v>0</v>
      </c>
      <c r="CN634">
        <v>0</v>
      </c>
      <c r="CO634" s="17">
        <v>0</v>
      </c>
      <c r="CP634">
        <v>0.17100000000000001</v>
      </c>
      <c r="CQ634">
        <v>66</v>
      </c>
      <c r="CR634">
        <v>1</v>
      </c>
      <c r="CS634">
        <v>0</v>
      </c>
      <c r="CT634">
        <v>20</v>
      </c>
      <c r="CZ634" s="33" t="s">
        <v>85</v>
      </c>
    </row>
    <row r="635" spans="1:104" x14ac:dyDescent="0.25">
      <c r="A635">
        <v>634</v>
      </c>
      <c r="B635">
        <v>40</v>
      </c>
      <c r="C635" s="24" t="s">
        <v>333</v>
      </c>
      <c r="D635" s="12">
        <v>7.3</v>
      </c>
      <c r="E635" s="13">
        <v>0.5</v>
      </c>
      <c r="F635" s="7">
        <f t="shared" si="152"/>
        <v>14.6</v>
      </c>
      <c r="G635" s="7">
        <f t="shared" si="145"/>
        <v>6.8</v>
      </c>
      <c r="H635" s="15">
        <f t="shared" si="146"/>
        <v>7.8</v>
      </c>
      <c r="I635" s="11">
        <f t="shared" si="147"/>
        <v>0.15863793525842246</v>
      </c>
      <c r="J635" s="32">
        <f t="shared" si="148"/>
        <v>1.0865612004001537E-2</v>
      </c>
      <c r="K635" s="32">
        <f t="shared" si="149"/>
        <v>92.033472171813671</v>
      </c>
      <c r="L635" s="8">
        <v>1</v>
      </c>
      <c r="M635" s="9">
        <v>0</v>
      </c>
      <c r="N635" s="8">
        <v>0</v>
      </c>
      <c r="O635" s="9">
        <v>0</v>
      </c>
      <c r="P635" s="9">
        <v>1</v>
      </c>
      <c r="Q635" s="9">
        <v>0</v>
      </c>
      <c r="R635" s="9">
        <v>0</v>
      </c>
      <c r="S635" s="8">
        <v>8270</v>
      </c>
      <c r="T635" s="9">
        <v>12</v>
      </c>
      <c r="U635" s="9">
        <f t="shared" si="150"/>
        <v>8257</v>
      </c>
      <c r="V635" s="9">
        <f t="shared" si="151"/>
        <v>17</v>
      </c>
      <c r="W635" s="7">
        <v>11.13</v>
      </c>
      <c r="X635" s="7">
        <v>20.260000000000002</v>
      </c>
      <c r="Y635" s="9">
        <v>1</v>
      </c>
      <c r="Z635" s="9">
        <v>0</v>
      </c>
      <c r="AA635" s="9">
        <v>1</v>
      </c>
      <c r="AB635" s="9">
        <v>0</v>
      </c>
      <c r="AC635" s="9">
        <v>0</v>
      </c>
      <c r="AD635" s="29">
        <v>0</v>
      </c>
      <c r="AE635" s="9">
        <v>1</v>
      </c>
      <c r="AF635" s="9">
        <v>0</v>
      </c>
      <c r="AG635" s="29">
        <v>0</v>
      </c>
      <c r="AH635" s="9">
        <v>1</v>
      </c>
      <c r="AI635" s="29">
        <v>0</v>
      </c>
      <c r="AJ635" s="20">
        <v>2002</v>
      </c>
      <c r="AK635" s="32">
        <f t="shared" si="155"/>
        <v>3.0000000000000027E-2</v>
      </c>
      <c r="AL635" s="32">
        <v>0.26100000000000001</v>
      </c>
      <c r="AM635" s="32">
        <v>0.45100000000000001</v>
      </c>
      <c r="AN635" s="42">
        <v>0.25800000000000001</v>
      </c>
      <c r="AO635" s="41">
        <v>1</v>
      </c>
      <c r="AP635" s="17">
        <v>0</v>
      </c>
      <c r="AQ635">
        <v>0.55100000000000005</v>
      </c>
      <c r="AR635" s="39">
        <v>0.44900000000000001</v>
      </c>
      <c r="AS635" t="s">
        <v>98</v>
      </c>
      <c r="AT635" s="39" t="s">
        <v>98</v>
      </c>
      <c r="AU635">
        <v>0</v>
      </c>
      <c r="AV635" s="17">
        <v>1</v>
      </c>
      <c r="AW635">
        <v>0</v>
      </c>
      <c r="AX635" s="17">
        <v>1</v>
      </c>
      <c r="AY635" s="17" t="s">
        <v>5</v>
      </c>
      <c r="AZ635">
        <v>0</v>
      </c>
      <c r="BA635">
        <v>1</v>
      </c>
      <c r="BB635">
        <v>0</v>
      </c>
      <c r="BC635">
        <v>0</v>
      </c>
      <c r="BD635">
        <v>0</v>
      </c>
      <c r="BE635">
        <v>0</v>
      </c>
      <c r="BF635" s="17">
        <v>0</v>
      </c>
      <c r="BG635">
        <v>0</v>
      </c>
      <c r="BH635">
        <v>1</v>
      </c>
      <c r="BI635" s="17">
        <v>0</v>
      </c>
      <c r="BJ635">
        <v>942</v>
      </c>
      <c r="BK635">
        <v>131</v>
      </c>
      <c r="BL635" s="24">
        <f t="shared" si="154"/>
        <v>37.39</v>
      </c>
      <c r="BM635">
        <v>0</v>
      </c>
      <c r="BN635">
        <v>0</v>
      </c>
      <c r="BO635">
        <v>1</v>
      </c>
      <c r="BP635">
        <v>0</v>
      </c>
      <c r="BQ635">
        <v>0</v>
      </c>
      <c r="BR635">
        <v>0</v>
      </c>
      <c r="BS635">
        <v>0</v>
      </c>
      <c r="BT635" s="17">
        <v>0</v>
      </c>
      <c r="BU635">
        <v>0</v>
      </c>
      <c r="BV635">
        <v>0</v>
      </c>
      <c r="BW635">
        <v>1</v>
      </c>
      <c r="BX635" s="17">
        <v>0</v>
      </c>
      <c r="BY635">
        <v>0</v>
      </c>
      <c r="BZ635">
        <v>0</v>
      </c>
      <c r="CA635">
        <v>0</v>
      </c>
      <c r="CB635">
        <v>0</v>
      </c>
      <c r="CC635" s="17">
        <v>0</v>
      </c>
      <c r="CD635">
        <v>0</v>
      </c>
      <c r="CE635">
        <v>0</v>
      </c>
      <c r="CF635">
        <v>1</v>
      </c>
      <c r="CG635">
        <v>1</v>
      </c>
      <c r="CH635">
        <v>0</v>
      </c>
      <c r="CI635">
        <v>0</v>
      </c>
      <c r="CJ635">
        <v>0</v>
      </c>
      <c r="CK635">
        <v>0</v>
      </c>
      <c r="CL635">
        <v>0</v>
      </c>
      <c r="CM635">
        <v>0</v>
      </c>
      <c r="CN635">
        <v>0</v>
      </c>
      <c r="CO635" s="17">
        <v>0</v>
      </c>
      <c r="CP635">
        <v>0.17100000000000001</v>
      </c>
      <c r="CQ635">
        <v>66</v>
      </c>
      <c r="CR635">
        <v>1</v>
      </c>
      <c r="CS635">
        <v>0</v>
      </c>
      <c r="CT635">
        <v>20</v>
      </c>
      <c r="CZ635" s="33" t="s">
        <v>85</v>
      </c>
    </row>
    <row r="636" spans="1:104" x14ac:dyDescent="0.25">
      <c r="A636">
        <v>635</v>
      </c>
      <c r="B636">
        <v>40</v>
      </c>
      <c r="C636" s="24" t="s">
        <v>333</v>
      </c>
      <c r="D636" s="12">
        <v>7.6</v>
      </c>
      <c r="E636" s="13">
        <v>0.8</v>
      </c>
      <c r="F636" s="7">
        <f t="shared" si="152"/>
        <v>9.4999999999999982</v>
      </c>
      <c r="G636" s="7">
        <f t="shared" si="145"/>
        <v>6.8</v>
      </c>
      <c r="H636" s="15">
        <f t="shared" si="146"/>
        <v>8.4</v>
      </c>
      <c r="I636" s="11">
        <f t="shared" si="147"/>
        <v>0.10398049842845901</v>
      </c>
      <c r="J636" s="32">
        <f t="shared" si="148"/>
        <v>1.0945315624048319E-2</v>
      </c>
      <c r="K636" s="32">
        <f t="shared" si="149"/>
        <v>91.363285842837328</v>
      </c>
      <c r="L636" s="8">
        <v>1</v>
      </c>
      <c r="M636" s="9">
        <v>0</v>
      </c>
      <c r="N636" s="8">
        <v>0</v>
      </c>
      <c r="O636" s="9">
        <v>0</v>
      </c>
      <c r="P636" s="9">
        <v>1</v>
      </c>
      <c r="Q636" s="9">
        <v>0</v>
      </c>
      <c r="R636" s="9">
        <v>0</v>
      </c>
      <c r="S636" s="8">
        <v>8270</v>
      </c>
      <c r="T636" s="9">
        <v>12</v>
      </c>
      <c r="U636" s="9">
        <f t="shared" si="150"/>
        <v>8257</v>
      </c>
      <c r="V636" s="9">
        <f t="shared" si="151"/>
        <v>17</v>
      </c>
      <c r="W636" s="7">
        <v>11.13</v>
      </c>
      <c r="X636" s="7">
        <v>20.260000000000002</v>
      </c>
      <c r="Y636" s="9">
        <v>1</v>
      </c>
      <c r="Z636" s="9">
        <v>0</v>
      </c>
      <c r="AA636" s="9">
        <v>1</v>
      </c>
      <c r="AB636" s="9">
        <v>0</v>
      </c>
      <c r="AC636" s="9">
        <v>0</v>
      </c>
      <c r="AD636" s="29">
        <v>0</v>
      </c>
      <c r="AE636" s="9">
        <v>1</v>
      </c>
      <c r="AF636" s="9">
        <v>0</v>
      </c>
      <c r="AG636" s="29">
        <v>0</v>
      </c>
      <c r="AH636" s="9">
        <v>1</v>
      </c>
      <c r="AI636" s="29">
        <v>0</v>
      </c>
      <c r="AJ636" s="20">
        <v>2002</v>
      </c>
      <c r="AK636" s="32">
        <f t="shared" si="155"/>
        <v>3.0000000000000027E-2</v>
      </c>
      <c r="AL636" s="32">
        <v>0.26100000000000001</v>
      </c>
      <c r="AM636" s="32">
        <v>0.45100000000000001</v>
      </c>
      <c r="AN636" s="42">
        <v>0.25800000000000001</v>
      </c>
      <c r="AO636" s="41">
        <v>1</v>
      </c>
      <c r="AP636" s="17">
        <v>0</v>
      </c>
      <c r="AQ636">
        <v>0.55100000000000005</v>
      </c>
      <c r="AR636" s="39">
        <v>0.44900000000000001</v>
      </c>
      <c r="AS636" t="s">
        <v>98</v>
      </c>
      <c r="AT636" s="39" t="s">
        <v>98</v>
      </c>
      <c r="AU636">
        <v>0</v>
      </c>
      <c r="AV636" s="17">
        <v>1</v>
      </c>
      <c r="AW636">
        <v>0</v>
      </c>
      <c r="AX636" s="17">
        <v>1</v>
      </c>
      <c r="AY636" s="17" t="s">
        <v>5</v>
      </c>
      <c r="AZ636">
        <v>0</v>
      </c>
      <c r="BA636">
        <v>1</v>
      </c>
      <c r="BB636">
        <v>0</v>
      </c>
      <c r="BC636">
        <v>0</v>
      </c>
      <c r="BD636">
        <v>0</v>
      </c>
      <c r="BE636">
        <v>0</v>
      </c>
      <c r="BF636" s="17">
        <v>0</v>
      </c>
      <c r="BG636">
        <v>0</v>
      </c>
      <c r="BH636">
        <v>1</v>
      </c>
      <c r="BI636" s="17">
        <v>0</v>
      </c>
      <c r="BJ636">
        <v>942</v>
      </c>
      <c r="BK636">
        <v>131</v>
      </c>
      <c r="BL636" s="24">
        <f t="shared" si="154"/>
        <v>37.39</v>
      </c>
      <c r="BM636">
        <v>0</v>
      </c>
      <c r="BN636">
        <v>0</v>
      </c>
      <c r="BO636">
        <v>1</v>
      </c>
      <c r="BP636">
        <v>0</v>
      </c>
      <c r="BQ636">
        <v>0</v>
      </c>
      <c r="BR636">
        <v>0</v>
      </c>
      <c r="BS636">
        <v>0</v>
      </c>
      <c r="BT636" s="17">
        <v>0</v>
      </c>
      <c r="BU636">
        <v>0</v>
      </c>
      <c r="BV636">
        <v>0</v>
      </c>
      <c r="BW636">
        <v>1</v>
      </c>
      <c r="BX636" s="17">
        <v>0</v>
      </c>
      <c r="BY636">
        <v>0</v>
      </c>
      <c r="BZ636">
        <v>0</v>
      </c>
      <c r="CA636">
        <v>0</v>
      </c>
      <c r="CB636">
        <v>0</v>
      </c>
      <c r="CC636" s="17">
        <v>0</v>
      </c>
      <c r="CD636">
        <v>0</v>
      </c>
      <c r="CE636">
        <v>0</v>
      </c>
      <c r="CF636">
        <v>1</v>
      </c>
      <c r="CG636">
        <v>1</v>
      </c>
      <c r="CH636">
        <v>0</v>
      </c>
      <c r="CI636">
        <v>0</v>
      </c>
      <c r="CJ636">
        <v>0</v>
      </c>
      <c r="CK636">
        <v>0</v>
      </c>
      <c r="CL636">
        <v>0</v>
      </c>
      <c r="CM636">
        <v>0</v>
      </c>
      <c r="CN636">
        <v>0</v>
      </c>
      <c r="CO636" s="17">
        <v>0</v>
      </c>
      <c r="CP636">
        <v>0.17100000000000001</v>
      </c>
      <c r="CQ636">
        <v>66</v>
      </c>
      <c r="CR636">
        <v>1</v>
      </c>
      <c r="CS636">
        <v>0</v>
      </c>
      <c r="CT636">
        <v>20</v>
      </c>
      <c r="CZ636" s="33" t="s">
        <v>85</v>
      </c>
    </row>
    <row r="637" spans="1:104" x14ac:dyDescent="0.25">
      <c r="A637">
        <v>636</v>
      </c>
      <c r="B637">
        <v>40</v>
      </c>
      <c r="C637" s="24" t="s">
        <v>333</v>
      </c>
      <c r="D637" s="12">
        <v>7.5</v>
      </c>
      <c r="E637" s="13">
        <v>0.8</v>
      </c>
      <c r="F637" s="7">
        <f t="shared" si="152"/>
        <v>9.375</v>
      </c>
      <c r="G637" s="7">
        <f t="shared" si="145"/>
        <v>6.7</v>
      </c>
      <c r="H637" s="15">
        <f t="shared" si="146"/>
        <v>8.3000000000000007</v>
      </c>
      <c r="I637" s="11">
        <f t="shared" si="147"/>
        <v>0.10262683889087333</v>
      </c>
      <c r="J637" s="32">
        <f t="shared" si="148"/>
        <v>1.0946862815026489E-2</v>
      </c>
      <c r="K637" s="32">
        <f t="shared" si="149"/>
        <v>91.35037287827565</v>
      </c>
      <c r="L637" s="8">
        <v>1</v>
      </c>
      <c r="M637" s="9">
        <v>0</v>
      </c>
      <c r="N637" s="8">
        <v>0</v>
      </c>
      <c r="O637" s="9">
        <v>0</v>
      </c>
      <c r="P637" s="9">
        <v>1</v>
      </c>
      <c r="Q637" s="9">
        <v>0</v>
      </c>
      <c r="R637" s="9">
        <v>0</v>
      </c>
      <c r="S637" s="8">
        <v>8270</v>
      </c>
      <c r="T637" s="9">
        <v>12</v>
      </c>
      <c r="U637" s="9">
        <f t="shared" si="150"/>
        <v>8257</v>
      </c>
      <c r="V637" s="9">
        <f t="shared" si="151"/>
        <v>17</v>
      </c>
      <c r="W637" s="7">
        <v>11.13</v>
      </c>
      <c r="X637" s="7">
        <v>20.260000000000002</v>
      </c>
      <c r="Y637" s="9">
        <v>1</v>
      </c>
      <c r="Z637" s="9">
        <v>0</v>
      </c>
      <c r="AA637" s="9">
        <v>1</v>
      </c>
      <c r="AB637" s="9">
        <v>0</v>
      </c>
      <c r="AC637" s="9">
        <v>0</v>
      </c>
      <c r="AD637" s="29">
        <v>0</v>
      </c>
      <c r="AE637" s="9">
        <v>1</v>
      </c>
      <c r="AF637" s="9">
        <v>0</v>
      </c>
      <c r="AG637" s="29">
        <v>0</v>
      </c>
      <c r="AH637" s="9">
        <v>1</v>
      </c>
      <c r="AI637" s="29">
        <v>0</v>
      </c>
      <c r="AJ637" s="20">
        <v>2002</v>
      </c>
      <c r="AK637" s="32">
        <f t="shared" si="155"/>
        <v>3.0000000000000027E-2</v>
      </c>
      <c r="AL637" s="32">
        <v>0.26100000000000001</v>
      </c>
      <c r="AM637" s="32">
        <v>0.45100000000000001</v>
      </c>
      <c r="AN637" s="42">
        <v>0.25800000000000001</v>
      </c>
      <c r="AO637" s="41">
        <v>1</v>
      </c>
      <c r="AP637" s="17">
        <v>0</v>
      </c>
      <c r="AQ637">
        <v>0.55100000000000005</v>
      </c>
      <c r="AR637" s="39">
        <v>0.44900000000000001</v>
      </c>
      <c r="AS637" t="s">
        <v>98</v>
      </c>
      <c r="AT637" s="39" t="s">
        <v>98</v>
      </c>
      <c r="AU637">
        <v>0</v>
      </c>
      <c r="AV637" s="17">
        <v>1</v>
      </c>
      <c r="AW637">
        <v>0</v>
      </c>
      <c r="AX637" s="17">
        <v>1</v>
      </c>
      <c r="AY637" s="17" t="s">
        <v>5</v>
      </c>
      <c r="AZ637">
        <v>0</v>
      </c>
      <c r="BA637">
        <v>1</v>
      </c>
      <c r="BB637">
        <v>0</v>
      </c>
      <c r="BC637">
        <v>0</v>
      </c>
      <c r="BD637">
        <v>0</v>
      </c>
      <c r="BE637">
        <v>0</v>
      </c>
      <c r="BF637" s="17">
        <v>0</v>
      </c>
      <c r="BG637">
        <v>0</v>
      </c>
      <c r="BH637">
        <v>1</v>
      </c>
      <c r="BI637" s="17">
        <v>0</v>
      </c>
      <c r="BJ637">
        <v>942</v>
      </c>
      <c r="BK637">
        <v>131</v>
      </c>
      <c r="BL637" s="24">
        <f t="shared" si="154"/>
        <v>37.39</v>
      </c>
      <c r="BM637">
        <v>0</v>
      </c>
      <c r="BN637">
        <v>0</v>
      </c>
      <c r="BO637">
        <v>1</v>
      </c>
      <c r="BP637">
        <v>0</v>
      </c>
      <c r="BQ637">
        <v>0</v>
      </c>
      <c r="BR637">
        <v>0</v>
      </c>
      <c r="BS637">
        <v>0</v>
      </c>
      <c r="BT637" s="17">
        <v>0</v>
      </c>
      <c r="BU637">
        <v>0</v>
      </c>
      <c r="BV637">
        <v>0</v>
      </c>
      <c r="BW637">
        <v>1</v>
      </c>
      <c r="BX637" s="17">
        <v>0</v>
      </c>
      <c r="BY637">
        <v>0</v>
      </c>
      <c r="BZ637">
        <v>0</v>
      </c>
      <c r="CA637">
        <v>0</v>
      </c>
      <c r="CB637">
        <v>0</v>
      </c>
      <c r="CC637" s="17">
        <v>0</v>
      </c>
      <c r="CD637">
        <v>0</v>
      </c>
      <c r="CE637">
        <v>0</v>
      </c>
      <c r="CF637">
        <v>1</v>
      </c>
      <c r="CG637">
        <v>1</v>
      </c>
      <c r="CH637">
        <v>0</v>
      </c>
      <c r="CI637">
        <v>0</v>
      </c>
      <c r="CJ637">
        <v>0</v>
      </c>
      <c r="CK637">
        <v>0</v>
      </c>
      <c r="CL637">
        <v>0</v>
      </c>
      <c r="CM637">
        <v>0</v>
      </c>
      <c r="CN637">
        <v>0</v>
      </c>
      <c r="CO637" s="17">
        <v>0</v>
      </c>
      <c r="CP637">
        <v>0.17100000000000001</v>
      </c>
      <c r="CQ637">
        <v>66</v>
      </c>
      <c r="CR637">
        <v>1</v>
      </c>
      <c r="CS637">
        <v>0</v>
      </c>
      <c r="CT637">
        <v>20</v>
      </c>
      <c r="CZ637" s="33" t="s">
        <v>85</v>
      </c>
    </row>
    <row r="638" spans="1:104" x14ac:dyDescent="0.25">
      <c r="A638">
        <v>637</v>
      </c>
      <c r="B638">
        <v>40</v>
      </c>
      <c r="C638" s="24" t="s">
        <v>333</v>
      </c>
      <c r="D638" s="12">
        <v>6.5</v>
      </c>
      <c r="E638" s="13">
        <v>0.3</v>
      </c>
      <c r="F638" s="7">
        <f t="shared" si="152"/>
        <v>21.666666666666668</v>
      </c>
      <c r="G638" s="7">
        <f t="shared" si="145"/>
        <v>6.2</v>
      </c>
      <c r="H638" s="15">
        <f t="shared" si="146"/>
        <v>6.8</v>
      </c>
      <c r="I638" s="11">
        <f t="shared" si="147"/>
        <v>0.23193881706518138</v>
      </c>
      <c r="J638" s="32">
        <f t="shared" si="148"/>
        <v>1.0704868479931448E-2</v>
      </c>
      <c r="K638" s="32">
        <f t="shared" si="149"/>
        <v>93.415440075206206</v>
      </c>
      <c r="L638" s="8">
        <v>1</v>
      </c>
      <c r="M638" s="9">
        <v>0</v>
      </c>
      <c r="N638" s="8">
        <v>0</v>
      </c>
      <c r="O638" s="9">
        <v>0</v>
      </c>
      <c r="P638" s="9">
        <v>1</v>
      </c>
      <c r="Q638" s="9">
        <v>0</v>
      </c>
      <c r="R638" s="9">
        <v>0</v>
      </c>
      <c r="S638" s="8">
        <v>8270</v>
      </c>
      <c r="T638" s="9">
        <v>12</v>
      </c>
      <c r="U638" s="9">
        <f t="shared" si="150"/>
        <v>8257</v>
      </c>
      <c r="V638" s="9">
        <f t="shared" si="151"/>
        <v>17</v>
      </c>
      <c r="W638" s="7">
        <v>11.13</v>
      </c>
      <c r="X638" s="7">
        <v>20.260000000000002</v>
      </c>
      <c r="Y638" s="9">
        <v>1</v>
      </c>
      <c r="Z638" s="9">
        <v>0</v>
      </c>
      <c r="AA638" s="9">
        <v>1</v>
      </c>
      <c r="AB638" s="9">
        <v>0</v>
      </c>
      <c r="AC638" s="9">
        <v>0</v>
      </c>
      <c r="AD638" s="29">
        <v>0</v>
      </c>
      <c r="AE638" s="9">
        <v>1</v>
      </c>
      <c r="AF638" s="9">
        <v>0</v>
      </c>
      <c r="AG638" s="29">
        <v>0</v>
      </c>
      <c r="AH638" s="9">
        <v>1</v>
      </c>
      <c r="AI638" s="29">
        <v>0</v>
      </c>
      <c r="AJ638" s="20">
        <v>2002</v>
      </c>
      <c r="AK638" s="32">
        <f t="shared" si="155"/>
        <v>3.0000000000000027E-2</v>
      </c>
      <c r="AL638" s="32">
        <v>0.26100000000000001</v>
      </c>
      <c r="AM638" s="32">
        <v>0.45100000000000001</v>
      </c>
      <c r="AN638" s="42">
        <v>0.25800000000000001</v>
      </c>
      <c r="AO638" s="41">
        <v>1</v>
      </c>
      <c r="AP638" s="17">
        <v>0</v>
      </c>
      <c r="AQ638">
        <v>0.55100000000000005</v>
      </c>
      <c r="AR638" s="39">
        <v>0.44900000000000001</v>
      </c>
      <c r="AS638" t="s">
        <v>98</v>
      </c>
      <c r="AT638" s="39" t="s">
        <v>98</v>
      </c>
      <c r="AU638">
        <v>0</v>
      </c>
      <c r="AV638" s="17">
        <v>1</v>
      </c>
      <c r="AW638">
        <v>0</v>
      </c>
      <c r="AX638" s="17">
        <v>1</v>
      </c>
      <c r="AY638" s="17" t="s">
        <v>5</v>
      </c>
      <c r="AZ638">
        <v>0</v>
      </c>
      <c r="BA638">
        <v>1</v>
      </c>
      <c r="BB638">
        <v>0</v>
      </c>
      <c r="BC638">
        <v>0</v>
      </c>
      <c r="BD638">
        <v>0</v>
      </c>
      <c r="BE638">
        <v>0</v>
      </c>
      <c r="BF638" s="17">
        <v>0</v>
      </c>
      <c r="BG638">
        <v>0</v>
      </c>
      <c r="BH638">
        <v>1</v>
      </c>
      <c r="BI638" s="17">
        <v>0</v>
      </c>
      <c r="BJ638">
        <v>942</v>
      </c>
      <c r="BK638">
        <v>131</v>
      </c>
      <c r="BL638" s="24">
        <f t="shared" si="154"/>
        <v>37.39</v>
      </c>
      <c r="BM638">
        <v>0</v>
      </c>
      <c r="BN638">
        <v>0</v>
      </c>
      <c r="BO638">
        <v>1</v>
      </c>
      <c r="BP638">
        <v>0</v>
      </c>
      <c r="BQ638">
        <v>0</v>
      </c>
      <c r="BR638">
        <v>0</v>
      </c>
      <c r="BS638">
        <v>0</v>
      </c>
      <c r="BT638" s="17">
        <v>0</v>
      </c>
      <c r="BU638">
        <v>0</v>
      </c>
      <c r="BV638">
        <v>0</v>
      </c>
      <c r="BW638">
        <v>1</v>
      </c>
      <c r="BX638" s="17">
        <v>0</v>
      </c>
      <c r="BY638">
        <v>0</v>
      </c>
      <c r="BZ638">
        <v>0</v>
      </c>
      <c r="CA638">
        <v>0</v>
      </c>
      <c r="CB638">
        <v>0</v>
      </c>
      <c r="CC638" s="17">
        <v>0</v>
      </c>
      <c r="CD638">
        <v>0</v>
      </c>
      <c r="CE638">
        <v>0</v>
      </c>
      <c r="CF638">
        <v>1</v>
      </c>
      <c r="CG638">
        <v>1</v>
      </c>
      <c r="CH638">
        <v>0</v>
      </c>
      <c r="CI638">
        <v>0</v>
      </c>
      <c r="CJ638">
        <v>0</v>
      </c>
      <c r="CK638">
        <v>0</v>
      </c>
      <c r="CL638">
        <v>0</v>
      </c>
      <c r="CM638">
        <v>0</v>
      </c>
      <c r="CN638">
        <v>0</v>
      </c>
      <c r="CO638" s="17">
        <v>0</v>
      </c>
      <c r="CP638">
        <v>0.17100000000000001</v>
      </c>
      <c r="CQ638">
        <v>66</v>
      </c>
      <c r="CR638">
        <v>1</v>
      </c>
      <c r="CS638">
        <v>0</v>
      </c>
      <c r="CT638">
        <v>20</v>
      </c>
      <c r="CZ638" s="33" t="s">
        <v>85</v>
      </c>
    </row>
    <row r="639" spans="1:104" x14ac:dyDescent="0.25">
      <c r="A639">
        <v>638</v>
      </c>
      <c r="B639">
        <v>40</v>
      </c>
      <c r="C639" s="24" t="s">
        <v>333</v>
      </c>
      <c r="D639" s="12">
        <v>6.5</v>
      </c>
      <c r="E639" s="13">
        <v>0.3</v>
      </c>
      <c r="F639" s="7">
        <f t="shared" si="152"/>
        <v>21.666666666666668</v>
      </c>
      <c r="G639" s="7">
        <f t="shared" si="145"/>
        <v>6.2</v>
      </c>
      <c r="H639" s="15">
        <f t="shared" si="146"/>
        <v>6.8</v>
      </c>
      <c r="I639" s="11">
        <f t="shared" si="147"/>
        <v>0.23193881706518138</v>
      </c>
      <c r="J639" s="32">
        <f t="shared" si="148"/>
        <v>1.0704868479931448E-2</v>
      </c>
      <c r="K639" s="32">
        <f t="shared" si="149"/>
        <v>93.415440075206206</v>
      </c>
      <c r="L639" s="8">
        <v>1</v>
      </c>
      <c r="M639" s="9">
        <v>0</v>
      </c>
      <c r="N639" s="8">
        <v>0</v>
      </c>
      <c r="O639" s="9">
        <v>0</v>
      </c>
      <c r="P639" s="9">
        <v>1</v>
      </c>
      <c r="Q639" s="9">
        <v>0</v>
      </c>
      <c r="R639" s="9">
        <v>0</v>
      </c>
      <c r="S639" s="8">
        <v>8270</v>
      </c>
      <c r="T639" s="9">
        <v>12</v>
      </c>
      <c r="U639" s="9">
        <f t="shared" si="150"/>
        <v>8257</v>
      </c>
      <c r="V639" s="9">
        <f t="shared" si="151"/>
        <v>17</v>
      </c>
      <c r="W639" s="7">
        <v>11.13</v>
      </c>
      <c r="X639" s="7">
        <v>20.260000000000002</v>
      </c>
      <c r="Y639" s="9">
        <v>1</v>
      </c>
      <c r="Z639" s="9">
        <v>0</v>
      </c>
      <c r="AA639" s="9">
        <v>1</v>
      </c>
      <c r="AB639" s="9">
        <v>0</v>
      </c>
      <c r="AC639" s="9">
        <v>0</v>
      </c>
      <c r="AD639" s="29">
        <v>0</v>
      </c>
      <c r="AE639" s="9">
        <v>1</v>
      </c>
      <c r="AF639" s="9">
        <v>0</v>
      </c>
      <c r="AG639" s="29">
        <v>0</v>
      </c>
      <c r="AH639" s="9">
        <v>1</v>
      </c>
      <c r="AI639" s="29">
        <v>0</v>
      </c>
      <c r="AJ639" s="20">
        <v>2002</v>
      </c>
      <c r="AK639" s="32">
        <f t="shared" si="155"/>
        <v>3.0000000000000027E-2</v>
      </c>
      <c r="AL639" s="32">
        <v>0.26100000000000001</v>
      </c>
      <c r="AM639" s="32">
        <v>0.45100000000000001</v>
      </c>
      <c r="AN639" s="42">
        <v>0.25800000000000001</v>
      </c>
      <c r="AO639" s="41">
        <v>1</v>
      </c>
      <c r="AP639" s="17">
        <v>0</v>
      </c>
      <c r="AQ639">
        <v>0.55100000000000005</v>
      </c>
      <c r="AR639" s="39">
        <v>0.44900000000000001</v>
      </c>
      <c r="AS639" t="s">
        <v>98</v>
      </c>
      <c r="AT639" s="39" t="s">
        <v>98</v>
      </c>
      <c r="AU639">
        <v>0</v>
      </c>
      <c r="AV639" s="17">
        <v>1</v>
      </c>
      <c r="AW639">
        <v>0</v>
      </c>
      <c r="AX639" s="17">
        <v>1</v>
      </c>
      <c r="AY639" s="17" t="s">
        <v>5</v>
      </c>
      <c r="AZ639">
        <v>0</v>
      </c>
      <c r="BA639">
        <v>1</v>
      </c>
      <c r="BB639">
        <v>0</v>
      </c>
      <c r="BC639">
        <v>0</v>
      </c>
      <c r="BD639">
        <v>0</v>
      </c>
      <c r="BE639">
        <v>0</v>
      </c>
      <c r="BF639" s="17">
        <v>0</v>
      </c>
      <c r="BG639">
        <v>0</v>
      </c>
      <c r="BH639">
        <v>1</v>
      </c>
      <c r="BI639" s="17">
        <v>0</v>
      </c>
      <c r="BJ639">
        <v>942</v>
      </c>
      <c r="BK639">
        <v>131</v>
      </c>
      <c r="BL639" s="24">
        <f t="shared" si="154"/>
        <v>37.39</v>
      </c>
      <c r="BM639">
        <v>0</v>
      </c>
      <c r="BN639">
        <v>0</v>
      </c>
      <c r="BO639">
        <v>1</v>
      </c>
      <c r="BP639">
        <v>0</v>
      </c>
      <c r="BQ639">
        <v>0</v>
      </c>
      <c r="BR639">
        <v>0</v>
      </c>
      <c r="BS639">
        <v>0</v>
      </c>
      <c r="BT639" s="17">
        <v>0</v>
      </c>
      <c r="BU639">
        <v>0</v>
      </c>
      <c r="BV639">
        <v>0</v>
      </c>
      <c r="BW639">
        <v>1</v>
      </c>
      <c r="BX639" s="17">
        <v>0</v>
      </c>
      <c r="BY639">
        <v>0</v>
      </c>
      <c r="BZ639">
        <v>0</v>
      </c>
      <c r="CA639">
        <v>0</v>
      </c>
      <c r="CB639">
        <v>0</v>
      </c>
      <c r="CC639" s="17">
        <v>0</v>
      </c>
      <c r="CD639">
        <v>0</v>
      </c>
      <c r="CE639">
        <v>0</v>
      </c>
      <c r="CF639">
        <v>1</v>
      </c>
      <c r="CG639">
        <v>1</v>
      </c>
      <c r="CH639">
        <v>0</v>
      </c>
      <c r="CI639">
        <v>0</v>
      </c>
      <c r="CJ639">
        <v>0</v>
      </c>
      <c r="CK639">
        <v>0</v>
      </c>
      <c r="CL639">
        <v>0</v>
      </c>
      <c r="CM639">
        <v>0</v>
      </c>
      <c r="CN639">
        <v>0</v>
      </c>
      <c r="CO639" s="17">
        <v>0</v>
      </c>
      <c r="CP639">
        <v>0.17100000000000001</v>
      </c>
      <c r="CQ639">
        <v>66</v>
      </c>
      <c r="CR639">
        <v>1</v>
      </c>
      <c r="CS639">
        <v>0</v>
      </c>
      <c r="CT639">
        <v>20</v>
      </c>
      <c r="CZ639" s="33" t="s">
        <v>85</v>
      </c>
    </row>
    <row r="640" spans="1:104" x14ac:dyDescent="0.25">
      <c r="A640">
        <v>639</v>
      </c>
      <c r="B640">
        <v>40</v>
      </c>
      <c r="C640" s="24" t="s">
        <v>333</v>
      </c>
      <c r="D640" s="12">
        <v>4.3</v>
      </c>
      <c r="E640" s="13">
        <v>0.4</v>
      </c>
      <c r="F640" s="7">
        <f t="shared" si="152"/>
        <v>10.749999999999998</v>
      </c>
      <c r="G640" s="7">
        <f t="shared" si="145"/>
        <v>3.9</v>
      </c>
      <c r="H640" s="15">
        <f t="shared" si="146"/>
        <v>4.7</v>
      </c>
      <c r="I640" s="11">
        <f t="shared" si="147"/>
        <v>0.11748414622991958</v>
      </c>
      <c r="J640" s="32">
        <f t="shared" si="148"/>
        <v>1.092875778882973E-2</v>
      </c>
      <c r="K640" s="32">
        <f t="shared" si="149"/>
        <v>91.501707634338715</v>
      </c>
      <c r="L640" s="8">
        <v>1</v>
      </c>
      <c r="M640" s="9">
        <v>0</v>
      </c>
      <c r="N640" s="8">
        <v>0</v>
      </c>
      <c r="O640" s="9">
        <v>0</v>
      </c>
      <c r="P640" s="9">
        <v>1</v>
      </c>
      <c r="Q640" s="9">
        <v>0</v>
      </c>
      <c r="R640" s="9">
        <v>0</v>
      </c>
      <c r="S640" s="8">
        <v>8270</v>
      </c>
      <c r="T640" s="9">
        <v>12</v>
      </c>
      <c r="U640" s="9">
        <f t="shared" si="150"/>
        <v>8257</v>
      </c>
      <c r="V640" s="9">
        <f t="shared" si="151"/>
        <v>17</v>
      </c>
      <c r="W640" s="7">
        <v>11.13</v>
      </c>
      <c r="X640" s="7">
        <v>20.260000000000002</v>
      </c>
      <c r="Y640" s="9">
        <v>1</v>
      </c>
      <c r="Z640" s="9">
        <v>0</v>
      </c>
      <c r="AA640" s="9">
        <v>1</v>
      </c>
      <c r="AB640" s="9">
        <v>0</v>
      </c>
      <c r="AC640" s="9">
        <v>0</v>
      </c>
      <c r="AD640" s="29">
        <v>0</v>
      </c>
      <c r="AE640" s="9">
        <v>1</v>
      </c>
      <c r="AF640" s="9">
        <v>0</v>
      </c>
      <c r="AG640" s="29">
        <v>0</v>
      </c>
      <c r="AH640" s="9">
        <v>1</v>
      </c>
      <c r="AI640" s="29">
        <v>0</v>
      </c>
      <c r="AJ640" s="20">
        <v>2002</v>
      </c>
      <c r="AK640" s="32">
        <f t="shared" si="155"/>
        <v>3.0000000000000027E-2</v>
      </c>
      <c r="AL640" s="32">
        <v>0.26100000000000001</v>
      </c>
      <c r="AM640" s="32">
        <v>0.45100000000000001</v>
      </c>
      <c r="AN640" s="42">
        <v>0.25800000000000001</v>
      </c>
      <c r="AO640" s="41">
        <v>1</v>
      </c>
      <c r="AP640" s="17">
        <v>0</v>
      </c>
      <c r="AQ640">
        <v>0.55100000000000005</v>
      </c>
      <c r="AR640" s="39">
        <v>0.44900000000000001</v>
      </c>
      <c r="AS640" t="s">
        <v>98</v>
      </c>
      <c r="AT640" s="39" t="s">
        <v>98</v>
      </c>
      <c r="AU640">
        <v>0</v>
      </c>
      <c r="AV640" s="17">
        <v>1</v>
      </c>
      <c r="AW640">
        <v>0</v>
      </c>
      <c r="AX640" s="17">
        <v>1</v>
      </c>
      <c r="AY640" s="17" t="s">
        <v>5</v>
      </c>
      <c r="AZ640">
        <v>0</v>
      </c>
      <c r="BA640">
        <v>1</v>
      </c>
      <c r="BB640">
        <v>0</v>
      </c>
      <c r="BC640">
        <v>0</v>
      </c>
      <c r="BD640">
        <v>0</v>
      </c>
      <c r="BE640">
        <v>0</v>
      </c>
      <c r="BF640" s="17">
        <v>0</v>
      </c>
      <c r="BG640">
        <v>0</v>
      </c>
      <c r="BH640">
        <v>1</v>
      </c>
      <c r="BI640" s="17">
        <v>0</v>
      </c>
      <c r="BJ640">
        <v>942</v>
      </c>
      <c r="BK640">
        <v>131</v>
      </c>
      <c r="BL640" s="24">
        <f t="shared" si="154"/>
        <v>37.39</v>
      </c>
      <c r="BM640">
        <v>0</v>
      </c>
      <c r="BN640">
        <v>0</v>
      </c>
      <c r="BO640">
        <v>1</v>
      </c>
      <c r="BP640">
        <v>0</v>
      </c>
      <c r="BQ640">
        <v>0</v>
      </c>
      <c r="BR640">
        <v>0</v>
      </c>
      <c r="BS640">
        <v>0</v>
      </c>
      <c r="BT640" s="17">
        <v>0</v>
      </c>
      <c r="BU640">
        <v>0</v>
      </c>
      <c r="BV640">
        <v>0</v>
      </c>
      <c r="BW640">
        <v>1</v>
      </c>
      <c r="BX640" s="17">
        <v>0</v>
      </c>
      <c r="BY640">
        <v>0</v>
      </c>
      <c r="BZ640">
        <v>0</v>
      </c>
      <c r="CA640">
        <v>0</v>
      </c>
      <c r="CB640">
        <v>0</v>
      </c>
      <c r="CC640" s="17">
        <v>0</v>
      </c>
      <c r="CD640">
        <v>0</v>
      </c>
      <c r="CE640">
        <v>0</v>
      </c>
      <c r="CF640">
        <v>1</v>
      </c>
      <c r="CG640">
        <v>1</v>
      </c>
      <c r="CH640">
        <v>0</v>
      </c>
      <c r="CI640">
        <v>0</v>
      </c>
      <c r="CJ640">
        <v>0</v>
      </c>
      <c r="CK640">
        <v>0</v>
      </c>
      <c r="CL640">
        <v>0</v>
      </c>
      <c r="CM640">
        <v>0</v>
      </c>
      <c r="CN640">
        <v>0</v>
      </c>
      <c r="CO640" s="17">
        <v>0</v>
      </c>
      <c r="CP640">
        <v>0.17100000000000001</v>
      </c>
      <c r="CQ640">
        <v>66</v>
      </c>
      <c r="CR640">
        <v>1</v>
      </c>
      <c r="CS640">
        <v>0</v>
      </c>
      <c r="CT640">
        <v>20</v>
      </c>
      <c r="CZ640" s="33" t="s">
        <v>85</v>
      </c>
    </row>
    <row r="641" spans="1:104" s="141" customFormat="1" x14ac:dyDescent="0.25">
      <c r="A641" s="141">
        <v>640</v>
      </c>
      <c r="B641" s="141">
        <v>40</v>
      </c>
      <c r="C641" s="142" t="s">
        <v>333</v>
      </c>
      <c r="D641" s="143">
        <v>4.2</v>
      </c>
      <c r="E641" s="144">
        <v>0.4</v>
      </c>
      <c r="F641" s="145">
        <f t="shared" si="152"/>
        <v>10.5</v>
      </c>
      <c r="G641" s="145">
        <f t="shared" si="145"/>
        <v>3.8000000000000003</v>
      </c>
      <c r="H641" s="146">
        <f t="shared" si="146"/>
        <v>4.6000000000000005</v>
      </c>
      <c r="I641" s="147">
        <f t="shared" si="147"/>
        <v>0.11478837992273992</v>
      </c>
      <c r="J641" s="148">
        <f t="shared" si="148"/>
        <v>1.0932226659308564E-2</v>
      </c>
      <c r="K641" s="148">
        <f t="shared" si="149"/>
        <v>91.472673515099572</v>
      </c>
      <c r="L641" s="149">
        <v>1</v>
      </c>
      <c r="M641" s="150">
        <v>0</v>
      </c>
      <c r="N641" s="149">
        <v>0</v>
      </c>
      <c r="O641" s="150">
        <v>0</v>
      </c>
      <c r="P641" s="150">
        <v>1</v>
      </c>
      <c r="Q641" s="150">
        <v>0</v>
      </c>
      <c r="R641" s="150">
        <v>0</v>
      </c>
      <c r="S641" s="149">
        <v>8270</v>
      </c>
      <c r="T641" s="150">
        <v>12</v>
      </c>
      <c r="U641" s="150">
        <f t="shared" si="150"/>
        <v>8257</v>
      </c>
      <c r="V641" s="150">
        <f t="shared" si="151"/>
        <v>17</v>
      </c>
      <c r="W641" s="145">
        <v>11.13</v>
      </c>
      <c r="X641" s="145">
        <v>20.260000000000002</v>
      </c>
      <c r="Y641" s="150">
        <v>1</v>
      </c>
      <c r="Z641" s="150">
        <v>0</v>
      </c>
      <c r="AA641" s="150">
        <v>1</v>
      </c>
      <c r="AB641" s="150">
        <v>0</v>
      </c>
      <c r="AC641" s="150">
        <v>0</v>
      </c>
      <c r="AD641" s="151">
        <v>0</v>
      </c>
      <c r="AE641" s="150">
        <v>1</v>
      </c>
      <c r="AF641" s="150">
        <v>0</v>
      </c>
      <c r="AG641" s="151">
        <v>0</v>
      </c>
      <c r="AH641" s="150">
        <v>1</v>
      </c>
      <c r="AI641" s="151">
        <v>0</v>
      </c>
      <c r="AJ641" s="152">
        <v>2002</v>
      </c>
      <c r="AK641" s="148">
        <f t="shared" si="155"/>
        <v>3.0000000000000027E-2</v>
      </c>
      <c r="AL641" s="148">
        <v>0.26100000000000001</v>
      </c>
      <c r="AM641" s="148">
        <v>0.45100000000000001</v>
      </c>
      <c r="AN641" s="153">
        <v>0.25800000000000001</v>
      </c>
      <c r="AO641" s="154">
        <v>1</v>
      </c>
      <c r="AP641" s="155">
        <v>0</v>
      </c>
      <c r="AQ641" s="141">
        <v>0.55100000000000005</v>
      </c>
      <c r="AR641" s="156">
        <v>0.44900000000000001</v>
      </c>
      <c r="AS641" s="141" t="s">
        <v>98</v>
      </c>
      <c r="AT641" s="156" t="s">
        <v>98</v>
      </c>
      <c r="AU641">
        <v>0</v>
      </c>
      <c r="AV641" s="155">
        <v>1</v>
      </c>
      <c r="AW641" s="141">
        <v>0</v>
      </c>
      <c r="AX641" s="155">
        <v>1</v>
      </c>
      <c r="AY641" s="155" t="s">
        <v>5</v>
      </c>
      <c r="AZ641">
        <v>0</v>
      </c>
      <c r="BA641">
        <v>1</v>
      </c>
      <c r="BB641">
        <v>0</v>
      </c>
      <c r="BC641">
        <v>0</v>
      </c>
      <c r="BD641">
        <v>0</v>
      </c>
      <c r="BE641">
        <v>0</v>
      </c>
      <c r="BF641" s="155">
        <v>0</v>
      </c>
      <c r="BG641">
        <v>0</v>
      </c>
      <c r="BH641">
        <v>1</v>
      </c>
      <c r="BI641" s="155">
        <v>0</v>
      </c>
      <c r="BJ641">
        <v>942</v>
      </c>
      <c r="BK641">
        <v>131</v>
      </c>
      <c r="BL641" s="142">
        <f t="shared" si="154"/>
        <v>37.39</v>
      </c>
      <c r="BM641" s="141">
        <v>0</v>
      </c>
      <c r="BN641" s="141">
        <v>0</v>
      </c>
      <c r="BO641" s="141">
        <v>1</v>
      </c>
      <c r="BP641" s="141">
        <v>0</v>
      </c>
      <c r="BQ641" s="141">
        <v>0</v>
      </c>
      <c r="BR641" s="141">
        <v>0</v>
      </c>
      <c r="BS641" s="141">
        <v>0</v>
      </c>
      <c r="BT641" s="155">
        <v>0</v>
      </c>
      <c r="BU641" s="141">
        <v>0</v>
      </c>
      <c r="BV641" s="141">
        <v>0</v>
      </c>
      <c r="BW641" s="141">
        <v>1</v>
      </c>
      <c r="BX641" s="155">
        <v>0</v>
      </c>
      <c r="BY641" s="141">
        <v>0</v>
      </c>
      <c r="BZ641" s="141">
        <v>0</v>
      </c>
      <c r="CA641" s="141">
        <v>0</v>
      </c>
      <c r="CB641" s="141">
        <v>0</v>
      </c>
      <c r="CC641" s="155">
        <v>0</v>
      </c>
      <c r="CD641" s="141">
        <v>0</v>
      </c>
      <c r="CE641" s="141">
        <v>0</v>
      </c>
      <c r="CF641" s="141">
        <v>1</v>
      </c>
      <c r="CG641" s="141">
        <v>1</v>
      </c>
      <c r="CH641" s="141">
        <v>0</v>
      </c>
      <c r="CI641" s="141">
        <v>0</v>
      </c>
      <c r="CJ641" s="141">
        <v>0</v>
      </c>
      <c r="CK641">
        <v>0</v>
      </c>
      <c r="CL641" s="141">
        <v>0</v>
      </c>
      <c r="CM641" s="141">
        <v>0</v>
      </c>
      <c r="CN641" s="141">
        <v>0</v>
      </c>
      <c r="CO641" s="155">
        <v>0</v>
      </c>
      <c r="CP641">
        <v>0.17100000000000001</v>
      </c>
      <c r="CQ641">
        <v>66</v>
      </c>
      <c r="CR641">
        <v>1</v>
      </c>
      <c r="CS641" s="141">
        <v>0</v>
      </c>
      <c r="CT641" s="141">
        <v>20</v>
      </c>
      <c r="CU641" s="157"/>
      <c r="CZ641" s="33" t="s">
        <v>85</v>
      </c>
    </row>
    <row r="642" spans="1:104" x14ac:dyDescent="0.25">
      <c r="A642">
        <v>641</v>
      </c>
      <c r="B642">
        <v>41</v>
      </c>
      <c r="C642" s="24" t="s">
        <v>334</v>
      </c>
      <c r="D642" s="12">
        <v>4.0999999999999996</v>
      </c>
      <c r="E642" s="13">
        <v>0.2</v>
      </c>
      <c r="F642" s="7">
        <f t="shared" si="152"/>
        <v>20.499999999999996</v>
      </c>
      <c r="G642" s="7">
        <f t="shared" ref="G642:G705" si="156">D642-E642</f>
        <v>3.8999999999999995</v>
      </c>
      <c r="H642" s="15">
        <f t="shared" ref="H642:H705" si="157">D642+E642</f>
        <v>4.3</v>
      </c>
      <c r="I642" s="11">
        <f t="shared" ref="I642:I705" si="158">IFERROR(F642/SQRT(F642^2+U642), "X")</f>
        <v>0.21871410847199574</v>
      </c>
      <c r="J642" s="32">
        <f t="shared" ref="J642:J705" si="159">IFERROR(SQRT((1-I642^2)/U642), "X")</f>
        <v>1.0668980901072963E-2</v>
      </c>
      <c r="K642" s="32">
        <f t="shared" ref="K642:K705" si="160">IFERROR(1/J642, "X")</f>
        <v>93.729664461151259</v>
      </c>
      <c r="L642" s="8">
        <v>1</v>
      </c>
      <c r="M642" s="9">
        <v>0</v>
      </c>
      <c r="N642" s="8">
        <v>0</v>
      </c>
      <c r="O642" s="9">
        <v>1</v>
      </c>
      <c r="P642" s="9">
        <v>0</v>
      </c>
      <c r="Q642" s="9">
        <v>0</v>
      </c>
      <c r="R642" s="9">
        <v>0</v>
      </c>
      <c r="S642" s="8">
        <v>8369</v>
      </c>
      <c r="T642" s="9">
        <v>3</v>
      </c>
      <c r="U642" s="9">
        <f t="shared" ref="U642:U705" si="161">S642-T642-1</f>
        <v>8365</v>
      </c>
      <c r="V642" s="9">
        <f t="shared" ref="V642:V705" si="162">COUNTIF(B:B,B642)</f>
        <v>15</v>
      </c>
      <c r="W642" s="7">
        <v>9.89</v>
      </c>
      <c r="X642" s="7">
        <v>16.940000000000001</v>
      </c>
      <c r="Y642" s="9">
        <v>1</v>
      </c>
      <c r="Z642" s="9">
        <v>0</v>
      </c>
      <c r="AA642" s="9">
        <v>1</v>
      </c>
      <c r="AB642" s="9">
        <v>0</v>
      </c>
      <c r="AC642" s="9">
        <v>0</v>
      </c>
      <c r="AD642" s="29">
        <v>0</v>
      </c>
      <c r="AE642" s="9">
        <v>0</v>
      </c>
      <c r="AF642" s="9">
        <v>1</v>
      </c>
      <c r="AG642" s="29">
        <v>0</v>
      </c>
      <c r="AH642" s="9">
        <v>0</v>
      </c>
      <c r="AI642" s="29">
        <v>1</v>
      </c>
      <c r="AJ642" s="20">
        <v>2012</v>
      </c>
      <c r="AK642" s="32">
        <v>0.19700000000000001</v>
      </c>
      <c r="AL642" s="32">
        <v>0.12</v>
      </c>
      <c r="AM642" s="32">
        <f t="shared" ref="AM642:AM656" si="163">1-SUM(AL642,AK642,AN642)</f>
        <v>0.43999999999999995</v>
      </c>
      <c r="AN642" s="42">
        <v>0.24299999999999999</v>
      </c>
      <c r="AO642" s="41">
        <v>1</v>
      </c>
      <c r="AP642" s="17">
        <v>0</v>
      </c>
      <c r="AQ642">
        <v>1</v>
      </c>
      <c r="AR642" s="39">
        <v>0</v>
      </c>
      <c r="AS642">
        <v>55.2</v>
      </c>
      <c r="AT642" s="39">
        <v>44.8</v>
      </c>
      <c r="AU642">
        <v>0</v>
      </c>
      <c r="AV642" s="17">
        <v>1</v>
      </c>
      <c r="AW642" t="s">
        <v>98</v>
      </c>
      <c r="AX642" s="17" t="s">
        <v>98</v>
      </c>
      <c r="AY642" s="17" t="s">
        <v>6</v>
      </c>
      <c r="AZ642">
        <v>0</v>
      </c>
      <c r="BA642">
        <v>0</v>
      </c>
      <c r="BB642">
        <v>0</v>
      </c>
      <c r="BC642">
        <v>0</v>
      </c>
      <c r="BD642">
        <v>1</v>
      </c>
      <c r="BE642">
        <v>0</v>
      </c>
      <c r="BF642" s="17">
        <v>0</v>
      </c>
      <c r="BG642">
        <v>0</v>
      </c>
      <c r="BH642">
        <v>1</v>
      </c>
      <c r="BI642" s="17">
        <v>0</v>
      </c>
      <c r="BJ642">
        <v>2675</v>
      </c>
      <c r="BK642">
        <v>153</v>
      </c>
      <c r="BL642" s="24">
        <v>35.5</v>
      </c>
      <c r="BM642">
        <v>1</v>
      </c>
      <c r="BN642">
        <v>0</v>
      </c>
      <c r="BO642">
        <v>0</v>
      </c>
      <c r="BP642">
        <v>0</v>
      </c>
      <c r="BQ642">
        <v>0</v>
      </c>
      <c r="BR642">
        <v>0</v>
      </c>
      <c r="BS642">
        <v>0</v>
      </c>
      <c r="BT642" s="17">
        <v>0</v>
      </c>
      <c r="BU642">
        <v>0</v>
      </c>
      <c r="BV642">
        <v>0</v>
      </c>
      <c r="BW642">
        <v>1</v>
      </c>
      <c r="BX642" s="17">
        <v>0</v>
      </c>
      <c r="BY642">
        <v>0</v>
      </c>
      <c r="BZ642">
        <v>0</v>
      </c>
      <c r="CA642">
        <v>0</v>
      </c>
      <c r="CB642">
        <v>0</v>
      </c>
      <c r="CC642" s="17">
        <v>0</v>
      </c>
      <c r="CD642">
        <v>0</v>
      </c>
      <c r="CE642">
        <v>0</v>
      </c>
      <c r="CF642">
        <v>1</v>
      </c>
      <c r="CG642">
        <v>1</v>
      </c>
      <c r="CH642">
        <v>0</v>
      </c>
      <c r="CI642">
        <v>0</v>
      </c>
      <c r="CJ642">
        <v>0</v>
      </c>
      <c r="CK642">
        <v>0</v>
      </c>
      <c r="CL642">
        <v>0</v>
      </c>
      <c r="CM642">
        <v>0</v>
      </c>
      <c r="CN642">
        <v>0</v>
      </c>
      <c r="CO642" s="17">
        <v>0</v>
      </c>
      <c r="CP642">
        <v>0.13900000000000001</v>
      </c>
      <c r="CQ642">
        <v>42</v>
      </c>
      <c r="CR642">
        <v>1</v>
      </c>
      <c r="CS642">
        <v>0</v>
      </c>
      <c r="CT642">
        <v>27</v>
      </c>
      <c r="CZ642" s="33" t="s">
        <v>85</v>
      </c>
    </row>
    <row r="643" spans="1:104" x14ac:dyDescent="0.25">
      <c r="A643">
        <v>642</v>
      </c>
      <c r="B643">
        <v>41</v>
      </c>
      <c r="C643" s="24" t="s">
        <v>334</v>
      </c>
      <c r="D643" s="12">
        <v>2.2000000000000002</v>
      </c>
      <c r="E643" s="13">
        <v>0.2</v>
      </c>
      <c r="F643" s="7">
        <f t="shared" si="152"/>
        <v>11</v>
      </c>
      <c r="G643" s="7">
        <f t="shared" si="156"/>
        <v>2</v>
      </c>
      <c r="H643" s="15">
        <f t="shared" si="157"/>
        <v>2.4000000000000004</v>
      </c>
      <c r="I643" s="11">
        <f t="shared" si="158"/>
        <v>0.15786943985836729</v>
      </c>
      <c r="J643" s="32">
        <f t="shared" si="159"/>
        <v>1.4351767259851572E-2</v>
      </c>
      <c r="K643" s="32">
        <f t="shared" si="160"/>
        <v>69.677830046579373</v>
      </c>
      <c r="L643" s="8">
        <v>1</v>
      </c>
      <c r="M643" s="9">
        <v>0</v>
      </c>
      <c r="N643" s="8">
        <v>0</v>
      </c>
      <c r="O643" s="9">
        <v>1</v>
      </c>
      <c r="P643" s="9">
        <v>0</v>
      </c>
      <c r="Q643" s="9">
        <v>0</v>
      </c>
      <c r="R643" s="9">
        <v>0</v>
      </c>
      <c r="S643" s="8">
        <v>4738</v>
      </c>
      <c r="T643" s="9">
        <v>3</v>
      </c>
      <c r="U643" s="9">
        <f t="shared" si="161"/>
        <v>4734</v>
      </c>
      <c r="V643" s="9">
        <f t="shared" si="162"/>
        <v>15</v>
      </c>
      <c r="W643" s="7">
        <v>9.89</v>
      </c>
      <c r="X643" s="7">
        <v>16.940000000000001</v>
      </c>
      <c r="Y643" s="9">
        <v>1</v>
      </c>
      <c r="Z643" s="9">
        <v>0</v>
      </c>
      <c r="AA643" s="9">
        <v>1</v>
      </c>
      <c r="AB643" s="9">
        <v>0</v>
      </c>
      <c r="AC643" s="9">
        <v>0</v>
      </c>
      <c r="AD643" s="29">
        <v>0</v>
      </c>
      <c r="AE643" s="9">
        <v>0</v>
      </c>
      <c r="AF643" s="9">
        <v>1</v>
      </c>
      <c r="AG643" s="29">
        <v>0</v>
      </c>
      <c r="AH643" s="9">
        <v>0</v>
      </c>
      <c r="AI643" s="29">
        <v>1</v>
      </c>
      <c r="AJ643" s="20">
        <v>2012</v>
      </c>
      <c r="AK643" s="32">
        <v>0.19700000000000001</v>
      </c>
      <c r="AL643" s="32">
        <v>0.12</v>
      </c>
      <c r="AM643" s="32">
        <f t="shared" si="163"/>
        <v>0.43999999999999995</v>
      </c>
      <c r="AN643" s="42">
        <v>0.24299999999999999</v>
      </c>
      <c r="AO643" s="41">
        <v>1</v>
      </c>
      <c r="AP643" s="17">
        <v>0</v>
      </c>
      <c r="AQ643">
        <v>1</v>
      </c>
      <c r="AR643" s="39">
        <v>0</v>
      </c>
      <c r="AS643">
        <v>55.2</v>
      </c>
      <c r="AT643" s="39">
        <v>44.8</v>
      </c>
      <c r="AU643">
        <v>0</v>
      </c>
      <c r="AV643" s="17">
        <v>1</v>
      </c>
      <c r="AW643" t="s">
        <v>98</v>
      </c>
      <c r="AX643" s="17" t="s">
        <v>98</v>
      </c>
      <c r="AY643" s="17" t="s">
        <v>6</v>
      </c>
      <c r="AZ643">
        <v>0</v>
      </c>
      <c r="BA643">
        <v>0</v>
      </c>
      <c r="BB643">
        <v>0</v>
      </c>
      <c r="BC643">
        <v>0</v>
      </c>
      <c r="BD643">
        <v>1</v>
      </c>
      <c r="BE643">
        <v>0</v>
      </c>
      <c r="BF643" s="17">
        <v>0</v>
      </c>
      <c r="BG643">
        <v>0</v>
      </c>
      <c r="BH643">
        <v>1</v>
      </c>
      <c r="BI643" s="17">
        <v>0</v>
      </c>
      <c r="BJ643">
        <v>2675</v>
      </c>
      <c r="BK643">
        <v>153</v>
      </c>
      <c r="BL643" s="24">
        <v>35.5</v>
      </c>
      <c r="BM643">
        <v>1</v>
      </c>
      <c r="BN643">
        <v>0</v>
      </c>
      <c r="BO643">
        <v>0</v>
      </c>
      <c r="BP643">
        <v>0</v>
      </c>
      <c r="BQ643">
        <v>0</v>
      </c>
      <c r="BR643">
        <v>0</v>
      </c>
      <c r="BS643">
        <v>0</v>
      </c>
      <c r="BT643" s="17">
        <v>0</v>
      </c>
      <c r="BU643">
        <v>0</v>
      </c>
      <c r="BV643">
        <v>0</v>
      </c>
      <c r="BW643">
        <v>1</v>
      </c>
      <c r="BX643" s="17">
        <v>0</v>
      </c>
      <c r="BY643">
        <v>0</v>
      </c>
      <c r="BZ643">
        <v>0</v>
      </c>
      <c r="CA643">
        <v>0</v>
      </c>
      <c r="CB643">
        <v>0</v>
      </c>
      <c r="CC643" s="17">
        <v>0</v>
      </c>
      <c r="CD643">
        <v>0</v>
      </c>
      <c r="CE643">
        <v>0</v>
      </c>
      <c r="CF643">
        <v>1</v>
      </c>
      <c r="CG643">
        <v>1</v>
      </c>
      <c r="CH643">
        <v>0</v>
      </c>
      <c r="CI643">
        <v>0</v>
      </c>
      <c r="CJ643">
        <v>0</v>
      </c>
      <c r="CK643">
        <v>0</v>
      </c>
      <c r="CL643">
        <v>0</v>
      </c>
      <c r="CM643">
        <v>0</v>
      </c>
      <c r="CN643">
        <v>0</v>
      </c>
      <c r="CO643" s="17">
        <v>0</v>
      </c>
      <c r="CP643">
        <v>0.13900000000000001</v>
      </c>
      <c r="CQ643">
        <v>42</v>
      </c>
      <c r="CR643">
        <v>1</v>
      </c>
      <c r="CS643">
        <v>0</v>
      </c>
      <c r="CT643">
        <v>27</v>
      </c>
      <c r="CZ643" s="33" t="s">
        <v>85</v>
      </c>
    </row>
    <row r="644" spans="1:104" x14ac:dyDescent="0.25">
      <c r="A644">
        <v>643</v>
      </c>
      <c r="B644">
        <v>41</v>
      </c>
      <c r="C644" s="24" t="s">
        <v>334</v>
      </c>
      <c r="D644" s="12">
        <v>5.3</v>
      </c>
      <c r="E644" s="13">
        <v>0.2</v>
      </c>
      <c r="F644" s="7">
        <f t="shared" si="152"/>
        <v>26.499999999999996</v>
      </c>
      <c r="G644" s="7">
        <f t="shared" si="156"/>
        <v>5.0999999999999996</v>
      </c>
      <c r="H644" s="15">
        <f t="shared" si="157"/>
        <v>5.5</v>
      </c>
      <c r="I644" s="11">
        <f t="shared" si="158"/>
        <v>0.40275370209545769</v>
      </c>
      <c r="J644" s="32">
        <f t="shared" si="159"/>
        <v>1.5198252909262555E-2</v>
      </c>
      <c r="K644" s="32">
        <f t="shared" si="160"/>
        <v>65.797036407424912</v>
      </c>
      <c r="L644" s="8">
        <v>1</v>
      </c>
      <c r="M644" s="9">
        <v>0</v>
      </c>
      <c r="N644" s="8">
        <v>0</v>
      </c>
      <c r="O644" s="9">
        <v>1</v>
      </c>
      <c r="P644" s="9">
        <v>0</v>
      </c>
      <c r="Q644" s="9">
        <v>0</v>
      </c>
      <c r="R644" s="9">
        <v>0</v>
      </c>
      <c r="S644" s="8">
        <v>3631</v>
      </c>
      <c r="T644" s="9">
        <v>3</v>
      </c>
      <c r="U644" s="9">
        <f t="shared" si="161"/>
        <v>3627</v>
      </c>
      <c r="V644" s="9">
        <f t="shared" si="162"/>
        <v>15</v>
      </c>
      <c r="W644" s="7">
        <v>9.89</v>
      </c>
      <c r="X644" s="7">
        <v>16.940000000000001</v>
      </c>
      <c r="Y644" s="9">
        <v>1</v>
      </c>
      <c r="Z644" s="9">
        <v>0</v>
      </c>
      <c r="AA644" s="9">
        <v>1</v>
      </c>
      <c r="AB644" s="9">
        <v>0</v>
      </c>
      <c r="AC644" s="9">
        <v>0</v>
      </c>
      <c r="AD644" s="29">
        <v>0</v>
      </c>
      <c r="AE644" s="9">
        <v>0</v>
      </c>
      <c r="AF644" s="9">
        <v>1</v>
      </c>
      <c r="AG644" s="29">
        <v>0</v>
      </c>
      <c r="AH644" s="9">
        <v>0</v>
      </c>
      <c r="AI644" s="29">
        <v>1</v>
      </c>
      <c r="AJ644" s="20">
        <v>2012</v>
      </c>
      <c r="AK644" s="32">
        <v>0.19700000000000001</v>
      </c>
      <c r="AL644" s="32">
        <v>0.12</v>
      </c>
      <c r="AM644" s="32">
        <f t="shared" si="163"/>
        <v>0.43999999999999995</v>
      </c>
      <c r="AN644" s="42">
        <v>0.24299999999999999</v>
      </c>
      <c r="AO644" s="41">
        <v>1</v>
      </c>
      <c r="AP644" s="17">
        <v>0</v>
      </c>
      <c r="AQ644">
        <v>1</v>
      </c>
      <c r="AR644" s="39">
        <v>0</v>
      </c>
      <c r="AS644">
        <v>55.2</v>
      </c>
      <c r="AT644" s="39">
        <v>44.8</v>
      </c>
      <c r="AU644">
        <v>0</v>
      </c>
      <c r="AV644" s="17">
        <v>1</v>
      </c>
      <c r="AW644" t="s">
        <v>98</v>
      </c>
      <c r="AX644" s="17" t="s">
        <v>98</v>
      </c>
      <c r="AY644" s="17" t="s">
        <v>6</v>
      </c>
      <c r="AZ644">
        <v>0</v>
      </c>
      <c r="BA644">
        <v>0</v>
      </c>
      <c r="BB644">
        <v>0</v>
      </c>
      <c r="BC644">
        <v>0</v>
      </c>
      <c r="BD644">
        <v>1</v>
      </c>
      <c r="BE644">
        <v>0</v>
      </c>
      <c r="BF644" s="17">
        <v>0</v>
      </c>
      <c r="BG644">
        <v>0</v>
      </c>
      <c r="BH644">
        <v>1</v>
      </c>
      <c r="BI644" s="17">
        <v>0</v>
      </c>
      <c r="BJ644">
        <v>2675</v>
      </c>
      <c r="BK644">
        <v>153</v>
      </c>
      <c r="BL644" s="24">
        <v>35.5</v>
      </c>
      <c r="BM644">
        <v>1</v>
      </c>
      <c r="BN644">
        <v>0</v>
      </c>
      <c r="BO644">
        <v>0</v>
      </c>
      <c r="BP644">
        <v>0</v>
      </c>
      <c r="BQ644">
        <v>0</v>
      </c>
      <c r="BR644">
        <v>0</v>
      </c>
      <c r="BS644">
        <v>0</v>
      </c>
      <c r="BT644" s="17">
        <v>0</v>
      </c>
      <c r="BU644">
        <v>0</v>
      </c>
      <c r="BV644">
        <v>0</v>
      </c>
      <c r="BW644">
        <v>1</v>
      </c>
      <c r="BX644" s="17">
        <v>0</v>
      </c>
      <c r="BY644">
        <v>0</v>
      </c>
      <c r="BZ644">
        <v>0</v>
      </c>
      <c r="CA644">
        <v>0</v>
      </c>
      <c r="CB644">
        <v>0</v>
      </c>
      <c r="CC644" s="17">
        <v>0</v>
      </c>
      <c r="CD644">
        <v>0</v>
      </c>
      <c r="CE644">
        <v>0</v>
      </c>
      <c r="CF644">
        <v>1</v>
      </c>
      <c r="CG644">
        <v>1</v>
      </c>
      <c r="CH644">
        <v>0</v>
      </c>
      <c r="CI644">
        <v>0</v>
      </c>
      <c r="CJ644">
        <v>0</v>
      </c>
      <c r="CK644">
        <v>0</v>
      </c>
      <c r="CL644">
        <v>0</v>
      </c>
      <c r="CM644">
        <v>0</v>
      </c>
      <c r="CN644">
        <v>0</v>
      </c>
      <c r="CO644" s="17">
        <v>0</v>
      </c>
      <c r="CP644">
        <v>0.13900000000000001</v>
      </c>
      <c r="CQ644">
        <v>42</v>
      </c>
      <c r="CR644">
        <v>1</v>
      </c>
      <c r="CS644">
        <v>0</v>
      </c>
      <c r="CT644">
        <v>27</v>
      </c>
      <c r="CZ644" s="33" t="s">
        <v>85</v>
      </c>
    </row>
    <row r="645" spans="1:104" x14ac:dyDescent="0.25">
      <c r="A645">
        <v>644</v>
      </c>
      <c r="B645">
        <v>41</v>
      </c>
      <c r="C645" s="24" t="s">
        <v>334</v>
      </c>
      <c r="D645" s="12">
        <v>1.8</v>
      </c>
      <c r="E645" s="13">
        <v>0.5</v>
      </c>
      <c r="F645" s="7">
        <f t="shared" si="152"/>
        <v>3.6</v>
      </c>
      <c r="G645" s="7">
        <f t="shared" si="156"/>
        <v>1.3</v>
      </c>
      <c r="H645" s="15">
        <f t="shared" si="157"/>
        <v>2.2999999999999998</v>
      </c>
      <c r="I645" s="11">
        <f t="shared" si="158"/>
        <v>7.4951869287651629E-2</v>
      </c>
      <c r="J645" s="32">
        <f t="shared" si="159"/>
        <v>2.081996369101434E-2</v>
      </c>
      <c r="K645" s="32">
        <f t="shared" si="160"/>
        <v>48.030823436622448</v>
      </c>
      <c r="L645" s="8">
        <v>1</v>
      </c>
      <c r="M645" s="9">
        <v>0</v>
      </c>
      <c r="N645" s="8">
        <v>0</v>
      </c>
      <c r="O645" s="9">
        <v>1</v>
      </c>
      <c r="P645" s="9">
        <v>0</v>
      </c>
      <c r="Q645" s="9">
        <v>0</v>
      </c>
      <c r="R645" s="9">
        <v>0</v>
      </c>
      <c r="S645" s="8">
        <v>2298</v>
      </c>
      <c r="T645" s="9">
        <v>3</v>
      </c>
      <c r="U645" s="9">
        <f t="shared" si="161"/>
        <v>2294</v>
      </c>
      <c r="V645" s="9">
        <f t="shared" si="162"/>
        <v>15</v>
      </c>
      <c r="W645" s="7">
        <v>9.81</v>
      </c>
      <c r="X645" s="7">
        <v>11.78</v>
      </c>
      <c r="Y645" s="9">
        <v>1</v>
      </c>
      <c r="Z645" s="9">
        <v>0</v>
      </c>
      <c r="AA645" s="9">
        <v>1</v>
      </c>
      <c r="AB645" s="9">
        <v>0</v>
      </c>
      <c r="AC645" s="9">
        <v>0</v>
      </c>
      <c r="AD645" s="29">
        <v>0</v>
      </c>
      <c r="AE645" s="9">
        <v>0</v>
      </c>
      <c r="AF645" s="9">
        <v>1</v>
      </c>
      <c r="AG645" s="29">
        <v>0</v>
      </c>
      <c r="AH645" s="9">
        <v>0</v>
      </c>
      <c r="AI645" s="29">
        <v>1</v>
      </c>
      <c r="AJ645" s="20">
        <v>2012</v>
      </c>
      <c r="AK645" s="32">
        <v>0.19700000000000001</v>
      </c>
      <c r="AL645" s="32">
        <v>0.12</v>
      </c>
      <c r="AM645" s="32">
        <f t="shared" si="163"/>
        <v>0.43999999999999995</v>
      </c>
      <c r="AN645" s="42">
        <v>0.24299999999999999</v>
      </c>
      <c r="AO645" s="41">
        <v>1</v>
      </c>
      <c r="AP645" s="17">
        <v>0</v>
      </c>
      <c r="AQ645">
        <v>1</v>
      </c>
      <c r="AR645" s="39">
        <v>0</v>
      </c>
      <c r="AS645">
        <v>55.2</v>
      </c>
      <c r="AT645" s="39">
        <v>44.8</v>
      </c>
      <c r="AU645">
        <v>0</v>
      </c>
      <c r="AV645" s="17">
        <v>1</v>
      </c>
      <c r="AW645" t="s">
        <v>98</v>
      </c>
      <c r="AX645" s="17" t="s">
        <v>98</v>
      </c>
      <c r="AY645" s="17" t="s">
        <v>6</v>
      </c>
      <c r="AZ645">
        <v>0</v>
      </c>
      <c r="BA645">
        <v>0</v>
      </c>
      <c r="BB645">
        <v>0</v>
      </c>
      <c r="BC645">
        <v>0</v>
      </c>
      <c r="BD645">
        <v>1</v>
      </c>
      <c r="BE645">
        <v>0</v>
      </c>
      <c r="BF645" s="17">
        <v>0</v>
      </c>
      <c r="BG645">
        <v>0</v>
      </c>
      <c r="BH645">
        <v>1</v>
      </c>
      <c r="BI645" s="17">
        <v>0</v>
      </c>
      <c r="BJ645">
        <v>2675</v>
      </c>
      <c r="BK645">
        <v>153</v>
      </c>
      <c r="BL645" s="24">
        <v>29.52</v>
      </c>
      <c r="BM645">
        <v>0</v>
      </c>
      <c r="BN645">
        <v>0</v>
      </c>
      <c r="BO645">
        <v>0</v>
      </c>
      <c r="BP645">
        <v>1</v>
      </c>
      <c r="BQ645">
        <v>0</v>
      </c>
      <c r="BR645">
        <v>0</v>
      </c>
      <c r="BS645">
        <v>0</v>
      </c>
      <c r="BT645" s="17">
        <v>0</v>
      </c>
      <c r="BU645">
        <v>0</v>
      </c>
      <c r="BV645">
        <v>0</v>
      </c>
      <c r="BW645">
        <v>1</v>
      </c>
      <c r="BX645" s="17">
        <v>0</v>
      </c>
      <c r="BY645">
        <v>0</v>
      </c>
      <c r="BZ645">
        <v>0</v>
      </c>
      <c r="CA645">
        <v>0</v>
      </c>
      <c r="CB645">
        <v>0</v>
      </c>
      <c r="CC645" s="17">
        <v>0</v>
      </c>
      <c r="CD645">
        <v>0</v>
      </c>
      <c r="CE645">
        <v>0</v>
      </c>
      <c r="CF645">
        <v>0</v>
      </c>
      <c r="CG645">
        <v>0</v>
      </c>
      <c r="CH645">
        <v>0</v>
      </c>
      <c r="CI645">
        <v>0</v>
      </c>
      <c r="CJ645">
        <v>0</v>
      </c>
      <c r="CK645">
        <v>0</v>
      </c>
      <c r="CL645">
        <v>0</v>
      </c>
      <c r="CM645">
        <v>0</v>
      </c>
      <c r="CN645">
        <v>0</v>
      </c>
      <c r="CO645" s="17">
        <v>0</v>
      </c>
      <c r="CP645">
        <v>0.13900000000000001</v>
      </c>
      <c r="CQ645">
        <v>42</v>
      </c>
      <c r="CR645">
        <v>1</v>
      </c>
      <c r="CS645">
        <v>0</v>
      </c>
      <c r="CT645">
        <v>27</v>
      </c>
      <c r="CZ645" s="33" t="s">
        <v>85</v>
      </c>
    </row>
    <row r="646" spans="1:104" x14ac:dyDescent="0.25">
      <c r="A646">
        <v>645</v>
      </c>
      <c r="B646">
        <v>41</v>
      </c>
      <c r="C646" s="24" t="s">
        <v>334</v>
      </c>
      <c r="D646" s="12">
        <v>0.7</v>
      </c>
      <c r="E646" s="13">
        <v>0.7</v>
      </c>
      <c r="F646" s="7">
        <f t="shared" si="152"/>
        <v>1</v>
      </c>
      <c r="G646" s="7">
        <f t="shared" si="156"/>
        <v>0</v>
      </c>
      <c r="H646" s="15">
        <f t="shared" si="157"/>
        <v>1.4</v>
      </c>
      <c r="I646" s="11">
        <f t="shared" si="158"/>
        <v>2.4640709031819093E-2</v>
      </c>
      <c r="J646" s="32">
        <f t="shared" si="159"/>
        <v>2.4640709031819093E-2</v>
      </c>
      <c r="K646" s="32">
        <f t="shared" si="160"/>
        <v>40.583247775406051</v>
      </c>
      <c r="L646" s="8">
        <v>1</v>
      </c>
      <c r="M646" s="9">
        <v>0</v>
      </c>
      <c r="N646" s="8">
        <v>0</v>
      </c>
      <c r="O646" s="9">
        <v>1</v>
      </c>
      <c r="P646" s="9">
        <v>0</v>
      </c>
      <c r="Q646" s="9">
        <v>0</v>
      </c>
      <c r="R646" s="9">
        <v>0</v>
      </c>
      <c r="S646" s="8">
        <v>1650</v>
      </c>
      <c r="T646" s="9">
        <v>3</v>
      </c>
      <c r="U646" s="9">
        <f t="shared" si="161"/>
        <v>1646</v>
      </c>
      <c r="V646" s="9">
        <f t="shared" si="162"/>
        <v>15</v>
      </c>
      <c r="W646" s="7">
        <v>9.81</v>
      </c>
      <c r="X646" s="7">
        <v>11.78</v>
      </c>
      <c r="Y646" s="9">
        <v>1</v>
      </c>
      <c r="Z646" s="9">
        <v>0</v>
      </c>
      <c r="AA646" s="9">
        <v>1</v>
      </c>
      <c r="AB646" s="9">
        <v>0</v>
      </c>
      <c r="AC646" s="9">
        <v>0</v>
      </c>
      <c r="AD646" s="29">
        <v>0</v>
      </c>
      <c r="AE646" s="9">
        <v>0</v>
      </c>
      <c r="AF646" s="9">
        <v>1</v>
      </c>
      <c r="AG646" s="29">
        <v>0</v>
      </c>
      <c r="AH646" s="9">
        <v>0</v>
      </c>
      <c r="AI646" s="29">
        <v>1</v>
      </c>
      <c r="AJ646" s="20">
        <v>2012</v>
      </c>
      <c r="AK646" s="32">
        <v>0.19700000000000001</v>
      </c>
      <c r="AL646" s="32">
        <v>0.12</v>
      </c>
      <c r="AM646" s="32">
        <f t="shared" si="163"/>
        <v>0.43999999999999995</v>
      </c>
      <c r="AN646" s="42">
        <v>0.24299999999999999</v>
      </c>
      <c r="AO646" s="41">
        <v>1</v>
      </c>
      <c r="AP646" s="17">
        <v>0</v>
      </c>
      <c r="AQ646">
        <v>1</v>
      </c>
      <c r="AR646" s="39">
        <v>0</v>
      </c>
      <c r="AS646">
        <v>55.2</v>
      </c>
      <c r="AT646" s="39">
        <v>44.8</v>
      </c>
      <c r="AU646">
        <v>0</v>
      </c>
      <c r="AV646" s="17">
        <v>1</v>
      </c>
      <c r="AW646" t="s">
        <v>98</v>
      </c>
      <c r="AX646" s="17" t="s">
        <v>98</v>
      </c>
      <c r="AY646" s="17" t="s">
        <v>6</v>
      </c>
      <c r="AZ646">
        <v>0</v>
      </c>
      <c r="BA646">
        <v>0</v>
      </c>
      <c r="BB646">
        <v>0</v>
      </c>
      <c r="BC646">
        <v>0</v>
      </c>
      <c r="BD646">
        <v>1</v>
      </c>
      <c r="BE646">
        <v>0</v>
      </c>
      <c r="BF646" s="17">
        <v>0</v>
      </c>
      <c r="BG646">
        <v>0</v>
      </c>
      <c r="BH646">
        <v>1</v>
      </c>
      <c r="BI646" s="17">
        <v>0</v>
      </c>
      <c r="BJ646">
        <v>2675</v>
      </c>
      <c r="BK646">
        <v>153</v>
      </c>
      <c r="BL646" s="24">
        <v>29.52</v>
      </c>
      <c r="BM646">
        <v>0</v>
      </c>
      <c r="BN646">
        <v>0</v>
      </c>
      <c r="BO646">
        <v>0</v>
      </c>
      <c r="BP646">
        <v>1</v>
      </c>
      <c r="BQ646">
        <v>0</v>
      </c>
      <c r="BR646">
        <v>0</v>
      </c>
      <c r="BS646">
        <v>0</v>
      </c>
      <c r="BT646" s="17">
        <v>0</v>
      </c>
      <c r="BU646">
        <v>0</v>
      </c>
      <c r="BV646">
        <v>0</v>
      </c>
      <c r="BW646">
        <v>1</v>
      </c>
      <c r="BX646" s="17">
        <v>0</v>
      </c>
      <c r="BY646">
        <v>0</v>
      </c>
      <c r="BZ646">
        <v>0</v>
      </c>
      <c r="CA646">
        <v>0</v>
      </c>
      <c r="CB646">
        <v>0</v>
      </c>
      <c r="CC646" s="17">
        <v>0</v>
      </c>
      <c r="CD646">
        <v>0</v>
      </c>
      <c r="CE646">
        <v>0</v>
      </c>
      <c r="CF646">
        <v>1</v>
      </c>
      <c r="CG646">
        <v>1</v>
      </c>
      <c r="CH646">
        <v>0</v>
      </c>
      <c r="CI646">
        <v>0</v>
      </c>
      <c r="CJ646">
        <v>0</v>
      </c>
      <c r="CK646">
        <v>0</v>
      </c>
      <c r="CL646">
        <v>1</v>
      </c>
      <c r="CM646">
        <v>0</v>
      </c>
      <c r="CN646">
        <v>0</v>
      </c>
      <c r="CO646" s="17">
        <v>0</v>
      </c>
      <c r="CP646">
        <v>0.13900000000000001</v>
      </c>
      <c r="CQ646">
        <v>42</v>
      </c>
      <c r="CR646">
        <v>1</v>
      </c>
      <c r="CS646">
        <v>0</v>
      </c>
      <c r="CT646">
        <v>27</v>
      </c>
      <c r="CZ646" s="33" t="s">
        <v>85</v>
      </c>
    </row>
    <row r="647" spans="1:104" x14ac:dyDescent="0.25">
      <c r="A647">
        <v>646</v>
      </c>
      <c r="B647">
        <v>41</v>
      </c>
      <c r="C647" s="24" t="s">
        <v>334</v>
      </c>
      <c r="D647" s="12">
        <v>0.5750039497608439</v>
      </c>
      <c r="E647" s="13">
        <v>0.44357447552979379</v>
      </c>
      <c r="F647" s="7">
        <v>1.2962962962962969</v>
      </c>
      <c r="G647" s="7">
        <f t="shared" si="156"/>
        <v>0.13142947423105011</v>
      </c>
      <c r="H647" s="15">
        <f t="shared" si="157"/>
        <v>1.0185784252906376</v>
      </c>
      <c r="I647" s="11">
        <f t="shared" si="158"/>
        <v>1.4173581477609E-2</v>
      </c>
      <c r="J647" s="32">
        <f t="shared" si="159"/>
        <v>1.0933905711298366E-2</v>
      </c>
      <c r="K647" s="32">
        <f t="shared" si="160"/>
        <v>91.458626624762914</v>
      </c>
      <c r="L647" s="8">
        <v>1</v>
      </c>
      <c r="M647" s="9">
        <v>0</v>
      </c>
      <c r="N647" s="8">
        <v>0</v>
      </c>
      <c r="O647" s="9">
        <v>1</v>
      </c>
      <c r="P647" s="9">
        <v>0</v>
      </c>
      <c r="Q647" s="9">
        <v>0</v>
      </c>
      <c r="R647" s="9">
        <v>0</v>
      </c>
      <c r="S647" s="8">
        <v>8371</v>
      </c>
      <c r="T647" s="9">
        <v>7</v>
      </c>
      <c r="U647" s="9">
        <f t="shared" si="161"/>
        <v>8363</v>
      </c>
      <c r="V647" s="9">
        <f t="shared" si="162"/>
        <v>15</v>
      </c>
      <c r="W647" s="7">
        <v>9.89</v>
      </c>
      <c r="X647" s="7">
        <v>16.940000000000001</v>
      </c>
      <c r="Y647" s="9">
        <v>0</v>
      </c>
      <c r="Z647" s="9">
        <v>1</v>
      </c>
      <c r="AA647" s="9">
        <v>1</v>
      </c>
      <c r="AB647" s="9">
        <v>0</v>
      </c>
      <c r="AC647" s="9">
        <v>0</v>
      </c>
      <c r="AD647" s="29">
        <v>0</v>
      </c>
      <c r="AE647" s="9">
        <v>0</v>
      </c>
      <c r="AF647" s="9">
        <v>1</v>
      </c>
      <c r="AG647" s="29">
        <v>0</v>
      </c>
      <c r="AH647" s="9">
        <v>0</v>
      </c>
      <c r="AI647" s="29">
        <v>1</v>
      </c>
      <c r="AJ647" s="20">
        <v>2012</v>
      </c>
      <c r="AK647" s="32">
        <v>0.19700000000000001</v>
      </c>
      <c r="AL647" s="32">
        <v>0.12</v>
      </c>
      <c r="AM647" s="32">
        <f t="shared" si="163"/>
        <v>0.43999999999999995</v>
      </c>
      <c r="AN647" s="42">
        <v>0.24299999999999999</v>
      </c>
      <c r="AO647" s="41">
        <v>1</v>
      </c>
      <c r="AP647" s="17">
        <v>0</v>
      </c>
      <c r="AQ647">
        <v>1</v>
      </c>
      <c r="AR647" s="39">
        <v>0</v>
      </c>
      <c r="AS647">
        <v>55.2</v>
      </c>
      <c r="AT647" s="39">
        <v>44.8</v>
      </c>
      <c r="AU647">
        <v>0</v>
      </c>
      <c r="AV647" s="17">
        <v>1</v>
      </c>
      <c r="AW647" t="s">
        <v>98</v>
      </c>
      <c r="AX647" s="17" t="s">
        <v>98</v>
      </c>
      <c r="AY647" s="17" t="s">
        <v>6</v>
      </c>
      <c r="AZ647">
        <v>0</v>
      </c>
      <c r="BA647">
        <v>0</v>
      </c>
      <c r="BB647">
        <v>0</v>
      </c>
      <c r="BC647">
        <v>0</v>
      </c>
      <c r="BD647">
        <v>1</v>
      </c>
      <c r="BE647">
        <v>0</v>
      </c>
      <c r="BF647" s="17">
        <v>0</v>
      </c>
      <c r="BG647">
        <v>0</v>
      </c>
      <c r="BH647">
        <v>1</v>
      </c>
      <c r="BI647" s="17">
        <v>0</v>
      </c>
      <c r="BJ647">
        <v>2675</v>
      </c>
      <c r="BK647">
        <v>153</v>
      </c>
      <c r="BL647" s="24">
        <v>35.5</v>
      </c>
      <c r="BM647">
        <v>1</v>
      </c>
      <c r="BN647">
        <v>0</v>
      </c>
      <c r="BO647">
        <v>0</v>
      </c>
      <c r="BP647">
        <v>0</v>
      </c>
      <c r="BQ647">
        <v>0</v>
      </c>
      <c r="BR647">
        <v>0</v>
      </c>
      <c r="BS647">
        <v>0</v>
      </c>
      <c r="BT647" s="17">
        <v>0</v>
      </c>
      <c r="BU647">
        <v>0</v>
      </c>
      <c r="BV647">
        <v>0</v>
      </c>
      <c r="BW647">
        <v>1</v>
      </c>
      <c r="BX647" s="17">
        <v>0</v>
      </c>
      <c r="BY647">
        <v>0</v>
      </c>
      <c r="BZ647">
        <v>0</v>
      </c>
      <c r="CA647">
        <v>0</v>
      </c>
      <c r="CB647">
        <v>0</v>
      </c>
      <c r="CC647" s="17">
        <v>0</v>
      </c>
      <c r="CD647">
        <v>0</v>
      </c>
      <c r="CE647">
        <v>0</v>
      </c>
      <c r="CF647">
        <v>1</v>
      </c>
      <c r="CG647">
        <v>1</v>
      </c>
      <c r="CH647">
        <v>0</v>
      </c>
      <c r="CI647">
        <v>0</v>
      </c>
      <c r="CJ647">
        <v>0</v>
      </c>
      <c r="CK647">
        <v>0</v>
      </c>
      <c r="CL647">
        <v>1</v>
      </c>
      <c r="CM647">
        <v>0</v>
      </c>
      <c r="CN647">
        <v>0</v>
      </c>
      <c r="CO647" s="17">
        <v>0</v>
      </c>
      <c r="CP647">
        <v>0.13900000000000001</v>
      </c>
      <c r="CQ647">
        <v>42</v>
      </c>
      <c r="CR647">
        <v>1</v>
      </c>
      <c r="CS647">
        <v>0</v>
      </c>
      <c r="CT647">
        <v>27</v>
      </c>
      <c r="CZ647" s="33" t="s">
        <v>85</v>
      </c>
    </row>
    <row r="648" spans="1:104" x14ac:dyDescent="0.25">
      <c r="A648">
        <v>647</v>
      </c>
      <c r="B648">
        <v>41</v>
      </c>
      <c r="C648" s="24" t="s">
        <v>334</v>
      </c>
      <c r="D648" s="12">
        <v>1.2184273858862</v>
      </c>
      <c r="E648" s="13">
        <v>0.50767807745258353</v>
      </c>
      <c r="F648" s="7">
        <v>2.4</v>
      </c>
      <c r="G648" s="7">
        <f t="shared" si="156"/>
        <v>0.7107493084336165</v>
      </c>
      <c r="H648" s="15">
        <f t="shared" si="157"/>
        <v>1.7261054633387836</v>
      </c>
      <c r="I648" s="11">
        <f t="shared" si="158"/>
        <v>2.6234976834956101E-2</v>
      </c>
      <c r="J648" s="32">
        <f t="shared" si="159"/>
        <v>1.0931240347898375E-2</v>
      </c>
      <c r="K648" s="32">
        <f t="shared" si="160"/>
        <v>91.480926973877999</v>
      </c>
      <c r="L648" s="8">
        <v>1</v>
      </c>
      <c r="M648" s="9">
        <v>0</v>
      </c>
      <c r="N648" s="8">
        <v>0</v>
      </c>
      <c r="O648" s="9">
        <v>1</v>
      </c>
      <c r="P648" s="9">
        <v>0</v>
      </c>
      <c r="Q648" s="9">
        <v>0</v>
      </c>
      <c r="R648" s="9">
        <v>0</v>
      </c>
      <c r="S648" s="8">
        <v>8371</v>
      </c>
      <c r="T648" s="9">
        <v>7</v>
      </c>
      <c r="U648" s="9">
        <f t="shared" si="161"/>
        <v>8363</v>
      </c>
      <c r="V648" s="9">
        <f t="shared" si="162"/>
        <v>15</v>
      </c>
      <c r="W648" s="7">
        <v>9.89</v>
      </c>
      <c r="X648" s="7">
        <v>16.940000000000001</v>
      </c>
      <c r="Y648" s="9">
        <v>0</v>
      </c>
      <c r="Z648" s="9">
        <v>1</v>
      </c>
      <c r="AA648" s="9">
        <v>1</v>
      </c>
      <c r="AB648" s="9">
        <v>0</v>
      </c>
      <c r="AC648" s="9">
        <v>0</v>
      </c>
      <c r="AD648" s="29">
        <v>0</v>
      </c>
      <c r="AE648" s="9">
        <v>0</v>
      </c>
      <c r="AF648" s="9">
        <v>1</v>
      </c>
      <c r="AG648" s="29">
        <v>0</v>
      </c>
      <c r="AH648" s="9">
        <v>0</v>
      </c>
      <c r="AI648" s="29">
        <v>1</v>
      </c>
      <c r="AJ648" s="20">
        <v>2012</v>
      </c>
      <c r="AK648" s="32">
        <v>0.19700000000000001</v>
      </c>
      <c r="AL648" s="32">
        <v>0.12</v>
      </c>
      <c r="AM648" s="32">
        <f t="shared" si="163"/>
        <v>0.43999999999999995</v>
      </c>
      <c r="AN648" s="42">
        <v>0.24299999999999999</v>
      </c>
      <c r="AO648" s="41">
        <v>1</v>
      </c>
      <c r="AP648" s="17">
        <v>0</v>
      </c>
      <c r="AQ648">
        <v>1</v>
      </c>
      <c r="AR648" s="39">
        <v>0</v>
      </c>
      <c r="AS648">
        <v>55.2</v>
      </c>
      <c r="AT648" s="39">
        <v>44.8</v>
      </c>
      <c r="AU648">
        <v>0</v>
      </c>
      <c r="AV648" s="17">
        <v>1</v>
      </c>
      <c r="AW648" t="s">
        <v>98</v>
      </c>
      <c r="AX648" s="17" t="s">
        <v>98</v>
      </c>
      <c r="AY648" s="17" t="s">
        <v>6</v>
      </c>
      <c r="AZ648">
        <v>0</v>
      </c>
      <c r="BA648">
        <v>0</v>
      </c>
      <c r="BB648">
        <v>0</v>
      </c>
      <c r="BC648">
        <v>0</v>
      </c>
      <c r="BD648">
        <v>1</v>
      </c>
      <c r="BE648">
        <v>0</v>
      </c>
      <c r="BF648" s="17">
        <v>0</v>
      </c>
      <c r="BG648">
        <v>0</v>
      </c>
      <c r="BH648">
        <v>1</v>
      </c>
      <c r="BI648" s="17">
        <v>0</v>
      </c>
      <c r="BJ648">
        <v>2675</v>
      </c>
      <c r="BK648">
        <v>153</v>
      </c>
      <c r="BL648" s="24">
        <v>35.5</v>
      </c>
      <c r="BM648">
        <v>1</v>
      </c>
      <c r="BN648">
        <v>0</v>
      </c>
      <c r="BO648">
        <v>0</v>
      </c>
      <c r="BP648">
        <v>0</v>
      </c>
      <c r="BQ648">
        <v>0</v>
      </c>
      <c r="BR648">
        <v>0</v>
      </c>
      <c r="BS648">
        <v>0</v>
      </c>
      <c r="BT648" s="17">
        <v>0</v>
      </c>
      <c r="BU648">
        <v>0</v>
      </c>
      <c r="BV648">
        <v>0</v>
      </c>
      <c r="BW648">
        <v>1</v>
      </c>
      <c r="BX648" s="17">
        <v>0</v>
      </c>
      <c r="BY648">
        <v>0</v>
      </c>
      <c r="BZ648">
        <v>0</v>
      </c>
      <c r="CA648">
        <v>0</v>
      </c>
      <c r="CB648">
        <v>0</v>
      </c>
      <c r="CC648" s="17">
        <v>0</v>
      </c>
      <c r="CD648">
        <v>0</v>
      </c>
      <c r="CE648">
        <v>0</v>
      </c>
      <c r="CF648">
        <v>1</v>
      </c>
      <c r="CG648">
        <v>1</v>
      </c>
      <c r="CH648">
        <v>0</v>
      </c>
      <c r="CI648">
        <v>0</v>
      </c>
      <c r="CJ648">
        <v>0</v>
      </c>
      <c r="CK648">
        <v>0</v>
      </c>
      <c r="CL648">
        <v>1</v>
      </c>
      <c r="CM648">
        <v>0</v>
      </c>
      <c r="CN648">
        <v>0</v>
      </c>
      <c r="CO648" s="17">
        <v>0</v>
      </c>
      <c r="CP648">
        <v>0.13900000000000001</v>
      </c>
      <c r="CQ648">
        <v>42</v>
      </c>
      <c r="CR648">
        <v>1</v>
      </c>
      <c r="CS648">
        <v>0</v>
      </c>
      <c r="CT648">
        <v>27</v>
      </c>
      <c r="CZ648" s="33" t="s">
        <v>85</v>
      </c>
    </row>
    <row r="649" spans="1:104" x14ac:dyDescent="0.25">
      <c r="A649">
        <v>648</v>
      </c>
      <c r="B649">
        <v>41</v>
      </c>
      <c r="C649" s="24" t="s">
        <v>334</v>
      </c>
      <c r="D649" s="12">
        <v>4.6168956617874226</v>
      </c>
      <c r="E649" s="13">
        <v>0.44679635436652487</v>
      </c>
      <c r="F649" s="7">
        <v>10.33333333333333</v>
      </c>
      <c r="G649" s="7">
        <f t="shared" si="156"/>
        <v>4.1700993074208981</v>
      </c>
      <c r="H649" s="15">
        <f t="shared" si="157"/>
        <v>5.0636920161539472</v>
      </c>
      <c r="I649" s="11">
        <f t="shared" si="158"/>
        <v>0.1122805241073615</v>
      </c>
      <c r="J649" s="32">
        <f t="shared" si="159"/>
        <v>1.0865857171680147E-2</v>
      </c>
      <c r="K649" s="32">
        <f t="shared" si="160"/>
        <v>92.031395609203813</v>
      </c>
      <c r="L649" s="8">
        <v>1</v>
      </c>
      <c r="M649" s="9">
        <v>0</v>
      </c>
      <c r="N649" s="8">
        <v>0</v>
      </c>
      <c r="O649" s="9">
        <v>1</v>
      </c>
      <c r="P649" s="9">
        <v>0</v>
      </c>
      <c r="Q649" s="9">
        <v>0</v>
      </c>
      <c r="R649" s="9">
        <v>0</v>
      </c>
      <c r="S649" s="8">
        <v>8371</v>
      </c>
      <c r="T649" s="9">
        <v>7</v>
      </c>
      <c r="U649" s="9">
        <f t="shared" si="161"/>
        <v>8363</v>
      </c>
      <c r="V649" s="9">
        <f t="shared" si="162"/>
        <v>15</v>
      </c>
      <c r="W649" s="7">
        <v>9.89</v>
      </c>
      <c r="X649" s="7">
        <v>16.940000000000001</v>
      </c>
      <c r="Y649" s="9">
        <v>0</v>
      </c>
      <c r="Z649" s="9">
        <v>1</v>
      </c>
      <c r="AA649" s="9">
        <v>1</v>
      </c>
      <c r="AB649" s="9">
        <v>0</v>
      </c>
      <c r="AC649" s="9">
        <v>0</v>
      </c>
      <c r="AD649" s="29">
        <v>0</v>
      </c>
      <c r="AE649" s="9">
        <v>0</v>
      </c>
      <c r="AF649" s="9">
        <v>1</v>
      </c>
      <c r="AG649" s="29">
        <v>0</v>
      </c>
      <c r="AH649" s="9">
        <v>0</v>
      </c>
      <c r="AI649" s="29">
        <v>1</v>
      </c>
      <c r="AJ649" s="20">
        <v>2012</v>
      </c>
      <c r="AK649" s="32">
        <v>0.19700000000000001</v>
      </c>
      <c r="AL649" s="32">
        <v>0.12</v>
      </c>
      <c r="AM649" s="32">
        <f t="shared" si="163"/>
        <v>0.43999999999999995</v>
      </c>
      <c r="AN649" s="42">
        <v>0.24299999999999999</v>
      </c>
      <c r="AO649" s="41">
        <v>1</v>
      </c>
      <c r="AP649" s="17">
        <v>0</v>
      </c>
      <c r="AQ649">
        <v>1</v>
      </c>
      <c r="AR649" s="39">
        <v>0</v>
      </c>
      <c r="AS649">
        <v>55.2</v>
      </c>
      <c r="AT649" s="39">
        <v>44.8</v>
      </c>
      <c r="AU649">
        <v>0</v>
      </c>
      <c r="AV649" s="17">
        <v>1</v>
      </c>
      <c r="AW649" t="s">
        <v>98</v>
      </c>
      <c r="AX649" s="17" t="s">
        <v>98</v>
      </c>
      <c r="AY649" s="17" t="s">
        <v>6</v>
      </c>
      <c r="AZ649">
        <v>0</v>
      </c>
      <c r="BA649">
        <v>0</v>
      </c>
      <c r="BB649">
        <v>0</v>
      </c>
      <c r="BC649">
        <v>0</v>
      </c>
      <c r="BD649">
        <v>1</v>
      </c>
      <c r="BE649">
        <v>0</v>
      </c>
      <c r="BF649" s="17">
        <v>0</v>
      </c>
      <c r="BG649">
        <v>0</v>
      </c>
      <c r="BH649">
        <v>1</v>
      </c>
      <c r="BI649" s="17">
        <v>0</v>
      </c>
      <c r="BJ649">
        <v>2675</v>
      </c>
      <c r="BK649">
        <v>153</v>
      </c>
      <c r="BL649" s="24">
        <v>35.5</v>
      </c>
      <c r="BM649">
        <v>1</v>
      </c>
      <c r="BN649">
        <v>0</v>
      </c>
      <c r="BO649">
        <v>0</v>
      </c>
      <c r="BP649">
        <v>0</v>
      </c>
      <c r="BQ649">
        <v>0</v>
      </c>
      <c r="BR649">
        <v>0</v>
      </c>
      <c r="BS649">
        <v>0</v>
      </c>
      <c r="BT649" s="17">
        <v>0</v>
      </c>
      <c r="BU649">
        <v>0</v>
      </c>
      <c r="BV649">
        <v>0</v>
      </c>
      <c r="BW649">
        <v>1</v>
      </c>
      <c r="BX649" s="17">
        <v>0</v>
      </c>
      <c r="BY649">
        <v>0</v>
      </c>
      <c r="BZ649">
        <v>0</v>
      </c>
      <c r="CA649">
        <v>0</v>
      </c>
      <c r="CB649">
        <v>0</v>
      </c>
      <c r="CC649" s="17">
        <v>0</v>
      </c>
      <c r="CD649">
        <v>0</v>
      </c>
      <c r="CE649">
        <v>0</v>
      </c>
      <c r="CF649">
        <v>1</v>
      </c>
      <c r="CG649">
        <v>1</v>
      </c>
      <c r="CH649">
        <v>0</v>
      </c>
      <c r="CI649">
        <v>0</v>
      </c>
      <c r="CJ649">
        <v>0</v>
      </c>
      <c r="CK649">
        <v>0</v>
      </c>
      <c r="CL649">
        <v>1</v>
      </c>
      <c r="CM649">
        <v>0</v>
      </c>
      <c r="CN649">
        <v>0</v>
      </c>
      <c r="CO649" s="17">
        <v>0</v>
      </c>
      <c r="CP649">
        <v>0.13900000000000001</v>
      </c>
      <c r="CQ649">
        <v>42</v>
      </c>
      <c r="CR649">
        <v>1</v>
      </c>
      <c r="CS649">
        <v>0</v>
      </c>
      <c r="CT649">
        <v>27</v>
      </c>
      <c r="CZ649" s="33" t="s">
        <v>85</v>
      </c>
    </row>
    <row r="650" spans="1:104" x14ac:dyDescent="0.25">
      <c r="A650">
        <v>649</v>
      </c>
      <c r="B650">
        <v>41</v>
      </c>
      <c r="C650" s="24" t="s">
        <v>334</v>
      </c>
      <c r="D650" s="12">
        <v>5.1923910316380004</v>
      </c>
      <c r="E650" s="13">
        <v>0.99007456111741521</v>
      </c>
      <c r="F650" s="7">
        <v>5.2444444444444436</v>
      </c>
      <c r="G650" s="7">
        <f t="shared" si="156"/>
        <v>4.2023164705205849</v>
      </c>
      <c r="H650" s="15">
        <f t="shared" si="157"/>
        <v>6.182465592755416</v>
      </c>
      <c r="I650" s="11">
        <f t="shared" si="158"/>
        <v>5.7253950698126874E-2</v>
      </c>
      <c r="J650" s="32">
        <f t="shared" si="159"/>
        <v>1.0917066870405549E-2</v>
      </c>
      <c r="K650" s="32">
        <f t="shared" si="160"/>
        <v>91.599695400862913</v>
      </c>
      <c r="L650" s="8">
        <v>1</v>
      </c>
      <c r="M650" s="9">
        <v>0</v>
      </c>
      <c r="N650" s="8">
        <v>0</v>
      </c>
      <c r="O650" s="9">
        <v>1</v>
      </c>
      <c r="P650" s="9">
        <v>0</v>
      </c>
      <c r="Q650" s="9">
        <v>0</v>
      </c>
      <c r="R650" s="9">
        <v>0</v>
      </c>
      <c r="S650" s="8">
        <v>8371</v>
      </c>
      <c r="T650" s="9">
        <v>7</v>
      </c>
      <c r="U650" s="9">
        <f t="shared" si="161"/>
        <v>8363</v>
      </c>
      <c r="V650" s="9">
        <f t="shared" si="162"/>
        <v>15</v>
      </c>
      <c r="W650" s="7">
        <v>9.89</v>
      </c>
      <c r="X650" s="7">
        <v>16.940000000000001</v>
      </c>
      <c r="Y650" s="9">
        <v>0</v>
      </c>
      <c r="Z650" s="9">
        <v>1</v>
      </c>
      <c r="AA650" s="9">
        <v>1</v>
      </c>
      <c r="AB650" s="9">
        <v>0</v>
      </c>
      <c r="AC650" s="9">
        <v>0</v>
      </c>
      <c r="AD650" s="29">
        <v>0</v>
      </c>
      <c r="AE650" s="9">
        <v>0</v>
      </c>
      <c r="AF650" s="9">
        <v>1</v>
      </c>
      <c r="AG650" s="29">
        <v>0</v>
      </c>
      <c r="AH650" s="9">
        <v>0</v>
      </c>
      <c r="AI650" s="29">
        <v>1</v>
      </c>
      <c r="AJ650" s="20">
        <v>2012</v>
      </c>
      <c r="AK650" s="32">
        <v>0.19700000000000001</v>
      </c>
      <c r="AL650" s="32">
        <v>0.12</v>
      </c>
      <c r="AM650" s="32">
        <f t="shared" si="163"/>
        <v>0.43999999999999995</v>
      </c>
      <c r="AN650" s="42">
        <v>0.24299999999999999</v>
      </c>
      <c r="AO650" s="41">
        <v>1</v>
      </c>
      <c r="AP650" s="17">
        <v>0</v>
      </c>
      <c r="AQ650">
        <v>1</v>
      </c>
      <c r="AR650" s="39">
        <v>0</v>
      </c>
      <c r="AS650">
        <v>55.2</v>
      </c>
      <c r="AT650" s="39">
        <v>44.8</v>
      </c>
      <c r="AU650">
        <v>0</v>
      </c>
      <c r="AV650" s="17">
        <v>1</v>
      </c>
      <c r="AW650" t="s">
        <v>98</v>
      </c>
      <c r="AX650" s="17" t="s">
        <v>98</v>
      </c>
      <c r="AY650" s="17" t="s">
        <v>6</v>
      </c>
      <c r="AZ650">
        <v>0</v>
      </c>
      <c r="BA650">
        <v>0</v>
      </c>
      <c r="BB650">
        <v>0</v>
      </c>
      <c r="BC650">
        <v>0</v>
      </c>
      <c r="BD650">
        <v>1</v>
      </c>
      <c r="BE650">
        <v>0</v>
      </c>
      <c r="BF650" s="17">
        <v>0</v>
      </c>
      <c r="BG650">
        <v>0</v>
      </c>
      <c r="BH650">
        <v>1</v>
      </c>
      <c r="BI650" s="17">
        <v>0</v>
      </c>
      <c r="BJ650">
        <v>2675</v>
      </c>
      <c r="BK650">
        <v>153</v>
      </c>
      <c r="BL650" s="24">
        <v>35.5</v>
      </c>
      <c r="BM650">
        <v>1</v>
      </c>
      <c r="BN650">
        <v>0</v>
      </c>
      <c r="BO650">
        <v>0</v>
      </c>
      <c r="BP650">
        <v>0</v>
      </c>
      <c r="BQ650">
        <v>0</v>
      </c>
      <c r="BR650">
        <v>0</v>
      </c>
      <c r="BS650">
        <v>0</v>
      </c>
      <c r="BT650" s="17">
        <v>0</v>
      </c>
      <c r="BU650">
        <v>0</v>
      </c>
      <c r="BV650">
        <v>0</v>
      </c>
      <c r="BW650">
        <v>1</v>
      </c>
      <c r="BX650" s="17">
        <v>0</v>
      </c>
      <c r="BY650">
        <v>0</v>
      </c>
      <c r="BZ650">
        <v>0</v>
      </c>
      <c r="CA650">
        <v>0</v>
      </c>
      <c r="CB650">
        <v>0</v>
      </c>
      <c r="CC650" s="17">
        <v>0</v>
      </c>
      <c r="CD650">
        <v>0</v>
      </c>
      <c r="CE650">
        <v>0</v>
      </c>
      <c r="CF650">
        <v>1</v>
      </c>
      <c r="CG650">
        <v>1</v>
      </c>
      <c r="CH650">
        <v>0</v>
      </c>
      <c r="CI650">
        <v>0</v>
      </c>
      <c r="CJ650">
        <v>0</v>
      </c>
      <c r="CK650">
        <v>0</v>
      </c>
      <c r="CL650">
        <v>1</v>
      </c>
      <c r="CM650">
        <v>0</v>
      </c>
      <c r="CN650">
        <v>0</v>
      </c>
      <c r="CO650" s="17">
        <v>0</v>
      </c>
      <c r="CP650">
        <v>0.13900000000000001</v>
      </c>
      <c r="CQ650">
        <v>42</v>
      </c>
      <c r="CR650">
        <v>1</v>
      </c>
      <c r="CS650">
        <v>0</v>
      </c>
      <c r="CT650">
        <v>27</v>
      </c>
      <c r="CZ650" s="33" t="s">
        <v>85</v>
      </c>
    </row>
    <row r="651" spans="1:104" x14ac:dyDescent="0.25">
      <c r="A651">
        <v>650</v>
      </c>
      <c r="B651">
        <v>41</v>
      </c>
      <c r="C651" s="24" t="s">
        <v>334</v>
      </c>
      <c r="D651" s="12">
        <v>7.36957776560212</v>
      </c>
      <c r="E651" s="13">
        <v>0.31304401128221399</v>
      </c>
      <c r="F651" s="7">
        <v>23.541666666666661</v>
      </c>
      <c r="G651" s="7">
        <f t="shared" si="156"/>
        <v>7.056533754319906</v>
      </c>
      <c r="H651" s="15">
        <f t="shared" si="157"/>
        <v>7.6826217768843339</v>
      </c>
      <c r="I651" s="11">
        <f t="shared" si="158"/>
        <v>0.24930024610104234</v>
      </c>
      <c r="J651" s="32">
        <f t="shared" si="159"/>
        <v>1.0589744967123924E-2</v>
      </c>
      <c r="K651" s="32">
        <f t="shared" si="160"/>
        <v>94.43098045368609</v>
      </c>
      <c r="L651" s="8">
        <v>1</v>
      </c>
      <c r="M651" s="9">
        <v>0</v>
      </c>
      <c r="N651" s="8">
        <v>0</v>
      </c>
      <c r="O651" s="9">
        <v>1</v>
      </c>
      <c r="P651" s="9">
        <v>0</v>
      </c>
      <c r="Q651" s="9">
        <v>0</v>
      </c>
      <c r="R651" s="9">
        <v>0</v>
      </c>
      <c r="S651" s="8">
        <v>8371</v>
      </c>
      <c r="T651" s="9">
        <v>7</v>
      </c>
      <c r="U651" s="9">
        <f t="shared" si="161"/>
        <v>8363</v>
      </c>
      <c r="V651" s="9">
        <f t="shared" si="162"/>
        <v>15</v>
      </c>
      <c r="W651" s="7">
        <v>9.89</v>
      </c>
      <c r="X651" s="7">
        <v>16.940000000000001</v>
      </c>
      <c r="Y651" s="9">
        <v>0</v>
      </c>
      <c r="Z651" s="9">
        <v>1</v>
      </c>
      <c r="AA651" s="9">
        <v>1</v>
      </c>
      <c r="AB651" s="9">
        <v>0</v>
      </c>
      <c r="AC651" s="9">
        <v>0</v>
      </c>
      <c r="AD651" s="29">
        <v>0</v>
      </c>
      <c r="AE651" s="9">
        <v>0</v>
      </c>
      <c r="AF651" s="9">
        <v>1</v>
      </c>
      <c r="AG651" s="29">
        <v>0</v>
      </c>
      <c r="AH651" s="9">
        <v>0</v>
      </c>
      <c r="AI651" s="29">
        <v>1</v>
      </c>
      <c r="AJ651" s="20">
        <v>2012</v>
      </c>
      <c r="AK651" s="32">
        <v>0.19700000000000001</v>
      </c>
      <c r="AL651" s="32">
        <v>0.12</v>
      </c>
      <c r="AM651" s="32">
        <f t="shared" si="163"/>
        <v>0.43999999999999995</v>
      </c>
      <c r="AN651" s="42">
        <v>0.24299999999999999</v>
      </c>
      <c r="AO651" s="41">
        <v>1</v>
      </c>
      <c r="AP651" s="17">
        <v>0</v>
      </c>
      <c r="AQ651">
        <v>1</v>
      </c>
      <c r="AR651" s="39">
        <v>0</v>
      </c>
      <c r="AS651">
        <v>55.2</v>
      </c>
      <c r="AT651" s="39">
        <v>44.8</v>
      </c>
      <c r="AU651">
        <v>0</v>
      </c>
      <c r="AV651" s="17">
        <v>1</v>
      </c>
      <c r="AW651" t="s">
        <v>98</v>
      </c>
      <c r="AX651" s="17" t="s">
        <v>98</v>
      </c>
      <c r="AY651" s="17" t="s">
        <v>6</v>
      </c>
      <c r="AZ651">
        <v>0</v>
      </c>
      <c r="BA651">
        <v>0</v>
      </c>
      <c r="BB651">
        <v>0</v>
      </c>
      <c r="BC651">
        <v>0</v>
      </c>
      <c r="BD651">
        <v>1</v>
      </c>
      <c r="BE651">
        <v>0</v>
      </c>
      <c r="BF651" s="17">
        <v>0</v>
      </c>
      <c r="BG651">
        <v>0</v>
      </c>
      <c r="BH651">
        <v>1</v>
      </c>
      <c r="BI651" s="17">
        <v>0</v>
      </c>
      <c r="BJ651">
        <v>2675</v>
      </c>
      <c r="BK651">
        <v>153</v>
      </c>
      <c r="BL651" s="24">
        <v>35.5</v>
      </c>
      <c r="BM651">
        <v>1</v>
      </c>
      <c r="BN651">
        <v>0</v>
      </c>
      <c r="BO651">
        <v>0</v>
      </c>
      <c r="BP651">
        <v>0</v>
      </c>
      <c r="BQ651">
        <v>0</v>
      </c>
      <c r="BR651">
        <v>0</v>
      </c>
      <c r="BS651">
        <v>0</v>
      </c>
      <c r="BT651" s="17">
        <v>0</v>
      </c>
      <c r="BU651">
        <v>0</v>
      </c>
      <c r="BV651">
        <v>0</v>
      </c>
      <c r="BW651">
        <v>1</v>
      </c>
      <c r="BX651" s="17">
        <v>0</v>
      </c>
      <c r="BY651">
        <v>0</v>
      </c>
      <c r="BZ651">
        <v>0</v>
      </c>
      <c r="CA651">
        <v>0</v>
      </c>
      <c r="CB651">
        <v>0</v>
      </c>
      <c r="CC651" s="17">
        <v>0</v>
      </c>
      <c r="CD651">
        <v>0</v>
      </c>
      <c r="CE651">
        <v>0</v>
      </c>
      <c r="CF651">
        <v>1</v>
      </c>
      <c r="CG651">
        <v>1</v>
      </c>
      <c r="CH651">
        <v>0</v>
      </c>
      <c r="CI651">
        <v>0</v>
      </c>
      <c r="CJ651">
        <v>0</v>
      </c>
      <c r="CK651">
        <v>0</v>
      </c>
      <c r="CL651">
        <v>1</v>
      </c>
      <c r="CM651">
        <v>0</v>
      </c>
      <c r="CN651">
        <v>0</v>
      </c>
      <c r="CO651" s="17">
        <v>0</v>
      </c>
      <c r="CP651">
        <v>0.13900000000000001</v>
      </c>
      <c r="CQ651">
        <v>42</v>
      </c>
      <c r="CR651">
        <v>1</v>
      </c>
      <c r="CS651">
        <v>0</v>
      </c>
      <c r="CT651">
        <v>27</v>
      </c>
      <c r="CZ651" s="33" t="s">
        <v>85</v>
      </c>
    </row>
    <row r="652" spans="1:104" x14ac:dyDescent="0.25">
      <c r="A652">
        <v>651</v>
      </c>
      <c r="B652">
        <v>41</v>
      </c>
      <c r="C652" s="24" t="s">
        <v>334</v>
      </c>
      <c r="D652" s="12">
        <v>0.88039370359296321</v>
      </c>
      <c r="E652" s="13">
        <v>0.92930446490368346</v>
      </c>
      <c r="F652" s="7">
        <v>0.94736842105263153</v>
      </c>
      <c r="G652" s="7">
        <f t="shared" si="156"/>
        <v>-4.8910761310720252E-2</v>
      </c>
      <c r="H652" s="15">
        <f t="shared" si="157"/>
        <v>1.8096981684966467</v>
      </c>
      <c r="I652" s="11">
        <f t="shared" si="158"/>
        <v>1.9784568514971724E-2</v>
      </c>
      <c r="J652" s="32">
        <f t="shared" si="159"/>
        <v>2.0883711210247929E-2</v>
      </c>
      <c r="K652" s="32">
        <f t="shared" si="160"/>
        <v>47.884209369323493</v>
      </c>
      <c r="L652" s="8">
        <v>1</v>
      </c>
      <c r="M652" s="9">
        <v>0</v>
      </c>
      <c r="N652" s="8">
        <v>0</v>
      </c>
      <c r="O652" s="9">
        <v>1</v>
      </c>
      <c r="P652" s="9">
        <v>0</v>
      </c>
      <c r="Q652" s="9">
        <v>0</v>
      </c>
      <c r="R652" s="9">
        <v>0</v>
      </c>
      <c r="S652" s="8">
        <v>2300</v>
      </c>
      <c r="T652" s="9">
        <v>7</v>
      </c>
      <c r="U652" s="9">
        <f t="shared" si="161"/>
        <v>2292</v>
      </c>
      <c r="V652" s="9">
        <f t="shared" si="162"/>
        <v>15</v>
      </c>
      <c r="W652" s="7">
        <v>9.81</v>
      </c>
      <c r="X652" s="7">
        <v>11.78</v>
      </c>
      <c r="Y652" s="9">
        <v>0</v>
      </c>
      <c r="Z652" s="9">
        <v>1</v>
      </c>
      <c r="AA652" s="9">
        <v>1</v>
      </c>
      <c r="AB652" s="9">
        <v>0</v>
      </c>
      <c r="AC652" s="9">
        <v>0</v>
      </c>
      <c r="AD652" s="29">
        <v>0</v>
      </c>
      <c r="AE652" s="9">
        <v>0</v>
      </c>
      <c r="AF652" s="9">
        <v>1</v>
      </c>
      <c r="AG652" s="29">
        <v>0</v>
      </c>
      <c r="AH652" s="9">
        <v>0</v>
      </c>
      <c r="AI652" s="29">
        <v>1</v>
      </c>
      <c r="AJ652" s="20">
        <v>2012</v>
      </c>
      <c r="AK652" s="32">
        <v>0.19700000000000001</v>
      </c>
      <c r="AL652" s="32">
        <v>0.12</v>
      </c>
      <c r="AM652" s="32">
        <f t="shared" si="163"/>
        <v>0.43999999999999995</v>
      </c>
      <c r="AN652" s="42">
        <v>0.24299999999999999</v>
      </c>
      <c r="AO652" s="41">
        <v>1</v>
      </c>
      <c r="AP652" s="17">
        <v>0</v>
      </c>
      <c r="AQ652">
        <v>1</v>
      </c>
      <c r="AR652" s="39">
        <v>0</v>
      </c>
      <c r="AS652">
        <v>55.2</v>
      </c>
      <c r="AT652" s="39">
        <v>44.8</v>
      </c>
      <c r="AU652">
        <v>0</v>
      </c>
      <c r="AV652" s="17">
        <v>1</v>
      </c>
      <c r="AW652" t="s">
        <v>98</v>
      </c>
      <c r="AX652" s="17" t="s">
        <v>98</v>
      </c>
      <c r="AY652" s="17" t="s">
        <v>6</v>
      </c>
      <c r="AZ652">
        <v>0</v>
      </c>
      <c r="BA652">
        <v>0</v>
      </c>
      <c r="BB652">
        <v>0</v>
      </c>
      <c r="BC652">
        <v>0</v>
      </c>
      <c r="BD652">
        <v>1</v>
      </c>
      <c r="BE652">
        <v>0</v>
      </c>
      <c r="BF652" s="17">
        <v>0</v>
      </c>
      <c r="BG652">
        <v>0</v>
      </c>
      <c r="BH652">
        <v>1</v>
      </c>
      <c r="BI652" s="17">
        <v>0</v>
      </c>
      <c r="BJ652">
        <v>2675</v>
      </c>
      <c r="BK652">
        <v>153</v>
      </c>
      <c r="BL652" s="24">
        <v>29.52</v>
      </c>
      <c r="BM652">
        <v>0</v>
      </c>
      <c r="BN652">
        <v>0</v>
      </c>
      <c r="BO652">
        <v>0</v>
      </c>
      <c r="BP652">
        <v>1</v>
      </c>
      <c r="BQ652">
        <v>0</v>
      </c>
      <c r="BR652">
        <v>0</v>
      </c>
      <c r="BS652">
        <v>0</v>
      </c>
      <c r="BT652" s="17">
        <v>0</v>
      </c>
      <c r="BU652">
        <v>0</v>
      </c>
      <c r="BV652">
        <v>0</v>
      </c>
      <c r="BW652">
        <v>1</v>
      </c>
      <c r="BX652" s="17">
        <v>0</v>
      </c>
      <c r="BY652">
        <v>0</v>
      </c>
      <c r="BZ652">
        <v>0</v>
      </c>
      <c r="CA652">
        <v>0</v>
      </c>
      <c r="CB652">
        <v>0</v>
      </c>
      <c r="CC652" s="17">
        <v>0</v>
      </c>
      <c r="CD652">
        <v>0</v>
      </c>
      <c r="CE652">
        <v>0</v>
      </c>
      <c r="CF652">
        <v>1</v>
      </c>
      <c r="CG652">
        <v>1</v>
      </c>
      <c r="CH652">
        <v>0</v>
      </c>
      <c r="CI652">
        <v>0</v>
      </c>
      <c r="CJ652">
        <v>0</v>
      </c>
      <c r="CK652">
        <v>0</v>
      </c>
      <c r="CL652">
        <v>1</v>
      </c>
      <c r="CM652">
        <v>0</v>
      </c>
      <c r="CN652">
        <v>0</v>
      </c>
      <c r="CO652" s="17">
        <v>0</v>
      </c>
      <c r="CP652">
        <v>0.13900000000000001</v>
      </c>
      <c r="CQ652">
        <v>42</v>
      </c>
      <c r="CR652">
        <v>1</v>
      </c>
      <c r="CS652">
        <v>0</v>
      </c>
      <c r="CT652">
        <v>27</v>
      </c>
      <c r="CZ652" s="33" t="s">
        <v>85</v>
      </c>
    </row>
    <row r="653" spans="1:104" x14ac:dyDescent="0.25">
      <c r="A653">
        <v>652</v>
      </c>
      <c r="B653">
        <v>41</v>
      </c>
      <c r="C653" s="24" t="s">
        <v>334</v>
      </c>
      <c r="D653" s="12">
        <v>-0.84037586596127367</v>
      </c>
      <c r="E653" s="13">
        <v>-1.9995149914251</v>
      </c>
      <c r="F653" s="7">
        <v>0.42028985507246369</v>
      </c>
      <c r="G653" s="7">
        <f t="shared" si="156"/>
        <v>1.1591391254638264</v>
      </c>
      <c r="H653" s="15">
        <f t="shared" si="157"/>
        <v>-2.8398908573863739</v>
      </c>
      <c r="I653" s="11">
        <f t="shared" si="158"/>
        <v>8.7785920158698506E-3</v>
      </c>
      <c r="J653" s="32">
        <f t="shared" si="159"/>
        <v>2.0886994796379989E-2</v>
      </c>
      <c r="K653" s="32">
        <f t="shared" si="160"/>
        <v>47.876681626469029</v>
      </c>
      <c r="L653" s="8">
        <v>1</v>
      </c>
      <c r="M653" s="9">
        <v>0</v>
      </c>
      <c r="N653" s="8">
        <v>0</v>
      </c>
      <c r="O653" s="9">
        <v>1</v>
      </c>
      <c r="P653" s="9">
        <v>0</v>
      </c>
      <c r="Q653" s="9">
        <v>0</v>
      </c>
      <c r="R653" s="9">
        <v>0</v>
      </c>
      <c r="S653" s="8">
        <v>2300</v>
      </c>
      <c r="T653" s="9">
        <v>7</v>
      </c>
      <c r="U653" s="9">
        <f t="shared" si="161"/>
        <v>2292</v>
      </c>
      <c r="V653" s="9">
        <f t="shared" si="162"/>
        <v>15</v>
      </c>
      <c r="W653" s="7">
        <v>9.81</v>
      </c>
      <c r="X653" s="7">
        <v>11.78</v>
      </c>
      <c r="Y653" s="9">
        <v>0</v>
      </c>
      <c r="Z653" s="9">
        <v>1</v>
      </c>
      <c r="AA653" s="9">
        <v>1</v>
      </c>
      <c r="AB653" s="9">
        <v>0</v>
      </c>
      <c r="AC653" s="9">
        <v>0</v>
      </c>
      <c r="AD653" s="29">
        <v>0</v>
      </c>
      <c r="AE653" s="9">
        <v>0</v>
      </c>
      <c r="AF653" s="9">
        <v>1</v>
      </c>
      <c r="AG653" s="29">
        <v>0</v>
      </c>
      <c r="AH653" s="9">
        <v>0</v>
      </c>
      <c r="AI653" s="29">
        <v>1</v>
      </c>
      <c r="AJ653" s="20">
        <v>2012</v>
      </c>
      <c r="AK653" s="32">
        <v>0.19700000000000001</v>
      </c>
      <c r="AL653" s="32">
        <v>0.12</v>
      </c>
      <c r="AM653" s="32">
        <f t="shared" si="163"/>
        <v>0.43999999999999995</v>
      </c>
      <c r="AN653" s="42">
        <v>0.24299999999999999</v>
      </c>
      <c r="AO653" s="41">
        <v>1</v>
      </c>
      <c r="AP653" s="17">
        <v>0</v>
      </c>
      <c r="AQ653">
        <v>1</v>
      </c>
      <c r="AR653" s="39">
        <v>0</v>
      </c>
      <c r="AS653">
        <v>55.2</v>
      </c>
      <c r="AT653" s="39">
        <v>44.8</v>
      </c>
      <c r="AU653">
        <v>0</v>
      </c>
      <c r="AV653" s="17">
        <v>1</v>
      </c>
      <c r="AW653" t="s">
        <v>98</v>
      </c>
      <c r="AX653" s="17" t="s">
        <v>98</v>
      </c>
      <c r="AY653" s="17" t="s">
        <v>6</v>
      </c>
      <c r="AZ653">
        <v>0</v>
      </c>
      <c r="BA653">
        <v>0</v>
      </c>
      <c r="BB653">
        <v>0</v>
      </c>
      <c r="BC653">
        <v>0</v>
      </c>
      <c r="BD653">
        <v>1</v>
      </c>
      <c r="BE653">
        <v>0</v>
      </c>
      <c r="BF653" s="17">
        <v>0</v>
      </c>
      <c r="BG653">
        <v>0</v>
      </c>
      <c r="BH653">
        <v>1</v>
      </c>
      <c r="BI653" s="17">
        <v>0</v>
      </c>
      <c r="BJ653">
        <v>2675</v>
      </c>
      <c r="BK653">
        <v>153</v>
      </c>
      <c r="BL653" s="24">
        <v>29.52</v>
      </c>
      <c r="BM653">
        <v>0</v>
      </c>
      <c r="BN653">
        <v>0</v>
      </c>
      <c r="BO653">
        <v>0</v>
      </c>
      <c r="BP653">
        <v>1</v>
      </c>
      <c r="BQ653">
        <v>0</v>
      </c>
      <c r="BR653">
        <v>0</v>
      </c>
      <c r="BS653">
        <v>0</v>
      </c>
      <c r="BT653" s="17">
        <v>0</v>
      </c>
      <c r="BU653">
        <v>0</v>
      </c>
      <c r="BV653">
        <v>0</v>
      </c>
      <c r="BW653">
        <v>1</v>
      </c>
      <c r="BX653" s="17">
        <v>0</v>
      </c>
      <c r="BY653">
        <v>0</v>
      </c>
      <c r="BZ653">
        <v>0</v>
      </c>
      <c r="CA653">
        <v>0</v>
      </c>
      <c r="CB653">
        <v>0</v>
      </c>
      <c r="CC653" s="17">
        <v>0</v>
      </c>
      <c r="CD653">
        <v>0</v>
      </c>
      <c r="CE653">
        <v>0</v>
      </c>
      <c r="CF653">
        <v>1</v>
      </c>
      <c r="CG653">
        <v>1</v>
      </c>
      <c r="CH653">
        <v>0</v>
      </c>
      <c r="CI653">
        <v>0</v>
      </c>
      <c r="CJ653">
        <v>0</v>
      </c>
      <c r="CK653">
        <v>0</v>
      </c>
      <c r="CL653">
        <v>1</v>
      </c>
      <c r="CM653">
        <v>0</v>
      </c>
      <c r="CN653">
        <v>0</v>
      </c>
      <c r="CO653" s="17">
        <v>0</v>
      </c>
      <c r="CP653">
        <v>0.13900000000000001</v>
      </c>
      <c r="CQ653">
        <v>42</v>
      </c>
      <c r="CR653">
        <v>1</v>
      </c>
      <c r="CS653">
        <v>0</v>
      </c>
      <c r="CT653">
        <v>27</v>
      </c>
      <c r="CZ653" s="33" t="s">
        <v>85</v>
      </c>
    </row>
    <row r="654" spans="1:104" x14ac:dyDescent="0.25">
      <c r="A654">
        <v>653</v>
      </c>
      <c r="B654">
        <v>41</v>
      </c>
      <c r="C654" s="24" t="s">
        <v>334</v>
      </c>
      <c r="D654" s="12">
        <v>2.376412617299128</v>
      </c>
      <c r="E654" s="13">
        <v>1.281398960308354</v>
      </c>
      <c r="F654" s="7">
        <v>1.8545454545454541</v>
      </c>
      <c r="G654" s="7">
        <f t="shared" si="156"/>
        <v>1.095013656990774</v>
      </c>
      <c r="H654" s="15">
        <f t="shared" si="157"/>
        <v>3.657811577607482</v>
      </c>
      <c r="I654" s="11">
        <f t="shared" si="158"/>
        <v>3.8708342234612926E-2</v>
      </c>
      <c r="J654" s="32">
        <f t="shared" si="159"/>
        <v>2.0872145322585408E-2</v>
      </c>
      <c r="K654" s="32">
        <f t="shared" si="160"/>
        <v>47.910743459509952</v>
      </c>
      <c r="L654" s="8">
        <v>1</v>
      </c>
      <c r="M654" s="9">
        <v>0</v>
      </c>
      <c r="N654" s="8">
        <v>0</v>
      </c>
      <c r="O654" s="9">
        <v>1</v>
      </c>
      <c r="P654" s="9">
        <v>0</v>
      </c>
      <c r="Q654" s="9">
        <v>0</v>
      </c>
      <c r="R654" s="9">
        <v>0</v>
      </c>
      <c r="S654" s="8">
        <v>2300</v>
      </c>
      <c r="T654" s="9">
        <v>7</v>
      </c>
      <c r="U654" s="9">
        <f t="shared" si="161"/>
        <v>2292</v>
      </c>
      <c r="V654" s="9">
        <f t="shared" si="162"/>
        <v>15</v>
      </c>
      <c r="W654" s="7">
        <v>9.81</v>
      </c>
      <c r="X654" s="7">
        <v>11.78</v>
      </c>
      <c r="Y654" s="9">
        <v>0</v>
      </c>
      <c r="Z654" s="9">
        <v>1</v>
      </c>
      <c r="AA654" s="9">
        <v>1</v>
      </c>
      <c r="AB654" s="9">
        <v>0</v>
      </c>
      <c r="AC654" s="9">
        <v>0</v>
      </c>
      <c r="AD654" s="29">
        <v>0</v>
      </c>
      <c r="AE654" s="9">
        <v>0</v>
      </c>
      <c r="AF654" s="9">
        <v>1</v>
      </c>
      <c r="AG654" s="29">
        <v>0</v>
      </c>
      <c r="AH654" s="9">
        <v>0</v>
      </c>
      <c r="AI654" s="29">
        <v>1</v>
      </c>
      <c r="AJ654" s="20">
        <v>2012</v>
      </c>
      <c r="AK654" s="32">
        <v>0.19700000000000001</v>
      </c>
      <c r="AL654" s="32">
        <v>0.12</v>
      </c>
      <c r="AM654" s="32">
        <f t="shared" si="163"/>
        <v>0.43999999999999995</v>
      </c>
      <c r="AN654" s="42">
        <v>0.24299999999999999</v>
      </c>
      <c r="AO654" s="41">
        <v>1</v>
      </c>
      <c r="AP654" s="17">
        <v>0</v>
      </c>
      <c r="AQ654">
        <v>1</v>
      </c>
      <c r="AR654" s="39">
        <v>0</v>
      </c>
      <c r="AS654">
        <v>55.2</v>
      </c>
      <c r="AT654" s="39">
        <v>44.8</v>
      </c>
      <c r="AU654">
        <v>0</v>
      </c>
      <c r="AV654" s="17">
        <v>1</v>
      </c>
      <c r="AW654" t="s">
        <v>98</v>
      </c>
      <c r="AX654" s="17" t="s">
        <v>98</v>
      </c>
      <c r="AY654" s="17" t="s">
        <v>6</v>
      </c>
      <c r="AZ654">
        <v>0</v>
      </c>
      <c r="BA654">
        <v>0</v>
      </c>
      <c r="BB654">
        <v>0</v>
      </c>
      <c r="BC654">
        <v>0</v>
      </c>
      <c r="BD654">
        <v>1</v>
      </c>
      <c r="BE654">
        <v>0</v>
      </c>
      <c r="BF654" s="17">
        <v>0</v>
      </c>
      <c r="BG654">
        <v>0</v>
      </c>
      <c r="BH654">
        <v>1</v>
      </c>
      <c r="BI654" s="17">
        <v>0</v>
      </c>
      <c r="BJ654">
        <v>2675</v>
      </c>
      <c r="BK654">
        <v>153</v>
      </c>
      <c r="BL654" s="24">
        <v>29.52</v>
      </c>
      <c r="BM654">
        <v>0</v>
      </c>
      <c r="BN654">
        <v>0</v>
      </c>
      <c r="BO654">
        <v>0</v>
      </c>
      <c r="BP654">
        <v>1</v>
      </c>
      <c r="BQ654">
        <v>0</v>
      </c>
      <c r="BR654">
        <v>0</v>
      </c>
      <c r="BS654">
        <v>0</v>
      </c>
      <c r="BT654" s="17">
        <v>0</v>
      </c>
      <c r="BU654">
        <v>0</v>
      </c>
      <c r="BV654">
        <v>0</v>
      </c>
      <c r="BW654">
        <v>1</v>
      </c>
      <c r="BX654" s="17">
        <v>0</v>
      </c>
      <c r="BY654">
        <v>0</v>
      </c>
      <c r="BZ654">
        <v>0</v>
      </c>
      <c r="CA654">
        <v>0</v>
      </c>
      <c r="CB654">
        <v>0</v>
      </c>
      <c r="CC654" s="17">
        <v>0</v>
      </c>
      <c r="CD654">
        <v>0</v>
      </c>
      <c r="CE654">
        <v>0</v>
      </c>
      <c r="CF654">
        <v>1</v>
      </c>
      <c r="CG654">
        <v>1</v>
      </c>
      <c r="CH654">
        <v>0</v>
      </c>
      <c r="CI654">
        <v>0</v>
      </c>
      <c r="CJ654">
        <v>0</v>
      </c>
      <c r="CK654">
        <v>0</v>
      </c>
      <c r="CL654">
        <v>1</v>
      </c>
      <c r="CM654">
        <v>0</v>
      </c>
      <c r="CN654">
        <v>0</v>
      </c>
      <c r="CO654" s="17">
        <v>0</v>
      </c>
      <c r="CP654">
        <v>0.13900000000000001</v>
      </c>
      <c r="CQ654">
        <v>42</v>
      </c>
      <c r="CR654">
        <v>1</v>
      </c>
      <c r="CS654">
        <v>0</v>
      </c>
      <c r="CT654">
        <v>27</v>
      </c>
      <c r="CZ654" s="33" t="s">
        <v>85</v>
      </c>
    </row>
    <row r="655" spans="1:104" x14ac:dyDescent="0.25">
      <c r="A655">
        <v>654</v>
      </c>
      <c r="B655">
        <v>41</v>
      </c>
      <c r="C655" s="24" t="s">
        <v>334</v>
      </c>
      <c r="D655" s="12">
        <v>2.312765468399514</v>
      </c>
      <c r="E655" s="13">
        <v>2.6134249792914499</v>
      </c>
      <c r="F655" s="7">
        <v>0.88495575221238942</v>
      </c>
      <c r="G655" s="7">
        <f t="shared" si="156"/>
        <v>-0.30065951089193588</v>
      </c>
      <c r="H655" s="15">
        <f t="shared" si="157"/>
        <v>4.9261904476909635</v>
      </c>
      <c r="I655" s="11">
        <f t="shared" si="158"/>
        <v>1.848162126220294E-2</v>
      </c>
      <c r="J655" s="32">
        <f t="shared" si="159"/>
        <v>2.0884232026289321E-2</v>
      </c>
      <c r="K655" s="32">
        <f t="shared" si="160"/>
        <v>47.883015221301321</v>
      </c>
      <c r="L655" s="8">
        <v>1</v>
      </c>
      <c r="M655" s="9">
        <v>0</v>
      </c>
      <c r="N655" s="8">
        <v>0</v>
      </c>
      <c r="O655" s="9">
        <v>1</v>
      </c>
      <c r="P655" s="9">
        <v>0</v>
      </c>
      <c r="Q655" s="9">
        <v>0</v>
      </c>
      <c r="R655" s="9">
        <v>0</v>
      </c>
      <c r="S655" s="8">
        <v>2300</v>
      </c>
      <c r="T655" s="9">
        <v>7</v>
      </c>
      <c r="U655" s="9">
        <f t="shared" si="161"/>
        <v>2292</v>
      </c>
      <c r="V655" s="9">
        <f t="shared" si="162"/>
        <v>15</v>
      </c>
      <c r="W655" s="7">
        <v>9.81</v>
      </c>
      <c r="X655" s="7">
        <v>11.78</v>
      </c>
      <c r="Y655" s="9">
        <v>0</v>
      </c>
      <c r="Z655" s="9">
        <v>1</v>
      </c>
      <c r="AA655" s="9">
        <v>1</v>
      </c>
      <c r="AB655" s="9">
        <v>0</v>
      </c>
      <c r="AC655" s="9">
        <v>0</v>
      </c>
      <c r="AD655" s="29">
        <v>0</v>
      </c>
      <c r="AE655" s="9">
        <v>0</v>
      </c>
      <c r="AF655" s="9">
        <v>1</v>
      </c>
      <c r="AG655" s="29">
        <v>0</v>
      </c>
      <c r="AH655" s="9">
        <v>0</v>
      </c>
      <c r="AI655" s="29">
        <v>1</v>
      </c>
      <c r="AJ655" s="20">
        <v>2012</v>
      </c>
      <c r="AK655" s="32">
        <v>0.19700000000000001</v>
      </c>
      <c r="AL655" s="32">
        <v>0.12</v>
      </c>
      <c r="AM655" s="32">
        <f t="shared" si="163"/>
        <v>0.43999999999999995</v>
      </c>
      <c r="AN655" s="42">
        <v>0.24299999999999999</v>
      </c>
      <c r="AO655" s="41">
        <v>1</v>
      </c>
      <c r="AP655" s="17">
        <v>0</v>
      </c>
      <c r="AQ655">
        <v>1</v>
      </c>
      <c r="AR655" s="39">
        <v>0</v>
      </c>
      <c r="AS655">
        <v>55.2</v>
      </c>
      <c r="AT655" s="39">
        <v>44.8</v>
      </c>
      <c r="AU655">
        <v>0</v>
      </c>
      <c r="AV655" s="17">
        <v>1</v>
      </c>
      <c r="AW655" t="s">
        <v>98</v>
      </c>
      <c r="AX655" s="17" t="s">
        <v>98</v>
      </c>
      <c r="AY655" s="17" t="s">
        <v>6</v>
      </c>
      <c r="AZ655">
        <v>0</v>
      </c>
      <c r="BA655">
        <v>0</v>
      </c>
      <c r="BB655">
        <v>0</v>
      </c>
      <c r="BC655">
        <v>0</v>
      </c>
      <c r="BD655">
        <v>1</v>
      </c>
      <c r="BE655">
        <v>0</v>
      </c>
      <c r="BF655" s="17">
        <v>0</v>
      </c>
      <c r="BG655">
        <v>0</v>
      </c>
      <c r="BH655">
        <v>1</v>
      </c>
      <c r="BI655" s="17">
        <v>0</v>
      </c>
      <c r="BJ655">
        <v>2675</v>
      </c>
      <c r="BK655">
        <v>153</v>
      </c>
      <c r="BL655" s="24">
        <v>29.52</v>
      </c>
      <c r="BM655">
        <v>0</v>
      </c>
      <c r="BN655">
        <v>0</v>
      </c>
      <c r="BO655">
        <v>0</v>
      </c>
      <c r="BP655">
        <v>1</v>
      </c>
      <c r="BQ655">
        <v>0</v>
      </c>
      <c r="BR655">
        <v>0</v>
      </c>
      <c r="BS655">
        <v>0</v>
      </c>
      <c r="BT655" s="17">
        <v>0</v>
      </c>
      <c r="BU655">
        <v>0</v>
      </c>
      <c r="BV655">
        <v>0</v>
      </c>
      <c r="BW655">
        <v>1</v>
      </c>
      <c r="BX655" s="17">
        <v>0</v>
      </c>
      <c r="BY655">
        <v>0</v>
      </c>
      <c r="BZ655">
        <v>0</v>
      </c>
      <c r="CA655">
        <v>0</v>
      </c>
      <c r="CB655">
        <v>0</v>
      </c>
      <c r="CC655" s="17">
        <v>0</v>
      </c>
      <c r="CD655">
        <v>0</v>
      </c>
      <c r="CE655">
        <v>0</v>
      </c>
      <c r="CF655">
        <v>1</v>
      </c>
      <c r="CG655">
        <v>1</v>
      </c>
      <c r="CH655">
        <v>0</v>
      </c>
      <c r="CI655">
        <v>0</v>
      </c>
      <c r="CJ655">
        <v>0</v>
      </c>
      <c r="CK655">
        <v>0</v>
      </c>
      <c r="CL655">
        <v>1</v>
      </c>
      <c r="CM655">
        <v>0</v>
      </c>
      <c r="CN655">
        <v>0</v>
      </c>
      <c r="CO655" s="17">
        <v>0</v>
      </c>
      <c r="CP655">
        <v>0.13900000000000001</v>
      </c>
      <c r="CQ655">
        <v>42</v>
      </c>
      <c r="CR655">
        <v>1</v>
      </c>
      <c r="CS655">
        <v>0</v>
      </c>
      <c r="CT655">
        <v>27</v>
      </c>
      <c r="CZ655" s="33" t="s">
        <v>85</v>
      </c>
    </row>
    <row r="656" spans="1:104" s="141" customFormat="1" x14ac:dyDescent="0.25">
      <c r="A656" s="141">
        <v>655</v>
      </c>
      <c r="B656" s="141">
        <v>41</v>
      </c>
      <c r="C656" s="142" t="s">
        <v>334</v>
      </c>
      <c r="D656" s="143">
        <v>3.9364104664247002</v>
      </c>
      <c r="E656" s="144">
        <v>1.090990166724449</v>
      </c>
      <c r="F656" s="145">
        <v>3.6081081081081079</v>
      </c>
      <c r="G656" s="145">
        <f t="shared" si="156"/>
        <v>2.8454202997002511</v>
      </c>
      <c r="H656" s="146">
        <f t="shared" si="157"/>
        <v>5.0274006331491492</v>
      </c>
      <c r="I656" s="147">
        <f t="shared" si="158"/>
        <v>7.5152310851901452E-2</v>
      </c>
      <c r="J656" s="148">
        <f t="shared" si="159"/>
        <v>2.0828730348467071E-2</v>
      </c>
      <c r="K656" s="148">
        <f t="shared" si="160"/>
        <v>48.010607620814334</v>
      </c>
      <c r="L656" s="149">
        <v>1</v>
      </c>
      <c r="M656" s="150">
        <v>0</v>
      </c>
      <c r="N656" s="149">
        <v>0</v>
      </c>
      <c r="O656" s="150">
        <v>1</v>
      </c>
      <c r="P656" s="150">
        <v>0</v>
      </c>
      <c r="Q656" s="150">
        <v>0</v>
      </c>
      <c r="R656" s="150">
        <v>0</v>
      </c>
      <c r="S656" s="149">
        <v>2300</v>
      </c>
      <c r="T656" s="150">
        <v>7</v>
      </c>
      <c r="U656" s="150">
        <f t="shared" si="161"/>
        <v>2292</v>
      </c>
      <c r="V656" s="150">
        <f t="shared" si="162"/>
        <v>15</v>
      </c>
      <c r="W656" s="145">
        <v>9.81</v>
      </c>
      <c r="X656" s="145">
        <v>11.78</v>
      </c>
      <c r="Y656" s="150">
        <v>0</v>
      </c>
      <c r="Z656" s="150">
        <v>1</v>
      </c>
      <c r="AA656" s="150">
        <v>1</v>
      </c>
      <c r="AB656" s="150">
        <v>0</v>
      </c>
      <c r="AC656" s="150">
        <v>0</v>
      </c>
      <c r="AD656" s="151">
        <v>0</v>
      </c>
      <c r="AE656" s="150">
        <v>0</v>
      </c>
      <c r="AF656" s="150">
        <v>1</v>
      </c>
      <c r="AG656" s="151">
        <v>0</v>
      </c>
      <c r="AH656" s="150">
        <v>0</v>
      </c>
      <c r="AI656" s="151">
        <v>1</v>
      </c>
      <c r="AJ656" s="152">
        <v>2012</v>
      </c>
      <c r="AK656" s="148">
        <v>0.19700000000000001</v>
      </c>
      <c r="AL656" s="148">
        <v>0.12</v>
      </c>
      <c r="AM656" s="148">
        <f t="shared" si="163"/>
        <v>0.43999999999999995</v>
      </c>
      <c r="AN656" s="153">
        <v>0.24299999999999999</v>
      </c>
      <c r="AO656" s="154">
        <v>1</v>
      </c>
      <c r="AP656" s="155">
        <v>0</v>
      </c>
      <c r="AQ656" s="141">
        <v>1</v>
      </c>
      <c r="AR656" s="156">
        <v>0</v>
      </c>
      <c r="AS656" s="141">
        <v>55.2</v>
      </c>
      <c r="AT656" s="156">
        <v>44.8</v>
      </c>
      <c r="AU656">
        <v>0</v>
      </c>
      <c r="AV656" s="155">
        <v>1</v>
      </c>
      <c r="AW656" s="141" t="s">
        <v>98</v>
      </c>
      <c r="AX656" s="155" t="s">
        <v>98</v>
      </c>
      <c r="AY656" s="155" t="s">
        <v>6</v>
      </c>
      <c r="AZ656">
        <v>0</v>
      </c>
      <c r="BA656">
        <v>0</v>
      </c>
      <c r="BB656">
        <v>0</v>
      </c>
      <c r="BC656">
        <v>0</v>
      </c>
      <c r="BD656">
        <v>1</v>
      </c>
      <c r="BE656">
        <v>0</v>
      </c>
      <c r="BF656" s="155">
        <v>0</v>
      </c>
      <c r="BG656">
        <v>0</v>
      </c>
      <c r="BH656">
        <v>1</v>
      </c>
      <c r="BI656" s="155">
        <v>0</v>
      </c>
      <c r="BJ656">
        <v>2675</v>
      </c>
      <c r="BK656">
        <v>153</v>
      </c>
      <c r="BL656" s="142">
        <v>29.52</v>
      </c>
      <c r="BM656" s="141">
        <v>0</v>
      </c>
      <c r="BN656" s="141">
        <v>0</v>
      </c>
      <c r="BO656" s="141">
        <v>0</v>
      </c>
      <c r="BP656" s="141">
        <v>1</v>
      </c>
      <c r="BQ656" s="141">
        <v>0</v>
      </c>
      <c r="BR656" s="141">
        <v>0</v>
      </c>
      <c r="BS656" s="141">
        <v>0</v>
      </c>
      <c r="BT656" s="155">
        <v>0</v>
      </c>
      <c r="BU656" s="141">
        <v>0</v>
      </c>
      <c r="BV656" s="141">
        <v>0</v>
      </c>
      <c r="BW656" s="141">
        <v>1</v>
      </c>
      <c r="BX656" s="155">
        <v>0</v>
      </c>
      <c r="BY656" s="141">
        <v>0</v>
      </c>
      <c r="BZ656" s="141">
        <v>0</v>
      </c>
      <c r="CA656" s="141">
        <v>0</v>
      </c>
      <c r="CB656" s="141">
        <v>0</v>
      </c>
      <c r="CC656" s="155">
        <v>0</v>
      </c>
      <c r="CD656" s="141">
        <v>0</v>
      </c>
      <c r="CE656" s="141">
        <v>0</v>
      </c>
      <c r="CF656" s="141">
        <v>1</v>
      </c>
      <c r="CG656" s="141">
        <v>1</v>
      </c>
      <c r="CH656" s="141">
        <v>0</v>
      </c>
      <c r="CI656" s="141">
        <v>0</v>
      </c>
      <c r="CJ656" s="141">
        <v>0</v>
      </c>
      <c r="CK656">
        <v>0</v>
      </c>
      <c r="CL656" s="141">
        <v>1</v>
      </c>
      <c r="CM656" s="141">
        <v>0</v>
      </c>
      <c r="CN656" s="141">
        <v>0</v>
      </c>
      <c r="CO656" s="155">
        <v>0</v>
      </c>
      <c r="CP656">
        <v>0.13900000000000001</v>
      </c>
      <c r="CQ656">
        <v>42</v>
      </c>
      <c r="CR656">
        <v>1</v>
      </c>
      <c r="CS656">
        <v>0</v>
      </c>
      <c r="CT656">
        <v>27</v>
      </c>
      <c r="CU656" s="157"/>
      <c r="CZ656" s="33" t="s">
        <v>85</v>
      </c>
    </row>
    <row r="657" spans="1:104" x14ac:dyDescent="0.25">
      <c r="A657">
        <v>656</v>
      </c>
      <c r="B657">
        <v>42</v>
      </c>
      <c r="C657" s="24" t="s">
        <v>446</v>
      </c>
      <c r="D657" s="12">
        <v>6.56022367666107</v>
      </c>
      <c r="E657" s="13">
        <v>0.6247832073010543</v>
      </c>
      <c r="F657" s="7">
        <v>10.5</v>
      </c>
      <c r="G657" s="7">
        <f t="shared" si="156"/>
        <v>5.9354404693600156</v>
      </c>
      <c r="H657" s="15">
        <f t="shared" si="157"/>
        <v>7.1850068839621244</v>
      </c>
      <c r="I657" s="11">
        <f t="shared" si="158"/>
        <v>0.18043874177926347</v>
      </c>
      <c r="J657" s="32">
        <f t="shared" si="159"/>
        <v>1.7184642074215568E-2</v>
      </c>
      <c r="K657" s="32">
        <f t="shared" si="160"/>
        <v>58.191494223812469</v>
      </c>
      <c r="L657" s="8">
        <v>1</v>
      </c>
      <c r="M657" s="9">
        <v>0</v>
      </c>
      <c r="N657" s="8">
        <v>0</v>
      </c>
      <c r="O657" s="9">
        <v>0</v>
      </c>
      <c r="P657" s="9">
        <v>1</v>
      </c>
      <c r="Q657" s="9">
        <v>0</v>
      </c>
      <c r="R657" s="9">
        <v>0</v>
      </c>
      <c r="S657" s="8">
        <v>3302</v>
      </c>
      <c r="T657" s="9">
        <v>25</v>
      </c>
      <c r="U657" s="9">
        <f t="shared" si="161"/>
        <v>3276</v>
      </c>
      <c r="V657" s="9">
        <f t="shared" si="162"/>
        <v>24</v>
      </c>
      <c r="W657" s="7">
        <v>15</v>
      </c>
      <c r="X657" s="7">
        <f t="shared" ref="X657:X698" si="164">BL657-W657-6</f>
        <v>29</v>
      </c>
      <c r="Y657" s="9">
        <v>0</v>
      </c>
      <c r="Z657" s="9">
        <v>1</v>
      </c>
      <c r="AA657" s="9">
        <v>1</v>
      </c>
      <c r="AB657" s="9">
        <v>0</v>
      </c>
      <c r="AC657" s="9">
        <v>0</v>
      </c>
      <c r="AD657" s="29">
        <v>0</v>
      </c>
      <c r="AE657" s="9">
        <v>0</v>
      </c>
      <c r="AF657" s="9">
        <v>1</v>
      </c>
      <c r="AG657" s="29">
        <v>0</v>
      </c>
      <c r="AH657" s="9">
        <v>0</v>
      </c>
      <c r="AI657" s="29">
        <v>1</v>
      </c>
      <c r="AJ657" s="20">
        <v>1999</v>
      </c>
      <c r="AK657" s="32">
        <v>0</v>
      </c>
      <c r="AL657" s="32">
        <v>0</v>
      </c>
      <c r="AM657" s="32">
        <v>0</v>
      </c>
      <c r="AN657" s="42">
        <v>1</v>
      </c>
      <c r="AO657" s="41">
        <v>1</v>
      </c>
      <c r="AP657" s="17">
        <v>0</v>
      </c>
      <c r="AQ657">
        <v>1</v>
      </c>
      <c r="AR657" s="39">
        <v>0</v>
      </c>
      <c r="AS657" t="s">
        <v>98</v>
      </c>
      <c r="AT657" s="39" t="s">
        <v>98</v>
      </c>
      <c r="AU657">
        <v>1</v>
      </c>
      <c r="AV657" s="17">
        <v>0</v>
      </c>
      <c r="AW657" t="s">
        <v>98</v>
      </c>
      <c r="AX657" s="17" t="s">
        <v>98</v>
      </c>
      <c r="AY657" s="17" t="s">
        <v>329</v>
      </c>
      <c r="AZ657">
        <v>1</v>
      </c>
      <c r="BA657">
        <v>0</v>
      </c>
      <c r="BB657">
        <v>1</v>
      </c>
      <c r="BC657">
        <v>0</v>
      </c>
      <c r="BD657">
        <v>0</v>
      </c>
      <c r="BE657">
        <v>0</v>
      </c>
      <c r="BF657" s="17">
        <v>0</v>
      </c>
      <c r="BG657">
        <v>1</v>
      </c>
      <c r="BH657">
        <v>0</v>
      </c>
      <c r="BI657" s="17">
        <v>0</v>
      </c>
      <c r="BJ657">
        <v>23477</v>
      </c>
      <c r="BK657">
        <v>1423</v>
      </c>
      <c r="BL657" s="24">
        <v>50</v>
      </c>
      <c r="BM657">
        <v>0</v>
      </c>
      <c r="BN657">
        <v>0</v>
      </c>
      <c r="BO657">
        <v>1</v>
      </c>
      <c r="BP657">
        <v>0</v>
      </c>
      <c r="BQ657">
        <v>0</v>
      </c>
      <c r="BR657">
        <v>0</v>
      </c>
      <c r="BS657">
        <v>0</v>
      </c>
      <c r="BT657" s="17">
        <v>0</v>
      </c>
      <c r="BU657">
        <v>0</v>
      </c>
      <c r="BV657">
        <v>0</v>
      </c>
      <c r="BW657">
        <v>0</v>
      </c>
      <c r="BX657" s="17">
        <v>1</v>
      </c>
      <c r="BY657">
        <v>0</v>
      </c>
      <c r="BZ657">
        <v>0</v>
      </c>
      <c r="CA657">
        <v>0</v>
      </c>
      <c r="CB657">
        <v>0</v>
      </c>
      <c r="CC657" s="17">
        <v>0</v>
      </c>
      <c r="CD657">
        <v>1</v>
      </c>
      <c r="CE657">
        <v>1</v>
      </c>
      <c r="CF657">
        <v>0</v>
      </c>
      <c r="CG657">
        <v>0</v>
      </c>
      <c r="CH657">
        <v>1</v>
      </c>
      <c r="CI657">
        <v>1</v>
      </c>
      <c r="CJ657">
        <v>0</v>
      </c>
      <c r="CK657">
        <v>1</v>
      </c>
      <c r="CL657">
        <v>1</v>
      </c>
      <c r="CM657">
        <v>1</v>
      </c>
      <c r="CN657">
        <v>1</v>
      </c>
      <c r="CO657" s="17">
        <v>1</v>
      </c>
      <c r="CP657">
        <v>0.63</v>
      </c>
      <c r="CQ657">
        <v>335</v>
      </c>
      <c r="CR657">
        <v>1</v>
      </c>
      <c r="CS657">
        <v>0</v>
      </c>
      <c r="CT657">
        <v>17</v>
      </c>
      <c r="CZ657" s="33" t="s">
        <v>85</v>
      </c>
    </row>
    <row r="658" spans="1:104" x14ac:dyDescent="0.25">
      <c r="A658">
        <v>657</v>
      </c>
      <c r="B658">
        <v>42</v>
      </c>
      <c r="C658" s="24" t="s">
        <v>446</v>
      </c>
      <c r="D658" s="12">
        <v>10.79316513508928</v>
      </c>
      <c r="E658" s="13">
        <v>0.5996202852827377</v>
      </c>
      <c r="F658" s="7">
        <v>18</v>
      </c>
      <c r="G658" s="7">
        <f t="shared" si="156"/>
        <v>10.193544849806543</v>
      </c>
      <c r="H658" s="15">
        <f t="shared" si="157"/>
        <v>11.392785420372018</v>
      </c>
      <c r="I658" s="11">
        <f t="shared" si="158"/>
        <v>0.37598039382992116</v>
      </c>
      <c r="J658" s="32">
        <f t="shared" si="159"/>
        <v>2.0887799657217841E-2</v>
      </c>
      <c r="K658" s="32">
        <f t="shared" si="160"/>
        <v>47.874836814343297</v>
      </c>
      <c r="L658" s="8">
        <v>1</v>
      </c>
      <c r="M658" s="9">
        <v>0</v>
      </c>
      <c r="N658" s="8">
        <v>0</v>
      </c>
      <c r="O658" s="9">
        <v>0</v>
      </c>
      <c r="P658" s="9">
        <v>1</v>
      </c>
      <c r="Q658" s="9">
        <v>0</v>
      </c>
      <c r="R658" s="9">
        <v>0</v>
      </c>
      <c r="S658" s="8">
        <v>1994</v>
      </c>
      <c r="T658" s="9">
        <v>25</v>
      </c>
      <c r="U658" s="9">
        <f t="shared" si="161"/>
        <v>1968</v>
      </c>
      <c r="V658" s="9">
        <f t="shared" si="162"/>
        <v>24</v>
      </c>
      <c r="W658" s="7">
        <v>15</v>
      </c>
      <c r="X658" s="7">
        <f t="shared" si="164"/>
        <v>29</v>
      </c>
      <c r="Y658" s="9">
        <v>0</v>
      </c>
      <c r="Z658" s="9">
        <v>1</v>
      </c>
      <c r="AA658" s="9">
        <v>1</v>
      </c>
      <c r="AB658" s="9">
        <v>0</v>
      </c>
      <c r="AC658" s="9">
        <v>0</v>
      </c>
      <c r="AD658" s="29">
        <v>0</v>
      </c>
      <c r="AE658" s="9">
        <v>0</v>
      </c>
      <c r="AF658" s="9">
        <v>1</v>
      </c>
      <c r="AG658" s="29">
        <v>0</v>
      </c>
      <c r="AH658" s="9">
        <v>0</v>
      </c>
      <c r="AI658" s="29">
        <v>1</v>
      </c>
      <c r="AJ658" s="20">
        <v>1999</v>
      </c>
      <c r="AK658" s="32">
        <v>0</v>
      </c>
      <c r="AL658" s="32">
        <v>0</v>
      </c>
      <c r="AM658" s="32">
        <v>0</v>
      </c>
      <c r="AN658" s="42">
        <v>1</v>
      </c>
      <c r="AO658" s="41">
        <v>1</v>
      </c>
      <c r="AP658" s="17">
        <v>0</v>
      </c>
      <c r="AQ658">
        <v>0</v>
      </c>
      <c r="AR658" s="39">
        <v>1</v>
      </c>
      <c r="AS658" t="s">
        <v>98</v>
      </c>
      <c r="AT658" s="39" t="s">
        <v>98</v>
      </c>
      <c r="AU658">
        <v>1</v>
      </c>
      <c r="AV658" s="17">
        <v>0</v>
      </c>
      <c r="AW658" t="s">
        <v>98</v>
      </c>
      <c r="AX658" s="17" t="s">
        <v>98</v>
      </c>
      <c r="AY658" s="17" t="s">
        <v>329</v>
      </c>
      <c r="AZ658">
        <v>1</v>
      </c>
      <c r="BA658">
        <v>0</v>
      </c>
      <c r="BB658">
        <v>1</v>
      </c>
      <c r="BC658">
        <v>0</v>
      </c>
      <c r="BD658">
        <v>0</v>
      </c>
      <c r="BE658">
        <v>0</v>
      </c>
      <c r="BF658" s="17">
        <v>0</v>
      </c>
      <c r="BG658">
        <v>1</v>
      </c>
      <c r="BH658">
        <v>0</v>
      </c>
      <c r="BI658" s="17">
        <v>0</v>
      </c>
      <c r="BJ658">
        <v>23477</v>
      </c>
      <c r="BK658">
        <v>1423</v>
      </c>
      <c r="BL658" s="24">
        <v>50</v>
      </c>
      <c r="BM658">
        <v>0</v>
      </c>
      <c r="BN658">
        <v>0</v>
      </c>
      <c r="BO658">
        <v>1</v>
      </c>
      <c r="BP658">
        <v>0</v>
      </c>
      <c r="BQ658">
        <v>0</v>
      </c>
      <c r="BR658">
        <v>0</v>
      </c>
      <c r="BS658">
        <v>0</v>
      </c>
      <c r="BT658" s="17">
        <v>0</v>
      </c>
      <c r="BU658">
        <v>0</v>
      </c>
      <c r="BV658">
        <v>0</v>
      </c>
      <c r="BW658">
        <v>0</v>
      </c>
      <c r="BX658" s="17">
        <v>1</v>
      </c>
      <c r="BY658">
        <v>0</v>
      </c>
      <c r="BZ658">
        <v>0</v>
      </c>
      <c r="CA658">
        <v>0</v>
      </c>
      <c r="CB658">
        <v>0</v>
      </c>
      <c r="CC658" s="17">
        <v>0</v>
      </c>
      <c r="CD658">
        <v>1</v>
      </c>
      <c r="CE658">
        <v>1</v>
      </c>
      <c r="CF658">
        <v>0</v>
      </c>
      <c r="CG658">
        <v>0</v>
      </c>
      <c r="CH658">
        <v>1</v>
      </c>
      <c r="CI658">
        <v>1</v>
      </c>
      <c r="CJ658">
        <v>0</v>
      </c>
      <c r="CK658">
        <v>1</v>
      </c>
      <c r="CL658">
        <v>1</v>
      </c>
      <c r="CM658">
        <v>1</v>
      </c>
      <c r="CN658">
        <v>1</v>
      </c>
      <c r="CO658" s="17">
        <v>1</v>
      </c>
      <c r="CP658">
        <v>0.63</v>
      </c>
      <c r="CQ658">
        <v>335</v>
      </c>
      <c r="CR658">
        <v>1</v>
      </c>
      <c r="CS658">
        <v>0</v>
      </c>
      <c r="CT658">
        <v>17</v>
      </c>
      <c r="CZ658" s="33" t="s">
        <v>85</v>
      </c>
    </row>
    <row r="659" spans="1:104" x14ac:dyDescent="0.25">
      <c r="A659">
        <v>658</v>
      </c>
      <c r="B659">
        <v>42</v>
      </c>
      <c r="C659" s="24" t="s">
        <v>446</v>
      </c>
      <c r="D659" s="12">
        <v>8.2932132831999397</v>
      </c>
      <c r="E659" s="13">
        <v>0.61431209505184736</v>
      </c>
      <c r="F659" s="7">
        <v>13.5</v>
      </c>
      <c r="G659" s="7">
        <f t="shared" si="156"/>
        <v>7.6789011881480924</v>
      </c>
      <c r="H659" s="15">
        <f t="shared" si="157"/>
        <v>8.9075253782517869</v>
      </c>
      <c r="I659" s="11">
        <f t="shared" si="158"/>
        <v>0.22979763706829784</v>
      </c>
      <c r="J659" s="32">
        <f t="shared" si="159"/>
        <v>1.7022047190244284E-2</v>
      </c>
      <c r="K659" s="32">
        <f t="shared" si="160"/>
        <v>58.747340365330579</v>
      </c>
      <c r="L659" s="8">
        <v>1</v>
      </c>
      <c r="M659" s="9">
        <v>0</v>
      </c>
      <c r="N659" s="8">
        <v>0</v>
      </c>
      <c r="O659" s="9">
        <v>0</v>
      </c>
      <c r="P659" s="9">
        <v>1</v>
      </c>
      <c r="Q659" s="9">
        <v>0</v>
      </c>
      <c r="R659" s="9">
        <v>0</v>
      </c>
      <c r="S659" s="8">
        <v>3295</v>
      </c>
      <c r="T659" s="9">
        <v>25</v>
      </c>
      <c r="U659" s="9">
        <f t="shared" si="161"/>
        <v>3269</v>
      </c>
      <c r="V659" s="9">
        <f t="shared" si="162"/>
        <v>24</v>
      </c>
      <c r="W659" s="7">
        <v>15</v>
      </c>
      <c r="X659" s="7">
        <f t="shared" si="164"/>
        <v>29</v>
      </c>
      <c r="Y659" s="9">
        <v>0</v>
      </c>
      <c r="Z659" s="9">
        <v>1</v>
      </c>
      <c r="AA659" s="9">
        <v>1</v>
      </c>
      <c r="AB659" s="9">
        <v>0</v>
      </c>
      <c r="AC659" s="9">
        <v>0</v>
      </c>
      <c r="AD659" s="29">
        <v>0</v>
      </c>
      <c r="AE659" s="9">
        <v>0</v>
      </c>
      <c r="AF659" s="9">
        <v>1</v>
      </c>
      <c r="AG659" s="29">
        <v>0</v>
      </c>
      <c r="AH659" s="9">
        <v>0</v>
      </c>
      <c r="AI659" s="29">
        <v>1</v>
      </c>
      <c r="AJ659" s="20">
        <v>1999</v>
      </c>
      <c r="AK659" s="32">
        <v>0</v>
      </c>
      <c r="AL659" s="32">
        <v>0</v>
      </c>
      <c r="AM659" s="32">
        <v>0</v>
      </c>
      <c r="AN659" s="42">
        <v>1</v>
      </c>
      <c r="AO659" s="41">
        <v>1</v>
      </c>
      <c r="AP659" s="17">
        <v>0</v>
      </c>
      <c r="AQ659">
        <v>1</v>
      </c>
      <c r="AR659" s="39">
        <v>0</v>
      </c>
      <c r="AS659" t="s">
        <v>98</v>
      </c>
      <c r="AT659" s="39" t="s">
        <v>98</v>
      </c>
      <c r="AU659">
        <v>1</v>
      </c>
      <c r="AV659" s="17">
        <v>0</v>
      </c>
      <c r="AW659" t="s">
        <v>98</v>
      </c>
      <c r="AX659" s="17" t="s">
        <v>98</v>
      </c>
      <c r="AY659" s="17" t="s">
        <v>329</v>
      </c>
      <c r="AZ659">
        <v>1</v>
      </c>
      <c r="BA659">
        <v>0</v>
      </c>
      <c r="BB659">
        <v>1</v>
      </c>
      <c r="BC659">
        <v>0</v>
      </c>
      <c r="BD659">
        <v>0</v>
      </c>
      <c r="BE659">
        <v>0</v>
      </c>
      <c r="BF659" s="17">
        <v>0</v>
      </c>
      <c r="BG659">
        <v>1</v>
      </c>
      <c r="BH659">
        <v>0</v>
      </c>
      <c r="BI659" s="17">
        <v>0</v>
      </c>
      <c r="BJ659">
        <v>23477</v>
      </c>
      <c r="BK659">
        <v>1423</v>
      </c>
      <c r="BL659" s="24">
        <v>50</v>
      </c>
      <c r="BM659">
        <v>0</v>
      </c>
      <c r="BN659">
        <v>0</v>
      </c>
      <c r="BO659">
        <v>1</v>
      </c>
      <c r="BP659">
        <v>0</v>
      </c>
      <c r="BQ659">
        <v>0</v>
      </c>
      <c r="BR659">
        <v>0</v>
      </c>
      <c r="BS659">
        <v>0</v>
      </c>
      <c r="BT659" s="17">
        <v>0</v>
      </c>
      <c r="BU659">
        <v>0</v>
      </c>
      <c r="BV659">
        <v>0</v>
      </c>
      <c r="BW659">
        <v>0</v>
      </c>
      <c r="BX659" s="17">
        <v>1</v>
      </c>
      <c r="BY659">
        <v>0</v>
      </c>
      <c r="BZ659">
        <v>0</v>
      </c>
      <c r="CA659">
        <v>0</v>
      </c>
      <c r="CB659">
        <v>0</v>
      </c>
      <c r="CC659" s="17">
        <v>0</v>
      </c>
      <c r="CD659">
        <v>1</v>
      </c>
      <c r="CE659">
        <v>1</v>
      </c>
      <c r="CF659">
        <v>0</v>
      </c>
      <c r="CG659">
        <v>0</v>
      </c>
      <c r="CH659">
        <v>1</v>
      </c>
      <c r="CI659">
        <v>1</v>
      </c>
      <c r="CJ659">
        <v>0</v>
      </c>
      <c r="CK659">
        <v>1</v>
      </c>
      <c r="CL659">
        <v>1</v>
      </c>
      <c r="CM659">
        <v>1</v>
      </c>
      <c r="CN659">
        <v>1</v>
      </c>
      <c r="CO659" s="17">
        <v>1</v>
      </c>
      <c r="CP659">
        <v>0.63</v>
      </c>
      <c r="CQ659">
        <v>335</v>
      </c>
      <c r="CR659">
        <v>1</v>
      </c>
      <c r="CS659">
        <v>0</v>
      </c>
      <c r="CT659">
        <v>17</v>
      </c>
      <c r="CZ659" s="33" t="s">
        <v>85</v>
      </c>
    </row>
    <row r="660" spans="1:104" x14ac:dyDescent="0.25">
      <c r="A660">
        <v>659</v>
      </c>
      <c r="B660">
        <v>42</v>
      </c>
      <c r="C660" s="24" t="s">
        <v>446</v>
      </c>
      <c r="D660" s="12">
        <v>10.79316513508928</v>
      </c>
      <c r="E660" s="13">
        <v>0.89943042792410655</v>
      </c>
      <c r="F660" s="7">
        <v>12</v>
      </c>
      <c r="G660" s="7">
        <f t="shared" si="156"/>
        <v>9.8937347071651729</v>
      </c>
      <c r="H660" s="15">
        <f t="shared" si="157"/>
        <v>11.692595563013388</v>
      </c>
      <c r="I660" s="11">
        <f t="shared" si="158"/>
        <v>0.24150198296582928</v>
      </c>
      <c r="J660" s="32">
        <f t="shared" si="159"/>
        <v>2.0125165247152441E-2</v>
      </c>
      <c r="K660" s="32">
        <f t="shared" si="160"/>
        <v>49.689032995219378</v>
      </c>
      <c r="L660" s="8">
        <v>1</v>
      </c>
      <c r="M660" s="9">
        <v>0</v>
      </c>
      <c r="N660" s="8">
        <v>0</v>
      </c>
      <c r="O660" s="9">
        <v>0</v>
      </c>
      <c r="P660" s="9">
        <v>1</v>
      </c>
      <c r="Q660" s="9">
        <v>0</v>
      </c>
      <c r="R660" s="9">
        <v>0</v>
      </c>
      <c r="S660" s="8">
        <v>2351</v>
      </c>
      <c r="T660" s="9">
        <v>25</v>
      </c>
      <c r="U660" s="9">
        <f t="shared" si="161"/>
        <v>2325</v>
      </c>
      <c r="V660" s="9">
        <f t="shared" si="162"/>
        <v>24</v>
      </c>
      <c r="W660" s="7">
        <v>15</v>
      </c>
      <c r="X660" s="7">
        <f t="shared" si="164"/>
        <v>29</v>
      </c>
      <c r="Y660" s="9">
        <v>0</v>
      </c>
      <c r="Z660" s="9">
        <v>1</v>
      </c>
      <c r="AA660" s="9">
        <v>1</v>
      </c>
      <c r="AB660" s="9">
        <v>0</v>
      </c>
      <c r="AC660" s="9">
        <v>0</v>
      </c>
      <c r="AD660" s="29">
        <v>0</v>
      </c>
      <c r="AE660" s="9">
        <v>0</v>
      </c>
      <c r="AF660" s="9">
        <v>1</v>
      </c>
      <c r="AG660" s="29">
        <v>0</v>
      </c>
      <c r="AH660" s="9">
        <v>0</v>
      </c>
      <c r="AI660" s="29">
        <v>1</v>
      </c>
      <c r="AJ660" s="20">
        <v>1999</v>
      </c>
      <c r="AK660" s="32">
        <v>0</v>
      </c>
      <c r="AL660" s="32">
        <v>0</v>
      </c>
      <c r="AM660" s="32">
        <v>0</v>
      </c>
      <c r="AN660" s="42">
        <v>1</v>
      </c>
      <c r="AO660" s="41">
        <v>1</v>
      </c>
      <c r="AP660" s="17">
        <v>0</v>
      </c>
      <c r="AQ660">
        <v>0</v>
      </c>
      <c r="AR660" s="39">
        <v>1</v>
      </c>
      <c r="AS660" t="s">
        <v>98</v>
      </c>
      <c r="AT660" s="39" t="s">
        <v>98</v>
      </c>
      <c r="AU660">
        <v>1</v>
      </c>
      <c r="AV660" s="17">
        <v>0</v>
      </c>
      <c r="AW660" t="s">
        <v>98</v>
      </c>
      <c r="AX660" s="17" t="s">
        <v>98</v>
      </c>
      <c r="AY660" s="17" t="s">
        <v>329</v>
      </c>
      <c r="AZ660">
        <v>1</v>
      </c>
      <c r="BA660">
        <v>0</v>
      </c>
      <c r="BB660">
        <v>1</v>
      </c>
      <c r="BC660">
        <v>0</v>
      </c>
      <c r="BD660">
        <v>0</v>
      </c>
      <c r="BE660">
        <v>0</v>
      </c>
      <c r="BF660" s="17">
        <v>0</v>
      </c>
      <c r="BG660">
        <v>1</v>
      </c>
      <c r="BH660">
        <v>0</v>
      </c>
      <c r="BI660" s="17">
        <v>0</v>
      </c>
      <c r="BJ660">
        <v>23477</v>
      </c>
      <c r="BK660">
        <v>1423</v>
      </c>
      <c r="BL660" s="24">
        <v>50</v>
      </c>
      <c r="BM660">
        <v>0</v>
      </c>
      <c r="BN660">
        <v>0</v>
      </c>
      <c r="BO660">
        <v>1</v>
      </c>
      <c r="BP660">
        <v>0</v>
      </c>
      <c r="BQ660">
        <v>0</v>
      </c>
      <c r="BR660">
        <v>0</v>
      </c>
      <c r="BS660">
        <v>0</v>
      </c>
      <c r="BT660" s="17">
        <v>0</v>
      </c>
      <c r="BU660">
        <v>0</v>
      </c>
      <c r="BV660">
        <v>0</v>
      </c>
      <c r="BW660">
        <v>0</v>
      </c>
      <c r="BX660" s="17">
        <v>1</v>
      </c>
      <c r="BY660">
        <v>0</v>
      </c>
      <c r="BZ660">
        <v>0</v>
      </c>
      <c r="CA660">
        <v>0</v>
      </c>
      <c r="CB660">
        <v>0</v>
      </c>
      <c r="CC660" s="17">
        <v>0</v>
      </c>
      <c r="CD660">
        <v>1</v>
      </c>
      <c r="CE660">
        <v>1</v>
      </c>
      <c r="CF660">
        <v>0</v>
      </c>
      <c r="CG660">
        <v>0</v>
      </c>
      <c r="CH660">
        <v>1</v>
      </c>
      <c r="CI660">
        <v>1</v>
      </c>
      <c r="CJ660">
        <v>0</v>
      </c>
      <c r="CK660">
        <v>1</v>
      </c>
      <c r="CL660">
        <v>1</v>
      </c>
      <c r="CM660">
        <v>1</v>
      </c>
      <c r="CN660">
        <v>1</v>
      </c>
      <c r="CO660" s="17">
        <v>1</v>
      </c>
      <c r="CP660">
        <v>0.63</v>
      </c>
      <c r="CQ660">
        <v>335</v>
      </c>
      <c r="CR660">
        <v>1</v>
      </c>
      <c r="CS660">
        <v>0</v>
      </c>
      <c r="CT660">
        <v>17</v>
      </c>
      <c r="CZ660" s="33" t="s">
        <v>85</v>
      </c>
    </row>
    <row r="661" spans="1:104" x14ac:dyDescent="0.25">
      <c r="A661">
        <v>660</v>
      </c>
      <c r="B661">
        <v>42</v>
      </c>
      <c r="C661" s="24" t="s">
        <v>446</v>
      </c>
      <c r="D661" s="12">
        <v>8.576704663796253</v>
      </c>
      <c r="E661" s="13">
        <v>1.225243523399465</v>
      </c>
      <c r="F661" s="7">
        <v>7.0000000000000009</v>
      </c>
      <c r="G661" s="7">
        <f t="shared" si="156"/>
        <v>7.351461140396788</v>
      </c>
      <c r="H661" s="15">
        <f t="shared" si="157"/>
        <v>9.8019481871957179</v>
      </c>
      <c r="I661" s="11">
        <f t="shared" si="158"/>
        <v>0.20198844988866643</v>
      </c>
      <c r="J661" s="32">
        <f t="shared" si="159"/>
        <v>2.8855492841238062E-2</v>
      </c>
      <c r="K661" s="32">
        <f t="shared" si="160"/>
        <v>34.655446902326915</v>
      </c>
      <c r="L661" s="8">
        <v>1</v>
      </c>
      <c r="M661" s="9">
        <v>0</v>
      </c>
      <c r="N661" s="8">
        <v>0</v>
      </c>
      <c r="O661" s="9">
        <v>0</v>
      </c>
      <c r="P661" s="9">
        <v>1</v>
      </c>
      <c r="Q661" s="9">
        <v>0</v>
      </c>
      <c r="R661" s="9">
        <v>0</v>
      </c>
      <c r="S661" s="8">
        <v>1178</v>
      </c>
      <c r="T661" s="9">
        <v>25</v>
      </c>
      <c r="U661" s="9">
        <f t="shared" si="161"/>
        <v>1152</v>
      </c>
      <c r="V661" s="9">
        <f t="shared" si="162"/>
        <v>24</v>
      </c>
      <c r="W661" s="7">
        <v>15</v>
      </c>
      <c r="X661" s="7">
        <f t="shared" si="164"/>
        <v>20.5</v>
      </c>
      <c r="Y661" s="9">
        <v>0</v>
      </c>
      <c r="Z661" s="9">
        <v>1</v>
      </c>
      <c r="AA661" s="9">
        <v>1</v>
      </c>
      <c r="AB661" s="9">
        <v>0</v>
      </c>
      <c r="AC661" s="9">
        <v>0</v>
      </c>
      <c r="AD661" s="29">
        <v>0</v>
      </c>
      <c r="AE661" s="9">
        <v>0</v>
      </c>
      <c r="AF661" s="9">
        <v>1</v>
      </c>
      <c r="AG661" s="29">
        <v>0</v>
      </c>
      <c r="AH661" s="9">
        <v>0</v>
      </c>
      <c r="AI661" s="29">
        <v>1</v>
      </c>
      <c r="AJ661" s="20">
        <v>1999</v>
      </c>
      <c r="AK661" s="32">
        <v>0</v>
      </c>
      <c r="AL661" s="32">
        <v>0</v>
      </c>
      <c r="AM661" s="32">
        <v>0</v>
      </c>
      <c r="AN661" s="42">
        <v>1</v>
      </c>
      <c r="AO661" s="41">
        <v>1</v>
      </c>
      <c r="AP661" s="17">
        <v>0</v>
      </c>
      <c r="AQ661">
        <v>1</v>
      </c>
      <c r="AR661" s="39">
        <v>0</v>
      </c>
      <c r="AS661" t="s">
        <v>98</v>
      </c>
      <c r="AT661" s="39" t="s">
        <v>98</v>
      </c>
      <c r="AU661">
        <v>1</v>
      </c>
      <c r="AV661" s="17">
        <v>0</v>
      </c>
      <c r="AW661" t="s">
        <v>98</v>
      </c>
      <c r="AX661" s="17" t="s">
        <v>98</v>
      </c>
      <c r="AY661" s="17" t="s">
        <v>329</v>
      </c>
      <c r="AZ661">
        <v>1</v>
      </c>
      <c r="BA661">
        <v>0</v>
      </c>
      <c r="BB661">
        <v>1</v>
      </c>
      <c r="BC661">
        <v>0</v>
      </c>
      <c r="BD661">
        <v>0</v>
      </c>
      <c r="BE661">
        <v>0</v>
      </c>
      <c r="BF661" s="17">
        <v>0</v>
      </c>
      <c r="BG661">
        <v>1</v>
      </c>
      <c r="BH661">
        <v>0</v>
      </c>
      <c r="BI661" s="17">
        <v>0</v>
      </c>
      <c r="BJ661">
        <v>23477</v>
      </c>
      <c r="BK661">
        <v>1423</v>
      </c>
      <c r="BL661" s="24">
        <v>41.5</v>
      </c>
      <c r="BM661">
        <v>0</v>
      </c>
      <c r="BN661">
        <v>0</v>
      </c>
      <c r="BO661">
        <v>1</v>
      </c>
      <c r="BP661">
        <v>0</v>
      </c>
      <c r="BQ661">
        <v>0</v>
      </c>
      <c r="BR661">
        <v>0</v>
      </c>
      <c r="BS661">
        <v>0</v>
      </c>
      <c r="BT661" s="17">
        <v>0</v>
      </c>
      <c r="BU661">
        <v>0</v>
      </c>
      <c r="BV661">
        <v>0</v>
      </c>
      <c r="BW661">
        <v>0</v>
      </c>
      <c r="BX661" s="17">
        <v>1</v>
      </c>
      <c r="BY661">
        <v>0</v>
      </c>
      <c r="BZ661">
        <v>0</v>
      </c>
      <c r="CA661">
        <v>0</v>
      </c>
      <c r="CB661">
        <v>0</v>
      </c>
      <c r="CC661" s="17">
        <v>0</v>
      </c>
      <c r="CD661">
        <v>1</v>
      </c>
      <c r="CE661">
        <v>1</v>
      </c>
      <c r="CF661">
        <v>0</v>
      </c>
      <c r="CG661">
        <v>0</v>
      </c>
      <c r="CH661">
        <v>1</v>
      </c>
      <c r="CI661">
        <v>1</v>
      </c>
      <c r="CJ661">
        <v>0</v>
      </c>
      <c r="CK661">
        <v>1</v>
      </c>
      <c r="CL661">
        <v>1</v>
      </c>
      <c r="CM661">
        <v>1</v>
      </c>
      <c r="CN661">
        <v>1</v>
      </c>
      <c r="CO661" s="17">
        <v>1</v>
      </c>
      <c r="CP661">
        <v>0.63</v>
      </c>
      <c r="CQ661">
        <v>335</v>
      </c>
      <c r="CR661">
        <v>1</v>
      </c>
      <c r="CS661">
        <v>0</v>
      </c>
      <c r="CT661">
        <v>17</v>
      </c>
      <c r="CZ661" s="33" t="s">
        <v>85</v>
      </c>
    </row>
    <row r="662" spans="1:104" x14ac:dyDescent="0.25">
      <c r="A662">
        <v>661</v>
      </c>
      <c r="B662">
        <v>42</v>
      </c>
      <c r="C662" s="24" t="s">
        <v>446</v>
      </c>
      <c r="D662" s="12">
        <v>10.79316513508928</v>
      </c>
      <c r="E662" s="13">
        <v>0.89943042792410655</v>
      </c>
      <c r="F662" s="7">
        <v>12</v>
      </c>
      <c r="G662" s="7">
        <f t="shared" si="156"/>
        <v>9.8937347071651729</v>
      </c>
      <c r="H662" s="15">
        <f t="shared" si="157"/>
        <v>11.692595563013388</v>
      </c>
      <c r="I662" s="11">
        <f t="shared" si="158"/>
        <v>0.38293538776356167</v>
      </c>
      <c r="J662" s="32">
        <f t="shared" si="159"/>
        <v>3.1911282313630135E-2</v>
      </c>
      <c r="K662" s="32">
        <f t="shared" si="160"/>
        <v>31.336879231984799</v>
      </c>
      <c r="L662" s="8">
        <v>1</v>
      </c>
      <c r="M662" s="9">
        <v>0</v>
      </c>
      <c r="N662" s="8">
        <v>0</v>
      </c>
      <c r="O662" s="9">
        <v>0</v>
      </c>
      <c r="P662" s="9">
        <v>1</v>
      </c>
      <c r="Q662" s="9">
        <v>0</v>
      </c>
      <c r="R662" s="9">
        <v>0</v>
      </c>
      <c r="S662" s="8">
        <v>864</v>
      </c>
      <c r="T662" s="9">
        <v>25</v>
      </c>
      <c r="U662" s="9">
        <f t="shared" si="161"/>
        <v>838</v>
      </c>
      <c r="V662" s="9">
        <f t="shared" si="162"/>
        <v>24</v>
      </c>
      <c r="W662" s="7">
        <v>15</v>
      </c>
      <c r="X662" s="7">
        <f t="shared" si="164"/>
        <v>20.5</v>
      </c>
      <c r="Y662" s="9">
        <v>0</v>
      </c>
      <c r="Z662" s="9">
        <v>1</v>
      </c>
      <c r="AA662" s="9">
        <v>1</v>
      </c>
      <c r="AB662" s="9">
        <v>0</v>
      </c>
      <c r="AC662" s="9">
        <v>0</v>
      </c>
      <c r="AD662" s="29">
        <v>0</v>
      </c>
      <c r="AE662" s="9">
        <v>0</v>
      </c>
      <c r="AF662" s="9">
        <v>1</v>
      </c>
      <c r="AG662" s="29">
        <v>0</v>
      </c>
      <c r="AH662" s="9">
        <v>0</v>
      </c>
      <c r="AI662" s="29">
        <v>1</v>
      </c>
      <c r="AJ662" s="20">
        <v>1999</v>
      </c>
      <c r="AK662" s="32">
        <v>0</v>
      </c>
      <c r="AL662" s="32">
        <v>0</v>
      </c>
      <c r="AM662" s="32">
        <v>0</v>
      </c>
      <c r="AN662" s="42">
        <v>1</v>
      </c>
      <c r="AO662" s="41">
        <v>1</v>
      </c>
      <c r="AP662" s="17">
        <v>0</v>
      </c>
      <c r="AQ662">
        <v>0</v>
      </c>
      <c r="AR662" s="39">
        <v>1</v>
      </c>
      <c r="AS662" t="s">
        <v>98</v>
      </c>
      <c r="AT662" s="39" t="s">
        <v>98</v>
      </c>
      <c r="AU662">
        <v>1</v>
      </c>
      <c r="AV662" s="17">
        <v>0</v>
      </c>
      <c r="AW662" t="s">
        <v>98</v>
      </c>
      <c r="AX662" s="17" t="s">
        <v>98</v>
      </c>
      <c r="AY662" s="17" t="s">
        <v>329</v>
      </c>
      <c r="AZ662">
        <v>1</v>
      </c>
      <c r="BA662">
        <v>0</v>
      </c>
      <c r="BB662">
        <v>1</v>
      </c>
      <c r="BC662">
        <v>0</v>
      </c>
      <c r="BD662">
        <v>0</v>
      </c>
      <c r="BE662">
        <v>0</v>
      </c>
      <c r="BF662" s="17">
        <v>0</v>
      </c>
      <c r="BG662">
        <v>1</v>
      </c>
      <c r="BH662">
        <v>0</v>
      </c>
      <c r="BI662" s="17">
        <v>0</v>
      </c>
      <c r="BJ662">
        <v>23477</v>
      </c>
      <c r="BK662">
        <v>1423</v>
      </c>
      <c r="BL662" s="24">
        <v>41.5</v>
      </c>
      <c r="BM662">
        <v>0</v>
      </c>
      <c r="BN662">
        <v>0</v>
      </c>
      <c r="BO662">
        <v>1</v>
      </c>
      <c r="BP662">
        <v>0</v>
      </c>
      <c r="BQ662">
        <v>0</v>
      </c>
      <c r="BR662">
        <v>0</v>
      </c>
      <c r="BS662">
        <v>0</v>
      </c>
      <c r="BT662" s="17">
        <v>0</v>
      </c>
      <c r="BU662">
        <v>0</v>
      </c>
      <c r="BV662">
        <v>0</v>
      </c>
      <c r="BW662">
        <v>0</v>
      </c>
      <c r="BX662" s="17">
        <v>1</v>
      </c>
      <c r="BY662">
        <v>0</v>
      </c>
      <c r="BZ662">
        <v>0</v>
      </c>
      <c r="CA662">
        <v>0</v>
      </c>
      <c r="CB662">
        <v>0</v>
      </c>
      <c r="CC662" s="17">
        <v>0</v>
      </c>
      <c r="CD662">
        <v>1</v>
      </c>
      <c r="CE662">
        <v>1</v>
      </c>
      <c r="CF662">
        <v>0</v>
      </c>
      <c r="CG662">
        <v>0</v>
      </c>
      <c r="CH662">
        <v>1</v>
      </c>
      <c r="CI662">
        <v>1</v>
      </c>
      <c r="CJ662">
        <v>0</v>
      </c>
      <c r="CK662">
        <v>1</v>
      </c>
      <c r="CL662">
        <v>1</v>
      </c>
      <c r="CM662">
        <v>1</v>
      </c>
      <c r="CN662">
        <v>1</v>
      </c>
      <c r="CO662" s="17">
        <v>1</v>
      </c>
      <c r="CP662">
        <v>0.63</v>
      </c>
      <c r="CQ662">
        <v>335</v>
      </c>
      <c r="CR662">
        <v>1</v>
      </c>
      <c r="CS662">
        <v>0</v>
      </c>
      <c r="CT662">
        <v>17</v>
      </c>
      <c r="CZ662" s="33" t="s">
        <v>85</v>
      </c>
    </row>
    <row r="663" spans="1:104" x14ac:dyDescent="0.25">
      <c r="A663">
        <v>662</v>
      </c>
      <c r="B663">
        <v>42</v>
      </c>
      <c r="C663" s="24" t="s">
        <v>446</v>
      </c>
      <c r="D663" s="12">
        <v>8.2932132831999397</v>
      </c>
      <c r="E663" s="13">
        <v>1.2286241901036949</v>
      </c>
      <c r="F663" s="7">
        <v>6.75</v>
      </c>
      <c r="G663" s="7">
        <f t="shared" si="156"/>
        <v>7.0645890930962452</v>
      </c>
      <c r="H663" s="15">
        <f t="shared" si="157"/>
        <v>9.5218374733036342</v>
      </c>
      <c r="I663" s="11">
        <f t="shared" si="158"/>
        <v>0.20021984068192275</v>
      </c>
      <c r="J663" s="32">
        <f t="shared" si="159"/>
        <v>2.9662198619544111E-2</v>
      </c>
      <c r="K663" s="32">
        <f t="shared" si="160"/>
        <v>33.712942618525602</v>
      </c>
      <c r="L663" s="8">
        <v>1</v>
      </c>
      <c r="M663" s="9">
        <v>0</v>
      </c>
      <c r="N663" s="8">
        <v>0</v>
      </c>
      <c r="O663" s="9">
        <v>0</v>
      </c>
      <c r="P663" s="9">
        <v>1</v>
      </c>
      <c r="Q663" s="9">
        <v>0</v>
      </c>
      <c r="R663" s="9">
        <v>0</v>
      </c>
      <c r="S663" s="8">
        <v>1117</v>
      </c>
      <c r="T663" s="9">
        <v>25</v>
      </c>
      <c r="U663" s="9">
        <f t="shared" si="161"/>
        <v>1091</v>
      </c>
      <c r="V663" s="9">
        <f t="shared" si="162"/>
        <v>24</v>
      </c>
      <c r="W663" s="7">
        <v>15</v>
      </c>
      <c r="X663" s="7">
        <f t="shared" si="164"/>
        <v>20.5</v>
      </c>
      <c r="Y663" s="9">
        <v>0</v>
      </c>
      <c r="Z663" s="9">
        <v>1</v>
      </c>
      <c r="AA663" s="9">
        <v>1</v>
      </c>
      <c r="AB663" s="9">
        <v>0</v>
      </c>
      <c r="AC663" s="9">
        <v>0</v>
      </c>
      <c r="AD663" s="29">
        <v>0</v>
      </c>
      <c r="AE663" s="9">
        <v>0</v>
      </c>
      <c r="AF663" s="9">
        <v>1</v>
      </c>
      <c r="AG663" s="29">
        <v>0</v>
      </c>
      <c r="AH663" s="9">
        <v>0</v>
      </c>
      <c r="AI663" s="29">
        <v>1</v>
      </c>
      <c r="AJ663" s="20">
        <v>1999</v>
      </c>
      <c r="AK663" s="32">
        <v>0</v>
      </c>
      <c r="AL663" s="32">
        <v>0</v>
      </c>
      <c r="AM663" s="32">
        <v>0</v>
      </c>
      <c r="AN663" s="42">
        <v>1</v>
      </c>
      <c r="AO663" s="41">
        <v>1</v>
      </c>
      <c r="AP663" s="17">
        <v>0</v>
      </c>
      <c r="AQ663">
        <v>1</v>
      </c>
      <c r="AR663" s="39">
        <v>0</v>
      </c>
      <c r="AS663" t="s">
        <v>98</v>
      </c>
      <c r="AT663" s="39" t="s">
        <v>98</v>
      </c>
      <c r="AU663">
        <v>1</v>
      </c>
      <c r="AV663" s="17">
        <v>0</v>
      </c>
      <c r="AW663" t="s">
        <v>98</v>
      </c>
      <c r="AX663" s="17" t="s">
        <v>98</v>
      </c>
      <c r="AY663" s="17" t="s">
        <v>329</v>
      </c>
      <c r="AZ663">
        <v>1</v>
      </c>
      <c r="BA663">
        <v>0</v>
      </c>
      <c r="BB663">
        <v>1</v>
      </c>
      <c r="BC663">
        <v>0</v>
      </c>
      <c r="BD663">
        <v>0</v>
      </c>
      <c r="BE663">
        <v>0</v>
      </c>
      <c r="BF663" s="17">
        <v>0</v>
      </c>
      <c r="BG663">
        <v>1</v>
      </c>
      <c r="BH663">
        <v>0</v>
      </c>
      <c r="BI663" s="17">
        <v>0</v>
      </c>
      <c r="BJ663">
        <v>23477</v>
      </c>
      <c r="BK663">
        <v>1423</v>
      </c>
      <c r="BL663" s="24">
        <v>41.5</v>
      </c>
      <c r="BM663">
        <v>0</v>
      </c>
      <c r="BN663">
        <v>0</v>
      </c>
      <c r="BO663">
        <v>1</v>
      </c>
      <c r="BP663">
        <v>0</v>
      </c>
      <c r="BQ663">
        <v>0</v>
      </c>
      <c r="BR663">
        <v>0</v>
      </c>
      <c r="BS663">
        <v>0</v>
      </c>
      <c r="BT663" s="17">
        <v>0</v>
      </c>
      <c r="BU663">
        <v>0</v>
      </c>
      <c r="BV663">
        <v>0</v>
      </c>
      <c r="BW663">
        <v>0</v>
      </c>
      <c r="BX663" s="17">
        <v>1</v>
      </c>
      <c r="BY663">
        <v>0</v>
      </c>
      <c r="BZ663">
        <v>0</v>
      </c>
      <c r="CA663">
        <v>0</v>
      </c>
      <c r="CB663">
        <v>0</v>
      </c>
      <c r="CC663" s="17">
        <v>0</v>
      </c>
      <c r="CD663">
        <v>1</v>
      </c>
      <c r="CE663">
        <v>1</v>
      </c>
      <c r="CF663">
        <v>0</v>
      </c>
      <c r="CG663">
        <v>0</v>
      </c>
      <c r="CH663">
        <v>1</v>
      </c>
      <c r="CI663">
        <v>1</v>
      </c>
      <c r="CJ663">
        <v>0</v>
      </c>
      <c r="CK663">
        <v>1</v>
      </c>
      <c r="CL663">
        <v>1</v>
      </c>
      <c r="CM663">
        <v>1</v>
      </c>
      <c r="CN663">
        <v>1</v>
      </c>
      <c r="CO663" s="17">
        <v>1</v>
      </c>
      <c r="CP663">
        <v>0.63</v>
      </c>
      <c r="CQ663">
        <v>335</v>
      </c>
      <c r="CR663">
        <v>1</v>
      </c>
      <c r="CS663">
        <v>0</v>
      </c>
      <c r="CT663">
        <v>17</v>
      </c>
      <c r="CZ663" s="33" t="s">
        <v>85</v>
      </c>
    </row>
    <row r="664" spans="1:104" x14ac:dyDescent="0.25">
      <c r="A664">
        <v>663</v>
      </c>
      <c r="B664">
        <v>42</v>
      </c>
      <c r="C664" s="24" t="s">
        <v>446</v>
      </c>
      <c r="D664" s="12">
        <v>10.247377144973321</v>
      </c>
      <c r="E664" s="13">
        <v>0.90418033632117567</v>
      </c>
      <c r="F664" s="7">
        <v>11.33333333333333</v>
      </c>
      <c r="G664" s="7">
        <f t="shared" si="156"/>
        <v>9.3431968086521451</v>
      </c>
      <c r="H664" s="15">
        <f t="shared" si="157"/>
        <v>11.151557481294496</v>
      </c>
      <c r="I664" s="11">
        <f t="shared" si="158"/>
        <v>0.3619479884295474</v>
      </c>
      <c r="J664" s="32">
        <f t="shared" si="159"/>
        <v>3.1936587214371835E-2</v>
      </c>
      <c r="K664" s="32">
        <f t="shared" si="160"/>
        <v>31.312049508846343</v>
      </c>
      <c r="L664" s="8">
        <v>1</v>
      </c>
      <c r="M664" s="9">
        <v>0</v>
      </c>
      <c r="N664" s="8">
        <v>0</v>
      </c>
      <c r="O664" s="9">
        <v>0</v>
      </c>
      <c r="P664" s="9">
        <v>1</v>
      </c>
      <c r="Q664" s="9">
        <v>0</v>
      </c>
      <c r="R664" s="9">
        <v>0</v>
      </c>
      <c r="S664" s="8">
        <v>878</v>
      </c>
      <c r="T664" s="9">
        <v>25</v>
      </c>
      <c r="U664" s="9">
        <f t="shared" si="161"/>
        <v>852</v>
      </c>
      <c r="V664" s="9">
        <f t="shared" si="162"/>
        <v>24</v>
      </c>
      <c r="W664" s="7">
        <v>15</v>
      </c>
      <c r="X664" s="7">
        <f t="shared" si="164"/>
        <v>20.5</v>
      </c>
      <c r="Y664" s="9">
        <v>0</v>
      </c>
      <c r="Z664" s="9">
        <v>1</v>
      </c>
      <c r="AA664" s="9">
        <v>1</v>
      </c>
      <c r="AB664" s="9">
        <v>0</v>
      </c>
      <c r="AC664" s="9">
        <v>0</v>
      </c>
      <c r="AD664" s="29">
        <v>0</v>
      </c>
      <c r="AE664" s="9">
        <v>0</v>
      </c>
      <c r="AF664" s="9">
        <v>1</v>
      </c>
      <c r="AG664" s="29">
        <v>0</v>
      </c>
      <c r="AH664" s="9">
        <v>0</v>
      </c>
      <c r="AI664" s="29">
        <v>1</v>
      </c>
      <c r="AJ664" s="20">
        <v>1999</v>
      </c>
      <c r="AK664" s="32">
        <v>0</v>
      </c>
      <c r="AL664" s="32">
        <v>0</v>
      </c>
      <c r="AM664" s="32">
        <v>0</v>
      </c>
      <c r="AN664" s="42">
        <v>1</v>
      </c>
      <c r="AO664" s="41">
        <v>1</v>
      </c>
      <c r="AP664" s="17">
        <v>0</v>
      </c>
      <c r="AQ664">
        <v>0</v>
      </c>
      <c r="AR664" s="39">
        <v>1</v>
      </c>
      <c r="AS664" t="s">
        <v>98</v>
      </c>
      <c r="AT664" s="39" t="s">
        <v>98</v>
      </c>
      <c r="AU664">
        <v>1</v>
      </c>
      <c r="AV664" s="17">
        <v>0</v>
      </c>
      <c r="AW664" t="s">
        <v>98</v>
      </c>
      <c r="AX664" s="17" t="s">
        <v>98</v>
      </c>
      <c r="AY664" s="17" t="s">
        <v>329</v>
      </c>
      <c r="AZ664">
        <v>1</v>
      </c>
      <c r="BA664">
        <v>0</v>
      </c>
      <c r="BB664">
        <v>1</v>
      </c>
      <c r="BC664">
        <v>0</v>
      </c>
      <c r="BD664">
        <v>0</v>
      </c>
      <c r="BE664">
        <v>0</v>
      </c>
      <c r="BF664" s="17">
        <v>0</v>
      </c>
      <c r="BG664">
        <v>1</v>
      </c>
      <c r="BH664">
        <v>0</v>
      </c>
      <c r="BI664" s="17">
        <v>0</v>
      </c>
      <c r="BJ664">
        <v>23477</v>
      </c>
      <c r="BK664">
        <v>1423</v>
      </c>
      <c r="BL664" s="24">
        <v>41.5</v>
      </c>
      <c r="BM664">
        <v>0</v>
      </c>
      <c r="BN664">
        <v>0</v>
      </c>
      <c r="BO664">
        <v>1</v>
      </c>
      <c r="BP664">
        <v>0</v>
      </c>
      <c r="BQ664">
        <v>0</v>
      </c>
      <c r="BR664">
        <v>0</v>
      </c>
      <c r="BS664">
        <v>0</v>
      </c>
      <c r="BT664" s="17">
        <v>0</v>
      </c>
      <c r="BU664">
        <v>0</v>
      </c>
      <c r="BV664">
        <v>0</v>
      </c>
      <c r="BW664">
        <v>0</v>
      </c>
      <c r="BX664" s="17">
        <v>1</v>
      </c>
      <c r="BY664">
        <v>0</v>
      </c>
      <c r="BZ664">
        <v>0</v>
      </c>
      <c r="CA664">
        <v>0</v>
      </c>
      <c r="CB664">
        <v>0</v>
      </c>
      <c r="CC664" s="17">
        <v>0</v>
      </c>
      <c r="CD664">
        <v>1</v>
      </c>
      <c r="CE664">
        <v>1</v>
      </c>
      <c r="CF664">
        <v>0</v>
      </c>
      <c r="CG664">
        <v>0</v>
      </c>
      <c r="CH664">
        <v>1</v>
      </c>
      <c r="CI664">
        <v>1</v>
      </c>
      <c r="CJ664">
        <v>0</v>
      </c>
      <c r="CK664">
        <v>1</v>
      </c>
      <c r="CL664">
        <v>1</v>
      </c>
      <c r="CM664">
        <v>1</v>
      </c>
      <c r="CN664">
        <v>1</v>
      </c>
      <c r="CO664" s="17">
        <v>1</v>
      </c>
      <c r="CP664">
        <v>0.63</v>
      </c>
      <c r="CQ664">
        <v>335</v>
      </c>
      <c r="CR664">
        <v>1</v>
      </c>
      <c r="CS664">
        <v>0</v>
      </c>
      <c r="CT664">
        <v>17</v>
      </c>
      <c r="CZ664" s="33" t="s">
        <v>85</v>
      </c>
    </row>
    <row r="665" spans="1:104" x14ac:dyDescent="0.25">
      <c r="A665">
        <v>664</v>
      </c>
      <c r="B665">
        <v>42</v>
      </c>
      <c r="C665" s="24" t="s">
        <v>446</v>
      </c>
      <c r="D665" s="12">
        <v>7.4337070988966358</v>
      </c>
      <c r="E665" s="13">
        <v>0.92921338736207948</v>
      </c>
      <c r="F665" s="7">
        <v>8</v>
      </c>
      <c r="G665" s="7">
        <f t="shared" si="156"/>
        <v>6.5044937115345567</v>
      </c>
      <c r="H665" s="15">
        <f t="shared" si="157"/>
        <v>8.3629204862587159</v>
      </c>
      <c r="I665" s="11">
        <f t="shared" si="158"/>
        <v>0.2290393337255473</v>
      </c>
      <c r="J665" s="32">
        <f t="shared" si="159"/>
        <v>2.8629916715693413E-2</v>
      </c>
      <c r="K665" s="32">
        <f t="shared" si="160"/>
        <v>34.928498393145958</v>
      </c>
      <c r="L665" s="8">
        <v>1</v>
      </c>
      <c r="M665" s="9">
        <v>0</v>
      </c>
      <c r="N665" s="8">
        <v>0</v>
      </c>
      <c r="O665" s="9">
        <v>0</v>
      </c>
      <c r="P665" s="9">
        <v>1</v>
      </c>
      <c r="Q665" s="9">
        <v>0</v>
      </c>
      <c r="R665" s="9">
        <v>0</v>
      </c>
      <c r="S665" s="8">
        <v>1182</v>
      </c>
      <c r="T665" s="9">
        <v>25</v>
      </c>
      <c r="U665" s="9">
        <f t="shared" si="161"/>
        <v>1156</v>
      </c>
      <c r="V665" s="9">
        <f t="shared" si="162"/>
        <v>24</v>
      </c>
      <c r="W665" s="7">
        <v>15</v>
      </c>
      <c r="X665" s="7">
        <f t="shared" si="164"/>
        <v>16</v>
      </c>
      <c r="Y665" s="9">
        <v>0</v>
      </c>
      <c r="Z665" s="9">
        <v>1</v>
      </c>
      <c r="AA665" s="9">
        <v>1</v>
      </c>
      <c r="AB665" s="9">
        <v>0</v>
      </c>
      <c r="AC665" s="9">
        <v>0</v>
      </c>
      <c r="AD665" s="29">
        <v>0</v>
      </c>
      <c r="AE665" s="9">
        <v>0</v>
      </c>
      <c r="AF665" s="9">
        <v>1</v>
      </c>
      <c r="AG665" s="29">
        <v>0</v>
      </c>
      <c r="AH665" s="9">
        <v>0</v>
      </c>
      <c r="AI665" s="29">
        <v>1</v>
      </c>
      <c r="AJ665" s="20">
        <v>1999</v>
      </c>
      <c r="AK665" s="32">
        <v>0</v>
      </c>
      <c r="AL665" s="32">
        <v>0</v>
      </c>
      <c r="AM665" s="32">
        <v>0</v>
      </c>
      <c r="AN665" s="42">
        <v>1</v>
      </c>
      <c r="AO665" s="41">
        <v>1</v>
      </c>
      <c r="AP665" s="17">
        <v>0</v>
      </c>
      <c r="AQ665">
        <v>1</v>
      </c>
      <c r="AR665" s="39">
        <v>0</v>
      </c>
      <c r="AS665" t="s">
        <v>98</v>
      </c>
      <c r="AT665" s="39" t="s">
        <v>98</v>
      </c>
      <c r="AU665">
        <v>1</v>
      </c>
      <c r="AV665" s="17">
        <v>0</v>
      </c>
      <c r="AW665" t="s">
        <v>98</v>
      </c>
      <c r="AX665" s="17" t="s">
        <v>98</v>
      </c>
      <c r="AY665" s="17" t="s">
        <v>329</v>
      </c>
      <c r="AZ665">
        <v>1</v>
      </c>
      <c r="BA665">
        <v>0</v>
      </c>
      <c r="BB665">
        <v>1</v>
      </c>
      <c r="BC665">
        <v>0</v>
      </c>
      <c r="BD665">
        <v>0</v>
      </c>
      <c r="BE665">
        <v>0</v>
      </c>
      <c r="BF665" s="17">
        <v>0</v>
      </c>
      <c r="BG665">
        <v>1</v>
      </c>
      <c r="BH665">
        <v>0</v>
      </c>
      <c r="BI665" s="17">
        <v>0</v>
      </c>
      <c r="BJ665">
        <v>23477</v>
      </c>
      <c r="BK665">
        <v>1423</v>
      </c>
      <c r="BL665" s="24">
        <v>37</v>
      </c>
      <c r="BM665">
        <v>0</v>
      </c>
      <c r="BN665">
        <v>0</v>
      </c>
      <c r="BO665">
        <v>1</v>
      </c>
      <c r="BP665">
        <v>0</v>
      </c>
      <c r="BQ665">
        <v>0</v>
      </c>
      <c r="BR665">
        <v>0</v>
      </c>
      <c r="BS665">
        <v>0</v>
      </c>
      <c r="BT665" s="17">
        <v>0</v>
      </c>
      <c r="BU665">
        <v>0</v>
      </c>
      <c r="BV665">
        <v>0</v>
      </c>
      <c r="BW665">
        <v>0</v>
      </c>
      <c r="BX665" s="17">
        <v>1</v>
      </c>
      <c r="BY665">
        <v>0</v>
      </c>
      <c r="BZ665">
        <v>0</v>
      </c>
      <c r="CA665">
        <v>0</v>
      </c>
      <c r="CB665">
        <v>0</v>
      </c>
      <c r="CC665" s="17">
        <v>0</v>
      </c>
      <c r="CD665">
        <v>1</v>
      </c>
      <c r="CE665">
        <v>1</v>
      </c>
      <c r="CF665">
        <v>0</v>
      </c>
      <c r="CG665">
        <v>0</v>
      </c>
      <c r="CH665">
        <v>1</v>
      </c>
      <c r="CI665">
        <v>1</v>
      </c>
      <c r="CJ665">
        <v>0</v>
      </c>
      <c r="CK665">
        <v>1</v>
      </c>
      <c r="CL665">
        <v>1</v>
      </c>
      <c r="CM665">
        <v>1</v>
      </c>
      <c r="CN665">
        <v>1</v>
      </c>
      <c r="CO665" s="17">
        <v>1</v>
      </c>
      <c r="CP665">
        <v>0.63</v>
      </c>
      <c r="CQ665">
        <v>335</v>
      </c>
      <c r="CR665">
        <v>1</v>
      </c>
      <c r="CS665">
        <v>0</v>
      </c>
      <c r="CT665">
        <v>17</v>
      </c>
      <c r="CZ665" s="33" t="s">
        <v>85</v>
      </c>
    </row>
    <row r="666" spans="1:104" x14ac:dyDescent="0.25">
      <c r="A666">
        <v>665</v>
      </c>
      <c r="B666">
        <v>42</v>
      </c>
      <c r="C666" s="24" t="s">
        <v>446</v>
      </c>
      <c r="D666" s="12">
        <v>10.79316513508928</v>
      </c>
      <c r="E666" s="13">
        <v>0.89943042792410655</v>
      </c>
      <c r="F666" s="7">
        <v>12</v>
      </c>
      <c r="G666" s="7">
        <f t="shared" si="156"/>
        <v>9.8937347071651729</v>
      </c>
      <c r="H666" s="15">
        <f t="shared" si="157"/>
        <v>11.692595563013388</v>
      </c>
      <c r="I666" s="11">
        <f t="shared" si="158"/>
        <v>0.37121293493384755</v>
      </c>
      <c r="J666" s="32">
        <f t="shared" si="159"/>
        <v>3.09344112444873E-2</v>
      </c>
      <c r="K666" s="32">
        <f t="shared" si="160"/>
        <v>32.326459750489228</v>
      </c>
      <c r="L666" s="8">
        <v>1</v>
      </c>
      <c r="M666" s="9">
        <v>0</v>
      </c>
      <c r="N666" s="8">
        <v>0</v>
      </c>
      <c r="O666" s="9">
        <v>0</v>
      </c>
      <c r="P666" s="9">
        <v>1</v>
      </c>
      <c r="Q666" s="9">
        <v>0</v>
      </c>
      <c r="R666" s="9">
        <v>0</v>
      </c>
      <c r="S666" s="8">
        <v>927</v>
      </c>
      <c r="T666" s="9">
        <v>25</v>
      </c>
      <c r="U666" s="9">
        <f t="shared" si="161"/>
        <v>901</v>
      </c>
      <c r="V666" s="9">
        <f t="shared" si="162"/>
        <v>24</v>
      </c>
      <c r="W666" s="7">
        <v>15</v>
      </c>
      <c r="X666" s="7">
        <f t="shared" si="164"/>
        <v>16</v>
      </c>
      <c r="Y666" s="9">
        <v>0</v>
      </c>
      <c r="Z666" s="9">
        <v>1</v>
      </c>
      <c r="AA666" s="9">
        <v>1</v>
      </c>
      <c r="AB666" s="9">
        <v>0</v>
      </c>
      <c r="AC666" s="9">
        <v>0</v>
      </c>
      <c r="AD666" s="29">
        <v>0</v>
      </c>
      <c r="AE666" s="9">
        <v>0</v>
      </c>
      <c r="AF666" s="9">
        <v>1</v>
      </c>
      <c r="AG666" s="29">
        <v>0</v>
      </c>
      <c r="AH666" s="9">
        <v>0</v>
      </c>
      <c r="AI666" s="29">
        <v>1</v>
      </c>
      <c r="AJ666" s="20">
        <v>1999</v>
      </c>
      <c r="AK666" s="32">
        <v>0</v>
      </c>
      <c r="AL666" s="32">
        <v>0</v>
      </c>
      <c r="AM666" s="32">
        <v>0</v>
      </c>
      <c r="AN666" s="42">
        <v>1</v>
      </c>
      <c r="AO666" s="41">
        <v>1</v>
      </c>
      <c r="AP666" s="17">
        <v>0</v>
      </c>
      <c r="AQ666">
        <v>0</v>
      </c>
      <c r="AR666" s="39">
        <v>1</v>
      </c>
      <c r="AS666" t="s">
        <v>98</v>
      </c>
      <c r="AT666" s="39" t="s">
        <v>98</v>
      </c>
      <c r="AU666">
        <v>1</v>
      </c>
      <c r="AV666" s="17">
        <v>0</v>
      </c>
      <c r="AW666" t="s">
        <v>98</v>
      </c>
      <c r="AX666" s="17" t="s">
        <v>98</v>
      </c>
      <c r="AY666" s="17" t="s">
        <v>329</v>
      </c>
      <c r="AZ666">
        <v>1</v>
      </c>
      <c r="BA666">
        <v>0</v>
      </c>
      <c r="BB666">
        <v>1</v>
      </c>
      <c r="BC666">
        <v>0</v>
      </c>
      <c r="BD666">
        <v>0</v>
      </c>
      <c r="BE666">
        <v>0</v>
      </c>
      <c r="BF666" s="17">
        <v>0</v>
      </c>
      <c r="BG666">
        <v>1</v>
      </c>
      <c r="BH666">
        <v>0</v>
      </c>
      <c r="BI666" s="17">
        <v>0</v>
      </c>
      <c r="BJ666">
        <v>23477</v>
      </c>
      <c r="BK666">
        <v>1423</v>
      </c>
      <c r="BL666" s="24">
        <v>37</v>
      </c>
      <c r="BM666">
        <v>0</v>
      </c>
      <c r="BN666">
        <v>0</v>
      </c>
      <c r="BO666">
        <v>1</v>
      </c>
      <c r="BP666">
        <v>0</v>
      </c>
      <c r="BQ666">
        <v>0</v>
      </c>
      <c r="BR666">
        <v>0</v>
      </c>
      <c r="BS666">
        <v>0</v>
      </c>
      <c r="BT666" s="17">
        <v>0</v>
      </c>
      <c r="BU666">
        <v>0</v>
      </c>
      <c r="BV666">
        <v>0</v>
      </c>
      <c r="BW666">
        <v>0</v>
      </c>
      <c r="BX666" s="17">
        <v>1</v>
      </c>
      <c r="BY666">
        <v>0</v>
      </c>
      <c r="BZ666">
        <v>0</v>
      </c>
      <c r="CA666">
        <v>0</v>
      </c>
      <c r="CB666">
        <v>0</v>
      </c>
      <c r="CC666" s="17">
        <v>0</v>
      </c>
      <c r="CD666">
        <v>1</v>
      </c>
      <c r="CE666">
        <v>1</v>
      </c>
      <c r="CF666">
        <v>0</v>
      </c>
      <c r="CG666">
        <v>0</v>
      </c>
      <c r="CH666">
        <v>1</v>
      </c>
      <c r="CI666">
        <v>1</v>
      </c>
      <c r="CJ666">
        <v>0</v>
      </c>
      <c r="CK666">
        <v>1</v>
      </c>
      <c r="CL666">
        <v>1</v>
      </c>
      <c r="CM666">
        <v>1</v>
      </c>
      <c r="CN666">
        <v>1</v>
      </c>
      <c r="CO666" s="17">
        <v>1</v>
      </c>
      <c r="CP666">
        <v>0.63</v>
      </c>
      <c r="CQ666">
        <v>335</v>
      </c>
      <c r="CR666">
        <v>1</v>
      </c>
      <c r="CS666">
        <v>0</v>
      </c>
      <c r="CT666">
        <v>17</v>
      </c>
      <c r="CZ666" s="33" t="s">
        <v>85</v>
      </c>
    </row>
    <row r="667" spans="1:104" x14ac:dyDescent="0.25">
      <c r="A667">
        <v>666</v>
      </c>
      <c r="B667">
        <v>42</v>
      </c>
      <c r="C667" s="24" t="s">
        <v>446</v>
      </c>
      <c r="D667" s="12">
        <v>7.7217345015941907</v>
      </c>
      <c r="E667" s="13">
        <v>0.92660814019130278</v>
      </c>
      <c r="F667" s="7">
        <v>8.3333333333333339</v>
      </c>
      <c r="G667" s="7">
        <f t="shared" si="156"/>
        <v>6.7951263614028878</v>
      </c>
      <c r="H667" s="15">
        <f t="shared" si="157"/>
        <v>8.6483426417854936</v>
      </c>
      <c r="I667" s="11">
        <f t="shared" si="158"/>
        <v>0.24316581196735815</v>
      </c>
      <c r="J667" s="32">
        <f t="shared" si="159"/>
        <v>2.9179897436082972E-2</v>
      </c>
      <c r="K667" s="32">
        <f t="shared" si="160"/>
        <v>34.270168433266335</v>
      </c>
      <c r="L667" s="8">
        <v>1</v>
      </c>
      <c r="M667" s="9">
        <v>0</v>
      </c>
      <c r="N667" s="8">
        <v>0</v>
      </c>
      <c r="O667" s="9">
        <v>0</v>
      </c>
      <c r="P667" s="9">
        <v>1</v>
      </c>
      <c r="Q667" s="9">
        <v>0</v>
      </c>
      <c r="R667" s="9">
        <v>0</v>
      </c>
      <c r="S667" s="8">
        <v>1131</v>
      </c>
      <c r="T667" s="9">
        <v>25</v>
      </c>
      <c r="U667" s="9">
        <f t="shared" si="161"/>
        <v>1105</v>
      </c>
      <c r="V667" s="9">
        <f t="shared" si="162"/>
        <v>24</v>
      </c>
      <c r="W667" s="7">
        <v>15</v>
      </c>
      <c r="X667" s="7">
        <f t="shared" si="164"/>
        <v>16</v>
      </c>
      <c r="Y667" s="9">
        <v>0</v>
      </c>
      <c r="Z667" s="9">
        <v>1</v>
      </c>
      <c r="AA667" s="9">
        <v>1</v>
      </c>
      <c r="AB667" s="9">
        <v>0</v>
      </c>
      <c r="AC667" s="9">
        <v>0</v>
      </c>
      <c r="AD667" s="29">
        <v>0</v>
      </c>
      <c r="AE667" s="9">
        <v>0</v>
      </c>
      <c r="AF667" s="9">
        <v>1</v>
      </c>
      <c r="AG667" s="29">
        <v>0</v>
      </c>
      <c r="AH667" s="9">
        <v>0</v>
      </c>
      <c r="AI667" s="29">
        <v>1</v>
      </c>
      <c r="AJ667" s="20">
        <v>1999</v>
      </c>
      <c r="AK667" s="32">
        <v>0</v>
      </c>
      <c r="AL667" s="32">
        <v>0</v>
      </c>
      <c r="AM667" s="32">
        <v>0</v>
      </c>
      <c r="AN667" s="42">
        <v>1</v>
      </c>
      <c r="AO667" s="41">
        <v>1</v>
      </c>
      <c r="AP667" s="17">
        <v>0</v>
      </c>
      <c r="AQ667">
        <v>1</v>
      </c>
      <c r="AR667" s="39">
        <v>0</v>
      </c>
      <c r="AS667" t="s">
        <v>98</v>
      </c>
      <c r="AT667" s="39" t="s">
        <v>98</v>
      </c>
      <c r="AU667">
        <v>1</v>
      </c>
      <c r="AV667" s="17">
        <v>0</v>
      </c>
      <c r="AW667" t="s">
        <v>98</v>
      </c>
      <c r="AX667" s="17" t="s">
        <v>98</v>
      </c>
      <c r="AY667" s="17" t="s">
        <v>329</v>
      </c>
      <c r="AZ667">
        <v>1</v>
      </c>
      <c r="BA667">
        <v>0</v>
      </c>
      <c r="BB667">
        <v>1</v>
      </c>
      <c r="BC667">
        <v>0</v>
      </c>
      <c r="BD667">
        <v>0</v>
      </c>
      <c r="BE667">
        <v>0</v>
      </c>
      <c r="BF667" s="17">
        <v>0</v>
      </c>
      <c r="BG667">
        <v>1</v>
      </c>
      <c r="BH667">
        <v>0</v>
      </c>
      <c r="BI667" s="17">
        <v>0</v>
      </c>
      <c r="BJ667">
        <v>23477</v>
      </c>
      <c r="BK667">
        <v>1423</v>
      </c>
      <c r="BL667" s="24">
        <v>37</v>
      </c>
      <c r="BM667">
        <v>0</v>
      </c>
      <c r="BN667">
        <v>0</v>
      </c>
      <c r="BO667">
        <v>1</v>
      </c>
      <c r="BP667">
        <v>0</v>
      </c>
      <c r="BQ667">
        <v>0</v>
      </c>
      <c r="BR667">
        <v>0</v>
      </c>
      <c r="BS667">
        <v>0</v>
      </c>
      <c r="BT667" s="17">
        <v>0</v>
      </c>
      <c r="BU667">
        <v>0</v>
      </c>
      <c r="BV667">
        <v>0</v>
      </c>
      <c r="BW667">
        <v>0</v>
      </c>
      <c r="BX667" s="17">
        <v>1</v>
      </c>
      <c r="BY667">
        <v>0</v>
      </c>
      <c r="BZ667">
        <v>0</v>
      </c>
      <c r="CA667">
        <v>0</v>
      </c>
      <c r="CB667">
        <v>0</v>
      </c>
      <c r="CC667" s="17">
        <v>0</v>
      </c>
      <c r="CD667">
        <v>1</v>
      </c>
      <c r="CE667">
        <v>1</v>
      </c>
      <c r="CF667">
        <v>0</v>
      </c>
      <c r="CG667">
        <v>0</v>
      </c>
      <c r="CH667">
        <v>1</v>
      </c>
      <c r="CI667">
        <v>1</v>
      </c>
      <c r="CJ667">
        <v>0</v>
      </c>
      <c r="CK667">
        <v>1</v>
      </c>
      <c r="CL667">
        <v>1</v>
      </c>
      <c r="CM667">
        <v>1</v>
      </c>
      <c r="CN667">
        <v>1</v>
      </c>
      <c r="CO667" s="17">
        <v>1</v>
      </c>
      <c r="CP667">
        <v>0.63</v>
      </c>
      <c r="CQ667">
        <v>335</v>
      </c>
      <c r="CR667">
        <v>1</v>
      </c>
      <c r="CS667">
        <v>0</v>
      </c>
      <c r="CT667">
        <v>17</v>
      </c>
      <c r="CZ667" s="33" t="s">
        <v>85</v>
      </c>
    </row>
    <row r="668" spans="1:104" x14ac:dyDescent="0.25">
      <c r="A668">
        <v>667</v>
      </c>
      <c r="B668">
        <v>42</v>
      </c>
      <c r="C668" s="24" t="s">
        <v>446</v>
      </c>
      <c r="D668" s="12">
        <v>12.399086461422669</v>
      </c>
      <c r="E668" s="13">
        <v>0.88564903295876207</v>
      </c>
      <c r="F668" s="7">
        <v>14</v>
      </c>
      <c r="G668" s="7">
        <f t="shared" si="156"/>
        <v>11.513437428463908</v>
      </c>
      <c r="H668" s="15">
        <f t="shared" si="157"/>
        <v>13.284735494381431</v>
      </c>
      <c r="I668" s="11">
        <f t="shared" si="158"/>
        <v>0.40016336533252062</v>
      </c>
      <c r="J668" s="32">
        <f t="shared" si="159"/>
        <v>2.8583097523751475E-2</v>
      </c>
      <c r="K668" s="32">
        <f t="shared" si="160"/>
        <v>34.985711369071801</v>
      </c>
      <c r="L668" s="8">
        <v>1</v>
      </c>
      <c r="M668" s="9">
        <v>0</v>
      </c>
      <c r="N668" s="8">
        <v>0</v>
      </c>
      <c r="O668" s="9">
        <v>0</v>
      </c>
      <c r="P668" s="9">
        <v>1</v>
      </c>
      <c r="Q668" s="9">
        <v>0</v>
      </c>
      <c r="R668" s="9">
        <v>0</v>
      </c>
      <c r="S668" s="8">
        <v>1054</v>
      </c>
      <c r="T668" s="9">
        <v>25</v>
      </c>
      <c r="U668" s="9">
        <f t="shared" si="161"/>
        <v>1028</v>
      </c>
      <c r="V668" s="9">
        <f t="shared" si="162"/>
        <v>24</v>
      </c>
      <c r="W668" s="7">
        <v>15</v>
      </c>
      <c r="X668" s="7">
        <f t="shared" si="164"/>
        <v>16</v>
      </c>
      <c r="Y668" s="9">
        <v>0</v>
      </c>
      <c r="Z668" s="9">
        <v>1</v>
      </c>
      <c r="AA668" s="9">
        <v>1</v>
      </c>
      <c r="AB668" s="9">
        <v>0</v>
      </c>
      <c r="AC668" s="9">
        <v>0</v>
      </c>
      <c r="AD668" s="29">
        <v>0</v>
      </c>
      <c r="AE668" s="9">
        <v>0</v>
      </c>
      <c r="AF668" s="9">
        <v>1</v>
      </c>
      <c r="AG668" s="29">
        <v>0</v>
      </c>
      <c r="AH668" s="9">
        <v>0</v>
      </c>
      <c r="AI668" s="29">
        <v>1</v>
      </c>
      <c r="AJ668" s="20">
        <v>1999</v>
      </c>
      <c r="AK668" s="32">
        <v>0</v>
      </c>
      <c r="AL668" s="32">
        <v>0</v>
      </c>
      <c r="AM668" s="32">
        <v>0</v>
      </c>
      <c r="AN668" s="42">
        <v>1</v>
      </c>
      <c r="AO668" s="41">
        <v>1</v>
      </c>
      <c r="AP668" s="17">
        <v>0</v>
      </c>
      <c r="AQ668">
        <v>0</v>
      </c>
      <c r="AR668" s="39">
        <v>1</v>
      </c>
      <c r="AS668" t="s">
        <v>98</v>
      </c>
      <c r="AT668" s="39" t="s">
        <v>98</v>
      </c>
      <c r="AU668">
        <v>1</v>
      </c>
      <c r="AV668" s="17">
        <v>0</v>
      </c>
      <c r="AW668" t="s">
        <v>98</v>
      </c>
      <c r="AX668" s="17" t="s">
        <v>98</v>
      </c>
      <c r="AY668" s="17" t="s">
        <v>329</v>
      </c>
      <c r="AZ668">
        <v>1</v>
      </c>
      <c r="BA668">
        <v>0</v>
      </c>
      <c r="BB668">
        <v>1</v>
      </c>
      <c r="BC668">
        <v>0</v>
      </c>
      <c r="BD668">
        <v>0</v>
      </c>
      <c r="BE668">
        <v>0</v>
      </c>
      <c r="BF668" s="17">
        <v>0</v>
      </c>
      <c r="BG668">
        <v>1</v>
      </c>
      <c r="BH668">
        <v>0</v>
      </c>
      <c r="BI668" s="17">
        <v>0</v>
      </c>
      <c r="BJ668">
        <v>23477</v>
      </c>
      <c r="BK668">
        <v>1423</v>
      </c>
      <c r="BL668" s="24">
        <v>37</v>
      </c>
      <c r="BM668">
        <v>0</v>
      </c>
      <c r="BN668">
        <v>0</v>
      </c>
      <c r="BO668">
        <v>1</v>
      </c>
      <c r="BP668">
        <v>0</v>
      </c>
      <c r="BQ668">
        <v>0</v>
      </c>
      <c r="BR668">
        <v>0</v>
      </c>
      <c r="BS668">
        <v>0</v>
      </c>
      <c r="BT668" s="17">
        <v>0</v>
      </c>
      <c r="BU668">
        <v>0</v>
      </c>
      <c r="BV668">
        <v>0</v>
      </c>
      <c r="BW668">
        <v>0</v>
      </c>
      <c r="BX668" s="17">
        <v>1</v>
      </c>
      <c r="BY668">
        <v>0</v>
      </c>
      <c r="BZ668">
        <v>0</v>
      </c>
      <c r="CA668">
        <v>0</v>
      </c>
      <c r="CB668">
        <v>0</v>
      </c>
      <c r="CC668" s="17">
        <v>0</v>
      </c>
      <c r="CD668">
        <v>1</v>
      </c>
      <c r="CE668">
        <v>1</v>
      </c>
      <c r="CF668">
        <v>0</v>
      </c>
      <c r="CG668">
        <v>0</v>
      </c>
      <c r="CH668">
        <v>1</v>
      </c>
      <c r="CI668">
        <v>1</v>
      </c>
      <c r="CJ668">
        <v>0</v>
      </c>
      <c r="CK668">
        <v>1</v>
      </c>
      <c r="CL668">
        <v>1</v>
      </c>
      <c r="CM668">
        <v>1</v>
      </c>
      <c r="CN668">
        <v>1</v>
      </c>
      <c r="CO668" s="17">
        <v>1</v>
      </c>
      <c r="CP668">
        <v>0.63</v>
      </c>
      <c r="CQ668">
        <v>335</v>
      </c>
      <c r="CR668">
        <v>1</v>
      </c>
      <c r="CS668">
        <v>0</v>
      </c>
      <c r="CT668">
        <v>17</v>
      </c>
      <c r="CZ668" s="33" t="s">
        <v>85</v>
      </c>
    </row>
    <row r="669" spans="1:104" x14ac:dyDescent="0.25">
      <c r="A669">
        <v>668</v>
      </c>
      <c r="B669">
        <v>42</v>
      </c>
      <c r="C669" s="24" t="s">
        <v>446</v>
      </c>
      <c r="D669" s="12">
        <v>7.1441269690773126</v>
      </c>
      <c r="E669" s="13">
        <v>0.93184264814051909</v>
      </c>
      <c r="F669" s="7">
        <v>7.666666666666667</v>
      </c>
      <c r="G669" s="7">
        <f t="shared" si="156"/>
        <v>6.2122843209367939</v>
      </c>
      <c r="H669" s="15">
        <f t="shared" si="157"/>
        <v>8.0759696172178312</v>
      </c>
      <c r="I669" s="11">
        <f t="shared" si="158"/>
        <v>0.21273510241648885</v>
      </c>
      <c r="J669" s="32">
        <f t="shared" si="159"/>
        <v>2.7748056836933325E-2</v>
      </c>
      <c r="K669" s="32">
        <f t="shared" si="160"/>
        <v>36.038559596323736</v>
      </c>
      <c r="L669" s="8">
        <v>1</v>
      </c>
      <c r="M669" s="9">
        <v>0</v>
      </c>
      <c r="N669" s="8">
        <v>0</v>
      </c>
      <c r="O669" s="9">
        <v>0</v>
      </c>
      <c r="P669" s="9">
        <v>1</v>
      </c>
      <c r="Q669" s="9">
        <v>0</v>
      </c>
      <c r="R669" s="9">
        <v>0</v>
      </c>
      <c r="S669" s="8">
        <v>1266</v>
      </c>
      <c r="T669" s="9">
        <v>25</v>
      </c>
      <c r="U669" s="9">
        <f t="shared" si="161"/>
        <v>1240</v>
      </c>
      <c r="V669" s="9">
        <f t="shared" si="162"/>
        <v>24</v>
      </c>
      <c r="W669" s="7">
        <v>15</v>
      </c>
      <c r="X669" s="7">
        <f t="shared" si="164"/>
        <v>12</v>
      </c>
      <c r="Y669" s="9">
        <v>0</v>
      </c>
      <c r="Z669" s="9">
        <v>1</v>
      </c>
      <c r="AA669" s="9">
        <v>1</v>
      </c>
      <c r="AB669" s="9">
        <v>0</v>
      </c>
      <c r="AC669" s="9">
        <v>0</v>
      </c>
      <c r="AD669" s="29">
        <v>0</v>
      </c>
      <c r="AE669" s="9">
        <v>0</v>
      </c>
      <c r="AF669" s="9">
        <v>1</v>
      </c>
      <c r="AG669" s="29">
        <v>0</v>
      </c>
      <c r="AH669" s="9">
        <v>0</v>
      </c>
      <c r="AI669" s="29">
        <v>1</v>
      </c>
      <c r="AJ669" s="20">
        <v>1999</v>
      </c>
      <c r="AK669" s="32">
        <v>0</v>
      </c>
      <c r="AL669" s="32">
        <v>0</v>
      </c>
      <c r="AM669" s="32">
        <v>0</v>
      </c>
      <c r="AN669" s="42">
        <v>1</v>
      </c>
      <c r="AO669" s="41">
        <v>1</v>
      </c>
      <c r="AP669" s="17">
        <v>0</v>
      </c>
      <c r="AQ669">
        <v>1</v>
      </c>
      <c r="AR669" s="39">
        <v>0</v>
      </c>
      <c r="AS669" t="s">
        <v>98</v>
      </c>
      <c r="AT669" s="39" t="s">
        <v>98</v>
      </c>
      <c r="AU669">
        <v>1</v>
      </c>
      <c r="AV669" s="17">
        <v>0</v>
      </c>
      <c r="AW669" t="s">
        <v>98</v>
      </c>
      <c r="AX669" s="17" t="s">
        <v>98</v>
      </c>
      <c r="AY669" s="17" t="s">
        <v>329</v>
      </c>
      <c r="AZ669">
        <v>1</v>
      </c>
      <c r="BA669">
        <v>0</v>
      </c>
      <c r="BB669">
        <v>1</v>
      </c>
      <c r="BC669">
        <v>0</v>
      </c>
      <c r="BD669">
        <v>0</v>
      </c>
      <c r="BE669">
        <v>0</v>
      </c>
      <c r="BF669" s="17">
        <v>0</v>
      </c>
      <c r="BG669">
        <v>1</v>
      </c>
      <c r="BH669">
        <v>0</v>
      </c>
      <c r="BI669" s="17">
        <v>0</v>
      </c>
      <c r="BJ669">
        <v>23477</v>
      </c>
      <c r="BK669">
        <v>1423</v>
      </c>
      <c r="BL669" s="24">
        <v>33</v>
      </c>
      <c r="BM669">
        <v>0</v>
      </c>
      <c r="BN669">
        <v>0</v>
      </c>
      <c r="BO669">
        <v>1</v>
      </c>
      <c r="BP669">
        <v>0</v>
      </c>
      <c r="BQ669">
        <v>0</v>
      </c>
      <c r="BR669">
        <v>0</v>
      </c>
      <c r="BS669">
        <v>0</v>
      </c>
      <c r="BT669" s="17">
        <v>0</v>
      </c>
      <c r="BU669">
        <v>0</v>
      </c>
      <c r="BV669">
        <v>0</v>
      </c>
      <c r="BW669">
        <v>0</v>
      </c>
      <c r="BX669" s="17">
        <v>1</v>
      </c>
      <c r="BY669">
        <v>0</v>
      </c>
      <c r="BZ669">
        <v>0</v>
      </c>
      <c r="CA669">
        <v>0</v>
      </c>
      <c r="CB669">
        <v>0</v>
      </c>
      <c r="CC669" s="17">
        <v>0</v>
      </c>
      <c r="CD669">
        <v>1</v>
      </c>
      <c r="CE669">
        <v>1</v>
      </c>
      <c r="CF669">
        <v>0</v>
      </c>
      <c r="CG669">
        <v>0</v>
      </c>
      <c r="CH669">
        <v>1</v>
      </c>
      <c r="CI669">
        <v>1</v>
      </c>
      <c r="CJ669">
        <v>0</v>
      </c>
      <c r="CK669">
        <v>1</v>
      </c>
      <c r="CL669">
        <v>1</v>
      </c>
      <c r="CM669">
        <v>1</v>
      </c>
      <c r="CN669">
        <v>1</v>
      </c>
      <c r="CO669" s="17">
        <v>1</v>
      </c>
      <c r="CP669">
        <v>0.63</v>
      </c>
      <c r="CQ669">
        <v>335</v>
      </c>
      <c r="CR669">
        <v>1</v>
      </c>
      <c r="CS669">
        <v>0</v>
      </c>
      <c r="CT669">
        <v>17</v>
      </c>
      <c r="CZ669" s="33" t="s">
        <v>85</v>
      </c>
    </row>
    <row r="670" spans="1:104" x14ac:dyDescent="0.25">
      <c r="A670">
        <v>669</v>
      </c>
      <c r="B670">
        <v>42</v>
      </c>
      <c r="C670" s="24" t="s">
        <v>446</v>
      </c>
      <c r="D670" s="12">
        <v>12.13461704540997</v>
      </c>
      <c r="E670" s="13">
        <v>0.88789880820072942</v>
      </c>
      <c r="F670" s="7">
        <v>13.66666666666667</v>
      </c>
      <c r="G670" s="7">
        <f t="shared" si="156"/>
        <v>11.24671823720924</v>
      </c>
      <c r="H670" s="15">
        <f t="shared" si="157"/>
        <v>13.022515853610699</v>
      </c>
      <c r="I670" s="11">
        <f t="shared" si="158"/>
        <v>0.39035228877848893</v>
      </c>
      <c r="J670" s="32">
        <f t="shared" si="159"/>
        <v>2.8562362593547969E-2</v>
      </c>
      <c r="K670" s="32">
        <f t="shared" si="160"/>
        <v>35.01110934800235</v>
      </c>
      <c r="L670" s="8">
        <v>1</v>
      </c>
      <c r="M670" s="9">
        <v>0</v>
      </c>
      <c r="N670" s="8">
        <v>0</v>
      </c>
      <c r="O670" s="9">
        <v>0</v>
      </c>
      <c r="P670" s="9">
        <v>1</v>
      </c>
      <c r="Q670" s="9">
        <v>0</v>
      </c>
      <c r="R670" s="9">
        <v>0</v>
      </c>
      <c r="S670" s="8">
        <v>1065</v>
      </c>
      <c r="T670" s="9">
        <v>25</v>
      </c>
      <c r="U670" s="9">
        <f t="shared" si="161"/>
        <v>1039</v>
      </c>
      <c r="V670" s="9">
        <f t="shared" si="162"/>
        <v>24</v>
      </c>
      <c r="W670" s="7">
        <v>15</v>
      </c>
      <c r="X670" s="7">
        <f t="shared" si="164"/>
        <v>12</v>
      </c>
      <c r="Y670" s="9">
        <v>0</v>
      </c>
      <c r="Z670" s="9">
        <v>1</v>
      </c>
      <c r="AA670" s="9">
        <v>1</v>
      </c>
      <c r="AB670" s="9">
        <v>0</v>
      </c>
      <c r="AC670" s="9">
        <v>0</v>
      </c>
      <c r="AD670" s="29">
        <v>0</v>
      </c>
      <c r="AE670" s="9">
        <v>0</v>
      </c>
      <c r="AF670" s="9">
        <v>1</v>
      </c>
      <c r="AG670" s="29">
        <v>0</v>
      </c>
      <c r="AH670" s="9">
        <v>0</v>
      </c>
      <c r="AI670" s="29">
        <v>1</v>
      </c>
      <c r="AJ670" s="20">
        <v>1999</v>
      </c>
      <c r="AK670" s="32">
        <v>0</v>
      </c>
      <c r="AL670" s="32">
        <v>0</v>
      </c>
      <c r="AM670" s="32">
        <v>0</v>
      </c>
      <c r="AN670" s="42">
        <v>1</v>
      </c>
      <c r="AO670" s="41">
        <v>1</v>
      </c>
      <c r="AP670" s="17">
        <v>0</v>
      </c>
      <c r="AQ670">
        <v>0</v>
      </c>
      <c r="AR670" s="39">
        <v>1</v>
      </c>
      <c r="AS670" t="s">
        <v>98</v>
      </c>
      <c r="AT670" s="39" t="s">
        <v>98</v>
      </c>
      <c r="AU670">
        <v>1</v>
      </c>
      <c r="AV670" s="17">
        <v>0</v>
      </c>
      <c r="AW670" t="s">
        <v>98</v>
      </c>
      <c r="AX670" s="17" t="s">
        <v>98</v>
      </c>
      <c r="AY670" s="17" t="s">
        <v>329</v>
      </c>
      <c r="AZ670">
        <v>1</v>
      </c>
      <c r="BA670">
        <v>0</v>
      </c>
      <c r="BB670">
        <v>1</v>
      </c>
      <c r="BC670">
        <v>0</v>
      </c>
      <c r="BD670">
        <v>0</v>
      </c>
      <c r="BE670">
        <v>0</v>
      </c>
      <c r="BF670" s="17">
        <v>0</v>
      </c>
      <c r="BG670">
        <v>1</v>
      </c>
      <c r="BH670">
        <v>0</v>
      </c>
      <c r="BI670" s="17">
        <v>0</v>
      </c>
      <c r="BJ670">
        <v>23477</v>
      </c>
      <c r="BK670">
        <v>1423</v>
      </c>
      <c r="BL670" s="24">
        <v>33</v>
      </c>
      <c r="BM670">
        <v>0</v>
      </c>
      <c r="BN670">
        <v>0</v>
      </c>
      <c r="BO670">
        <v>1</v>
      </c>
      <c r="BP670">
        <v>0</v>
      </c>
      <c r="BQ670">
        <v>0</v>
      </c>
      <c r="BR670">
        <v>0</v>
      </c>
      <c r="BS670">
        <v>0</v>
      </c>
      <c r="BT670" s="17">
        <v>0</v>
      </c>
      <c r="BU670">
        <v>0</v>
      </c>
      <c r="BV670">
        <v>0</v>
      </c>
      <c r="BW670">
        <v>0</v>
      </c>
      <c r="BX670" s="17">
        <v>1</v>
      </c>
      <c r="BY670">
        <v>0</v>
      </c>
      <c r="BZ670">
        <v>0</v>
      </c>
      <c r="CA670">
        <v>0</v>
      </c>
      <c r="CB670">
        <v>0</v>
      </c>
      <c r="CC670" s="17">
        <v>0</v>
      </c>
      <c r="CD670">
        <v>1</v>
      </c>
      <c r="CE670">
        <v>1</v>
      </c>
      <c r="CF670">
        <v>0</v>
      </c>
      <c r="CG670">
        <v>0</v>
      </c>
      <c r="CH670">
        <v>1</v>
      </c>
      <c r="CI670">
        <v>1</v>
      </c>
      <c r="CJ670">
        <v>0</v>
      </c>
      <c r="CK670">
        <v>1</v>
      </c>
      <c r="CL670">
        <v>1</v>
      </c>
      <c r="CM670">
        <v>1</v>
      </c>
      <c r="CN670">
        <v>1</v>
      </c>
      <c r="CO670" s="17">
        <v>1</v>
      </c>
      <c r="CP670">
        <v>0.63</v>
      </c>
      <c r="CQ670">
        <v>335</v>
      </c>
      <c r="CR670">
        <v>1</v>
      </c>
      <c r="CS670">
        <v>0</v>
      </c>
      <c r="CT670">
        <v>17</v>
      </c>
      <c r="CZ670" s="33" t="s">
        <v>85</v>
      </c>
    </row>
    <row r="671" spans="1:104" x14ac:dyDescent="0.25">
      <c r="A671">
        <v>670</v>
      </c>
      <c r="B671">
        <v>42</v>
      </c>
      <c r="C671" s="24" t="s">
        <v>446</v>
      </c>
      <c r="D671" s="12">
        <v>6.56022367666107</v>
      </c>
      <c r="E671" s="13">
        <v>0.93717481095158139</v>
      </c>
      <c r="F671" s="7">
        <v>7</v>
      </c>
      <c r="G671" s="7">
        <f t="shared" si="156"/>
        <v>5.6230488657094888</v>
      </c>
      <c r="H671" s="15">
        <f t="shared" si="157"/>
        <v>7.4973984876126512</v>
      </c>
      <c r="I671" s="11">
        <f t="shared" si="158"/>
        <v>0.2069593385961789</v>
      </c>
      <c r="J671" s="32">
        <f t="shared" si="159"/>
        <v>2.9565619799454129E-2</v>
      </c>
      <c r="K671" s="32">
        <f t="shared" si="160"/>
        <v>33.823069050575526</v>
      </c>
      <c r="L671" s="8">
        <v>1</v>
      </c>
      <c r="M671" s="9">
        <v>0</v>
      </c>
      <c r="N671" s="8">
        <v>0</v>
      </c>
      <c r="O671" s="9">
        <v>0</v>
      </c>
      <c r="P671" s="9">
        <v>1</v>
      </c>
      <c r="Q671" s="9">
        <v>0</v>
      </c>
      <c r="R671" s="9">
        <v>0</v>
      </c>
      <c r="S671" s="8">
        <v>1121</v>
      </c>
      <c r="T671" s="9">
        <v>25</v>
      </c>
      <c r="U671" s="9">
        <f t="shared" si="161"/>
        <v>1095</v>
      </c>
      <c r="V671" s="9">
        <f t="shared" si="162"/>
        <v>24</v>
      </c>
      <c r="W671" s="7">
        <v>15</v>
      </c>
      <c r="X671" s="7">
        <f t="shared" si="164"/>
        <v>12</v>
      </c>
      <c r="Y671" s="9">
        <v>0</v>
      </c>
      <c r="Z671" s="9">
        <v>1</v>
      </c>
      <c r="AA671" s="9">
        <v>1</v>
      </c>
      <c r="AB671" s="9">
        <v>0</v>
      </c>
      <c r="AC671" s="9">
        <v>0</v>
      </c>
      <c r="AD671" s="29">
        <v>0</v>
      </c>
      <c r="AE671" s="9">
        <v>0</v>
      </c>
      <c r="AF671" s="9">
        <v>1</v>
      </c>
      <c r="AG671" s="29">
        <v>0</v>
      </c>
      <c r="AH671" s="9">
        <v>0</v>
      </c>
      <c r="AI671" s="29">
        <v>1</v>
      </c>
      <c r="AJ671" s="20">
        <v>1999</v>
      </c>
      <c r="AK671" s="32">
        <v>0</v>
      </c>
      <c r="AL671" s="32">
        <v>0</v>
      </c>
      <c r="AM671" s="32">
        <v>0</v>
      </c>
      <c r="AN671" s="42">
        <v>1</v>
      </c>
      <c r="AO671" s="41">
        <v>1</v>
      </c>
      <c r="AP671" s="17">
        <v>0</v>
      </c>
      <c r="AQ671">
        <v>1</v>
      </c>
      <c r="AR671" s="39">
        <v>0</v>
      </c>
      <c r="AS671" t="s">
        <v>98</v>
      </c>
      <c r="AT671" s="39" t="s">
        <v>98</v>
      </c>
      <c r="AU671">
        <v>1</v>
      </c>
      <c r="AV671" s="17">
        <v>0</v>
      </c>
      <c r="AW671" t="s">
        <v>98</v>
      </c>
      <c r="AX671" s="17" t="s">
        <v>98</v>
      </c>
      <c r="AY671" s="17" t="s">
        <v>329</v>
      </c>
      <c r="AZ671">
        <v>1</v>
      </c>
      <c r="BA671">
        <v>0</v>
      </c>
      <c r="BB671">
        <v>1</v>
      </c>
      <c r="BC671">
        <v>0</v>
      </c>
      <c r="BD671">
        <v>0</v>
      </c>
      <c r="BE671">
        <v>0</v>
      </c>
      <c r="BF671" s="17">
        <v>0</v>
      </c>
      <c r="BG671">
        <v>1</v>
      </c>
      <c r="BH671">
        <v>0</v>
      </c>
      <c r="BI671" s="17">
        <v>0</v>
      </c>
      <c r="BJ671">
        <v>23477</v>
      </c>
      <c r="BK671">
        <v>1423</v>
      </c>
      <c r="BL671" s="24">
        <v>33</v>
      </c>
      <c r="BM671">
        <v>0</v>
      </c>
      <c r="BN671">
        <v>0</v>
      </c>
      <c r="BO671">
        <v>1</v>
      </c>
      <c r="BP671">
        <v>0</v>
      </c>
      <c r="BQ671">
        <v>0</v>
      </c>
      <c r="BR671">
        <v>0</v>
      </c>
      <c r="BS671">
        <v>0</v>
      </c>
      <c r="BT671" s="17">
        <v>0</v>
      </c>
      <c r="BU671">
        <v>0</v>
      </c>
      <c r="BV671">
        <v>0</v>
      </c>
      <c r="BW671">
        <v>0</v>
      </c>
      <c r="BX671" s="17">
        <v>1</v>
      </c>
      <c r="BY671">
        <v>0</v>
      </c>
      <c r="BZ671">
        <v>0</v>
      </c>
      <c r="CA671">
        <v>0</v>
      </c>
      <c r="CB671">
        <v>0</v>
      </c>
      <c r="CC671" s="17">
        <v>0</v>
      </c>
      <c r="CD671">
        <v>1</v>
      </c>
      <c r="CE671">
        <v>1</v>
      </c>
      <c r="CF671">
        <v>0</v>
      </c>
      <c r="CG671">
        <v>0</v>
      </c>
      <c r="CH671">
        <v>1</v>
      </c>
      <c r="CI671">
        <v>1</v>
      </c>
      <c r="CJ671">
        <v>0</v>
      </c>
      <c r="CK671">
        <v>1</v>
      </c>
      <c r="CL671">
        <v>1</v>
      </c>
      <c r="CM671">
        <v>1</v>
      </c>
      <c r="CN671">
        <v>1</v>
      </c>
      <c r="CO671" s="17">
        <v>1</v>
      </c>
      <c r="CP671">
        <v>0.63</v>
      </c>
      <c r="CQ671">
        <v>335</v>
      </c>
      <c r="CR671">
        <v>1</v>
      </c>
      <c r="CS671">
        <v>0</v>
      </c>
      <c r="CT671">
        <v>17</v>
      </c>
      <c r="CZ671" s="33" t="s">
        <v>85</v>
      </c>
    </row>
    <row r="672" spans="1:104" x14ac:dyDescent="0.25">
      <c r="A672">
        <v>671</v>
      </c>
      <c r="B672">
        <v>42</v>
      </c>
      <c r="C672" s="24" t="s">
        <v>446</v>
      </c>
      <c r="D672" s="12">
        <v>11.064054147667219</v>
      </c>
      <c r="E672" s="13">
        <v>0.89708547143247763</v>
      </c>
      <c r="F672" s="7">
        <v>12.33333333333333</v>
      </c>
      <c r="G672" s="7">
        <f t="shared" si="156"/>
        <v>10.166968676234742</v>
      </c>
      <c r="H672" s="15">
        <f t="shared" si="157"/>
        <v>11.961139619099697</v>
      </c>
      <c r="I672" s="11">
        <f t="shared" si="158"/>
        <v>0.36383079663301104</v>
      </c>
      <c r="J672" s="32">
        <f t="shared" si="159"/>
        <v>2.9499794321595496E-2</v>
      </c>
      <c r="K672" s="32">
        <f t="shared" si="160"/>
        <v>33.898541430437845</v>
      </c>
      <c r="L672" s="8">
        <v>1</v>
      </c>
      <c r="M672" s="9">
        <v>0</v>
      </c>
      <c r="N672" s="8">
        <v>0</v>
      </c>
      <c r="O672" s="9">
        <v>0</v>
      </c>
      <c r="P672" s="9">
        <v>1</v>
      </c>
      <c r="Q672" s="9">
        <v>0</v>
      </c>
      <c r="R672" s="9">
        <v>0</v>
      </c>
      <c r="S672" s="8">
        <v>1023</v>
      </c>
      <c r="T672" s="9">
        <v>25</v>
      </c>
      <c r="U672" s="9">
        <f t="shared" si="161"/>
        <v>997</v>
      </c>
      <c r="V672" s="9">
        <f t="shared" si="162"/>
        <v>24</v>
      </c>
      <c r="W672" s="7">
        <v>15</v>
      </c>
      <c r="X672" s="7">
        <f t="shared" si="164"/>
        <v>12</v>
      </c>
      <c r="Y672" s="9">
        <v>0</v>
      </c>
      <c r="Z672" s="9">
        <v>1</v>
      </c>
      <c r="AA672" s="9">
        <v>1</v>
      </c>
      <c r="AB672" s="9">
        <v>0</v>
      </c>
      <c r="AC672" s="9">
        <v>0</v>
      </c>
      <c r="AD672" s="29">
        <v>0</v>
      </c>
      <c r="AE672" s="9">
        <v>0</v>
      </c>
      <c r="AF672" s="9">
        <v>1</v>
      </c>
      <c r="AG672" s="29">
        <v>0</v>
      </c>
      <c r="AH672" s="9">
        <v>0</v>
      </c>
      <c r="AI672" s="29">
        <v>1</v>
      </c>
      <c r="AJ672" s="20">
        <v>1999</v>
      </c>
      <c r="AK672" s="32">
        <v>0</v>
      </c>
      <c r="AL672" s="32">
        <v>0</v>
      </c>
      <c r="AM672" s="32">
        <v>0</v>
      </c>
      <c r="AN672" s="42">
        <v>1</v>
      </c>
      <c r="AO672" s="41">
        <v>1</v>
      </c>
      <c r="AP672" s="17">
        <v>0</v>
      </c>
      <c r="AQ672">
        <v>0</v>
      </c>
      <c r="AR672" s="39">
        <v>1</v>
      </c>
      <c r="AS672" t="s">
        <v>98</v>
      </c>
      <c r="AT672" s="39" t="s">
        <v>98</v>
      </c>
      <c r="AU672">
        <v>1</v>
      </c>
      <c r="AV672" s="17">
        <v>0</v>
      </c>
      <c r="AW672" t="s">
        <v>98</v>
      </c>
      <c r="AX672" s="17" t="s">
        <v>98</v>
      </c>
      <c r="AY672" s="17" t="s">
        <v>329</v>
      </c>
      <c r="AZ672">
        <v>1</v>
      </c>
      <c r="BA672">
        <v>0</v>
      </c>
      <c r="BB672">
        <v>1</v>
      </c>
      <c r="BC672">
        <v>0</v>
      </c>
      <c r="BD672">
        <v>0</v>
      </c>
      <c r="BE672">
        <v>0</v>
      </c>
      <c r="BF672" s="17">
        <v>0</v>
      </c>
      <c r="BG672">
        <v>1</v>
      </c>
      <c r="BH672">
        <v>0</v>
      </c>
      <c r="BI672" s="17">
        <v>0</v>
      </c>
      <c r="BJ672">
        <v>23477</v>
      </c>
      <c r="BK672">
        <v>1423</v>
      </c>
      <c r="BL672" s="24">
        <v>33</v>
      </c>
      <c r="BM672">
        <v>0</v>
      </c>
      <c r="BN672">
        <v>0</v>
      </c>
      <c r="BO672">
        <v>1</v>
      </c>
      <c r="BP672">
        <v>0</v>
      </c>
      <c r="BQ672">
        <v>0</v>
      </c>
      <c r="BR672">
        <v>0</v>
      </c>
      <c r="BS672">
        <v>0</v>
      </c>
      <c r="BT672" s="17">
        <v>0</v>
      </c>
      <c r="BU672">
        <v>0</v>
      </c>
      <c r="BV672">
        <v>0</v>
      </c>
      <c r="BW672">
        <v>0</v>
      </c>
      <c r="BX672" s="17">
        <v>1</v>
      </c>
      <c r="BY672">
        <v>0</v>
      </c>
      <c r="BZ672">
        <v>0</v>
      </c>
      <c r="CA672">
        <v>0</v>
      </c>
      <c r="CB672">
        <v>0</v>
      </c>
      <c r="CC672" s="17">
        <v>0</v>
      </c>
      <c r="CD672">
        <v>1</v>
      </c>
      <c r="CE672">
        <v>1</v>
      </c>
      <c r="CF672">
        <v>0</v>
      </c>
      <c r="CG672">
        <v>0</v>
      </c>
      <c r="CH672">
        <v>1</v>
      </c>
      <c r="CI672">
        <v>1</v>
      </c>
      <c r="CJ672">
        <v>0</v>
      </c>
      <c r="CK672">
        <v>1</v>
      </c>
      <c r="CL672">
        <v>1</v>
      </c>
      <c r="CM672">
        <v>1</v>
      </c>
      <c r="CN672">
        <v>1</v>
      </c>
      <c r="CO672" s="17">
        <v>1</v>
      </c>
      <c r="CP672">
        <v>0.63</v>
      </c>
      <c r="CQ672">
        <v>335</v>
      </c>
      <c r="CR672">
        <v>1</v>
      </c>
      <c r="CS672">
        <v>0</v>
      </c>
      <c r="CT672">
        <v>17</v>
      </c>
      <c r="CZ672" s="33" t="s">
        <v>85</v>
      </c>
    </row>
    <row r="673" spans="1:104" x14ac:dyDescent="0.25">
      <c r="A673">
        <v>672</v>
      </c>
      <c r="B673">
        <v>42</v>
      </c>
      <c r="C673" s="24" t="s">
        <v>446</v>
      </c>
      <c r="D673" s="12">
        <v>7.7217345015941907</v>
      </c>
      <c r="E673" s="13">
        <v>0.92660814019130278</v>
      </c>
      <c r="F673" s="7">
        <v>8.3333333333333339</v>
      </c>
      <c r="G673" s="7">
        <f t="shared" si="156"/>
        <v>6.7951263614028878</v>
      </c>
      <c r="H673" s="15">
        <f t="shared" si="157"/>
        <v>8.6483426417854936</v>
      </c>
      <c r="I673" s="11">
        <f t="shared" si="158"/>
        <v>0.23379806622491348</v>
      </c>
      <c r="J673" s="32">
        <f t="shared" si="159"/>
        <v>2.8055767946989611E-2</v>
      </c>
      <c r="K673" s="32">
        <f t="shared" si="160"/>
        <v>35.643294522875472</v>
      </c>
      <c r="L673" s="8">
        <v>1</v>
      </c>
      <c r="M673" s="9">
        <v>0</v>
      </c>
      <c r="N673" s="8">
        <v>0</v>
      </c>
      <c r="O673" s="9">
        <v>0</v>
      </c>
      <c r="P673" s="9">
        <v>1</v>
      </c>
      <c r="Q673" s="9">
        <v>0</v>
      </c>
      <c r="R673" s="9">
        <v>0</v>
      </c>
      <c r="S673" s="8">
        <v>1227</v>
      </c>
      <c r="T673" s="9">
        <v>25</v>
      </c>
      <c r="U673" s="9">
        <f t="shared" si="161"/>
        <v>1201</v>
      </c>
      <c r="V673" s="9">
        <f t="shared" si="162"/>
        <v>24</v>
      </c>
      <c r="W673" s="7">
        <v>15</v>
      </c>
      <c r="X673" s="7">
        <f t="shared" si="164"/>
        <v>8</v>
      </c>
      <c r="Y673" s="9">
        <v>0</v>
      </c>
      <c r="Z673" s="9">
        <v>1</v>
      </c>
      <c r="AA673" s="9">
        <v>1</v>
      </c>
      <c r="AB673" s="9">
        <v>0</v>
      </c>
      <c r="AC673" s="9">
        <v>0</v>
      </c>
      <c r="AD673" s="29">
        <v>0</v>
      </c>
      <c r="AE673" s="9">
        <v>0</v>
      </c>
      <c r="AF673" s="9">
        <v>1</v>
      </c>
      <c r="AG673" s="29">
        <v>0</v>
      </c>
      <c r="AH673" s="9">
        <v>0</v>
      </c>
      <c r="AI673" s="29">
        <v>1</v>
      </c>
      <c r="AJ673" s="20">
        <v>1999</v>
      </c>
      <c r="AK673" s="32">
        <v>0</v>
      </c>
      <c r="AL673" s="32">
        <v>0</v>
      </c>
      <c r="AM673" s="32">
        <v>0</v>
      </c>
      <c r="AN673" s="42">
        <v>1</v>
      </c>
      <c r="AO673" s="41">
        <v>1</v>
      </c>
      <c r="AP673" s="17">
        <v>0</v>
      </c>
      <c r="AQ673">
        <v>1</v>
      </c>
      <c r="AR673" s="39">
        <v>0</v>
      </c>
      <c r="AS673" t="s">
        <v>98</v>
      </c>
      <c r="AT673" s="39" t="s">
        <v>98</v>
      </c>
      <c r="AU673">
        <v>1</v>
      </c>
      <c r="AV673" s="17">
        <v>0</v>
      </c>
      <c r="AW673" t="s">
        <v>98</v>
      </c>
      <c r="AX673" s="17" t="s">
        <v>98</v>
      </c>
      <c r="AY673" s="17" t="s">
        <v>329</v>
      </c>
      <c r="AZ673">
        <v>1</v>
      </c>
      <c r="BA673">
        <v>0</v>
      </c>
      <c r="BB673">
        <v>1</v>
      </c>
      <c r="BC673">
        <v>0</v>
      </c>
      <c r="BD673">
        <v>0</v>
      </c>
      <c r="BE673">
        <v>0</v>
      </c>
      <c r="BF673" s="17">
        <v>0</v>
      </c>
      <c r="BG673">
        <v>1</v>
      </c>
      <c r="BH673">
        <v>0</v>
      </c>
      <c r="BI673" s="17">
        <v>0</v>
      </c>
      <c r="BJ673">
        <v>23477</v>
      </c>
      <c r="BK673">
        <v>1423</v>
      </c>
      <c r="BL673" s="24">
        <v>29</v>
      </c>
      <c r="BM673">
        <v>0</v>
      </c>
      <c r="BN673">
        <v>0</v>
      </c>
      <c r="BO673">
        <v>1</v>
      </c>
      <c r="BP673">
        <v>0</v>
      </c>
      <c r="BQ673">
        <v>0</v>
      </c>
      <c r="BR673">
        <v>0</v>
      </c>
      <c r="BS673">
        <v>0</v>
      </c>
      <c r="BT673" s="17">
        <v>0</v>
      </c>
      <c r="BU673">
        <v>0</v>
      </c>
      <c r="BV673">
        <v>0</v>
      </c>
      <c r="BW673">
        <v>0</v>
      </c>
      <c r="BX673" s="17">
        <v>1</v>
      </c>
      <c r="BY673">
        <v>0</v>
      </c>
      <c r="BZ673">
        <v>0</v>
      </c>
      <c r="CA673">
        <v>0</v>
      </c>
      <c r="CB673">
        <v>0</v>
      </c>
      <c r="CC673" s="17">
        <v>0</v>
      </c>
      <c r="CD673">
        <v>1</v>
      </c>
      <c r="CE673">
        <v>1</v>
      </c>
      <c r="CF673">
        <v>0</v>
      </c>
      <c r="CG673">
        <v>0</v>
      </c>
      <c r="CH673">
        <v>1</v>
      </c>
      <c r="CI673">
        <v>1</v>
      </c>
      <c r="CJ673">
        <v>0</v>
      </c>
      <c r="CK673">
        <v>1</v>
      </c>
      <c r="CL673">
        <v>1</v>
      </c>
      <c r="CM673">
        <v>1</v>
      </c>
      <c r="CN673">
        <v>1</v>
      </c>
      <c r="CO673" s="17">
        <v>1</v>
      </c>
      <c r="CP673">
        <v>0.63</v>
      </c>
      <c r="CQ673">
        <v>335</v>
      </c>
      <c r="CR673">
        <v>1</v>
      </c>
      <c r="CS673">
        <v>0</v>
      </c>
      <c r="CT673">
        <v>17</v>
      </c>
      <c r="CZ673" s="33" t="s">
        <v>85</v>
      </c>
    </row>
    <row r="674" spans="1:104" x14ac:dyDescent="0.25">
      <c r="A674">
        <v>673</v>
      </c>
      <c r="B674">
        <v>42</v>
      </c>
      <c r="C674" s="24" t="s">
        <v>446</v>
      </c>
      <c r="D674" s="12">
        <v>9.6961310486523686</v>
      </c>
      <c r="E674" s="13">
        <v>0.90901228581115945</v>
      </c>
      <c r="F674" s="7">
        <v>10.66666666666667</v>
      </c>
      <c r="G674" s="7">
        <f t="shared" si="156"/>
        <v>8.7871187628412084</v>
      </c>
      <c r="H674" s="15">
        <f t="shared" si="157"/>
        <v>10.605143334463529</v>
      </c>
      <c r="I674" s="11">
        <f t="shared" si="158"/>
        <v>0.31002279841319574</v>
      </c>
      <c r="J674" s="32">
        <f t="shared" si="159"/>
        <v>2.9064637351237089E-2</v>
      </c>
      <c r="K674" s="32">
        <f t="shared" si="160"/>
        <v>34.406071815564445</v>
      </c>
      <c r="L674" s="8">
        <v>1</v>
      </c>
      <c r="M674" s="9">
        <v>0</v>
      </c>
      <c r="N674" s="8">
        <v>0</v>
      </c>
      <c r="O674" s="9">
        <v>0</v>
      </c>
      <c r="P674" s="9">
        <v>1</v>
      </c>
      <c r="Q674" s="9">
        <v>0</v>
      </c>
      <c r="R674" s="9">
        <v>0</v>
      </c>
      <c r="S674" s="8">
        <v>1096</v>
      </c>
      <c r="T674" s="9">
        <v>25</v>
      </c>
      <c r="U674" s="9">
        <f t="shared" si="161"/>
        <v>1070</v>
      </c>
      <c r="V674" s="9">
        <f t="shared" si="162"/>
        <v>24</v>
      </c>
      <c r="W674" s="7">
        <v>15</v>
      </c>
      <c r="X674" s="7">
        <f t="shared" si="164"/>
        <v>8</v>
      </c>
      <c r="Y674" s="9">
        <v>0</v>
      </c>
      <c r="Z674" s="9">
        <v>1</v>
      </c>
      <c r="AA674" s="9">
        <v>1</v>
      </c>
      <c r="AB674" s="9">
        <v>0</v>
      </c>
      <c r="AC674" s="9">
        <v>0</v>
      </c>
      <c r="AD674" s="29">
        <v>0</v>
      </c>
      <c r="AE674" s="9">
        <v>0</v>
      </c>
      <c r="AF674" s="9">
        <v>1</v>
      </c>
      <c r="AG674" s="29">
        <v>0</v>
      </c>
      <c r="AH674" s="9">
        <v>0</v>
      </c>
      <c r="AI674" s="29">
        <v>1</v>
      </c>
      <c r="AJ674" s="20">
        <v>1999</v>
      </c>
      <c r="AK674" s="32">
        <v>0</v>
      </c>
      <c r="AL674" s="32">
        <v>0</v>
      </c>
      <c r="AM674" s="32">
        <v>0</v>
      </c>
      <c r="AN674" s="42">
        <v>1</v>
      </c>
      <c r="AO674" s="41">
        <v>1</v>
      </c>
      <c r="AP674" s="17">
        <v>0</v>
      </c>
      <c r="AQ674">
        <v>0</v>
      </c>
      <c r="AR674" s="39">
        <v>1</v>
      </c>
      <c r="AS674" t="s">
        <v>98</v>
      </c>
      <c r="AT674" s="39" t="s">
        <v>98</v>
      </c>
      <c r="AU674">
        <v>1</v>
      </c>
      <c r="AV674" s="17">
        <v>0</v>
      </c>
      <c r="AW674" t="s">
        <v>98</v>
      </c>
      <c r="AX674" s="17" t="s">
        <v>98</v>
      </c>
      <c r="AY674" s="17" t="s">
        <v>329</v>
      </c>
      <c r="AZ674">
        <v>1</v>
      </c>
      <c r="BA674">
        <v>0</v>
      </c>
      <c r="BB674">
        <v>1</v>
      </c>
      <c r="BC674">
        <v>0</v>
      </c>
      <c r="BD674">
        <v>0</v>
      </c>
      <c r="BE674">
        <v>0</v>
      </c>
      <c r="BF674" s="17">
        <v>0</v>
      </c>
      <c r="BG674">
        <v>1</v>
      </c>
      <c r="BH674">
        <v>0</v>
      </c>
      <c r="BI674" s="17">
        <v>0</v>
      </c>
      <c r="BJ674">
        <v>23477</v>
      </c>
      <c r="BK674">
        <v>1423</v>
      </c>
      <c r="BL674" s="24">
        <v>29</v>
      </c>
      <c r="BM674">
        <v>0</v>
      </c>
      <c r="BN674">
        <v>0</v>
      </c>
      <c r="BO674">
        <v>1</v>
      </c>
      <c r="BP674">
        <v>0</v>
      </c>
      <c r="BQ674">
        <v>0</v>
      </c>
      <c r="BR674">
        <v>0</v>
      </c>
      <c r="BS674">
        <v>0</v>
      </c>
      <c r="BT674" s="17">
        <v>0</v>
      </c>
      <c r="BU674">
        <v>0</v>
      </c>
      <c r="BV674">
        <v>0</v>
      </c>
      <c r="BW674">
        <v>0</v>
      </c>
      <c r="BX674" s="17">
        <v>1</v>
      </c>
      <c r="BY674">
        <v>0</v>
      </c>
      <c r="BZ674">
        <v>0</v>
      </c>
      <c r="CA674">
        <v>0</v>
      </c>
      <c r="CB674">
        <v>0</v>
      </c>
      <c r="CC674" s="17">
        <v>0</v>
      </c>
      <c r="CD674">
        <v>1</v>
      </c>
      <c r="CE674">
        <v>1</v>
      </c>
      <c r="CF674">
        <v>0</v>
      </c>
      <c r="CG674">
        <v>0</v>
      </c>
      <c r="CH674">
        <v>1</v>
      </c>
      <c r="CI674">
        <v>1</v>
      </c>
      <c r="CJ674">
        <v>0</v>
      </c>
      <c r="CK674">
        <v>1</v>
      </c>
      <c r="CL674">
        <v>1</v>
      </c>
      <c r="CM674">
        <v>1</v>
      </c>
      <c r="CN674">
        <v>1</v>
      </c>
      <c r="CO674" s="17">
        <v>1</v>
      </c>
      <c r="CP674">
        <v>0.63</v>
      </c>
      <c r="CQ674">
        <v>335</v>
      </c>
      <c r="CR674">
        <v>1</v>
      </c>
      <c r="CS674">
        <v>0</v>
      </c>
      <c r="CT674">
        <v>17</v>
      </c>
      <c r="CZ674" s="33" t="s">
        <v>85</v>
      </c>
    </row>
    <row r="675" spans="1:104" x14ac:dyDescent="0.25">
      <c r="A675">
        <v>674</v>
      </c>
      <c r="B675">
        <v>42</v>
      </c>
      <c r="C675" s="24" t="s">
        <v>446</v>
      </c>
      <c r="D675" s="12">
        <v>6.56022367666107</v>
      </c>
      <c r="E675" s="13">
        <v>0.93717481095158139</v>
      </c>
      <c r="F675" s="7">
        <v>7</v>
      </c>
      <c r="G675" s="7">
        <f t="shared" si="156"/>
        <v>5.6230488657094888</v>
      </c>
      <c r="H675" s="15">
        <f t="shared" si="157"/>
        <v>7.4973984876126512</v>
      </c>
      <c r="I675" s="11">
        <f t="shared" si="158"/>
        <v>0.2001634654952085</v>
      </c>
      <c r="J675" s="32">
        <f t="shared" si="159"/>
        <v>2.8594780785029781E-2</v>
      </c>
      <c r="K675" s="32">
        <f t="shared" si="160"/>
        <v>34.971416900091427</v>
      </c>
      <c r="L675" s="8">
        <v>1</v>
      </c>
      <c r="M675" s="9">
        <v>0</v>
      </c>
      <c r="N675" s="8">
        <v>0</v>
      </c>
      <c r="O675" s="9">
        <v>0</v>
      </c>
      <c r="P675" s="9">
        <v>1</v>
      </c>
      <c r="Q675" s="9">
        <v>0</v>
      </c>
      <c r="R675" s="9">
        <v>0</v>
      </c>
      <c r="S675" s="8">
        <v>1200</v>
      </c>
      <c r="T675" s="9">
        <v>25</v>
      </c>
      <c r="U675" s="9">
        <f t="shared" si="161"/>
        <v>1174</v>
      </c>
      <c r="V675" s="9">
        <f t="shared" si="162"/>
        <v>24</v>
      </c>
      <c r="W675" s="7">
        <v>15</v>
      </c>
      <c r="X675" s="7">
        <f t="shared" si="164"/>
        <v>8</v>
      </c>
      <c r="Y675" s="9">
        <v>0</v>
      </c>
      <c r="Z675" s="9">
        <v>1</v>
      </c>
      <c r="AA675" s="9">
        <v>1</v>
      </c>
      <c r="AB675" s="9">
        <v>0</v>
      </c>
      <c r="AC675" s="9">
        <v>0</v>
      </c>
      <c r="AD675" s="29">
        <v>0</v>
      </c>
      <c r="AE675" s="9">
        <v>0</v>
      </c>
      <c r="AF675" s="9">
        <v>1</v>
      </c>
      <c r="AG675" s="29">
        <v>0</v>
      </c>
      <c r="AH675" s="9">
        <v>0</v>
      </c>
      <c r="AI675" s="29">
        <v>1</v>
      </c>
      <c r="AJ675" s="20">
        <v>1999</v>
      </c>
      <c r="AK675" s="32">
        <v>0</v>
      </c>
      <c r="AL675" s="32">
        <v>0</v>
      </c>
      <c r="AM675" s="32">
        <v>0</v>
      </c>
      <c r="AN675" s="42">
        <v>1</v>
      </c>
      <c r="AO675" s="41">
        <v>1</v>
      </c>
      <c r="AP675" s="17">
        <v>0</v>
      </c>
      <c r="AQ675">
        <v>1</v>
      </c>
      <c r="AR675" s="39">
        <v>0</v>
      </c>
      <c r="AS675" t="s">
        <v>98</v>
      </c>
      <c r="AT675" s="39" t="s">
        <v>98</v>
      </c>
      <c r="AU675">
        <v>1</v>
      </c>
      <c r="AV675" s="17">
        <v>0</v>
      </c>
      <c r="AW675" t="s">
        <v>98</v>
      </c>
      <c r="AX675" s="17" t="s">
        <v>98</v>
      </c>
      <c r="AY675" s="17" t="s">
        <v>329</v>
      </c>
      <c r="AZ675">
        <v>1</v>
      </c>
      <c r="BA675">
        <v>0</v>
      </c>
      <c r="BB675">
        <v>1</v>
      </c>
      <c r="BC675">
        <v>0</v>
      </c>
      <c r="BD675">
        <v>0</v>
      </c>
      <c r="BE675">
        <v>0</v>
      </c>
      <c r="BF675" s="17">
        <v>0</v>
      </c>
      <c r="BG675">
        <v>1</v>
      </c>
      <c r="BH675">
        <v>0</v>
      </c>
      <c r="BI675" s="17">
        <v>0</v>
      </c>
      <c r="BJ675">
        <v>23477</v>
      </c>
      <c r="BK675">
        <v>1423</v>
      </c>
      <c r="BL675" s="24">
        <v>29</v>
      </c>
      <c r="BM675">
        <v>0</v>
      </c>
      <c r="BN675">
        <v>0</v>
      </c>
      <c r="BO675">
        <v>1</v>
      </c>
      <c r="BP675">
        <v>0</v>
      </c>
      <c r="BQ675">
        <v>0</v>
      </c>
      <c r="BR675">
        <v>0</v>
      </c>
      <c r="BS675">
        <v>0</v>
      </c>
      <c r="BT675" s="17">
        <v>0</v>
      </c>
      <c r="BU675">
        <v>0</v>
      </c>
      <c r="BV675">
        <v>0</v>
      </c>
      <c r="BW675">
        <v>0</v>
      </c>
      <c r="BX675" s="17">
        <v>1</v>
      </c>
      <c r="BY675">
        <v>0</v>
      </c>
      <c r="BZ675">
        <v>0</v>
      </c>
      <c r="CA675">
        <v>0</v>
      </c>
      <c r="CB675">
        <v>0</v>
      </c>
      <c r="CC675" s="17">
        <v>0</v>
      </c>
      <c r="CD675">
        <v>1</v>
      </c>
      <c r="CE675">
        <v>1</v>
      </c>
      <c r="CF675">
        <v>0</v>
      </c>
      <c r="CG675">
        <v>0</v>
      </c>
      <c r="CH675">
        <v>1</v>
      </c>
      <c r="CI675">
        <v>1</v>
      </c>
      <c r="CJ675">
        <v>0</v>
      </c>
      <c r="CK675">
        <v>1</v>
      </c>
      <c r="CL675">
        <v>1</v>
      </c>
      <c r="CM675">
        <v>1</v>
      </c>
      <c r="CN675">
        <v>1</v>
      </c>
      <c r="CO675" s="17">
        <v>1</v>
      </c>
      <c r="CP675">
        <v>0.63</v>
      </c>
      <c r="CQ675">
        <v>335</v>
      </c>
      <c r="CR675">
        <v>1</v>
      </c>
      <c r="CS675">
        <v>0</v>
      </c>
      <c r="CT675">
        <v>17</v>
      </c>
      <c r="CZ675" s="33" t="s">
        <v>85</v>
      </c>
    </row>
    <row r="676" spans="1:104" x14ac:dyDescent="0.25">
      <c r="A676">
        <v>675</v>
      </c>
      <c r="B676">
        <v>42</v>
      </c>
      <c r="C676" s="24" t="s">
        <v>446</v>
      </c>
      <c r="D676" s="12">
        <v>9.9724448886266757</v>
      </c>
      <c r="E676" s="13">
        <v>0.90658589896606123</v>
      </c>
      <c r="F676" s="7">
        <v>11</v>
      </c>
      <c r="G676" s="7">
        <f t="shared" si="156"/>
        <v>9.0658589896606152</v>
      </c>
      <c r="H676" s="15">
        <f t="shared" si="157"/>
        <v>10.879030787592736</v>
      </c>
      <c r="I676" s="11">
        <f t="shared" si="158"/>
        <v>0.30117212300636642</v>
      </c>
      <c r="J676" s="32">
        <f t="shared" si="159"/>
        <v>2.7379283909669677E-2</v>
      </c>
      <c r="K676" s="32">
        <f t="shared" si="160"/>
        <v>36.523964735499348</v>
      </c>
      <c r="L676" s="8">
        <v>1</v>
      </c>
      <c r="M676" s="9">
        <v>0</v>
      </c>
      <c r="N676" s="8">
        <v>0</v>
      </c>
      <c r="O676" s="9">
        <v>0</v>
      </c>
      <c r="P676" s="9">
        <v>1</v>
      </c>
      <c r="Q676" s="9">
        <v>0</v>
      </c>
      <c r="R676" s="9">
        <v>0</v>
      </c>
      <c r="S676" s="8">
        <v>1239</v>
      </c>
      <c r="T676" s="9">
        <v>25</v>
      </c>
      <c r="U676" s="9">
        <f t="shared" si="161"/>
        <v>1213</v>
      </c>
      <c r="V676" s="9">
        <f t="shared" si="162"/>
        <v>24</v>
      </c>
      <c r="W676" s="7">
        <v>15</v>
      </c>
      <c r="X676" s="7">
        <f t="shared" si="164"/>
        <v>8</v>
      </c>
      <c r="Y676" s="9">
        <v>0</v>
      </c>
      <c r="Z676" s="9">
        <v>1</v>
      </c>
      <c r="AA676" s="9">
        <v>1</v>
      </c>
      <c r="AB676" s="9">
        <v>0</v>
      </c>
      <c r="AC676" s="9">
        <v>0</v>
      </c>
      <c r="AD676" s="29">
        <v>0</v>
      </c>
      <c r="AE676" s="9">
        <v>0</v>
      </c>
      <c r="AF676" s="9">
        <v>1</v>
      </c>
      <c r="AG676" s="29">
        <v>0</v>
      </c>
      <c r="AH676" s="9">
        <v>0</v>
      </c>
      <c r="AI676" s="29">
        <v>1</v>
      </c>
      <c r="AJ676" s="20">
        <v>1999</v>
      </c>
      <c r="AK676" s="32">
        <v>0</v>
      </c>
      <c r="AL676" s="32">
        <v>0</v>
      </c>
      <c r="AM676" s="32">
        <v>0</v>
      </c>
      <c r="AN676" s="42">
        <v>1</v>
      </c>
      <c r="AO676" s="41">
        <v>1</v>
      </c>
      <c r="AP676" s="17">
        <v>0</v>
      </c>
      <c r="AQ676">
        <v>0</v>
      </c>
      <c r="AR676" s="39">
        <v>1</v>
      </c>
      <c r="AS676" t="s">
        <v>98</v>
      </c>
      <c r="AT676" s="39" t="s">
        <v>98</v>
      </c>
      <c r="AU676">
        <v>1</v>
      </c>
      <c r="AV676" s="17">
        <v>0</v>
      </c>
      <c r="AW676" t="s">
        <v>98</v>
      </c>
      <c r="AX676" s="17" t="s">
        <v>98</v>
      </c>
      <c r="AY676" s="17" t="s">
        <v>329</v>
      </c>
      <c r="AZ676">
        <v>1</v>
      </c>
      <c r="BA676">
        <v>0</v>
      </c>
      <c r="BB676">
        <v>1</v>
      </c>
      <c r="BC676">
        <v>0</v>
      </c>
      <c r="BD676">
        <v>0</v>
      </c>
      <c r="BE676">
        <v>0</v>
      </c>
      <c r="BF676" s="17">
        <v>0</v>
      </c>
      <c r="BG676">
        <v>1</v>
      </c>
      <c r="BH676">
        <v>0</v>
      </c>
      <c r="BI676" s="17">
        <v>0</v>
      </c>
      <c r="BJ676">
        <v>23477</v>
      </c>
      <c r="BK676">
        <v>1423</v>
      </c>
      <c r="BL676" s="24">
        <v>29</v>
      </c>
      <c r="BM676">
        <v>0</v>
      </c>
      <c r="BN676">
        <v>0</v>
      </c>
      <c r="BO676">
        <v>1</v>
      </c>
      <c r="BP676">
        <v>0</v>
      </c>
      <c r="BQ676">
        <v>0</v>
      </c>
      <c r="BR676">
        <v>0</v>
      </c>
      <c r="BS676">
        <v>0</v>
      </c>
      <c r="BT676" s="17">
        <v>0</v>
      </c>
      <c r="BU676">
        <v>0</v>
      </c>
      <c r="BV676">
        <v>0</v>
      </c>
      <c r="BW676">
        <v>0</v>
      </c>
      <c r="BX676" s="17">
        <v>1</v>
      </c>
      <c r="BY676">
        <v>0</v>
      </c>
      <c r="BZ676">
        <v>0</v>
      </c>
      <c r="CA676">
        <v>0</v>
      </c>
      <c r="CB676">
        <v>0</v>
      </c>
      <c r="CC676" s="17">
        <v>0</v>
      </c>
      <c r="CD676">
        <v>1</v>
      </c>
      <c r="CE676">
        <v>1</v>
      </c>
      <c r="CF676">
        <v>0</v>
      </c>
      <c r="CG676">
        <v>0</v>
      </c>
      <c r="CH676">
        <v>1</v>
      </c>
      <c r="CI676">
        <v>1</v>
      </c>
      <c r="CJ676">
        <v>0</v>
      </c>
      <c r="CK676">
        <v>1</v>
      </c>
      <c r="CL676">
        <v>1</v>
      </c>
      <c r="CM676">
        <v>1</v>
      </c>
      <c r="CN676">
        <v>1</v>
      </c>
      <c r="CO676" s="17">
        <v>1</v>
      </c>
      <c r="CP676">
        <v>0.63</v>
      </c>
      <c r="CQ676">
        <v>335</v>
      </c>
      <c r="CR676">
        <v>1</v>
      </c>
      <c r="CS676">
        <v>0</v>
      </c>
      <c r="CT676">
        <v>17</v>
      </c>
      <c r="CZ676" s="33" t="s">
        <v>85</v>
      </c>
    </row>
    <row r="677" spans="1:104" x14ac:dyDescent="0.25">
      <c r="A677">
        <v>676</v>
      </c>
      <c r="B677">
        <v>42</v>
      </c>
      <c r="C677" s="24" t="s">
        <v>446</v>
      </c>
      <c r="D677" s="12">
        <v>6.56022367666107</v>
      </c>
      <c r="E677" s="13">
        <v>1.249566414602109</v>
      </c>
      <c r="F677" s="7">
        <v>5.25</v>
      </c>
      <c r="G677" s="7">
        <f t="shared" si="156"/>
        <v>5.3106572620589612</v>
      </c>
      <c r="H677" s="15">
        <f t="shared" si="157"/>
        <v>7.8097900912631788</v>
      </c>
      <c r="I677" s="11">
        <f t="shared" si="158"/>
        <v>0.19175883294520565</v>
      </c>
      <c r="J677" s="32">
        <f t="shared" si="159"/>
        <v>3.6525491989562987E-2</v>
      </c>
      <c r="K677" s="32">
        <f t="shared" si="160"/>
        <v>27.378139089426803</v>
      </c>
      <c r="L677" s="8">
        <v>1</v>
      </c>
      <c r="M677" s="9">
        <v>0</v>
      </c>
      <c r="N677" s="8">
        <v>0</v>
      </c>
      <c r="O677" s="9">
        <v>0</v>
      </c>
      <c r="P677" s="9">
        <v>1</v>
      </c>
      <c r="Q677" s="9">
        <v>0</v>
      </c>
      <c r="R677" s="9">
        <v>0</v>
      </c>
      <c r="S677" s="8">
        <v>748</v>
      </c>
      <c r="T677" s="9">
        <v>25</v>
      </c>
      <c r="U677" s="9">
        <f t="shared" si="161"/>
        <v>722</v>
      </c>
      <c r="V677" s="9">
        <f t="shared" si="162"/>
        <v>24</v>
      </c>
      <c r="W677" s="7">
        <v>15</v>
      </c>
      <c r="X677" s="7">
        <f t="shared" si="164"/>
        <v>6</v>
      </c>
      <c r="Y677" s="9">
        <v>0</v>
      </c>
      <c r="Z677" s="9">
        <v>1</v>
      </c>
      <c r="AA677" s="9">
        <v>1</v>
      </c>
      <c r="AB677" s="9">
        <v>0</v>
      </c>
      <c r="AC677" s="9">
        <v>0</v>
      </c>
      <c r="AD677" s="29">
        <v>0</v>
      </c>
      <c r="AE677" s="9">
        <v>0</v>
      </c>
      <c r="AF677" s="9">
        <v>1</v>
      </c>
      <c r="AG677" s="29">
        <v>0</v>
      </c>
      <c r="AH677" s="9">
        <v>0</v>
      </c>
      <c r="AI677" s="29">
        <v>1</v>
      </c>
      <c r="AJ677" s="20">
        <v>1999</v>
      </c>
      <c r="AK677" s="32">
        <v>0</v>
      </c>
      <c r="AL677" s="32">
        <v>0</v>
      </c>
      <c r="AM677" s="32">
        <v>0</v>
      </c>
      <c r="AN677" s="42">
        <v>1</v>
      </c>
      <c r="AO677" s="41">
        <v>1</v>
      </c>
      <c r="AP677" s="17">
        <v>0</v>
      </c>
      <c r="AQ677">
        <v>1</v>
      </c>
      <c r="AR677" s="39">
        <v>0</v>
      </c>
      <c r="AS677" t="s">
        <v>98</v>
      </c>
      <c r="AT677" s="39" t="s">
        <v>98</v>
      </c>
      <c r="AU677">
        <v>1</v>
      </c>
      <c r="AV677" s="17">
        <v>0</v>
      </c>
      <c r="AW677" t="s">
        <v>98</v>
      </c>
      <c r="AX677" s="17" t="s">
        <v>98</v>
      </c>
      <c r="AY677" s="17" t="s">
        <v>329</v>
      </c>
      <c r="AZ677">
        <v>1</v>
      </c>
      <c r="BA677">
        <v>0</v>
      </c>
      <c r="BB677">
        <v>1</v>
      </c>
      <c r="BC677">
        <v>0</v>
      </c>
      <c r="BD677">
        <v>0</v>
      </c>
      <c r="BE677">
        <v>0</v>
      </c>
      <c r="BF677" s="17">
        <v>0</v>
      </c>
      <c r="BG677">
        <v>1</v>
      </c>
      <c r="BH677">
        <v>0</v>
      </c>
      <c r="BI677" s="17">
        <v>0</v>
      </c>
      <c r="BJ677">
        <v>23477</v>
      </c>
      <c r="BK677">
        <v>1423</v>
      </c>
      <c r="BL677" s="24">
        <v>27</v>
      </c>
      <c r="BM677">
        <v>0</v>
      </c>
      <c r="BN677">
        <v>0</v>
      </c>
      <c r="BO677">
        <v>1</v>
      </c>
      <c r="BP677">
        <v>0</v>
      </c>
      <c r="BQ677">
        <v>0</v>
      </c>
      <c r="BR677">
        <v>0</v>
      </c>
      <c r="BS677">
        <v>0</v>
      </c>
      <c r="BT677" s="17">
        <v>0</v>
      </c>
      <c r="BU677">
        <v>0</v>
      </c>
      <c r="BV677">
        <v>0</v>
      </c>
      <c r="BW677">
        <v>0</v>
      </c>
      <c r="BX677" s="17">
        <v>1</v>
      </c>
      <c r="BY677">
        <v>0</v>
      </c>
      <c r="BZ677">
        <v>0</v>
      </c>
      <c r="CA677">
        <v>0</v>
      </c>
      <c r="CB677">
        <v>0</v>
      </c>
      <c r="CC677" s="17">
        <v>0</v>
      </c>
      <c r="CD677">
        <v>1</v>
      </c>
      <c r="CE677">
        <v>1</v>
      </c>
      <c r="CF677">
        <v>0</v>
      </c>
      <c r="CG677">
        <v>0</v>
      </c>
      <c r="CH677">
        <v>1</v>
      </c>
      <c r="CI677">
        <v>1</v>
      </c>
      <c r="CJ677">
        <v>0</v>
      </c>
      <c r="CK677">
        <v>1</v>
      </c>
      <c r="CL677">
        <v>1</v>
      </c>
      <c r="CM677">
        <v>1</v>
      </c>
      <c r="CN677">
        <v>1</v>
      </c>
      <c r="CO677" s="17">
        <v>1</v>
      </c>
      <c r="CP677">
        <v>0.63</v>
      </c>
      <c r="CQ677">
        <v>335</v>
      </c>
      <c r="CR677">
        <v>1</v>
      </c>
      <c r="CS677">
        <v>0</v>
      </c>
      <c r="CT677">
        <v>17</v>
      </c>
      <c r="CZ677" s="33" t="s">
        <v>85</v>
      </c>
    </row>
    <row r="678" spans="1:104" x14ac:dyDescent="0.25">
      <c r="A678">
        <v>677</v>
      </c>
      <c r="B678">
        <v>42</v>
      </c>
      <c r="C678" s="24" t="s">
        <v>446</v>
      </c>
      <c r="D678" s="12">
        <v>7.7217345015941907</v>
      </c>
      <c r="E678" s="13">
        <v>0.92660814019130278</v>
      </c>
      <c r="F678" s="7">
        <v>8.3333333333333339</v>
      </c>
      <c r="G678" s="7">
        <f t="shared" si="156"/>
        <v>6.7951263614028878</v>
      </c>
      <c r="H678" s="15">
        <f t="shared" si="157"/>
        <v>8.6483426417854936</v>
      </c>
      <c r="I678" s="11">
        <f t="shared" si="158"/>
        <v>0.2883101727057103</v>
      </c>
      <c r="J678" s="32">
        <f t="shared" si="159"/>
        <v>3.4597220724685233E-2</v>
      </c>
      <c r="K678" s="32">
        <f t="shared" si="160"/>
        <v>28.904055847656476</v>
      </c>
      <c r="L678" s="8">
        <v>1</v>
      </c>
      <c r="M678" s="9">
        <v>0</v>
      </c>
      <c r="N678" s="8">
        <v>0</v>
      </c>
      <c r="O678" s="9">
        <v>0</v>
      </c>
      <c r="P678" s="9">
        <v>1</v>
      </c>
      <c r="Q678" s="9">
        <v>0</v>
      </c>
      <c r="R678" s="9">
        <v>0</v>
      </c>
      <c r="S678" s="8">
        <v>792</v>
      </c>
      <c r="T678" s="9">
        <v>25</v>
      </c>
      <c r="U678" s="9">
        <f t="shared" si="161"/>
        <v>766</v>
      </c>
      <c r="V678" s="9">
        <f t="shared" si="162"/>
        <v>24</v>
      </c>
      <c r="W678" s="7">
        <v>15</v>
      </c>
      <c r="X678" s="7">
        <f t="shared" si="164"/>
        <v>6</v>
      </c>
      <c r="Y678" s="9">
        <v>0</v>
      </c>
      <c r="Z678" s="9">
        <v>1</v>
      </c>
      <c r="AA678" s="9">
        <v>1</v>
      </c>
      <c r="AB678" s="9">
        <v>0</v>
      </c>
      <c r="AC678" s="9">
        <v>0</v>
      </c>
      <c r="AD678" s="29">
        <v>0</v>
      </c>
      <c r="AE678" s="9">
        <v>0</v>
      </c>
      <c r="AF678" s="9">
        <v>1</v>
      </c>
      <c r="AG678" s="29">
        <v>0</v>
      </c>
      <c r="AH678" s="9">
        <v>0</v>
      </c>
      <c r="AI678" s="29">
        <v>1</v>
      </c>
      <c r="AJ678" s="20">
        <v>1999</v>
      </c>
      <c r="AK678" s="32">
        <v>0</v>
      </c>
      <c r="AL678" s="32">
        <v>0</v>
      </c>
      <c r="AM678" s="32">
        <v>0</v>
      </c>
      <c r="AN678" s="42">
        <v>1</v>
      </c>
      <c r="AO678" s="41">
        <v>1</v>
      </c>
      <c r="AP678" s="17">
        <v>0</v>
      </c>
      <c r="AQ678">
        <v>0</v>
      </c>
      <c r="AR678" s="39">
        <v>1</v>
      </c>
      <c r="AS678" t="s">
        <v>98</v>
      </c>
      <c r="AT678" s="39" t="s">
        <v>98</v>
      </c>
      <c r="AU678">
        <v>1</v>
      </c>
      <c r="AV678" s="17">
        <v>0</v>
      </c>
      <c r="AW678" t="s">
        <v>98</v>
      </c>
      <c r="AX678" s="17" t="s">
        <v>98</v>
      </c>
      <c r="AY678" s="17" t="s">
        <v>329</v>
      </c>
      <c r="AZ678">
        <v>1</v>
      </c>
      <c r="BA678">
        <v>0</v>
      </c>
      <c r="BB678">
        <v>1</v>
      </c>
      <c r="BC678">
        <v>0</v>
      </c>
      <c r="BD678">
        <v>0</v>
      </c>
      <c r="BE678">
        <v>0</v>
      </c>
      <c r="BF678" s="17">
        <v>0</v>
      </c>
      <c r="BG678">
        <v>1</v>
      </c>
      <c r="BH678">
        <v>0</v>
      </c>
      <c r="BI678" s="17">
        <v>0</v>
      </c>
      <c r="BJ678">
        <v>23477</v>
      </c>
      <c r="BK678">
        <v>1423</v>
      </c>
      <c r="BL678" s="24">
        <v>27</v>
      </c>
      <c r="BM678">
        <v>0</v>
      </c>
      <c r="BN678">
        <v>0</v>
      </c>
      <c r="BO678">
        <v>1</v>
      </c>
      <c r="BP678">
        <v>0</v>
      </c>
      <c r="BQ678">
        <v>0</v>
      </c>
      <c r="BR678">
        <v>0</v>
      </c>
      <c r="BS678">
        <v>0</v>
      </c>
      <c r="BT678" s="17">
        <v>0</v>
      </c>
      <c r="BU678">
        <v>0</v>
      </c>
      <c r="BV678">
        <v>0</v>
      </c>
      <c r="BW678">
        <v>0</v>
      </c>
      <c r="BX678" s="17">
        <v>1</v>
      </c>
      <c r="BY678">
        <v>0</v>
      </c>
      <c r="BZ678">
        <v>0</v>
      </c>
      <c r="CA678">
        <v>0</v>
      </c>
      <c r="CB678">
        <v>0</v>
      </c>
      <c r="CC678" s="17">
        <v>0</v>
      </c>
      <c r="CD678">
        <v>1</v>
      </c>
      <c r="CE678">
        <v>1</v>
      </c>
      <c r="CF678">
        <v>0</v>
      </c>
      <c r="CG678">
        <v>0</v>
      </c>
      <c r="CH678">
        <v>1</v>
      </c>
      <c r="CI678">
        <v>1</v>
      </c>
      <c r="CJ678">
        <v>0</v>
      </c>
      <c r="CK678">
        <v>1</v>
      </c>
      <c r="CL678">
        <v>1</v>
      </c>
      <c r="CM678">
        <v>1</v>
      </c>
      <c r="CN678">
        <v>1</v>
      </c>
      <c r="CO678" s="17">
        <v>1</v>
      </c>
      <c r="CP678">
        <v>0.63</v>
      </c>
      <c r="CQ678">
        <v>335</v>
      </c>
      <c r="CR678">
        <v>1</v>
      </c>
      <c r="CS678">
        <v>0</v>
      </c>
      <c r="CT678">
        <v>17</v>
      </c>
      <c r="CZ678" s="33" t="s">
        <v>85</v>
      </c>
    </row>
    <row r="679" spans="1:104" x14ac:dyDescent="0.25">
      <c r="A679">
        <v>678</v>
      </c>
      <c r="B679">
        <v>42</v>
      </c>
      <c r="C679" s="24" t="s">
        <v>446</v>
      </c>
      <c r="D679" s="12">
        <v>4.7689553171647248</v>
      </c>
      <c r="E679" s="13">
        <v>1.2717214179105929</v>
      </c>
      <c r="F679" s="7">
        <v>3.75</v>
      </c>
      <c r="G679" s="7">
        <f t="shared" si="156"/>
        <v>3.4972338992541321</v>
      </c>
      <c r="H679" s="15">
        <f t="shared" si="157"/>
        <v>6.0406767350753174</v>
      </c>
      <c r="I679" s="11">
        <f t="shared" si="158"/>
        <v>0.15321285325897388</v>
      </c>
      <c r="J679" s="32">
        <f t="shared" si="159"/>
        <v>4.0856760869059705E-2</v>
      </c>
      <c r="K679" s="32">
        <f t="shared" si="160"/>
        <v>24.475753308121082</v>
      </c>
      <c r="L679" s="8">
        <v>1</v>
      </c>
      <c r="M679" s="9">
        <v>0</v>
      </c>
      <c r="N679" s="8">
        <v>0</v>
      </c>
      <c r="O679" s="9">
        <v>0</v>
      </c>
      <c r="P679" s="9">
        <v>1</v>
      </c>
      <c r="Q679" s="9">
        <v>0</v>
      </c>
      <c r="R679" s="9">
        <v>0</v>
      </c>
      <c r="S679" s="8">
        <v>611</v>
      </c>
      <c r="T679" s="9">
        <v>25</v>
      </c>
      <c r="U679" s="9">
        <f t="shared" si="161"/>
        <v>585</v>
      </c>
      <c r="V679" s="9">
        <f t="shared" si="162"/>
        <v>24</v>
      </c>
      <c r="W679" s="7">
        <v>15</v>
      </c>
      <c r="X679" s="7">
        <f t="shared" si="164"/>
        <v>6</v>
      </c>
      <c r="Y679" s="9">
        <v>0</v>
      </c>
      <c r="Z679" s="9">
        <v>1</v>
      </c>
      <c r="AA679" s="9">
        <v>1</v>
      </c>
      <c r="AB679" s="9">
        <v>0</v>
      </c>
      <c r="AC679" s="9">
        <v>0</v>
      </c>
      <c r="AD679" s="29">
        <v>0</v>
      </c>
      <c r="AE679" s="9">
        <v>0</v>
      </c>
      <c r="AF679" s="9">
        <v>1</v>
      </c>
      <c r="AG679" s="29">
        <v>0</v>
      </c>
      <c r="AH679" s="9">
        <v>0</v>
      </c>
      <c r="AI679" s="29">
        <v>1</v>
      </c>
      <c r="AJ679" s="20">
        <v>1999</v>
      </c>
      <c r="AK679" s="32">
        <v>0</v>
      </c>
      <c r="AL679" s="32">
        <v>0</v>
      </c>
      <c r="AM679" s="32">
        <v>0</v>
      </c>
      <c r="AN679" s="42">
        <v>1</v>
      </c>
      <c r="AO679" s="41">
        <v>1</v>
      </c>
      <c r="AP679" s="17">
        <v>0</v>
      </c>
      <c r="AQ679">
        <v>1</v>
      </c>
      <c r="AR679" s="39">
        <v>0</v>
      </c>
      <c r="AS679" t="s">
        <v>98</v>
      </c>
      <c r="AT679" s="39" t="s">
        <v>98</v>
      </c>
      <c r="AU679">
        <v>1</v>
      </c>
      <c r="AV679" s="17">
        <v>0</v>
      </c>
      <c r="AW679" t="s">
        <v>98</v>
      </c>
      <c r="AX679" s="17" t="s">
        <v>98</v>
      </c>
      <c r="AY679" s="17" t="s">
        <v>329</v>
      </c>
      <c r="AZ679">
        <v>1</v>
      </c>
      <c r="BA679">
        <v>0</v>
      </c>
      <c r="BB679">
        <v>1</v>
      </c>
      <c r="BC679">
        <v>0</v>
      </c>
      <c r="BD679">
        <v>0</v>
      </c>
      <c r="BE679">
        <v>0</v>
      </c>
      <c r="BF679" s="17">
        <v>0</v>
      </c>
      <c r="BG679">
        <v>1</v>
      </c>
      <c r="BH679">
        <v>0</v>
      </c>
      <c r="BI679" s="17">
        <v>0</v>
      </c>
      <c r="BJ679">
        <v>23477</v>
      </c>
      <c r="BK679">
        <v>1423</v>
      </c>
      <c r="BL679" s="24">
        <v>27</v>
      </c>
      <c r="BM679">
        <v>0</v>
      </c>
      <c r="BN679">
        <v>0</v>
      </c>
      <c r="BO679">
        <v>1</v>
      </c>
      <c r="BP679">
        <v>0</v>
      </c>
      <c r="BQ679">
        <v>0</v>
      </c>
      <c r="BR679">
        <v>0</v>
      </c>
      <c r="BS679">
        <v>0</v>
      </c>
      <c r="BT679" s="17">
        <v>0</v>
      </c>
      <c r="BU679">
        <v>0</v>
      </c>
      <c r="BV679">
        <v>0</v>
      </c>
      <c r="BW679">
        <v>0</v>
      </c>
      <c r="BX679" s="17">
        <v>1</v>
      </c>
      <c r="BY679">
        <v>0</v>
      </c>
      <c r="BZ679">
        <v>0</v>
      </c>
      <c r="CA679">
        <v>0</v>
      </c>
      <c r="CB679">
        <v>0</v>
      </c>
      <c r="CC679" s="17">
        <v>0</v>
      </c>
      <c r="CD679">
        <v>1</v>
      </c>
      <c r="CE679">
        <v>1</v>
      </c>
      <c r="CF679">
        <v>0</v>
      </c>
      <c r="CG679">
        <v>0</v>
      </c>
      <c r="CH679">
        <v>1</v>
      </c>
      <c r="CI679">
        <v>1</v>
      </c>
      <c r="CJ679">
        <v>0</v>
      </c>
      <c r="CK679">
        <v>1</v>
      </c>
      <c r="CL679">
        <v>1</v>
      </c>
      <c r="CM679">
        <v>1</v>
      </c>
      <c r="CN679">
        <v>1</v>
      </c>
      <c r="CO679" s="17">
        <v>1</v>
      </c>
      <c r="CP679">
        <v>0.63</v>
      </c>
      <c r="CQ679">
        <v>335</v>
      </c>
      <c r="CR679">
        <v>1</v>
      </c>
      <c r="CS679">
        <v>0</v>
      </c>
      <c r="CT679">
        <v>17</v>
      </c>
      <c r="CZ679" s="33" t="s">
        <v>85</v>
      </c>
    </row>
    <row r="680" spans="1:104" s="141" customFormat="1" x14ac:dyDescent="0.25">
      <c r="A680" s="141">
        <v>679</v>
      </c>
      <c r="B680" s="141">
        <v>42</v>
      </c>
      <c r="C680" s="142" t="s">
        <v>446</v>
      </c>
      <c r="D680" s="143">
        <v>6.56022367666107</v>
      </c>
      <c r="E680" s="144">
        <v>0.93717481095158139</v>
      </c>
      <c r="F680" s="145">
        <v>7</v>
      </c>
      <c r="G680" s="145">
        <f t="shared" si="156"/>
        <v>5.6230488657094888</v>
      </c>
      <c r="H680" s="146">
        <f t="shared" si="157"/>
        <v>7.4973984876126512</v>
      </c>
      <c r="I680" s="147">
        <f t="shared" si="158"/>
        <v>0.25611660664261082</v>
      </c>
      <c r="J680" s="148">
        <f t="shared" si="159"/>
        <v>3.6588086663230115E-2</v>
      </c>
      <c r="K680" s="148">
        <f t="shared" si="160"/>
        <v>27.331300737432898</v>
      </c>
      <c r="L680" s="149">
        <v>1</v>
      </c>
      <c r="M680" s="150">
        <v>0</v>
      </c>
      <c r="N680" s="149">
        <v>0</v>
      </c>
      <c r="O680" s="150">
        <v>0</v>
      </c>
      <c r="P680" s="150">
        <v>1</v>
      </c>
      <c r="Q680" s="150">
        <v>0</v>
      </c>
      <c r="R680" s="150">
        <v>0</v>
      </c>
      <c r="S680" s="149">
        <v>724</v>
      </c>
      <c r="T680" s="150">
        <v>25</v>
      </c>
      <c r="U680" s="150">
        <f t="shared" si="161"/>
        <v>698</v>
      </c>
      <c r="V680" s="150">
        <f t="shared" si="162"/>
        <v>24</v>
      </c>
      <c r="W680" s="145">
        <v>15</v>
      </c>
      <c r="X680" s="145">
        <f t="shared" si="164"/>
        <v>6</v>
      </c>
      <c r="Y680" s="150">
        <v>0</v>
      </c>
      <c r="Z680" s="150">
        <v>1</v>
      </c>
      <c r="AA680" s="150">
        <v>1</v>
      </c>
      <c r="AB680" s="150">
        <v>0</v>
      </c>
      <c r="AC680" s="150">
        <v>0</v>
      </c>
      <c r="AD680" s="151">
        <v>0</v>
      </c>
      <c r="AE680" s="150">
        <v>0</v>
      </c>
      <c r="AF680" s="150">
        <v>1</v>
      </c>
      <c r="AG680" s="151">
        <v>0</v>
      </c>
      <c r="AH680" s="150">
        <v>0</v>
      </c>
      <c r="AI680" s="151">
        <v>1</v>
      </c>
      <c r="AJ680" s="152">
        <v>1999</v>
      </c>
      <c r="AK680" s="148">
        <v>0</v>
      </c>
      <c r="AL680" s="148">
        <v>0</v>
      </c>
      <c r="AM680" s="148">
        <v>0</v>
      </c>
      <c r="AN680" s="153">
        <v>1</v>
      </c>
      <c r="AO680" s="154">
        <v>1</v>
      </c>
      <c r="AP680" s="155">
        <v>0</v>
      </c>
      <c r="AQ680" s="141">
        <v>0</v>
      </c>
      <c r="AR680" s="156">
        <v>1</v>
      </c>
      <c r="AS680" s="141" t="s">
        <v>98</v>
      </c>
      <c r="AT680" s="156" t="s">
        <v>98</v>
      </c>
      <c r="AU680">
        <v>1</v>
      </c>
      <c r="AV680" s="155">
        <v>0</v>
      </c>
      <c r="AW680" s="141" t="s">
        <v>98</v>
      </c>
      <c r="AX680" s="155" t="s">
        <v>98</v>
      </c>
      <c r="AY680" s="155" t="s">
        <v>329</v>
      </c>
      <c r="AZ680">
        <v>1</v>
      </c>
      <c r="BA680">
        <v>0</v>
      </c>
      <c r="BB680">
        <v>1</v>
      </c>
      <c r="BC680">
        <v>0</v>
      </c>
      <c r="BD680">
        <v>0</v>
      </c>
      <c r="BE680">
        <v>0</v>
      </c>
      <c r="BF680" s="155">
        <v>0</v>
      </c>
      <c r="BG680">
        <v>1</v>
      </c>
      <c r="BH680">
        <v>0</v>
      </c>
      <c r="BI680" s="155">
        <v>0</v>
      </c>
      <c r="BJ680">
        <v>23477</v>
      </c>
      <c r="BK680">
        <v>1423</v>
      </c>
      <c r="BL680" s="142">
        <v>27</v>
      </c>
      <c r="BM680" s="141">
        <v>0</v>
      </c>
      <c r="BN680" s="141">
        <v>0</v>
      </c>
      <c r="BO680" s="141">
        <v>1</v>
      </c>
      <c r="BP680" s="141">
        <v>0</v>
      </c>
      <c r="BQ680" s="141">
        <v>0</v>
      </c>
      <c r="BR680" s="141">
        <v>0</v>
      </c>
      <c r="BS680" s="141">
        <v>0</v>
      </c>
      <c r="BT680" s="155">
        <v>0</v>
      </c>
      <c r="BU680" s="141">
        <v>0</v>
      </c>
      <c r="BV680" s="141">
        <v>0</v>
      </c>
      <c r="BW680" s="141">
        <v>0</v>
      </c>
      <c r="BX680" s="155">
        <v>1</v>
      </c>
      <c r="BY680" s="141">
        <v>0</v>
      </c>
      <c r="BZ680" s="141">
        <v>0</v>
      </c>
      <c r="CA680" s="141">
        <v>0</v>
      </c>
      <c r="CB680" s="141">
        <v>0</v>
      </c>
      <c r="CC680" s="155">
        <v>0</v>
      </c>
      <c r="CD680" s="141">
        <v>1</v>
      </c>
      <c r="CE680" s="141">
        <v>1</v>
      </c>
      <c r="CF680" s="141">
        <v>0</v>
      </c>
      <c r="CG680" s="141">
        <v>0</v>
      </c>
      <c r="CH680" s="141">
        <v>1</v>
      </c>
      <c r="CI680" s="141">
        <v>1</v>
      </c>
      <c r="CJ680" s="141">
        <v>0</v>
      </c>
      <c r="CK680">
        <v>1</v>
      </c>
      <c r="CL680" s="141">
        <v>1</v>
      </c>
      <c r="CM680" s="141">
        <v>1</v>
      </c>
      <c r="CN680" s="141">
        <v>1</v>
      </c>
      <c r="CO680" s="155">
        <v>1</v>
      </c>
      <c r="CP680">
        <v>0.63</v>
      </c>
      <c r="CQ680">
        <v>335</v>
      </c>
      <c r="CR680">
        <v>1</v>
      </c>
      <c r="CS680">
        <v>0</v>
      </c>
      <c r="CT680">
        <v>17</v>
      </c>
      <c r="CU680" s="157"/>
      <c r="CZ680" s="33" t="s">
        <v>85</v>
      </c>
    </row>
    <row r="681" spans="1:104" x14ac:dyDescent="0.25">
      <c r="A681">
        <v>680</v>
      </c>
      <c r="B681">
        <v>43</v>
      </c>
      <c r="C681" s="24" t="s">
        <v>454</v>
      </c>
      <c r="D681" s="12">
        <v>4.3804367694820989</v>
      </c>
      <c r="E681" s="13">
        <v>1.64061302227794</v>
      </c>
      <c r="F681" s="7">
        <v>2.67</v>
      </c>
      <c r="G681" s="7">
        <f t="shared" si="156"/>
        <v>2.7398237472041589</v>
      </c>
      <c r="H681" s="15">
        <f t="shared" si="157"/>
        <v>6.0210497917600385</v>
      </c>
      <c r="I681" s="11">
        <f t="shared" si="158"/>
        <v>7.5006838968708398E-2</v>
      </c>
      <c r="J681" s="32">
        <f t="shared" si="159"/>
        <v>2.809244905195071E-2</v>
      </c>
      <c r="K681" s="32">
        <f t="shared" si="160"/>
        <v>35.596754065504342</v>
      </c>
      <c r="L681" s="8">
        <v>1</v>
      </c>
      <c r="M681" s="9">
        <v>0</v>
      </c>
      <c r="N681" s="8">
        <v>0</v>
      </c>
      <c r="O681" s="9">
        <v>1</v>
      </c>
      <c r="P681" s="9">
        <v>0</v>
      </c>
      <c r="Q681" s="9">
        <v>0</v>
      </c>
      <c r="R681" s="9">
        <v>0</v>
      </c>
      <c r="S681" s="8">
        <v>1284</v>
      </c>
      <c r="T681" s="9">
        <v>23</v>
      </c>
      <c r="U681" s="9">
        <f t="shared" si="161"/>
        <v>1260</v>
      </c>
      <c r="V681" s="9">
        <f t="shared" si="162"/>
        <v>18</v>
      </c>
      <c r="W681" s="7">
        <f t="shared" ref="W681:W698" si="165">(AK681*0+AL681*7+AM681*11+AN681*14)</f>
        <v>9.52</v>
      </c>
      <c r="X681" s="7">
        <f t="shared" si="164"/>
        <v>21.48</v>
      </c>
      <c r="Y681" s="9">
        <v>0</v>
      </c>
      <c r="Z681" s="9">
        <v>1</v>
      </c>
      <c r="AA681" s="9">
        <v>0</v>
      </c>
      <c r="AB681" s="9">
        <v>0</v>
      </c>
      <c r="AC681" s="9">
        <v>0</v>
      </c>
      <c r="AD681" s="29">
        <v>1</v>
      </c>
      <c r="AE681" s="9">
        <v>0</v>
      </c>
      <c r="AF681" s="9">
        <v>0</v>
      </c>
      <c r="AG681" s="29">
        <v>1</v>
      </c>
      <c r="AH681" s="9">
        <v>1</v>
      </c>
      <c r="AI681" s="29">
        <v>0</v>
      </c>
      <c r="AJ681" s="20">
        <v>1994</v>
      </c>
      <c r="AK681" s="32">
        <v>0.06</v>
      </c>
      <c r="AL681" s="32">
        <v>0.31</v>
      </c>
      <c r="AM681" s="32">
        <v>0.49</v>
      </c>
      <c r="AN681" s="42">
        <v>0.14000000000000001</v>
      </c>
      <c r="AO681" s="41" t="s">
        <v>98</v>
      </c>
      <c r="AP681" s="17" t="s">
        <v>98</v>
      </c>
      <c r="AQ681">
        <v>1</v>
      </c>
      <c r="AR681" s="39">
        <v>0</v>
      </c>
      <c r="AS681" s="38">
        <f t="shared" ref="AS681:AS698" si="166">1-AT681</f>
        <v>0.43293036751000002</v>
      </c>
      <c r="AT681" s="39">
        <v>0.56706963248999998</v>
      </c>
      <c r="AU681">
        <v>0</v>
      </c>
      <c r="AV681" s="17">
        <v>1</v>
      </c>
      <c r="AW681">
        <v>0.5</v>
      </c>
      <c r="AX681" s="17">
        <v>0.5</v>
      </c>
      <c r="AY681" s="17" t="s">
        <v>455</v>
      </c>
      <c r="AZ681">
        <v>0</v>
      </c>
      <c r="BA681">
        <v>0</v>
      </c>
      <c r="BB681">
        <v>0</v>
      </c>
      <c r="BC681">
        <v>0</v>
      </c>
      <c r="BD681">
        <v>0</v>
      </c>
      <c r="BE681">
        <v>0</v>
      </c>
      <c r="BF681" s="17">
        <v>1</v>
      </c>
      <c r="BG681">
        <v>0</v>
      </c>
      <c r="BH681">
        <v>1</v>
      </c>
      <c r="BI681" s="17">
        <v>0</v>
      </c>
      <c r="BJ681">
        <v>819</v>
      </c>
      <c r="BK681">
        <v>42</v>
      </c>
      <c r="BL681" s="24">
        <v>37</v>
      </c>
      <c r="BM681">
        <v>1</v>
      </c>
      <c r="BN681">
        <v>0</v>
      </c>
      <c r="BO681">
        <v>0</v>
      </c>
      <c r="BP681">
        <v>0</v>
      </c>
      <c r="BQ681">
        <v>0</v>
      </c>
      <c r="BR681">
        <v>0</v>
      </c>
      <c r="BS681">
        <v>0</v>
      </c>
      <c r="BT681" s="17">
        <v>0</v>
      </c>
      <c r="BU681">
        <v>0</v>
      </c>
      <c r="BV681">
        <v>0</v>
      </c>
      <c r="BW681">
        <v>1</v>
      </c>
      <c r="BX681" s="17">
        <v>0</v>
      </c>
      <c r="BY681">
        <v>0</v>
      </c>
      <c r="BZ681">
        <v>0</v>
      </c>
      <c r="CA681">
        <v>0</v>
      </c>
      <c r="CB681">
        <v>0</v>
      </c>
      <c r="CC681" s="17">
        <v>0</v>
      </c>
      <c r="CD681">
        <v>1</v>
      </c>
      <c r="CE681">
        <v>1</v>
      </c>
      <c r="CF681">
        <v>0</v>
      </c>
      <c r="CG681">
        <v>0</v>
      </c>
      <c r="CH681">
        <v>0</v>
      </c>
      <c r="CI681">
        <v>0</v>
      </c>
      <c r="CJ681">
        <v>0</v>
      </c>
      <c r="CK681">
        <v>1</v>
      </c>
      <c r="CL681">
        <v>0</v>
      </c>
      <c r="CM681">
        <v>0</v>
      </c>
      <c r="CN681">
        <v>0</v>
      </c>
      <c r="CO681" s="17">
        <v>1</v>
      </c>
      <c r="CP681">
        <v>0</v>
      </c>
      <c r="CQ681">
        <v>17</v>
      </c>
      <c r="CR681">
        <v>0</v>
      </c>
      <c r="CS681">
        <v>1</v>
      </c>
      <c r="CT681">
        <v>12</v>
      </c>
      <c r="CZ681" s="33" t="s">
        <v>85</v>
      </c>
    </row>
    <row r="682" spans="1:104" x14ac:dyDescent="0.25">
      <c r="A682">
        <v>681</v>
      </c>
      <c r="B682">
        <v>43</v>
      </c>
      <c r="C682" s="24" t="s">
        <v>454</v>
      </c>
      <c r="D682" s="12">
        <v>7.59106330355801</v>
      </c>
      <c r="E682" s="13">
        <v>1.308804017854829</v>
      </c>
      <c r="F682" s="7">
        <v>5.8</v>
      </c>
      <c r="G682" s="7">
        <f t="shared" si="156"/>
        <v>6.2822592857031809</v>
      </c>
      <c r="H682" s="15">
        <f t="shared" si="157"/>
        <v>8.8998673214128381</v>
      </c>
      <c r="I682" s="11">
        <f t="shared" si="158"/>
        <v>0.16125800242919325</v>
      </c>
      <c r="J682" s="32">
        <f t="shared" si="159"/>
        <v>2.7803103867102285E-2</v>
      </c>
      <c r="K682" s="32">
        <f t="shared" si="160"/>
        <v>35.9672072866382</v>
      </c>
      <c r="L682" s="8">
        <v>1</v>
      </c>
      <c r="M682" s="9">
        <v>0</v>
      </c>
      <c r="N682" s="8">
        <v>0</v>
      </c>
      <c r="O682" s="9">
        <v>1</v>
      </c>
      <c r="P682" s="9">
        <v>0</v>
      </c>
      <c r="Q682" s="9">
        <v>0</v>
      </c>
      <c r="R682" s="9">
        <v>0</v>
      </c>
      <c r="S682" s="8">
        <v>1284</v>
      </c>
      <c r="T682" s="9">
        <v>23</v>
      </c>
      <c r="U682" s="9">
        <f t="shared" si="161"/>
        <v>1260</v>
      </c>
      <c r="V682" s="9">
        <f t="shared" si="162"/>
        <v>18</v>
      </c>
      <c r="W682" s="7">
        <f t="shared" si="165"/>
        <v>9.52</v>
      </c>
      <c r="X682" s="7">
        <f t="shared" si="164"/>
        <v>21.48</v>
      </c>
      <c r="Y682" s="9">
        <v>0</v>
      </c>
      <c r="Z682" s="9">
        <v>1</v>
      </c>
      <c r="AA682" s="9">
        <v>0</v>
      </c>
      <c r="AB682" s="9">
        <v>0</v>
      </c>
      <c r="AC682" s="9">
        <v>0</v>
      </c>
      <c r="AD682" s="29">
        <v>1</v>
      </c>
      <c r="AE682" s="9">
        <v>0</v>
      </c>
      <c r="AF682" s="9">
        <v>0</v>
      </c>
      <c r="AG682" s="29">
        <v>1</v>
      </c>
      <c r="AH682" s="9">
        <v>1</v>
      </c>
      <c r="AI682" s="29">
        <v>0</v>
      </c>
      <c r="AJ682" s="20">
        <v>1994</v>
      </c>
      <c r="AK682" s="32">
        <v>0.06</v>
      </c>
      <c r="AL682" s="32">
        <v>0.31</v>
      </c>
      <c r="AM682" s="32">
        <v>0.49</v>
      </c>
      <c r="AN682" s="42">
        <v>0.14000000000000001</v>
      </c>
      <c r="AO682" s="41" t="s">
        <v>98</v>
      </c>
      <c r="AP682" s="17" t="s">
        <v>98</v>
      </c>
      <c r="AQ682">
        <v>1</v>
      </c>
      <c r="AR682" s="39">
        <v>0</v>
      </c>
      <c r="AS682" s="38">
        <f t="shared" si="166"/>
        <v>0.43293036751000002</v>
      </c>
      <c r="AT682" s="39">
        <v>0.56706963248999998</v>
      </c>
      <c r="AU682">
        <v>0</v>
      </c>
      <c r="AV682" s="17">
        <v>1</v>
      </c>
      <c r="AW682">
        <v>0.5</v>
      </c>
      <c r="AX682" s="17">
        <v>0.5</v>
      </c>
      <c r="AY682" s="17" t="s">
        <v>455</v>
      </c>
      <c r="AZ682">
        <v>0</v>
      </c>
      <c r="BA682">
        <v>0</v>
      </c>
      <c r="BB682">
        <v>0</v>
      </c>
      <c r="BC682">
        <v>0</v>
      </c>
      <c r="BD682">
        <v>0</v>
      </c>
      <c r="BE682">
        <v>0</v>
      </c>
      <c r="BF682" s="17">
        <v>1</v>
      </c>
      <c r="BG682">
        <v>0</v>
      </c>
      <c r="BH682">
        <v>1</v>
      </c>
      <c r="BI682" s="17">
        <v>0</v>
      </c>
      <c r="BJ682">
        <v>819</v>
      </c>
      <c r="BK682">
        <v>42</v>
      </c>
      <c r="BL682" s="24">
        <v>37</v>
      </c>
      <c r="BM682">
        <v>1</v>
      </c>
      <c r="BN682">
        <v>0</v>
      </c>
      <c r="BO682">
        <v>0</v>
      </c>
      <c r="BP682">
        <v>0</v>
      </c>
      <c r="BQ682">
        <v>0</v>
      </c>
      <c r="BR682">
        <v>0</v>
      </c>
      <c r="BS682">
        <v>0</v>
      </c>
      <c r="BT682" s="17">
        <v>0</v>
      </c>
      <c r="BU682">
        <v>0</v>
      </c>
      <c r="BV682">
        <v>0</v>
      </c>
      <c r="BW682">
        <v>1</v>
      </c>
      <c r="BX682" s="17">
        <v>0</v>
      </c>
      <c r="BY682">
        <v>0</v>
      </c>
      <c r="BZ682">
        <v>0</v>
      </c>
      <c r="CA682">
        <v>0</v>
      </c>
      <c r="CB682">
        <v>0</v>
      </c>
      <c r="CC682" s="17">
        <v>0</v>
      </c>
      <c r="CD682">
        <v>1</v>
      </c>
      <c r="CE682">
        <v>1</v>
      </c>
      <c r="CF682">
        <v>0</v>
      </c>
      <c r="CG682">
        <v>0</v>
      </c>
      <c r="CH682">
        <v>0</v>
      </c>
      <c r="CI682">
        <v>0</v>
      </c>
      <c r="CJ682">
        <v>0</v>
      </c>
      <c r="CK682">
        <v>1</v>
      </c>
      <c r="CL682">
        <v>0</v>
      </c>
      <c r="CM682">
        <v>0</v>
      </c>
      <c r="CN682">
        <v>0</v>
      </c>
      <c r="CO682" s="17">
        <v>1</v>
      </c>
      <c r="CP682">
        <v>0</v>
      </c>
      <c r="CQ682">
        <v>17</v>
      </c>
      <c r="CR682">
        <v>0</v>
      </c>
      <c r="CS682">
        <v>1</v>
      </c>
      <c r="CT682">
        <v>12</v>
      </c>
      <c r="CZ682" s="33" t="s">
        <v>85</v>
      </c>
    </row>
    <row r="683" spans="1:104" x14ac:dyDescent="0.25">
      <c r="A683">
        <v>682</v>
      </c>
      <c r="B683">
        <v>43</v>
      </c>
      <c r="C683" s="24" t="s">
        <v>454</v>
      </c>
      <c r="D683" s="12">
        <v>19.348319192733701</v>
      </c>
      <c r="E683" s="13">
        <v>1.8784775915275429</v>
      </c>
      <c r="F683" s="7">
        <v>10.3</v>
      </c>
      <c r="G683" s="7">
        <f t="shared" si="156"/>
        <v>17.469841601206159</v>
      </c>
      <c r="H683" s="15">
        <f t="shared" si="157"/>
        <v>21.226796784261243</v>
      </c>
      <c r="I683" s="11">
        <f t="shared" si="158"/>
        <v>0.27867471688386808</v>
      </c>
      <c r="J683" s="32">
        <f t="shared" si="159"/>
        <v>2.7055797755715344E-2</v>
      </c>
      <c r="K683" s="32">
        <f t="shared" si="160"/>
        <v>36.960654756105171</v>
      </c>
      <c r="L683" s="8">
        <v>1</v>
      </c>
      <c r="M683" s="9">
        <v>0</v>
      </c>
      <c r="N683" s="8">
        <v>0</v>
      </c>
      <c r="O683" s="9">
        <v>1</v>
      </c>
      <c r="P683" s="9">
        <v>0</v>
      </c>
      <c r="Q683" s="9">
        <v>0</v>
      </c>
      <c r="R683" s="9">
        <v>0</v>
      </c>
      <c r="S683" s="8">
        <v>1284</v>
      </c>
      <c r="T683" s="9">
        <v>23</v>
      </c>
      <c r="U683" s="9">
        <f t="shared" si="161"/>
        <v>1260</v>
      </c>
      <c r="V683" s="9">
        <f t="shared" si="162"/>
        <v>18</v>
      </c>
      <c r="W683" s="7">
        <f t="shared" si="165"/>
        <v>9.52</v>
      </c>
      <c r="X683" s="7">
        <f t="shared" si="164"/>
        <v>21.48</v>
      </c>
      <c r="Y683" s="9">
        <v>0</v>
      </c>
      <c r="Z683" s="9">
        <v>1</v>
      </c>
      <c r="AA683" s="9">
        <v>0</v>
      </c>
      <c r="AB683" s="9">
        <v>0</v>
      </c>
      <c r="AC683" s="9">
        <v>0</v>
      </c>
      <c r="AD683" s="29">
        <v>1</v>
      </c>
      <c r="AE683" s="9">
        <v>0</v>
      </c>
      <c r="AF683" s="9">
        <v>0</v>
      </c>
      <c r="AG683" s="29">
        <v>1</v>
      </c>
      <c r="AH683" s="9">
        <v>1</v>
      </c>
      <c r="AI683" s="29">
        <v>0</v>
      </c>
      <c r="AJ683" s="20">
        <v>1994</v>
      </c>
      <c r="AK683" s="32">
        <v>0.06</v>
      </c>
      <c r="AL683" s="32">
        <v>0.31</v>
      </c>
      <c r="AM683" s="32">
        <v>0.49</v>
      </c>
      <c r="AN683" s="42">
        <v>0.14000000000000001</v>
      </c>
      <c r="AO683" s="41" t="s">
        <v>98</v>
      </c>
      <c r="AP683" s="17" t="s">
        <v>98</v>
      </c>
      <c r="AQ683">
        <v>1</v>
      </c>
      <c r="AR683" s="39">
        <v>0</v>
      </c>
      <c r="AS683" s="38">
        <f t="shared" si="166"/>
        <v>0.43293036751000002</v>
      </c>
      <c r="AT683" s="39">
        <v>0.56706963248999998</v>
      </c>
      <c r="AU683">
        <v>0</v>
      </c>
      <c r="AV683" s="17">
        <v>1</v>
      </c>
      <c r="AW683">
        <v>0.5</v>
      </c>
      <c r="AX683" s="17">
        <v>0.5</v>
      </c>
      <c r="AY683" s="17" t="s">
        <v>455</v>
      </c>
      <c r="AZ683">
        <v>0</v>
      </c>
      <c r="BA683">
        <v>0</v>
      </c>
      <c r="BB683">
        <v>0</v>
      </c>
      <c r="BC683">
        <v>0</v>
      </c>
      <c r="BD683">
        <v>0</v>
      </c>
      <c r="BE683">
        <v>0</v>
      </c>
      <c r="BF683" s="17">
        <v>1</v>
      </c>
      <c r="BG683">
        <v>0</v>
      </c>
      <c r="BH683">
        <v>1</v>
      </c>
      <c r="BI683" s="17">
        <v>0</v>
      </c>
      <c r="BJ683">
        <v>819</v>
      </c>
      <c r="BK683">
        <v>42</v>
      </c>
      <c r="BL683" s="24">
        <v>37</v>
      </c>
      <c r="BM683">
        <v>1</v>
      </c>
      <c r="BN683">
        <v>0</v>
      </c>
      <c r="BO683">
        <v>0</v>
      </c>
      <c r="BP683">
        <v>0</v>
      </c>
      <c r="BQ683">
        <v>0</v>
      </c>
      <c r="BR683">
        <v>0</v>
      </c>
      <c r="BS683">
        <v>0</v>
      </c>
      <c r="BT683" s="17">
        <v>0</v>
      </c>
      <c r="BU683">
        <v>0</v>
      </c>
      <c r="BV683">
        <v>0</v>
      </c>
      <c r="BW683">
        <v>1</v>
      </c>
      <c r="BX683" s="17">
        <v>0</v>
      </c>
      <c r="BY683">
        <v>0</v>
      </c>
      <c r="BZ683">
        <v>0</v>
      </c>
      <c r="CA683">
        <v>0</v>
      </c>
      <c r="CB683">
        <v>0</v>
      </c>
      <c r="CC683" s="17">
        <v>0</v>
      </c>
      <c r="CD683">
        <v>1</v>
      </c>
      <c r="CE683">
        <v>1</v>
      </c>
      <c r="CF683">
        <v>0</v>
      </c>
      <c r="CG683">
        <v>0</v>
      </c>
      <c r="CH683">
        <v>0</v>
      </c>
      <c r="CI683">
        <v>0</v>
      </c>
      <c r="CJ683">
        <v>0</v>
      </c>
      <c r="CK683">
        <v>1</v>
      </c>
      <c r="CL683">
        <v>0</v>
      </c>
      <c r="CM683">
        <v>0</v>
      </c>
      <c r="CN683">
        <v>0</v>
      </c>
      <c r="CO683" s="17">
        <v>1</v>
      </c>
      <c r="CP683">
        <v>0</v>
      </c>
      <c r="CQ683">
        <v>17</v>
      </c>
      <c r="CR683">
        <v>0</v>
      </c>
      <c r="CS683">
        <v>1</v>
      </c>
      <c r="CT683">
        <v>12</v>
      </c>
      <c r="CZ683" s="33" t="s">
        <v>85</v>
      </c>
    </row>
    <row r="684" spans="1:104" x14ac:dyDescent="0.25">
      <c r="A684">
        <v>683</v>
      </c>
      <c r="B684">
        <v>43</v>
      </c>
      <c r="C684" s="24" t="s">
        <v>454</v>
      </c>
      <c r="D684" s="12">
        <v>4.5999578662455853</v>
      </c>
      <c r="E684" s="13">
        <v>1.074756510805043</v>
      </c>
      <c r="F684" s="7">
        <v>4.28</v>
      </c>
      <c r="G684" s="7">
        <f t="shared" si="156"/>
        <v>3.5252013554405424</v>
      </c>
      <c r="H684" s="15">
        <f t="shared" si="157"/>
        <v>5.6747143770506288</v>
      </c>
      <c r="I684" s="11">
        <f t="shared" si="158"/>
        <v>9.4986458094127105E-2</v>
      </c>
      <c r="J684" s="32">
        <f t="shared" si="159"/>
        <v>2.2193097685543717E-2</v>
      </c>
      <c r="K684" s="32">
        <f t="shared" si="160"/>
        <v>45.059054583956815</v>
      </c>
      <c r="L684" s="8">
        <v>1</v>
      </c>
      <c r="M684" s="9">
        <v>0</v>
      </c>
      <c r="N684" s="8">
        <v>0</v>
      </c>
      <c r="O684" s="9">
        <v>1</v>
      </c>
      <c r="P684" s="9">
        <v>0</v>
      </c>
      <c r="Q684" s="9">
        <v>0</v>
      </c>
      <c r="R684" s="9">
        <v>0</v>
      </c>
      <c r="S684" s="8">
        <v>2036</v>
      </c>
      <c r="T684" s="9">
        <v>23</v>
      </c>
      <c r="U684" s="9">
        <f t="shared" si="161"/>
        <v>2012</v>
      </c>
      <c r="V684" s="9">
        <f t="shared" si="162"/>
        <v>18</v>
      </c>
      <c r="W684" s="7">
        <f t="shared" si="165"/>
        <v>7.5400000000000009</v>
      </c>
      <c r="X684" s="7">
        <f t="shared" si="164"/>
        <v>20.46</v>
      </c>
      <c r="Y684" s="9">
        <v>0</v>
      </c>
      <c r="Z684" s="9">
        <v>1</v>
      </c>
      <c r="AA684" s="9">
        <v>0</v>
      </c>
      <c r="AB684" s="9">
        <v>0</v>
      </c>
      <c r="AC684" s="9">
        <v>0</v>
      </c>
      <c r="AD684" s="29">
        <v>1</v>
      </c>
      <c r="AE684" s="9">
        <v>0</v>
      </c>
      <c r="AF684" s="9">
        <v>0</v>
      </c>
      <c r="AG684" s="29">
        <v>1</v>
      </c>
      <c r="AH684" s="9">
        <v>1</v>
      </c>
      <c r="AI684" s="29">
        <v>0</v>
      </c>
      <c r="AJ684" s="20">
        <v>1994</v>
      </c>
      <c r="AK684" s="32">
        <v>0.14000000000000001</v>
      </c>
      <c r="AL684" s="32">
        <v>0.51</v>
      </c>
      <c r="AM684" s="32">
        <v>0.31</v>
      </c>
      <c r="AN684" s="42">
        <v>0.04</v>
      </c>
      <c r="AO684" s="41" t="s">
        <v>98</v>
      </c>
      <c r="AP684" s="17" t="s">
        <v>98</v>
      </c>
      <c r="AQ684">
        <v>1</v>
      </c>
      <c r="AR684" s="39">
        <v>0</v>
      </c>
      <c r="AS684" s="38">
        <f t="shared" si="166"/>
        <v>0.43293036751000002</v>
      </c>
      <c r="AT684" s="39">
        <v>0.56706963248999998</v>
      </c>
      <c r="AU684">
        <v>0</v>
      </c>
      <c r="AV684" s="17">
        <v>1</v>
      </c>
      <c r="AW684">
        <v>0.5</v>
      </c>
      <c r="AX684" s="17">
        <v>0.5</v>
      </c>
      <c r="AY684" s="17" t="s">
        <v>455</v>
      </c>
      <c r="AZ684">
        <v>0</v>
      </c>
      <c r="BA684">
        <v>0</v>
      </c>
      <c r="BB684">
        <v>0</v>
      </c>
      <c r="BC684">
        <v>0</v>
      </c>
      <c r="BD684">
        <v>0</v>
      </c>
      <c r="BE684">
        <v>0</v>
      </c>
      <c r="BF684" s="17">
        <v>1</v>
      </c>
      <c r="BG684">
        <v>0</v>
      </c>
      <c r="BH684">
        <v>1</v>
      </c>
      <c r="BI684" s="17">
        <v>0</v>
      </c>
      <c r="BJ684">
        <v>819</v>
      </c>
      <c r="BK684">
        <v>42</v>
      </c>
      <c r="BL684" s="24">
        <v>34</v>
      </c>
      <c r="BM684">
        <v>1</v>
      </c>
      <c r="BN684">
        <v>0</v>
      </c>
      <c r="BO684">
        <v>0</v>
      </c>
      <c r="BP684">
        <v>0</v>
      </c>
      <c r="BQ684">
        <v>0</v>
      </c>
      <c r="BR684">
        <v>0</v>
      </c>
      <c r="BS684">
        <v>0</v>
      </c>
      <c r="BT684" s="17">
        <v>0</v>
      </c>
      <c r="BU684">
        <v>0</v>
      </c>
      <c r="BV684">
        <v>0</v>
      </c>
      <c r="BW684">
        <v>1</v>
      </c>
      <c r="BX684" s="17">
        <v>0</v>
      </c>
      <c r="BY684">
        <v>0</v>
      </c>
      <c r="BZ684">
        <v>0</v>
      </c>
      <c r="CA684">
        <v>0</v>
      </c>
      <c r="CB684">
        <v>0</v>
      </c>
      <c r="CC684" s="17">
        <v>0</v>
      </c>
      <c r="CD684">
        <v>1</v>
      </c>
      <c r="CE684">
        <v>1</v>
      </c>
      <c r="CF684">
        <v>0</v>
      </c>
      <c r="CG684">
        <v>0</v>
      </c>
      <c r="CH684">
        <v>0</v>
      </c>
      <c r="CI684">
        <v>0</v>
      </c>
      <c r="CJ684">
        <v>0</v>
      </c>
      <c r="CK684">
        <v>1</v>
      </c>
      <c r="CL684">
        <v>0</v>
      </c>
      <c r="CM684">
        <v>0</v>
      </c>
      <c r="CN684">
        <v>0</v>
      </c>
      <c r="CO684" s="17">
        <v>1</v>
      </c>
      <c r="CP684">
        <v>0</v>
      </c>
      <c r="CQ684">
        <v>17</v>
      </c>
      <c r="CR684">
        <v>0</v>
      </c>
      <c r="CS684">
        <v>1</v>
      </c>
      <c r="CT684">
        <v>12</v>
      </c>
      <c r="CZ684" s="33" t="s">
        <v>85</v>
      </c>
    </row>
    <row r="685" spans="1:104" x14ac:dyDescent="0.25">
      <c r="A685">
        <v>684</v>
      </c>
      <c r="B685">
        <v>43</v>
      </c>
      <c r="C685" s="24" t="s">
        <v>454</v>
      </c>
      <c r="D685" s="12">
        <v>8.3851471580434378</v>
      </c>
      <c r="E685" s="13">
        <v>1.016381473702235</v>
      </c>
      <c r="F685" s="7">
        <v>8.25</v>
      </c>
      <c r="G685" s="7">
        <f t="shared" si="156"/>
        <v>7.368765684341203</v>
      </c>
      <c r="H685" s="15">
        <f t="shared" si="157"/>
        <v>9.4015286317456734</v>
      </c>
      <c r="I685" s="11">
        <f t="shared" si="158"/>
        <v>0.18089049879667868</v>
      </c>
      <c r="J685" s="32">
        <f t="shared" si="159"/>
        <v>2.1926121066264081E-2</v>
      </c>
      <c r="K685" s="32">
        <f t="shared" si="160"/>
        <v>45.607702200395934</v>
      </c>
      <c r="L685" s="8">
        <v>1</v>
      </c>
      <c r="M685" s="9">
        <v>0</v>
      </c>
      <c r="N685" s="8">
        <v>0</v>
      </c>
      <c r="O685" s="9">
        <v>1</v>
      </c>
      <c r="P685" s="9">
        <v>0</v>
      </c>
      <c r="Q685" s="9">
        <v>0</v>
      </c>
      <c r="R685" s="9">
        <v>0</v>
      </c>
      <c r="S685" s="8">
        <v>2036</v>
      </c>
      <c r="T685" s="9">
        <v>23</v>
      </c>
      <c r="U685" s="9">
        <f t="shared" si="161"/>
        <v>2012</v>
      </c>
      <c r="V685" s="9">
        <f t="shared" si="162"/>
        <v>18</v>
      </c>
      <c r="W685" s="7">
        <f t="shared" si="165"/>
        <v>7.5400000000000009</v>
      </c>
      <c r="X685" s="7">
        <f t="shared" si="164"/>
        <v>20.46</v>
      </c>
      <c r="Y685" s="9">
        <v>0</v>
      </c>
      <c r="Z685" s="9">
        <v>1</v>
      </c>
      <c r="AA685" s="9">
        <v>0</v>
      </c>
      <c r="AB685" s="9">
        <v>0</v>
      </c>
      <c r="AC685" s="9">
        <v>0</v>
      </c>
      <c r="AD685" s="29">
        <v>1</v>
      </c>
      <c r="AE685" s="9">
        <v>0</v>
      </c>
      <c r="AF685" s="9">
        <v>0</v>
      </c>
      <c r="AG685" s="29">
        <v>1</v>
      </c>
      <c r="AH685" s="9">
        <v>1</v>
      </c>
      <c r="AI685" s="29">
        <v>0</v>
      </c>
      <c r="AJ685" s="20">
        <v>1994</v>
      </c>
      <c r="AK685" s="32">
        <v>0.14000000000000001</v>
      </c>
      <c r="AL685" s="32">
        <v>0.51</v>
      </c>
      <c r="AM685" s="32">
        <v>0.31</v>
      </c>
      <c r="AN685" s="42">
        <v>0.04</v>
      </c>
      <c r="AO685" s="41" t="s">
        <v>98</v>
      </c>
      <c r="AP685" s="17" t="s">
        <v>98</v>
      </c>
      <c r="AQ685">
        <v>1</v>
      </c>
      <c r="AR685" s="39">
        <v>0</v>
      </c>
      <c r="AS685" s="38">
        <f t="shared" si="166"/>
        <v>0.43293036751000002</v>
      </c>
      <c r="AT685" s="39">
        <v>0.56706963248999998</v>
      </c>
      <c r="AU685">
        <v>0</v>
      </c>
      <c r="AV685" s="17">
        <v>1</v>
      </c>
      <c r="AW685">
        <v>0.5</v>
      </c>
      <c r="AX685" s="17">
        <v>0.5</v>
      </c>
      <c r="AY685" s="17" t="s">
        <v>455</v>
      </c>
      <c r="AZ685">
        <v>0</v>
      </c>
      <c r="BA685">
        <v>0</v>
      </c>
      <c r="BB685">
        <v>0</v>
      </c>
      <c r="BC685">
        <v>0</v>
      </c>
      <c r="BD685">
        <v>0</v>
      </c>
      <c r="BE685">
        <v>0</v>
      </c>
      <c r="BF685" s="17">
        <v>1</v>
      </c>
      <c r="BG685">
        <v>0</v>
      </c>
      <c r="BH685">
        <v>1</v>
      </c>
      <c r="BI685" s="17">
        <v>0</v>
      </c>
      <c r="BJ685">
        <v>819</v>
      </c>
      <c r="BK685">
        <v>42</v>
      </c>
      <c r="BL685" s="24">
        <v>34</v>
      </c>
      <c r="BM685">
        <v>1</v>
      </c>
      <c r="BN685">
        <v>0</v>
      </c>
      <c r="BO685">
        <v>0</v>
      </c>
      <c r="BP685">
        <v>0</v>
      </c>
      <c r="BQ685">
        <v>0</v>
      </c>
      <c r="BR685">
        <v>0</v>
      </c>
      <c r="BS685">
        <v>0</v>
      </c>
      <c r="BT685" s="17">
        <v>0</v>
      </c>
      <c r="BU685">
        <v>0</v>
      </c>
      <c r="BV685">
        <v>0</v>
      </c>
      <c r="BW685">
        <v>1</v>
      </c>
      <c r="BX685" s="17">
        <v>0</v>
      </c>
      <c r="BY685">
        <v>0</v>
      </c>
      <c r="BZ685">
        <v>0</v>
      </c>
      <c r="CA685">
        <v>0</v>
      </c>
      <c r="CB685">
        <v>0</v>
      </c>
      <c r="CC685" s="17">
        <v>0</v>
      </c>
      <c r="CD685">
        <v>1</v>
      </c>
      <c r="CE685">
        <v>1</v>
      </c>
      <c r="CF685">
        <v>0</v>
      </c>
      <c r="CG685">
        <v>0</v>
      </c>
      <c r="CH685">
        <v>0</v>
      </c>
      <c r="CI685">
        <v>0</v>
      </c>
      <c r="CJ685">
        <v>0</v>
      </c>
      <c r="CK685">
        <v>1</v>
      </c>
      <c r="CL685">
        <v>0</v>
      </c>
      <c r="CM685">
        <v>0</v>
      </c>
      <c r="CN685">
        <v>0</v>
      </c>
      <c r="CO685" s="17">
        <v>1</v>
      </c>
      <c r="CP685">
        <v>0</v>
      </c>
      <c r="CQ685">
        <v>17</v>
      </c>
      <c r="CR685">
        <v>0</v>
      </c>
      <c r="CS685">
        <v>1</v>
      </c>
      <c r="CT685">
        <v>12</v>
      </c>
      <c r="CZ685" s="33" t="s">
        <v>85</v>
      </c>
    </row>
    <row r="686" spans="1:104" x14ac:dyDescent="0.25">
      <c r="A686">
        <v>685</v>
      </c>
      <c r="B686">
        <v>43</v>
      </c>
      <c r="C686" s="24" t="s">
        <v>454</v>
      </c>
      <c r="D686" s="12">
        <v>25.358968148154968</v>
      </c>
      <c r="E686" s="13">
        <v>4.3274689672619404</v>
      </c>
      <c r="F686" s="7">
        <v>5.86</v>
      </c>
      <c r="G686" s="7">
        <f t="shared" si="156"/>
        <v>21.031499180893029</v>
      </c>
      <c r="H686" s="15">
        <f t="shared" si="157"/>
        <v>29.686437115416908</v>
      </c>
      <c r="I686" s="11">
        <f t="shared" si="158"/>
        <v>0.12954145231280972</v>
      </c>
      <c r="J686" s="32">
        <f t="shared" si="159"/>
        <v>2.2106049882732036E-2</v>
      </c>
      <c r="K686" s="32">
        <f t="shared" si="160"/>
        <v>45.236485274609919</v>
      </c>
      <c r="L686" s="8">
        <v>1</v>
      </c>
      <c r="M686" s="9">
        <v>0</v>
      </c>
      <c r="N686" s="8">
        <v>0</v>
      </c>
      <c r="O686" s="9">
        <v>1</v>
      </c>
      <c r="P686" s="9">
        <v>0</v>
      </c>
      <c r="Q686" s="9">
        <v>0</v>
      </c>
      <c r="R686" s="9">
        <v>0</v>
      </c>
      <c r="S686" s="8">
        <v>2036</v>
      </c>
      <c r="T686" s="9">
        <v>23</v>
      </c>
      <c r="U686" s="9">
        <f t="shared" si="161"/>
        <v>2012</v>
      </c>
      <c r="V686" s="9">
        <f t="shared" si="162"/>
        <v>18</v>
      </c>
      <c r="W686" s="7">
        <f t="shared" si="165"/>
        <v>7.5400000000000009</v>
      </c>
      <c r="X686" s="7">
        <f t="shared" si="164"/>
        <v>20.46</v>
      </c>
      <c r="Y686" s="9">
        <v>0</v>
      </c>
      <c r="Z686" s="9">
        <v>1</v>
      </c>
      <c r="AA686" s="9">
        <v>0</v>
      </c>
      <c r="AB686" s="9">
        <v>0</v>
      </c>
      <c r="AC686" s="9">
        <v>0</v>
      </c>
      <c r="AD686" s="29">
        <v>1</v>
      </c>
      <c r="AE686" s="9">
        <v>0</v>
      </c>
      <c r="AF686" s="9">
        <v>0</v>
      </c>
      <c r="AG686" s="29">
        <v>1</v>
      </c>
      <c r="AH686" s="9">
        <v>1</v>
      </c>
      <c r="AI686" s="29">
        <v>0</v>
      </c>
      <c r="AJ686" s="20">
        <v>1994</v>
      </c>
      <c r="AK686" s="32">
        <v>0.14000000000000001</v>
      </c>
      <c r="AL686" s="32">
        <v>0.51</v>
      </c>
      <c r="AM686" s="32">
        <v>0.31</v>
      </c>
      <c r="AN686" s="42">
        <v>0.04</v>
      </c>
      <c r="AO686" s="41" t="s">
        <v>98</v>
      </c>
      <c r="AP686" s="17" t="s">
        <v>98</v>
      </c>
      <c r="AQ686">
        <v>1</v>
      </c>
      <c r="AR686" s="39">
        <v>0</v>
      </c>
      <c r="AS686" s="38">
        <f t="shared" si="166"/>
        <v>0.43293036751000002</v>
      </c>
      <c r="AT686" s="39">
        <v>0.56706963248999998</v>
      </c>
      <c r="AU686">
        <v>0</v>
      </c>
      <c r="AV686" s="17">
        <v>1</v>
      </c>
      <c r="AW686">
        <v>0.5</v>
      </c>
      <c r="AX686" s="17">
        <v>0.5</v>
      </c>
      <c r="AY686" s="17" t="s">
        <v>455</v>
      </c>
      <c r="AZ686">
        <v>0</v>
      </c>
      <c r="BA686">
        <v>0</v>
      </c>
      <c r="BB686">
        <v>0</v>
      </c>
      <c r="BC686">
        <v>0</v>
      </c>
      <c r="BD686">
        <v>0</v>
      </c>
      <c r="BE686">
        <v>0</v>
      </c>
      <c r="BF686" s="17">
        <v>1</v>
      </c>
      <c r="BG686">
        <v>0</v>
      </c>
      <c r="BH686">
        <v>1</v>
      </c>
      <c r="BI686" s="17">
        <v>0</v>
      </c>
      <c r="BJ686">
        <v>819</v>
      </c>
      <c r="BK686">
        <v>42</v>
      </c>
      <c r="BL686" s="24">
        <v>34</v>
      </c>
      <c r="BM686">
        <v>1</v>
      </c>
      <c r="BN686">
        <v>0</v>
      </c>
      <c r="BO686">
        <v>0</v>
      </c>
      <c r="BP686">
        <v>0</v>
      </c>
      <c r="BQ686">
        <v>0</v>
      </c>
      <c r="BR686">
        <v>0</v>
      </c>
      <c r="BS686">
        <v>0</v>
      </c>
      <c r="BT686" s="17">
        <v>0</v>
      </c>
      <c r="BU686">
        <v>0</v>
      </c>
      <c r="BV686">
        <v>0</v>
      </c>
      <c r="BW686">
        <v>1</v>
      </c>
      <c r="BX686" s="17">
        <v>0</v>
      </c>
      <c r="BY686">
        <v>0</v>
      </c>
      <c r="BZ686">
        <v>0</v>
      </c>
      <c r="CA686">
        <v>0</v>
      </c>
      <c r="CB686">
        <v>0</v>
      </c>
      <c r="CC686" s="17">
        <v>0</v>
      </c>
      <c r="CD686">
        <v>1</v>
      </c>
      <c r="CE686">
        <v>1</v>
      </c>
      <c r="CF686">
        <v>0</v>
      </c>
      <c r="CG686">
        <v>0</v>
      </c>
      <c r="CH686">
        <v>0</v>
      </c>
      <c r="CI686">
        <v>0</v>
      </c>
      <c r="CJ686">
        <v>0</v>
      </c>
      <c r="CK686">
        <v>1</v>
      </c>
      <c r="CL686">
        <v>0</v>
      </c>
      <c r="CM686">
        <v>0</v>
      </c>
      <c r="CN686">
        <v>0</v>
      </c>
      <c r="CO686" s="17">
        <v>1</v>
      </c>
      <c r="CP686">
        <v>0</v>
      </c>
      <c r="CQ686">
        <v>17</v>
      </c>
      <c r="CR686">
        <v>0</v>
      </c>
      <c r="CS686">
        <v>1</v>
      </c>
      <c r="CT686">
        <v>12</v>
      </c>
      <c r="CZ686" s="33" t="s">
        <v>85</v>
      </c>
    </row>
    <row r="687" spans="1:104" x14ac:dyDescent="0.25">
      <c r="A687">
        <v>686</v>
      </c>
      <c r="B687">
        <v>43</v>
      </c>
      <c r="C687" s="24" t="s">
        <v>454</v>
      </c>
      <c r="D687" s="12">
        <v>5.1369751024905153</v>
      </c>
      <c r="E687" s="13">
        <v>2.2334674358654421</v>
      </c>
      <c r="F687" s="7">
        <v>2.2999999999999998</v>
      </c>
      <c r="G687" s="7">
        <f t="shared" si="156"/>
        <v>2.9035076666250732</v>
      </c>
      <c r="H687" s="15">
        <f t="shared" si="157"/>
        <v>7.3704425383559578</v>
      </c>
      <c r="I687" s="11">
        <f t="shared" si="158"/>
        <v>7.1724912951015601E-2</v>
      </c>
      <c r="J687" s="32">
        <f t="shared" si="159"/>
        <v>3.1184744761311136E-2</v>
      </c>
      <c r="K687" s="32">
        <f t="shared" si="160"/>
        <v>32.06696119060863</v>
      </c>
      <c r="L687" s="8">
        <v>1</v>
      </c>
      <c r="M687" s="9">
        <v>0</v>
      </c>
      <c r="N687" s="8">
        <v>0</v>
      </c>
      <c r="O687" s="9">
        <v>1</v>
      </c>
      <c r="P687" s="9">
        <v>0</v>
      </c>
      <c r="Q687" s="9">
        <v>0</v>
      </c>
      <c r="R687" s="9">
        <v>0</v>
      </c>
      <c r="S687" s="8">
        <v>1047</v>
      </c>
      <c r="T687" s="9">
        <v>23</v>
      </c>
      <c r="U687" s="9">
        <f t="shared" si="161"/>
        <v>1023</v>
      </c>
      <c r="V687" s="9">
        <f t="shared" si="162"/>
        <v>18</v>
      </c>
      <c r="W687" s="7">
        <f t="shared" si="165"/>
        <v>7.35</v>
      </c>
      <c r="X687" s="7">
        <f t="shared" si="164"/>
        <v>21.65</v>
      </c>
      <c r="Y687" s="9">
        <v>0</v>
      </c>
      <c r="Z687" s="9">
        <v>1</v>
      </c>
      <c r="AA687" s="9">
        <v>0</v>
      </c>
      <c r="AB687" s="9">
        <v>0</v>
      </c>
      <c r="AC687" s="9">
        <v>0</v>
      </c>
      <c r="AD687" s="29">
        <v>1</v>
      </c>
      <c r="AE687" s="9">
        <v>0</v>
      </c>
      <c r="AF687" s="9">
        <v>0</v>
      </c>
      <c r="AG687" s="29">
        <v>1</v>
      </c>
      <c r="AH687" s="9">
        <v>1</v>
      </c>
      <c r="AI687" s="29">
        <v>0</v>
      </c>
      <c r="AJ687" s="20">
        <v>1994</v>
      </c>
      <c r="AK687" s="32">
        <v>0.15</v>
      </c>
      <c r="AL687" s="32">
        <v>0.53</v>
      </c>
      <c r="AM687" s="32">
        <v>0.28000000000000003</v>
      </c>
      <c r="AN687" s="42">
        <v>0.04</v>
      </c>
      <c r="AO687" s="41" t="s">
        <v>98</v>
      </c>
      <c r="AP687" s="17" t="s">
        <v>98</v>
      </c>
      <c r="AQ687">
        <v>1</v>
      </c>
      <c r="AR687" s="39">
        <v>0</v>
      </c>
      <c r="AS687" s="38">
        <f t="shared" si="166"/>
        <v>0.43293036751000002</v>
      </c>
      <c r="AT687" s="39">
        <v>0.56706963248999998</v>
      </c>
      <c r="AU687">
        <v>0</v>
      </c>
      <c r="AV687" s="17">
        <v>1</v>
      </c>
      <c r="AW687">
        <v>0.5</v>
      </c>
      <c r="AX687" s="17">
        <v>0.5</v>
      </c>
      <c r="AY687" s="17" t="s">
        <v>455</v>
      </c>
      <c r="AZ687">
        <v>0</v>
      </c>
      <c r="BA687">
        <v>0</v>
      </c>
      <c r="BB687">
        <v>0</v>
      </c>
      <c r="BC687">
        <v>0</v>
      </c>
      <c r="BD687">
        <v>0</v>
      </c>
      <c r="BE687">
        <v>0</v>
      </c>
      <c r="BF687" s="17">
        <v>1</v>
      </c>
      <c r="BG687">
        <v>0</v>
      </c>
      <c r="BH687">
        <v>1</v>
      </c>
      <c r="BI687" s="17">
        <v>0</v>
      </c>
      <c r="BJ687">
        <v>819</v>
      </c>
      <c r="BK687">
        <v>42</v>
      </c>
      <c r="BL687" s="24">
        <v>35</v>
      </c>
      <c r="BM687">
        <v>1</v>
      </c>
      <c r="BN687">
        <v>0</v>
      </c>
      <c r="BO687">
        <v>0</v>
      </c>
      <c r="BP687">
        <v>0</v>
      </c>
      <c r="BQ687">
        <v>0</v>
      </c>
      <c r="BR687">
        <v>0</v>
      </c>
      <c r="BS687">
        <v>0</v>
      </c>
      <c r="BT687" s="17">
        <v>0</v>
      </c>
      <c r="BU687">
        <v>0</v>
      </c>
      <c r="BV687">
        <v>0</v>
      </c>
      <c r="BW687">
        <v>1</v>
      </c>
      <c r="BX687" s="17">
        <v>0</v>
      </c>
      <c r="BY687">
        <v>0</v>
      </c>
      <c r="BZ687">
        <v>0</v>
      </c>
      <c r="CA687">
        <v>0</v>
      </c>
      <c r="CB687">
        <v>0</v>
      </c>
      <c r="CC687" s="17">
        <v>0</v>
      </c>
      <c r="CD687">
        <v>1</v>
      </c>
      <c r="CE687">
        <v>1</v>
      </c>
      <c r="CF687">
        <v>0</v>
      </c>
      <c r="CG687">
        <v>0</v>
      </c>
      <c r="CH687">
        <v>0</v>
      </c>
      <c r="CI687">
        <v>0</v>
      </c>
      <c r="CJ687">
        <v>0</v>
      </c>
      <c r="CK687">
        <v>1</v>
      </c>
      <c r="CL687">
        <v>0</v>
      </c>
      <c r="CM687">
        <v>0</v>
      </c>
      <c r="CN687">
        <v>0</v>
      </c>
      <c r="CO687" s="17">
        <v>1</v>
      </c>
      <c r="CP687">
        <v>0</v>
      </c>
      <c r="CQ687">
        <v>17</v>
      </c>
      <c r="CR687">
        <v>0</v>
      </c>
      <c r="CS687">
        <v>1</v>
      </c>
      <c r="CT687">
        <v>12</v>
      </c>
      <c r="CZ687" s="33" t="s">
        <v>85</v>
      </c>
    </row>
    <row r="688" spans="1:104" x14ac:dyDescent="0.25">
      <c r="A688">
        <v>687</v>
      </c>
      <c r="B688">
        <v>43</v>
      </c>
      <c r="C688" s="24" t="s">
        <v>454</v>
      </c>
      <c r="D688" s="12">
        <v>4.2246635456321124</v>
      </c>
      <c r="E688" s="13">
        <v>1.362794692139391</v>
      </c>
      <c r="F688" s="7">
        <v>3.1</v>
      </c>
      <c r="G688" s="7">
        <f t="shared" si="156"/>
        <v>2.8618688534927212</v>
      </c>
      <c r="H688" s="15">
        <f t="shared" si="157"/>
        <v>5.5874582377715036</v>
      </c>
      <c r="I688" s="11">
        <f t="shared" si="158"/>
        <v>9.6470278118144417E-2</v>
      </c>
      <c r="J688" s="32">
        <f t="shared" si="159"/>
        <v>3.1119444554240136E-2</v>
      </c>
      <c r="K688" s="32">
        <f t="shared" si="160"/>
        <v>32.134249641153907</v>
      </c>
      <c r="L688" s="8">
        <v>1</v>
      </c>
      <c r="M688" s="9">
        <v>0</v>
      </c>
      <c r="N688" s="8">
        <v>0</v>
      </c>
      <c r="O688" s="9">
        <v>1</v>
      </c>
      <c r="P688" s="9">
        <v>0</v>
      </c>
      <c r="Q688" s="9">
        <v>0</v>
      </c>
      <c r="R688" s="9">
        <v>0</v>
      </c>
      <c r="S688" s="8">
        <v>1047</v>
      </c>
      <c r="T688" s="9">
        <v>23</v>
      </c>
      <c r="U688" s="9">
        <f t="shared" si="161"/>
        <v>1023</v>
      </c>
      <c r="V688" s="9">
        <f t="shared" si="162"/>
        <v>18</v>
      </c>
      <c r="W688" s="7">
        <f t="shared" si="165"/>
        <v>7.35</v>
      </c>
      <c r="X688" s="7">
        <f t="shared" si="164"/>
        <v>21.65</v>
      </c>
      <c r="Y688" s="9">
        <v>0</v>
      </c>
      <c r="Z688" s="9">
        <v>1</v>
      </c>
      <c r="AA688" s="9">
        <v>0</v>
      </c>
      <c r="AB688" s="9">
        <v>0</v>
      </c>
      <c r="AC688" s="9">
        <v>0</v>
      </c>
      <c r="AD688" s="29">
        <v>1</v>
      </c>
      <c r="AE688" s="9">
        <v>0</v>
      </c>
      <c r="AF688" s="9">
        <v>0</v>
      </c>
      <c r="AG688" s="29">
        <v>1</v>
      </c>
      <c r="AH688" s="9">
        <v>1</v>
      </c>
      <c r="AI688" s="29">
        <v>0</v>
      </c>
      <c r="AJ688" s="20">
        <v>1994</v>
      </c>
      <c r="AK688" s="32">
        <v>0.15</v>
      </c>
      <c r="AL688" s="32">
        <v>0.53</v>
      </c>
      <c r="AM688" s="32">
        <v>0.28000000000000003</v>
      </c>
      <c r="AN688" s="42">
        <v>0.04</v>
      </c>
      <c r="AO688" s="41" t="s">
        <v>98</v>
      </c>
      <c r="AP688" s="17" t="s">
        <v>98</v>
      </c>
      <c r="AQ688">
        <v>1</v>
      </c>
      <c r="AR688" s="39">
        <v>0</v>
      </c>
      <c r="AS688" s="38">
        <f t="shared" si="166"/>
        <v>0.43293036751000002</v>
      </c>
      <c r="AT688" s="39">
        <v>0.56706963248999998</v>
      </c>
      <c r="AU688">
        <v>0</v>
      </c>
      <c r="AV688" s="17">
        <v>1</v>
      </c>
      <c r="AW688">
        <v>0.5</v>
      </c>
      <c r="AX688" s="17">
        <v>0.5</v>
      </c>
      <c r="AY688" s="17" t="s">
        <v>455</v>
      </c>
      <c r="AZ688">
        <v>0</v>
      </c>
      <c r="BA688">
        <v>0</v>
      </c>
      <c r="BB688">
        <v>0</v>
      </c>
      <c r="BC688">
        <v>0</v>
      </c>
      <c r="BD688">
        <v>0</v>
      </c>
      <c r="BE688">
        <v>0</v>
      </c>
      <c r="BF688" s="17">
        <v>1</v>
      </c>
      <c r="BG688">
        <v>0</v>
      </c>
      <c r="BH688">
        <v>1</v>
      </c>
      <c r="BI688" s="17">
        <v>0</v>
      </c>
      <c r="BJ688">
        <v>819</v>
      </c>
      <c r="BK688">
        <v>42</v>
      </c>
      <c r="BL688" s="24">
        <v>35</v>
      </c>
      <c r="BM688">
        <v>1</v>
      </c>
      <c r="BN688">
        <v>0</v>
      </c>
      <c r="BO688">
        <v>0</v>
      </c>
      <c r="BP688">
        <v>0</v>
      </c>
      <c r="BQ688">
        <v>0</v>
      </c>
      <c r="BR688">
        <v>0</v>
      </c>
      <c r="BS688">
        <v>0</v>
      </c>
      <c r="BT688" s="17">
        <v>0</v>
      </c>
      <c r="BU688">
        <v>0</v>
      </c>
      <c r="BV688">
        <v>0</v>
      </c>
      <c r="BW688">
        <v>1</v>
      </c>
      <c r="BX688" s="17">
        <v>0</v>
      </c>
      <c r="BY688">
        <v>0</v>
      </c>
      <c r="BZ688">
        <v>0</v>
      </c>
      <c r="CA688">
        <v>0</v>
      </c>
      <c r="CB688">
        <v>0</v>
      </c>
      <c r="CC688" s="17">
        <v>0</v>
      </c>
      <c r="CD688">
        <v>1</v>
      </c>
      <c r="CE688">
        <v>1</v>
      </c>
      <c r="CF688">
        <v>0</v>
      </c>
      <c r="CG688">
        <v>0</v>
      </c>
      <c r="CH688">
        <v>0</v>
      </c>
      <c r="CI688">
        <v>0</v>
      </c>
      <c r="CJ688">
        <v>0</v>
      </c>
      <c r="CK688">
        <v>1</v>
      </c>
      <c r="CL688">
        <v>0</v>
      </c>
      <c r="CM688">
        <v>0</v>
      </c>
      <c r="CN688">
        <v>0</v>
      </c>
      <c r="CO688" s="17">
        <v>1</v>
      </c>
      <c r="CP688">
        <v>0</v>
      </c>
      <c r="CQ688">
        <v>17</v>
      </c>
      <c r="CR688">
        <v>0</v>
      </c>
      <c r="CS688">
        <v>1</v>
      </c>
      <c r="CT688">
        <v>12</v>
      </c>
      <c r="CZ688" s="33" t="s">
        <v>85</v>
      </c>
    </row>
    <row r="689" spans="1:104" x14ac:dyDescent="0.25">
      <c r="A689">
        <v>688</v>
      </c>
      <c r="B689">
        <v>43</v>
      </c>
      <c r="C689" s="24" t="s">
        <v>454</v>
      </c>
      <c r="D689" s="12">
        <v>38.730010917983428</v>
      </c>
      <c r="E689" s="13">
        <v>9.2434393599005791</v>
      </c>
      <c r="F689" s="7">
        <v>4.1900000000000004</v>
      </c>
      <c r="G689" s="7">
        <f t="shared" si="156"/>
        <v>29.486571558082851</v>
      </c>
      <c r="H689" s="15">
        <f t="shared" si="157"/>
        <v>47.973450277884005</v>
      </c>
      <c r="I689" s="11">
        <f t="shared" si="158"/>
        <v>0.12989166183805778</v>
      </c>
      <c r="J689" s="32">
        <f t="shared" si="159"/>
        <v>3.1000396620061522E-2</v>
      </c>
      <c r="K689" s="32">
        <f t="shared" si="160"/>
        <v>32.257651805424402</v>
      </c>
      <c r="L689" s="8">
        <v>1</v>
      </c>
      <c r="M689" s="9">
        <v>0</v>
      </c>
      <c r="N689" s="8">
        <v>0</v>
      </c>
      <c r="O689" s="9">
        <v>1</v>
      </c>
      <c r="P689" s="9">
        <v>0</v>
      </c>
      <c r="Q689" s="9">
        <v>0</v>
      </c>
      <c r="R689" s="9">
        <v>0</v>
      </c>
      <c r="S689" s="8">
        <v>1047</v>
      </c>
      <c r="T689" s="9">
        <v>23</v>
      </c>
      <c r="U689" s="9">
        <f t="shared" si="161"/>
        <v>1023</v>
      </c>
      <c r="V689" s="9">
        <f t="shared" si="162"/>
        <v>18</v>
      </c>
      <c r="W689" s="7">
        <f t="shared" si="165"/>
        <v>7.35</v>
      </c>
      <c r="X689" s="7">
        <f t="shared" si="164"/>
        <v>21.65</v>
      </c>
      <c r="Y689" s="9">
        <v>0</v>
      </c>
      <c r="Z689" s="9">
        <v>1</v>
      </c>
      <c r="AA689" s="9">
        <v>0</v>
      </c>
      <c r="AB689" s="9">
        <v>0</v>
      </c>
      <c r="AC689" s="9">
        <v>0</v>
      </c>
      <c r="AD689" s="29">
        <v>1</v>
      </c>
      <c r="AE689" s="9">
        <v>0</v>
      </c>
      <c r="AF689" s="9">
        <v>0</v>
      </c>
      <c r="AG689" s="29">
        <v>1</v>
      </c>
      <c r="AH689" s="9">
        <v>1</v>
      </c>
      <c r="AI689" s="29">
        <v>0</v>
      </c>
      <c r="AJ689" s="20">
        <v>1994</v>
      </c>
      <c r="AK689" s="32">
        <v>0.15</v>
      </c>
      <c r="AL689" s="32">
        <v>0.53</v>
      </c>
      <c r="AM689" s="32">
        <v>0.28000000000000003</v>
      </c>
      <c r="AN689" s="42">
        <v>0.04</v>
      </c>
      <c r="AO689" s="41" t="s">
        <v>98</v>
      </c>
      <c r="AP689" s="17" t="s">
        <v>98</v>
      </c>
      <c r="AQ689">
        <v>1</v>
      </c>
      <c r="AR689" s="39">
        <v>0</v>
      </c>
      <c r="AS689" s="38">
        <f t="shared" si="166"/>
        <v>0.43293036751000002</v>
      </c>
      <c r="AT689" s="39">
        <v>0.56706963248999998</v>
      </c>
      <c r="AU689">
        <v>0</v>
      </c>
      <c r="AV689" s="17">
        <v>1</v>
      </c>
      <c r="AW689">
        <v>0.5</v>
      </c>
      <c r="AX689" s="17">
        <v>0.5</v>
      </c>
      <c r="AY689" s="17" t="s">
        <v>455</v>
      </c>
      <c r="AZ689">
        <v>0</v>
      </c>
      <c r="BA689">
        <v>0</v>
      </c>
      <c r="BB689">
        <v>0</v>
      </c>
      <c r="BC689">
        <v>0</v>
      </c>
      <c r="BD689">
        <v>0</v>
      </c>
      <c r="BE689">
        <v>0</v>
      </c>
      <c r="BF689" s="17">
        <v>1</v>
      </c>
      <c r="BG689">
        <v>0</v>
      </c>
      <c r="BH689">
        <v>1</v>
      </c>
      <c r="BI689" s="17">
        <v>0</v>
      </c>
      <c r="BJ689">
        <v>819</v>
      </c>
      <c r="BK689">
        <v>42</v>
      </c>
      <c r="BL689" s="24">
        <v>35</v>
      </c>
      <c r="BM689">
        <v>1</v>
      </c>
      <c r="BN689">
        <v>0</v>
      </c>
      <c r="BO689">
        <v>0</v>
      </c>
      <c r="BP689">
        <v>0</v>
      </c>
      <c r="BQ689">
        <v>0</v>
      </c>
      <c r="BR689">
        <v>0</v>
      </c>
      <c r="BS689">
        <v>0</v>
      </c>
      <c r="BT689" s="17">
        <v>0</v>
      </c>
      <c r="BU689">
        <v>0</v>
      </c>
      <c r="BV689">
        <v>0</v>
      </c>
      <c r="BW689">
        <v>1</v>
      </c>
      <c r="BX689" s="17">
        <v>0</v>
      </c>
      <c r="BY689">
        <v>0</v>
      </c>
      <c r="BZ689">
        <v>0</v>
      </c>
      <c r="CA689">
        <v>0</v>
      </c>
      <c r="CB689">
        <v>0</v>
      </c>
      <c r="CC689" s="17">
        <v>0</v>
      </c>
      <c r="CD689">
        <v>1</v>
      </c>
      <c r="CE689">
        <v>1</v>
      </c>
      <c r="CF689">
        <v>0</v>
      </c>
      <c r="CG689">
        <v>0</v>
      </c>
      <c r="CH689">
        <v>0</v>
      </c>
      <c r="CI689">
        <v>0</v>
      </c>
      <c r="CJ689">
        <v>0</v>
      </c>
      <c r="CK689">
        <v>1</v>
      </c>
      <c r="CL689">
        <v>0</v>
      </c>
      <c r="CM689">
        <v>0</v>
      </c>
      <c r="CN689">
        <v>0</v>
      </c>
      <c r="CO689" s="17">
        <v>1</v>
      </c>
      <c r="CP689">
        <v>0</v>
      </c>
      <c r="CQ689">
        <v>17</v>
      </c>
      <c r="CR689">
        <v>0</v>
      </c>
      <c r="CS689">
        <v>1</v>
      </c>
      <c r="CT689">
        <v>12</v>
      </c>
      <c r="CZ689" s="33" t="s">
        <v>85</v>
      </c>
    </row>
    <row r="690" spans="1:104" x14ac:dyDescent="0.25">
      <c r="A690">
        <v>689</v>
      </c>
      <c r="B690">
        <v>43</v>
      </c>
      <c r="C690" s="24" t="s">
        <v>454</v>
      </c>
      <c r="D690" s="12">
        <v>7.0401117231130961</v>
      </c>
      <c r="E690" s="13">
        <v>3.5918937362821919</v>
      </c>
      <c r="F690" s="7">
        <v>1.96</v>
      </c>
      <c r="G690" s="7">
        <f t="shared" si="156"/>
        <v>3.4482179868309042</v>
      </c>
      <c r="H690" s="15">
        <f t="shared" si="157"/>
        <v>10.632005459395288</v>
      </c>
      <c r="I690" s="11">
        <f t="shared" si="158"/>
        <v>8.8288144975126492E-2</v>
      </c>
      <c r="J690" s="32">
        <f t="shared" si="159"/>
        <v>4.5044971926084955E-2</v>
      </c>
      <c r="K690" s="32">
        <f t="shared" si="160"/>
        <v>22.200036036006786</v>
      </c>
      <c r="L690" s="8">
        <v>1</v>
      </c>
      <c r="M690" s="9">
        <v>0</v>
      </c>
      <c r="N690" s="8">
        <v>0</v>
      </c>
      <c r="O690" s="9">
        <v>1</v>
      </c>
      <c r="P690" s="9">
        <v>0</v>
      </c>
      <c r="Q690" s="9">
        <v>0</v>
      </c>
      <c r="R690" s="9">
        <v>0</v>
      </c>
      <c r="S690" s="8">
        <v>513</v>
      </c>
      <c r="T690" s="9">
        <v>23</v>
      </c>
      <c r="U690" s="9">
        <f t="shared" si="161"/>
        <v>489</v>
      </c>
      <c r="V690" s="9">
        <f t="shared" si="162"/>
        <v>18</v>
      </c>
      <c r="W690" s="7">
        <f t="shared" si="165"/>
        <v>9.8699999999999992</v>
      </c>
      <c r="X690" s="7">
        <f t="shared" si="164"/>
        <v>16.130000000000003</v>
      </c>
      <c r="Y690" s="9">
        <v>0</v>
      </c>
      <c r="Z690" s="9">
        <v>1</v>
      </c>
      <c r="AA690" s="9">
        <v>0</v>
      </c>
      <c r="AB690" s="9">
        <v>0</v>
      </c>
      <c r="AC690" s="9">
        <v>0</v>
      </c>
      <c r="AD690" s="29">
        <v>1</v>
      </c>
      <c r="AE690" s="9">
        <v>0</v>
      </c>
      <c r="AF690" s="9">
        <v>0</v>
      </c>
      <c r="AG690" s="29">
        <v>1</v>
      </c>
      <c r="AH690" s="9">
        <v>1</v>
      </c>
      <c r="AI690" s="29">
        <v>0</v>
      </c>
      <c r="AJ690" s="20">
        <v>1994</v>
      </c>
      <c r="AK690" s="32">
        <v>7.0000000000000007E-2</v>
      </c>
      <c r="AL690" s="32">
        <v>0.24</v>
      </c>
      <c r="AM690" s="32">
        <v>0.49</v>
      </c>
      <c r="AN690" s="42">
        <v>0.2</v>
      </c>
      <c r="AO690" s="41" t="s">
        <v>98</v>
      </c>
      <c r="AP690" s="17" t="s">
        <v>98</v>
      </c>
      <c r="AQ690">
        <v>0</v>
      </c>
      <c r="AR690" s="39">
        <v>1</v>
      </c>
      <c r="AS690" s="38">
        <f t="shared" si="166"/>
        <v>0.35160068847000003</v>
      </c>
      <c r="AT690" s="39">
        <v>0.64839931152999997</v>
      </c>
      <c r="AU690">
        <v>0</v>
      </c>
      <c r="AV690" s="17">
        <v>1</v>
      </c>
      <c r="AW690">
        <v>0.5</v>
      </c>
      <c r="AX690" s="17">
        <v>0.5</v>
      </c>
      <c r="AY690" s="17" t="s">
        <v>455</v>
      </c>
      <c r="AZ690">
        <v>0</v>
      </c>
      <c r="BA690">
        <v>0</v>
      </c>
      <c r="BB690">
        <v>0</v>
      </c>
      <c r="BC690">
        <v>0</v>
      </c>
      <c r="BD690">
        <v>0</v>
      </c>
      <c r="BE690">
        <v>0</v>
      </c>
      <c r="BF690" s="17">
        <v>1</v>
      </c>
      <c r="BG690">
        <v>0</v>
      </c>
      <c r="BH690">
        <v>1</v>
      </c>
      <c r="BI690" s="17">
        <v>0</v>
      </c>
      <c r="BJ690">
        <v>819</v>
      </c>
      <c r="BK690">
        <v>42</v>
      </c>
      <c r="BL690" s="24">
        <v>32</v>
      </c>
      <c r="BM690">
        <v>1</v>
      </c>
      <c r="BN690">
        <v>0</v>
      </c>
      <c r="BO690">
        <v>0</v>
      </c>
      <c r="BP690">
        <v>0</v>
      </c>
      <c r="BQ690">
        <v>0</v>
      </c>
      <c r="BR690">
        <v>0</v>
      </c>
      <c r="BS690">
        <v>0</v>
      </c>
      <c r="BT690" s="17">
        <v>0</v>
      </c>
      <c r="BU690">
        <v>0</v>
      </c>
      <c r="BV690">
        <v>0</v>
      </c>
      <c r="BW690">
        <v>1</v>
      </c>
      <c r="BX690" s="17">
        <v>0</v>
      </c>
      <c r="BY690">
        <v>0</v>
      </c>
      <c r="BZ690">
        <v>0</v>
      </c>
      <c r="CA690">
        <v>0</v>
      </c>
      <c r="CB690">
        <v>0</v>
      </c>
      <c r="CC690" s="17">
        <v>0</v>
      </c>
      <c r="CD690">
        <v>1</v>
      </c>
      <c r="CE690">
        <v>1</v>
      </c>
      <c r="CF690">
        <v>0</v>
      </c>
      <c r="CG690">
        <v>0</v>
      </c>
      <c r="CH690">
        <v>0</v>
      </c>
      <c r="CI690">
        <v>0</v>
      </c>
      <c r="CJ690">
        <v>0</v>
      </c>
      <c r="CK690">
        <v>1</v>
      </c>
      <c r="CL690">
        <v>0</v>
      </c>
      <c r="CM690">
        <v>0</v>
      </c>
      <c r="CN690">
        <v>0</v>
      </c>
      <c r="CO690" s="17">
        <v>1</v>
      </c>
      <c r="CP690">
        <v>0</v>
      </c>
      <c r="CQ690">
        <v>17</v>
      </c>
      <c r="CR690">
        <v>0</v>
      </c>
      <c r="CS690">
        <v>1</v>
      </c>
      <c r="CT690">
        <v>12</v>
      </c>
      <c r="CZ690" s="33" t="s">
        <v>85</v>
      </c>
    </row>
    <row r="691" spans="1:104" x14ac:dyDescent="0.25">
      <c r="A691">
        <v>690</v>
      </c>
      <c r="B691">
        <v>43</v>
      </c>
      <c r="C691" s="24" t="s">
        <v>454</v>
      </c>
      <c r="D691" s="12">
        <v>8.9694548350037309</v>
      </c>
      <c r="E691" s="13">
        <v>2.404679580429955</v>
      </c>
      <c r="F691" s="7">
        <v>3.73</v>
      </c>
      <c r="G691" s="7">
        <f t="shared" si="156"/>
        <v>6.5647752545737763</v>
      </c>
      <c r="H691" s="15">
        <f t="shared" si="157"/>
        <v>11.374134415433685</v>
      </c>
      <c r="I691" s="11">
        <f t="shared" si="158"/>
        <v>0.16632688114206176</v>
      </c>
      <c r="J691" s="32">
        <f t="shared" si="159"/>
        <v>4.4591657142643903E-2</v>
      </c>
      <c r="K691" s="32">
        <f t="shared" si="160"/>
        <v>22.425719609412763</v>
      </c>
      <c r="L691" s="8">
        <v>1</v>
      </c>
      <c r="M691" s="9">
        <v>0</v>
      </c>
      <c r="N691" s="8">
        <v>0</v>
      </c>
      <c r="O691" s="9">
        <v>1</v>
      </c>
      <c r="P691" s="9">
        <v>0</v>
      </c>
      <c r="Q691" s="9">
        <v>0</v>
      </c>
      <c r="R691" s="9">
        <v>0</v>
      </c>
      <c r="S691" s="8">
        <v>513</v>
      </c>
      <c r="T691" s="9">
        <v>23</v>
      </c>
      <c r="U691" s="9">
        <f t="shared" si="161"/>
        <v>489</v>
      </c>
      <c r="V691" s="9">
        <f t="shared" si="162"/>
        <v>18</v>
      </c>
      <c r="W691" s="7">
        <f t="shared" si="165"/>
        <v>9.8699999999999992</v>
      </c>
      <c r="X691" s="7">
        <f t="shared" si="164"/>
        <v>16.130000000000003</v>
      </c>
      <c r="Y691" s="9">
        <v>0</v>
      </c>
      <c r="Z691" s="9">
        <v>1</v>
      </c>
      <c r="AA691" s="9">
        <v>0</v>
      </c>
      <c r="AB691" s="9">
        <v>0</v>
      </c>
      <c r="AC691" s="9">
        <v>0</v>
      </c>
      <c r="AD691" s="29">
        <v>1</v>
      </c>
      <c r="AE691" s="9">
        <v>0</v>
      </c>
      <c r="AF691" s="9">
        <v>0</v>
      </c>
      <c r="AG691" s="29">
        <v>1</v>
      </c>
      <c r="AH691" s="9">
        <v>1</v>
      </c>
      <c r="AI691" s="29">
        <v>0</v>
      </c>
      <c r="AJ691" s="20">
        <v>1994</v>
      </c>
      <c r="AK691" s="32">
        <v>7.0000000000000007E-2</v>
      </c>
      <c r="AL691" s="32">
        <v>0.24</v>
      </c>
      <c r="AM691" s="32">
        <v>0.49</v>
      </c>
      <c r="AN691" s="42">
        <v>0.2</v>
      </c>
      <c r="AO691" s="41" t="s">
        <v>98</v>
      </c>
      <c r="AP691" s="17" t="s">
        <v>98</v>
      </c>
      <c r="AQ691">
        <v>0</v>
      </c>
      <c r="AR691" s="39">
        <v>1</v>
      </c>
      <c r="AS691" s="38">
        <f t="shared" si="166"/>
        <v>0.35160068847000003</v>
      </c>
      <c r="AT691" s="39">
        <v>0.64839931152999997</v>
      </c>
      <c r="AU691">
        <v>0</v>
      </c>
      <c r="AV691" s="17">
        <v>1</v>
      </c>
      <c r="AW691">
        <v>0.5</v>
      </c>
      <c r="AX691" s="17">
        <v>0.5</v>
      </c>
      <c r="AY691" s="17" t="s">
        <v>455</v>
      </c>
      <c r="AZ691">
        <v>0</v>
      </c>
      <c r="BA691">
        <v>0</v>
      </c>
      <c r="BB691">
        <v>0</v>
      </c>
      <c r="BC691">
        <v>0</v>
      </c>
      <c r="BD691">
        <v>0</v>
      </c>
      <c r="BE691">
        <v>0</v>
      </c>
      <c r="BF691" s="17">
        <v>1</v>
      </c>
      <c r="BG691">
        <v>0</v>
      </c>
      <c r="BH691">
        <v>1</v>
      </c>
      <c r="BI691" s="17">
        <v>0</v>
      </c>
      <c r="BJ691">
        <v>819</v>
      </c>
      <c r="BK691">
        <v>42</v>
      </c>
      <c r="BL691" s="24">
        <v>32</v>
      </c>
      <c r="BM691">
        <v>1</v>
      </c>
      <c r="BN691">
        <v>0</v>
      </c>
      <c r="BO691">
        <v>0</v>
      </c>
      <c r="BP691">
        <v>0</v>
      </c>
      <c r="BQ691">
        <v>0</v>
      </c>
      <c r="BR691">
        <v>0</v>
      </c>
      <c r="BS691">
        <v>0</v>
      </c>
      <c r="BT691" s="17">
        <v>0</v>
      </c>
      <c r="BU691">
        <v>0</v>
      </c>
      <c r="BV691">
        <v>0</v>
      </c>
      <c r="BW691">
        <v>1</v>
      </c>
      <c r="BX691" s="17">
        <v>0</v>
      </c>
      <c r="BY691">
        <v>0</v>
      </c>
      <c r="BZ691">
        <v>0</v>
      </c>
      <c r="CA691">
        <v>0</v>
      </c>
      <c r="CB691">
        <v>0</v>
      </c>
      <c r="CC691" s="17">
        <v>0</v>
      </c>
      <c r="CD691">
        <v>1</v>
      </c>
      <c r="CE691">
        <v>1</v>
      </c>
      <c r="CF691">
        <v>0</v>
      </c>
      <c r="CG691">
        <v>0</v>
      </c>
      <c r="CH691">
        <v>0</v>
      </c>
      <c r="CI691">
        <v>0</v>
      </c>
      <c r="CJ691">
        <v>0</v>
      </c>
      <c r="CK691">
        <v>1</v>
      </c>
      <c r="CL691">
        <v>0</v>
      </c>
      <c r="CM691">
        <v>0</v>
      </c>
      <c r="CN691">
        <v>0</v>
      </c>
      <c r="CO691" s="17">
        <v>1</v>
      </c>
      <c r="CP691">
        <v>0</v>
      </c>
      <c r="CQ691">
        <v>17</v>
      </c>
      <c r="CR691">
        <v>0</v>
      </c>
      <c r="CS691">
        <v>1</v>
      </c>
      <c r="CT691">
        <v>12</v>
      </c>
      <c r="CZ691" s="33" t="s">
        <v>85</v>
      </c>
    </row>
    <row r="692" spans="1:104" x14ac:dyDescent="0.25">
      <c r="A692">
        <v>691</v>
      </c>
      <c r="B692">
        <v>43</v>
      </c>
      <c r="C692" s="24" t="s">
        <v>454</v>
      </c>
      <c r="D692" s="12">
        <v>22.31612006930872</v>
      </c>
      <c r="E692" s="13">
        <v>3.5935781109997942</v>
      </c>
      <c r="F692" s="7">
        <v>6.21</v>
      </c>
      <c r="G692" s="7">
        <f t="shared" si="156"/>
        <v>18.722541958308927</v>
      </c>
      <c r="H692" s="15">
        <f t="shared" si="157"/>
        <v>25.909698180308514</v>
      </c>
      <c r="I692" s="11">
        <f t="shared" si="158"/>
        <v>0.27036718718833697</v>
      </c>
      <c r="J692" s="32">
        <f t="shared" si="159"/>
        <v>4.3537389241278097E-2</v>
      </c>
      <c r="K692" s="32">
        <f t="shared" si="160"/>
        <v>22.96876357142456</v>
      </c>
      <c r="L692" s="8">
        <v>1</v>
      </c>
      <c r="M692" s="9">
        <v>0</v>
      </c>
      <c r="N692" s="8">
        <v>0</v>
      </c>
      <c r="O692" s="9">
        <v>1</v>
      </c>
      <c r="P692" s="9">
        <v>0</v>
      </c>
      <c r="Q692" s="9">
        <v>0</v>
      </c>
      <c r="R692" s="9">
        <v>0</v>
      </c>
      <c r="S692" s="8">
        <v>513</v>
      </c>
      <c r="T692" s="9">
        <v>23</v>
      </c>
      <c r="U692" s="9">
        <f t="shared" si="161"/>
        <v>489</v>
      </c>
      <c r="V692" s="9">
        <f t="shared" si="162"/>
        <v>18</v>
      </c>
      <c r="W692" s="7">
        <f t="shared" si="165"/>
        <v>9.8699999999999992</v>
      </c>
      <c r="X692" s="7">
        <f t="shared" si="164"/>
        <v>16.130000000000003</v>
      </c>
      <c r="Y692" s="9">
        <v>0</v>
      </c>
      <c r="Z692" s="9">
        <v>1</v>
      </c>
      <c r="AA692" s="9">
        <v>0</v>
      </c>
      <c r="AB692" s="9">
        <v>0</v>
      </c>
      <c r="AC692" s="9">
        <v>0</v>
      </c>
      <c r="AD692" s="29">
        <v>1</v>
      </c>
      <c r="AE692" s="9">
        <v>0</v>
      </c>
      <c r="AF692" s="9">
        <v>0</v>
      </c>
      <c r="AG692" s="29">
        <v>1</v>
      </c>
      <c r="AH692" s="9">
        <v>1</v>
      </c>
      <c r="AI692" s="29">
        <v>0</v>
      </c>
      <c r="AJ692" s="20">
        <v>1994</v>
      </c>
      <c r="AK692" s="32">
        <v>7.0000000000000007E-2</v>
      </c>
      <c r="AL692" s="32">
        <v>0.24</v>
      </c>
      <c r="AM692" s="32">
        <v>0.49</v>
      </c>
      <c r="AN692" s="42">
        <v>0.2</v>
      </c>
      <c r="AO692" s="41" t="s">
        <v>98</v>
      </c>
      <c r="AP692" s="17" t="s">
        <v>98</v>
      </c>
      <c r="AQ692">
        <v>0</v>
      </c>
      <c r="AR692" s="39">
        <v>1</v>
      </c>
      <c r="AS692" s="38">
        <f t="shared" si="166"/>
        <v>0.35160068847000003</v>
      </c>
      <c r="AT692" s="39">
        <v>0.64839931152999997</v>
      </c>
      <c r="AU692">
        <v>0</v>
      </c>
      <c r="AV692" s="17">
        <v>1</v>
      </c>
      <c r="AW692">
        <v>0.5</v>
      </c>
      <c r="AX692" s="17">
        <v>0.5</v>
      </c>
      <c r="AY692" s="17" t="s">
        <v>455</v>
      </c>
      <c r="AZ692">
        <v>0</v>
      </c>
      <c r="BA692">
        <v>0</v>
      </c>
      <c r="BB692">
        <v>0</v>
      </c>
      <c r="BC692">
        <v>0</v>
      </c>
      <c r="BD692">
        <v>0</v>
      </c>
      <c r="BE692">
        <v>0</v>
      </c>
      <c r="BF692" s="17">
        <v>1</v>
      </c>
      <c r="BG692">
        <v>0</v>
      </c>
      <c r="BH692">
        <v>1</v>
      </c>
      <c r="BI692" s="17">
        <v>0</v>
      </c>
      <c r="BJ692">
        <v>819</v>
      </c>
      <c r="BK692">
        <v>42</v>
      </c>
      <c r="BL692" s="24">
        <v>32</v>
      </c>
      <c r="BM692">
        <v>1</v>
      </c>
      <c r="BN692">
        <v>0</v>
      </c>
      <c r="BO692">
        <v>0</v>
      </c>
      <c r="BP692">
        <v>0</v>
      </c>
      <c r="BQ692">
        <v>0</v>
      </c>
      <c r="BR692">
        <v>0</v>
      </c>
      <c r="BS692">
        <v>0</v>
      </c>
      <c r="BT692" s="17">
        <v>0</v>
      </c>
      <c r="BU692">
        <v>0</v>
      </c>
      <c r="BV692">
        <v>0</v>
      </c>
      <c r="BW692">
        <v>1</v>
      </c>
      <c r="BX692" s="17">
        <v>0</v>
      </c>
      <c r="BY692">
        <v>0</v>
      </c>
      <c r="BZ692">
        <v>0</v>
      </c>
      <c r="CA692">
        <v>0</v>
      </c>
      <c r="CB692">
        <v>0</v>
      </c>
      <c r="CC692" s="17">
        <v>0</v>
      </c>
      <c r="CD692">
        <v>1</v>
      </c>
      <c r="CE692">
        <v>1</v>
      </c>
      <c r="CF692">
        <v>0</v>
      </c>
      <c r="CG692">
        <v>0</v>
      </c>
      <c r="CH692">
        <v>0</v>
      </c>
      <c r="CI692">
        <v>0</v>
      </c>
      <c r="CJ692">
        <v>0</v>
      </c>
      <c r="CK692">
        <v>1</v>
      </c>
      <c r="CL692">
        <v>0</v>
      </c>
      <c r="CM692">
        <v>0</v>
      </c>
      <c r="CN692">
        <v>0</v>
      </c>
      <c r="CO692" s="17">
        <v>1</v>
      </c>
      <c r="CP692">
        <v>0</v>
      </c>
      <c r="CQ692">
        <v>17</v>
      </c>
      <c r="CR692">
        <v>0</v>
      </c>
      <c r="CS692">
        <v>1</v>
      </c>
      <c r="CT692">
        <v>12</v>
      </c>
      <c r="CZ692" s="33" t="s">
        <v>85</v>
      </c>
    </row>
    <row r="693" spans="1:104" x14ac:dyDescent="0.25">
      <c r="A693">
        <v>692</v>
      </c>
      <c r="B693">
        <v>43</v>
      </c>
      <c r="C693" s="24" t="s">
        <v>454</v>
      </c>
      <c r="D693" s="12">
        <v>4.4905432052525276</v>
      </c>
      <c r="E693" s="13">
        <v>1.688174137312981</v>
      </c>
      <c r="F693" s="7">
        <v>2.66</v>
      </c>
      <c r="G693" s="7">
        <f t="shared" si="156"/>
        <v>2.8023690679395465</v>
      </c>
      <c r="H693" s="15">
        <f t="shared" si="157"/>
        <v>6.1787173425655091</v>
      </c>
      <c r="I693" s="11">
        <f t="shared" si="158"/>
        <v>0.10456928169386118</v>
      </c>
      <c r="J693" s="32">
        <f t="shared" si="159"/>
        <v>3.9311760035286157E-2</v>
      </c>
      <c r="K693" s="32">
        <f t="shared" si="160"/>
        <v>25.43768071188881</v>
      </c>
      <c r="L693" s="8">
        <v>1</v>
      </c>
      <c r="M693" s="9">
        <v>0</v>
      </c>
      <c r="N693" s="8">
        <v>0</v>
      </c>
      <c r="O693" s="9">
        <v>1</v>
      </c>
      <c r="P693" s="9">
        <v>0</v>
      </c>
      <c r="Q693" s="9">
        <v>0</v>
      </c>
      <c r="R693" s="9">
        <v>0</v>
      </c>
      <c r="S693" s="8">
        <v>664</v>
      </c>
      <c r="T693" s="9">
        <v>23</v>
      </c>
      <c r="U693" s="9">
        <f t="shared" si="161"/>
        <v>640</v>
      </c>
      <c r="V693" s="9">
        <f t="shared" si="162"/>
        <v>18</v>
      </c>
      <c r="W693" s="7">
        <f t="shared" si="165"/>
        <v>6.78</v>
      </c>
      <c r="X693" s="7">
        <f t="shared" si="164"/>
        <v>16.22</v>
      </c>
      <c r="Y693" s="9">
        <v>0</v>
      </c>
      <c r="Z693" s="9">
        <v>1</v>
      </c>
      <c r="AA693" s="9">
        <v>0</v>
      </c>
      <c r="AB693" s="9">
        <v>0</v>
      </c>
      <c r="AC693" s="9">
        <v>0</v>
      </c>
      <c r="AD693" s="29">
        <v>1</v>
      </c>
      <c r="AE693" s="9">
        <v>0</v>
      </c>
      <c r="AF693" s="9">
        <v>0</v>
      </c>
      <c r="AG693" s="29">
        <v>1</v>
      </c>
      <c r="AH693" s="9">
        <v>1</v>
      </c>
      <c r="AI693" s="29">
        <v>0</v>
      </c>
      <c r="AJ693" s="20">
        <v>1994</v>
      </c>
      <c r="AK693" s="32">
        <v>0.23</v>
      </c>
      <c r="AL693" s="32">
        <v>0.46</v>
      </c>
      <c r="AM693" s="32">
        <v>0.26</v>
      </c>
      <c r="AN693" s="42">
        <v>0.05</v>
      </c>
      <c r="AO693" s="41" t="s">
        <v>98</v>
      </c>
      <c r="AP693" s="17" t="s">
        <v>98</v>
      </c>
      <c r="AQ693">
        <v>0</v>
      </c>
      <c r="AR693" s="39">
        <v>1</v>
      </c>
      <c r="AS693" s="38">
        <f t="shared" si="166"/>
        <v>0.35160068847000003</v>
      </c>
      <c r="AT693" s="39">
        <v>0.64839931152999997</v>
      </c>
      <c r="AU693">
        <v>0</v>
      </c>
      <c r="AV693" s="17">
        <v>1</v>
      </c>
      <c r="AW693">
        <v>0.5</v>
      </c>
      <c r="AX693" s="17">
        <v>0.5</v>
      </c>
      <c r="AY693" s="17" t="s">
        <v>455</v>
      </c>
      <c r="AZ693">
        <v>0</v>
      </c>
      <c r="BA693">
        <v>0</v>
      </c>
      <c r="BB693">
        <v>0</v>
      </c>
      <c r="BC693">
        <v>0</v>
      </c>
      <c r="BD693">
        <v>0</v>
      </c>
      <c r="BE693">
        <v>0</v>
      </c>
      <c r="BF693" s="17">
        <v>1</v>
      </c>
      <c r="BG693">
        <v>0</v>
      </c>
      <c r="BH693">
        <v>1</v>
      </c>
      <c r="BI693" s="17">
        <v>0</v>
      </c>
      <c r="BJ693">
        <v>819</v>
      </c>
      <c r="BK693">
        <v>42</v>
      </c>
      <c r="BL693" s="24">
        <v>29</v>
      </c>
      <c r="BM693">
        <v>1</v>
      </c>
      <c r="BN693">
        <v>0</v>
      </c>
      <c r="BO693">
        <v>0</v>
      </c>
      <c r="BP693">
        <v>0</v>
      </c>
      <c r="BQ693">
        <v>0</v>
      </c>
      <c r="BR693">
        <v>0</v>
      </c>
      <c r="BS693">
        <v>0</v>
      </c>
      <c r="BT693" s="17">
        <v>0</v>
      </c>
      <c r="BU693">
        <v>0</v>
      </c>
      <c r="BV693">
        <v>0</v>
      </c>
      <c r="BW693">
        <v>1</v>
      </c>
      <c r="BX693" s="17">
        <v>0</v>
      </c>
      <c r="BY693">
        <v>0</v>
      </c>
      <c r="BZ693">
        <v>0</v>
      </c>
      <c r="CA693">
        <v>0</v>
      </c>
      <c r="CB693">
        <v>0</v>
      </c>
      <c r="CC693" s="17">
        <v>0</v>
      </c>
      <c r="CD693">
        <v>1</v>
      </c>
      <c r="CE693">
        <v>1</v>
      </c>
      <c r="CF693">
        <v>0</v>
      </c>
      <c r="CG693">
        <v>0</v>
      </c>
      <c r="CH693">
        <v>0</v>
      </c>
      <c r="CI693">
        <v>0</v>
      </c>
      <c r="CJ693">
        <v>0</v>
      </c>
      <c r="CK693">
        <v>1</v>
      </c>
      <c r="CL693">
        <v>0</v>
      </c>
      <c r="CM693">
        <v>0</v>
      </c>
      <c r="CN693">
        <v>0</v>
      </c>
      <c r="CO693" s="17">
        <v>1</v>
      </c>
      <c r="CP693">
        <v>0</v>
      </c>
      <c r="CQ693">
        <v>17</v>
      </c>
      <c r="CR693">
        <v>0</v>
      </c>
      <c r="CS693">
        <v>1</v>
      </c>
      <c r="CT693">
        <v>12</v>
      </c>
      <c r="CZ693" s="33" t="s">
        <v>85</v>
      </c>
    </row>
    <row r="694" spans="1:104" x14ac:dyDescent="0.25">
      <c r="A694">
        <v>693</v>
      </c>
      <c r="B694">
        <v>43</v>
      </c>
      <c r="C694" s="24" t="s">
        <v>454</v>
      </c>
      <c r="D694" s="12">
        <v>10.29743904822287</v>
      </c>
      <c r="E694" s="13">
        <v>1.652879461994039</v>
      </c>
      <c r="F694" s="7">
        <v>6.23</v>
      </c>
      <c r="G694" s="7">
        <f t="shared" si="156"/>
        <v>8.64455958622883</v>
      </c>
      <c r="H694" s="15">
        <f t="shared" si="157"/>
        <v>11.95031851021691</v>
      </c>
      <c r="I694" s="11">
        <f t="shared" si="158"/>
        <v>0.23911840391605699</v>
      </c>
      <c r="J694" s="32">
        <f t="shared" si="159"/>
        <v>3.8381766278660835E-2</v>
      </c>
      <c r="K694" s="32">
        <f t="shared" si="160"/>
        <v>26.054038074739967</v>
      </c>
      <c r="L694" s="8">
        <v>1</v>
      </c>
      <c r="M694" s="9">
        <v>0</v>
      </c>
      <c r="N694" s="8">
        <v>0</v>
      </c>
      <c r="O694" s="9">
        <v>1</v>
      </c>
      <c r="P694" s="9">
        <v>0</v>
      </c>
      <c r="Q694" s="9">
        <v>0</v>
      </c>
      <c r="R694" s="9">
        <v>0</v>
      </c>
      <c r="S694" s="8">
        <v>664</v>
      </c>
      <c r="T694" s="9">
        <v>23</v>
      </c>
      <c r="U694" s="9">
        <f t="shared" si="161"/>
        <v>640</v>
      </c>
      <c r="V694" s="9">
        <f t="shared" si="162"/>
        <v>18</v>
      </c>
      <c r="W694" s="7">
        <f t="shared" si="165"/>
        <v>6.78</v>
      </c>
      <c r="X694" s="7">
        <f t="shared" si="164"/>
        <v>16.22</v>
      </c>
      <c r="Y694" s="9">
        <v>0</v>
      </c>
      <c r="Z694" s="9">
        <v>1</v>
      </c>
      <c r="AA694" s="9">
        <v>0</v>
      </c>
      <c r="AB694" s="9">
        <v>0</v>
      </c>
      <c r="AC694" s="9">
        <v>0</v>
      </c>
      <c r="AD694" s="29">
        <v>1</v>
      </c>
      <c r="AE694" s="9">
        <v>0</v>
      </c>
      <c r="AF694" s="9">
        <v>0</v>
      </c>
      <c r="AG694" s="29">
        <v>1</v>
      </c>
      <c r="AH694" s="9">
        <v>1</v>
      </c>
      <c r="AI694" s="29">
        <v>0</v>
      </c>
      <c r="AJ694" s="20">
        <v>1994</v>
      </c>
      <c r="AK694" s="32">
        <v>0.23</v>
      </c>
      <c r="AL694" s="32">
        <v>0.46</v>
      </c>
      <c r="AM694" s="32">
        <v>0.26</v>
      </c>
      <c r="AN694" s="42">
        <v>0.05</v>
      </c>
      <c r="AO694" s="41" t="s">
        <v>98</v>
      </c>
      <c r="AP694" s="17" t="s">
        <v>98</v>
      </c>
      <c r="AQ694">
        <v>0</v>
      </c>
      <c r="AR694" s="39">
        <v>1</v>
      </c>
      <c r="AS694" s="38">
        <f t="shared" si="166"/>
        <v>0.35160068847000003</v>
      </c>
      <c r="AT694" s="39">
        <v>0.64839931152999997</v>
      </c>
      <c r="AU694">
        <v>0</v>
      </c>
      <c r="AV694" s="17">
        <v>1</v>
      </c>
      <c r="AW694">
        <v>0.5</v>
      </c>
      <c r="AX694" s="17">
        <v>0.5</v>
      </c>
      <c r="AY694" s="17" t="s">
        <v>455</v>
      </c>
      <c r="AZ694">
        <v>0</v>
      </c>
      <c r="BA694">
        <v>0</v>
      </c>
      <c r="BB694">
        <v>0</v>
      </c>
      <c r="BC694">
        <v>0</v>
      </c>
      <c r="BD694">
        <v>0</v>
      </c>
      <c r="BE694">
        <v>0</v>
      </c>
      <c r="BF694" s="17">
        <v>1</v>
      </c>
      <c r="BG694">
        <v>0</v>
      </c>
      <c r="BH694">
        <v>1</v>
      </c>
      <c r="BI694" s="17">
        <v>0</v>
      </c>
      <c r="BJ694">
        <v>819</v>
      </c>
      <c r="BK694">
        <v>42</v>
      </c>
      <c r="BL694" s="24">
        <v>29</v>
      </c>
      <c r="BM694">
        <v>1</v>
      </c>
      <c r="BN694">
        <v>0</v>
      </c>
      <c r="BO694">
        <v>0</v>
      </c>
      <c r="BP694">
        <v>0</v>
      </c>
      <c r="BQ694">
        <v>0</v>
      </c>
      <c r="BR694">
        <v>0</v>
      </c>
      <c r="BS694">
        <v>0</v>
      </c>
      <c r="BT694" s="17">
        <v>0</v>
      </c>
      <c r="BU694">
        <v>0</v>
      </c>
      <c r="BV694">
        <v>0</v>
      </c>
      <c r="BW694">
        <v>1</v>
      </c>
      <c r="BX694" s="17">
        <v>0</v>
      </c>
      <c r="BY694">
        <v>0</v>
      </c>
      <c r="BZ694">
        <v>0</v>
      </c>
      <c r="CA694">
        <v>0</v>
      </c>
      <c r="CB694">
        <v>0</v>
      </c>
      <c r="CC694" s="17">
        <v>0</v>
      </c>
      <c r="CD694">
        <v>1</v>
      </c>
      <c r="CE694">
        <v>1</v>
      </c>
      <c r="CF694">
        <v>0</v>
      </c>
      <c r="CG694">
        <v>0</v>
      </c>
      <c r="CH694">
        <v>0</v>
      </c>
      <c r="CI694">
        <v>0</v>
      </c>
      <c r="CJ694">
        <v>0</v>
      </c>
      <c r="CK694">
        <v>1</v>
      </c>
      <c r="CL694">
        <v>0</v>
      </c>
      <c r="CM694">
        <v>0</v>
      </c>
      <c r="CN694">
        <v>0</v>
      </c>
      <c r="CO694" s="17">
        <v>1</v>
      </c>
      <c r="CP694">
        <v>0</v>
      </c>
      <c r="CQ694">
        <v>17</v>
      </c>
      <c r="CR694">
        <v>0</v>
      </c>
      <c r="CS694">
        <v>1</v>
      </c>
      <c r="CT694">
        <v>12</v>
      </c>
      <c r="CZ694" s="33" t="s">
        <v>85</v>
      </c>
    </row>
    <row r="695" spans="1:104" x14ac:dyDescent="0.25">
      <c r="A695">
        <v>694</v>
      </c>
      <c r="B695">
        <v>43</v>
      </c>
      <c r="C695" s="24" t="s">
        <v>454</v>
      </c>
      <c r="D695" s="12">
        <v>34.809974988792533</v>
      </c>
      <c r="E695" s="13">
        <v>5.7920091495495054</v>
      </c>
      <c r="F695" s="7">
        <v>6.01</v>
      </c>
      <c r="G695" s="7">
        <f t="shared" si="156"/>
        <v>29.017965839243026</v>
      </c>
      <c r="H695" s="15">
        <f t="shared" si="157"/>
        <v>40.60198413834204</v>
      </c>
      <c r="I695" s="11">
        <f t="shared" si="158"/>
        <v>0.23113331517875543</v>
      </c>
      <c r="J695" s="32">
        <f t="shared" si="159"/>
        <v>3.8458122325916042E-2</v>
      </c>
      <c r="K695" s="32">
        <f t="shared" si="160"/>
        <v>26.002309512810591</v>
      </c>
      <c r="L695" s="8">
        <v>1</v>
      </c>
      <c r="M695" s="9">
        <v>0</v>
      </c>
      <c r="N695" s="8">
        <v>0</v>
      </c>
      <c r="O695" s="9">
        <v>1</v>
      </c>
      <c r="P695" s="9">
        <v>0</v>
      </c>
      <c r="Q695" s="9">
        <v>0</v>
      </c>
      <c r="R695" s="9">
        <v>0</v>
      </c>
      <c r="S695" s="8">
        <v>664</v>
      </c>
      <c r="T695" s="9">
        <v>23</v>
      </c>
      <c r="U695" s="9">
        <f t="shared" si="161"/>
        <v>640</v>
      </c>
      <c r="V695" s="9">
        <f t="shared" si="162"/>
        <v>18</v>
      </c>
      <c r="W695" s="7">
        <f t="shared" si="165"/>
        <v>6.78</v>
      </c>
      <c r="X695" s="7">
        <f t="shared" si="164"/>
        <v>16.22</v>
      </c>
      <c r="Y695" s="9">
        <v>0</v>
      </c>
      <c r="Z695" s="9">
        <v>1</v>
      </c>
      <c r="AA695" s="9">
        <v>0</v>
      </c>
      <c r="AB695" s="9">
        <v>0</v>
      </c>
      <c r="AC695" s="9">
        <v>0</v>
      </c>
      <c r="AD695" s="29">
        <v>1</v>
      </c>
      <c r="AE695" s="9">
        <v>0</v>
      </c>
      <c r="AF695" s="9">
        <v>0</v>
      </c>
      <c r="AG695" s="29">
        <v>1</v>
      </c>
      <c r="AH695" s="9">
        <v>1</v>
      </c>
      <c r="AI695" s="29">
        <v>0</v>
      </c>
      <c r="AJ695" s="20">
        <v>1994</v>
      </c>
      <c r="AK695" s="32">
        <v>0.23</v>
      </c>
      <c r="AL695" s="32">
        <v>0.46</v>
      </c>
      <c r="AM695" s="32">
        <v>0.26</v>
      </c>
      <c r="AN695" s="42">
        <v>0.05</v>
      </c>
      <c r="AO695" s="41" t="s">
        <v>98</v>
      </c>
      <c r="AP695" s="17" t="s">
        <v>98</v>
      </c>
      <c r="AQ695">
        <v>0</v>
      </c>
      <c r="AR695" s="39">
        <v>1</v>
      </c>
      <c r="AS695" s="38">
        <f t="shared" si="166"/>
        <v>0.35160068847000003</v>
      </c>
      <c r="AT695" s="39">
        <v>0.64839931152999997</v>
      </c>
      <c r="AU695">
        <v>0</v>
      </c>
      <c r="AV695" s="17">
        <v>1</v>
      </c>
      <c r="AW695">
        <v>0.5</v>
      </c>
      <c r="AX695" s="17">
        <v>0.5</v>
      </c>
      <c r="AY695" s="17" t="s">
        <v>455</v>
      </c>
      <c r="AZ695">
        <v>0</v>
      </c>
      <c r="BA695">
        <v>0</v>
      </c>
      <c r="BB695">
        <v>0</v>
      </c>
      <c r="BC695">
        <v>0</v>
      </c>
      <c r="BD695">
        <v>0</v>
      </c>
      <c r="BE695">
        <v>0</v>
      </c>
      <c r="BF695" s="17">
        <v>1</v>
      </c>
      <c r="BG695">
        <v>0</v>
      </c>
      <c r="BH695">
        <v>1</v>
      </c>
      <c r="BI695" s="17">
        <v>0</v>
      </c>
      <c r="BJ695">
        <v>819</v>
      </c>
      <c r="BK695">
        <v>42</v>
      </c>
      <c r="BL695" s="24">
        <v>29</v>
      </c>
      <c r="BM695">
        <v>1</v>
      </c>
      <c r="BN695">
        <v>0</v>
      </c>
      <c r="BO695">
        <v>0</v>
      </c>
      <c r="BP695">
        <v>0</v>
      </c>
      <c r="BQ695">
        <v>0</v>
      </c>
      <c r="BR695">
        <v>0</v>
      </c>
      <c r="BS695">
        <v>0</v>
      </c>
      <c r="BT695" s="17">
        <v>0</v>
      </c>
      <c r="BU695">
        <v>0</v>
      </c>
      <c r="BV695">
        <v>0</v>
      </c>
      <c r="BW695">
        <v>1</v>
      </c>
      <c r="BX695" s="17">
        <v>0</v>
      </c>
      <c r="BY695">
        <v>0</v>
      </c>
      <c r="BZ695">
        <v>0</v>
      </c>
      <c r="CA695">
        <v>0</v>
      </c>
      <c r="CB695">
        <v>0</v>
      </c>
      <c r="CC695" s="17">
        <v>0</v>
      </c>
      <c r="CD695">
        <v>1</v>
      </c>
      <c r="CE695">
        <v>1</v>
      </c>
      <c r="CF695">
        <v>0</v>
      </c>
      <c r="CG695">
        <v>0</v>
      </c>
      <c r="CH695">
        <v>0</v>
      </c>
      <c r="CI695">
        <v>0</v>
      </c>
      <c r="CJ695">
        <v>0</v>
      </c>
      <c r="CK695">
        <v>1</v>
      </c>
      <c r="CL695">
        <v>0</v>
      </c>
      <c r="CM695">
        <v>0</v>
      </c>
      <c r="CN695">
        <v>0</v>
      </c>
      <c r="CO695" s="17">
        <v>1</v>
      </c>
      <c r="CP695">
        <v>0</v>
      </c>
      <c r="CQ695">
        <v>17</v>
      </c>
      <c r="CR695">
        <v>0</v>
      </c>
      <c r="CS695">
        <v>1</v>
      </c>
      <c r="CT695">
        <v>12</v>
      </c>
      <c r="CZ695" s="33" t="s">
        <v>85</v>
      </c>
    </row>
    <row r="696" spans="1:104" x14ac:dyDescent="0.25">
      <c r="A696">
        <v>695</v>
      </c>
      <c r="B696">
        <v>43</v>
      </c>
      <c r="C696" s="24" t="s">
        <v>454</v>
      </c>
      <c r="D696" s="12">
        <v>7.6928921298799144</v>
      </c>
      <c r="E696" s="13">
        <v>1.709531584417759</v>
      </c>
      <c r="F696" s="7">
        <v>4.5</v>
      </c>
      <c r="G696" s="7">
        <f t="shared" si="156"/>
        <v>5.9833605454621557</v>
      </c>
      <c r="H696" s="15">
        <f t="shared" si="157"/>
        <v>9.4024237142976741</v>
      </c>
      <c r="I696" s="11">
        <f t="shared" si="158"/>
        <v>0.15245480549590701</v>
      </c>
      <c r="J696" s="32">
        <f t="shared" si="159"/>
        <v>3.3878845665757114E-2</v>
      </c>
      <c r="K696" s="32">
        <f t="shared" si="160"/>
        <v>29.51694428629088</v>
      </c>
      <c r="L696" s="8">
        <v>1</v>
      </c>
      <c r="M696" s="9">
        <v>0</v>
      </c>
      <c r="N696" s="8">
        <v>0</v>
      </c>
      <c r="O696" s="9">
        <v>1</v>
      </c>
      <c r="P696" s="9">
        <v>0</v>
      </c>
      <c r="Q696" s="9">
        <v>0</v>
      </c>
      <c r="R696" s="9">
        <v>0</v>
      </c>
      <c r="S696" s="8">
        <v>875</v>
      </c>
      <c r="T696" s="9">
        <v>23</v>
      </c>
      <c r="U696" s="9">
        <f t="shared" si="161"/>
        <v>851</v>
      </c>
      <c r="V696" s="9">
        <f t="shared" si="162"/>
        <v>18</v>
      </c>
      <c r="W696" s="7">
        <f t="shared" si="165"/>
        <v>3.1</v>
      </c>
      <c r="X696" s="7">
        <f t="shared" si="164"/>
        <v>23.9</v>
      </c>
      <c r="Y696" s="9">
        <v>0</v>
      </c>
      <c r="Z696" s="9">
        <v>1</v>
      </c>
      <c r="AA696" s="9">
        <v>0</v>
      </c>
      <c r="AB696" s="9">
        <v>0</v>
      </c>
      <c r="AC696" s="9">
        <v>0</v>
      </c>
      <c r="AD696" s="29">
        <v>1</v>
      </c>
      <c r="AE696" s="9">
        <v>0</v>
      </c>
      <c r="AF696" s="9">
        <v>0</v>
      </c>
      <c r="AG696" s="29">
        <v>1</v>
      </c>
      <c r="AH696" s="9">
        <v>1</v>
      </c>
      <c r="AI696" s="29">
        <v>0</v>
      </c>
      <c r="AJ696" s="20">
        <v>1994</v>
      </c>
      <c r="AK696" s="32">
        <v>0.62</v>
      </c>
      <c r="AL696" s="32">
        <v>0.27</v>
      </c>
      <c r="AM696" s="32">
        <v>0.11</v>
      </c>
      <c r="AN696" s="42">
        <v>0</v>
      </c>
      <c r="AO696" s="41" t="s">
        <v>98</v>
      </c>
      <c r="AP696" s="17" t="s">
        <v>98</v>
      </c>
      <c r="AQ696">
        <v>0</v>
      </c>
      <c r="AR696" s="39">
        <v>1</v>
      </c>
      <c r="AS696" s="38">
        <f t="shared" si="166"/>
        <v>0.35160068847000003</v>
      </c>
      <c r="AT696" s="39">
        <v>0.64839931152999997</v>
      </c>
      <c r="AU696">
        <v>0</v>
      </c>
      <c r="AV696" s="17">
        <v>1</v>
      </c>
      <c r="AW696">
        <v>0.5</v>
      </c>
      <c r="AX696" s="17">
        <v>0.5</v>
      </c>
      <c r="AY696" s="17" t="s">
        <v>455</v>
      </c>
      <c r="AZ696">
        <v>0</v>
      </c>
      <c r="BA696">
        <v>0</v>
      </c>
      <c r="BB696">
        <v>0</v>
      </c>
      <c r="BC696">
        <v>0</v>
      </c>
      <c r="BD696">
        <v>0</v>
      </c>
      <c r="BE696">
        <v>0</v>
      </c>
      <c r="BF696" s="17">
        <v>1</v>
      </c>
      <c r="BG696">
        <v>0</v>
      </c>
      <c r="BH696">
        <v>1</v>
      </c>
      <c r="BI696" s="17">
        <v>0</v>
      </c>
      <c r="BJ696">
        <v>819</v>
      </c>
      <c r="BK696">
        <v>42</v>
      </c>
      <c r="BL696" s="24">
        <v>33</v>
      </c>
      <c r="BM696">
        <v>1</v>
      </c>
      <c r="BN696">
        <v>0</v>
      </c>
      <c r="BO696">
        <v>0</v>
      </c>
      <c r="BP696">
        <v>0</v>
      </c>
      <c r="BQ696">
        <v>0</v>
      </c>
      <c r="BR696">
        <v>0</v>
      </c>
      <c r="BS696">
        <v>0</v>
      </c>
      <c r="BT696" s="17">
        <v>0</v>
      </c>
      <c r="BU696">
        <v>0</v>
      </c>
      <c r="BV696">
        <v>0</v>
      </c>
      <c r="BW696">
        <v>1</v>
      </c>
      <c r="BX696" s="17">
        <v>0</v>
      </c>
      <c r="BY696">
        <v>0</v>
      </c>
      <c r="BZ696">
        <v>0</v>
      </c>
      <c r="CA696">
        <v>0</v>
      </c>
      <c r="CB696">
        <v>0</v>
      </c>
      <c r="CC696" s="17">
        <v>0</v>
      </c>
      <c r="CD696">
        <v>1</v>
      </c>
      <c r="CE696">
        <v>1</v>
      </c>
      <c r="CF696">
        <v>0</v>
      </c>
      <c r="CG696">
        <v>0</v>
      </c>
      <c r="CH696">
        <v>0</v>
      </c>
      <c r="CI696">
        <v>0</v>
      </c>
      <c r="CJ696">
        <v>0</v>
      </c>
      <c r="CK696">
        <v>1</v>
      </c>
      <c r="CL696">
        <v>0</v>
      </c>
      <c r="CM696">
        <v>0</v>
      </c>
      <c r="CN696">
        <v>0</v>
      </c>
      <c r="CO696" s="17">
        <v>1</v>
      </c>
      <c r="CP696">
        <v>0</v>
      </c>
      <c r="CQ696">
        <v>17</v>
      </c>
      <c r="CR696">
        <v>0</v>
      </c>
      <c r="CS696">
        <v>1</v>
      </c>
      <c r="CT696">
        <v>12</v>
      </c>
      <c r="CZ696" s="33" t="s">
        <v>85</v>
      </c>
    </row>
    <row r="697" spans="1:104" x14ac:dyDescent="0.25">
      <c r="A697">
        <v>696</v>
      </c>
      <c r="B697">
        <v>43</v>
      </c>
      <c r="C697" s="24" t="s">
        <v>454</v>
      </c>
      <c r="D697" s="12">
        <v>3.5558076341622109</v>
      </c>
      <c r="E697" s="13">
        <v>0.78321754056436377</v>
      </c>
      <c r="F697" s="7">
        <v>4.54</v>
      </c>
      <c r="G697" s="7">
        <f t="shared" si="156"/>
        <v>2.7725900935978469</v>
      </c>
      <c r="H697" s="15">
        <f t="shared" si="157"/>
        <v>4.3390251747265749</v>
      </c>
      <c r="I697" s="11">
        <f t="shared" si="158"/>
        <v>0.15377805092955182</v>
      </c>
      <c r="J697" s="32">
        <f t="shared" si="159"/>
        <v>3.3871817385363844E-2</v>
      </c>
      <c r="K697" s="32">
        <f t="shared" si="160"/>
        <v>29.523068946164791</v>
      </c>
      <c r="L697" s="8">
        <v>1</v>
      </c>
      <c r="M697" s="9">
        <v>0</v>
      </c>
      <c r="N697" s="8">
        <v>0</v>
      </c>
      <c r="O697" s="9">
        <v>1</v>
      </c>
      <c r="P697" s="9">
        <v>0</v>
      </c>
      <c r="Q697" s="9">
        <v>0</v>
      </c>
      <c r="R697" s="9">
        <v>0</v>
      </c>
      <c r="S697" s="8">
        <v>875</v>
      </c>
      <c r="T697" s="9">
        <v>23</v>
      </c>
      <c r="U697" s="9">
        <f t="shared" si="161"/>
        <v>851</v>
      </c>
      <c r="V697" s="9">
        <f t="shared" si="162"/>
        <v>18</v>
      </c>
      <c r="W697" s="7">
        <f t="shared" si="165"/>
        <v>3.1</v>
      </c>
      <c r="X697" s="7">
        <f t="shared" si="164"/>
        <v>23.9</v>
      </c>
      <c r="Y697" s="9">
        <v>0</v>
      </c>
      <c r="Z697" s="9">
        <v>1</v>
      </c>
      <c r="AA697" s="9">
        <v>0</v>
      </c>
      <c r="AB697" s="9">
        <v>0</v>
      </c>
      <c r="AC697" s="9">
        <v>0</v>
      </c>
      <c r="AD697" s="29">
        <v>1</v>
      </c>
      <c r="AE697" s="9">
        <v>0</v>
      </c>
      <c r="AF697" s="9">
        <v>0</v>
      </c>
      <c r="AG697" s="29">
        <v>1</v>
      </c>
      <c r="AH697" s="9">
        <v>1</v>
      </c>
      <c r="AI697" s="29">
        <v>0</v>
      </c>
      <c r="AJ697" s="20">
        <v>1994</v>
      </c>
      <c r="AK697" s="32">
        <v>0.62</v>
      </c>
      <c r="AL697" s="32">
        <v>0.27</v>
      </c>
      <c r="AM697" s="32">
        <v>0.11</v>
      </c>
      <c r="AN697" s="42">
        <v>0</v>
      </c>
      <c r="AO697" s="41" t="s">
        <v>98</v>
      </c>
      <c r="AP697" s="17" t="s">
        <v>98</v>
      </c>
      <c r="AQ697">
        <v>0</v>
      </c>
      <c r="AR697" s="39">
        <v>1</v>
      </c>
      <c r="AS697" s="38">
        <f t="shared" si="166"/>
        <v>0.35160068847000003</v>
      </c>
      <c r="AT697" s="39">
        <v>0.64839931152999997</v>
      </c>
      <c r="AU697">
        <v>0</v>
      </c>
      <c r="AV697" s="17">
        <v>1</v>
      </c>
      <c r="AW697">
        <v>0.5</v>
      </c>
      <c r="AX697" s="17">
        <v>0.5</v>
      </c>
      <c r="AY697" s="17" t="s">
        <v>455</v>
      </c>
      <c r="AZ697">
        <v>0</v>
      </c>
      <c r="BA697">
        <v>0</v>
      </c>
      <c r="BB697">
        <v>0</v>
      </c>
      <c r="BC697">
        <v>0</v>
      </c>
      <c r="BD697">
        <v>0</v>
      </c>
      <c r="BE697">
        <v>0</v>
      </c>
      <c r="BF697" s="17">
        <v>1</v>
      </c>
      <c r="BG697">
        <v>0</v>
      </c>
      <c r="BH697">
        <v>1</v>
      </c>
      <c r="BI697" s="17">
        <v>0</v>
      </c>
      <c r="BJ697">
        <v>819</v>
      </c>
      <c r="BK697">
        <v>42</v>
      </c>
      <c r="BL697" s="24">
        <v>33</v>
      </c>
      <c r="BM697">
        <v>1</v>
      </c>
      <c r="BN697">
        <v>0</v>
      </c>
      <c r="BO697">
        <v>0</v>
      </c>
      <c r="BP697">
        <v>0</v>
      </c>
      <c r="BQ697">
        <v>0</v>
      </c>
      <c r="BR697">
        <v>0</v>
      </c>
      <c r="BS697">
        <v>0</v>
      </c>
      <c r="BT697" s="17">
        <v>0</v>
      </c>
      <c r="BU697">
        <v>0</v>
      </c>
      <c r="BV697">
        <v>0</v>
      </c>
      <c r="BW697">
        <v>1</v>
      </c>
      <c r="BX697" s="17">
        <v>0</v>
      </c>
      <c r="BY697">
        <v>0</v>
      </c>
      <c r="BZ697">
        <v>0</v>
      </c>
      <c r="CA697">
        <v>0</v>
      </c>
      <c r="CB697">
        <v>0</v>
      </c>
      <c r="CC697" s="17">
        <v>0</v>
      </c>
      <c r="CD697">
        <v>1</v>
      </c>
      <c r="CE697">
        <v>1</v>
      </c>
      <c r="CF697">
        <v>0</v>
      </c>
      <c r="CG697">
        <v>0</v>
      </c>
      <c r="CH697">
        <v>0</v>
      </c>
      <c r="CI697">
        <v>0</v>
      </c>
      <c r="CJ697">
        <v>0</v>
      </c>
      <c r="CK697">
        <v>1</v>
      </c>
      <c r="CL697">
        <v>0</v>
      </c>
      <c r="CM697">
        <v>0</v>
      </c>
      <c r="CN697">
        <v>0</v>
      </c>
      <c r="CO697" s="17">
        <v>1</v>
      </c>
      <c r="CP697">
        <v>0</v>
      </c>
      <c r="CQ697">
        <v>17</v>
      </c>
      <c r="CR697">
        <v>0</v>
      </c>
      <c r="CS697">
        <v>1</v>
      </c>
      <c r="CT697">
        <v>12</v>
      </c>
      <c r="CZ697" s="33" t="s">
        <v>85</v>
      </c>
    </row>
    <row r="698" spans="1:104" s="141" customFormat="1" x14ac:dyDescent="0.25">
      <c r="A698" s="141">
        <v>697</v>
      </c>
      <c r="B698" s="141">
        <v>43</v>
      </c>
      <c r="C698" s="142" t="s">
        <v>454</v>
      </c>
      <c r="D698" s="143">
        <v>30.647655617245871</v>
      </c>
      <c r="E698" s="144">
        <v>4.8112489195048456</v>
      </c>
      <c r="F698" s="145">
        <v>6.37</v>
      </c>
      <c r="G698" s="145">
        <f t="shared" si="156"/>
        <v>25.836406697741026</v>
      </c>
      <c r="H698" s="146">
        <f t="shared" si="157"/>
        <v>35.458904536750715</v>
      </c>
      <c r="I698" s="147">
        <f t="shared" si="158"/>
        <v>0.21333397643449015</v>
      </c>
      <c r="J698" s="148">
        <f t="shared" si="159"/>
        <v>3.3490420162400336E-2</v>
      </c>
      <c r="K698" s="148">
        <f t="shared" si="160"/>
        <v>29.859284988090387</v>
      </c>
      <c r="L698" s="149">
        <v>1</v>
      </c>
      <c r="M698" s="150">
        <v>0</v>
      </c>
      <c r="N698" s="149">
        <v>0</v>
      </c>
      <c r="O698" s="150">
        <v>1</v>
      </c>
      <c r="P698" s="150">
        <v>0</v>
      </c>
      <c r="Q698" s="150">
        <v>0</v>
      </c>
      <c r="R698" s="150">
        <v>0</v>
      </c>
      <c r="S698" s="149">
        <v>875</v>
      </c>
      <c r="T698" s="150">
        <v>23</v>
      </c>
      <c r="U698" s="150">
        <f t="shared" si="161"/>
        <v>851</v>
      </c>
      <c r="V698" s="150">
        <f t="shared" si="162"/>
        <v>18</v>
      </c>
      <c r="W698" s="145">
        <f t="shared" si="165"/>
        <v>3.1</v>
      </c>
      <c r="X698" s="145">
        <f t="shared" si="164"/>
        <v>23.9</v>
      </c>
      <c r="Y698" s="150">
        <v>0</v>
      </c>
      <c r="Z698" s="150">
        <v>1</v>
      </c>
      <c r="AA698" s="150">
        <v>0</v>
      </c>
      <c r="AB698" s="150">
        <v>0</v>
      </c>
      <c r="AC698" s="150">
        <v>0</v>
      </c>
      <c r="AD698" s="151">
        <v>1</v>
      </c>
      <c r="AE698" s="150">
        <v>0</v>
      </c>
      <c r="AF698" s="150">
        <v>0</v>
      </c>
      <c r="AG698" s="151">
        <v>1</v>
      </c>
      <c r="AH698" s="150">
        <v>1</v>
      </c>
      <c r="AI698" s="151">
        <v>0</v>
      </c>
      <c r="AJ698" s="152">
        <v>1994</v>
      </c>
      <c r="AK698" s="148">
        <v>0.62</v>
      </c>
      <c r="AL698" s="148">
        <v>0.27</v>
      </c>
      <c r="AM698" s="148">
        <v>0.11</v>
      </c>
      <c r="AN698" s="153">
        <v>0</v>
      </c>
      <c r="AO698" s="154" t="s">
        <v>98</v>
      </c>
      <c r="AP698" s="155" t="s">
        <v>98</v>
      </c>
      <c r="AQ698" s="141">
        <v>0</v>
      </c>
      <c r="AR698" s="156">
        <v>1</v>
      </c>
      <c r="AS698" s="169">
        <f t="shared" si="166"/>
        <v>0.35160068847000003</v>
      </c>
      <c r="AT698" s="156">
        <v>0.64839931152999997</v>
      </c>
      <c r="AU698">
        <v>0</v>
      </c>
      <c r="AV698" s="155">
        <v>1</v>
      </c>
      <c r="AW698" s="141">
        <v>0.5</v>
      </c>
      <c r="AX698" s="155">
        <v>0.5</v>
      </c>
      <c r="AY698" s="155" t="s">
        <v>455</v>
      </c>
      <c r="AZ698">
        <v>0</v>
      </c>
      <c r="BA698">
        <v>0</v>
      </c>
      <c r="BB698">
        <v>0</v>
      </c>
      <c r="BC698">
        <v>0</v>
      </c>
      <c r="BD698">
        <v>0</v>
      </c>
      <c r="BE698">
        <v>0</v>
      </c>
      <c r="BF698" s="155">
        <v>1</v>
      </c>
      <c r="BG698">
        <v>0</v>
      </c>
      <c r="BH698">
        <v>1</v>
      </c>
      <c r="BI698" s="155">
        <v>0</v>
      </c>
      <c r="BJ698">
        <v>819</v>
      </c>
      <c r="BK698">
        <v>42</v>
      </c>
      <c r="BL698" s="142">
        <v>33</v>
      </c>
      <c r="BM698" s="141">
        <v>1</v>
      </c>
      <c r="BN698" s="141">
        <v>0</v>
      </c>
      <c r="BO698" s="141">
        <v>0</v>
      </c>
      <c r="BP698" s="141">
        <v>0</v>
      </c>
      <c r="BQ698" s="141">
        <v>0</v>
      </c>
      <c r="BR698" s="141">
        <v>0</v>
      </c>
      <c r="BS698" s="141">
        <v>0</v>
      </c>
      <c r="BT698" s="155">
        <v>0</v>
      </c>
      <c r="BU698" s="141">
        <v>0</v>
      </c>
      <c r="BV698" s="141">
        <v>0</v>
      </c>
      <c r="BW698" s="141">
        <v>1</v>
      </c>
      <c r="BX698" s="155">
        <v>0</v>
      </c>
      <c r="BY698" s="141">
        <v>0</v>
      </c>
      <c r="BZ698" s="141">
        <v>0</v>
      </c>
      <c r="CA698" s="141">
        <v>0</v>
      </c>
      <c r="CB698" s="141">
        <v>0</v>
      </c>
      <c r="CC698" s="155">
        <v>0</v>
      </c>
      <c r="CD698" s="141">
        <v>1</v>
      </c>
      <c r="CE698" s="141">
        <v>1</v>
      </c>
      <c r="CF698" s="141">
        <v>0</v>
      </c>
      <c r="CG698" s="141">
        <v>0</v>
      </c>
      <c r="CH698" s="141">
        <v>0</v>
      </c>
      <c r="CI698" s="141">
        <v>0</v>
      </c>
      <c r="CJ698" s="141">
        <v>0</v>
      </c>
      <c r="CK698">
        <v>1</v>
      </c>
      <c r="CL698" s="141">
        <v>0</v>
      </c>
      <c r="CM698" s="141">
        <v>0</v>
      </c>
      <c r="CN698" s="141">
        <v>0</v>
      </c>
      <c r="CO698" s="155">
        <v>1</v>
      </c>
      <c r="CP698">
        <v>0</v>
      </c>
      <c r="CQ698">
        <v>17</v>
      </c>
      <c r="CR698">
        <v>0</v>
      </c>
      <c r="CS698">
        <v>1</v>
      </c>
      <c r="CT698">
        <v>12</v>
      </c>
      <c r="CU698" s="157"/>
      <c r="CZ698" s="33" t="s">
        <v>85</v>
      </c>
    </row>
    <row r="699" spans="1:104" x14ac:dyDescent="0.25">
      <c r="A699">
        <v>698</v>
      </c>
      <c r="B699">
        <v>44</v>
      </c>
      <c r="C699" s="24" t="s">
        <v>464</v>
      </c>
      <c r="D699" s="12">
        <v>7.9</v>
      </c>
      <c r="E699" s="13">
        <v>0.63200000000000001</v>
      </c>
      <c r="F699" s="7">
        <v>12.5</v>
      </c>
      <c r="G699" s="7">
        <f t="shared" si="156"/>
        <v>7.2680000000000007</v>
      </c>
      <c r="H699" s="15">
        <f t="shared" si="157"/>
        <v>8.532</v>
      </c>
      <c r="I699" s="11">
        <f t="shared" si="158"/>
        <v>5.0824237087487905E-3</v>
      </c>
      <c r="J699" s="32">
        <f t="shared" si="159"/>
        <v>4.0659389669990326E-4</v>
      </c>
      <c r="K699" s="32">
        <f t="shared" si="160"/>
        <v>2459.4564948378329</v>
      </c>
      <c r="L699" s="8">
        <v>0</v>
      </c>
      <c r="M699" s="9">
        <v>1</v>
      </c>
      <c r="N699" s="8">
        <v>0</v>
      </c>
      <c r="O699" s="9">
        <v>0</v>
      </c>
      <c r="P699" s="9">
        <v>0</v>
      </c>
      <c r="Q699" s="9">
        <v>1</v>
      </c>
      <c r="R699" s="9">
        <v>0</v>
      </c>
      <c r="S699" s="8">
        <v>6048776</v>
      </c>
      <c r="T699" s="9">
        <v>5</v>
      </c>
      <c r="U699" s="9">
        <f t="shared" si="161"/>
        <v>6048770</v>
      </c>
      <c r="V699" s="9">
        <f t="shared" si="162"/>
        <v>6</v>
      </c>
      <c r="W699" s="7">
        <v>12.36</v>
      </c>
      <c r="X699" s="7">
        <v>20.5</v>
      </c>
      <c r="Y699" s="9">
        <v>1</v>
      </c>
      <c r="Z699" s="9">
        <v>0</v>
      </c>
      <c r="AA699" s="9">
        <v>0</v>
      </c>
      <c r="AB699" s="9">
        <v>0</v>
      </c>
      <c r="AC699" s="9">
        <v>0</v>
      </c>
      <c r="AD699" s="29">
        <v>1</v>
      </c>
      <c r="AE699" s="9">
        <v>0</v>
      </c>
      <c r="AF699" s="9">
        <v>0</v>
      </c>
      <c r="AG699" s="29">
        <v>1</v>
      </c>
      <c r="AH699" s="9">
        <v>0</v>
      </c>
      <c r="AI699" s="29">
        <v>1</v>
      </c>
      <c r="AJ699" s="20">
        <v>1991</v>
      </c>
      <c r="AK699" s="32" t="s">
        <v>98</v>
      </c>
      <c r="AL699" s="32" t="s">
        <v>98</v>
      </c>
      <c r="AM699" s="32" t="s">
        <v>98</v>
      </c>
      <c r="AN699" s="42" t="s">
        <v>98</v>
      </c>
      <c r="AO699" s="41">
        <v>1</v>
      </c>
      <c r="AP699" s="17">
        <v>0</v>
      </c>
      <c r="AQ699">
        <v>1</v>
      </c>
      <c r="AR699" s="39">
        <v>0</v>
      </c>
      <c r="AS699" t="s">
        <v>98</v>
      </c>
      <c r="AT699" s="39" t="s">
        <v>98</v>
      </c>
      <c r="AU699">
        <v>1</v>
      </c>
      <c r="AV699" s="17">
        <v>0</v>
      </c>
      <c r="AW699" t="s">
        <v>98</v>
      </c>
      <c r="AX699" s="17" t="s">
        <v>98</v>
      </c>
      <c r="AY699" s="17" t="s">
        <v>465</v>
      </c>
      <c r="AZ699">
        <v>1</v>
      </c>
      <c r="BA699">
        <v>0</v>
      </c>
      <c r="BB699">
        <v>0</v>
      </c>
      <c r="BC699">
        <v>0</v>
      </c>
      <c r="BD699">
        <v>0</v>
      </c>
      <c r="BE699">
        <v>0</v>
      </c>
      <c r="BF699" s="17">
        <v>0</v>
      </c>
      <c r="BG699">
        <v>1</v>
      </c>
      <c r="BH699">
        <v>0</v>
      </c>
      <c r="BI699" s="17">
        <v>0</v>
      </c>
      <c r="BJ699">
        <v>18095</v>
      </c>
      <c r="BK699">
        <v>27</v>
      </c>
      <c r="BL699" s="24">
        <v>40.5</v>
      </c>
      <c r="BM699">
        <v>0</v>
      </c>
      <c r="BN699">
        <v>0</v>
      </c>
      <c r="BO699">
        <v>0</v>
      </c>
      <c r="BP699">
        <v>0</v>
      </c>
      <c r="BQ699">
        <v>0</v>
      </c>
      <c r="BR699">
        <v>0</v>
      </c>
      <c r="BS699">
        <v>0</v>
      </c>
      <c r="BT699" s="17">
        <v>1</v>
      </c>
      <c r="BU699">
        <v>1</v>
      </c>
      <c r="BV699">
        <v>0</v>
      </c>
      <c r="BW699">
        <v>0</v>
      </c>
      <c r="BX699" s="17">
        <v>0</v>
      </c>
      <c r="BY699">
        <v>0</v>
      </c>
      <c r="BZ699">
        <v>0</v>
      </c>
      <c r="CA699">
        <v>0</v>
      </c>
      <c r="CB699">
        <v>0</v>
      </c>
      <c r="CC699" s="17">
        <v>1</v>
      </c>
      <c r="CD699">
        <v>0</v>
      </c>
      <c r="CE699">
        <v>0</v>
      </c>
      <c r="CF699">
        <v>0</v>
      </c>
      <c r="CG699">
        <v>0</v>
      </c>
      <c r="CH699">
        <v>0</v>
      </c>
      <c r="CI699">
        <v>0</v>
      </c>
      <c r="CJ699">
        <v>0</v>
      </c>
      <c r="CK699">
        <v>0</v>
      </c>
      <c r="CL699">
        <v>0</v>
      </c>
      <c r="CM699">
        <v>0</v>
      </c>
      <c r="CN699">
        <v>0</v>
      </c>
      <c r="CO699" s="17">
        <v>1</v>
      </c>
      <c r="CP699">
        <v>3.0070000000000001</v>
      </c>
      <c r="CQ699">
        <v>32</v>
      </c>
      <c r="CR699">
        <v>1</v>
      </c>
      <c r="CS699">
        <v>0</v>
      </c>
      <c r="CT699">
        <v>31</v>
      </c>
      <c r="CZ699" s="33" t="s">
        <v>85</v>
      </c>
    </row>
    <row r="700" spans="1:104" x14ac:dyDescent="0.25">
      <c r="A700">
        <v>699</v>
      </c>
      <c r="B700">
        <v>44</v>
      </c>
      <c r="C700" s="24" t="s">
        <v>464</v>
      </c>
      <c r="D700" s="12">
        <v>7.5</v>
      </c>
      <c r="E700" s="13">
        <v>0.67164179104477617</v>
      </c>
      <c r="F700" s="7">
        <v>11.16666666666667</v>
      </c>
      <c r="G700" s="7">
        <f t="shared" si="156"/>
        <v>6.8283582089552235</v>
      </c>
      <c r="H700" s="15">
        <f t="shared" si="157"/>
        <v>8.1716417910447756</v>
      </c>
      <c r="I700" s="11">
        <f t="shared" si="158"/>
        <v>4.5403103559286647E-3</v>
      </c>
      <c r="J700" s="32">
        <f t="shared" si="159"/>
        <v>4.0659495724734295E-4</v>
      </c>
      <c r="K700" s="32">
        <f t="shared" si="160"/>
        <v>2459.4500796813186</v>
      </c>
      <c r="L700" s="8">
        <v>0</v>
      </c>
      <c r="M700" s="9">
        <v>1</v>
      </c>
      <c r="N700" s="8">
        <v>0</v>
      </c>
      <c r="O700" s="9">
        <v>0</v>
      </c>
      <c r="P700" s="9">
        <v>0</v>
      </c>
      <c r="Q700" s="9">
        <v>1</v>
      </c>
      <c r="R700" s="9">
        <v>0</v>
      </c>
      <c r="S700" s="8">
        <v>6048776</v>
      </c>
      <c r="T700" s="9">
        <v>5</v>
      </c>
      <c r="U700" s="9">
        <f t="shared" si="161"/>
        <v>6048770</v>
      </c>
      <c r="V700" s="9">
        <f t="shared" si="162"/>
        <v>6</v>
      </c>
      <c r="W700" s="7">
        <v>12.36</v>
      </c>
      <c r="X700" s="7">
        <v>20.5</v>
      </c>
      <c r="Y700" s="9">
        <v>1</v>
      </c>
      <c r="Z700" s="9">
        <v>0</v>
      </c>
      <c r="AA700" s="9">
        <v>0</v>
      </c>
      <c r="AB700" s="9">
        <v>0</v>
      </c>
      <c r="AC700" s="9">
        <v>0</v>
      </c>
      <c r="AD700" s="29">
        <v>1</v>
      </c>
      <c r="AE700" s="9">
        <v>0</v>
      </c>
      <c r="AF700" s="9">
        <v>0</v>
      </c>
      <c r="AG700" s="29">
        <v>1</v>
      </c>
      <c r="AH700" s="9">
        <v>0</v>
      </c>
      <c r="AI700" s="29">
        <v>1</v>
      </c>
      <c r="AJ700" s="20">
        <v>1991</v>
      </c>
      <c r="AK700" s="32" t="s">
        <v>98</v>
      </c>
      <c r="AL700" s="32" t="s">
        <v>98</v>
      </c>
      <c r="AM700" s="32" t="s">
        <v>98</v>
      </c>
      <c r="AN700" s="42" t="s">
        <v>98</v>
      </c>
      <c r="AO700" s="41">
        <v>1</v>
      </c>
      <c r="AP700" s="17">
        <v>0</v>
      </c>
      <c r="AQ700">
        <v>1</v>
      </c>
      <c r="AR700" s="39">
        <v>0</v>
      </c>
      <c r="AS700" t="s">
        <v>98</v>
      </c>
      <c r="AT700" s="39" t="s">
        <v>98</v>
      </c>
      <c r="AU700">
        <v>1</v>
      </c>
      <c r="AV700" s="17">
        <v>0</v>
      </c>
      <c r="AW700" t="s">
        <v>98</v>
      </c>
      <c r="AX700" s="17" t="s">
        <v>98</v>
      </c>
      <c r="AY700" s="17" t="s">
        <v>465</v>
      </c>
      <c r="AZ700">
        <v>1</v>
      </c>
      <c r="BA700">
        <v>0</v>
      </c>
      <c r="BB700">
        <v>0</v>
      </c>
      <c r="BC700">
        <v>0</v>
      </c>
      <c r="BD700">
        <v>0</v>
      </c>
      <c r="BE700">
        <v>0</v>
      </c>
      <c r="BF700" s="17">
        <v>0</v>
      </c>
      <c r="BG700">
        <v>1</v>
      </c>
      <c r="BH700">
        <v>0</v>
      </c>
      <c r="BI700" s="17">
        <v>0</v>
      </c>
      <c r="BJ700">
        <v>18095</v>
      </c>
      <c r="BK700">
        <v>27</v>
      </c>
      <c r="BL700" s="24">
        <v>40.5</v>
      </c>
      <c r="BM700">
        <v>0</v>
      </c>
      <c r="BN700">
        <v>0</v>
      </c>
      <c r="BO700">
        <v>0</v>
      </c>
      <c r="BP700">
        <v>0</v>
      </c>
      <c r="BQ700">
        <v>0</v>
      </c>
      <c r="BR700">
        <v>0</v>
      </c>
      <c r="BS700">
        <v>0</v>
      </c>
      <c r="BT700" s="17">
        <v>1</v>
      </c>
      <c r="BU700">
        <v>1</v>
      </c>
      <c r="BV700">
        <v>0</v>
      </c>
      <c r="BW700">
        <v>0</v>
      </c>
      <c r="BX700" s="17">
        <v>0</v>
      </c>
      <c r="BY700">
        <v>0</v>
      </c>
      <c r="BZ700">
        <v>0</v>
      </c>
      <c r="CA700">
        <v>0</v>
      </c>
      <c r="CB700">
        <v>0</v>
      </c>
      <c r="CC700" s="17">
        <v>1</v>
      </c>
      <c r="CD700">
        <v>0</v>
      </c>
      <c r="CE700">
        <v>0</v>
      </c>
      <c r="CF700">
        <v>0</v>
      </c>
      <c r="CG700">
        <v>0</v>
      </c>
      <c r="CH700">
        <v>0</v>
      </c>
      <c r="CI700">
        <v>0</v>
      </c>
      <c r="CJ700">
        <v>0</v>
      </c>
      <c r="CK700">
        <v>0</v>
      </c>
      <c r="CL700">
        <v>0</v>
      </c>
      <c r="CM700">
        <v>0</v>
      </c>
      <c r="CN700">
        <v>0</v>
      </c>
      <c r="CO700" s="17">
        <v>1</v>
      </c>
      <c r="CP700">
        <v>3.0070000000000001</v>
      </c>
      <c r="CQ700">
        <v>32</v>
      </c>
      <c r="CR700">
        <v>1</v>
      </c>
      <c r="CS700">
        <v>0</v>
      </c>
      <c r="CT700">
        <v>31</v>
      </c>
      <c r="CZ700" s="33" t="s">
        <v>85</v>
      </c>
    </row>
    <row r="701" spans="1:104" x14ac:dyDescent="0.25">
      <c r="A701">
        <v>700</v>
      </c>
      <c r="B701">
        <v>44</v>
      </c>
      <c r="C701" s="24" t="s">
        <v>464</v>
      </c>
      <c r="D701" s="12">
        <v>7.6</v>
      </c>
      <c r="E701" s="13">
        <v>0.40335195530726259</v>
      </c>
      <c r="F701" s="7">
        <v>18.84210526315789</v>
      </c>
      <c r="G701" s="7">
        <f t="shared" si="156"/>
        <v>7.1966480446927372</v>
      </c>
      <c r="H701" s="15">
        <f t="shared" si="157"/>
        <v>8.003351955307263</v>
      </c>
      <c r="I701" s="11">
        <f t="shared" si="158"/>
        <v>6.3886858768177415E-3</v>
      </c>
      <c r="J701" s="32">
        <f t="shared" si="159"/>
        <v>3.3906433424451708E-4</v>
      </c>
      <c r="K701" s="32">
        <f t="shared" si="160"/>
        <v>2949.2928008135691</v>
      </c>
      <c r="L701" s="8">
        <v>0</v>
      </c>
      <c r="M701" s="9">
        <v>1</v>
      </c>
      <c r="N701" s="8">
        <v>0</v>
      </c>
      <c r="O701" s="9">
        <v>0</v>
      </c>
      <c r="P701" s="9">
        <v>0</v>
      </c>
      <c r="Q701" s="9">
        <v>1</v>
      </c>
      <c r="R701" s="9">
        <v>0</v>
      </c>
      <c r="S701" s="8">
        <v>8697979</v>
      </c>
      <c r="T701" s="9">
        <v>5</v>
      </c>
      <c r="U701" s="9">
        <f t="shared" si="161"/>
        <v>8697973</v>
      </c>
      <c r="V701" s="9">
        <f t="shared" si="162"/>
        <v>6</v>
      </c>
      <c r="W701" s="7">
        <v>12.27</v>
      </c>
      <c r="X701" s="7">
        <v>20.5</v>
      </c>
      <c r="Y701" s="9">
        <v>1</v>
      </c>
      <c r="Z701" s="9">
        <v>0</v>
      </c>
      <c r="AA701" s="9">
        <v>0</v>
      </c>
      <c r="AB701" s="9">
        <v>0</v>
      </c>
      <c r="AC701" s="9">
        <v>0</v>
      </c>
      <c r="AD701" s="29">
        <v>1</v>
      </c>
      <c r="AE701" s="9">
        <v>0</v>
      </c>
      <c r="AF701" s="9">
        <v>0</v>
      </c>
      <c r="AG701" s="29">
        <v>1</v>
      </c>
      <c r="AH701" s="9">
        <v>0</v>
      </c>
      <c r="AI701" s="29">
        <v>1</v>
      </c>
      <c r="AJ701" s="20">
        <v>1991</v>
      </c>
      <c r="AK701" s="32" t="s">
        <v>98</v>
      </c>
      <c r="AL701" s="32" t="s">
        <v>98</v>
      </c>
      <c r="AM701" s="32" t="s">
        <v>98</v>
      </c>
      <c r="AN701" s="42" t="s">
        <v>98</v>
      </c>
      <c r="AO701" s="41">
        <v>1</v>
      </c>
      <c r="AP701" s="17">
        <v>0</v>
      </c>
      <c r="AQ701">
        <v>1</v>
      </c>
      <c r="AR701" s="39">
        <v>0</v>
      </c>
      <c r="AS701" t="s">
        <v>98</v>
      </c>
      <c r="AT701" s="39" t="s">
        <v>98</v>
      </c>
      <c r="AU701">
        <v>1</v>
      </c>
      <c r="AV701" s="17">
        <v>0</v>
      </c>
      <c r="AW701" t="s">
        <v>98</v>
      </c>
      <c r="AX701" s="17" t="s">
        <v>98</v>
      </c>
      <c r="AY701" s="17" t="s">
        <v>465</v>
      </c>
      <c r="AZ701">
        <v>1</v>
      </c>
      <c r="BA701">
        <v>0</v>
      </c>
      <c r="BB701">
        <v>0</v>
      </c>
      <c r="BC701">
        <v>0</v>
      </c>
      <c r="BD701">
        <v>0</v>
      </c>
      <c r="BE701">
        <v>0</v>
      </c>
      <c r="BF701" s="17">
        <v>0</v>
      </c>
      <c r="BG701">
        <v>1</v>
      </c>
      <c r="BH701">
        <v>0</v>
      </c>
      <c r="BI701" s="17">
        <v>0</v>
      </c>
      <c r="BJ701">
        <v>18095</v>
      </c>
      <c r="BK701">
        <v>27</v>
      </c>
      <c r="BL701" s="24">
        <v>40.5</v>
      </c>
      <c r="BM701">
        <v>0</v>
      </c>
      <c r="BN701">
        <v>0</v>
      </c>
      <c r="BO701">
        <v>0</v>
      </c>
      <c r="BP701">
        <v>0</v>
      </c>
      <c r="BQ701">
        <v>0</v>
      </c>
      <c r="BR701">
        <v>0</v>
      </c>
      <c r="BS701">
        <v>0</v>
      </c>
      <c r="BT701" s="17">
        <v>1</v>
      </c>
      <c r="BU701">
        <v>1</v>
      </c>
      <c r="BV701">
        <v>0</v>
      </c>
      <c r="BW701">
        <v>0</v>
      </c>
      <c r="BX701" s="17">
        <v>0</v>
      </c>
      <c r="BY701">
        <v>0</v>
      </c>
      <c r="BZ701">
        <v>0</v>
      </c>
      <c r="CA701">
        <v>0</v>
      </c>
      <c r="CB701">
        <v>0</v>
      </c>
      <c r="CC701" s="17">
        <v>1</v>
      </c>
      <c r="CD701">
        <v>0</v>
      </c>
      <c r="CE701">
        <v>0</v>
      </c>
      <c r="CF701">
        <v>0</v>
      </c>
      <c r="CG701">
        <v>0</v>
      </c>
      <c r="CH701">
        <v>0</v>
      </c>
      <c r="CI701">
        <v>0</v>
      </c>
      <c r="CJ701">
        <v>0</v>
      </c>
      <c r="CK701">
        <v>0</v>
      </c>
      <c r="CL701">
        <v>0</v>
      </c>
      <c r="CM701">
        <v>0</v>
      </c>
      <c r="CN701">
        <v>0</v>
      </c>
      <c r="CO701" s="17">
        <v>1</v>
      </c>
      <c r="CP701">
        <v>3.0070000000000001</v>
      </c>
      <c r="CQ701">
        <v>32</v>
      </c>
      <c r="CR701">
        <v>1</v>
      </c>
      <c r="CS701">
        <v>0</v>
      </c>
      <c r="CT701">
        <v>31</v>
      </c>
      <c r="CZ701" s="33" t="s">
        <v>85</v>
      </c>
    </row>
    <row r="702" spans="1:104" x14ac:dyDescent="0.25">
      <c r="A702">
        <v>701</v>
      </c>
      <c r="B702">
        <v>44</v>
      </c>
      <c r="C702" s="24" t="s">
        <v>464</v>
      </c>
      <c r="D702" s="12">
        <v>7.5</v>
      </c>
      <c r="E702" s="13">
        <v>0.55555555555555558</v>
      </c>
      <c r="F702" s="7">
        <v>13.5</v>
      </c>
      <c r="G702" s="7">
        <f t="shared" si="156"/>
        <v>6.9444444444444446</v>
      </c>
      <c r="H702" s="15">
        <f t="shared" si="157"/>
        <v>8.0555555555555554</v>
      </c>
      <c r="I702" s="11">
        <f t="shared" si="158"/>
        <v>4.5774139731244411E-3</v>
      </c>
      <c r="J702" s="32">
        <f t="shared" si="159"/>
        <v>3.3906770171292152E-4</v>
      </c>
      <c r="K702" s="32">
        <f t="shared" si="160"/>
        <v>2949.2635097596826</v>
      </c>
      <c r="L702" s="8">
        <v>0</v>
      </c>
      <c r="M702" s="9">
        <v>1</v>
      </c>
      <c r="N702" s="8">
        <v>0</v>
      </c>
      <c r="O702" s="9">
        <v>0</v>
      </c>
      <c r="P702" s="9">
        <v>0</v>
      </c>
      <c r="Q702" s="9">
        <v>1</v>
      </c>
      <c r="R702" s="9">
        <v>0</v>
      </c>
      <c r="S702" s="8">
        <v>8697979</v>
      </c>
      <c r="T702" s="9">
        <v>5</v>
      </c>
      <c r="U702" s="9">
        <f t="shared" si="161"/>
        <v>8697973</v>
      </c>
      <c r="V702" s="9">
        <f t="shared" si="162"/>
        <v>6</v>
      </c>
      <c r="W702" s="7">
        <v>12.36</v>
      </c>
      <c r="X702" s="7">
        <v>20.5</v>
      </c>
      <c r="Y702" s="9">
        <v>1</v>
      </c>
      <c r="Z702" s="9">
        <v>0</v>
      </c>
      <c r="AA702" s="9">
        <v>0</v>
      </c>
      <c r="AB702" s="9">
        <v>0</v>
      </c>
      <c r="AC702" s="9">
        <v>0</v>
      </c>
      <c r="AD702" s="29">
        <v>1</v>
      </c>
      <c r="AE702" s="9">
        <v>0</v>
      </c>
      <c r="AF702" s="9">
        <v>0</v>
      </c>
      <c r="AG702" s="29">
        <v>1</v>
      </c>
      <c r="AH702" s="9">
        <v>0</v>
      </c>
      <c r="AI702" s="29">
        <v>1</v>
      </c>
      <c r="AJ702" s="20">
        <v>1991</v>
      </c>
      <c r="AK702" s="32" t="s">
        <v>98</v>
      </c>
      <c r="AL702" s="32" t="s">
        <v>98</v>
      </c>
      <c r="AM702" s="32" t="s">
        <v>98</v>
      </c>
      <c r="AN702" s="42" t="s">
        <v>98</v>
      </c>
      <c r="AO702" s="41">
        <v>1</v>
      </c>
      <c r="AP702" s="17">
        <v>0</v>
      </c>
      <c r="AQ702">
        <v>1</v>
      </c>
      <c r="AR702" s="39">
        <v>0</v>
      </c>
      <c r="AS702" t="s">
        <v>98</v>
      </c>
      <c r="AT702" s="39" t="s">
        <v>98</v>
      </c>
      <c r="AU702">
        <v>1</v>
      </c>
      <c r="AV702" s="17">
        <v>0</v>
      </c>
      <c r="AW702" t="s">
        <v>98</v>
      </c>
      <c r="AX702" s="17" t="s">
        <v>98</v>
      </c>
      <c r="AY702" s="17" t="s">
        <v>465</v>
      </c>
      <c r="AZ702">
        <v>1</v>
      </c>
      <c r="BA702">
        <v>0</v>
      </c>
      <c r="BB702">
        <v>0</v>
      </c>
      <c r="BC702">
        <v>0</v>
      </c>
      <c r="BD702">
        <v>0</v>
      </c>
      <c r="BE702">
        <v>0</v>
      </c>
      <c r="BF702" s="17">
        <v>0</v>
      </c>
      <c r="BG702">
        <v>1</v>
      </c>
      <c r="BH702">
        <v>0</v>
      </c>
      <c r="BI702" s="17">
        <v>0</v>
      </c>
      <c r="BJ702">
        <v>18095</v>
      </c>
      <c r="BK702">
        <v>27</v>
      </c>
      <c r="BL702" s="24">
        <v>40.5</v>
      </c>
      <c r="BM702">
        <v>0</v>
      </c>
      <c r="BN702">
        <v>0</v>
      </c>
      <c r="BO702">
        <v>0</v>
      </c>
      <c r="BP702">
        <v>0</v>
      </c>
      <c r="BQ702">
        <v>0</v>
      </c>
      <c r="BR702">
        <v>0</v>
      </c>
      <c r="BS702">
        <v>0</v>
      </c>
      <c r="BT702" s="17">
        <v>1</v>
      </c>
      <c r="BU702">
        <v>1</v>
      </c>
      <c r="BV702">
        <v>0</v>
      </c>
      <c r="BW702">
        <v>0</v>
      </c>
      <c r="BX702" s="17">
        <v>0</v>
      </c>
      <c r="BY702">
        <v>0</v>
      </c>
      <c r="BZ702">
        <v>0</v>
      </c>
      <c r="CA702">
        <v>0</v>
      </c>
      <c r="CB702">
        <v>0</v>
      </c>
      <c r="CC702" s="17">
        <v>1</v>
      </c>
      <c r="CD702">
        <v>0</v>
      </c>
      <c r="CE702">
        <v>0</v>
      </c>
      <c r="CF702">
        <v>0</v>
      </c>
      <c r="CG702">
        <v>0</v>
      </c>
      <c r="CH702">
        <v>0</v>
      </c>
      <c r="CI702">
        <v>0</v>
      </c>
      <c r="CJ702">
        <v>0</v>
      </c>
      <c r="CK702">
        <v>0</v>
      </c>
      <c r="CL702">
        <v>0</v>
      </c>
      <c r="CM702">
        <v>0</v>
      </c>
      <c r="CN702">
        <v>0</v>
      </c>
      <c r="CO702" s="17">
        <v>1</v>
      </c>
      <c r="CP702">
        <v>3.0070000000000001</v>
      </c>
      <c r="CQ702">
        <v>32</v>
      </c>
      <c r="CR702">
        <v>1</v>
      </c>
      <c r="CS702">
        <v>0</v>
      </c>
      <c r="CT702">
        <v>31</v>
      </c>
      <c r="CZ702" s="33" t="s">
        <v>85</v>
      </c>
    </row>
    <row r="703" spans="1:104" x14ac:dyDescent="0.25">
      <c r="A703">
        <v>702</v>
      </c>
      <c r="B703">
        <v>44</v>
      </c>
      <c r="C703" s="24" t="s">
        <v>464</v>
      </c>
      <c r="D703" s="12">
        <v>7.1999999999999993</v>
      </c>
      <c r="E703" s="13">
        <v>0.75223880597014925</v>
      </c>
      <c r="F703" s="7">
        <v>9.5714285714285712</v>
      </c>
      <c r="G703" s="7">
        <f t="shared" si="156"/>
        <v>6.4477611940298498</v>
      </c>
      <c r="H703" s="15">
        <f t="shared" si="157"/>
        <v>7.9522388059701488</v>
      </c>
      <c r="I703" s="11">
        <f t="shared" si="158"/>
        <v>2.4924546754224301E-3</v>
      </c>
      <c r="J703" s="32">
        <f t="shared" si="159"/>
        <v>2.6040571235756731E-4</v>
      </c>
      <c r="K703" s="32">
        <f t="shared" si="160"/>
        <v>3840.1615346551375</v>
      </c>
      <c r="L703" s="8">
        <v>0</v>
      </c>
      <c r="M703" s="9">
        <v>1</v>
      </c>
      <c r="N703" s="8">
        <v>0</v>
      </c>
      <c r="O703" s="9">
        <v>0</v>
      </c>
      <c r="P703" s="9">
        <v>0</v>
      </c>
      <c r="Q703" s="9">
        <v>1</v>
      </c>
      <c r="R703" s="9">
        <v>0</v>
      </c>
      <c r="S703" s="8">
        <v>14746755</v>
      </c>
      <c r="T703" s="9">
        <v>5</v>
      </c>
      <c r="U703" s="9">
        <f t="shared" si="161"/>
        <v>14746749</v>
      </c>
      <c r="V703" s="9">
        <f t="shared" si="162"/>
        <v>6</v>
      </c>
      <c r="W703" s="7">
        <v>12.36</v>
      </c>
      <c r="X703" s="7">
        <v>20.5</v>
      </c>
      <c r="Y703" s="9">
        <v>1</v>
      </c>
      <c r="Z703" s="9">
        <v>0</v>
      </c>
      <c r="AA703" s="9">
        <v>0</v>
      </c>
      <c r="AB703" s="9">
        <v>0</v>
      </c>
      <c r="AC703" s="9">
        <v>0</v>
      </c>
      <c r="AD703" s="29">
        <v>1</v>
      </c>
      <c r="AE703" s="9">
        <v>0</v>
      </c>
      <c r="AF703" s="9">
        <v>0</v>
      </c>
      <c r="AG703" s="29">
        <v>1</v>
      </c>
      <c r="AH703" s="9">
        <v>0</v>
      </c>
      <c r="AI703" s="29">
        <v>1</v>
      </c>
      <c r="AJ703" s="20">
        <v>1991</v>
      </c>
      <c r="AK703" s="32" t="s">
        <v>98</v>
      </c>
      <c r="AL703" s="32" t="s">
        <v>98</v>
      </c>
      <c r="AM703" s="32" t="s">
        <v>98</v>
      </c>
      <c r="AN703" s="42" t="s">
        <v>98</v>
      </c>
      <c r="AO703" s="41">
        <v>1</v>
      </c>
      <c r="AP703" s="17">
        <v>0</v>
      </c>
      <c r="AQ703">
        <v>1</v>
      </c>
      <c r="AR703" s="39">
        <v>0</v>
      </c>
      <c r="AS703" t="s">
        <v>98</v>
      </c>
      <c r="AT703" s="39" t="s">
        <v>98</v>
      </c>
      <c r="AU703">
        <v>1</v>
      </c>
      <c r="AV703" s="17">
        <v>0</v>
      </c>
      <c r="AW703" t="s">
        <v>98</v>
      </c>
      <c r="AX703" s="17" t="s">
        <v>98</v>
      </c>
      <c r="AY703" s="17" t="s">
        <v>465</v>
      </c>
      <c r="AZ703">
        <v>1</v>
      </c>
      <c r="BA703">
        <v>0</v>
      </c>
      <c r="BB703">
        <v>0</v>
      </c>
      <c r="BC703">
        <v>0</v>
      </c>
      <c r="BD703">
        <v>0</v>
      </c>
      <c r="BE703">
        <v>0</v>
      </c>
      <c r="BF703" s="17">
        <v>0</v>
      </c>
      <c r="BG703">
        <v>1</v>
      </c>
      <c r="BH703">
        <v>0</v>
      </c>
      <c r="BI703" s="17">
        <v>0</v>
      </c>
      <c r="BJ703">
        <v>18095</v>
      </c>
      <c r="BK703">
        <v>27</v>
      </c>
      <c r="BL703" s="24">
        <v>40.5</v>
      </c>
      <c r="BM703">
        <v>0</v>
      </c>
      <c r="BN703">
        <v>0</v>
      </c>
      <c r="BO703">
        <v>0</v>
      </c>
      <c r="BP703">
        <v>0</v>
      </c>
      <c r="BQ703">
        <v>0</v>
      </c>
      <c r="BR703">
        <v>0</v>
      </c>
      <c r="BS703">
        <v>0</v>
      </c>
      <c r="BT703" s="17">
        <v>1</v>
      </c>
      <c r="BU703">
        <v>1</v>
      </c>
      <c r="BV703">
        <v>0</v>
      </c>
      <c r="BW703">
        <v>0</v>
      </c>
      <c r="BX703" s="17">
        <v>0</v>
      </c>
      <c r="BY703">
        <v>0</v>
      </c>
      <c r="BZ703">
        <v>0</v>
      </c>
      <c r="CA703">
        <v>0</v>
      </c>
      <c r="CB703">
        <v>0</v>
      </c>
      <c r="CC703" s="17">
        <v>1</v>
      </c>
      <c r="CD703">
        <v>0</v>
      </c>
      <c r="CE703">
        <v>0</v>
      </c>
      <c r="CF703">
        <v>0</v>
      </c>
      <c r="CG703">
        <v>0</v>
      </c>
      <c r="CH703">
        <v>0</v>
      </c>
      <c r="CI703">
        <v>0</v>
      </c>
      <c r="CJ703">
        <v>0</v>
      </c>
      <c r="CK703">
        <v>0</v>
      </c>
      <c r="CL703">
        <v>0</v>
      </c>
      <c r="CM703">
        <v>0</v>
      </c>
      <c r="CN703">
        <v>0</v>
      </c>
      <c r="CO703" s="17">
        <v>1</v>
      </c>
      <c r="CP703">
        <v>3.0070000000000001</v>
      </c>
      <c r="CQ703">
        <v>32</v>
      </c>
      <c r="CR703">
        <v>1</v>
      </c>
      <c r="CS703">
        <v>0</v>
      </c>
      <c r="CT703">
        <v>31</v>
      </c>
      <c r="CZ703" s="33" t="s">
        <v>85</v>
      </c>
    </row>
    <row r="704" spans="1:104" s="141" customFormat="1" x14ac:dyDescent="0.25">
      <c r="A704" s="141">
        <v>703</v>
      </c>
      <c r="B704" s="141">
        <v>44</v>
      </c>
      <c r="C704" s="142" t="s">
        <v>464</v>
      </c>
      <c r="D704" s="143">
        <v>6.7</v>
      </c>
      <c r="E704" s="144">
        <v>0.75645161290322582</v>
      </c>
      <c r="F704" s="145">
        <v>8.8571428571428577</v>
      </c>
      <c r="G704" s="145">
        <f t="shared" si="156"/>
        <v>5.943548387096774</v>
      </c>
      <c r="H704" s="146">
        <f t="shared" si="157"/>
        <v>7.4564516129032263</v>
      </c>
      <c r="I704" s="147">
        <f t="shared" si="158"/>
        <v>2.3064516245550216E-3</v>
      </c>
      <c r="J704" s="148">
        <f t="shared" si="159"/>
        <v>2.6040582857879277E-4</v>
      </c>
      <c r="K704" s="148">
        <f t="shared" si="160"/>
        <v>3840.159820760015</v>
      </c>
      <c r="L704" s="149">
        <v>0</v>
      </c>
      <c r="M704" s="150">
        <v>1</v>
      </c>
      <c r="N704" s="149">
        <v>0</v>
      </c>
      <c r="O704" s="150">
        <v>0</v>
      </c>
      <c r="P704" s="150">
        <v>0</v>
      </c>
      <c r="Q704" s="150">
        <v>1</v>
      </c>
      <c r="R704" s="150">
        <v>0</v>
      </c>
      <c r="S704" s="149">
        <v>14746755</v>
      </c>
      <c r="T704" s="150">
        <v>5</v>
      </c>
      <c r="U704" s="150">
        <f t="shared" si="161"/>
        <v>14746749</v>
      </c>
      <c r="V704" s="150">
        <f t="shared" si="162"/>
        <v>6</v>
      </c>
      <c r="W704" s="145">
        <v>12.27</v>
      </c>
      <c r="X704" s="145">
        <v>20.5</v>
      </c>
      <c r="Y704" s="150">
        <v>1</v>
      </c>
      <c r="Z704" s="150">
        <v>0</v>
      </c>
      <c r="AA704" s="150">
        <v>0</v>
      </c>
      <c r="AB704" s="150">
        <v>0</v>
      </c>
      <c r="AC704" s="150">
        <v>0</v>
      </c>
      <c r="AD704" s="151">
        <v>1</v>
      </c>
      <c r="AE704" s="150">
        <v>0</v>
      </c>
      <c r="AF704" s="150">
        <v>0</v>
      </c>
      <c r="AG704" s="151">
        <v>1</v>
      </c>
      <c r="AH704" s="150">
        <v>0</v>
      </c>
      <c r="AI704" s="151">
        <v>1</v>
      </c>
      <c r="AJ704" s="152">
        <v>1991</v>
      </c>
      <c r="AK704" s="148" t="s">
        <v>98</v>
      </c>
      <c r="AL704" s="148" t="s">
        <v>98</v>
      </c>
      <c r="AM704" s="148" t="s">
        <v>98</v>
      </c>
      <c r="AN704" s="153" t="s">
        <v>98</v>
      </c>
      <c r="AO704" s="154">
        <v>1</v>
      </c>
      <c r="AP704" s="155">
        <v>0</v>
      </c>
      <c r="AQ704" s="141">
        <v>1</v>
      </c>
      <c r="AR704" s="156">
        <v>0</v>
      </c>
      <c r="AS704" s="141" t="s">
        <v>98</v>
      </c>
      <c r="AT704" s="156" t="s">
        <v>98</v>
      </c>
      <c r="AU704">
        <v>1</v>
      </c>
      <c r="AV704" s="155">
        <v>0</v>
      </c>
      <c r="AW704" s="141" t="s">
        <v>98</v>
      </c>
      <c r="AX704" s="155" t="s">
        <v>98</v>
      </c>
      <c r="AY704" s="155" t="s">
        <v>465</v>
      </c>
      <c r="AZ704">
        <v>1</v>
      </c>
      <c r="BA704">
        <v>0</v>
      </c>
      <c r="BB704">
        <v>0</v>
      </c>
      <c r="BC704">
        <v>0</v>
      </c>
      <c r="BD704">
        <v>0</v>
      </c>
      <c r="BE704">
        <v>0</v>
      </c>
      <c r="BF704" s="155">
        <v>0</v>
      </c>
      <c r="BG704">
        <v>1</v>
      </c>
      <c r="BH704">
        <v>0</v>
      </c>
      <c r="BI704" s="155">
        <v>0</v>
      </c>
      <c r="BJ704">
        <v>18095</v>
      </c>
      <c r="BK704">
        <v>27</v>
      </c>
      <c r="BL704" s="142">
        <v>40.5</v>
      </c>
      <c r="BM704" s="141">
        <v>0</v>
      </c>
      <c r="BN704" s="141">
        <v>0</v>
      </c>
      <c r="BO704" s="141">
        <v>0</v>
      </c>
      <c r="BP704" s="141">
        <v>0</v>
      </c>
      <c r="BQ704" s="141">
        <v>0</v>
      </c>
      <c r="BR704" s="141">
        <v>0</v>
      </c>
      <c r="BS704" s="141">
        <v>0</v>
      </c>
      <c r="BT704" s="155">
        <v>1</v>
      </c>
      <c r="BU704" s="141">
        <v>1</v>
      </c>
      <c r="BV704" s="141">
        <v>0</v>
      </c>
      <c r="BW704" s="141">
        <v>0</v>
      </c>
      <c r="BX704" s="155">
        <v>0</v>
      </c>
      <c r="BY704" s="141">
        <v>0</v>
      </c>
      <c r="BZ704" s="141">
        <v>0</v>
      </c>
      <c r="CA704" s="141">
        <v>0</v>
      </c>
      <c r="CB704" s="141">
        <v>0</v>
      </c>
      <c r="CC704" s="155">
        <v>1</v>
      </c>
      <c r="CD704" s="141">
        <v>0</v>
      </c>
      <c r="CE704" s="141">
        <v>0</v>
      </c>
      <c r="CF704" s="141">
        <v>0</v>
      </c>
      <c r="CG704" s="141">
        <v>0</v>
      </c>
      <c r="CH704" s="141">
        <v>0</v>
      </c>
      <c r="CI704" s="141">
        <v>0</v>
      </c>
      <c r="CJ704" s="141">
        <v>0</v>
      </c>
      <c r="CK704">
        <v>0</v>
      </c>
      <c r="CL704" s="141">
        <v>0</v>
      </c>
      <c r="CM704" s="141">
        <v>0</v>
      </c>
      <c r="CN704" s="141">
        <v>0</v>
      </c>
      <c r="CO704" s="155">
        <v>1</v>
      </c>
      <c r="CP704">
        <v>3.0070000000000001</v>
      </c>
      <c r="CQ704">
        <v>32</v>
      </c>
      <c r="CR704">
        <v>1</v>
      </c>
      <c r="CS704">
        <v>0</v>
      </c>
      <c r="CT704">
        <v>31</v>
      </c>
      <c r="CU704" s="157"/>
      <c r="CZ704" s="33" t="s">
        <v>85</v>
      </c>
    </row>
    <row r="705" spans="1:104" x14ac:dyDescent="0.25">
      <c r="A705">
        <v>704</v>
      </c>
      <c r="B705">
        <v>45</v>
      </c>
      <c r="C705" s="24" t="s">
        <v>470</v>
      </c>
      <c r="D705" s="12">
        <v>6.4</v>
      </c>
      <c r="E705" s="13">
        <v>0.1</v>
      </c>
      <c r="F705" s="7">
        <v>9.8571428571428594</v>
      </c>
      <c r="G705" s="7">
        <f t="shared" si="156"/>
        <v>6.3000000000000007</v>
      </c>
      <c r="H705" s="15">
        <f t="shared" si="157"/>
        <v>6.5</v>
      </c>
      <c r="I705" s="11">
        <f t="shared" si="158"/>
        <v>9.0603625683672084E-2</v>
      </c>
      <c r="J705" s="32">
        <f t="shared" si="159"/>
        <v>9.1916721708073107E-3</v>
      </c>
      <c r="K705" s="32">
        <f t="shared" si="160"/>
        <v>108.79413249484608</v>
      </c>
      <c r="L705" s="8">
        <v>0</v>
      </c>
      <c r="M705" s="9">
        <v>1</v>
      </c>
      <c r="N705" s="8">
        <v>0</v>
      </c>
      <c r="O705" s="9">
        <v>0</v>
      </c>
      <c r="P705" s="9">
        <v>1</v>
      </c>
      <c r="Q705" s="9">
        <v>0</v>
      </c>
      <c r="R705" s="9">
        <v>0</v>
      </c>
      <c r="S705" s="8">
        <v>11742</v>
      </c>
      <c r="T705" s="9">
        <v>2</v>
      </c>
      <c r="U705" s="9">
        <f t="shared" si="161"/>
        <v>11739</v>
      </c>
      <c r="V705" s="9">
        <f t="shared" si="162"/>
        <v>30</v>
      </c>
      <c r="W705" s="7">
        <v>7.95</v>
      </c>
      <c r="X705" s="7">
        <v>18.16</v>
      </c>
      <c r="Y705" s="9">
        <v>1</v>
      </c>
      <c r="Z705" s="9">
        <v>0</v>
      </c>
      <c r="AA705" s="9">
        <v>1</v>
      </c>
      <c r="AB705" s="9">
        <v>0</v>
      </c>
      <c r="AC705" s="9">
        <v>0</v>
      </c>
      <c r="AD705" s="29">
        <v>0</v>
      </c>
      <c r="AE705" s="9">
        <v>0</v>
      </c>
      <c r="AF705" s="9">
        <v>0</v>
      </c>
      <c r="AG705" s="29">
        <v>1</v>
      </c>
      <c r="AH705" s="9">
        <v>0</v>
      </c>
      <c r="AI705" s="29">
        <v>1</v>
      </c>
      <c r="AJ705" s="20">
        <v>2007</v>
      </c>
      <c r="AK705" s="32" t="s">
        <v>98</v>
      </c>
      <c r="AL705" s="32" t="s">
        <v>98</v>
      </c>
      <c r="AM705" s="32" t="s">
        <v>98</v>
      </c>
      <c r="AN705" s="42" t="s">
        <v>98</v>
      </c>
      <c r="AO705" s="41">
        <v>0.60299999999999998</v>
      </c>
      <c r="AP705" s="17">
        <v>0.39700000000000002</v>
      </c>
      <c r="AQ705" s="38">
        <f t="shared" ref="AQ705:AQ734" si="167">1-AR705</f>
        <v>0.78400000000000003</v>
      </c>
      <c r="AR705" s="39">
        <v>0.216</v>
      </c>
      <c r="AS705" s="38">
        <f t="shared" ref="AS705:AS734" si="168">1-AT705</f>
        <v>0.76300000000000001</v>
      </c>
      <c r="AT705" s="39">
        <v>0.23699999999999999</v>
      </c>
      <c r="AU705">
        <v>0</v>
      </c>
      <c r="AV705" s="17">
        <v>1</v>
      </c>
      <c r="AW705">
        <f t="shared" ref="AW705:AW734" si="169">1-AX705</f>
        <v>0.20799999999999996</v>
      </c>
      <c r="AX705" s="17">
        <v>0.79200000000000004</v>
      </c>
      <c r="AY705" s="17" t="s">
        <v>29</v>
      </c>
      <c r="AZ705">
        <v>0</v>
      </c>
      <c r="BA705">
        <v>0</v>
      </c>
      <c r="BB705">
        <v>1</v>
      </c>
      <c r="BC705">
        <v>0</v>
      </c>
      <c r="BD705">
        <v>0</v>
      </c>
      <c r="BE705">
        <v>0</v>
      </c>
      <c r="BF705" s="17">
        <v>0</v>
      </c>
      <c r="BG705">
        <v>0</v>
      </c>
      <c r="BH705">
        <v>1</v>
      </c>
      <c r="BI705" s="17">
        <v>0</v>
      </c>
      <c r="BJ705">
        <v>5087</v>
      </c>
      <c r="BK705">
        <v>9052</v>
      </c>
      <c r="BL705" s="90">
        <f t="shared" ref="BL705:BL734" si="170">W705+X705+6</f>
        <v>32.11</v>
      </c>
      <c r="BM705">
        <v>1</v>
      </c>
      <c r="BN705">
        <v>0</v>
      </c>
      <c r="BO705">
        <v>0</v>
      </c>
      <c r="BP705">
        <v>0</v>
      </c>
      <c r="BQ705">
        <v>0</v>
      </c>
      <c r="BR705">
        <v>0</v>
      </c>
      <c r="BS705">
        <v>0</v>
      </c>
      <c r="BT705" s="17">
        <v>0</v>
      </c>
      <c r="BU705">
        <v>0</v>
      </c>
      <c r="BV705">
        <v>0</v>
      </c>
      <c r="BW705">
        <v>1</v>
      </c>
      <c r="BX705" s="17">
        <v>0</v>
      </c>
      <c r="BY705">
        <v>0</v>
      </c>
      <c r="BZ705">
        <v>0</v>
      </c>
      <c r="CA705">
        <v>0</v>
      </c>
      <c r="CB705">
        <v>0</v>
      </c>
      <c r="CC705" s="17">
        <v>0</v>
      </c>
      <c r="CD705">
        <v>0</v>
      </c>
      <c r="CE705">
        <v>0</v>
      </c>
      <c r="CF705">
        <v>1</v>
      </c>
      <c r="CG705">
        <v>0</v>
      </c>
      <c r="CH705">
        <v>0</v>
      </c>
      <c r="CI705">
        <v>0</v>
      </c>
      <c r="CJ705">
        <v>0</v>
      </c>
      <c r="CK705">
        <v>1</v>
      </c>
      <c r="CL705">
        <v>0</v>
      </c>
      <c r="CM705">
        <v>0</v>
      </c>
      <c r="CN705">
        <v>0</v>
      </c>
      <c r="CO705" s="17">
        <v>1</v>
      </c>
      <c r="CP705">
        <v>2.3E-2</v>
      </c>
      <c r="CQ705">
        <v>13</v>
      </c>
      <c r="CR705">
        <v>1</v>
      </c>
      <c r="CS705">
        <v>0</v>
      </c>
      <c r="CT705">
        <v>22</v>
      </c>
      <c r="CZ705" s="33" t="s">
        <v>85</v>
      </c>
    </row>
    <row r="706" spans="1:104" x14ac:dyDescent="0.25">
      <c r="A706">
        <v>705</v>
      </c>
      <c r="B706">
        <v>45</v>
      </c>
      <c r="C706" s="24" t="s">
        <v>470</v>
      </c>
      <c r="D706" s="12">
        <v>5.9</v>
      </c>
      <c r="E706" s="13">
        <v>0.1</v>
      </c>
      <c r="F706" s="7">
        <v>10.8571428571429</v>
      </c>
      <c r="G706" s="7">
        <f t="shared" ref="G706:G769" si="171">D706-E706</f>
        <v>5.8000000000000007</v>
      </c>
      <c r="H706" s="15">
        <f t="shared" ref="H706:H769" si="172">D706+E706</f>
        <v>6</v>
      </c>
      <c r="I706" s="11">
        <f t="shared" ref="I706:I769" si="173">IFERROR(F706/SQRT(F706^2+U706), "X")</f>
        <v>5.2448816408867345E-2</v>
      </c>
      <c r="J706" s="32">
        <f t="shared" ref="J706:J769" si="174">IFERROR(SQRT((1-I706^2)/U706), "X")</f>
        <v>4.8308120376588147E-3</v>
      </c>
      <c r="K706" s="32">
        <f t="shared" ref="K706:K769" si="175">IFERROR(1/J706, "X")</f>
        <v>207.0045350977133</v>
      </c>
      <c r="L706" s="8">
        <v>0</v>
      </c>
      <c r="M706" s="9">
        <v>1</v>
      </c>
      <c r="N706" s="8">
        <v>0</v>
      </c>
      <c r="O706" s="9">
        <v>0</v>
      </c>
      <c r="P706" s="9">
        <v>1</v>
      </c>
      <c r="Q706" s="9">
        <v>0</v>
      </c>
      <c r="R706" s="9">
        <v>0</v>
      </c>
      <c r="S706" s="8">
        <v>42737</v>
      </c>
      <c r="T706" s="9">
        <v>3</v>
      </c>
      <c r="U706" s="9">
        <f t="shared" ref="U706:U769" si="176">S706-T706-1</f>
        <v>42733</v>
      </c>
      <c r="V706" s="9">
        <f t="shared" ref="V706:V769" si="177">COUNTIF(B:B,B706)</f>
        <v>30</v>
      </c>
      <c r="W706" s="7">
        <v>7.95</v>
      </c>
      <c r="X706" s="7">
        <v>18.16</v>
      </c>
      <c r="Y706" s="9">
        <v>1</v>
      </c>
      <c r="Z706" s="9">
        <v>0</v>
      </c>
      <c r="AA706" s="9">
        <v>1</v>
      </c>
      <c r="AB706" s="9">
        <v>0</v>
      </c>
      <c r="AC706" s="9">
        <v>0</v>
      </c>
      <c r="AD706" s="29">
        <v>0</v>
      </c>
      <c r="AE706" s="9">
        <v>0</v>
      </c>
      <c r="AF706" s="9">
        <v>0</v>
      </c>
      <c r="AG706" s="29">
        <v>1</v>
      </c>
      <c r="AH706" s="9">
        <v>0</v>
      </c>
      <c r="AI706" s="29">
        <v>1</v>
      </c>
      <c r="AJ706" s="20">
        <v>2007</v>
      </c>
      <c r="AK706" s="32" t="s">
        <v>98</v>
      </c>
      <c r="AL706" s="32" t="s">
        <v>98</v>
      </c>
      <c r="AM706" s="32" t="s">
        <v>98</v>
      </c>
      <c r="AN706" s="42" t="s">
        <v>98</v>
      </c>
      <c r="AO706" s="41">
        <v>0.60299999999999998</v>
      </c>
      <c r="AP706" s="17">
        <v>0.39700000000000002</v>
      </c>
      <c r="AQ706" s="38">
        <f t="shared" si="167"/>
        <v>0.78400000000000003</v>
      </c>
      <c r="AR706" s="39">
        <v>0.216</v>
      </c>
      <c r="AS706" s="38">
        <f t="shared" si="168"/>
        <v>0.76300000000000001</v>
      </c>
      <c r="AT706" s="39">
        <v>0.23699999999999999</v>
      </c>
      <c r="AU706">
        <v>0</v>
      </c>
      <c r="AV706" s="17">
        <v>1</v>
      </c>
      <c r="AW706">
        <f t="shared" si="169"/>
        <v>0.20799999999999996</v>
      </c>
      <c r="AX706" s="17">
        <v>0.79200000000000004</v>
      </c>
      <c r="AY706" s="17" t="s">
        <v>29</v>
      </c>
      <c r="AZ706">
        <v>0</v>
      </c>
      <c r="BA706">
        <v>0</v>
      </c>
      <c r="BB706">
        <v>1</v>
      </c>
      <c r="BC706">
        <v>0</v>
      </c>
      <c r="BD706">
        <v>0</v>
      </c>
      <c r="BE706">
        <v>0</v>
      </c>
      <c r="BF706" s="17">
        <v>0</v>
      </c>
      <c r="BG706">
        <v>0</v>
      </c>
      <c r="BH706">
        <v>1</v>
      </c>
      <c r="BI706" s="17">
        <v>0</v>
      </c>
      <c r="BJ706">
        <v>5087</v>
      </c>
      <c r="BK706">
        <v>9052</v>
      </c>
      <c r="BL706" s="90">
        <f t="shared" si="170"/>
        <v>32.11</v>
      </c>
      <c r="BM706">
        <v>1</v>
      </c>
      <c r="BN706">
        <v>0</v>
      </c>
      <c r="BO706">
        <v>0</v>
      </c>
      <c r="BP706">
        <v>0</v>
      </c>
      <c r="BQ706">
        <v>0</v>
      </c>
      <c r="BR706">
        <v>0</v>
      </c>
      <c r="BS706">
        <v>0</v>
      </c>
      <c r="BT706" s="17">
        <v>0</v>
      </c>
      <c r="BU706">
        <v>0</v>
      </c>
      <c r="BV706">
        <v>0</v>
      </c>
      <c r="BW706">
        <v>1</v>
      </c>
      <c r="BX706" s="17">
        <v>0</v>
      </c>
      <c r="BY706">
        <v>0</v>
      </c>
      <c r="BZ706">
        <v>0</v>
      </c>
      <c r="CA706">
        <v>0</v>
      </c>
      <c r="CB706">
        <v>0</v>
      </c>
      <c r="CC706" s="17">
        <v>0</v>
      </c>
      <c r="CD706">
        <v>0</v>
      </c>
      <c r="CE706">
        <v>0</v>
      </c>
      <c r="CF706">
        <v>1</v>
      </c>
      <c r="CG706">
        <v>0</v>
      </c>
      <c r="CH706">
        <v>0</v>
      </c>
      <c r="CI706">
        <v>0</v>
      </c>
      <c r="CJ706">
        <v>0</v>
      </c>
      <c r="CK706">
        <v>1</v>
      </c>
      <c r="CL706">
        <v>0</v>
      </c>
      <c r="CM706">
        <v>0</v>
      </c>
      <c r="CN706">
        <v>0</v>
      </c>
      <c r="CO706" s="17">
        <v>1</v>
      </c>
      <c r="CP706">
        <v>2.3E-2</v>
      </c>
      <c r="CQ706">
        <v>13</v>
      </c>
      <c r="CR706">
        <v>1</v>
      </c>
      <c r="CS706">
        <v>0</v>
      </c>
      <c r="CT706">
        <v>22</v>
      </c>
      <c r="CZ706" s="33" t="s">
        <v>85</v>
      </c>
    </row>
    <row r="707" spans="1:104" x14ac:dyDescent="0.25">
      <c r="A707">
        <v>706</v>
      </c>
      <c r="B707">
        <v>45</v>
      </c>
      <c r="C707" s="24" t="s">
        <v>470</v>
      </c>
      <c r="D707" s="12">
        <v>6.4</v>
      </c>
      <c r="E707" s="13">
        <v>0.1</v>
      </c>
      <c r="F707" s="7">
        <v>11.8571428571429</v>
      </c>
      <c r="G707" s="7">
        <f t="shared" si="171"/>
        <v>6.3000000000000007</v>
      </c>
      <c r="H707" s="15">
        <f t="shared" si="172"/>
        <v>6.5</v>
      </c>
      <c r="I707" s="11">
        <f t="shared" si="173"/>
        <v>6.9709808167266851E-2</v>
      </c>
      <c r="J707" s="32">
        <f t="shared" si="174"/>
        <v>5.8791404478417617E-3</v>
      </c>
      <c r="K707" s="32">
        <f t="shared" si="175"/>
        <v>170.09289178779545</v>
      </c>
      <c r="L707" s="8">
        <v>0</v>
      </c>
      <c r="M707" s="9">
        <v>1</v>
      </c>
      <c r="N707" s="8">
        <v>0</v>
      </c>
      <c r="O707" s="9">
        <v>0</v>
      </c>
      <c r="P707" s="9">
        <v>1</v>
      </c>
      <c r="Q707" s="9">
        <v>0</v>
      </c>
      <c r="R707" s="9">
        <v>0</v>
      </c>
      <c r="S707" s="8">
        <v>28796</v>
      </c>
      <c r="T707" s="9">
        <v>4</v>
      </c>
      <c r="U707" s="9">
        <f t="shared" si="176"/>
        <v>28791</v>
      </c>
      <c r="V707" s="9">
        <f t="shared" si="177"/>
        <v>30</v>
      </c>
      <c r="W707" s="7">
        <v>8.1310000000000002</v>
      </c>
      <c r="X707" s="7">
        <v>18.23</v>
      </c>
      <c r="Y707" s="9">
        <v>1</v>
      </c>
      <c r="Z707" s="9">
        <v>0</v>
      </c>
      <c r="AA707" s="9">
        <v>1</v>
      </c>
      <c r="AB707" s="9">
        <v>0</v>
      </c>
      <c r="AC707" s="9">
        <v>0</v>
      </c>
      <c r="AD707" s="29">
        <v>0</v>
      </c>
      <c r="AE707" s="9">
        <v>0</v>
      </c>
      <c r="AF707" s="9">
        <v>0</v>
      </c>
      <c r="AG707" s="29">
        <v>1</v>
      </c>
      <c r="AH707" s="9">
        <v>0</v>
      </c>
      <c r="AI707" s="29">
        <v>1</v>
      </c>
      <c r="AJ707" s="20">
        <v>2007</v>
      </c>
      <c r="AK707" s="32" t="s">
        <v>98</v>
      </c>
      <c r="AL707" s="32" t="s">
        <v>98</v>
      </c>
      <c r="AM707" s="32" t="s">
        <v>98</v>
      </c>
      <c r="AN707" s="42" t="s">
        <v>98</v>
      </c>
      <c r="AO707" s="41">
        <v>0.60299999999999998</v>
      </c>
      <c r="AP707" s="17">
        <v>0.39700000000000002</v>
      </c>
      <c r="AQ707" s="38">
        <f t="shared" si="167"/>
        <v>0.78200000000000003</v>
      </c>
      <c r="AR707" s="39">
        <v>0.218</v>
      </c>
      <c r="AS707" s="38">
        <f t="shared" si="168"/>
        <v>0.77600000000000002</v>
      </c>
      <c r="AT707" s="39">
        <v>0.224</v>
      </c>
      <c r="AU707">
        <v>0</v>
      </c>
      <c r="AV707" s="17">
        <v>1</v>
      </c>
      <c r="AW707">
        <f t="shared" si="169"/>
        <v>0.18899999999999995</v>
      </c>
      <c r="AX707" s="17">
        <v>0.81100000000000005</v>
      </c>
      <c r="AY707" s="17" t="s">
        <v>29</v>
      </c>
      <c r="AZ707">
        <v>0</v>
      </c>
      <c r="BA707">
        <v>0</v>
      </c>
      <c r="BB707">
        <v>1</v>
      </c>
      <c r="BC707">
        <v>0</v>
      </c>
      <c r="BD707">
        <v>0</v>
      </c>
      <c r="BE707">
        <v>0</v>
      </c>
      <c r="BF707" s="17">
        <v>0</v>
      </c>
      <c r="BG707">
        <v>0</v>
      </c>
      <c r="BH707">
        <v>1</v>
      </c>
      <c r="BI707" s="17">
        <v>0</v>
      </c>
      <c r="BJ707">
        <v>5087</v>
      </c>
      <c r="BK707">
        <v>9052</v>
      </c>
      <c r="BL707" s="90">
        <f t="shared" si="170"/>
        <v>32.361000000000004</v>
      </c>
      <c r="BM707">
        <v>1</v>
      </c>
      <c r="BN707">
        <v>0</v>
      </c>
      <c r="BO707">
        <v>0</v>
      </c>
      <c r="BP707">
        <v>0</v>
      </c>
      <c r="BQ707">
        <v>0</v>
      </c>
      <c r="BR707">
        <v>0</v>
      </c>
      <c r="BS707">
        <v>0</v>
      </c>
      <c r="BT707" s="17">
        <v>0</v>
      </c>
      <c r="BU707">
        <v>0</v>
      </c>
      <c r="BV707">
        <v>0</v>
      </c>
      <c r="BW707">
        <v>1</v>
      </c>
      <c r="BX707" s="17">
        <v>0</v>
      </c>
      <c r="BY707">
        <v>0</v>
      </c>
      <c r="BZ707">
        <v>0</v>
      </c>
      <c r="CA707">
        <v>0</v>
      </c>
      <c r="CB707">
        <v>0</v>
      </c>
      <c r="CC707" s="17">
        <v>0</v>
      </c>
      <c r="CD707">
        <v>0</v>
      </c>
      <c r="CE707">
        <v>0</v>
      </c>
      <c r="CF707">
        <v>1</v>
      </c>
      <c r="CG707">
        <v>0</v>
      </c>
      <c r="CH707">
        <v>0</v>
      </c>
      <c r="CI707">
        <v>0</v>
      </c>
      <c r="CJ707">
        <v>0</v>
      </c>
      <c r="CK707">
        <v>1</v>
      </c>
      <c r="CL707">
        <v>0</v>
      </c>
      <c r="CM707">
        <v>0</v>
      </c>
      <c r="CN707">
        <v>0</v>
      </c>
      <c r="CO707" s="17">
        <v>1</v>
      </c>
      <c r="CP707">
        <v>2.3E-2</v>
      </c>
      <c r="CQ707">
        <v>13</v>
      </c>
      <c r="CR707">
        <v>1</v>
      </c>
      <c r="CS707">
        <v>0</v>
      </c>
      <c r="CT707">
        <v>22</v>
      </c>
      <c r="CZ707" s="33" t="s">
        <v>85</v>
      </c>
    </row>
    <row r="708" spans="1:104" x14ac:dyDescent="0.25">
      <c r="A708">
        <v>707</v>
      </c>
      <c r="B708">
        <v>45</v>
      </c>
      <c r="C708" s="24" t="s">
        <v>470</v>
      </c>
      <c r="D708" s="12">
        <v>5.7</v>
      </c>
      <c r="E708" s="13">
        <v>0.1</v>
      </c>
      <c r="F708" s="7">
        <v>12.8571428571429</v>
      </c>
      <c r="G708" s="7">
        <f t="shared" si="171"/>
        <v>5.6000000000000005</v>
      </c>
      <c r="H708" s="15">
        <f t="shared" si="172"/>
        <v>5.8</v>
      </c>
      <c r="I708" s="11">
        <f t="shared" si="173"/>
        <v>6.162665043343088E-2</v>
      </c>
      <c r="J708" s="32">
        <f t="shared" si="174"/>
        <v>4.7931839226001641E-3</v>
      </c>
      <c r="K708" s="32">
        <f t="shared" si="175"/>
        <v>208.6295907162955</v>
      </c>
      <c r="L708" s="8">
        <v>0</v>
      </c>
      <c r="M708" s="9">
        <v>1</v>
      </c>
      <c r="N708" s="8">
        <v>0</v>
      </c>
      <c r="O708" s="9">
        <v>0</v>
      </c>
      <c r="P708" s="9">
        <v>1</v>
      </c>
      <c r="Q708" s="9">
        <v>0</v>
      </c>
      <c r="R708" s="9">
        <v>0</v>
      </c>
      <c r="S708" s="8">
        <v>43367</v>
      </c>
      <c r="T708" s="9">
        <v>5</v>
      </c>
      <c r="U708" s="9">
        <f t="shared" si="176"/>
        <v>43361</v>
      </c>
      <c r="V708" s="9">
        <f t="shared" si="177"/>
        <v>30</v>
      </c>
      <c r="W708" s="7">
        <v>8.1310000000000002</v>
      </c>
      <c r="X708" s="7">
        <v>18.23</v>
      </c>
      <c r="Y708" s="9">
        <v>1</v>
      </c>
      <c r="Z708" s="9">
        <v>0</v>
      </c>
      <c r="AA708" s="9">
        <v>1</v>
      </c>
      <c r="AB708" s="9">
        <v>0</v>
      </c>
      <c r="AC708" s="9">
        <v>0</v>
      </c>
      <c r="AD708" s="29">
        <v>0</v>
      </c>
      <c r="AE708" s="9">
        <v>0</v>
      </c>
      <c r="AF708" s="9">
        <v>0</v>
      </c>
      <c r="AG708" s="29">
        <v>1</v>
      </c>
      <c r="AH708" s="9">
        <v>0</v>
      </c>
      <c r="AI708" s="29">
        <v>1</v>
      </c>
      <c r="AJ708" s="20">
        <v>2007</v>
      </c>
      <c r="AK708" s="32" t="s">
        <v>98</v>
      </c>
      <c r="AL708" s="32" t="s">
        <v>98</v>
      </c>
      <c r="AM708" s="32" t="s">
        <v>98</v>
      </c>
      <c r="AN708" s="42" t="s">
        <v>98</v>
      </c>
      <c r="AO708" s="41">
        <v>0.60299999999999998</v>
      </c>
      <c r="AP708" s="17">
        <v>0.39700000000000002</v>
      </c>
      <c r="AQ708" s="38">
        <f t="shared" si="167"/>
        <v>0.78200000000000003</v>
      </c>
      <c r="AR708" s="39">
        <v>0.218</v>
      </c>
      <c r="AS708" s="38">
        <f t="shared" si="168"/>
        <v>0.77600000000000002</v>
      </c>
      <c r="AT708" s="39">
        <v>0.224</v>
      </c>
      <c r="AU708">
        <v>0</v>
      </c>
      <c r="AV708" s="17">
        <v>1</v>
      </c>
      <c r="AW708">
        <f t="shared" si="169"/>
        <v>0.18899999999999995</v>
      </c>
      <c r="AX708" s="17">
        <v>0.81100000000000005</v>
      </c>
      <c r="AY708" s="17" t="s">
        <v>29</v>
      </c>
      <c r="AZ708">
        <v>0</v>
      </c>
      <c r="BA708">
        <v>0</v>
      </c>
      <c r="BB708">
        <v>1</v>
      </c>
      <c r="BC708">
        <v>0</v>
      </c>
      <c r="BD708">
        <v>0</v>
      </c>
      <c r="BE708">
        <v>0</v>
      </c>
      <c r="BF708" s="17">
        <v>0</v>
      </c>
      <c r="BG708">
        <v>0</v>
      </c>
      <c r="BH708">
        <v>1</v>
      </c>
      <c r="BI708" s="17">
        <v>0</v>
      </c>
      <c r="BJ708">
        <v>5087</v>
      </c>
      <c r="BK708">
        <v>9052</v>
      </c>
      <c r="BL708" s="90">
        <f t="shared" si="170"/>
        <v>32.361000000000004</v>
      </c>
      <c r="BM708">
        <v>1</v>
      </c>
      <c r="BN708">
        <v>0</v>
      </c>
      <c r="BO708">
        <v>0</v>
      </c>
      <c r="BP708">
        <v>0</v>
      </c>
      <c r="BQ708">
        <v>0</v>
      </c>
      <c r="BR708">
        <v>0</v>
      </c>
      <c r="BS708">
        <v>0</v>
      </c>
      <c r="BT708" s="17">
        <v>0</v>
      </c>
      <c r="BU708">
        <v>0</v>
      </c>
      <c r="BV708">
        <v>0</v>
      </c>
      <c r="BW708">
        <v>1</v>
      </c>
      <c r="BX708" s="17">
        <v>0</v>
      </c>
      <c r="BY708">
        <v>0</v>
      </c>
      <c r="BZ708">
        <v>0</v>
      </c>
      <c r="CA708">
        <v>0</v>
      </c>
      <c r="CB708">
        <v>0</v>
      </c>
      <c r="CC708" s="17">
        <v>0</v>
      </c>
      <c r="CD708">
        <v>0</v>
      </c>
      <c r="CE708">
        <v>0</v>
      </c>
      <c r="CF708">
        <v>1</v>
      </c>
      <c r="CG708">
        <v>0</v>
      </c>
      <c r="CH708">
        <v>0</v>
      </c>
      <c r="CI708">
        <v>0</v>
      </c>
      <c r="CJ708">
        <v>0</v>
      </c>
      <c r="CK708">
        <v>1</v>
      </c>
      <c r="CL708">
        <v>0</v>
      </c>
      <c r="CM708">
        <v>0</v>
      </c>
      <c r="CN708">
        <v>0</v>
      </c>
      <c r="CO708" s="17">
        <v>1</v>
      </c>
      <c r="CP708">
        <v>2.3E-2</v>
      </c>
      <c r="CQ708">
        <v>13</v>
      </c>
      <c r="CR708">
        <v>1</v>
      </c>
      <c r="CS708">
        <v>0</v>
      </c>
      <c r="CT708">
        <v>22</v>
      </c>
      <c r="CZ708" s="33" t="s">
        <v>85</v>
      </c>
    </row>
    <row r="709" spans="1:104" x14ac:dyDescent="0.25">
      <c r="A709">
        <v>708</v>
      </c>
      <c r="B709">
        <v>45</v>
      </c>
      <c r="C709" s="24" t="s">
        <v>470</v>
      </c>
      <c r="D709" s="12">
        <v>6.7</v>
      </c>
      <c r="E709" s="13">
        <v>0.1</v>
      </c>
      <c r="F709" s="7">
        <v>13.8571428571429</v>
      </c>
      <c r="G709" s="7">
        <f t="shared" si="171"/>
        <v>6.6000000000000005</v>
      </c>
      <c r="H709" s="15">
        <f t="shared" si="172"/>
        <v>6.8</v>
      </c>
      <c r="I709" s="11">
        <f t="shared" si="173"/>
        <v>8.1205475525368942E-2</v>
      </c>
      <c r="J709" s="32">
        <f t="shared" si="174"/>
        <v>5.8601889554389776E-3</v>
      </c>
      <c r="K709" s="32">
        <f t="shared" si="175"/>
        <v>170.64296178912059</v>
      </c>
      <c r="L709" s="8">
        <v>0</v>
      </c>
      <c r="M709" s="9">
        <v>1</v>
      </c>
      <c r="N709" s="8">
        <v>0</v>
      </c>
      <c r="O709" s="9">
        <v>0</v>
      </c>
      <c r="P709" s="9">
        <v>1</v>
      </c>
      <c r="Q709" s="9">
        <v>0</v>
      </c>
      <c r="R709" s="9">
        <v>0</v>
      </c>
      <c r="S709" s="8">
        <v>28934</v>
      </c>
      <c r="T709" s="9">
        <v>6</v>
      </c>
      <c r="U709" s="9">
        <f t="shared" si="176"/>
        <v>28927</v>
      </c>
      <c r="V709" s="9">
        <f t="shared" si="177"/>
        <v>30</v>
      </c>
      <c r="W709" s="7">
        <v>8.3089999999999993</v>
      </c>
      <c r="X709" s="7">
        <v>18.27</v>
      </c>
      <c r="Y709" s="9">
        <v>1</v>
      </c>
      <c r="Z709" s="9">
        <v>0</v>
      </c>
      <c r="AA709" s="9">
        <v>1</v>
      </c>
      <c r="AB709" s="9">
        <v>0</v>
      </c>
      <c r="AC709" s="9">
        <v>0</v>
      </c>
      <c r="AD709" s="29">
        <v>0</v>
      </c>
      <c r="AE709" s="9">
        <v>0</v>
      </c>
      <c r="AF709" s="9">
        <v>0</v>
      </c>
      <c r="AG709" s="29">
        <v>1</v>
      </c>
      <c r="AH709" s="9">
        <v>0</v>
      </c>
      <c r="AI709" s="29">
        <v>1</v>
      </c>
      <c r="AJ709" s="20">
        <v>2007</v>
      </c>
      <c r="AK709" s="32" t="s">
        <v>98</v>
      </c>
      <c r="AL709" s="32" t="s">
        <v>98</v>
      </c>
      <c r="AM709" s="32" t="s">
        <v>98</v>
      </c>
      <c r="AN709" s="42" t="s">
        <v>98</v>
      </c>
      <c r="AO709" s="41">
        <v>0.60299999999999998</v>
      </c>
      <c r="AP709" s="17">
        <v>0.39700000000000002</v>
      </c>
      <c r="AQ709" s="38">
        <f t="shared" si="167"/>
        <v>0.77900000000000003</v>
      </c>
      <c r="AR709" s="39">
        <v>0.221</v>
      </c>
      <c r="AS709" s="38">
        <f t="shared" si="168"/>
        <v>0.78800000000000003</v>
      </c>
      <c r="AT709" s="39">
        <v>0.21199999999999999</v>
      </c>
      <c r="AU709">
        <v>0</v>
      </c>
      <c r="AV709" s="17">
        <v>1</v>
      </c>
      <c r="AW709">
        <f t="shared" si="169"/>
        <v>0.18100000000000005</v>
      </c>
      <c r="AX709" s="17">
        <v>0.81899999999999995</v>
      </c>
      <c r="AY709" s="17" t="s">
        <v>29</v>
      </c>
      <c r="AZ709">
        <v>0</v>
      </c>
      <c r="BA709">
        <v>0</v>
      </c>
      <c r="BB709">
        <v>1</v>
      </c>
      <c r="BC709">
        <v>0</v>
      </c>
      <c r="BD709">
        <v>0</v>
      </c>
      <c r="BE709">
        <v>0</v>
      </c>
      <c r="BF709" s="17">
        <v>0</v>
      </c>
      <c r="BG709">
        <v>0</v>
      </c>
      <c r="BH709">
        <v>1</v>
      </c>
      <c r="BI709" s="17">
        <v>0</v>
      </c>
      <c r="BJ709">
        <v>5087</v>
      </c>
      <c r="BK709">
        <v>9052</v>
      </c>
      <c r="BL709" s="90">
        <f t="shared" si="170"/>
        <v>32.579000000000001</v>
      </c>
      <c r="BM709">
        <v>1</v>
      </c>
      <c r="BN709">
        <v>0</v>
      </c>
      <c r="BO709">
        <v>0</v>
      </c>
      <c r="BP709">
        <v>0</v>
      </c>
      <c r="BQ709">
        <v>0</v>
      </c>
      <c r="BR709">
        <v>0</v>
      </c>
      <c r="BS709">
        <v>0</v>
      </c>
      <c r="BT709" s="17">
        <v>0</v>
      </c>
      <c r="BU709">
        <v>0</v>
      </c>
      <c r="BV709">
        <v>0</v>
      </c>
      <c r="BW709">
        <v>1</v>
      </c>
      <c r="BX709" s="17">
        <v>0</v>
      </c>
      <c r="BY709">
        <v>0</v>
      </c>
      <c r="BZ709">
        <v>0</v>
      </c>
      <c r="CA709">
        <v>0</v>
      </c>
      <c r="CB709">
        <v>0</v>
      </c>
      <c r="CC709" s="17">
        <v>0</v>
      </c>
      <c r="CD709">
        <v>0</v>
      </c>
      <c r="CE709">
        <v>0</v>
      </c>
      <c r="CF709">
        <v>1</v>
      </c>
      <c r="CG709">
        <v>0</v>
      </c>
      <c r="CH709">
        <v>0</v>
      </c>
      <c r="CI709">
        <v>0</v>
      </c>
      <c r="CJ709">
        <v>0</v>
      </c>
      <c r="CK709">
        <v>1</v>
      </c>
      <c r="CL709">
        <v>0</v>
      </c>
      <c r="CM709">
        <v>0</v>
      </c>
      <c r="CN709">
        <v>0</v>
      </c>
      <c r="CO709" s="17">
        <v>1</v>
      </c>
      <c r="CP709">
        <v>2.3E-2</v>
      </c>
      <c r="CQ709">
        <v>13</v>
      </c>
      <c r="CR709">
        <v>1</v>
      </c>
      <c r="CS709">
        <v>0</v>
      </c>
      <c r="CT709">
        <v>22</v>
      </c>
      <c r="CZ709" s="33" t="s">
        <v>85</v>
      </c>
    </row>
    <row r="710" spans="1:104" x14ac:dyDescent="0.25">
      <c r="A710">
        <v>709</v>
      </c>
      <c r="B710">
        <v>45</v>
      </c>
      <c r="C710" s="24" t="s">
        <v>470</v>
      </c>
      <c r="D710" s="12">
        <v>5.8</v>
      </c>
      <c r="E710" s="13">
        <v>0.1</v>
      </c>
      <c r="F710" s="7">
        <v>14.8571428571429</v>
      </c>
      <c r="G710" s="7">
        <f t="shared" si="171"/>
        <v>5.7</v>
      </c>
      <c r="H710" s="15">
        <f t="shared" si="172"/>
        <v>5.8999999999999995</v>
      </c>
      <c r="I710" s="11">
        <f t="shared" si="173"/>
        <v>6.998226275353496E-2</v>
      </c>
      <c r="J710" s="32">
        <f t="shared" si="174"/>
        <v>4.7103446084109934E-3</v>
      </c>
      <c r="K710" s="32">
        <f t="shared" si="175"/>
        <v>212.29869216242844</v>
      </c>
      <c r="L710" s="8">
        <v>0</v>
      </c>
      <c r="M710" s="9">
        <v>1</v>
      </c>
      <c r="N710" s="8">
        <v>0</v>
      </c>
      <c r="O710" s="9">
        <v>0</v>
      </c>
      <c r="P710" s="9">
        <v>1</v>
      </c>
      <c r="Q710" s="9">
        <v>0</v>
      </c>
      <c r="R710" s="9">
        <v>0</v>
      </c>
      <c r="S710" s="8">
        <v>44858</v>
      </c>
      <c r="T710" s="9">
        <v>7</v>
      </c>
      <c r="U710" s="9">
        <f t="shared" si="176"/>
        <v>44850</v>
      </c>
      <c r="V710" s="9">
        <f t="shared" si="177"/>
        <v>30</v>
      </c>
      <c r="W710" s="7">
        <v>8.3089999999999993</v>
      </c>
      <c r="X710" s="7">
        <v>18.27</v>
      </c>
      <c r="Y710" s="9">
        <v>1</v>
      </c>
      <c r="Z710" s="9">
        <v>0</v>
      </c>
      <c r="AA710" s="9">
        <v>1</v>
      </c>
      <c r="AB710" s="9">
        <v>0</v>
      </c>
      <c r="AC710" s="9">
        <v>0</v>
      </c>
      <c r="AD710" s="29">
        <v>0</v>
      </c>
      <c r="AE710" s="9">
        <v>0</v>
      </c>
      <c r="AF710" s="9">
        <v>0</v>
      </c>
      <c r="AG710" s="29">
        <v>1</v>
      </c>
      <c r="AH710" s="9">
        <v>0</v>
      </c>
      <c r="AI710" s="29">
        <v>1</v>
      </c>
      <c r="AJ710" s="20">
        <v>2007</v>
      </c>
      <c r="AK710" s="32" t="s">
        <v>98</v>
      </c>
      <c r="AL710" s="32" t="s">
        <v>98</v>
      </c>
      <c r="AM710" s="32" t="s">
        <v>98</v>
      </c>
      <c r="AN710" s="42" t="s">
        <v>98</v>
      </c>
      <c r="AO710" s="41">
        <v>0.60299999999999998</v>
      </c>
      <c r="AP710" s="17">
        <v>0.39700000000000002</v>
      </c>
      <c r="AQ710" s="38">
        <f t="shared" si="167"/>
        <v>0.77900000000000003</v>
      </c>
      <c r="AR710" s="39">
        <v>0.221</v>
      </c>
      <c r="AS710" s="38">
        <f t="shared" si="168"/>
        <v>0.78800000000000003</v>
      </c>
      <c r="AT710" s="39">
        <v>0.21199999999999999</v>
      </c>
      <c r="AU710">
        <v>0</v>
      </c>
      <c r="AV710" s="17">
        <v>1</v>
      </c>
      <c r="AW710">
        <f t="shared" si="169"/>
        <v>0.18100000000000005</v>
      </c>
      <c r="AX710" s="17">
        <v>0.81899999999999995</v>
      </c>
      <c r="AY710" s="17" t="s">
        <v>29</v>
      </c>
      <c r="AZ710">
        <v>0</v>
      </c>
      <c r="BA710">
        <v>0</v>
      </c>
      <c r="BB710">
        <v>1</v>
      </c>
      <c r="BC710">
        <v>0</v>
      </c>
      <c r="BD710">
        <v>0</v>
      </c>
      <c r="BE710">
        <v>0</v>
      </c>
      <c r="BF710" s="17">
        <v>0</v>
      </c>
      <c r="BG710">
        <v>0</v>
      </c>
      <c r="BH710">
        <v>1</v>
      </c>
      <c r="BI710" s="17">
        <v>0</v>
      </c>
      <c r="BJ710">
        <v>5087</v>
      </c>
      <c r="BK710">
        <v>9052</v>
      </c>
      <c r="BL710" s="90">
        <f t="shared" si="170"/>
        <v>32.579000000000001</v>
      </c>
      <c r="BM710">
        <v>1</v>
      </c>
      <c r="BN710">
        <v>0</v>
      </c>
      <c r="BO710">
        <v>0</v>
      </c>
      <c r="BP710">
        <v>0</v>
      </c>
      <c r="BQ710">
        <v>0</v>
      </c>
      <c r="BR710">
        <v>0</v>
      </c>
      <c r="BS710">
        <v>0</v>
      </c>
      <c r="BT710" s="17">
        <v>0</v>
      </c>
      <c r="BU710">
        <v>0</v>
      </c>
      <c r="BV710">
        <v>0</v>
      </c>
      <c r="BW710">
        <v>1</v>
      </c>
      <c r="BX710" s="17">
        <v>0</v>
      </c>
      <c r="BY710">
        <v>0</v>
      </c>
      <c r="BZ710">
        <v>0</v>
      </c>
      <c r="CA710">
        <v>0</v>
      </c>
      <c r="CB710">
        <v>0</v>
      </c>
      <c r="CC710" s="17">
        <v>0</v>
      </c>
      <c r="CD710">
        <v>0</v>
      </c>
      <c r="CE710">
        <v>0</v>
      </c>
      <c r="CF710">
        <v>1</v>
      </c>
      <c r="CG710">
        <v>0</v>
      </c>
      <c r="CH710">
        <v>0</v>
      </c>
      <c r="CI710">
        <v>0</v>
      </c>
      <c r="CJ710">
        <v>0</v>
      </c>
      <c r="CK710">
        <v>1</v>
      </c>
      <c r="CL710">
        <v>0</v>
      </c>
      <c r="CM710">
        <v>0</v>
      </c>
      <c r="CN710">
        <v>0</v>
      </c>
      <c r="CO710" s="17">
        <v>1</v>
      </c>
      <c r="CP710">
        <v>2.3E-2</v>
      </c>
      <c r="CQ710">
        <v>13</v>
      </c>
      <c r="CR710">
        <v>1</v>
      </c>
      <c r="CS710">
        <v>0</v>
      </c>
      <c r="CT710">
        <v>22</v>
      </c>
      <c r="CZ710" s="33" t="s">
        <v>85</v>
      </c>
    </row>
    <row r="711" spans="1:104" x14ac:dyDescent="0.25">
      <c r="A711">
        <v>710</v>
      </c>
      <c r="B711">
        <v>45</v>
      </c>
      <c r="C711" s="24" t="s">
        <v>470</v>
      </c>
      <c r="D711" s="12">
        <v>6.2</v>
      </c>
      <c r="E711" s="13">
        <v>0.1</v>
      </c>
      <c r="F711" s="7">
        <v>15.8571428571429</v>
      </c>
      <c r="G711" s="7">
        <f t="shared" si="171"/>
        <v>6.1000000000000005</v>
      </c>
      <c r="H711" s="15">
        <f t="shared" si="172"/>
        <v>6.3</v>
      </c>
      <c r="I711" s="11">
        <f t="shared" si="173"/>
        <v>9.0907414049634136E-2</v>
      </c>
      <c r="J711" s="32">
        <f t="shared" si="174"/>
        <v>5.7328999851120471E-3</v>
      </c>
      <c r="K711" s="32">
        <f t="shared" si="175"/>
        <v>174.4317889021145</v>
      </c>
      <c r="L711" s="8">
        <v>0</v>
      </c>
      <c r="M711" s="9">
        <v>1</v>
      </c>
      <c r="N711" s="8">
        <v>0</v>
      </c>
      <c r="O711" s="9">
        <v>0</v>
      </c>
      <c r="P711" s="9">
        <v>1</v>
      </c>
      <c r="Q711" s="9">
        <v>0</v>
      </c>
      <c r="R711" s="9">
        <v>0</v>
      </c>
      <c r="S711" s="8">
        <v>30184</v>
      </c>
      <c r="T711" s="9">
        <v>8</v>
      </c>
      <c r="U711" s="9">
        <f t="shared" si="176"/>
        <v>30175</v>
      </c>
      <c r="V711" s="9">
        <f t="shared" si="177"/>
        <v>30</v>
      </c>
      <c r="W711" s="7">
        <v>8.4130000000000003</v>
      </c>
      <c r="X711" s="7">
        <v>18.39</v>
      </c>
      <c r="Y711" s="9">
        <v>1</v>
      </c>
      <c r="Z711" s="9">
        <v>0</v>
      </c>
      <c r="AA711" s="9">
        <v>1</v>
      </c>
      <c r="AB711" s="9">
        <v>0</v>
      </c>
      <c r="AC711" s="9">
        <v>0</v>
      </c>
      <c r="AD711" s="29">
        <v>0</v>
      </c>
      <c r="AE711" s="9">
        <v>0</v>
      </c>
      <c r="AF711" s="9">
        <v>0</v>
      </c>
      <c r="AG711" s="29">
        <v>1</v>
      </c>
      <c r="AH711" s="9">
        <v>0</v>
      </c>
      <c r="AI711" s="29">
        <v>1</v>
      </c>
      <c r="AJ711" s="20">
        <v>2007</v>
      </c>
      <c r="AK711" s="32" t="s">
        <v>98</v>
      </c>
      <c r="AL711" s="32" t="s">
        <v>98</v>
      </c>
      <c r="AM711" s="32" t="s">
        <v>98</v>
      </c>
      <c r="AN711" s="42" t="s">
        <v>98</v>
      </c>
      <c r="AO711" s="41">
        <v>0.60299999999999998</v>
      </c>
      <c r="AP711" s="17">
        <v>0.39700000000000002</v>
      </c>
      <c r="AQ711" s="38">
        <f t="shared" si="167"/>
        <v>0.77900000000000003</v>
      </c>
      <c r="AR711" s="39">
        <v>0.221</v>
      </c>
      <c r="AS711" s="38">
        <f t="shared" si="168"/>
        <v>0.78700000000000003</v>
      </c>
      <c r="AT711" s="39">
        <v>0.21299999999999999</v>
      </c>
      <c r="AU711">
        <v>0</v>
      </c>
      <c r="AV711" s="17">
        <v>1</v>
      </c>
      <c r="AW711">
        <f t="shared" si="169"/>
        <v>0.17500000000000004</v>
      </c>
      <c r="AX711" s="17">
        <v>0.82499999999999996</v>
      </c>
      <c r="AY711" s="17" t="s">
        <v>29</v>
      </c>
      <c r="AZ711">
        <v>0</v>
      </c>
      <c r="BA711">
        <v>0</v>
      </c>
      <c r="BB711">
        <v>1</v>
      </c>
      <c r="BC711">
        <v>0</v>
      </c>
      <c r="BD711">
        <v>0</v>
      </c>
      <c r="BE711">
        <v>0</v>
      </c>
      <c r="BF711" s="17">
        <v>0</v>
      </c>
      <c r="BG711">
        <v>0</v>
      </c>
      <c r="BH711">
        <v>1</v>
      </c>
      <c r="BI711" s="17">
        <v>0</v>
      </c>
      <c r="BJ711">
        <v>5087</v>
      </c>
      <c r="BK711">
        <v>9052</v>
      </c>
      <c r="BL711" s="90">
        <f t="shared" si="170"/>
        <v>32.802999999999997</v>
      </c>
      <c r="BM711">
        <v>1</v>
      </c>
      <c r="BN711">
        <v>0</v>
      </c>
      <c r="BO711">
        <v>0</v>
      </c>
      <c r="BP711">
        <v>0</v>
      </c>
      <c r="BQ711">
        <v>0</v>
      </c>
      <c r="BR711">
        <v>0</v>
      </c>
      <c r="BS711">
        <v>0</v>
      </c>
      <c r="BT711" s="17">
        <v>0</v>
      </c>
      <c r="BU711">
        <v>0</v>
      </c>
      <c r="BV711">
        <v>0</v>
      </c>
      <c r="BW711">
        <v>1</v>
      </c>
      <c r="BX711" s="17">
        <v>0</v>
      </c>
      <c r="BY711">
        <v>0</v>
      </c>
      <c r="BZ711">
        <v>0</v>
      </c>
      <c r="CA711">
        <v>0</v>
      </c>
      <c r="CB711">
        <v>0</v>
      </c>
      <c r="CC711" s="17">
        <v>0</v>
      </c>
      <c r="CD711">
        <v>0</v>
      </c>
      <c r="CE711">
        <v>0</v>
      </c>
      <c r="CF711">
        <v>1</v>
      </c>
      <c r="CG711">
        <v>0</v>
      </c>
      <c r="CH711">
        <v>0</v>
      </c>
      <c r="CI711">
        <v>0</v>
      </c>
      <c r="CJ711">
        <v>0</v>
      </c>
      <c r="CK711">
        <v>1</v>
      </c>
      <c r="CL711">
        <v>0</v>
      </c>
      <c r="CM711">
        <v>0</v>
      </c>
      <c r="CN711">
        <v>0</v>
      </c>
      <c r="CO711" s="17">
        <v>1</v>
      </c>
      <c r="CP711">
        <v>2.3E-2</v>
      </c>
      <c r="CQ711">
        <v>13</v>
      </c>
      <c r="CR711">
        <v>1</v>
      </c>
      <c r="CS711">
        <v>0</v>
      </c>
      <c r="CT711">
        <v>22</v>
      </c>
      <c r="CZ711" s="33" t="s">
        <v>85</v>
      </c>
    </row>
    <row r="712" spans="1:104" x14ac:dyDescent="0.25">
      <c r="A712">
        <v>711</v>
      </c>
      <c r="B712">
        <v>45</v>
      </c>
      <c r="C712" s="24" t="s">
        <v>470</v>
      </c>
      <c r="D712" s="12">
        <v>5.3</v>
      </c>
      <c r="E712" s="13">
        <v>0.1</v>
      </c>
      <c r="F712" s="7">
        <v>16.8571428571429</v>
      </c>
      <c r="G712" s="7">
        <f t="shared" si="171"/>
        <v>5.2</v>
      </c>
      <c r="H712" s="15">
        <f t="shared" si="172"/>
        <v>5.3999999999999995</v>
      </c>
      <c r="I712" s="11">
        <f t="shared" si="173"/>
        <v>7.9462540652765284E-2</v>
      </c>
      <c r="J712" s="32">
        <f t="shared" si="174"/>
        <v>4.7138795302487761E-3</v>
      </c>
      <c r="K712" s="32">
        <f t="shared" si="175"/>
        <v>212.13949011277018</v>
      </c>
      <c r="L712" s="8">
        <v>0</v>
      </c>
      <c r="M712" s="9">
        <v>1</v>
      </c>
      <c r="N712" s="8">
        <v>0</v>
      </c>
      <c r="O712" s="9">
        <v>0</v>
      </c>
      <c r="P712" s="9">
        <v>1</v>
      </c>
      <c r="Q712" s="9">
        <v>0</v>
      </c>
      <c r="R712" s="9">
        <v>0</v>
      </c>
      <c r="S712" s="8">
        <v>44729</v>
      </c>
      <c r="T712" s="9">
        <v>9</v>
      </c>
      <c r="U712" s="9">
        <f t="shared" si="176"/>
        <v>44719</v>
      </c>
      <c r="V712" s="9">
        <f t="shared" si="177"/>
        <v>30</v>
      </c>
      <c r="W712" s="7">
        <v>8.4130000000000003</v>
      </c>
      <c r="X712" s="7">
        <v>18.39</v>
      </c>
      <c r="Y712" s="9">
        <v>1</v>
      </c>
      <c r="Z712" s="9">
        <v>0</v>
      </c>
      <c r="AA712" s="9">
        <v>1</v>
      </c>
      <c r="AB712" s="9">
        <v>0</v>
      </c>
      <c r="AC712" s="9">
        <v>0</v>
      </c>
      <c r="AD712" s="29">
        <v>0</v>
      </c>
      <c r="AE712" s="9">
        <v>0</v>
      </c>
      <c r="AF712" s="9">
        <v>0</v>
      </c>
      <c r="AG712" s="29">
        <v>1</v>
      </c>
      <c r="AH712" s="9">
        <v>0</v>
      </c>
      <c r="AI712" s="29">
        <v>1</v>
      </c>
      <c r="AJ712" s="20">
        <v>2007</v>
      </c>
      <c r="AK712" s="32" t="s">
        <v>98</v>
      </c>
      <c r="AL712" s="32" t="s">
        <v>98</v>
      </c>
      <c r="AM712" s="32" t="s">
        <v>98</v>
      </c>
      <c r="AN712" s="42" t="s">
        <v>98</v>
      </c>
      <c r="AO712" s="41">
        <v>0.60299999999999998</v>
      </c>
      <c r="AP712" s="17">
        <v>0.39700000000000002</v>
      </c>
      <c r="AQ712" s="38">
        <f t="shared" si="167"/>
        <v>0.77900000000000003</v>
      </c>
      <c r="AR712" s="39">
        <v>0.221</v>
      </c>
      <c r="AS712" s="38">
        <f t="shared" si="168"/>
        <v>0.78700000000000003</v>
      </c>
      <c r="AT712" s="39">
        <v>0.21299999999999999</v>
      </c>
      <c r="AU712">
        <v>0</v>
      </c>
      <c r="AV712" s="17">
        <v>1</v>
      </c>
      <c r="AW712">
        <f t="shared" si="169"/>
        <v>0.17500000000000004</v>
      </c>
      <c r="AX712" s="17">
        <v>0.82499999999999996</v>
      </c>
      <c r="AY712" s="17" t="s">
        <v>29</v>
      </c>
      <c r="AZ712">
        <v>0</v>
      </c>
      <c r="BA712">
        <v>0</v>
      </c>
      <c r="BB712">
        <v>1</v>
      </c>
      <c r="BC712">
        <v>0</v>
      </c>
      <c r="BD712">
        <v>0</v>
      </c>
      <c r="BE712">
        <v>0</v>
      </c>
      <c r="BF712" s="17">
        <v>0</v>
      </c>
      <c r="BG712">
        <v>0</v>
      </c>
      <c r="BH712">
        <v>1</v>
      </c>
      <c r="BI712" s="17">
        <v>0</v>
      </c>
      <c r="BJ712">
        <v>5087</v>
      </c>
      <c r="BK712">
        <v>9052</v>
      </c>
      <c r="BL712" s="90">
        <f t="shared" si="170"/>
        <v>32.802999999999997</v>
      </c>
      <c r="BM712">
        <v>1</v>
      </c>
      <c r="BN712">
        <v>0</v>
      </c>
      <c r="BO712">
        <v>0</v>
      </c>
      <c r="BP712">
        <v>0</v>
      </c>
      <c r="BQ712">
        <v>0</v>
      </c>
      <c r="BR712">
        <v>0</v>
      </c>
      <c r="BS712">
        <v>0</v>
      </c>
      <c r="BT712" s="17">
        <v>0</v>
      </c>
      <c r="BU712">
        <v>0</v>
      </c>
      <c r="BV712">
        <v>0</v>
      </c>
      <c r="BW712">
        <v>1</v>
      </c>
      <c r="BX712" s="17">
        <v>0</v>
      </c>
      <c r="BY712">
        <v>0</v>
      </c>
      <c r="BZ712">
        <v>0</v>
      </c>
      <c r="CA712">
        <v>0</v>
      </c>
      <c r="CB712">
        <v>0</v>
      </c>
      <c r="CC712" s="17">
        <v>0</v>
      </c>
      <c r="CD712">
        <v>0</v>
      </c>
      <c r="CE712">
        <v>0</v>
      </c>
      <c r="CF712">
        <v>1</v>
      </c>
      <c r="CG712">
        <v>0</v>
      </c>
      <c r="CH712">
        <v>0</v>
      </c>
      <c r="CI712">
        <v>0</v>
      </c>
      <c r="CJ712">
        <v>0</v>
      </c>
      <c r="CK712">
        <v>1</v>
      </c>
      <c r="CL712">
        <v>0</v>
      </c>
      <c r="CM712">
        <v>0</v>
      </c>
      <c r="CN712">
        <v>0</v>
      </c>
      <c r="CO712" s="17">
        <v>1</v>
      </c>
      <c r="CP712">
        <v>2.3E-2</v>
      </c>
      <c r="CQ712">
        <v>13</v>
      </c>
      <c r="CR712">
        <v>1</v>
      </c>
      <c r="CS712">
        <v>0</v>
      </c>
      <c r="CT712">
        <v>22</v>
      </c>
      <c r="CZ712" s="33" t="s">
        <v>85</v>
      </c>
    </row>
    <row r="713" spans="1:104" x14ac:dyDescent="0.25">
      <c r="A713">
        <v>712</v>
      </c>
      <c r="B713">
        <v>45</v>
      </c>
      <c r="C713" s="24" t="s">
        <v>470</v>
      </c>
      <c r="D713" s="12">
        <v>5.7</v>
      </c>
      <c r="E713" s="13">
        <v>0.2</v>
      </c>
      <c r="F713" s="7">
        <v>17.8571428571429</v>
      </c>
      <c r="G713" s="7">
        <f t="shared" si="171"/>
        <v>5.5</v>
      </c>
      <c r="H713" s="15">
        <f t="shared" si="172"/>
        <v>5.9</v>
      </c>
      <c r="I713" s="11">
        <f t="shared" si="173"/>
        <v>0.10159251351266772</v>
      </c>
      <c r="J713" s="32">
        <f t="shared" si="174"/>
        <v>5.6891807567093786E-3</v>
      </c>
      <c r="K713" s="32">
        <f t="shared" si="175"/>
        <v>175.77223202491459</v>
      </c>
      <c r="L713" s="8">
        <v>0</v>
      </c>
      <c r="M713" s="9">
        <v>1</v>
      </c>
      <c r="N713" s="8">
        <v>0</v>
      </c>
      <c r="O713" s="9">
        <v>0</v>
      </c>
      <c r="P713" s="9">
        <v>1</v>
      </c>
      <c r="Q713" s="9">
        <v>0</v>
      </c>
      <c r="R713" s="9">
        <v>0</v>
      </c>
      <c r="S713" s="8">
        <v>30588</v>
      </c>
      <c r="T713" s="9">
        <v>10</v>
      </c>
      <c r="U713" s="9">
        <f t="shared" si="176"/>
        <v>30577</v>
      </c>
      <c r="V713" s="9">
        <f t="shared" si="177"/>
        <v>30</v>
      </c>
      <c r="W713" s="7">
        <v>7.95</v>
      </c>
      <c r="X713" s="7">
        <v>18.16</v>
      </c>
      <c r="Y713" s="9">
        <v>1</v>
      </c>
      <c r="Z713" s="9">
        <v>0</v>
      </c>
      <c r="AA713" s="9">
        <v>1</v>
      </c>
      <c r="AB713" s="9">
        <v>0</v>
      </c>
      <c r="AC713" s="9">
        <v>0</v>
      </c>
      <c r="AD713" s="29">
        <v>0</v>
      </c>
      <c r="AE713" s="9">
        <v>0</v>
      </c>
      <c r="AF713" s="9">
        <v>0</v>
      </c>
      <c r="AG713" s="29">
        <v>1</v>
      </c>
      <c r="AH713" s="9">
        <v>0</v>
      </c>
      <c r="AI713" s="29">
        <v>1</v>
      </c>
      <c r="AJ713" s="20">
        <v>2007</v>
      </c>
      <c r="AK713" s="32" t="s">
        <v>98</v>
      </c>
      <c r="AL713" s="32" t="s">
        <v>98</v>
      </c>
      <c r="AM713" s="32" t="s">
        <v>98</v>
      </c>
      <c r="AN713" s="42" t="s">
        <v>98</v>
      </c>
      <c r="AO713" s="41">
        <v>0.60299999999999998</v>
      </c>
      <c r="AP713" s="17">
        <v>0.39700000000000002</v>
      </c>
      <c r="AQ713" s="38">
        <f t="shared" si="167"/>
        <v>0.78400000000000003</v>
      </c>
      <c r="AR713" s="39">
        <v>0.216</v>
      </c>
      <c r="AS713" s="38">
        <f t="shared" si="168"/>
        <v>0.76300000000000001</v>
      </c>
      <c r="AT713" s="39">
        <v>0.23699999999999999</v>
      </c>
      <c r="AU713">
        <v>0</v>
      </c>
      <c r="AV713" s="17">
        <v>1</v>
      </c>
      <c r="AW713">
        <f t="shared" si="169"/>
        <v>0.20799999999999996</v>
      </c>
      <c r="AX713" s="17">
        <v>0.79200000000000004</v>
      </c>
      <c r="AY713" s="17" t="s">
        <v>29</v>
      </c>
      <c r="AZ713">
        <v>0</v>
      </c>
      <c r="BA713">
        <v>0</v>
      </c>
      <c r="BB713">
        <v>1</v>
      </c>
      <c r="BC713">
        <v>0</v>
      </c>
      <c r="BD713">
        <v>0</v>
      </c>
      <c r="BE713">
        <v>0</v>
      </c>
      <c r="BF713" s="17">
        <v>0</v>
      </c>
      <c r="BG713">
        <v>0</v>
      </c>
      <c r="BH713">
        <v>1</v>
      </c>
      <c r="BI713" s="17">
        <v>0</v>
      </c>
      <c r="BJ713">
        <v>5087</v>
      </c>
      <c r="BK713">
        <v>9052</v>
      </c>
      <c r="BL713" s="90">
        <f t="shared" si="170"/>
        <v>32.11</v>
      </c>
      <c r="BM713">
        <v>1</v>
      </c>
      <c r="BN713">
        <v>0</v>
      </c>
      <c r="BO713">
        <v>0</v>
      </c>
      <c r="BP713">
        <v>0</v>
      </c>
      <c r="BQ713">
        <v>0</v>
      </c>
      <c r="BR713">
        <v>0</v>
      </c>
      <c r="BS713">
        <v>0</v>
      </c>
      <c r="BT713" s="17">
        <v>0</v>
      </c>
      <c r="BU713">
        <v>0</v>
      </c>
      <c r="BV713">
        <v>0</v>
      </c>
      <c r="BW713">
        <v>1</v>
      </c>
      <c r="BX713" s="17">
        <v>0</v>
      </c>
      <c r="BY713">
        <v>0</v>
      </c>
      <c r="BZ713">
        <v>0</v>
      </c>
      <c r="CA713">
        <v>0</v>
      </c>
      <c r="CB713">
        <v>0</v>
      </c>
      <c r="CC713" s="17">
        <v>0</v>
      </c>
      <c r="CD713">
        <v>0</v>
      </c>
      <c r="CE713">
        <v>0</v>
      </c>
      <c r="CF713">
        <v>1</v>
      </c>
      <c r="CG713">
        <v>0</v>
      </c>
      <c r="CH713">
        <v>0</v>
      </c>
      <c r="CI713">
        <v>0</v>
      </c>
      <c r="CJ713">
        <v>0</v>
      </c>
      <c r="CK713">
        <v>1</v>
      </c>
      <c r="CL713">
        <v>0</v>
      </c>
      <c r="CM713">
        <v>0</v>
      </c>
      <c r="CN713">
        <v>0</v>
      </c>
      <c r="CO713" s="17">
        <v>1</v>
      </c>
      <c r="CP713">
        <v>2.3E-2</v>
      </c>
      <c r="CQ713">
        <v>13</v>
      </c>
      <c r="CR713">
        <v>1</v>
      </c>
      <c r="CS713">
        <v>0</v>
      </c>
      <c r="CT713">
        <v>22</v>
      </c>
      <c r="CZ713" s="33" t="s">
        <v>85</v>
      </c>
    </row>
    <row r="714" spans="1:104" x14ac:dyDescent="0.25">
      <c r="A714">
        <v>713</v>
      </c>
      <c r="B714">
        <v>45</v>
      </c>
      <c r="C714" s="24" t="s">
        <v>470</v>
      </c>
      <c r="D714" s="12">
        <v>4.7</v>
      </c>
      <c r="E714" s="13">
        <v>0.2</v>
      </c>
      <c r="F714" s="7">
        <v>18.8571428571429</v>
      </c>
      <c r="G714" s="7">
        <f t="shared" si="171"/>
        <v>4.5</v>
      </c>
      <c r="H714" s="15">
        <f t="shared" si="172"/>
        <v>4.9000000000000004</v>
      </c>
      <c r="I714" s="11">
        <f t="shared" si="173"/>
        <v>0.17153072758098822</v>
      </c>
      <c r="J714" s="32">
        <f t="shared" si="174"/>
        <v>9.0963264626281425E-3</v>
      </c>
      <c r="K714" s="32">
        <f t="shared" si="175"/>
        <v>109.93448884101248</v>
      </c>
      <c r="L714" s="8">
        <v>0</v>
      </c>
      <c r="M714" s="9">
        <v>1</v>
      </c>
      <c r="N714" s="8">
        <v>0</v>
      </c>
      <c r="O714" s="9">
        <v>0</v>
      </c>
      <c r="P714" s="9">
        <v>1</v>
      </c>
      <c r="Q714" s="9">
        <v>0</v>
      </c>
      <c r="R714" s="9">
        <v>0</v>
      </c>
      <c r="S714" s="8">
        <v>11742</v>
      </c>
      <c r="T714" s="9">
        <v>11</v>
      </c>
      <c r="U714" s="9">
        <f t="shared" si="176"/>
        <v>11730</v>
      </c>
      <c r="V714" s="9">
        <f t="shared" si="177"/>
        <v>30</v>
      </c>
      <c r="W714" s="7">
        <v>7.95</v>
      </c>
      <c r="X714" s="7">
        <v>18.16</v>
      </c>
      <c r="Y714" s="9">
        <v>1</v>
      </c>
      <c r="Z714" s="9">
        <v>0</v>
      </c>
      <c r="AA714" s="9">
        <v>1</v>
      </c>
      <c r="AB714" s="9">
        <v>0</v>
      </c>
      <c r="AC714" s="9">
        <v>0</v>
      </c>
      <c r="AD714" s="29">
        <v>0</v>
      </c>
      <c r="AE714" s="9">
        <v>0</v>
      </c>
      <c r="AF714" s="9">
        <v>0</v>
      </c>
      <c r="AG714" s="29">
        <v>1</v>
      </c>
      <c r="AH714" s="9">
        <v>0</v>
      </c>
      <c r="AI714" s="29">
        <v>1</v>
      </c>
      <c r="AJ714" s="20">
        <v>2007</v>
      </c>
      <c r="AK714" s="32" t="s">
        <v>98</v>
      </c>
      <c r="AL714" s="32" t="s">
        <v>98</v>
      </c>
      <c r="AM714" s="32" t="s">
        <v>98</v>
      </c>
      <c r="AN714" s="42" t="s">
        <v>98</v>
      </c>
      <c r="AO714" s="41">
        <v>0.60299999999999998</v>
      </c>
      <c r="AP714" s="17">
        <v>0.39700000000000002</v>
      </c>
      <c r="AQ714" s="38">
        <f t="shared" si="167"/>
        <v>0.78400000000000003</v>
      </c>
      <c r="AR714" s="39">
        <v>0.216</v>
      </c>
      <c r="AS714" s="38">
        <f t="shared" si="168"/>
        <v>0.76300000000000001</v>
      </c>
      <c r="AT714" s="39">
        <v>0.23699999999999999</v>
      </c>
      <c r="AU714">
        <v>0</v>
      </c>
      <c r="AV714" s="17">
        <v>1</v>
      </c>
      <c r="AW714">
        <f t="shared" si="169"/>
        <v>0.20799999999999996</v>
      </c>
      <c r="AX714" s="17">
        <v>0.79200000000000004</v>
      </c>
      <c r="AY714" s="17" t="s">
        <v>29</v>
      </c>
      <c r="AZ714">
        <v>0</v>
      </c>
      <c r="BA714">
        <v>0</v>
      </c>
      <c r="BB714">
        <v>1</v>
      </c>
      <c r="BC714">
        <v>0</v>
      </c>
      <c r="BD714">
        <v>0</v>
      </c>
      <c r="BE714">
        <v>0</v>
      </c>
      <c r="BF714" s="17">
        <v>0</v>
      </c>
      <c r="BG714">
        <v>0</v>
      </c>
      <c r="BH714">
        <v>1</v>
      </c>
      <c r="BI714" s="17">
        <v>0</v>
      </c>
      <c r="BJ714">
        <v>5087</v>
      </c>
      <c r="BK714">
        <v>9052</v>
      </c>
      <c r="BL714" s="90">
        <f t="shared" si="170"/>
        <v>32.11</v>
      </c>
      <c r="BM714">
        <v>1</v>
      </c>
      <c r="BN714">
        <v>0</v>
      </c>
      <c r="BO714">
        <v>0</v>
      </c>
      <c r="BP714">
        <v>0</v>
      </c>
      <c r="BQ714">
        <v>0</v>
      </c>
      <c r="BR714">
        <v>0</v>
      </c>
      <c r="BS714">
        <v>0</v>
      </c>
      <c r="BT714" s="17">
        <v>0</v>
      </c>
      <c r="BU714">
        <v>0</v>
      </c>
      <c r="BV714">
        <v>0</v>
      </c>
      <c r="BW714">
        <v>1</v>
      </c>
      <c r="BX714" s="17">
        <v>0</v>
      </c>
      <c r="BY714">
        <v>0</v>
      </c>
      <c r="BZ714">
        <v>0</v>
      </c>
      <c r="CA714">
        <v>0</v>
      </c>
      <c r="CB714">
        <v>0</v>
      </c>
      <c r="CC714" s="17">
        <v>0</v>
      </c>
      <c r="CD714">
        <v>0</v>
      </c>
      <c r="CE714">
        <v>0</v>
      </c>
      <c r="CF714">
        <v>1</v>
      </c>
      <c r="CG714">
        <v>0</v>
      </c>
      <c r="CH714">
        <v>0</v>
      </c>
      <c r="CI714">
        <v>0</v>
      </c>
      <c r="CJ714">
        <v>0</v>
      </c>
      <c r="CK714">
        <v>1</v>
      </c>
      <c r="CL714">
        <v>0</v>
      </c>
      <c r="CM714">
        <v>0</v>
      </c>
      <c r="CN714">
        <v>0</v>
      </c>
      <c r="CO714" s="17">
        <v>1</v>
      </c>
      <c r="CP714">
        <v>2.3E-2</v>
      </c>
      <c r="CQ714">
        <v>13</v>
      </c>
      <c r="CR714">
        <v>1</v>
      </c>
      <c r="CS714">
        <v>0</v>
      </c>
      <c r="CT714">
        <v>22</v>
      </c>
      <c r="CZ714" s="33" t="s">
        <v>85</v>
      </c>
    </row>
    <row r="715" spans="1:104" x14ac:dyDescent="0.25">
      <c r="A715">
        <v>714</v>
      </c>
      <c r="B715">
        <v>45</v>
      </c>
      <c r="C715" s="24" t="s">
        <v>470</v>
      </c>
      <c r="D715" s="12">
        <v>6.1</v>
      </c>
      <c r="E715" s="13">
        <v>0.2</v>
      </c>
      <c r="F715" s="7">
        <v>19.8571428571429</v>
      </c>
      <c r="G715" s="7">
        <f t="shared" si="171"/>
        <v>5.8999999999999995</v>
      </c>
      <c r="H715" s="15">
        <f t="shared" si="172"/>
        <v>6.3</v>
      </c>
      <c r="I715" s="11">
        <f t="shared" si="173"/>
        <v>0.22852540124391141</v>
      </c>
      <c r="J715" s="32">
        <f t="shared" si="174"/>
        <v>1.1508473443937959E-2</v>
      </c>
      <c r="K715" s="32">
        <f t="shared" si="175"/>
        <v>86.892497503806283</v>
      </c>
      <c r="L715" s="8">
        <v>0</v>
      </c>
      <c r="M715" s="9">
        <v>1</v>
      </c>
      <c r="N715" s="8">
        <v>0</v>
      </c>
      <c r="O715" s="9">
        <v>0</v>
      </c>
      <c r="P715" s="9">
        <v>1</v>
      </c>
      <c r="Q715" s="9">
        <v>0</v>
      </c>
      <c r="R715" s="9">
        <v>0</v>
      </c>
      <c r="S715" s="8">
        <v>7169</v>
      </c>
      <c r="T715" s="9">
        <v>12</v>
      </c>
      <c r="U715" s="9">
        <f t="shared" si="176"/>
        <v>7156</v>
      </c>
      <c r="V715" s="9">
        <f t="shared" si="177"/>
        <v>30</v>
      </c>
      <c r="W715" s="7">
        <v>8.1310000000000002</v>
      </c>
      <c r="X715" s="7">
        <v>18.23</v>
      </c>
      <c r="Y715" s="9">
        <v>1</v>
      </c>
      <c r="Z715" s="9">
        <v>0</v>
      </c>
      <c r="AA715" s="9">
        <v>1</v>
      </c>
      <c r="AB715" s="9">
        <v>0</v>
      </c>
      <c r="AC715" s="9">
        <v>0</v>
      </c>
      <c r="AD715" s="29">
        <v>0</v>
      </c>
      <c r="AE715" s="9">
        <v>0</v>
      </c>
      <c r="AF715" s="9">
        <v>0</v>
      </c>
      <c r="AG715" s="29">
        <v>1</v>
      </c>
      <c r="AH715" s="9">
        <v>0</v>
      </c>
      <c r="AI715" s="29">
        <v>1</v>
      </c>
      <c r="AJ715" s="20">
        <v>2007</v>
      </c>
      <c r="AK715" s="32" t="s">
        <v>98</v>
      </c>
      <c r="AL715" s="32" t="s">
        <v>98</v>
      </c>
      <c r="AM715" s="32" t="s">
        <v>98</v>
      </c>
      <c r="AN715" s="42" t="s">
        <v>98</v>
      </c>
      <c r="AO715" s="41">
        <v>0.60299999999999998</v>
      </c>
      <c r="AP715" s="17">
        <v>0.39700000000000002</v>
      </c>
      <c r="AQ715" s="38">
        <f t="shared" si="167"/>
        <v>0.78200000000000003</v>
      </c>
      <c r="AR715" s="39">
        <v>0.218</v>
      </c>
      <c r="AS715" s="38">
        <f t="shared" si="168"/>
        <v>0.77600000000000002</v>
      </c>
      <c r="AT715" s="39">
        <v>0.224</v>
      </c>
      <c r="AU715">
        <v>0</v>
      </c>
      <c r="AV715" s="17">
        <v>1</v>
      </c>
      <c r="AW715">
        <f t="shared" si="169"/>
        <v>0.18899999999999995</v>
      </c>
      <c r="AX715" s="17">
        <v>0.81100000000000005</v>
      </c>
      <c r="AY715" s="17" t="s">
        <v>29</v>
      </c>
      <c r="AZ715">
        <v>0</v>
      </c>
      <c r="BA715">
        <v>0</v>
      </c>
      <c r="BB715">
        <v>1</v>
      </c>
      <c r="BC715">
        <v>0</v>
      </c>
      <c r="BD715">
        <v>0</v>
      </c>
      <c r="BE715">
        <v>0</v>
      </c>
      <c r="BF715" s="17">
        <v>0</v>
      </c>
      <c r="BG715">
        <v>0</v>
      </c>
      <c r="BH715">
        <v>1</v>
      </c>
      <c r="BI715" s="17">
        <v>0</v>
      </c>
      <c r="BJ715">
        <v>5087</v>
      </c>
      <c r="BK715">
        <v>9052</v>
      </c>
      <c r="BL715" s="90">
        <f t="shared" si="170"/>
        <v>32.361000000000004</v>
      </c>
      <c r="BM715">
        <v>1</v>
      </c>
      <c r="BN715">
        <v>0</v>
      </c>
      <c r="BO715">
        <v>0</v>
      </c>
      <c r="BP715">
        <v>0</v>
      </c>
      <c r="BQ715">
        <v>0</v>
      </c>
      <c r="BR715">
        <v>0</v>
      </c>
      <c r="BS715">
        <v>0</v>
      </c>
      <c r="BT715" s="17">
        <v>0</v>
      </c>
      <c r="BU715">
        <v>0</v>
      </c>
      <c r="BV715">
        <v>0</v>
      </c>
      <c r="BW715">
        <v>1</v>
      </c>
      <c r="BX715" s="17">
        <v>0</v>
      </c>
      <c r="BY715">
        <v>0</v>
      </c>
      <c r="BZ715">
        <v>0</v>
      </c>
      <c r="CA715">
        <v>0</v>
      </c>
      <c r="CB715">
        <v>0</v>
      </c>
      <c r="CC715" s="17">
        <v>0</v>
      </c>
      <c r="CD715">
        <v>0</v>
      </c>
      <c r="CE715">
        <v>0</v>
      </c>
      <c r="CF715">
        <v>1</v>
      </c>
      <c r="CG715">
        <v>0</v>
      </c>
      <c r="CH715">
        <v>0</v>
      </c>
      <c r="CI715">
        <v>0</v>
      </c>
      <c r="CJ715">
        <v>0</v>
      </c>
      <c r="CK715">
        <v>1</v>
      </c>
      <c r="CL715">
        <v>0</v>
      </c>
      <c r="CM715">
        <v>0</v>
      </c>
      <c r="CN715">
        <v>0</v>
      </c>
      <c r="CO715" s="17">
        <v>1</v>
      </c>
      <c r="CP715">
        <v>2.3E-2</v>
      </c>
      <c r="CQ715">
        <v>13</v>
      </c>
      <c r="CR715">
        <v>1</v>
      </c>
      <c r="CS715">
        <v>0</v>
      </c>
      <c r="CT715">
        <v>22</v>
      </c>
      <c r="CZ715" s="33" t="s">
        <v>85</v>
      </c>
    </row>
    <row r="716" spans="1:104" x14ac:dyDescent="0.25">
      <c r="A716">
        <v>715</v>
      </c>
      <c r="B716">
        <v>45</v>
      </c>
      <c r="C716" s="24" t="s">
        <v>470</v>
      </c>
      <c r="D716" s="12">
        <v>5.0999999999999996</v>
      </c>
      <c r="E716" s="13">
        <v>0.2</v>
      </c>
      <c r="F716" s="7">
        <v>20.8571428571429</v>
      </c>
      <c r="G716" s="7">
        <f t="shared" si="171"/>
        <v>4.8999999999999995</v>
      </c>
      <c r="H716" s="15">
        <f t="shared" si="172"/>
        <v>5.3</v>
      </c>
      <c r="I716" s="11">
        <f t="shared" si="173"/>
        <v>0.1870236989817278</v>
      </c>
      <c r="J716" s="32">
        <f t="shared" si="174"/>
        <v>8.9668896772061094E-3</v>
      </c>
      <c r="K716" s="32">
        <f t="shared" si="175"/>
        <v>111.5213899131609</v>
      </c>
      <c r="L716" s="8">
        <v>0</v>
      </c>
      <c r="M716" s="9">
        <v>1</v>
      </c>
      <c r="N716" s="8">
        <v>0</v>
      </c>
      <c r="O716" s="9">
        <v>0</v>
      </c>
      <c r="P716" s="9">
        <v>1</v>
      </c>
      <c r="Q716" s="9">
        <v>0</v>
      </c>
      <c r="R716" s="9">
        <v>0</v>
      </c>
      <c r="S716" s="8">
        <v>12016</v>
      </c>
      <c r="T716" s="9">
        <v>13</v>
      </c>
      <c r="U716" s="9">
        <f t="shared" si="176"/>
        <v>12002</v>
      </c>
      <c r="V716" s="9">
        <f t="shared" si="177"/>
        <v>30</v>
      </c>
      <c r="W716" s="7">
        <v>8.1310000000000002</v>
      </c>
      <c r="X716" s="7">
        <v>18.23</v>
      </c>
      <c r="Y716" s="9">
        <v>1</v>
      </c>
      <c r="Z716" s="9">
        <v>0</v>
      </c>
      <c r="AA716" s="9">
        <v>1</v>
      </c>
      <c r="AB716" s="9">
        <v>0</v>
      </c>
      <c r="AC716" s="9">
        <v>0</v>
      </c>
      <c r="AD716" s="29">
        <v>0</v>
      </c>
      <c r="AE716" s="9">
        <v>0</v>
      </c>
      <c r="AF716" s="9">
        <v>0</v>
      </c>
      <c r="AG716" s="29">
        <v>1</v>
      </c>
      <c r="AH716" s="9">
        <v>0</v>
      </c>
      <c r="AI716" s="29">
        <v>1</v>
      </c>
      <c r="AJ716" s="20">
        <v>2007</v>
      </c>
      <c r="AK716" s="32" t="s">
        <v>98</v>
      </c>
      <c r="AL716" s="32" t="s">
        <v>98</v>
      </c>
      <c r="AM716" s="32" t="s">
        <v>98</v>
      </c>
      <c r="AN716" s="42" t="s">
        <v>98</v>
      </c>
      <c r="AO716" s="41">
        <v>0.60299999999999998</v>
      </c>
      <c r="AP716" s="17">
        <v>0.39700000000000002</v>
      </c>
      <c r="AQ716" s="38">
        <f t="shared" si="167"/>
        <v>0.78200000000000003</v>
      </c>
      <c r="AR716" s="39">
        <v>0.218</v>
      </c>
      <c r="AS716" s="38">
        <f t="shared" si="168"/>
        <v>0.77600000000000002</v>
      </c>
      <c r="AT716" s="39">
        <v>0.224</v>
      </c>
      <c r="AU716">
        <v>0</v>
      </c>
      <c r="AV716" s="17">
        <v>1</v>
      </c>
      <c r="AW716">
        <f t="shared" si="169"/>
        <v>0.18899999999999995</v>
      </c>
      <c r="AX716" s="17">
        <v>0.81100000000000005</v>
      </c>
      <c r="AY716" s="17" t="s">
        <v>29</v>
      </c>
      <c r="AZ716">
        <v>0</v>
      </c>
      <c r="BA716">
        <v>0</v>
      </c>
      <c r="BB716">
        <v>1</v>
      </c>
      <c r="BC716">
        <v>0</v>
      </c>
      <c r="BD716">
        <v>0</v>
      </c>
      <c r="BE716">
        <v>0</v>
      </c>
      <c r="BF716" s="17">
        <v>0</v>
      </c>
      <c r="BG716">
        <v>0</v>
      </c>
      <c r="BH716">
        <v>1</v>
      </c>
      <c r="BI716" s="17">
        <v>0</v>
      </c>
      <c r="BJ716">
        <v>5087</v>
      </c>
      <c r="BK716">
        <v>9052</v>
      </c>
      <c r="BL716" s="90">
        <f t="shared" si="170"/>
        <v>32.361000000000004</v>
      </c>
      <c r="BM716">
        <v>1</v>
      </c>
      <c r="BN716">
        <v>0</v>
      </c>
      <c r="BO716">
        <v>0</v>
      </c>
      <c r="BP716">
        <v>0</v>
      </c>
      <c r="BQ716">
        <v>0</v>
      </c>
      <c r="BR716">
        <v>0</v>
      </c>
      <c r="BS716">
        <v>0</v>
      </c>
      <c r="BT716" s="17">
        <v>0</v>
      </c>
      <c r="BU716">
        <v>0</v>
      </c>
      <c r="BV716">
        <v>0</v>
      </c>
      <c r="BW716">
        <v>1</v>
      </c>
      <c r="BX716" s="17">
        <v>0</v>
      </c>
      <c r="BY716">
        <v>0</v>
      </c>
      <c r="BZ716">
        <v>0</v>
      </c>
      <c r="CA716">
        <v>0</v>
      </c>
      <c r="CB716">
        <v>0</v>
      </c>
      <c r="CC716" s="17">
        <v>0</v>
      </c>
      <c r="CD716">
        <v>0</v>
      </c>
      <c r="CE716">
        <v>0</v>
      </c>
      <c r="CF716">
        <v>1</v>
      </c>
      <c r="CG716">
        <v>0</v>
      </c>
      <c r="CH716">
        <v>0</v>
      </c>
      <c r="CI716">
        <v>0</v>
      </c>
      <c r="CJ716">
        <v>0</v>
      </c>
      <c r="CK716">
        <v>1</v>
      </c>
      <c r="CL716">
        <v>0</v>
      </c>
      <c r="CM716">
        <v>0</v>
      </c>
      <c r="CN716">
        <v>0</v>
      </c>
      <c r="CO716" s="17">
        <v>1</v>
      </c>
      <c r="CP716">
        <v>2.3E-2</v>
      </c>
      <c r="CQ716">
        <v>13</v>
      </c>
      <c r="CR716">
        <v>1</v>
      </c>
      <c r="CS716">
        <v>0</v>
      </c>
      <c r="CT716">
        <v>22</v>
      </c>
      <c r="CZ716" s="33" t="s">
        <v>85</v>
      </c>
    </row>
    <row r="717" spans="1:104" x14ac:dyDescent="0.25">
      <c r="A717">
        <v>716</v>
      </c>
      <c r="B717">
        <v>45</v>
      </c>
      <c r="C717" s="24" t="s">
        <v>470</v>
      </c>
      <c r="D717" s="12">
        <v>6.7</v>
      </c>
      <c r="E717" s="13">
        <v>0.2</v>
      </c>
      <c r="F717" s="7">
        <v>21.8571428571429</v>
      </c>
      <c r="G717" s="7">
        <f t="shared" si="171"/>
        <v>6.5</v>
      </c>
      <c r="H717" s="15">
        <f t="shared" si="172"/>
        <v>6.9</v>
      </c>
      <c r="I717" s="11">
        <f t="shared" si="173"/>
        <v>0.24917046667358211</v>
      </c>
      <c r="J717" s="32">
        <f t="shared" si="174"/>
        <v>1.1399955991601773E-2</v>
      </c>
      <c r="K717" s="32">
        <f t="shared" si="175"/>
        <v>87.719636877255439</v>
      </c>
      <c r="L717" s="8">
        <v>0</v>
      </c>
      <c r="M717" s="9">
        <v>1</v>
      </c>
      <c r="N717" s="8">
        <v>0</v>
      </c>
      <c r="O717" s="9">
        <v>0</v>
      </c>
      <c r="P717" s="9">
        <v>1</v>
      </c>
      <c r="Q717" s="9">
        <v>0</v>
      </c>
      <c r="R717" s="9">
        <v>0</v>
      </c>
      <c r="S717" s="8">
        <v>7232</v>
      </c>
      <c r="T717" s="9">
        <v>14</v>
      </c>
      <c r="U717" s="9">
        <f t="shared" si="176"/>
        <v>7217</v>
      </c>
      <c r="V717" s="9">
        <f t="shared" si="177"/>
        <v>30</v>
      </c>
      <c r="W717" s="7">
        <v>8.3089999999999993</v>
      </c>
      <c r="X717" s="7">
        <v>18.27</v>
      </c>
      <c r="Y717" s="9">
        <v>1</v>
      </c>
      <c r="Z717" s="9">
        <v>0</v>
      </c>
      <c r="AA717" s="9">
        <v>1</v>
      </c>
      <c r="AB717" s="9">
        <v>0</v>
      </c>
      <c r="AC717" s="9">
        <v>0</v>
      </c>
      <c r="AD717" s="29">
        <v>0</v>
      </c>
      <c r="AE717" s="9">
        <v>0</v>
      </c>
      <c r="AF717" s="9">
        <v>0</v>
      </c>
      <c r="AG717" s="29">
        <v>1</v>
      </c>
      <c r="AH717" s="9">
        <v>0</v>
      </c>
      <c r="AI717" s="29">
        <v>1</v>
      </c>
      <c r="AJ717" s="20">
        <v>2007</v>
      </c>
      <c r="AK717" s="32" t="s">
        <v>98</v>
      </c>
      <c r="AL717" s="32" t="s">
        <v>98</v>
      </c>
      <c r="AM717" s="32" t="s">
        <v>98</v>
      </c>
      <c r="AN717" s="42" t="s">
        <v>98</v>
      </c>
      <c r="AO717" s="41">
        <v>0.60299999999999998</v>
      </c>
      <c r="AP717" s="17">
        <v>0.39700000000000002</v>
      </c>
      <c r="AQ717" s="38">
        <f t="shared" si="167"/>
        <v>0.77900000000000003</v>
      </c>
      <c r="AR717" s="39">
        <v>0.221</v>
      </c>
      <c r="AS717" s="38">
        <f t="shared" si="168"/>
        <v>0.78800000000000003</v>
      </c>
      <c r="AT717" s="39">
        <v>0.21199999999999999</v>
      </c>
      <c r="AU717">
        <v>0</v>
      </c>
      <c r="AV717" s="17">
        <v>1</v>
      </c>
      <c r="AW717">
        <f t="shared" si="169"/>
        <v>0.18100000000000005</v>
      </c>
      <c r="AX717" s="17">
        <v>0.81899999999999995</v>
      </c>
      <c r="AY717" s="17" t="s">
        <v>29</v>
      </c>
      <c r="AZ717">
        <v>0</v>
      </c>
      <c r="BA717">
        <v>0</v>
      </c>
      <c r="BB717">
        <v>1</v>
      </c>
      <c r="BC717">
        <v>0</v>
      </c>
      <c r="BD717">
        <v>0</v>
      </c>
      <c r="BE717">
        <v>0</v>
      </c>
      <c r="BF717" s="17">
        <v>0</v>
      </c>
      <c r="BG717">
        <v>0</v>
      </c>
      <c r="BH717">
        <v>1</v>
      </c>
      <c r="BI717" s="17">
        <v>0</v>
      </c>
      <c r="BJ717">
        <v>5087</v>
      </c>
      <c r="BK717">
        <v>9052</v>
      </c>
      <c r="BL717" s="90">
        <f t="shared" si="170"/>
        <v>32.579000000000001</v>
      </c>
      <c r="BM717">
        <v>1</v>
      </c>
      <c r="BN717">
        <v>0</v>
      </c>
      <c r="BO717">
        <v>0</v>
      </c>
      <c r="BP717">
        <v>0</v>
      </c>
      <c r="BQ717">
        <v>0</v>
      </c>
      <c r="BR717">
        <v>0</v>
      </c>
      <c r="BS717">
        <v>0</v>
      </c>
      <c r="BT717" s="17">
        <v>0</v>
      </c>
      <c r="BU717">
        <v>0</v>
      </c>
      <c r="BV717">
        <v>0</v>
      </c>
      <c r="BW717">
        <v>1</v>
      </c>
      <c r="BX717" s="17">
        <v>0</v>
      </c>
      <c r="BY717">
        <v>0</v>
      </c>
      <c r="BZ717">
        <v>0</v>
      </c>
      <c r="CA717">
        <v>0</v>
      </c>
      <c r="CB717">
        <v>0</v>
      </c>
      <c r="CC717" s="17">
        <v>0</v>
      </c>
      <c r="CD717">
        <v>0</v>
      </c>
      <c r="CE717">
        <v>0</v>
      </c>
      <c r="CF717">
        <v>1</v>
      </c>
      <c r="CG717">
        <v>0</v>
      </c>
      <c r="CH717">
        <v>0</v>
      </c>
      <c r="CI717">
        <v>0</v>
      </c>
      <c r="CJ717">
        <v>0</v>
      </c>
      <c r="CK717">
        <v>1</v>
      </c>
      <c r="CL717">
        <v>0</v>
      </c>
      <c r="CM717">
        <v>0</v>
      </c>
      <c r="CN717">
        <v>0</v>
      </c>
      <c r="CO717" s="17">
        <v>1</v>
      </c>
      <c r="CP717">
        <v>2.3E-2</v>
      </c>
      <c r="CQ717">
        <v>13</v>
      </c>
      <c r="CR717">
        <v>1</v>
      </c>
      <c r="CS717">
        <v>0</v>
      </c>
      <c r="CT717">
        <v>22</v>
      </c>
      <c r="CZ717" s="33" t="s">
        <v>85</v>
      </c>
    </row>
    <row r="718" spans="1:104" x14ac:dyDescent="0.25">
      <c r="A718">
        <v>717</v>
      </c>
      <c r="B718">
        <v>45</v>
      </c>
      <c r="C718" s="24" t="s">
        <v>470</v>
      </c>
      <c r="D718" s="12">
        <v>5.9</v>
      </c>
      <c r="E718" s="13">
        <v>0.2</v>
      </c>
      <c r="F718" s="7">
        <v>22.8571428571429</v>
      </c>
      <c r="G718" s="7">
        <f t="shared" si="171"/>
        <v>5.7</v>
      </c>
      <c r="H718" s="15">
        <f t="shared" si="172"/>
        <v>6.1000000000000005</v>
      </c>
      <c r="I718" s="11">
        <f t="shared" si="173"/>
        <v>0.19895758177591516</v>
      </c>
      <c r="J718" s="32">
        <f t="shared" si="174"/>
        <v>8.7043942026962719E-3</v>
      </c>
      <c r="K718" s="32">
        <f t="shared" si="175"/>
        <v>114.88450278254173</v>
      </c>
      <c r="L718" s="8">
        <v>0</v>
      </c>
      <c r="M718" s="9">
        <v>1</v>
      </c>
      <c r="N718" s="8">
        <v>0</v>
      </c>
      <c r="O718" s="9">
        <v>0</v>
      </c>
      <c r="P718" s="9">
        <v>1</v>
      </c>
      <c r="Q718" s="9">
        <v>0</v>
      </c>
      <c r="R718" s="9">
        <v>0</v>
      </c>
      <c r="S718" s="8">
        <v>12692</v>
      </c>
      <c r="T718" s="9">
        <v>15</v>
      </c>
      <c r="U718" s="9">
        <f t="shared" si="176"/>
        <v>12676</v>
      </c>
      <c r="V718" s="9">
        <f t="shared" si="177"/>
        <v>30</v>
      </c>
      <c r="W718" s="7">
        <v>8.3089999999999993</v>
      </c>
      <c r="X718" s="7">
        <v>18.27</v>
      </c>
      <c r="Y718" s="9">
        <v>1</v>
      </c>
      <c r="Z718" s="9">
        <v>0</v>
      </c>
      <c r="AA718" s="9">
        <v>1</v>
      </c>
      <c r="AB718" s="9">
        <v>0</v>
      </c>
      <c r="AC718" s="9">
        <v>0</v>
      </c>
      <c r="AD718" s="29">
        <v>0</v>
      </c>
      <c r="AE718" s="9">
        <v>0</v>
      </c>
      <c r="AF718" s="9">
        <v>0</v>
      </c>
      <c r="AG718" s="29">
        <v>1</v>
      </c>
      <c r="AH718" s="9">
        <v>0</v>
      </c>
      <c r="AI718" s="29">
        <v>1</v>
      </c>
      <c r="AJ718" s="20">
        <v>2007</v>
      </c>
      <c r="AK718" s="32" t="s">
        <v>98</v>
      </c>
      <c r="AL718" s="32" t="s">
        <v>98</v>
      </c>
      <c r="AM718" s="32" t="s">
        <v>98</v>
      </c>
      <c r="AN718" s="42" t="s">
        <v>98</v>
      </c>
      <c r="AO718" s="41">
        <v>0.60299999999999998</v>
      </c>
      <c r="AP718" s="17">
        <v>0.39700000000000002</v>
      </c>
      <c r="AQ718" s="38">
        <f t="shared" si="167"/>
        <v>0.77900000000000003</v>
      </c>
      <c r="AR718" s="39">
        <v>0.221</v>
      </c>
      <c r="AS718" s="38">
        <f t="shared" si="168"/>
        <v>0.78800000000000003</v>
      </c>
      <c r="AT718" s="39">
        <v>0.21199999999999999</v>
      </c>
      <c r="AU718">
        <v>0</v>
      </c>
      <c r="AV718" s="17">
        <v>1</v>
      </c>
      <c r="AW718">
        <f t="shared" si="169"/>
        <v>0.18100000000000005</v>
      </c>
      <c r="AX718" s="17">
        <v>0.81899999999999995</v>
      </c>
      <c r="AY718" s="17" t="s">
        <v>29</v>
      </c>
      <c r="AZ718">
        <v>0</v>
      </c>
      <c r="BA718">
        <v>0</v>
      </c>
      <c r="BB718">
        <v>1</v>
      </c>
      <c r="BC718">
        <v>0</v>
      </c>
      <c r="BD718">
        <v>0</v>
      </c>
      <c r="BE718">
        <v>0</v>
      </c>
      <c r="BF718" s="17">
        <v>0</v>
      </c>
      <c r="BG718">
        <v>0</v>
      </c>
      <c r="BH718">
        <v>1</v>
      </c>
      <c r="BI718" s="17">
        <v>0</v>
      </c>
      <c r="BJ718">
        <v>5087</v>
      </c>
      <c r="BK718">
        <v>9052</v>
      </c>
      <c r="BL718" s="90">
        <f t="shared" si="170"/>
        <v>32.579000000000001</v>
      </c>
      <c r="BM718">
        <v>1</v>
      </c>
      <c r="BN718">
        <v>0</v>
      </c>
      <c r="BO718">
        <v>0</v>
      </c>
      <c r="BP718">
        <v>0</v>
      </c>
      <c r="BQ718">
        <v>0</v>
      </c>
      <c r="BR718">
        <v>0</v>
      </c>
      <c r="BS718">
        <v>0</v>
      </c>
      <c r="BT718" s="17">
        <v>0</v>
      </c>
      <c r="BU718">
        <v>0</v>
      </c>
      <c r="BV718">
        <v>0</v>
      </c>
      <c r="BW718">
        <v>1</v>
      </c>
      <c r="BX718" s="17">
        <v>0</v>
      </c>
      <c r="BY718">
        <v>0</v>
      </c>
      <c r="BZ718">
        <v>0</v>
      </c>
      <c r="CA718">
        <v>0</v>
      </c>
      <c r="CB718">
        <v>0</v>
      </c>
      <c r="CC718" s="17">
        <v>0</v>
      </c>
      <c r="CD718">
        <v>0</v>
      </c>
      <c r="CE718">
        <v>0</v>
      </c>
      <c r="CF718">
        <v>1</v>
      </c>
      <c r="CG718">
        <v>0</v>
      </c>
      <c r="CH718">
        <v>0</v>
      </c>
      <c r="CI718">
        <v>0</v>
      </c>
      <c r="CJ718">
        <v>0</v>
      </c>
      <c r="CK718">
        <v>1</v>
      </c>
      <c r="CL718">
        <v>0</v>
      </c>
      <c r="CM718">
        <v>0</v>
      </c>
      <c r="CN718">
        <v>0</v>
      </c>
      <c r="CO718" s="17">
        <v>1</v>
      </c>
      <c r="CP718">
        <v>2.3E-2</v>
      </c>
      <c r="CQ718">
        <v>13</v>
      </c>
      <c r="CR718">
        <v>1</v>
      </c>
      <c r="CS718">
        <v>0</v>
      </c>
      <c r="CT718">
        <v>22</v>
      </c>
      <c r="CZ718" s="33" t="s">
        <v>85</v>
      </c>
    </row>
    <row r="719" spans="1:104" x14ac:dyDescent="0.25">
      <c r="A719">
        <v>718</v>
      </c>
      <c r="B719">
        <v>45</v>
      </c>
      <c r="C719" s="24" t="s">
        <v>470</v>
      </c>
      <c r="D719" s="12">
        <v>6.2</v>
      </c>
      <c r="E719" s="13">
        <v>0.2</v>
      </c>
      <c r="F719" s="7">
        <v>23.8571428571429</v>
      </c>
      <c r="G719" s="7">
        <f t="shared" si="171"/>
        <v>6</v>
      </c>
      <c r="H719" s="15">
        <f t="shared" si="172"/>
        <v>6.4</v>
      </c>
      <c r="I719" s="11">
        <f t="shared" si="173"/>
        <v>0.26411655224629221</v>
      </c>
      <c r="J719" s="32">
        <f t="shared" si="174"/>
        <v>1.1070753686970311E-2</v>
      </c>
      <c r="K719" s="32">
        <f t="shared" si="175"/>
        <v>90.328086801980504</v>
      </c>
      <c r="L719" s="8">
        <v>0</v>
      </c>
      <c r="M719" s="9">
        <v>1</v>
      </c>
      <c r="N719" s="8">
        <v>0</v>
      </c>
      <c r="O719" s="9">
        <v>0</v>
      </c>
      <c r="P719" s="9">
        <v>1</v>
      </c>
      <c r="Q719" s="9">
        <v>0</v>
      </c>
      <c r="R719" s="9">
        <v>0</v>
      </c>
      <c r="S719" s="8">
        <v>7607</v>
      </c>
      <c r="T719" s="9">
        <v>16</v>
      </c>
      <c r="U719" s="9">
        <f t="shared" si="176"/>
        <v>7590</v>
      </c>
      <c r="V719" s="9">
        <f t="shared" si="177"/>
        <v>30</v>
      </c>
      <c r="W719" s="7">
        <v>8.4130000000000003</v>
      </c>
      <c r="X719" s="7">
        <v>18.39</v>
      </c>
      <c r="Y719" s="9">
        <v>1</v>
      </c>
      <c r="Z719" s="9">
        <v>0</v>
      </c>
      <c r="AA719" s="9">
        <v>1</v>
      </c>
      <c r="AB719" s="9">
        <v>0</v>
      </c>
      <c r="AC719" s="9">
        <v>0</v>
      </c>
      <c r="AD719" s="29">
        <v>0</v>
      </c>
      <c r="AE719" s="9">
        <v>0</v>
      </c>
      <c r="AF719" s="9">
        <v>0</v>
      </c>
      <c r="AG719" s="29">
        <v>1</v>
      </c>
      <c r="AH719" s="9">
        <v>0</v>
      </c>
      <c r="AI719" s="29">
        <v>1</v>
      </c>
      <c r="AJ719" s="20">
        <v>2007</v>
      </c>
      <c r="AK719" s="32" t="s">
        <v>98</v>
      </c>
      <c r="AL719" s="32" t="s">
        <v>98</v>
      </c>
      <c r="AM719" s="32" t="s">
        <v>98</v>
      </c>
      <c r="AN719" s="42" t="s">
        <v>98</v>
      </c>
      <c r="AO719" s="41">
        <v>0.60299999999999998</v>
      </c>
      <c r="AP719" s="17">
        <v>0.39700000000000002</v>
      </c>
      <c r="AQ719" s="38">
        <f t="shared" si="167"/>
        <v>0.77900000000000003</v>
      </c>
      <c r="AR719" s="39">
        <v>0.221</v>
      </c>
      <c r="AS719" s="38">
        <f t="shared" si="168"/>
        <v>0.78700000000000003</v>
      </c>
      <c r="AT719" s="39">
        <v>0.21299999999999999</v>
      </c>
      <c r="AU719">
        <v>0</v>
      </c>
      <c r="AV719" s="17">
        <v>1</v>
      </c>
      <c r="AW719">
        <f t="shared" si="169"/>
        <v>0.17500000000000004</v>
      </c>
      <c r="AX719" s="17">
        <v>0.82499999999999996</v>
      </c>
      <c r="AY719" s="17" t="s">
        <v>29</v>
      </c>
      <c r="AZ719">
        <v>0</v>
      </c>
      <c r="BA719">
        <v>0</v>
      </c>
      <c r="BB719">
        <v>1</v>
      </c>
      <c r="BC719">
        <v>0</v>
      </c>
      <c r="BD719">
        <v>0</v>
      </c>
      <c r="BE719">
        <v>0</v>
      </c>
      <c r="BF719" s="17">
        <v>0</v>
      </c>
      <c r="BG719">
        <v>0</v>
      </c>
      <c r="BH719">
        <v>1</v>
      </c>
      <c r="BI719" s="17">
        <v>0</v>
      </c>
      <c r="BJ719">
        <v>5087</v>
      </c>
      <c r="BK719">
        <v>9052</v>
      </c>
      <c r="BL719" s="90">
        <f t="shared" si="170"/>
        <v>32.802999999999997</v>
      </c>
      <c r="BM719">
        <v>1</v>
      </c>
      <c r="BN719">
        <v>0</v>
      </c>
      <c r="BO719">
        <v>0</v>
      </c>
      <c r="BP719">
        <v>0</v>
      </c>
      <c r="BQ719">
        <v>0</v>
      </c>
      <c r="BR719">
        <v>0</v>
      </c>
      <c r="BS719">
        <v>0</v>
      </c>
      <c r="BT719" s="17">
        <v>0</v>
      </c>
      <c r="BU719">
        <v>0</v>
      </c>
      <c r="BV719">
        <v>0</v>
      </c>
      <c r="BW719">
        <v>1</v>
      </c>
      <c r="BX719" s="17">
        <v>0</v>
      </c>
      <c r="BY719">
        <v>0</v>
      </c>
      <c r="BZ719">
        <v>0</v>
      </c>
      <c r="CA719">
        <v>0</v>
      </c>
      <c r="CB719">
        <v>0</v>
      </c>
      <c r="CC719" s="17">
        <v>0</v>
      </c>
      <c r="CD719">
        <v>0</v>
      </c>
      <c r="CE719">
        <v>0</v>
      </c>
      <c r="CF719">
        <v>1</v>
      </c>
      <c r="CG719">
        <v>0</v>
      </c>
      <c r="CH719">
        <v>0</v>
      </c>
      <c r="CI719">
        <v>0</v>
      </c>
      <c r="CJ719">
        <v>0</v>
      </c>
      <c r="CK719">
        <v>1</v>
      </c>
      <c r="CL719">
        <v>0</v>
      </c>
      <c r="CM719">
        <v>0</v>
      </c>
      <c r="CN719">
        <v>0</v>
      </c>
      <c r="CO719" s="17">
        <v>1</v>
      </c>
      <c r="CP719">
        <v>2.3E-2</v>
      </c>
      <c r="CQ719">
        <v>13</v>
      </c>
      <c r="CR719">
        <v>1</v>
      </c>
      <c r="CS719">
        <v>0</v>
      </c>
      <c r="CT719">
        <v>22</v>
      </c>
      <c r="CZ719" s="33" t="s">
        <v>85</v>
      </c>
    </row>
    <row r="720" spans="1:104" x14ac:dyDescent="0.25">
      <c r="A720">
        <v>719</v>
      </c>
      <c r="B720">
        <v>45</v>
      </c>
      <c r="C720" s="24" t="s">
        <v>470</v>
      </c>
      <c r="D720" s="12">
        <v>5</v>
      </c>
      <c r="E720" s="13">
        <v>0.2</v>
      </c>
      <c r="F720" s="7">
        <v>24.8571428571429</v>
      </c>
      <c r="G720" s="7">
        <f t="shared" si="171"/>
        <v>4.8</v>
      </c>
      <c r="H720" s="15">
        <f t="shared" si="172"/>
        <v>5.2</v>
      </c>
      <c r="I720" s="11">
        <f t="shared" si="173"/>
        <v>0.21617458945617005</v>
      </c>
      <c r="J720" s="32">
        <f t="shared" si="174"/>
        <v>8.6966788861677462E-3</v>
      </c>
      <c r="K720" s="32">
        <f t="shared" si="175"/>
        <v>114.9864233334545</v>
      </c>
      <c r="L720" s="8">
        <v>0</v>
      </c>
      <c r="M720" s="9">
        <v>1</v>
      </c>
      <c r="N720" s="8">
        <v>0</v>
      </c>
      <c r="O720" s="9">
        <v>0</v>
      </c>
      <c r="P720" s="9">
        <v>1</v>
      </c>
      <c r="Q720" s="9">
        <v>0</v>
      </c>
      <c r="R720" s="9">
        <v>0</v>
      </c>
      <c r="S720" s="8">
        <v>12622</v>
      </c>
      <c r="T720" s="9">
        <v>17</v>
      </c>
      <c r="U720" s="9">
        <f t="shared" si="176"/>
        <v>12604</v>
      </c>
      <c r="V720" s="9">
        <f t="shared" si="177"/>
        <v>30</v>
      </c>
      <c r="W720" s="7">
        <v>8.4130000000000003</v>
      </c>
      <c r="X720" s="7">
        <v>18.39</v>
      </c>
      <c r="Y720" s="9">
        <v>1</v>
      </c>
      <c r="Z720" s="9">
        <v>0</v>
      </c>
      <c r="AA720" s="9">
        <v>1</v>
      </c>
      <c r="AB720" s="9">
        <v>0</v>
      </c>
      <c r="AC720" s="9">
        <v>0</v>
      </c>
      <c r="AD720" s="29">
        <v>0</v>
      </c>
      <c r="AE720" s="9">
        <v>0</v>
      </c>
      <c r="AF720" s="9">
        <v>0</v>
      </c>
      <c r="AG720" s="29">
        <v>1</v>
      </c>
      <c r="AH720" s="9">
        <v>0</v>
      </c>
      <c r="AI720" s="29">
        <v>1</v>
      </c>
      <c r="AJ720" s="20">
        <v>2007</v>
      </c>
      <c r="AK720" s="32" t="s">
        <v>98</v>
      </c>
      <c r="AL720" s="32" t="s">
        <v>98</v>
      </c>
      <c r="AM720" s="32" t="s">
        <v>98</v>
      </c>
      <c r="AN720" s="42" t="s">
        <v>98</v>
      </c>
      <c r="AO720" s="41">
        <v>0.60299999999999998</v>
      </c>
      <c r="AP720" s="17">
        <v>0.39700000000000002</v>
      </c>
      <c r="AQ720" s="38">
        <f t="shared" si="167"/>
        <v>0.77900000000000003</v>
      </c>
      <c r="AR720" s="39">
        <v>0.221</v>
      </c>
      <c r="AS720" s="38">
        <f t="shared" si="168"/>
        <v>0.78700000000000003</v>
      </c>
      <c r="AT720" s="39">
        <v>0.21299999999999999</v>
      </c>
      <c r="AU720">
        <v>0</v>
      </c>
      <c r="AV720" s="17">
        <v>1</v>
      </c>
      <c r="AW720">
        <f t="shared" si="169"/>
        <v>0.17500000000000004</v>
      </c>
      <c r="AX720" s="17">
        <v>0.82499999999999996</v>
      </c>
      <c r="AY720" s="17" t="s">
        <v>29</v>
      </c>
      <c r="AZ720">
        <v>0</v>
      </c>
      <c r="BA720">
        <v>0</v>
      </c>
      <c r="BB720">
        <v>1</v>
      </c>
      <c r="BC720">
        <v>0</v>
      </c>
      <c r="BD720">
        <v>0</v>
      </c>
      <c r="BE720">
        <v>0</v>
      </c>
      <c r="BF720" s="17">
        <v>0</v>
      </c>
      <c r="BG720">
        <v>0</v>
      </c>
      <c r="BH720">
        <v>1</v>
      </c>
      <c r="BI720" s="17">
        <v>0</v>
      </c>
      <c r="BJ720">
        <v>5087</v>
      </c>
      <c r="BK720">
        <v>9052</v>
      </c>
      <c r="BL720" s="90">
        <f t="shared" si="170"/>
        <v>32.802999999999997</v>
      </c>
      <c r="BM720">
        <v>1</v>
      </c>
      <c r="BN720">
        <v>0</v>
      </c>
      <c r="BO720">
        <v>0</v>
      </c>
      <c r="BP720">
        <v>0</v>
      </c>
      <c r="BQ720">
        <v>0</v>
      </c>
      <c r="BR720">
        <v>0</v>
      </c>
      <c r="BS720">
        <v>0</v>
      </c>
      <c r="BT720" s="17">
        <v>0</v>
      </c>
      <c r="BU720">
        <v>0</v>
      </c>
      <c r="BV720">
        <v>0</v>
      </c>
      <c r="BW720">
        <v>1</v>
      </c>
      <c r="BX720" s="17">
        <v>0</v>
      </c>
      <c r="BY720">
        <v>0</v>
      </c>
      <c r="BZ720">
        <v>0</v>
      </c>
      <c r="CA720">
        <v>0</v>
      </c>
      <c r="CB720">
        <v>0</v>
      </c>
      <c r="CC720" s="17">
        <v>0</v>
      </c>
      <c r="CD720">
        <v>0</v>
      </c>
      <c r="CE720">
        <v>0</v>
      </c>
      <c r="CF720">
        <v>1</v>
      </c>
      <c r="CG720">
        <v>0</v>
      </c>
      <c r="CH720">
        <v>0</v>
      </c>
      <c r="CI720">
        <v>0</v>
      </c>
      <c r="CJ720">
        <v>0</v>
      </c>
      <c r="CK720">
        <v>1</v>
      </c>
      <c r="CL720">
        <v>0</v>
      </c>
      <c r="CM720">
        <v>0</v>
      </c>
      <c r="CN720">
        <v>0</v>
      </c>
      <c r="CO720" s="17">
        <v>1</v>
      </c>
      <c r="CP720">
        <v>2.3E-2</v>
      </c>
      <c r="CQ720">
        <v>13</v>
      </c>
      <c r="CR720">
        <v>1</v>
      </c>
      <c r="CS720">
        <v>0</v>
      </c>
      <c r="CT720">
        <v>22</v>
      </c>
      <c r="CZ720" s="33" t="s">
        <v>85</v>
      </c>
    </row>
    <row r="721" spans="1:104" x14ac:dyDescent="0.25">
      <c r="A721">
        <v>720</v>
      </c>
      <c r="B721">
        <v>45</v>
      </c>
      <c r="C721" s="24" t="s">
        <v>470</v>
      </c>
      <c r="D721" s="12">
        <v>7.74</v>
      </c>
      <c r="E721" s="13">
        <v>0.03</v>
      </c>
      <c r="F721" s="7">
        <v>25.8571428571429</v>
      </c>
      <c r="G721" s="7">
        <f t="shared" si="171"/>
        <v>7.71</v>
      </c>
      <c r="H721" s="15">
        <f t="shared" si="172"/>
        <v>7.7700000000000005</v>
      </c>
      <c r="I721" s="11">
        <f t="shared" si="173"/>
        <v>4.1483160549381434E-2</v>
      </c>
      <c r="J721" s="32">
        <f t="shared" si="174"/>
        <v>1.6043211262191687E-3</v>
      </c>
      <c r="K721" s="32">
        <f t="shared" si="175"/>
        <v>623.3166064182268</v>
      </c>
      <c r="L721" s="8">
        <v>0</v>
      </c>
      <c r="M721" s="9">
        <v>1</v>
      </c>
      <c r="N721" s="8">
        <v>0</v>
      </c>
      <c r="O721" s="9">
        <v>0</v>
      </c>
      <c r="P721" s="9">
        <v>1</v>
      </c>
      <c r="Q721" s="9">
        <v>0</v>
      </c>
      <c r="R721" s="9">
        <v>0</v>
      </c>
      <c r="S721" s="8">
        <v>387866</v>
      </c>
      <c r="T721" s="9">
        <v>10</v>
      </c>
      <c r="U721" s="9">
        <f t="shared" si="176"/>
        <v>387855</v>
      </c>
      <c r="V721" s="9">
        <f t="shared" si="177"/>
        <v>30</v>
      </c>
      <c r="W721" s="7">
        <v>8.41</v>
      </c>
      <c r="X721" s="7">
        <v>18.39</v>
      </c>
      <c r="Y721" s="9">
        <v>1</v>
      </c>
      <c r="Z721" s="9">
        <v>0</v>
      </c>
      <c r="AA721" s="9">
        <v>1</v>
      </c>
      <c r="AB721" s="9">
        <v>0</v>
      </c>
      <c r="AC721" s="9">
        <v>0</v>
      </c>
      <c r="AD721" s="29">
        <v>0</v>
      </c>
      <c r="AE721" s="9">
        <v>0</v>
      </c>
      <c r="AF721" s="9">
        <v>0</v>
      </c>
      <c r="AG721" s="29">
        <v>1</v>
      </c>
      <c r="AH721" s="9">
        <v>0</v>
      </c>
      <c r="AI721" s="29">
        <v>1</v>
      </c>
      <c r="AJ721" s="20">
        <v>2007</v>
      </c>
      <c r="AK721" s="32" t="s">
        <v>98</v>
      </c>
      <c r="AL721" s="32" t="s">
        <v>98</v>
      </c>
      <c r="AM721" s="32" t="s">
        <v>98</v>
      </c>
      <c r="AN721" s="42" t="s">
        <v>98</v>
      </c>
      <c r="AO721" s="41">
        <v>0.60299999999999998</v>
      </c>
      <c r="AP721" s="17">
        <v>0.39700000000000002</v>
      </c>
      <c r="AQ721" s="38">
        <f t="shared" si="167"/>
        <v>0.77900000000000003</v>
      </c>
      <c r="AR721" s="39">
        <v>0.221</v>
      </c>
      <c r="AS721" s="38">
        <f t="shared" si="168"/>
        <v>0.78700000000000003</v>
      </c>
      <c r="AT721" s="39">
        <v>0.21299999999999999</v>
      </c>
      <c r="AU721">
        <v>0</v>
      </c>
      <c r="AV721" s="17">
        <v>1</v>
      </c>
      <c r="AW721">
        <f t="shared" si="169"/>
        <v>0.17500000000000004</v>
      </c>
      <c r="AX721" s="17">
        <v>0.82499999999999996</v>
      </c>
      <c r="AY721" s="17" t="s">
        <v>29</v>
      </c>
      <c r="AZ721">
        <v>0</v>
      </c>
      <c r="BA721">
        <v>0</v>
      </c>
      <c r="BB721">
        <v>1</v>
      </c>
      <c r="BC721">
        <v>0</v>
      </c>
      <c r="BD721">
        <v>0</v>
      </c>
      <c r="BE721">
        <v>0</v>
      </c>
      <c r="BF721" s="17">
        <v>0</v>
      </c>
      <c r="BG721">
        <v>0</v>
      </c>
      <c r="BH721">
        <v>1</v>
      </c>
      <c r="BI721" s="17">
        <v>0</v>
      </c>
      <c r="BJ721">
        <v>5087</v>
      </c>
      <c r="BK721">
        <v>9052</v>
      </c>
      <c r="BL721" s="90">
        <f t="shared" si="170"/>
        <v>32.799999999999997</v>
      </c>
      <c r="BM721">
        <v>1</v>
      </c>
      <c r="BN721">
        <v>0</v>
      </c>
      <c r="BO721">
        <v>0</v>
      </c>
      <c r="BP721">
        <v>0</v>
      </c>
      <c r="BQ721">
        <v>0</v>
      </c>
      <c r="BR721">
        <v>0</v>
      </c>
      <c r="BS721">
        <v>0</v>
      </c>
      <c r="BT721" s="17">
        <v>0</v>
      </c>
      <c r="BU721">
        <v>0</v>
      </c>
      <c r="BV721">
        <v>0</v>
      </c>
      <c r="BW721">
        <v>1</v>
      </c>
      <c r="BX721" s="17">
        <v>0</v>
      </c>
      <c r="BY721">
        <v>0</v>
      </c>
      <c r="BZ721">
        <v>0</v>
      </c>
      <c r="CA721">
        <v>0</v>
      </c>
      <c r="CB721">
        <v>0</v>
      </c>
      <c r="CC721" s="17">
        <v>0</v>
      </c>
      <c r="CD721">
        <v>0</v>
      </c>
      <c r="CE721">
        <v>0</v>
      </c>
      <c r="CF721">
        <v>1</v>
      </c>
      <c r="CG721">
        <v>0</v>
      </c>
      <c r="CH721">
        <v>0</v>
      </c>
      <c r="CI721">
        <v>0</v>
      </c>
      <c r="CJ721">
        <v>1</v>
      </c>
      <c r="CK721">
        <v>1</v>
      </c>
      <c r="CL721">
        <v>0</v>
      </c>
      <c r="CM721">
        <v>0</v>
      </c>
      <c r="CN721">
        <v>0</v>
      </c>
      <c r="CO721" s="17">
        <v>1</v>
      </c>
      <c r="CP721">
        <v>2.3E-2</v>
      </c>
      <c r="CQ721">
        <v>13</v>
      </c>
      <c r="CR721">
        <v>1</v>
      </c>
      <c r="CS721">
        <v>0</v>
      </c>
      <c r="CT721">
        <v>22</v>
      </c>
      <c r="CZ721" s="33" t="s">
        <v>85</v>
      </c>
    </row>
    <row r="722" spans="1:104" x14ac:dyDescent="0.25">
      <c r="A722">
        <v>721</v>
      </c>
      <c r="B722">
        <v>45</v>
      </c>
      <c r="C722" s="24" t="s">
        <v>470</v>
      </c>
      <c r="D722" s="12">
        <v>6.24</v>
      </c>
      <c r="E722" s="13">
        <v>0.03</v>
      </c>
      <c r="F722" s="7">
        <v>26.8571428571429</v>
      </c>
      <c r="G722" s="7">
        <f t="shared" si="171"/>
        <v>6.21</v>
      </c>
      <c r="H722" s="15">
        <f t="shared" si="172"/>
        <v>6.2700000000000005</v>
      </c>
      <c r="I722" s="11">
        <f t="shared" si="173"/>
        <v>4.3084780708946675E-2</v>
      </c>
      <c r="J722" s="32">
        <f t="shared" si="174"/>
        <v>1.604220558311842E-3</v>
      </c>
      <c r="K722" s="32">
        <f t="shared" si="175"/>
        <v>623.355681872275</v>
      </c>
      <c r="L722" s="8">
        <v>0</v>
      </c>
      <c r="M722" s="9">
        <v>1</v>
      </c>
      <c r="N722" s="8">
        <v>0</v>
      </c>
      <c r="O722" s="9">
        <v>0</v>
      </c>
      <c r="P722" s="9">
        <v>1</v>
      </c>
      <c r="Q722" s="9">
        <v>0</v>
      </c>
      <c r="R722" s="9">
        <v>0</v>
      </c>
      <c r="S722" s="8">
        <v>387866</v>
      </c>
      <c r="T722" s="9">
        <v>14</v>
      </c>
      <c r="U722" s="9">
        <f t="shared" si="176"/>
        <v>387851</v>
      </c>
      <c r="V722" s="9">
        <f t="shared" si="177"/>
        <v>30</v>
      </c>
      <c r="W722" s="7">
        <v>8.41</v>
      </c>
      <c r="X722" s="7">
        <v>18.39</v>
      </c>
      <c r="Y722" s="9">
        <v>1</v>
      </c>
      <c r="Z722" s="9">
        <v>0</v>
      </c>
      <c r="AA722" s="9">
        <v>1</v>
      </c>
      <c r="AB722" s="9">
        <v>0</v>
      </c>
      <c r="AC722" s="9">
        <v>0</v>
      </c>
      <c r="AD722" s="29">
        <v>0</v>
      </c>
      <c r="AE722" s="9">
        <v>0</v>
      </c>
      <c r="AF722" s="9">
        <v>0</v>
      </c>
      <c r="AG722" s="29">
        <v>1</v>
      </c>
      <c r="AH722" s="9">
        <v>0</v>
      </c>
      <c r="AI722" s="29">
        <v>1</v>
      </c>
      <c r="AJ722" s="20">
        <v>2007</v>
      </c>
      <c r="AK722" s="32" t="s">
        <v>98</v>
      </c>
      <c r="AL722" s="32" t="s">
        <v>98</v>
      </c>
      <c r="AM722" s="32" t="s">
        <v>98</v>
      </c>
      <c r="AN722" s="42" t="s">
        <v>98</v>
      </c>
      <c r="AO722" s="41">
        <v>0.60299999999999998</v>
      </c>
      <c r="AP722" s="17">
        <v>0.39700000000000002</v>
      </c>
      <c r="AQ722" s="38">
        <f t="shared" si="167"/>
        <v>0.77900000000000003</v>
      </c>
      <c r="AR722" s="39">
        <v>0.221</v>
      </c>
      <c r="AS722" s="38">
        <f t="shared" si="168"/>
        <v>0.78700000000000003</v>
      </c>
      <c r="AT722" s="39">
        <v>0.21299999999999999</v>
      </c>
      <c r="AU722">
        <v>0</v>
      </c>
      <c r="AV722" s="17">
        <v>1</v>
      </c>
      <c r="AW722">
        <f t="shared" si="169"/>
        <v>0.17500000000000004</v>
      </c>
      <c r="AX722" s="17">
        <v>0.82499999999999996</v>
      </c>
      <c r="AY722" s="17" t="s">
        <v>29</v>
      </c>
      <c r="AZ722">
        <v>0</v>
      </c>
      <c r="BA722">
        <v>0</v>
      </c>
      <c r="BB722">
        <v>1</v>
      </c>
      <c r="BC722">
        <v>0</v>
      </c>
      <c r="BD722">
        <v>0</v>
      </c>
      <c r="BE722">
        <v>0</v>
      </c>
      <c r="BF722" s="17">
        <v>0</v>
      </c>
      <c r="BG722">
        <v>0</v>
      </c>
      <c r="BH722">
        <v>1</v>
      </c>
      <c r="BI722" s="17">
        <v>0</v>
      </c>
      <c r="BJ722">
        <v>5087</v>
      </c>
      <c r="BK722">
        <v>9052</v>
      </c>
      <c r="BL722" s="90">
        <f t="shared" si="170"/>
        <v>32.799999999999997</v>
      </c>
      <c r="BM722">
        <v>1</v>
      </c>
      <c r="BN722">
        <v>0</v>
      </c>
      <c r="BO722">
        <v>0</v>
      </c>
      <c r="BP722">
        <v>0</v>
      </c>
      <c r="BQ722">
        <v>0</v>
      </c>
      <c r="BR722">
        <v>0</v>
      </c>
      <c r="BS722">
        <v>0</v>
      </c>
      <c r="BT722" s="17">
        <v>0</v>
      </c>
      <c r="BU722">
        <v>0</v>
      </c>
      <c r="BV722">
        <v>0</v>
      </c>
      <c r="BW722">
        <v>1</v>
      </c>
      <c r="BX722" s="17">
        <v>0</v>
      </c>
      <c r="BY722">
        <v>0</v>
      </c>
      <c r="BZ722">
        <v>0</v>
      </c>
      <c r="CA722">
        <v>0</v>
      </c>
      <c r="CB722">
        <v>0</v>
      </c>
      <c r="CC722" s="17">
        <v>0</v>
      </c>
      <c r="CD722">
        <v>0</v>
      </c>
      <c r="CE722">
        <v>0</v>
      </c>
      <c r="CF722">
        <v>1</v>
      </c>
      <c r="CG722">
        <v>0</v>
      </c>
      <c r="CH722">
        <v>0</v>
      </c>
      <c r="CI722">
        <v>0</v>
      </c>
      <c r="CJ722">
        <v>1</v>
      </c>
      <c r="CK722">
        <v>1</v>
      </c>
      <c r="CL722">
        <v>1</v>
      </c>
      <c r="CM722">
        <v>0</v>
      </c>
      <c r="CN722">
        <v>0</v>
      </c>
      <c r="CO722" s="17">
        <v>1</v>
      </c>
      <c r="CP722">
        <v>2.3E-2</v>
      </c>
      <c r="CQ722">
        <v>13</v>
      </c>
      <c r="CR722">
        <v>1</v>
      </c>
      <c r="CS722">
        <v>0</v>
      </c>
      <c r="CT722">
        <v>22</v>
      </c>
      <c r="CZ722" s="33" t="s">
        <v>85</v>
      </c>
    </row>
    <row r="723" spans="1:104" x14ac:dyDescent="0.25">
      <c r="A723">
        <v>722</v>
      </c>
      <c r="B723">
        <v>45</v>
      </c>
      <c r="C723" s="24" t="s">
        <v>470</v>
      </c>
      <c r="D723" s="12">
        <v>6.15</v>
      </c>
      <c r="E723" s="13">
        <v>0.03</v>
      </c>
      <c r="F723" s="7">
        <v>27.8571428571429</v>
      </c>
      <c r="G723" s="7">
        <f t="shared" si="171"/>
        <v>6.12</v>
      </c>
      <c r="H723" s="15">
        <f t="shared" si="172"/>
        <v>6.1800000000000006</v>
      </c>
      <c r="I723" s="11">
        <f t="shared" si="173"/>
        <v>4.8876541744417183E-2</v>
      </c>
      <c r="J723" s="32">
        <f t="shared" si="174"/>
        <v>1.7545425241585627E-3</v>
      </c>
      <c r="K723" s="32">
        <f t="shared" si="175"/>
        <v>569.94913843970608</v>
      </c>
      <c r="L723" s="8">
        <v>0</v>
      </c>
      <c r="M723" s="9">
        <v>1</v>
      </c>
      <c r="N723" s="8">
        <v>0</v>
      </c>
      <c r="O723" s="9">
        <v>0</v>
      </c>
      <c r="P723" s="9">
        <v>1</v>
      </c>
      <c r="Q723" s="9">
        <v>0</v>
      </c>
      <c r="R723" s="9">
        <v>0</v>
      </c>
      <c r="S723" s="8">
        <v>324084</v>
      </c>
      <c r="T723" s="9">
        <v>17</v>
      </c>
      <c r="U723" s="9">
        <f t="shared" si="176"/>
        <v>324066</v>
      </c>
      <c r="V723" s="9">
        <f t="shared" si="177"/>
        <v>30</v>
      </c>
      <c r="W723" s="7">
        <v>8.41</v>
      </c>
      <c r="X723" s="7">
        <v>18.39</v>
      </c>
      <c r="Y723" s="9">
        <v>1</v>
      </c>
      <c r="Z723" s="9">
        <v>0</v>
      </c>
      <c r="AA723" s="9">
        <v>1</v>
      </c>
      <c r="AB723" s="9">
        <v>0</v>
      </c>
      <c r="AC723" s="9">
        <v>0</v>
      </c>
      <c r="AD723" s="29">
        <v>0</v>
      </c>
      <c r="AE723" s="9">
        <v>0</v>
      </c>
      <c r="AF723" s="9">
        <v>0</v>
      </c>
      <c r="AG723" s="29">
        <v>1</v>
      </c>
      <c r="AH723" s="9">
        <v>0</v>
      </c>
      <c r="AI723" s="29">
        <v>1</v>
      </c>
      <c r="AJ723" s="20">
        <v>2007</v>
      </c>
      <c r="AK723" s="32" t="s">
        <v>98</v>
      </c>
      <c r="AL723" s="32" t="s">
        <v>98</v>
      </c>
      <c r="AM723" s="32" t="s">
        <v>98</v>
      </c>
      <c r="AN723" s="42" t="s">
        <v>98</v>
      </c>
      <c r="AO723" s="41">
        <v>0.60299999999999998</v>
      </c>
      <c r="AP723" s="17">
        <v>0.39700000000000002</v>
      </c>
      <c r="AQ723" s="38">
        <f t="shared" si="167"/>
        <v>0.77900000000000003</v>
      </c>
      <c r="AR723" s="39">
        <v>0.221</v>
      </c>
      <c r="AS723" s="38">
        <f t="shared" si="168"/>
        <v>0.78700000000000003</v>
      </c>
      <c r="AT723" s="39">
        <v>0.21299999999999999</v>
      </c>
      <c r="AU723">
        <v>0</v>
      </c>
      <c r="AV723" s="17">
        <v>1</v>
      </c>
      <c r="AW723">
        <f t="shared" si="169"/>
        <v>0.17500000000000004</v>
      </c>
      <c r="AX723" s="17">
        <v>0.82499999999999996</v>
      </c>
      <c r="AY723" s="17" t="s">
        <v>29</v>
      </c>
      <c r="AZ723">
        <v>0</v>
      </c>
      <c r="BA723">
        <v>0</v>
      </c>
      <c r="BB723">
        <v>1</v>
      </c>
      <c r="BC723">
        <v>0</v>
      </c>
      <c r="BD723">
        <v>0</v>
      </c>
      <c r="BE723">
        <v>0</v>
      </c>
      <c r="BF723" s="17">
        <v>0</v>
      </c>
      <c r="BG723">
        <v>0</v>
      </c>
      <c r="BH723">
        <v>1</v>
      </c>
      <c r="BI723" s="17">
        <v>0</v>
      </c>
      <c r="BJ723">
        <v>5087</v>
      </c>
      <c r="BK723">
        <v>9052</v>
      </c>
      <c r="BL723" s="90">
        <f t="shared" si="170"/>
        <v>32.799999999999997</v>
      </c>
      <c r="BM723">
        <v>1</v>
      </c>
      <c r="BN723">
        <v>0</v>
      </c>
      <c r="BO723">
        <v>0</v>
      </c>
      <c r="BP723">
        <v>0</v>
      </c>
      <c r="BQ723">
        <v>0</v>
      </c>
      <c r="BR723">
        <v>0</v>
      </c>
      <c r="BS723">
        <v>0</v>
      </c>
      <c r="BT723" s="17">
        <v>0</v>
      </c>
      <c r="BU723">
        <v>0</v>
      </c>
      <c r="BV723">
        <v>0</v>
      </c>
      <c r="BW723">
        <v>1</v>
      </c>
      <c r="BX723" s="17">
        <v>0</v>
      </c>
      <c r="BY723">
        <v>0</v>
      </c>
      <c r="BZ723">
        <v>0</v>
      </c>
      <c r="CA723">
        <v>0</v>
      </c>
      <c r="CB723">
        <v>0</v>
      </c>
      <c r="CC723" s="17">
        <v>0</v>
      </c>
      <c r="CD723">
        <v>0</v>
      </c>
      <c r="CE723">
        <v>0</v>
      </c>
      <c r="CF723">
        <v>1</v>
      </c>
      <c r="CG723">
        <v>0</v>
      </c>
      <c r="CH723">
        <v>0</v>
      </c>
      <c r="CI723">
        <v>0</v>
      </c>
      <c r="CJ723">
        <v>1</v>
      </c>
      <c r="CK723">
        <v>1</v>
      </c>
      <c r="CL723">
        <v>1</v>
      </c>
      <c r="CM723">
        <v>1</v>
      </c>
      <c r="CN723">
        <v>1</v>
      </c>
      <c r="CO723" s="17">
        <v>1</v>
      </c>
      <c r="CP723">
        <v>2.3E-2</v>
      </c>
      <c r="CQ723">
        <v>13</v>
      </c>
      <c r="CR723">
        <v>1</v>
      </c>
      <c r="CS723">
        <v>0</v>
      </c>
      <c r="CT723">
        <v>22</v>
      </c>
      <c r="CZ723" s="33" t="s">
        <v>85</v>
      </c>
    </row>
    <row r="724" spans="1:104" x14ac:dyDescent="0.25">
      <c r="A724">
        <v>723</v>
      </c>
      <c r="B724">
        <v>45</v>
      </c>
      <c r="C724" s="24" t="s">
        <v>470</v>
      </c>
      <c r="D724" s="12">
        <v>6.05</v>
      </c>
      <c r="E724" s="13">
        <v>0.04</v>
      </c>
      <c r="F724" s="7">
        <v>28.8571428571429</v>
      </c>
      <c r="G724" s="7">
        <f t="shared" si="171"/>
        <v>6.01</v>
      </c>
      <c r="H724" s="15">
        <f t="shared" si="172"/>
        <v>6.09</v>
      </c>
      <c r="I724" s="11">
        <f t="shared" si="173"/>
        <v>5.7129223619062877E-2</v>
      </c>
      <c r="J724" s="32">
        <f t="shared" si="174"/>
        <v>1.9797255709576213E-3</v>
      </c>
      <c r="K724" s="32">
        <f t="shared" si="175"/>
        <v>505.12051501980943</v>
      </c>
      <c r="L724" s="8">
        <v>0</v>
      </c>
      <c r="M724" s="9">
        <v>1</v>
      </c>
      <c r="N724" s="8">
        <v>0</v>
      </c>
      <c r="O724" s="9">
        <v>0</v>
      </c>
      <c r="P724" s="9">
        <v>1</v>
      </c>
      <c r="Q724" s="9">
        <v>0</v>
      </c>
      <c r="R724" s="9">
        <v>0</v>
      </c>
      <c r="S724" s="8">
        <v>254332</v>
      </c>
      <c r="T724" s="9">
        <v>17</v>
      </c>
      <c r="U724" s="9">
        <f t="shared" si="176"/>
        <v>254314</v>
      </c>
      <c r="V724" s="9">
        <f t="shared" si="177"/>
        <v>30</v>
      </c>
      <c r="W724" s="7">
        <v>8.41</v>
      </c>
      <c r="X724" s="7">
        <v>18.39</v>
      </c>
      <c r="Y724" s="9">
        <v>1</v>
      </c>
      <c r="Z724" s="9">
        <v>0</v>
      </c>
      <c r="AA724" s="9">
        <v>1</v>
      </c>
      <c r="AB724" s="9">
        <v>0</v>
      </c>
      <c r="AC724" s="9">
        <v>0</v>
      </c>
      <c r="AD724" s="29">
        <v>0</v>
      </c>
      <c r="AE724" s="9">
        <v>0</v>
      </c>
      <c r="AF724" s="9">
        <v>0</v>
      </c>
      <c r="AG724" s="29">
        <v>1</v>
      </c>
      <c r="AH724" s="9">
        <v>0</v>
      </c>
      <c r="AI724" s="29">
        <v>1</v>
      </c>
      <c r="AJ724" s="20">
        <v>2007</v>
      </c>
      <c r="AK724" s="32" t="s">
        <v>98</v>
      </c>
      <c r="AL724" s="32" t="s">
        <v>98</v>
      </c>
      <c r="AM724" s="32" t="s">
        <v>98</v>
      </c>
      <c r="AN724" s="42" t="s">
        <v>98</v>
      </c>
      <c r="AO724" s="41">
        <v>0.60299999999999998</v>
      </c>
      <c r="AP724" s="17">
        <v>0.39700000000000002</v>
      </c>
      <c r="AQ724" s="38">
        <f t="shared" si="167"/>
        <v>0.77900000000000003</v>
      </c>
      <c r="AR724" s="39">
        <v>0.221</v>
      </c>
      <c r="AS724" s="38">
        <f t="shared" si="168"/>
        <v>0.78700000000000003</v>
      </c>
      <c r="AT724" s="39">
        <v>0.21299999999999999</v>
      </c>
      <c r="AU724">
        <v>0</v>
      </c>
      <c r="AV724" s="17">
        <v>1</v>
      </c>
      <c r="AW724">
        <f t="shared" si="169"/>
        <v>0.17500000000000004</v>
      </c>
      <c r="AX724" s="17">
        <v>0.82499999999999996</v>
      </c>
      <c r="AY724" s="17" t="s">
        <v>29</v>
      </c>
      <c r="AZ724">
        <v>0</v>
      </c>
      <c r="BA724">
        <v>0</v>
      </c>
      <c r="BB724">
        <v>1</v>
      </c>
      <c r="BC724">
        <v>0</v>
      </c>
      <c r="BD724">
        <v>0</v>
      </c>
      <c r="BE724">
        <v>0</v>
      </c>
      <c r="BF724" s="17">
        <v>0</v>
      </c>
      <c r="BG724">
        <v>0</v>
      </c>
      <c r="BH724">
        <v>1</v>
      </c>
      <c r="BI724" s="17">
        <v>0</v>
      </c>
      <c r="BJ724">
        <v>5087</v>
      </c>
      <c r="BK724">
        <v>9052</v>
      </c>
      <c r="BL724" s="90">
        <f t="shared" si="170"/>
        <v>32.799999999999997</v>
      </c>
      <c r="BM724">
        <v>1</v>
      </c>
      <c r="BN724">
        <v>0</v>
      </c>
      <c r="BO724">
        <v>0</v>
      </c>
      <c r="BP724">
        <v>0</v>
      </c>
      <c r="BQ724">
        <v>0</v>
      </c>
      <c r="BR724">
        <v>0</v>
      </c>
      <c r="BS724">
        <v>0</v>
      </c>
      <c r="BT724" s="17">
        <v>0</v>
      </c>
      <c r="BU724">
        <v>0</v>
      </c>
      <c r="BV724">
        <v>0</v>
      </c>
      <c r="BW724">
        <v>1</v>
      </c>
      <c r="BX724" s="17">
        <v>0</v>
      </c>
      <c r="BY724">
        <v>0</v>
      </c>
      <c r="BZ724">
        <v>0</v>
      </c>
      <c r="CA724">
        <v>0</v>
      </c>
      <c r="CB724">
        <v>0</v>
      </c>
      <c r="CC724" s="17">
        <v>0</v>
      </c>
      <c r="CD724">
        <v>0</v>
      </c>
      <c r="CE724">
        <v>0</v>
      </c>
      <c r="CF724">
        <v>1</v>
      </c>
      <c r="CG724">
        <v>0</v>
      </c>
      <c r="CH724">
        <v>0</v>
      </c>
      <c r="CI724">
        <v>0</v>
      </c>
      <c r="CJ724">
        <v>1</v>
      </c>
      <c r="CK724">
        <v>1</v>
      </c>
      <c r="CL724">
        <v>1</v>
      </c>
      <c r="CM724">
        <v>1</v>
      </c>
      <c r="CN724">
        <v>1</v>
      </c>
      <c r="CO724" s="17">
        <v>1</v>
      </c>
      <c r="CP724">
        <v>2.3E-2</v>
      </c>
      <c r="CQ724">
        <v>13</v>
      </c>
      <c r="CR724">
        <v>1</v>
      </c>
      <c r="CS724">
        <v>0</v>
      </c>
      <c r="CT724">
        <v>22</v>
      </c>
      <c r="CZ724" s="33" t="s">
        <v>85</v>
      </c>
    </row>
    <row r="725" spans="1:104" x14ac:dyDescent="0.25">
      <c r="A725">
        <v>724</v>
      </c>
      <c r="B725">
        <v>45</v>
      </c>
      <c r="C725" s="24" t="s">
        <v>470</v>
      </c>
      <c r="D725" s="12">
        <v>5.93</v>
      </c>
      <c r="E725" s="13">
        <v>7.0000000000000007E-2</v>
      </c>
      <c r="F725" s="7">
        <v>29.8571428571429</v>
      </c>
      <c r="G725" s="7">
        <f t="shared" si="171"/>
        <v>5.8599999999999994</v>
      </c>
      <c r="H725" s="15">
        <f t="shared" si="172"/>
        <v>6</v>
      </c>
      <c r="I725" s="11">
        <f t="shared" si="173"/>
        <v>0.11234859231156773</v>
      </c>
      <c r="J725" s="32">
        <f t="shared" si="174"/>
        <v>3.7628715128276216E-3</v>
      </c>
      <c r="K725" s="32">
        <f t="shared" si="175"/>
        <v>265.75449004596675</v>
      </c>
      <c r="L725" s="8">
        <v>0</v>
      </c>
      <c r="M725" s="9">
        <v>1</v>
      </c>
      <c r="N725" s="8">
        <v>0</v>
      </c>
      <c r="O725" s="9">
        <v>0</v>
      </c>
      <c r="P725" s="9">
        <v>1</v>
      </c>
      <c r="Q725" s="9">
        <v>0</v>
      </c>
      <c r="R725" s="9">
        <v>0</v>
      </c>
      <c r="S725" s="8">
        <v>69752</v>
      </c>
      <c r="T725" s="9">
        <v>17</v>
      </c>
      <c r="U725" s="9">
        <f t="shared" si="176"/>
        <v>69734</v>
      </c>
      <c r="V725" s="9">
        <f t="shared" si="177"/>
        <v>30</v>
      </c>
      <c r="W725" s="7">
        <v>8.41</v>
      </c>
      <c r="X725" s="7">
        <v>18.39</v>
      </c>
      <c r="Y725" s="9">
        <v>1</v>
      </c>
      <c r="Z725" s="9">
        <v>0</v>
      </c>
      <c r="AA725" s="9">
        <v>1</v>
      </c>
      <c r="AB725" s="9">
        <v>0</v>
      </c>
      <c r="AC725" s="9">
        <v>0</v>
      </c>
      <c r="AD725" s="29">
        <v>0</v>
      </c>
      <c r="AE725" s="9">
        <v>0</v>
      </c>
      <c r="AF725" s="9">
        <v>0</v>
      </c>
      <c r="AG725" s="29">
        <v>1</v>
      </c>
      <c r="AH725" s="9">
        <v>0</v>
      </c>
      <c r="AI725" s="29">
        <v>1</v>
      </c>
      <c r="AJ725" s="20">
        <v>2007</v>
      </c>
      <c r="AK725" s="32" t="s">
        <v>98</v>
      </c>
      <c r="AL725" s="32" t="s">
        <v>98</v>
      </c>
      <c r="AM725" s="32" t="s">
        <v>98</v>
      </c>
      <c r="AN725" s="42" t="s">
        <v>98</v>
      </c>
      <c r="AO725" s="41">
        <v>0.60299999999999998</v>
      </c>
      <c r="AP725" s="17">
        <v>0.39700000000000002</v>
      </c>
      <c r="AQ725" s="38">
        <f t="shared" si="167"/>
        <v>0.77900000000000003</v>
      </c>
      <c r="AR725" s="39">
        <v>0.221</v>
      </c>
      <c r="AS725" s="38">
        <f t="shared" si="168"/>
        <v>0.78700000000000003</v>
      </c>
      <c r="AT725" s="39">
        <v>0.21299999999999999</v>
      </c>
      <c r="AU725">
        <v>0</v>
      </c>
      <c r="AV725" s="17">
        <v>1</v>
      </c>
      <c r="AW725">
        <f t="shared" si="169"/>
        <v>0.17500000000000004</v>
      </c>
      <c r="AX725" s="17">
        <v>0.82499999999999996</v>
      </c>
      <c r="AY725" s="17" t="s">
        <v>29</v>
      </c>
      <c r="AZ725">
        <v>0</v>
      </c>
      <c r="BA725">
        <v>0</v>
      </c>
      <c r="BB725">
        <v>1</v>
      </c>
      <c r="BC725">
        <v>0</v>
      </c>
      <c r="BD725">
        <v>0</v>
      </c>
      <c r="BE725">
        <v>0</v>
      </c>
      <c r="BF725" s="17">
        <v>0</v>
      </c>
      <c r="BG725">
        <v>0</v>
      </c>
      <c r="BH725">
        <v>1</v>
      </c>
      <c r="BI725" s="17">
        <v>0</v>
      </c>
      <c r="BJ725">
        <v>5087</v>
      </c>
      <c r="BK725">
        <v>9052</v>
      </c>
      <c r="BL725" s="90">
        <f t="shared" si="170"/>
        <v>32.799999999999997</v>
      </c>
      <c r="BM725">
        <v>1</v>
      </c>
      <c r="BN725">
        <v>0</v>
      </c>
      <c r="BO725">
        <v>0</v>
      </c>
      <c r="BP725">
        <v>0</v>
      </c>
      <c r="BQ725">
        <v>0</v>
      </c>
      <c r="BR725">
        <v>0</v>
      </c>
      <c r="BS725">
        <v>0</v>
      </c>
      <c r="BT725" s="17">
        <v>0</v>
      </c>
      <c r="BU725">
        <v>0</v>
      </c>
      <c r="BV725">
        <v>0</v>
      </c>
      <c r="BW725">
        <v>1</v>
      </c>
      <c r="BX725" s="17">
        <v>0</v>
      </c>
      <c r="BY725">
        <v>0</v>
      </c>
      <c r="BZ725">
        <v>0</v>
      </c>
      <c r="CA725">
        <v>0</v>
      </c>
      <c r="CB725">
        <v>0</v>
      </c>
      <c r="CC725" s="17">
        <v>0</v>
      </c>
      <c r="CD725">
        <v>0</v>
      </c>
      <c r="CE725">
        <v>0</v>
      </c>
      <c r="CF725">
        <v>1</v>
      </c>
      <c r="CG725">
        <v>0</v>
      </c>
      <c r="CH725">
        <v>0</v>
      </c>
      <c r="CI725">
        <v>0</v>
      </c>
      <c r="CJ725">
        <v>1</v>
      </c>
      <c r="CK725">
        <v>1</v>
      </c>
      <c r="CL725">
        <v>1</v>
      </c>
      <c r="CM725">
        <v>1</v>
      </c>
      <c r="CN725">
        <v>1</v>
      </c>
      <c r="CO725" s="17">
        <v>1</v>
      </c>
      <c r="CP725">
        <v>2.3E-2</v>
      </c>
      <c r="CQ725">
        <v>13</v>
      </c>
      <c r="CR725">
        <v>1</v>
      </c>
      <c r="CS725">
        <v>0</v>
      </c>
      <c r="CT725">
        <v>22</v>
      </c>
      <c r="CZ725" s="33" t="s">
        <v>85</v>
      </c>
    </row>
    <row r="726" spans="1:104" x14ac:dyDescent="0.25">
      <c r="A726">
        <v>725</v>
      </c>
      <c r="B726">
        <v>45</v>
      </c>
      <c r="C726" s="24" t="s">
        <v>470</v>
      </c>
      <c r="D726" s="12">
        <v>3.66</v>
      </c>
      <c r="E726" s="13">
        <v>0.04</v>
      </c>
      <c r="F726" s="7">
        <v>30.8571428571429</v>
      </c>
      <c r="G726" s="7">
        <f t="shared" si="171"/>
        <v>3.62</v>
      </c>
      <c r="H726" s="15">
        <f t="shared" si="172"/>
        <v>3.7</v>
      </c>
      <c r="I726" s="11">
        <f t="shared" si="173"/>
        <v>5.7097529664404303E-2</v>
      </c>
      <c r="J726" s="32">
        <f t="shared" si="174"/>
        <v>1.8503829057908777E-3</v>
      </c>
      <c r="K726" s="32">
        <f t="shared" si="175"/>
        <v>540.42868471733266</v>
      </c>
      <c r="L726" s="8">
        <v>0</v>
      </c>
      <c r="M726" s="9">
        <v>1</v>
      </c>
      <c r="N726" s="8">
        <v>0</v>
      </c>
      <c r="O726" s="9">
        <v>0</v>
      </c>
      <c r="P726" s="9">
        <v>1</v>
      </c>
      <c r="Q726" s="9">
        <v>0</v>
      </c>
      <c r="R726" s="9">
        <v>0</v>
      </c>
      <c r="S726" s="8">
        <v>291130</v>
      </c>
      <c r="T726" s="9">
        <v>18</v>
      </c>
      <c r="U726" s="9">
        <f t="shared" si="176"/>
        <v>291111</v>
      </c>
      <c r="V726" s="9">
        <f t="shared" si="177"/>
        <v>30</v>
      </c>
      <c r="W726" s="7">
        <v>8.41</v>
      </c>
      <c r="X726" s="7">
        <v>18.39</v>
      </c>
      <c r="Y726" s="9">
        <v>1</v>
      </c>
      <c r="Z726" s="9">
        <v>0</v>
      </c>
      <c r="AA726" s="9">
        <v>1</v>
      </c>
      <c r="AB726" s="9">
        <v>0</v>
      </c>
      <c r="AC726" s="9">
        <v>0</v>
      </c>
      <c r="AD726" s="29">
        <v>0</v>
      </c>
      <c r="AE726" s="9">
        <v>0</v>
      </c>
      <c r="AF726" s="9">
        <v>0</v>
      </c>
      <c r="AG726" s="29">
        <v>1</v>
      </c>
      <c r="AH726" s="9">
        <v>0</v>
      </c>
      <c r="AI726" s="29">
        <v>1</v>
      </c>
      <c r="AJ726" s="20">
        <v>2007</v>
      </c>
      <c r="AK726" s="32" t="s">
        <v>98</v>
      </c>
      <c r="AL726" s="32" t="s">
        <v>98</v>
      </c>
      <c r="AM726" s="32" t="s">
        <v>98</v>
      </c>
      <c r="AN726" s="42" t="s">
        <v>98</v>
      </c>
      <c r="AO726" s="41">
        <v>0.60299999999999998</v>
      </c>
      <c r="AP726" s="17">
        <v>0.39700000000000002</v>
      </c>
      <c r="AQ726" s="38">
        <f t="shared" si="167"/>
        <v>0.77900000000000003</v>
      </c>
      <c r="AR726" s="39">
        <v>0.221</v>
      </c>
      <c r="AS726" s="38">
        <f t="shared" si="168"/>
        <v>0.78700000000000003</v>
      </c>
      <c r="AT726" s="39">
        <v>0.21299999999999999</v>
      </c>
      <c r="AU726">
        <v>0</v>
      </c>
      <c r="AV726" s="17">
        <v>1</v>
      </c>
      <c r="AW726">
        <f t="shared" si="169"/>
        <v>0.17500000000000004</v>
      </c>
      <c r="AX726" s="17">
        <v>0.82499999999999996</v>
      </c>
      <c r="AY726" s="17" t="s">
        <v>29</v>
      </c>
      <c r="AZ726">
        <v>0</v>
      </c>
      <c r="BA726">
        <v>0</v>
      </c>
      <c r="BB726">
        <v>1</v>
      </c>
      <c r="BC726">
        <v>0</v>
      </c>
      <c r="BD726">
        <v>0</v>
      </c>
      <c r="BE726">
        <v>0</v>
      </c>
      <c r="BF726" s="17">
        <v>0</v>
      </c>
      <c r="BG726">
        <v>0</v>
      </c>
      <c r="BH726">
        <v>1</v>
      </c>
      <c r="BI726" s="17">
        <v>0</v>
      </c>
      <c r="BJ726">
        <v>5087</v>
      </c>
      <c r="BK726">
        <v>9052</v>
      </c>
      <c r="BL726" s="90">
        <f t="shared" si="170"/>
        <v>32.799999999999997</v>
      </c>
      <c r="BM726">
        <v>1</v>
      </c>
      <c r="BN726">
        <v>0</v>
      </c>
      <c r="BO726">
        <v>0</v>
      </c>
      <c r="BP726">
        <v>0</v>
      </c>
      <c r="BQ726">
        <v>0</v>
      </c>
      <c r="BR726">
        <v>0</v>
      </c>
      <c r="BS726">
        <v>0</v>
      </c>
      <c r="BT726" s="17">
        <v>0</v>
      </c>
      <c r="BU726">
        <v>0</v>
      </c>
      <c r="BV726">
        <v>0</v>
      </c>
      <c r="BW726">
        <v>1</v>
      </c>
      <c r="BX726" s="17">
        <v>0</v>
      </c>
      <c r="BY726">
        <v>0</v>
      </c>
      <c r="BZ726">
        <v>0</v>
      </c>
      <c r="CA726">
        <v>0</v>
      </c>
      <c r="CB726">
        <v>0</v>
      </c>
      <c r="CC726" s="17">
        <v>0</v>
      </c>
      <c r="CD726">
        <v>0</v>
      </c>
      <c r="CE726">
        <v>0</v>
      </c>
      <c r="CF726">
        <v>1</v>
      </c>
      <c r="CG726">
        <v>0</v>
      </c>
      <c r="CH726">
        <v>0</v>
      </c>
      <c r="CI726">
        <v>0</v>
      </c>
      <c r="CJ726">
        <v>1</v>
      </c>
      <c r="CK726">
        <v>1</v>
      </c>
      <c r="CL726">
        <v>1</v>
      </c>
      <c r="CM726">
        <v>1</v>
      </c>
      <c r="CN726">
        <v>1</v>
      </c>
      <c r="CO726" s="17">
        <v>1</v>
      </c>
      <c r="CP726">
        <v>2.3E-2</v>
      </c>
      <c r="CQ726">
        <v>13</v>
      </c>
      <c r="CR726">
        <v>1</v>
      </c>
      <c r="CS726">
        <v>0</v>
      </c>
      <c r="CT726">
        <v>22</v>
      </c>
      <c r="CZ726" s="33" t="s">
        <v>85</v>
      </c>
    </row>
    <row r="727" spans="1:104" x14ac:dyDescent="0.25">
      <c r="A727">
        <v>726</v>
      </c>
      <c r="B727">
        <v>45</v>
      </c>
      <c r="C727" s="24" t="s">
        <v>470</v>
      </c>
      <c r="D727" s="12">
        <v>5.84</v>
      </c>
      <c r="E727" s="13">
        <v>0.04</v>
      </c>
      <c r="F727" s="7">
        <v>31.8571428571429</v>
      </c>
      <c r="G727" s="7">
        <f t="shared" si="171"/>
        <v>5.8</v>
      </c>
      <c r="H727" s="15">
        <f t="shared" si="172"/>
        <v>5.88</v>
      </c>
      <c r="I727" s="11">
        <f t="shared" si="173"/>
        <v>5.587417340674182E-2</v>
      </c>
      <c r="J727" s="32">
        <f t="shared" si="174"/>
        <v>1.753897819942566E-3</v>
      </c>
      <c r="K727" s="32">
        <f t="shared" si="175"/>
        <v>570.158642441751</v>
      </c>
      <c r="L727" s="8">
        <v>0</v>
      </c>
      <c r="M727" s="9">
        <v>1</v>
      </c>
      <c r="N727" s="8">
        <v>0</v>
      </c>
      <c r="O727" s="9">
        <v>0</v>
      </c>
      <c r="P727" s="9">
        <v>1</v>
      </c>
      <c r="Q727" s="9">
        <v>0</v>
      </c>
      <c r="R727" s="9">
        <v>0</v>
      </c>
      <c r="S727" s="8">
        <v>324084</v>
      </c>
      <c r="T727" s="9">
        <v>17</v>
      </c>
      <c r="U727" s="9">
        <f t="shared" si="176"/>
        <v>324066</v>
      </c>
      <c r="V727" s="9">
        <f t="shared" si="177"/>
        <v>30</v>
      </c>
      <c r="W727" s="7">
        <v>8.41</v>
      </c>
      <c r="X727" s="7">
        <v>18.39</v>
      </c>
      <c r="Y727" s="9">
        <v>1</v>
      </c>
      <c r="Z727" s="9">
        <v>0</v>
      </c>
      <c r="AA727" s="9">
        <v>1</v>
      </c>
      <c r="AB727" s="9">
        <v>0</v>
      </c>
      <c r="AC727" s="9">
        <v>0</v>
      </c>
      <c r="AD727" s="29">
        <v>0</v>
      </c>
      <c r="AE727" s="9">
        <v>0</v>
      </c>
      <c r="AF727" s="9">
        <v>0</v>
      </c>
      <c r="AG727" s="29">
        <v>1</v>
      </c>
      <c r="AH727" s="9">
        <v>0</v>
      </c>
      <c r="AI727" s="29">
        <v>1</v>
      </c>
      <c r="AJ727" s="20">
        <v>2007</v>
      </c>
      <c r="AK727" s="32" t="s">
        <v>98</v>
      </c>
      <c r="AL727" s="32" t="s">
        <v>98</v>
      </c>
      <c r="AM727" s="32" t="s">
        <v>98</v>
      </c>
      <c r="AN727" s="42" t="s">
        <v>98</v>
      </c>
      <c r="AO727" s="41">
        <v>0.60299999999999998</v>
      </c>
      <c r="AP727" s="17">
        <v>0.39700000000000002</v>
      </c>
      <c r="AQ727" s="38">
        <f t="shared" si="167"/>
        <v>0.77900000000000003</v>
      </c>
      <c r="AR727" s="39">
        <v>0.221</v>
      </c>
      <c r="AS727" s="38">
        <f t="shared" si="168"/>
        <v>0.78700000000000003</v>
      </c>
      <c r="AT727" s="39">
        <v>0.21299999999999999</v>
      </c>
      <c r="AU727">
        <v>0</v>
      </c>
      <c r="AV727" s="17">
        <v>1</v>
      </c>
      <c r="AW727">
        <f t="shared" si="169"/>
        <v>0.17500000000000004</v>
      </c>
      <c r="AX727" s="17">
        <v>0.82499999999999996</v>
      </c>
      <c r="AY727" s="17" t="s">
        <v>29</v>
      </c>
      <c r="AZ727">
        <v>0</v>
      </c>
      <c r="BA727">
        <v>0</v>
      </c>
      <c r="BB727">
        <v>1</v>
      </c>
      <c r="BC727">
        <v>0</v>
      </c>
      <c r="BD727">
        <v>0</v>
      </c>
      <c r="BE727">
        <v>0</v>
      </c>
      <c r="BF727" s="17">
        <v>0</v>
      </c>
      <c r="BG727">
        <v>0</v>
      </c>
      <c r="BH727">
        <v>1</v>
      </c>
      <c r="BI727" s="17">
        <v>0</v>
      </c>
      <c r="BJ727">
        <v>5087</v>
      </c>
      <c r="BK727">
        <v>9052</v>
      </c>
      <c r="BL727" s="90">
        <f t="shared" si="170"/>
        <v>32.799999999999997</v>
      </c>
      <c r="BM727">
        <v>1</v>
      </c>
      <c r="BN727">
        <v>0</v>
      </c>
      <c r="BO727">
        <v>0</v>
      </c>
      <c r="BP727">
        <v>0</v>
      </c>
      <c r="BQ727">
        <v>0</v>
      </c>
      <c r="BR727">
        <v>0</v>
      </c>
      <c r="BS727">
        <v>0</v>
      </c>
      <c r="BT727" s="17">
        <v>0</v>
      </c>
      <c r="BU727">
        <v>0</v>
      </c>
      <c r="BV727">
        <v>0</v>
      </c>
      <c r="BW727">
        <v>1</v>
      </c>
      <c r="BX727" s="17">
        <v>0</v>
      </c>
      <c r="BY727">
        <v>0</v>
      </c>
      <c r="BZ727">
        <v>0</v>
      </c>
      <c r="CA727">
        <v>0</v>
      </c>
      <c r="CB727">
        <v>0</v>
      </c>
      <c r="CC727" s="17">
        <v>0</v>
      </c>
      <c r="CD727">
        <v>0</v>
      </c>
      <c r="CE727">
        <v>0</v>
      </c>
      <c r="CF727">
        <v>1</v>
      </c>
      <c r="CG727">
        <v>0</v>
      </c>
      <c r="CH727">
        <v>0</v>
      </c>
      <c r="CI727">
        <v>0</v>
      </c>
      <c r="CJ727">
        <v>1</v>
      </c>
      <c r="CK727">
        <v>1</v>
      </c>
      <c r="CL727">
        <v>1</v>
      </c>
      <c r="CM727">
        <v>1</v>
      </c>
      <c r="CN727">
        <v>1</v>
      </c>
      <c r="CO727" s="17">
        <v>1</v>
      </c>
      <c r="CP727">
        <v>2.3E-2</v>
      </c>
      <c r="CQ727">
        <v>13</v>
      </c>
      <c r="CR727">
        <v>1</v>
      </c>
      <c r="CS727">
        <v>0</v>
      </c>
      <c r="CT727">
        <v>22</v>
      </c>
      <c r="CZ727" s="33" t="s">
        <v>85</v>
      </c>
    </row>
    <row r="728" spans="1:104" x14ac:dyDescent="0.25">
      <c r="A728">
        <v>727</v>
      </c>
      <c r="B728">
        <v>45</v>
      </c>
      <c r="C728" s="24" t="s">
        <v>470</v>
      </c>
      <c r="D728" s="12">
        <v>7.79</v>
      </c>
      <c r="E728" s="13">
        <v>0.03</v>
      </c>
      <c r="F728" s="7">
        <v>32.857142857142897</v>
      </c>
      <c r="G728" s="7">
        <f t="shared" si="171"/>
        <v>7.76</v>
      </c>
      <c r="H728" s="15">
        <f t="shared" si="172"/>
        <v>7.82</v>
      </c>
      <c r="I728" s="11">
        <f t="shared" si="173"/>
        <v>5.2685549073099733E-2</v>
      </c>
      <c r="J728" s="32">
        <f t="shared" si="174"/>
        <v>1.603473232659555E-3</v>
      </c>
      <c r="K728" s="32">
        <f t="shared" si="175"/>
        <v>623.64620726557348</v>
      </c>
      <c r="L728" s="8">
        <v>0</v>
      </c>
      <c r="M728" s="9">
        <v>1</v>
      </c>
      <c r="N728" s="8">
        <v>0</v>
      </c>
      <c r="O728" s="9">
        <v>0</v>
      </c>
      <c r="P728" s="9">
        <v>1</v>
      </c>
      <c r="Q728" s="9">
        <v>0</v>
      </c>
      <c r="R728" s="9">
        <v>0</v>
      </c>
      <c r="S728" s="8">
        <v>387866</v>
      </c>
      <c r="T728" s="9">
        <v>10</v>
      </c>
      <c r="U728" s="9">
        <f t="shared" si="176"/>
        <v>387855</v>
      </c>
      <c r="V728" s="9">
        <f t="shared" si="177"/>
        <v>30</v>
      </c>
      <c r="W728" s="7">
        <v>8.41</v>
      </c>
      <c r="X728" s="7">
        <v>18.39</v>
      </c>
      <c r="Y728" s="9">
        <v>1</v>
      </c>
      <c r="Z728" s="9">
        <v>0</v>
      </c>
      <c r="AA728" s="9">
        <v>1</v>
      </c>
      <c r="AB728" s="9">
        <v>0</v>
      </c>
      <c r="AC728" s="9">
        <v>0</v>
      </c>
      <c r="AD728" s="29">
        <v>0</v>
      </c>
      <c r="AE728" s="9">
        <v>0</v>
      </c>
      <c r="AF728" s="9">
        <v>0</v>
      </c>
      <c r="AG728" s="29">
        <v>1</v>
      </c>
      <c r="AH728" s="9">
        <v>0</v>
      </c>
      <c r="AI728" s="29">
        <v>1</v>
      </c>
      <c r="AJ728" s="20">
        <v>2007</v>
      </c>
      <c r="AK728" s="32" t="s">
        <v>98</v>
      </c>
      <c r="AL728" s="32" t="s">
        <v>98</v>
      </c>
      <c r="AM728" s="32" t="s">
        <v>98</v>
      </c>
      <c r="AN728" s="42" t="s">
        <v>98</v>
      </c>
      <c r="AO728" s="41">
        <v>0.60299999999999998</v>
      </c>
      <c r="AP728" s="17">
        <v>0.39700000000000002</v>
      </c>
      <c r="AQ728" s="38">
        <f t="shared" si="167"/>
        <v>0.77900000000000003</v>
      </c>
      <c r="AR728" s="39">
        <v>0.221</v>
      </c>
      <c r="AS728" s="38">
        <f t="shared" si="168"/>
        <v>0.78700000000000003</v>
      </c>
      <c r="AT728" s="39">
        <v>0.21299999999999999</v>
      </c>
      <c r="AU728">
        <v>0</v>
      </c>
      <c r="AV728" s="17">
        <v>1</v>
      </c>
      <c r="AW728">
        <f t="shared" si="169"/>
        <v>0.17500000000000004</v>
      </c>
      <c r="AX728" s="17">
        <v>0.82499999999999996</v>
      </c>
      <c r="AY728" s="17" t="s">
        <v>29</v>
      </c>
      <c r="AZ728">
        <v>0</v>
      </c>
      <c r="BA728">
        <v>0</v>
      </c>
      <c r="BB728">
        <v>1</v>
      </c>
      <c r="BC728">
        <v>0</v>
      </c>
      <c r="BD728">
        <v>0</v>
      </c>
      <c r="BE728">
        <v>0</v>
      </c>
      <c r="BF728" s="17">
        <v>0</v>
      </c>
      <c r="BG728">
        <v>0</v>
      </c>
      <c r="BH728">
        <v>1</v>
      </c>
      <c r="BI728" s="17">
        <v>0</v>
      </c>
      <c r="BJ728">
        <v>5087</v>
      </c>
      <c r="BK728">
        <v>9052</v>
      </c>
      <c r="BL728" s="90">
        <f t="shared" si="170"/>
        <v>32.799999999999997</v>
      </c>
      <c r="BM728">
        <v>1</v>
      </c>
      <c r="BN728">
        <v>0</v>
      </c>
      <c r="BO728">
        <v>0</v>
      </c>
      <c r="BP728">
        <v>0</v>
      </c>
      <c r="BQ728">
        <v>0</v>
      </c>
      <c r="BR728">
        <v>0</v>
      </c>
      <c r="BS728">
        <v>0</v>
      </c>
      <c r="BT728" s="17">
        <v>0</v>
      </c>
      <c r="BU728">
        <v>0</v>
      </c>
      <c r="BV728">
        <v>0</v>
      </c>
      <c r="BW728">
        <v>1</v>
      </c>
      <c r="BX728" s="17">
        <v>0</v>
      </c>
      <c r="BY728">
        <v>0</v>
      </c>
      <c r="BZ728">
        <v>0</v>
      </c>
      <c r="CA728">
        <v>0</v>
      </c>
      <c r="CB728">
        <v>0</v>
      </c>
      <c r="CC728" s="17">
        <v>0</v>
      </c>
      <c r="CD728">
        <v>0</v>
      </c>
      <c r="CE728">
        <v>0</v>
      </c>
      <c r="CF728">
        <v>1</v>
      </c>
      <c r="CG728">
        <v>0</v>
      </c>
      <c r="CH728">
        <v>0</v>
      </c>
      <c r="CI728">
        <v>0</v>
      </c>
      <c r="CJ728">
        <v>1</v>
      </c>
      <c r="CK728">
        <v>1</v>
      </c>
      <c r="CL728">
        <v>0</v>
      </c>
      <c r="CM728">
        <v>0</v>
      </c>
      <c r="CN728">
        <v>0</v>
      </c>
      <c r="CO728" s="17">
        <v>1</v>
      </c>
      <c r="CP728">
        <v>2.3E-2</v>
      </c>
      <c r="CQ728">
        <v>13</v>
      </c>
      <c r="CR728">
        <v>1</v>
      </c>
      <c r="CS728">
        <v>0</v>
      </c>
      <c r="CT728">
        <v>22</v>
      </c>
      <c r="CZ728" s="33" t="s">
        <v>85</v>
      </c>
    </row>
    <row r="729" spans="1:104" x14ac:dyDescent="0.25">
      <c r="A729">
        <v>728</v>
      </c>
      <c r="B729">
        <v>45</v>
      </c>
      <c r="C729" s="24" t="s">
        <v>470</v>
      </c>
      <c r="D729" s="12">
        <v>6.23</v>
      </c>
      <c r="E729" s="13">
        <v>0.03</v>
      </c>
      <c r="F729" s="7">
        <v>33.857142857142897</v>
      </c>
      <c r="G729" s="7">
        <f t="shared" si="171"/>
        <v>6.2</v>
      </c>
      <c r="H729" s="15">
        <f t="shared" si="172"/>
        <v>6.2600000000000007</v>
      </c>
      <c r="I729" s="11">
        <f t="shared" si="173"/>
        <v>5.4284645881501149E-2</v>
      </c>
      <c r="J729" s="32">
        <f t="shared" si="174"/>
        <v>1.6033439711835762E-3</v>
      </c>
      <c r="K729" s="32">
        <f t="shared" si="175"/>
        <v>623.69648557808068</v>
      </c>
      <c r="L729" s="8">
        <v>0</v>
      </c>
      <c r="M729" s="9">
        <v>1</v>
      </c>
      <c r="N729" s="8">
        <v>0</v>
      </c>
      <c r="O729" s="9">
        <v>0</v>
      </c>
      <c r="P729" s="9">
        <v>1</v>
      </c>
      <c r="Q729" s="9">
        <v>0</v>
      </c>
      <c r="R729" s="9">
        <v>0</v>
      </c>
      <c r="S729" s="8">
        <v>387866</v>
      </c>
      <c r="T729" s="9">
        <v>14</v>
      </c>
      <c r="U729" s="9">
        <f t="shared" si="176"/>
        <v>387851</v>
      </c>
      <c r="V729" s="9">
        <f t="shared" si="177"/>
        <v>30</v>
      </c>
      <c r="W729" s="7">
        <v>8.41</v>
      </c>
      <c r="X729" s="7">
        <v>18.39</v>
      </c>
      <c r="Y729" s="9">
        <v>1</v>
      </c>
      <c r="Z729" s="9">
        <v>0</v>
      </c>
      <c r="AA729" s="9">
        <v>1</v>
      </c>
      <c r="AB729" s="9">
        <v>0</v>
      </c>
      <c r="AC729" s="9">
        <v>0</v>
      </c>
      <c r="AD729" s="29">
        <v>0</v>
      </c>
      <c r="AE729" s="9">
        <v>0</v>
      </c>
      <c r="AF729" s="9">
        <v>0</v>
      </c>
      <c r="AG729" s="29">
        <v>1</v>
      </c>
      <c r="AH729" s="9">
        <v>0</v>
      </c>
      <c r="AI729" s="29">
        <v>1</v>
      </c>
      <c r="AJ729" s="20">
        <v>2007</v>
      </c>
      <c r="AK729" s="32" t="s">
        <v>98</v>
      </c>
      <c r="AL729" s="32" t="s">
        <v>98</v>
      </c>
      <c r="AM729" s="32" t="s">
        <v>98</v>
      </c>
      <c r="AN729" s="42" t="s">
        <v>98</v>
      </c>
      <c r="AO729" s="41">
        <v>0.60299999999999998</v>
      </c>
      <c r="AP729" s="17">
        <v>0.39700000000000002</v>
      </c>
      <c r="AQ729" s="38">
        <f t="shared" si="167"/>
        <v>0.77900000000000003</v>
      </c>
      <c r="AR729" s="39">
        <v>0.221</v>
      </c>
      <c r="AS729" s="38">
        <f t="shared" si="168"/>
        <v>0.78700000000000003</v>
      </c>
      <c r="AT729" s="39">
        <v>0.21299999999999999</v>
      </c>
      <c r="AU729">
        <v>0</v>
      </c>
      <c r="AV729" s="17">
        <v>1</v>
      </c>
      <c r="AW729">
        <f t="shared" si="169"/>
        <v>0.17500000000000004</v>
      </c>
      <c r="AX729" s="17">
        <v>0.82499999999999996</v>
      </c>
      <c r="AY729" s="17" t="s">
        <v>29</v>
      </c>
      <c r="AZ729">
        <v>0</v>
      </c>
      <c r="BA729">
        <v>0</v>
      </c>
      <c r="BB729">
        <v>1</v>
      </c>
      <c r="BC729">
        <v>0</v>
      </c>
      <c r="BD729">
        <v>0</v>
      </c>
      <c r="BE729">
        <v>0</v>
      </c>
      <c r="BF729" s="17">
        <v>0</v>
      </c>
      <c r="BG729">
        <v>0</v>
      </c>
      <c r="BH729">
        <v>1</v>
      </c>
      <c r="BI729" s="17">
        <v>0</v>
      </c>
      <c r="BJ729">
        <v>5087</v>
      </c>
      <c r="BK729">
        <v>9052</v>
      </c>
      <c r="BL729" s="90">
        <f t="shared" si="170"/>
        <v>32.799999999999997</v>
      </c>
      <c r="BM729">
        <v>1</v>
      </c>
      <c r="BN729">
        <v>0</v>
      </c>
      <c r="BO729">
        <v>0</v>
      </c>
      <c r="BP729">
        <v>0</v>
      </c>
      <c r="BQ729">
        <v>0</v>
      </c>
      <c r="BR729">
        <v>0</v>
      </c>
      <c r="BS729">
        <v>0</v>
      </c>
      <c r="BT729" s="17">
        <v>0</v>
      </c>
      <c r="BU729">
        <v>0</v>
      </c>
      <c r="BV729">
        <v>0</v>
      </c>
      <c r="BW729">
        <v>1</v>
      </c>
      <c r="BX729" s="17">
        <v>0</v>
      </c>
      <c r="BY729">
        <v>0</v>
      </c>
      <c r="BZ729">
        <v>0</v>
      </c>
      <c r="CA729">
        <v>0</v>
      </c>
      <c r="CB729">
        <v>0</v>
      </c>
      <c r="CC729" s="17">
        <v>0</v>
      </c>
      <c r="CD729">
        <v>0</v>
      </c>
      <c r="CE729">
        <v>0</v>
      </c>
      <c r="CF729">
        <v>1</v>
      </c>
      <c r="CG729">
        <v>0</v>
      </c>
      <c r="CH729">
        <v>0</v>
      </c>
      <c r="CI729">
        <v>0</v>
      </c>
      <c r="CJ729">
        <v>1</v>
      </c>
      <c r="CK729">
        <v>1</v>
      </c>
      <c r="CL729">
        <v>1</v>
      </c>
      <c r="CM729">
        <v>0</v>
      </c>
      <c r="CN729">
        <v>0</v>
      </c>
      <c r="CO729" s="17">
        <v>1</v>
      </c>
      <c r="CP729">
        <v>2.3E-2</v>
      </c>
      <c r="CQ729">
        <v>13</v>
      </c>
      <c r="CR729">
        <v>1</v>
      </c>
      <c r="CS729">
        <v>0</v>
      </c>
      <c r="CT729">
        <v>22</v>
      </c>
      <c r="CZ729" s="33" t="s">
        <v>85</v>
      </c>
    </row>
    <row r="730" spans="1:104" x14ac:dyDescent="0.25">
      <c r="A730">
        <v>729</v>
      </c>
      <c r="B730">
        <v>45</v>
      </c>
      <c r="C730" s="24" t="s">
        <v>470</v>
      </c>
      <c r="D730" s="12">
        <v>6.15</v>
      </c>
      <c r="E730" s="13">
        <v>0.03</v>
      </c>
      <c r="F730" s="7">
        <v>34.857142857142897</v>
      </c>
      <c r="G730" s="7">
        <f t="shared" si="171"/>
        <v>6.12</v>
      </c>
      <c r="H730" s="15">
        <f t="shared" si="172"/>
        <v>6.1800000000000006</v>
      </c>
      <c r="I730" s="11">
        <f t="shared" si="173"/>
        <v>6.1117055763178253E-2</v>
      </c>
      <c r="J730" s="32">
        <f t="shared" si="174"/>
        <v>1.7533581571403578E-3</v>
      </c>
      <c r="K730" s="32">
        <f t="shared" si="175"/>
        <v>570.33413049559226</v>
      </c>
      <c r="L730" s="8">
        <v>0</v>
      </c>
      <c r="M730" s="9">
        <v>1</v>
      </c>
      <c r="N730" s="8">
        <v>0</v>
      </c>
      <c r="O730" s="9">
        <v>0</v>
      </c>
      <c r="P730" s="9">
        <v>1</v>
      </c>
      <c r="Q730" s="9">
        <v>0</v>
      </c>
      <c r="R730" s="9">
        <v>0</v>
      </c>
      <c r="S730" s="8">
        <v>324084</v>
      </c>
      <c r="T730" s="9">
        <v>17</v>
      </c>
      <c r="U730" s="9">
        <f t="shared" si="176"/>
        <v>324066</v>
      </c>
      <c r="V730" s="9">
        <f t="shared" si="177"/>
        <v>30</v>
      </c>
      <c r="W730" s="7">
        <v>8.41</v>
      </c>
      <c r="X730" s="7">
        <v>18.39</v>
      </c>
      <c r="Y730" s="9">
        <v>1</v>
      </c>
      <c r="Z730" s="9">
        <v>0</v>
      </c>
      <c r="AA730" s="9">
        <v>1</v>
      </c>
      <c r="AB730" s="9">
        <v>0</v>
      </c>
      <c r="AC730" s="9">
        <v>0</v>
      </c>
      <c r="AD730" s="29">
        <v>0</v>
      </c>
      <c r="AE730" s="9">
        <v>0</v>
      </c>
      <c r="AF730" s="9">
        <v>0</v>
      </c>
      <c r="AG730" s="29">
        <v>1</v>
      </c>
      <c r="AH730" s="9">
        <v>0</v>
      </c>
      <c r="AI730" s="29">
        <v>1</v>
      </c>
      <c r="AJ730" s="20">
        <v>2007</v>
      </c>
      <c r="AK730" s="32" t="s">
        <v>98</v>
      </c>
      <c r="AL730" s="32" t="s">
        <v>98</v>
      </c>
      <c r="AM730" s="32" t="s">
        <v>98</v>
      </c>
      <c r="AN730" s="42" t="s">
        <v>98</v>
      </c>
      <c r="AO730" s="41">
        <v>0.60299999999999998</v>
      </c>
      <c r="AP730" s="17">
        <v>0.39700000000000002</v>
      </c>
      <c r="AQ730" s="38">
        <f t="shared" si="167"/>
        <v>0.77900000000000003</v>
      </c>
      <c r="AR730" s="39">
        <v>0.221</v>
      </c>
      <c r="AS730" s="38">
        <f t="shared" si="168"/>
        <v>0.78700000000000003</v>
      </c>
      <c r="AT730" s="39">
        <v>0.21299999999999999</v>
      </c>
      <c r="AU730">
        <v>0</v>
      </c>
      <c r="AV730" s="17">
        <v>1</v>
      </c>
      <c r="AW730">
        <f t="shared" si="169"/>
        <v>0.17500000000000004</v>
      </c>
      <c r="AX730" s="17">
        <v>0.82499999999999996</v>
      </c>
      <c r="AY730" s="17" t="s">
        <v>29</v>
      </c>
      <c r="AZ730">
        <v>0</v>
      </c>
      <c r="BA730">
        <v>0</v>
      </c>
      <c r="BB730">
        <v>1</v>
      </c>
      <c r="BC730">
        <v>0</v>
      </c>
      <c r="BD730">
        <v>0</v>
      </c>
      <c r="BE730">
        <v>0</v>
      </c>
      <c r="BF730" s="17">
        <v>0</v>
      </c>
      <c r="BG730">
        <v>0</v>
      </c>
      <c r="BH730">
        <v>1</v>
      </c>
      <c r="BI730" s="17">
        <v>0</v>
      </c>
      <c r="BJ730">
        <v>5087</v>
      </c>
      <c r="BK730">
        <v>9052</v>
      </c>
      <c r="BL730" s="90">
        <f t="shared" si="170"/>
        <v>32.799999999999997</v>
      </c>
      <c r="BM730">
        <v>1</v>
      </c>
      <c r="BN730">
        <v>0</v>
      </c>
      <c r="BO730">
        <v>0</v>
      </c>
      <c r="BP730">
        <v>0</v>
      </c>
      <c r="BQ730">
        <v>0</v>
      </c>
      <c r="BR730">
        <v>0</v>
      </c>
      <c r="BS730">
        <v>0</v>
      </c>
      <c r="BT730" s="17">
        <v>0</v>
      </c>
      <c r="BU730">
        <v>0</v>
      </c>
      <c r="BV730">
        <v>0</v>
      </c>
      <c r="BW730">
        <v>1</v>
      </c>
      <c r="BX730" s="17">
        <v>0</v>
      </c>
      <c r="BY730">
        <v>0</v>
      </c>
      <c r="BZ730">
        <v>0</v>
      </c>
      <c r="CA730">
        <v>0</v>
      </c>
      <c r="CB730">
        <v>0</v>
      </c>
      <c r="CC730" s="17">
        <v>0</v>
      </c>
      <c r="CD730">
        <v>0</v>
      </c>
      <c r="CE730">
        <v>0</v>
      </c>
      <c r="CF730">
        <v>1</v>
      </c>
      <c r="CG730">
        <v>0</v>
      </c>
      <c r="CH730">
        <v>0</v>
      </c>
      <c r="CI730">
        <v>0</v>
      </c>
      <c r="CJ730">
        <v>1</v>
      </c>
      <c r="CK730">
        <v>1</v>
      </c>
      <c r="CL730">
        <v>1</v>
      </c>
      <c r="CM730">
        <v>1</v>
      </c>
      <c r="CN730">
        <v>1</v>
      </c>
      <c r="CO730" s="17">
        <v>1</v>
      </c>
      <c r="CP730">
        <v>2.3E-2</v>
      </c>
      <c r="CQ730">
        <v>13</v>
      </c>
      <c r="CR730">
        <v>1</v>
      </c>
      <c r="CS730">
        <v>0</v>
      </c>
      <c r="CT730">
        <v>22</v>
      </c>
      <c r="CZ730" s="33" t="s">
        <v>85</v>
      </c>
    </row>
    <row r="731" spans="1:104" x14ac:dyDescent="0.25">
      <c r="A731">
        <v>730</v>
      </c>
      <c r="B731">
        <v>45</v>
      </c>
      <c r="C731" s="24" t="s">
        <v>470</v>
      </c>
      <c r="D731" s="12">
        <v>6.05</v>
      </c>
      <c r="E731" s="13">
        <v>0.04</v>
      </c>
      <c r="F731" s="7">
        <v>35.857142857142897</v>
      </c>
      <c r="G731" s="7">
        <f t="shared" si="171"/>
        <v>6.01</v>
      </c>
      <c r="H731" s="15">
        <f t="shared" si="172"/>
        <v>6.09</v>
      </c>
      <c r="I731" s="11">
        <f t="shared" si="173"/>
        <v>7.0924369238987289E-2</v>
      </c>
      <c r="J731" s="32">
        <f t="shared" si="174"/>
        <v>1.9779704568641853E-3</v>
      </c>
      <c r="K731" s="32">
        <f t="shared" si="175"/>
        <v>505.56872400681345</v>
      </c>
      <c r="L731" s="8">
        <v>0</v>
      </c>
      <c r="M731" s="9">
        <v>1</v>
      </c>
      <c r="N731" s="8">
        <v>0</v>
      </c>
      <c r="O731" s="9">
        <v>0</v>
      </c>
      <c r="P731" s="9">
        <v>1</v>
      </c>
      <c r="Q731" s="9">
        <v>0</v>
      </c>
      <c r="R731" s="9">
        <v>0</v>
      </c>
      <c r="S731" s="8">
        <v>254332</v>
      </c>
      <c r="T731" s="9">
        <v>17</v>
      </c>
      <c r="U731" s="9">
        <f t="shared" si="176"/>
        <v>254314</v>
      </c>
      <c r="V731" s="9">
        <f t="shared" si="177"/>
        <v>30</v>
      </c>
      <c r="W731" s="7">
        <v>8.41</v>
      </c>
      <c r="X731" s="7">
        <v>18.39</v>
      </c>
      <c r="Y731" s="9">
        <v>1</v>
      </c>
      <c r="Z731" s="9">
        <v>0</v>
      </c>
      <c r="AA731" s="9">
        <v>1</v>
      </c>
      <c r="AB731" s="9">
        <v>0</v>
      </c>
      <c r="AC731" s="9">
        <v>0</v>
      </c>
      <c r="AD731" s="29">
        <v>0</v>
      </c>
      <c r="AE731" s="9">
        <v>0</v>
      </c>
      <c r="AF731" s="9">
        <v>0</v>
      </c>
      <c r="AG731" s="29">
        <v>1</v>
      </c>
      <c r="AH731" s="9">
        <v>0</v>
      </c>
      <c r="AI731" s="29">
        <v>1</v>
      </c>
      <c r="AJ731" s="20">
        <v>2007</v>
      </c>
      <c r="AK731" s="32" t="s">
        <v>98</v>
      </c>
      <c r="AL731" s="32" t="s">
        <v>98</v>
      </c>
      <c r="AM731" s="32" t="s">
        <v>98</v>
      </c>
      <c r="AN731" s="42" t="s">
        <v>98</v>
      </c>
      <c r="AO731" s="41">
        <v>0.60299999999999998</v>
      </c>
      <c r="AP731" s="17">
        <v>0.39700000000000002</v>
      </c>
      <c r="AQ731" s="38">
        <f t="shared" si="167"/>
        <v>0.77900000000000003</v>
      </c>
      <c r="AR731" s="39">
        <v>0.221</v>
      </c>
      <c r="AS731" s="38">
        <f t="shared" si="168"/>
        <v>0.78700000000000003</v>
      </c>
      <c r="AT731" s="39">
        <v>0.21299999999999999</v>
      </c>
      <c r="AU731">
        <v>0</v>
      </c>
      <c r="AV731" s="17">
        <v>1</v>
      </c>
      <c r="AW731">
        <f t="shared" si="169"/>
        <v>0.17500000000000004</v>
      </c>
      <c r="AX731" s="17">
        <v>0.82499999999999996</v>
      </c>
      <c r="AY731" s="17" t="s">
        <v>29</v>
      </c>
      <c r="AZ731">
        <v>0</v>
      </c>
      <c r="BA731">
        <v>0</v>
      </c>
      <c r="BB731">
        <v>1</v>
      </c>
      <c r="BC731">
        <v>0</v>
      </c>
      <c r="BD731">
        <v>0</v>
      </c>
      <c r="BE731">
        <v>0</v>
      </c>
      <c r="BF731" s="17">
        <v>0</v>
      </c>
      <c r="BG731">
        <v>0</v>
      </c>
      <c r="BH731">
        <v>1</v>
      </c>
      <c r="BI731" s="17">
        <v>0</v>
      </c>
      <c r="BJ731">
        <v>5087</v>
      </c>
      <c r="BK731">
        <v>9052</v>
      </c>
      <c r="BL731" s="90">
        <f t="shared" si="170"/>
        <v>32.799999999999997</v>
      </c>
      <c r="BM731">
        <v>1</v>
      </c>
      <c r="BN731">
        <v>0</v>
      </c>
      <c r="BO731">
        <v>0</v>
      </c>
      <c r="BP731">
        <v>0</v>
      </c>
      <c r="BQ731">
        <v>0</v>
      </c>
      <c r="BR731">
        <v>0</v>
      </c>
      <c r="BS731">
        <v>0</v>
      </c>
      <c r="BT731" s="17">
        <v>0</v>
      </c>
      <c r="BU731">
        <v>0</v>
      </c>
      <c r="BV731">
        <v>0</v>
      </c>
      <c r="BW731">
        <v>1</v>
      </c>
      <c r="BX731" s="17">
        <v>0</v>
      </c>
      <c r="BY731">
        <v>0</v>
      </c>
      <c r="BZ731">
        <v>0</v>
      </c>
      <c r="CA731">
        <v>0</v>
      </c>
      <c r="CB731">
        <v>0</v>
      </c>
      <c r="CC731" s="17">
        <v>0</v>
      </c>
      <c r="CD731">
        <v>0</v>
      </c>
      <c r="CE731">
        <v>0</v>
      </c>
      <c r="CF731">
        <v>1</v>
      </c>
      <c r="CG731">
        <v>0</v>
      </c>
      <c r="CH731">
        <v>0</v>
      </c>
      <c r="CI731">
        <v>0</v>
      </c>
      <c r="CJ731">
        <v>1</v>
      </c>
      <c r="CK731">
        <v>1</v>
      </c>
      <c r="CL731">
        <v>1</v>
      </c>
      <c r="CM731">
        <v>1</v>
      </c>
      <c r="CN731">
        <v>1</v>
      </c>
      <c r="CO731" s="17">
        <v>1</v>
      </c>
      <c r="CP731">
        <v>2.3E-2</v>
      </c>
      <c r="CQ731">
        <v>13</v>
      </c>
      <c r="CR731">
        <v>1</v>
      </c>
      <c r="CS731">
        <v>0</v>
      </c>
      <c r="CT731">
        <v>22</v>
      </c>
      <c r="CZ731" s="33" t="s">
        <v>85</v>
      </c>
    </row>
    <row r="732" spans="1:104" x14ac:dyDescent="0.25">
      <c r="A732">
        <v>731</v>
      </c>
      <c r="B732">
        <v>45</v>
      </c>
      <c r="C732" s="24" t="s">
        <v>470</v>
      </c>
      <c r="D732" s="12">
        <v>5.91</v>
      </c>
      <c r="E732" s="13">
        <v>7.0000000000000007E-2</v>
      </c>
      <c r="F732" s="7">
        <v>36.857142857142897</v>
      </c>
      <c r="G732" s="7">
        <f t="shared" si="171"/>
        <v>5.84</v>
      </c>
      <c r="H732" s="15">
        <f t="shared" si="172"/>
        <v>5.98</v>
      </c>
      <c r="I732" s="11">
        <f t="shared" si="173"/>
        <v>0.13823242550242379</v>
      </c>
      <c r="J732" s="32">
        <f t="shared" si="174"/>
        <v>3.75049216479444E-3</v>
      </c>
      <c r="K732" s="32">
        <f t="shared" si="175"/>
        <v>266.63167287400768</v>
      </c>
      <c r="L732" s="8">
        <v>0</v>
      </c>
      <c r="M732" s="9">
        <v>1</v>
      </c>
      <c r="N732" s="8">
        <v>0</v>
      </c>
      <c r="O732" s="9">
        <v>0</v>
      </c>
      <c r="P732" s="9">
        <v>1</v>
      </c>
      <c r="Q732" s="9">
        <v>0</v>
      </c>
      <c r="R732" s="9">
        <v>0</v>
      </c>
      <c r="S732" s="8">
        <v>69752</v>
      </c>
      <c r="T732" s="9">
        <v>17</v>
      </c>
      <c r="U732" s="9">
        <f t="shared" si="176"/>
        <v>69734</v>
      </c>
      <c r="V732" s="9">
        <f t="shared" si="177"/>
        <v>30</v>
      </c>
      <c r="W732" s="7">
        <v>8.41</v>
      </c>
      <c r="X732" s="7">
        <v>18.39</v>
      </c>
      <c r="Y732" s="9">
        <v>1</v>
      </c>
      <c r="Z732" s="9">
        <v>0</v>
      </c>
      <c r="AA732" s="9">
        <v>1</v>
      </c>
      <c r="AB732" s="9">
        <v>0</v>
      </c>
      <c r="AC732" s="9">
        <v>0</v>
      </c>
      <c r="AD732" s="29">
        <v>0</v>
      </c>
      <c r="AE732" s="9">
        <v>0</v>
      </c>
      <c r="AF732" s="9">
        <v>0</v>
      </c>
      <c r="AG732" s="29">
        <v>1</v>
      </c>
      <c r="AH732" s="9">
        <v>0</v>
      </c>
      <c r="AI732" s="29">
        <v>1</v>
      </c>
      <c r="AJ732" s="20">
        <v>2007</v>
      </c>
      <c r="AK732" s="32" t="s">
        <v>98</v>
      </c>
      <c r="AL732" s="32" t="s">
        <v>98</v>
      </c>
      <c r="AM732" s="32" t="s">
        <v>98</v>
      </c>
      <c r="AN732" s="42" t="s">
        <v>98</v>
      </c>
      <c r="AO732" s="41">
        <v>0.60299999999999998</v>
      </c>
      <c r="AP732" s="17">
        <v>0.39700000000000002</v>
      </c>
      <c r="AQ732" s="38">
        <f t="shared" si="167"/>
        <v>0.77900000000000003</v>
      </c>
      <c r="AR732" s="39">
        <v>0.221</v>
      </c>
      <c r="AS732" s="38">
        <f t="shared" si="168"/>
        <v>0.78700000000000003</v>
      </c>
      <c r="AT732" s="39">
        <v>0.21299999999999999</v>
      </c>
      <c r="AU732">
        <v>0</v>
      </c>
      <c r="AV732" s="17">
        <v>1</v>
      </c>
      <c r="AW732">
        <f t="shared" si="169"/>
        <v>0.17500000000000004</v>
      </c>
      <c r="AX732" s="17">
        <v>0.82499999999999996</v>
      </c>
      <c r="AY732" s="17" t="s">
        <v>29</v>
      </c>
      <c r="AZ732">
        <v>0</v>
      </c>
      <c r="BA732">
        <v>0</v>
      </c>
      <c r="BB732">
        <v>1</v>
      </c>
      <c r="BC732">
        <v>0</v>
      </c>
      <c r="BD732">
        <v>0</v>
      </c>
      <c r="BE732">
        <v>0</v>
      </c>
      <c r="BF732" s="17">
        <v>0</v>
      </c>
      <c r="BG732">
        <v>0</v>
      </c>
      <c r="BH732">
        <v>1</v>
      </c>
      <c r="BI732" s="17">
        <v>0</v>
      </c>
      <c r="BJ732">
        <v>5087</v>
      </c>
      <c r="BK732">
        <v>9052</v>
      </c>
      <c r="BL732" s="90">
        <f t="shared" si="170"/>
        <v>32.799999999999997</v>
      </c>
      <c r="BM732">
        <v>1</v>
      </c>
      <c r="BN732">
        <v>0</v>
      </c>
      <c r="BO732">
        <v>0</v>
      </c>
      <c r="BP732">
        <v>0</v>
      </c>
      <c r="BQ732">
        <v>0</v>
      </c>
      <c r="BR732">
        <v>0</v>
      </c>
      <c r="BS732">
        <v>0</v>
      </c>
      <c r="BT732" s="17">
        <v>0</v>
      </c>
      <c r="BU732">
        <v>0</v>
      </c>
      <c r="BV732">
        <v>0</v>
      </c>
      <c r="BW732">
        <v>1</v>
      </c>
      <c r="BX732" s="17">
        <v>0</v>
      </c>
      <c r="BY732">
        <v>0</v>
      </c>
      <c r="BZ732">
        <v>0</v>
      </c>
      <c r="CA732">
        <v>0</v>
      </c>
      <c r="CB732">
        <v>0</v>
      </c>
      <c r="CC732" s="17">
        <v>0</v>
      </c>
      <c r="CD732">
        <v>0</v>
      </c>
      <c r="CE732">
        <v>0</v>
      </c>
      <c r="CF732">
        <v>1</v>
      </c>
      <c r="CG732">
        <v>0</v>
      </c>
      <c r="CH732">
        <v>0</v>
      </c>
      <c r="CI732">
        <v>0</v>
      </c>
      <c r="CJ732">
        <v>1</v>
      </c>
      <c r="CK732">
        <v>1</v>
      </c>
      <c r="CL732">
        <v>1</v>
      </c>
      <c r="CM732">
        <v>1</v>
      </c>
      <c r="CN732">
        <v>1</v>
      </c>
      <c r="CO732" s="17">
        <v>1</v>
      </c>
      <c r="CP732">
        <v>2.3E-2</v>
      </c>
      <c r="CQ732">
        <v>13</v>
      </c>
      <c r="CR732">
        <v>1</v>
      </c>
      <c r="CS732">
        <v>0</v>
      </c>
      <c r="CT732">
        <v>22</v>
      </c>
      <c r="CZ732" s="33" t="s">
        <v>85</v>
      </c>
    </row>
    <row r="733" spans="1:104" x14ac:dyDescent="0.25">
      <c r="A733">
        <v>732</v>
      </c>
      <c r="B733">
        <v>45</v>
      </c>
      <c r="C733" s="24" t="s">
        <v>470</v>
      </c>
      <c r="D733" s="12">
        <v>3.66</v>
      </c>
      <c r="E733" s="13">
        <v>0.04</v>
      </c>
      <c r="F733" s="7">
        <v>37.857142857142897</v>
      </c>
      <c r="G733" s="7">
        <f t="shared" si="171"/>
        <v>3.62</v>
      </c>
      <c r="H733" s="15">
        <f t="shared" si="172"/>
        <v>3.7</v>
      </c>
      <c r="I733" s="11">
        <f t="shared" si="173"/>
        <v>6.9992598169546796E-2</v>
      </c>
      <c r="J733" s="32">
        <f t="shared" si="174"/>
        <v>1.8488610837238757E-3</v>
      </c>
      <c r="K733" s="32">
        <f t="shared" si="175"/>
        <v>540.87351873178818</v>
      </c>
      <c r="L733" s="8">
        <v>0</v>
      </c>
      <c r="M733" s="9">
        <v>1</v>
      </c>
      <c r="N733" s="8">
        <v>0</v>
      </c>
      <c r="O733" s="9">
        <v>0</v>
      </c>
      <c r="P733" s="9">
        <v>1</v>
      </c>
      <c r="Q733" s="9">
        <v>0</v>
      </c>
      <c r="R733" s="9">
        <v>0</v>
      </c>
      <c r="S733" s="8">
        <v>291130</v>
      </c>
      <c r="T733" s="9">
        <v>18</v>
      </c>
      <c r="U733" s="9">
        <f t="shared" si="176"/>
        <v>291111</v>
      </c>
      <c r="V733" s="9">
        <f t="shared" si="177"/>
        <v>30</v>
      </c>
      <c r="W733" s="7">
        <v>8.41</v>
      </c>
      <c r="X733" s="7">
        <v>18.39</v>
      </c>
      <c r="Y733" s="9">
        <v>1</v>
      </c>
      <c r="Z733" s="9">
        <v>0</v>
      </c>
      <c r="AA733" s="9">
        <v>1</v>
      </c>
      <c r="AB733" s="9">
        <v>0</v>
      </c>
      <c r="AC733" s="9">
        <v>0</v>
      </c>
      <c r="AD733" s="29">
        <v>0</v>
      </c>
      <c r="AE733" s="9">
        <v>0</v>
      </c>
      <c r="AF733" s="9">
        <v>0</v>
      </c>
      <c r="AG733" s="29">
        <v>1</v>
      </c>
      <c r="AH733" s="9">
        <v>0</v>
      </c>
      <c r="AI733" s="29">
        <v>1</v>
      </c>
      <c r="AJ733" s="20">
        <v>2007</v>
      </c>
      <c r="AK733" s="32" t="s">
        <v>98</v>
      </c>
      <c r="AL733" s="32" t="s">
        <v>98</v>
      </c>
      <c r="AM733" s="32" t="s">
        <v>98</v>
      </c>
      <c r="AN733" s="42" t="s">
        <v>98</v>
      </c>
      <c r="AO733" s="41">
        <v>0.60299999999999998</v>
      </c>
      <c r="AP733" s="17">
        <v>0.39700000000000002</v>
      </c>
      <c r="AQ733" s="38">
        <f t="shared" si="167"/>
        <v>0.77900000000000003</v>
      </c>
      <c r="AR733" s="39">
        <v>0.221</v>
      </c>
      <c r="AS733" s="38">
        <f t="shared" si="168"/>
        <v>0.78700000000000003</v>
      </c>
      <c r="AT733" s="39">
        <v>0.21299999999999999</v>
      </c>
      <c r="AU733">
        <v>0</v>
      </c>
      <c r="AV733" s="17">
        <v>1</v>
      </c>
      <c r="AW733">
        <f t="shared" si="169"/>
        <v>0.17500000000000004</v>
      </c>
      <c r="AX733" s="17">
        <v>0.82499999999999996</v>
      </c>
      <c r="AY733" s="17" t="s">
        <v>29</v>
      </c>
      <c r="AZ733">
        <v>0</v>
      </c>
      <c r="BA733">
        <v>0</v>
      </c>
      <c r="BB733">
        <v>1</v>
      </c>
      <c r="BC733">
        <v>0</v>
      </c>
      <c r="BD733">
        <v>0</v>
      </c>
      <c r="BE733">
        <v>0</v>
      </c>
      <c r="BF733" s="17">
        <v>0</v>
      </c>
      <c r="BG733">
        <v>0</v>
      </c>
      <c r="BH733">
        <v>1</v>
      </c>
      <c r="BI733" s="17">
        <v>0</v>
      </c>
      <c r="BJ733">
        <v>5087</v>
      </c>
      <c r="BK733">
        <v>9052</v>
      </c>
      <c r="BL733" s="90">
        <f t="shared" si="170"/>
        <v>32.799999999999997</v>
      </c>
      <c r="BM733">
        <v>1</v>
      </c>
      <c r="BN733">
        <v>0</v>
      </c>
      <c r="BO733">
        <v>0</v>
      </c>
      <c r="BP733">
        <v>0</v>
      </c>
      <c r="BQ733">
        <v>0</v>
      </c>
      <c r="BR733">
        <v>0</v>
      </c>
      <c r="BS733">
        <v>0</v>
      </c>
      <c r="BT733" s="17">
        <v>0</v>
      </c>
      <c r="BU733">
        <v>0</v>
      </c>
      <c r="BV733">
        <v>0</v>
      </c>
      <c r="BW733">
        <v>1</v>
      </c>
      <c r="BX733" s="17">
        <v>0</v>
      </c>
      <c r="BY733">
        <v>0</v>
      </c>
      <c r="BZ733">
        <v>0</v>
      </c>
      <c r="CA733">
        <v>0</v>
      </c>
      <c r="CB733">
        <v>0</v>
      </c>
      <c r="CC733" s="17">
        <v>0</v>
      </c>
      <c r="CD733">
        <v>0</v>
      </c>
      <c r="CE733">
        <v>0</v>
      </c>
      <c r="CF733">
        <v>1</v>
      </c>
      <c r="CG733">
        <v>0</v>
      </c>
      <c r="CH733">
        <v>0</v>
      </c>
      <c r="CI733">
        <v>0</v>
      </c>
      <c r="CJ733">
        <v>1</v>
      </c>
      <c r="CK733">
        <v>1</v>
      </c>
      <c r="CL733">
        <v>1</v>
      </c>
      <c r="CM733">
        <v>1</v>
      </c>
      <c r="CN733">
        <v>1</v>
      </c>
      <c r="CO733" s="17">
        <v>1</v>
      </c>
      <c r="CP733">
        <v>2.3E-2</v>
      </c>
      <c r="CQ733">
        <v>13</v>
      </c>
      <c r="CR733">
        <v>1</v>
      </c>
      <c r="CS733">
        <v>0</v>
      </c>
      <c r="CT733">
        <v>22</v>
      </c>
      <c r="CZ733" s="33" t="s">
        <v>85</v>
      </c>
    </row>
    <row r="734" spans="1:104" s="141" customFormat="1" x14ac:dyDescent="0.25">
      <c r="A734" s="141">
        <v>733</v>
      </c>
      <c r="B734" s="141">
        <v>45</v>
      </c>
      <c r="C734" s="142" t="s">
        <v>470</v>
      </c>
      <c r="D734" s="143">
        <v>5.84</v>
      </c>
      <c r="E734" s="144">
        <v>0.04</v>
      </c>
      <c r="F734" s="145">
        <v>38.857142857142897</v>
      </c>
      <c r="G734" s="145">
        <f t="shared" si="171"/>
        <v>5.8</v>
      </c>
      <c r="H734" s="146">
        <f t="shared" si="172"/>
        <v>5.88</v>
      </c>
      <c r="I734" s="147">
        <f t="shared" si="173"/>
        <v>6.8099630283182694E-2</v>
      </c>
      <c r="J734" s="148">
        <f t="shared" si="174"/>
        <v>1.7525640146407295E-3</v>
      </c>
      <c r="K734" s="148">
        <f t="shared" si="175"/>
        <v>570.59256703099493</v>
      </c>
      <c r="L734" s="149">
        <v>0</v>
      </c>
      <c r="M734" s="150">
        <v>1</v>
      </c>
      <c r="N734" s="149">
        <v>0</v>
      </c>
      <c r="O734" s="150">
        <v>0</v>
      </c>
      <c r="P734" s="150">
        <v>1</v>
      </c>
      <c r="Q734" s="150">
        <v>0</v>
      </c>
      <c r="R734" s="150">
        <v>0</v>
      </c>
      <c r="S734" s="149">
        <v>324084</v>
      </c>
      <c r="T734" s="150">
        <v>17</v>
      </c>
      <c r="U734" s="150">
        <f t="shared" si="176"/>
        <v>324066</v>
      </c>
      <c r="V734" s="150">
        <f t="shared" si="177"/>
        <v>30</v>
      </c>
      <c r="W734" s="145">
        <v>8.41</v>
      </c>
      <c r="X734" s="145">
        <v>18.39</v>
      </c>
      <c r="Y734" s="150">
        <v>1</v>
      </c>
      <c r="Z734" s="150">
        <v>0</v>
      </c>
      <c r="AA734" s="150">
        <v>1</v>
      </c>
      <c r="AB734" s="150">
        <v>0</v>
      </c>
      <c r="AC734" s="150">
        <v>0</v>
      </c>
      <c r="AD734" s="151">
        <v>0</v>
      </c>
      <c r="AE734" s="150">
        <v>0</v>
      </c>
      <c r="AF734" s="150">
        <v>0</v>
      </c>
      <c r="AG734" s="151">
        <v>1</v>
      </c>
      <c r="AH734" s="150">
        <v>0</v>
      </c>
      <c r="AI734" s="151">
        <v>1</v>
      </c>
      <c r="AJ734" s="152">
        <v>2007</v>
      </c>
      <c r="AK734" s="148" t="s">
        <v>98</v>
      </c>
      <c r="AL734" s="148" t="s">
        <v>98</v>
      </c>
      <c r="AM734" s="148" t="s">
        <v>98</v>
      </c>
      <c r="AN734" s="153" t="s">
        <v>98</v>
      </c>
      <c r="AO734" s="154">
        <v>0.60299999999999998</v>
      </c>
      <c r="AP734" s="155">
        <v>0.39700000000000002</v>
      </c>
      <c r="AQ734" s="169">
        <f t="shared" si="167"/>
        <v>0.77900000000000003</v>
      </c>
      <c r="AR734" s="156">
        <v>0.221</v>
      </c>
      <c r="AS734" s="169">
        <f t="shared" si="168"/>
        <v>0.78700000000000003</v>
      </c>
      <c r="AT734" s="156">
        <v>0.21299999999999999</v>
      </c>
      <c r="AU734">
        <v>0</v>
      </c>
      <c r="AV734" s="155">
        <v>1</v>
      </c>
      <c r="AW734" s="141">
        <f t="shared" si="169"/>
        <v>0.17500000000000004</v>
      </c>
      <c r="AX734" s="155">
        <v>0.82499999999999996</v>
      </c>
      <c r="AY734" s="155" t="s">
        <v>29</v>
      </c>
      <c r="AZ734">
        <v>0</v>
      </c>
      <c r="BA734">
        <v>0</v>
      </c>
      <c r="BB734">
        <v>1</v>
      </c>
      <c r="BC734">
        <v>0</v>
      </c>
      <c r="BD734">
        <v>0</v>
      </c>
      <c r="BE734">
        <v>0</v>
      </c>
      <c r="BF734" s="155">
        <v>0</v>
      </c>
      <c r="BG734">
        <v>0</v>
      </c>
      <c r="BH734">
        <v>1</v>
      </c>
      <c r="BI734" s="155">
        <v>0</v>
      </c>
      <c r="BJ734">
        <v>5087</v>
      </c>
      <c r="BK734">
        <v>9052</v>
      </c>
      <c r="BL734" s="168">
        <f t="shared" si="170"/>
        <v>32.799999999999997</v>
      </c>
      <c r="BM734" s="141">
        <v>1</v>
      </c>
      <c r="BN734" s="141">
        <v>0</v>
      </c>
      <c r="BO734" s="141">
        <v>0</v>
      </c>
      <c r="BP734" s="141">
        <v>0</v>
      </c>
      <c r="BQ734" s="141">
        <v>0</v>
      </c>
      <c r="BR734" s="141">
        <v>0</v>
      </c>
      <c r="BS734" s="141">
        <v>0</v>
      </c>
      <c r="BT734" s="155">
        <v>0</v>
      </c>
      <c r="BU734" s="141">
        <v>0</v>
      </c>
      <c r="BV734" s="141">
        <v>0</v>
      </c>
      <c r="BW734" s="141">
        <v>1</v>
      </c>
      <c r="BX734" s="155">
        <v>0</v>
      </c>
      <c r="BY734" s="141">
        <v>0</v>
      </c>
      <c r="BZ734" s="141">
        <v>0</v>
      </c>
      <c r="CA734" s="141">
        <v>0</v>
      </c>
      <c r="CB734" s="141">
        <v>0</v>
      </c>
      <c r="CC734" s="155">
        <v>0</v>
      </c>
      <c r="CD734" s="141">
        <v>0</v>
      </c>
      <c r="CE734" s="141">
        <v>0</v>
      </c>
      <c r="CF734" s="141">
        <v>1</v>
      </c>
      <c r="CG734" s="141">
        <v>0</v>
      </c>
      <c r="CH734" s="141">
        <v>0</v>
      </c>
      <c r="CI734" s="141">
        <v>0</v>
      </c>
      <c r="CJ734" s="141">
        <v>1</v>
      </c>
      <c r="CK734">
        <v>1</v>
      </c>
      <c r="CL734" s="141">
        <v>1</v>
      </c>
      <c r="CM734" s="141">
        <v>1</v>
      </c>
      <c r="CN734" s="141">
        <v>1</v>
      </c>
      <c r="CO734" s="155">
        <v>1</v>
      </c>
      <c r="CP734">
        <v>2.3E-2</v>
      </c>
      <c r="CQ734">
        <v>13</v>
      </c>
      <c r="CR734">
        <v>1</v>
      </c>
      <c r="CS734">
        <v>0</v>
      </c>
      <c r="CT734">
        <v>22</v>
      </c>
      <c r="CU734" s="157"/>
      <c r="CZ734" s="33" t="s">
        <v>85</v>
      </c>
    </row>
    <row r="735" spans="1:104" x14ac:dyDescent="0.25">
      <c r="A735">
        <v>734</v>
      </c>
      <c r="B735">
        <v>46</v>
      </c>
      <c r="C735" s="24" t="s">
        <v>471</v>
      </c>
      <c r="D735" s="12">
        <v>8.5</v>
      </c>
      <c r="E735" s="13">
        <v>1.6</v>
      </c>
      <c r="F735" s="7">
        <f t="shared" ref="F735:F786" si="178">D735/E735</f>
        <v>5.3125</v>
      </c>
      <c r="G735" s="7">
        <f t="shared" si="171"/>
        <v>6.9</v>
      </c>
      <c r="H735" s="15">
        <f t="shared" si="172"/>
        <v>10.1</v>
      </c>
      <c r="I735" s="11">
        <f t="shared" si="173"/>
        <v>0.3708397595494462</v>
      </c>
      <c r="J735" s="32">
        <f t="shared" si="174"/>
        <v>6.9805131209307508E-2</v>
      </c>
      <c r="K735" s="32">
        <f t="shared" si="175"/>
        <v>14.325594446653865</v>
      </c>
      <c r="L735" s="8">
        <v>1</v>
      </c>
      <c r="M735" s="9">
        <v>0</v>
      </c>
      <c r="N735" s="8">
        <v>1</v>
      </c>
      <c r="O735" s="9">
        <v>0</v>
      </c>
      <c r="P735" s="9">
        <v>0</v>
      </c>
      <c r="Q735" s="9">
        <v>0</v>
      </c>
      <c r="R735" s="9">
        <v>0</v>
      </c>
      <c r="S735" s="8">
        <v>180</v>
      </c>
      <c r="T735" s="9">
        <v>2</v>
      </c>
      <c r="U735" s="9">
        <f t="shared" si="176"/>
        <v>177</v>
      </c>
      <c r="V735" s="9">
        <f t="shared" si="177"/>
        <v>14</v>
      </c>
      <c r="W735" s="7">
        <v>7.8</v>
      </c>
      <c r="X735" s="7">
        <f t="shared" ref="X735:X748" si="179">BL735-W735-7</f>
        <v>19.059999999999999</v>
      </c>
      <c r="Y735" s="9">
        <v>1</v>
      </c>
      <c r="Z735" s="9">
        <v>0</v>
      </c>
      <c r="AA735" s="9">
        <v>1</v>
      </c>
      <c r="AB735" s="9">
        <v>0</v>
      </c>
      <c r="AC735" s="9">
        <v>0</v>
      </c>
      <c r="AD735" s="29">
        <v>0</v>
      </c>
      <c r="AE735" s="9">
        <v>0</v>
      </c>
      <c r="AF735" s="9">
        <v>0</v>
      </c>
      <c r="AG735" s="29">
        <v>1</v>
      </c>
      <c r="AH735" s="9">
        <v>1</v>
      </c>
      <c r="AI735" s="29">
        <v>0</v>
      </c>
      <c r="AJ735" s="20">
        <v>1960</v>
      </c>
      <c r="AK735" s="32">
        <v>0.33</v>
      </c>
      <c r="AL735" s="32">
        <v>0.36</v>
      </c>
      <c r="AM735" s="32">
        <v>0.26</v>
      </c>
      <c r="AN735" s="42">
        <v>0.05</v>
      </c>
      <c r="AO735" s="41">
        <f t="shared" ref="AO735:AO748" si="180">1-AP735</f>
        <v>0.66999999999999993</v>
      </c>
      <c r="AP735" s="17">
        <v>0.33</v>
      </c>
      <c r="AQ735">
        <v>1</v>
      </c>
      <c r="AR735" s="39">
        <v>0</v>
      </c>
      <c r="AS735" t="s">
        <v>98</v>
      </c>
      <c r="AT735" s="39" t="s">
        <v>98</v>
      </c>
      <c r="AU735">
        <v>1</v>
      </c>
      <c r="AV735" s="17">
        <v>0</v>
      </c>
      <c r="AW735">
        <v>0</v>
      </c>
      <c r="AX735" s="17">
        <v>1</v>
      </c>
      <c r="AY735" s="17" t="s">
        <v>472</v>
      </c>
      <c r="AZ735">
        <v>1</v>
      </c>
      <c r="BA735">
        <v>0</v>
      </c>
      <c r="BB735">
        <v>0</v>
      </c>
      <c r="BC735">
        <v>0</v>
      </c>
      <c r="BD735">
        <v>0</v>
      </c>
      <c r="BE735">
        <v>0</v>
      </c>
      <c r="BF735" s="17">
        <v>0</v>
      </c>
      <c r="BG735">
        <v>1</v>
      </c>
      <c r="BH735">
        <v>0</v>
      </c>
      <c r="BI735" s="17">
        <v>0</v>
      </c>
      <c r="BJ735">
        <v>9167</v>
      </c>
      <c r="BK735" t="s">
        <v>98</v>
      </c>
      <c r="BL735" s="24">
        <v>33.86</v>
      </c>
      <c r="BM735">
        <v>1</v>
      </c>
      <c r="BN735">
        <v>0</v>
      </c>
      <c r="BO735">
        <v>0</v>
      </c>
      <c r="BP735">
        <v>0</v>
      </c>
      <c r="BQ735">
        <v>0</v>
      </c>
      <c r="BR735">
        <v>0</v>
      </c>
      <c r="BS735">
        <v>0</v>
      </c>
      <c r="BT735" s="17">
        <v>0</v>
      </c>
      <c r="BU735">
        <v>0</v>
      </c>
      <c r="BV735">
        <v>0</v>
      </c>
      <c r="BW735">
        <v>1</v>
      </c>
      <c r="BX735" s="17">
        <v>0</v>
      </c>
      <c r="BY735">
        <v>0</v>
      </c>
      <c r="BZ735">
        <v>0</v>
      </c>
      <c r="CA735">
        <v>0</v>
      </c>
      <c r="CB735">
        <v>0</v>
      </c>
      <c r="CC735" s="17">
        <v>0</v>
      </c>
      <c r="CD735">
        <v>0</v>
      </c>
      <c r="CE735">
        <v>0</v>
      </c>
      <c r="CF735">
        <v>1</v>
      </c>
      <c r="CG735">
        <v>0</v>
      </c>
      <c r="CH735">
        <v>1</v>
      </c>
      <c r="CI735">
        <v>0</v>
      </c>
      <c r="CJ735">
        <v>0</v>
      </c>
      <c r="CK735">
        <v>0</v>
      </c>
      <c r="CL735">
        <v>0</v>
      </c>
      <c r="CM735">
        <v>0</v>
      </c>
      <c r="CN735">
        <v>0</v>
      </c>
      <c r="CO735" s="17">
        <v>1</v>
      </c>
      <c r="CP735">
        <v>0.29799999999999999</v>
      </c>
      <c r="CQ735">
        <v>21</v>
      </c>
      <c r="CR735">
        <v>1</v>
      </c>
      <c r="CS735">
        <v>0</v>
      </c>
      <c r="CT735">
        <v>25</v>
      </c>
      <c r="CZ735" s="33" t="s">
        <v>85</v>
      </c>
    </row>
    <row r="736" spans="1:104" x14ac:dyDescent="0.25">
      <c r="A736">
        <v>735</v>
      </c>
      <c r="B736">
        <v>46</v>
      </c>
      <c r="C736" s="24" t="s">
        <v>471</v>
      </c>
      <c r="D736" s="12">
        <v>8.1</v>
      </c>
      <c r="E736" s="13">
        <v>1.7</v>
      </c>
      <c r="F736" s="7">
        <f t="shared" si="178"/>
        <v>4.7647058823529411</v>
      </c>
      <c r="G736" s="7">
        <f t="shared" si="171"/>
        <v>6.3999999999999995</v>
      </c>
      <c r="H736" s="15">
        <f t="shared" si="172"/>
        <v>9.7999999999999989</v>
      </c>
      <c r="I736" s="11">
        <f t="shared" si="173"/>
        <v>0.34323574598937379</v>
      </c>
      <c r="J736" s="32">
        <f t="shared" si="174"/>
        <v>7.2037131874313015E-2</v>
      </c>
      <c r="K736" s="32">
        <f t="shared" si="175"/>
        <v>13.881729796582585</v>
      </c>
      <c r="L736" s="8">
        <v>1</v>
      </c>
      <c r="M736" s="9">
        <v>0</v>
      </c>
      <c r="N736" s="8">
        <v>1</v>
      </c>
      <c r="O736" s="9">
        <v>0</v>
      </c>
      <c r="P736" s="9">
        <v>0</v>
      </c>
      <c r="Q736" s="9">
        <v>0</v>
      </c>
      <c r="R736" s="9">
        <v>0</v>
      </c>
      <c r="S736" s="8">
        <v>180</v>
      </c>
      <c r="T736" s="9">
        <v>9</v>
      </c>
      <c r="U736" s="9">
        <f t="shared" si="176"/>
        <v>170</v>
      </c>
      <c r="V736" s="9">
        <f t="shared" si="177"/>
        <v>14</v>
      </c>
      <c r="W736" s="7">
        <v>7.8</v>
      </c>
      <c r="X736" s="7">
        <f t="shared" si="179"/>
        <v>19.059999999999999</v>
      </c>
      <c r="Y736" s="9">
        <v>1</v>
      </c>
      <c r="Z736" s="9">
        <v>0</v>
      </c>
      <c r="AA736" s="9">
        <v>1</v>
      </c>
      <c r="AB736" s="9">
        <v>0</v>
      </c>
      <c r="AC736" s="9">
        <v>0</v>
      </c>
      <c r="AD736" s="29">
        <v>0</v>
      </c>
      <c r="AE736" s="9">
        <v>0</v>
      </c>
      <c r="AF736" s="9">
        <v>0</v>
      </c>
      <c r="AG736" s="29">
        <v>1</v>
      </c>
      <c r="AH736" s="9">
        <v>1</v>
      </c>
      <c r="AI736" s="29">
        <v>0</v>
      </c>
      <c r="AJ736" s="20">
        <v>1960</v>
      </c>
      <c r="AK736" s="32">
        <v>0.33</v>
      </c>
      <c r="AL736" s="32">
        <v>0.36</v>
      </c>
      <c r="AM736" s="32">
        <v>0.26</v>
      </c>
      <c r="AN736" s="42">
        <v>0.05</v>
      </c>
      <c r="AO736" s="41">
        <f t="shared" si="180"/>
        <v>0.66999999999999993</v>
      </c>
      <c r="AP736" s="17">
        <v>0.33</v>
      </c>
      <c r="AQ736">
        <v>1</v>
      </c>
      <c r="AR736" s="39">
        <v>0</v>
      </c>
      <c r="AS736" t="s">
        <v>98</v>
      </c>
      <c r="AT736" s="39" t="s">
        <v>98</v>
      </c>
      <c r="AU736">
        <v>1</v>
      </c>
      <c r="AV736" s="17">
        <v>0</v>
      </c>
      <c r="AW736">
        <v>0</v>
      </c>
      <c r="AX736" s="17">
        <v>1</v>
      </c>
      <c r="AY736" s="17" t="s">
        <v>472</v>
      </c>
      <c r="AZ736">
        <v>1</v>
      </c>
      <c r="BA736">
        <v>0</v>
      </c>
      <c r="BB736">
        <v>0</v>
      </c>
      <c r="BC736">
        <v>0</v>
      </c>
      <c r="BD736">
        <v>0</v>
      </c>
      <c r="BE736">
        <v>0</v>
      </c>
      <c r="BF736" s="17">
        <v>0</v>
      </c>
      <c r="BG736">
        <v>1</v>
      </c>
      <c r="BH736">
        <v>0</v>
      </c>
      <c r="BI736" s="17">
        <v>0</v>
      </c>
      <c r="BJ736">
        <v>9167</v>
      </c>
      <c r="BK736" t="s">
        <v>98</v>
      </c>
      <c r="BL736" s="24">
        <v>33.86</v>
      </c>
      <c r="BM736">
        <v>1</v>
      </c>
      <c r="BN736">
        <v>0</v>
      </c>
      <c r="BO736">
        <v>0</v>
      </c>
      <c r="BP736">
        <v>0</v>
      </c>
      <c r="BQ736">
        <v>0</v>
      </c>
      <c r="BR736">
        <v>0</v>
      </c>
      <c r="BS736">
        <v>0</v>
      </c>
      <c r="BT736" s="17">
        <v>0</v>
      </c>
      <c r="BU736">
        <v>0</v>
      </c>
      <c r="BV736">
        <v>0</v>
      </c>
      <c r="BW736">
        <v>1</v>
      </c>
      <c r="BX736" s="17">
        <v>0</v>
      </c>
      <c r="BY736">
        <v>0</v>
      </c>
      <c r="BZ736">
        <v>0</v>
      </c>
      <c r="CA736">
        <v>0</v>
      </c>
      <c r="CB736">
        <v>0</v>
      </c>
      <c r="CC736" s="17">
        <v>0</v>
      </c>
      <c r="CD736">
        <v>0</v>
      </c>
      <c r="CE736">
        <v>0</v>
      </c>
      <c r="CF736">
        <v>1</v>
      </c>
      <c r="CG736">
        <v>0</v>
      </c>
      <c r="CH736">
        <v>1</v>
      </c>
      <c r="CI736">
        <v>0</v>
      </c>
      <c r="CJ736">
        <v>0</v>
      </c>
      <c r="CK736">
        <v>1</v>
      </c>
      <c r="CL736">
        <v>0</v>
      </c>
      <c r="CM736">
        <v>0</v>
      </c>
      <c r="CN736">
        <v>0</v>
      </c>
      <c r="CO736" s="17">
        <v>1</v>
      </c>
      <c r="CP736">
        <v>0.29799999999999999</v>
      </c>
      <c r="CQ736">
        <v>21</v>
      </c>
      <c r="CR736">
        <v>1</v>
      </c>
      <c r="CS736">
        <v>0</v>
      </c>
      <c r="CT736">
        <v>25</v>
      </c>
      <c r="CZ736" s="33" t="s">
        <v>85</v>
      </c>
    </row>
    <row r="737" spans="1:104" x14ac:dyDescent="0.25">
      <c r="A737">
        <v>736</v>
      </c>
      <c r="B737">
        <v>46</v>
      </c>
      <c r="C737" s="24" t="s">
        <v>471</v>
      </c>
      <c r="D737" s="12">
        <v>7.3</v>
      </c>
      <c r="E737" s="13">
        <v>1.6</v>
      </c>
      <c r="F737" s="7">
        <f t="shared" si="178"/>
        <v>4.5625</v>
      </c>
      <c r="G737" s="7">
        <f t="shared" si="171"/>
        <v>5.6999999999999993</v>
      </c>
      <c r="H737" s="15">
        <f t="shared" si="172"/>
        <v>8.9</v>
      </c>
      <c r="I737" s="11">
        <f t="shared" si="173"/>
        <v>0.33115857421468636</v>
      </c>
      <c r="J737" s="32">
        <f t="shared" si="174"/>
        <v>7.2582701197739477E-2</v>
      </c>
      <c r="K737" s="32">
        <f t="shared" si="175"/>
        <v>13.777387497272478</v>
      </c>
      <c r="L737" s="8">
        <v>1</v>
      </c>
      <c r="M737" s="9">
        <v>0</v>
      </c>
      <c r="N737" s="8">
        <v>1</v>
      </c>
      <c r="O737" s="9">
        <v>0</v>
      </c>
      <c r="P737" s="9">
        <v>0</v>
      </c>
      <c r="Q737" s="9">
        <v>0</v>
      </c>
      <c r="R737" s="9">
        <v>0</v>
      </c>
      <c r="S737" s="8">
        <v>180</v>
      </c>
      <c r="T737" s="9">
        <v>10</v>
      </c>
      <c r="U737" s="9">
        <f t="shared" si="176"/>
        <v>169</v>
      </c>
      <c r="V737" s="9">
        <f t="shared" si="177"/>
        <v>14</v>
      </c>
      <c r="W737" s="7">
        <v>7.8</v>
      </c>
      <c r="X737" s="7">
        <f t="shared" si="179"/>
        <v>19.059999999999999</v>
      </c>
      <c r="Y737" s="9">
        <v>1</v>
      </c>
      <c r="Z737" s="9">
        <v>0</v>
      </c>
      <c r="AA737" s="9">
        <v>1</v>
      </c>
      <c r="AB737" s="9">
        <v>0</v>
      </c>
      <c r="AC737" s="9">
        <v>0</v>
      </c>
      <c r="AD737" s="29">
        <v>0</v>
      </c>
      <c r="AE737" s="9">
        <v>0</v>
      </c>
      <c r="AF737" s="9">
        <v>0</v>
      </c>
      <c r="AG737" s="29">
        <v>1</v>
      </c>
      <c r="AH737" s="9">
        <v>1</v>
      </c>
      <c r="AI737" s="29">
        <v>0</v>
      </c>
      <c r="AJ737" s="20">
        <v>1960</v>
      </c>
      <c r="AK737" s="32">
        <v>0.33</v>
      </c>
      <c r="AL737" s="32">
        <v>0.36</v>
      </c>
      <c r="AM737" s="32">
        <v>0.26</v>
      </c>
      <c r="AN737" s="42">
        <v>0.05</v>
      </c>
      <c r="AO737" s="41">
        <f t="shared" si="180"/>
        <v>0.66999999999999993</v>
      </c>
      <c r="AP737" s="17">
        <v>0.33</v>
      </c>
      <c r="AQ737">
        <v>1</v>
      </c>
      <c r="AR737" s="39">
        <v>0</v>
      </c>
      <c r="AS737" t="s">
        <v>98</v>
      </c>
      <c r="AT737" s="39" t="s">
        <v>98</v>
      </c>
      <c r="AU737">
        <v>1</v>
      </c>
      <c r="AV737" s="17">
        <v>0</v>
      </c>
      <c r="AW737">
        <v>0</v>
      </c>
      <c r="AX737" s="17">
        <v>1</v>
      </c>
      <c r="AY737" s="17" t="s">
        <v>472</v>
      </c>
      <c r="AZ737">
        <v>1</v>
      </c>
      <c r="BA737">
        <v>0</v>
      </c>
      <c r="BB737">
        <v>0</v>
      </c>
      <c r="BC737">
        <v>0</v>
      </c>
      <c r="BD737">
        <v>0</v>
      </c>
      <c r="BE737">
        <v>0</v>
      </c>
      <c r="BF737" s="17">
        <v>0</v>
      </c>
      <c r="BG737">
        <v>1</v>
      </c>
      <c r="BH737">
        <v>0</v>
      </c>
      <c r="BI737" s="17">
        <v>0</v>
      </c>
      <c r="BJ737">
        <v>9167</v>
      </c>
      <c r="BK737" t="s">
        <v>98</v>
      </c>
      <c r="BL737" s="24">
        <v>33.86</v>
      </c>
      <c r="BM737">
        <v>1</v>
      </c>
      <c r="BN737">
        <v>0</v>
      </c>
      <c r="BO737">
        <v>0</v>
      </c>
      <c r="BP737">
        <v>0</v>
      </c>
      <c r="BQ737">
        <v>0</v>
      </c>
      <c r="BR737">
        <v>0</v>
      </c>
      <c r="BS737">
        <v>0</v>
      </c>
      <c r="BT737" s="17">
        <v>0</v>
      </c>
      <c r="BU737">
        <v>0</v>
      </c>
      <c r="BV737">
        <v>0</v>
      </c>
      <c r="BW737">
        <v>1</v>
      </c>
      <c r="BX737" s="17">
        <v>0</v>
      </c>
      <c r="BY737">
        <v>0</v>
      </c>
      <c r="BZ737">
        <v>0</v>
      </c>
      <c r="CA737">
        <v>0</v>
      </c>
      <c r="CB737">
        <v>0</v>
      </c>
      <c r="CC737" s="17">
        <v>0</v>
      </c>
      <c r="CD737">
        <v>0</v>
      </c>
      <c r="CE737">
        <v>0</v>
      </c>
      <c r="CF737">
        <v>1</v>
      </c>
      <c r="CG737">
        <v>0</v>
      </c>
      <c r="CH737">
        <v>1</v>
      </c>
      <c r="CI737">
        <v>0</v>
      </c>
      <c r="CJ737">
        <v>0</v>
      </c>
      <c r="CK737">
        <v>1</v>
      </c>
      <c r="CL737">
        <v>0</v>
      </c>
      <c r="CM737">
        <v>0</v>
      </c>
      <c r="CN737">
        <v>0</v>
      </c>
      <c r="CO737" s="17">
        <v>1</v>
      </c>
      <c r="CP737">
        <v>0.29799999999999999</v>
      </c>
      <c r="CQ737">
        <v>21</v>
      </c>
      <c r="CR737">
        <v>1</v>
      </c>
      <c r="CS737">
        <v>0</v>
      </c>
      <c r="CT737">
        <v>25</v>
      </c>
      <c r="CZ737" s="33" t="s">
        <v>85</v>
      </c>
    </row>
    <row r="738" spans="1:104" x14ac:dyDescent="0.25">
      <c r="A738">
        <v>737</v>
      </c>
      <c r="B738">
        <v>46</v>
      </c>
      <c r="C738" s="24" t="s">
        <v>471</v>
      </c>
      <c r="D738" s="12">
        <v>7.4</v>
      </c>
      <c r="E738" s="13">
        <v>2</v>
      </c>
      <c r="F738" s="7">
        <f t="shared" si="178"/>
        <v>3.7</v>
      </c>
      <c r="G738" s="7">
        <f t="shared" si="171"/>
        <v>5.4</v>
      </c>
      <c r="H738" s="15">
        <f t="shared" si="172"/>
        <v>9.4</v>
      </c>
      <c r="I738" s="11">
        <f t="shared" si="173"/>
        <v>0.27374382805481862</v>
      </c>
      <c r="J738" s="32">
        <f t="shared" si="174"/>
        <v>7.3984818393194207E-2</v>
      </c>
      <c r="K738" s="32">
        <f t="shared" si="175"/>
        <v>13.516286472252652</v>
      </c>
      <c r="L738" s="8">
        <v>1</v>
      </c>
      <c r="M738" s="9">
        <v>0</v>
      </c>
      <c r="N738" s="8">
        <v>1</v>
      </c>
      <c r="O738" s="9">
        <v>0</v>
      </c>
      <c r="P738" s="9">
        <v>0</v>
      </c>
      <c r="Q738" s="9">
        <v>0</v>
      </c>
      <c r="R738" s="9">
        <v>0</v>
      </c>
      <c r="S738" s="8">
        <v>180</v>
      </c>
      <c r="T738" s="9">
        <v>10</v>
      </c>
      <c r="U738" s="9">
        <f t="shared" si="176"/>
        <v>169</v>
      </c>
      <c r="V738" s="9">
        <f t="shared" si="177"/>
        <v>14</v>
      </c>
      <c r="W738" s="7">
        <v>7.8</v>
      </c>
      <c r="X738" s="7">
        <f t="shared" si="179"/>
        <v>19.059999999999999</v>
      </c>
      <c r="Y738" s="9">
        <v>1</v>
      </c>
      <c r="Z738" s="9">
        <v>0</v>
      </c>
      <c r="AA738" s="9">
        <v>1</v>
      </c>
      <c r="AB738" s="9">
        <v>0</v>
      </c>
      <c r="AC738" s="9">
        <v>0</v>
      </c>
      <c r="AD738" s="29">
        <v>0</v>
      </c>
      <c r="AE738" s="9">
        <v>0</v>
      </c>
      <c r="AF738" s="9">
        <v>0</v>
      </c>
      <c r="AG738" s="29">
        <v>1</v>
      </c>
      <c r="AH738" s="9">
        <v>1</v>
      </c>
      <c r="AI738" s="29">
        <v>0</v>
      </c>
      <c r="AJ738" s="20">
        <v>1960</v>
      </c>
      <c r="AK738" s="32">
        <v>0.33</v>
      </c>
      <c r="AL738" s="32">
        <v>0.36</v>
      </c>
      <c r="AM738" s="32">
        <v>0.26</v>
      </c>
      <c r="AN738" s="42">
        <v>0.05</v>
      </c>
      <c r="AO738" s="41">
        <f t="shared" si="180"/>
        <v>0.66999999999999993</v>
      </c>
      <c r="AP738" s="17">
        <v>0.33</v>
      </c>
      <c r="AQ738">
        <v>1</v>
      </c>
      <c r="AR738" s="39">
        <v>0</v>
      </c>
      <c r="AS738" t="s">
        <v>98</v>
      </c>
      <c r="AT738" s="39" t="s">
        <v>98</v>
      </c>
      <c r="AU738">
        <v>1</v>
      </c>
      <c r="AV738" s="17">
        <v>0</v>
      </c>
      <c r="AW738">
        <v>0</v>
      </c>
      <c r="AX738" s="17">
        <v>1</v>
      </c>
      <c r="AY738" s="17" t="s">
        <v>472</v>
      </c>
      <c r="AZ738">
        <v>1</v>
      </c>
      <c r="BA738">
        <v>0</v>
      </c>
      <c r="BB738">
        <v>0</v>
      </c>
      <c r="BC738">
        <v>0</v>
      </c>
      <c r="BD738">
        <v>0</v>
      </c>
      <c r="BE738">
        <v>0</v>
      </c>
      <c r="BF738" s="17">
        <v>0</v>
      </c>
      <c r="BG738">
        <v>1</v>
      </c>
      <c r="BH738">
        <v>0</v>
      </c>
      <c r="BI738" s="17">
        <v>0</v>
      </c>
      <c r="BJ738">
        <v>9167</v>
      </c>
      <c r="BK738" t="s">
        <v>98</v>
      </c>
      <c r="BL738" s="24">
        <v>33.86</v>
      </c>
      <c r="BM738">
        <v>1</v>
      </c>
      <c r="BN738">
        <v>0</v>
      </c>
      <c r="BO738">
        <v>0</v>
      </c>
      <c r="BP738">
        <v>0</v>
      </c>
      <c r="BQ738">
        <v>0</v>
      </c>
      <c r="BR738">
        <v>0</v>
      </c>
      <c r="BS738">
        <v>0</v>
      </c>
      <c r="BT738" s="17">
        <v>0</v>
      </c>
      <c r="BU738">
        <v>0</v>
      </c>
      <c r="BV738">
        <v>0</v>
      </c>
      <c r="BW738">
        <v>1</v>
      </c>
      <c r="BX738" s="17">
        <v>0</v>
      </c>
      <c r="BY738">
        <v>0</v>
      </c>
      <c r="BZ738">
        <v>0</v>
      </c>
      <c r="CA738">
        <v>0</v>
      </c>
      <c r="CB738">
        <v>0</v>
      </c>
      <c r="CC738" s="17">
        <v>0</v>
      </c>
      <c r="CD738">
        <v>0</v>
      </c>
      <c r="CE738">
        <v>0</v>
      </c>
      <c r="CF738">
        <v>1</v>
      </c>
      <c r="CG738">
        <v>0</v>
      </c>
      <c r="CH738">
        <v>1</v>
      </c>
      <c r="CI738">
        <v>0</v>
      </c>
      <c r="CJ738">
        <v>0</v>
      </c>
      <c r="CK738">
        <v>1</v>
      </c>
      <c r="CL738">
        <v>0</v>
      </c>
      <c r="CM738">
        <v>0</v>
      </c>
      <c r="CN738">
        <v>0</v>
      </c>
      <c r="CO738" s="17">
        <v>1</v>
      </c>
      <c r="CP738">
        <v>0.29799999999999999</v>
      </c>
      <c r="CQ738">
        <v>21</v>
      </c>
      <c r="CR738">
        <v>1</v>
      </c>
      <c r="CS738">
        <v>0</v>
      </c>
      <c r="CT738">
        <v>25</v>
      </c>
      <c r="CZ738" s="33" t="s">
        <v>85</v>
      </c>
    </row>
    <row r="739" spans="1:104" x14ac:dyDescent="0.25">
      <c r="A739">
        <v>738</v>
      </c>
      <c r="B739">
        <v>46</v>
      </c>
      <c r="C739" s="24" t="s">
        <v>471</v>
      </c>
      <c r="D739" s="12">
        <v>10.199999999999999</v>
      </c>
      <c r="E739" s="13">
        <v>0.8</v>
      </c>
      <c r="F739" s="7">
        <f t="shared" si="178"/>
        <v>12.749999999999998</v>
      </c>
      <c r="G739" s="7">
        <f t="shared" si="171"/>
        <v>9.3999999999999986</v>
      </c>
      <c r="H739" s="15">
        <f t="shared" si="172"/>
        <v>11</v>
      </c>
      <c r="I739" s="11">
        <f t="shared" si="173"/>
        <v>0.32484076433121012</v>
      </c>
      <c r="J739" s="32">
        <f t="shared" si="174"/>
        <v>2.5477707006369425E-2</v>
      </c>
      <c r="K739" s="32">
        <f t="shared" si="175"/>
        <v>39.25</v>
      </c>
      <c r="L739" s="8">
        <v>1</v>
      </c>
      <c r="M739" s="9">
        <v>0</v>
      </c>
      <c r="N739" s="8">
        <v>1</v>
      </c>
      <c r="O739" s="9">
        <v>0</v>
      </c>
      <c r="P739" s="9">
        <v>0</v>
      </c>
      <c r="Q739" s="9">
        <v>0</v>
      </c>
      <c r="R739" s="9">
        <v>0</v>
      </c>
      <c r="S739" s="8">
        <v>1381</v>
      </c>
      <c r="T739" s="9">
        <v>2</v>
      </c>
      <c r="U739" s="9">
        <f t="shared" si="176"/>
        <v>1378</v>
      </c>
      <c r="V739" s="9">
        <f t="shared" si="177"/>
        <v>14</v>
      </c>
      <c r="W739" s="7">
        <v>8.75</v>
      </c>
      <c r="X739" s="7">
        <f t="shared" si="179"/>
        <v>18.43</v>
      </c>
      <c r="Y739" s="9">
        <v>1</v>
      </c>
      <c r="Z739" s="9">
        <v>0</v>
      </c>
      <c r="AA739" s="9">
        <v>1</v>
      </c>
      <c r="AB739" s="9">
        <v>0</v>
      </c>
      <c r="AC739" s="9">
        <v>0</v>
      </c>
      <c r="AD739" s="29">
        <v>0</v>
      </c>
      <c r="AE739" s="9">
        <v>0</v>
      </c>
      <c r="AF739" s="9">
        <v>0</v>
      </c>
      <c r="AG739" s="29">
        <v>1</v>
      </c>
      <c r="AH739" s="9">
        <v>1</v>
      </c>
      <c r="AI739" s="29">
        <v>0</v>
      </c>
      <c r="AJ739" s="20">
        <v>1960</v>
      </c>
      <c r="AK739" s="32">
        <v>0.33</v>
      </c>
      <c r="AL739" s="32">
        <v>0.36</v>
      </c>
      <c r="AM739" s="32">
        <v>0.26</v>
      </c>
      <c r="AN739" s="42">
        <v>0.05</v>
      </c>
      <c r="AO739" s="41">
        <f t="shared" si="180"/>
        <v>0.97</v>
      </c>
      <c r="AP739" s="17">
        <v>0.03</v>
      </c>
      <c r="AQ739">
        <v>1</v>
      </c>
      <c r="AR739" s="39">
        <v>0</v>
      </c>
      <c r="AS739" t="s">
        <v>98</v>
      </c>
      <c r="AT739" s="39" t="s">
        <v>98</v>
      </c>
      <c r="AU739">
        <v>1</v>
      </c>
      <c r="AV739" s="17">
        <v>0</v>
      </c>
      <c r="AW739">
        <v>0</v>
      </c>
      <c r="AX739" s="17">
        <v>1</v>
      </c>
      <c r="AY739" s="17" t="s">
        <v>472</v>
      </c>
      <c r="AZ739">
        <v>1</v>
      </c>
      <c r="BA739">
        <v>0</v>
      </c>
      <c r="BB739">
        <v>0</v>
      </c>
      <c r="BC739">
        <v>0</v>
      </c>
      <c r="BD739">
        <v>0</v>
      </c>
      <c r="BE739">
        <v>0</v>
      </c>
      <c r="BF739" s="17">
        <v>0</v>
      </c>
      <c r="BG739">
        <v>1</v>
      </c>
      <c r="BH739">
        <v>0</v>
      </c>
      <c r="BI739" s="17">
        <v>0</v>
      </c>
      <c r="BJ739">
        <v>9167</v>
      </c>
      <c r="BK739" t="s">
        <v>98</v>
      </c>
      <c r="BL739" s="24">
        <v>34.18</v>
      </c>
      <c r="BM739">
        <v>1</v>
      </c>
      <c r="BN739">
        <v>0</v>
      </c>
      <c r="BO739">
        <v>0</v>
      </c>
      <c r="BP739">
        <v>0</v>
      </c>
      <c r="BQ739">
        <v>0</v>
      </c>
      <c r="BR739">
        <v>0</v>
      </c>
      <c r="BS739">
        <v>0</v>
      </c>
      <c r="BT739" s="17">
        <v>0</v>
      </c>
      <c r="BU739">
        <v>0</v>
      </c>
      <c r="BV739">
        <v>0</v>
      </c>
      <c r="BW739">
        <v>1</v>
      </c>
      <c r="BX739" s="17">
        <v>0</v>
      </c>
      <c r="BY739">
        <v>0</v>
      </c>
      <c r="BZ739">
        <v>0</v>
      </c>
      <c r="CA739">
        <v>0</v>
      </c>
      <c r="CB739">
        <v>0</v>
      </c>
      <c r="CC739" s="17">
        <v>0</v>
      </c>
      <c r="CD739">
        <v>0</v>
      </c>
      <c r="CE739">
        <v>0</v>
      </c>
      <c r="CF739">
        <v>1</v>
      </c>
      <c r="CG739">
        <v>0</v>
      </c>
      <c r="CH739">
        <v>1</v>
      </c>
      <c r="CI739">
        <v>0</v>
      </c>
      <c r="CJ739">
        <v>0</v>
      </c>
      <c r="CK739">
        <v>0</v>
      </c>
      <c r="CL739">
        <v>0</v>
      </c>
      <c r="CM739">
        <v>0</v>
      </c>
      <c r="CN739">
        <v>0</v>
      </c>
      <c r="CO739" s="17">
        <v>1</v>
      </c>
      <c r="CP739">
        <v>0.29799999999999999</v>
      </c>
      <c r="CQ739">
        <v>21</v>
      </c>
      <c r="CR739">
        <v>1</v>
      </c>
      <c r="CS739">
        <v>0</v>
      </c>
      <c r="CT739">
        <v>25</v>
      </c>
      <c r="CZ739" s="33" t="s">
        <v>85</v>
      </c>
    </row>
    <row r="740" spans="1:104" x14ac:dyDescent="0.25">
      <c r="A740">
        <v>739</v>
      </c>
      <c r="B740">
        <v>46</v>
      </c>
      <c r="C740" s="24" t="s">
        <v>471</v>
      </c>
      <c r="D740" s="12">
        <v>9.3000000000000007</v>
      </c>
      <c r="E740" s="13">
        <v>0.8</v>
      </c>
      <c r="F740" s="7">
        <f t="shared" si="178"/>
        <v>11.625</v>
      </c>
      <c r="G740" s="7">
        <f t="shared" si="171"/>
        <v>8.5</v>
      </c>
      <c r="H740" s="15">
        <f t="shared" si="172"/>
        <v>10.100000000000001</v>
      </c>
      <c r="I740" s="11">
        <f t="shared" si="173"/>
        <v>0.29954370702335192</v>
      </c>
      <c r="J740" s="32">
        <f t="shared" si="174"/>
        <v>2.5767200604159306E-2</v>
      </c>
      <c r="K740" s="32">
        <f t="shared" si="175"/>
        <v>38.80902762244888</v>
      </c>
      <c r="L740" s="8">
        <v>1</v>
      </c>
      <c r="M740" s="9">
        <v>0</v>
      </c>
      <c r="N740" s="8">
        <v>1</v>
      </c>
      <c r="O740" s="9">
        <v>0</v>
      </c>
      <c r="P740" s="9">
        <v>0</v>
      </c>
      <c r="Q740" s="9">
        <v>0</v>
      </c>
      <c r="R740" s="9">
        <v>0</v>
      </c>
      <c r="S740" s="8">
        <v>1381</v>
      </c>
      <c r="T740" s="9">
        <v>9</v>
      </c>
      <c r="U740" s="9">
        <f t="shared" si="176"/>
        <v>1371</v>
      </c>
      <c r="V740" s="9">
        <f t="shared" si="177"/>
        <v>14</v>
      </c>
      <c r="W740" s="7">
        <v>8.75</v>
      </c>
      <c r="X740" s="7">
        <f t="shared" si="179"/>
        <v>18.43</v>
      </c>
      <c r="Y740" s="9">
        <v>1</v>
      </c>
      <c r="Z740" s="9">
        <v>0</v>
      </c>
      <c r="AA740" s="9">
        <v>1</v>
      </c>
      <c r="AB740" s="9">
        <v>0</v>
      </c>
      <c r="AC740" s="9">
        <v>0</v>
      </c>
      <c r="AD740" s="29">
        <v>0</v>
      </c>
      <c r="AE740" s="9">
        <v>0</v>
      </c>
      <c r="AF740" s="9">
        <v>0</v>
      </c>
      <c r="AG740" s="29">
        <v>1</v>
      </c>
      <c r="AH740" s="9">
        <v>1</v>
      </c>
      <c r="AI740" s="29">
        <v>0</v>
      </c>
      <c r="AJ740" s="20">
        <v>1960</v>
      </c>
      <c r="AK740" s="32">
        <v>0.33</v>
      </c>
      <c r="AL740" s="32">
        <v>0.36</v>
      </c>
      <c r="AM740" s="32">
        <v>0.26</v>
      </c>
      <c r="AN740" s="42">
        <v>0.05</v>
      </c>
      <c r="AO740" s="41">
        <f t="shared" si="180"/>
        <v>0.97</v>
      </c>
      <c r="AP740" s="17">
        <v>0.03</v>
      </c>
      <c r="AQ740">
        <v>1</v>
      </c>
      <c r="AR740" s="39">
        <v>0</v>
      </c>
      <c r="AS740" t="s">
        <v>98</v>
      </c>
      <c r="AT740" s="39" t="s">
        <v>98</v>
      </c>
      <c r="AU740">
        <v>1</v>
      </c>
      <c r="AV740" s="17">
        <v>0</v>
      </c>
      <c r="AW740">
        <v>0</v>
      </c>
      <c r="AX740" s="17">
        <v>1</v>
      </c>
      <c r="AY740" s="17" t="s">
        <v>472</v>
      </c>
      <c r="AZ740">
        <v>1</v>
      </c>
      <c r="BA740">
        <v>0</v>
      </c>
      <c r="BB740">
        <v>0</v>
      </c>
      <c r="BC740">
        <v>0</v>
      </c>
      <c r="BD740">
        <v>0</v>
      </c>
      <c r="BE740">
        <v>0</v>
      </c>
      <c r="BF740" s="17">
        <v>0</v>
      </c>
      <c r="BG740">
        <v>1</v>
      </c>
      <c r="BH740">
        <v>0</v>
      </c>
      <c r="BI740" s="17">
        <v>0</v>
      </c>
      <c r="BJ740">
        <v>9167</v>
      </c>
      <c r="BK740" t="s">
        <v>98</v>
      </c>
      <c r="BL740" s="24">
        <v>34.18</v>
      </c>
      <c r="BM740">
        <v>1</v>
      </c>
      <c r="BN740">
        <v>0</v>
      </c>
      <c r="BO740">
        <v>0</v>
      </c>
      <c r="BP740">
        <v>0</v>
      </c>
      <c r="BQ740">
        <v>0</v>
      </c>
      <c r="BR740">
        <v>0</v>
      </c>
      <c r="BS740">
        <v>0</v>
      </c>
      <c r="BT740" s="17">
        <v>0</v>
      </c>
      <c r="BU740">
        <v>0</v>
      </c>
      <c r="BV740">
        <v>0</v>
      </c>
      <c r="BW740">
        <v>1</v>
      </c>
      <c r="BX740" s="17">
        <v>0</v>
      </c>
      <c r="BY740">
        <v>0</v>
      </c>
      <c r="BZ740">
        <v>0</v>
      </c>
      <c r="CA740">
        <v>0</v>
      </c>
      <c r="CB740">
        <v>0</v>
      </c>
      <c r="CC740" s="17">
        <v>0</v>
      </c>
      <c r="CD740">
        <v>0</v>
      </c>
      <c r="CE740">
        <v>0</v>
      </c>
      <c r="CF740">
        <v>1</v>
      </c>
      <c r="CG740">
        <v>0</v>
      </c>
      <c r="CH740">
        <v>1</v>
      </c>
      <c r="CI740">
        <v>0</v>
      </c>
      <c r="CJ740">
        <v>0</v>
      </c>
      <c r="CK740">
        <v>1</v>
      </c>
      <c r="CL740">
        <v>0</v>
      </c>
      <c r="CM740">
        <v>0</v>
      </c>
      <c r="CN740">
        <v>0</v>
      </c>
      <c r="CO740" s="17">
        <v>1</v>
      </c>
      <c r="CP740">
        <v>0.29799999999999999</v>
      </c>
      <c r="CQ740">
        <v>21</v>
      </c>
      <c r="CR740">
        <v>1</v>
      </c>
      <c r="CS740">
        <v>0</v>
      </c>
      <c r="CT740">
        <v>25</v>
      </c>
      <c r="CZ740" s="33" t="s">
        <v>85</v>
      </c>
    </row>
    <row r="741" spans="1:104" x14ac:dyDescent="0.25">
      <c r="A741">
        <v>740</v>
      </c>
      <c r="B741">
        <v>46</v>
      </c>
      <c r="C741" s="24" t="s">
        <v>471</v>
      </c>
      <c r="D741" s="12">
        <v>9.1</v>
      </c>
      <c r="E741" s="13">
        <v>0.9</v>
      </c>
      <c r="F741" s="7">
        <f t="shared" si="178"/>
        <v>10.111111111111111</v>
      </c>
      <c r="G741" s="7">
        <f t="shared" si="171"/>
        <v>8.1999999999999993</v>
      </c>
      <c r="H741" s="15">
        <f t="shared" si="172"/>
        <v>10</v>
      </c>
      <c r="I741" s="11">
        <f t="shared" si="173"/>
        <v>0.26351805571440351</v>
      </c>
      <c r="J741" s="32">
        <f t="shared" si="174"/>
        <v>2.6062225290435514E-2</v>
      </c>
      <c r="K741" s="32">
        <f t="shared" si="175"/>
        <v>38.369708989008956</v>
      </c>
      <c r="L741" s="8">
        <v>1</v>
      </c>
      <c r="M741" s="9">
        <v>0</v>
      </c>
      <c r="N741" s="8">
        <v>1</v>
      </c>
      <c r="O741" s="9">
        <v>0</v>
      </c>
      <c r="P741" s="9">
        <v>0</v>
      </c>
      <c r="Q741" s="9">
        <v>0</v>
      </c>
      <c r="R741" s="9">
        <v>0</v>
      </c>
      <c r="S741" s="8">
        <v>1381</v>
      </c>
      <c r="T741" s="9">
        <v>10</v>
      </c>
      <c r="U741" s="9">
        <f t="shared" si="176"/>
        <v>1370</v>
      </c>
      <c r="V741" s="9">
        <f t="shared" si="177"/>
        <v>14</v>
      </c>
      <c r="W741" s="7">
        <v>8.75</v>
      </c>
      <c r="X741" s="7">
        <f t="shared" si="179"/>
        <v>18.43</v>
      </c>
      <c r="Y741" s="9">
        <v>1</v>
      </c>
      <c r="Z741" s="9">
        <v>0</v>
      </c>
      <c r="AA741" s="9">
        <v>1</v>
      </c>
      <c r="AB741" s="9">
        <v>0</v>
      </c>
      <c r="AC741" s="9">
        <v>0</v>
      </c>
      <c r="AD741" s="29">
        <v>0</v>
      </c>
      <c r="AE741" s="9">
        <v>0</v>
      </c>
      <c r="AF741" s="9">
        <v>0</v>
      </c>
      <c r="AG741" s="29">
        <v>1</v>
      </c>
      <c r="AH741" s="9">
        <v>1</v>
      </c>
      <c r="AI741" s="29">
        <v>0</v>
      </c>
      <c r="AJ741" s="20">
        <v>1960</v>
      </c>
      <c r="AK741" s="32">
        <v>0.33</v>
      </c>
      <c r="AL741" s="32">
        <v>0.36</v>
      </c>
      <c r="AM741" s="32">
        <v>0.26</v>
      </c>
      <c r="AN741" s="42">
        <v>0.05</v>
      </c>
      <c r="AO741" s="41">
        <f t="shared" si="180"/>
        <v>0.97</v>
      </c>
      <c r="AP741" s="17">
        <v>0.03</v>
      </c>
      <c r="AQ741">
        <v>1</v>
      </c>
      <c r="AR741" s="39">
        <v>0</v>
      </c>
      <c r="AS741" t="s">
        <v>98</v>
      </c>
      <c r="AT741" s="39" t="s">
        <v>98</v>
      </c>
      <c r="AU741">
        <v>1</v>
      </c>
      <c r="AV741" s="17">
        <v>0</v>
      </c>
      <c r="AW741">
        <v>0</v>
      </c>
      <c r="AX741" s="17">
        <v>1</v>
      </c>
      <c r="AY741" s="17" t="s">
        <v>472</v>
      </c>
      <c r="AZ741">
        <v>1</v>
      </c>
      <c r="BA741">
        <v>0</v>
      </c>
      <c r="BB741">
        <v>0</v>
      </c>
      <c r="BC741">
        <v>0</v>
      </c>
      <c r="BD741">
        <v>0</v>
      </c>
      <c r="BE741">
        <v>0</v>
      </c>
      <c r="BF741" s="17">
        <v>0</v>
      </c>
      <c r="BG741">
        <v>1</v>
      </c>
      <c r="BH741">
        <v>0</v>
      </c>
      <c r="BI741" s="17">
        <v>0</v>
      </c>
      <c r="BJ741">
        <v>9167</v>
      </c>
      <c r="BK741" t="s">
        <v>98</v>
      </c>
      <c r="BL741" s="24">
        <v>34.18</v>
      </c>
      <c r="BM741">
        <v>1</v>
      </c>
      <c r="BN741">
        <v>0</v>
      </c>
      <c r="BO741">
        <v>0</v>
      </c>
      <c r="BP741">
        <v>0</v>
      </c>
      <c r="BQ741">
        <v>0</v>
      </c>
      <c r="BR741">
        <v>0</v>
      </c>
      <c r="BS741">
        <v>0</v>
      </c>
      <c r="BT741" s="17">
        <v>0</v>
      </c>
      <c r="BU741">
        <v>0</v>
      </c>
      <c r="BV741">
        <v>0</v>
      </c>
      <c r="BW741">
        <v>1</v>
      </c>
      <c r="BX741" s="17">
        <v>0</v>
      </c>
      <c r="BY741">
        <v>0</v>
      </c>
      <c r="BZ741">
        <v>0</v>
      </c>
      <c r="CA741">
        <v>0</v>
      </c>
      <c r="CB741">
        <v>0</v>
      </c>
      <c r="CC741" s="17">
        <v>0</v>
      </c>
      <c r="CD741">
        <v>0</v>
      </c>
      <c r="CE741">
        <v>0</v>
      </c>
      <c r="CF741">
        <v>1</v>
      </c>
      <c r="CG741">
        <v>0</v>
      </c>
      <c r="CH741">
        <v>1</v>
      </c>
      <c r="CI741">
        <v>0</v>
      </c>
      <c r="CJ741">
        <v>0</v>
      </c>
      <c r="CK741">
        <v>1</v>
      </c>
      <c r="CL741">
        <v>0</v>
      </c>
      <c r="CM741">
        <v>0</v>
      </c>
      <c r="CN741">
        <v>0</v>
      </c>
      <c r="CO741" s="17">
        <v>1</v>
      </c>
      <c r="CP741">
        <v>0.29799999999999999</v>
      </c>
      <c r="CQ741">
        <v>21</v>
      </c>
      <c r="CR741">
        <v>1</v>
      </c>
      <c r="CS741">
        <v>0</v>
      </c>
      <c r="CT741">
        <v>25</v>
      </c>
      <c r="CZ741" s="33" t="s">
        <v>85</v>
      </c>
    </row>
    <row r="742" spans="1:104" x14ac:dyDescent="0.25">
      <c r="A742">
        <v>741</v>
      </c>
      <c r="B742">
        <v>46</v>
      </c>
      <c r="C742" s="24" t="s">
        <v>471</v>
      </c>
      <c r="D742" s="12">
        <v>9</v>
      </c>
      <c r="E742" s="13">
        <v>0.8</v>
      </c>
      <c r="F742" s="7">
        <f t="shared" si="178"/>
        <v>11.25</v>
      </c>
      <c r="G742" s="7">
        <f t="shared" si="171"/>
        <v>8.1999999999999993</v>
      </c>
      <c r="H742" s="15">
        <f t="shared" si="172"/>
        <v>9.8000000000000007</v>
      </c>
      <c r="I742" s="11">
        <f t="shared" si="173"/>
        <v>0.29080715862584822</v>
      </c>
      <c r="J742" s="32">
        <f t="shared" si="174"/>
        <v>2.5849525211186511E-2</v>
      </c>
      <c r="K742" s="32">
        <f t="shared" si="175"/>
        <v>38.685430073866307</v>
      </c>
      <c r="L742" s="8">
        <v>1</v>
      </c>
      <c r="M742" s="9">
        <v>0</v>
      </c>
      <c r="N742" s="8">
        <v>1</v>
      </c>
      <c r="O742" s="9">
        <v>0</v>
      </c>
      <c r="P742" s="9">
        <v>0</v>
      </c>
      <c r="Q742" s="9">
        <v>0</v>
      </c>
      <c r="R742" s="9">
        <v>0</v>
      </c>
      <c r="S742" s="8">
        <v>1381</v>
      </c>
      <c r="T742" s="9">
        <v>10</v>
      </c>
      <c r="U742" s="9">
        <f t="shared" si="176"/>
        <v>1370</v>
      </c>
      <c r="V742" s="9">
        <f t="shared" si="177"/>
        <v>14</v>
      </c>
      <c r="W742" s="7">
        <v>8.75</v>
      </c>
      <c r="X742" s="7">
        <f t="shared" si="179"/>
        <v>18.43</v>
      </c>
      <c r="Y742" s="9">
        <v>1</v>
      </c>
      <c r="Z742" s="9">
        <v>0</v>
      </c>
      <c r="AA742" s="9">
        <v>1</v>
      </c>
      <c r="AB742" s="9">
        <v>0</v>
      </c>
      <c r="AC742" s="9">
        <v>0</v>
      </c>
      <c r="AD742" s="29">
        <v>0</v>
      </c>
      <c r="AE742" s="9">
        <v>0</v>
      </c>
      <c r="AF742" s="9">
        <v>0</v>
      </c>
      <c r="AG742" s="29">
        <v>1</v>
      </c>
      <c r="AH742" s="9">
        <v>1</v>
      </c>
      <c r="AI742" s="29">
        <v>0</v>
      </c>
      <c r="AJ742" s="20">
        <v>1960</v>
      </c>
      <c r="AK742" s="32">
        <v>0.33</v>
      </c>
      <c r="AL742" s="32">
        <v>0.36</v>
      </c>
      <c r="AM742" s="32">
        <v>0.26</v>
      </c>
      <c r="AN742" s="42">
        <v>0.05</v>
      </c>
      <c r="AO742" s="41">
        <f t="shared" si="180"/>
        <v>0.97</v>
      </c>
      <c r="AP742" s="17">
        <v>0.03</v>
      </c>
      <c r="AQ742">
        <v>1</v>
      </c>
      <c r="AR742" s="39">
        <v>0</v>
      </c>
      <c r="AS742" t="s">
        <v>98</v>
      </c>
      <c r="AT742" s="39" t="s">
        <v>98</v>
      </c>
      <c r="AU742">
        <v>1</v>
      </c>
      <c r="AV742" s="17">
        <v>0</v>
      </c>
      <c r="AW742">
        <v>0</v>
      </c>
      <c r="AX742" s="17">
        <v>1</v>
      </c>
      <c r="AY742" s="17" t="s">
        <v>472</v>
      </c>
      <c r="AZ742">
        <v>1</v>
      </c>
      <c r="BA742">
        <v>0</v>
      </c>
      <c r="BB742">
        <v>0</v>
      </c>
      <c r="BC742">
        <v>0</v>
      </c>
      <c r="BD742">
        <v>0</v>
      </c>
      <c r="BE742">
        <v>0</v>
      </c>
      <c r="BF742" s="17">
        <v>0</v>
      </c>
      <c r="BG742">
        <v>1</v>
      </c>
      <c r="BH742">
        <v>0</v>
      </c>
      <c r="BI742" s="17">
        <v>0</v>
      </c>
      <c r="BJ742">
        <v>9167</v>
      </c>
      <c r="BK742" t="s">
        <v>98</v>
      </c>
      <c r="BL742" s="24">
        <v>34.18</v>
      </c>
      <c r="BM742">
        <v>1</v>
      </c>
      <c r="BN742">
        <v>0</v>
      </c>
      <c r="BO742">
        <v>0</v>
      </c>
      <c r="BP742">
        <v>0</v>
      </c>
      <c r="BQ742">
        <v>0</v>
      </c>
      <c r="BR742">
        <v>0</v>
      </c>
      <c r="BS742">
        <v>0</v>
      </c>
      <c r="BT742" s="17">
        <v>0</v>
      </c>
      <c r="BU742">
        <v>0</v>
      </c>
      <c r="BV742">
        <v>0</v>
      </c>
      <c r="BW742">
        <v>1</v>
      </c>
      <c r="BX742" s="17">
        <v>0</v>
      </c>
      <c r="BY742">
        <v>0</v>
      </c>
      <c r="BZ742">
        <v>0</v>
      </c>
      <c r="CA742">
        <v>0</v>
      </c>
      <c r="CB742">
        <v>0</v>
      </c>
      <c r="CC742" s="17">
        <v>0</v>
      </c>
      <c r="CD742">
        <v>0</v>
      </c>
      <c r="CE742">
        <v>0</v>
      </c>
      <c r="CF742">
        <v>1</v>
      </c>
      <c r="CG742">
        <v>0</v>
      </c>
      <c r="CH742">
        <v>1</v>
      </c>
      <c r="CI742">
        <v>0</v>
      </c>
      <c r="CJ742">
        <v>0</v>
      </c>
      <c r="CK742">
        <v>1</v>
      </c>
      <c r="CL742">
        <v>0</v>
      </c>
      <c r="CM742">
        <v>0</v>
      </c>
      <c r="CN742">
        <v>0</v>
      </c>
      <c r="CO742" s="17">
        <v>1</v>
      </c>
      <c r="CP742">
        <v>0.29799999999999999</v>
      </c>
      <c r="CQ742">
        <v>21</v>
      </c>
      <c r="CR742">
        <v>1</v>
      </c>
      <c r="CS742">
        <v>0</v>
      </c>
      <c r="CT742">
        <v>25</v>
      </c>
      <c r="CZ742" s="33" t="s">
        <v>85</v>
      </c>
    </row>
    <row r="743" spans="1:104" x14ac:dyDescent="0.25">
      <c r="A743">
        <v>742</v>
      </c>
      <c r="B743">
        <v>46</v>
      </c>
      <c r="C743" s="24" t="s">
        <v>471</v>
      </c>
      <c r="D743" s="12">
        <v>6.4</v>
      </c>
      <c r="E743" s="13">
        <v>1.5</v>
      </c>
      <c r="F743" s="7">
        <f t="shared" si="178"/>
        <v>4.2666666666666666</v>
      </c>
      <c r="G743" s="7">
        <f t="shared" si="171"/>
        <v>4.9000000000000004</v>
      </c>
      <c r="H743" s="15">
        <f t="shared" si="172"/>
        <v>7.9</v>
      </c>
      <c r="I743" s="11">
        <f t="shared" si="173"/>
        <v>0.2388109576210887</v>
      </c>
      <c r="J743" s="32">
        <f t="shared" si="174"/>
        <v>5.5971318192442665E-2</v>
      </c>
      <c r="K743" s="32">
        <f t="shared" si="175"/>
        <v>17.866293528441886</v>
      </c>
      <c r="L743" s="8">
        <v>1</v>
      </c>
      <c r="M743" s="9">
        <v>0</v>
      </c>
      <c r="N743" s="8">
        <v>1</v>
      </c>
      <c r="O743" s="9">
        <v>0</v>
      </c>
      <c r="P743" s="9">
        <v>0</v>
      </c>
      <c r="Q743" s="9">
        <v>0</v>
      </c>
      <c r="R743" s="9">
        <v>0</v>
      </c>
      <c r="S743" s="8">
        <v>304</v>
      </c>
      <c r="T743" s="9">
        <v>2</v>
      </c>
      <c r="U743" s="9">
        <f t="shared" si="176"/>
        <v>301</v>
      </c>
      <c r="V743" s="9">
        <f t="shared" si="177"/>
        <v>14</v>
      </c>
      <c r="W743" s="7">
        <v>7.8</v>
      </c>
      <c r="X743" s="7">
        <f t="shared" si="179"/>
        <v>19.059999999999999</v>
      </c>
      <c r="Y743" s="9">
        <v>1</v>
      </c>
      <c r="Z743" s="9">
        <v>0</v>
      </c>
      <c r="AA743" s="9">
        <v>1</v>
      </c>
      <c r="AB743" s="9">
        <v>0</v>
      </c>
      <c r="AC743" s="9">
        <v>0</v>
      </c>
      <c r="AD743" s="29">
        <v>0</v>
      </c>
      <c r="AE743" s="9">
        <v>0</v>
      </c>
      <c r="AF743" s="9">
        <v>0</v>
      </c>
      <c r="AG743" s="29">
        <v>1</v>
      </c>
      <c r="AH743" s="9">
        <v>1</v>
      </c>
      <c r="AI743" s="29">
        <v>0</v>
      </c>
      <c r="AJ743" s="20">
        <v>1960</v>
      </c>
      <c r="AK743" s="32">
        <v>0.33</v>
      </c>
      <c r="AL743" s="32">
        <v>0.36</v>
      </c>
      <c r="AM743" s="32">
        <v>0.26</v>
      </c>
      <c r="AN743" s="42">
        <v>0.05</v>
      </c>
      <c r="AO743" s="41">
        <f t="shared" si="180"/>
        <v>0.66999999999999993</v>
      </c>
      <c r="AP743" s="17">
        <v>0.33</v>
      </c>
      <c r="AQ743">
        <v>1</v>
      </c>
      <c r="AR743" s="39">
        <v>0</v>
      </c>
      <c r="AS743" t="s">
        <v>98</v>
      </c>
      <c r="AT743" s="39" t="s">
        <v>98</v>
      </c>
      <c r="AU743">
        <v>1</v>
      </c>
      <c r="AV743" s="17">
        <v>0</v>
      </c>
      <c r="AW743">
        <v>0</v>
      </c>
      <c r="AX743" s="17">
        <v>1</v>
      </c>
      <c r="AY743" s="17" t="s">
        <v>472</v>
      </c>
      <c r="AZ743">
        <v>1</v>
      </c>
      <c r="BA743">
        <v>0</v>
      </c>
      <c r="BB743">
        <v>0</v>
      </c>
      <c r="BC743">
        <v>0</v>
      </c>
      <c r="BD743">
        <v>0</v>
      </c>
      <c r="BE743">
        <v>0</v>
      </c>
      <c r="BF743" s="17">
        <v>0</v>
      </c>
      <c r="BG743">
        <v>1</v>
      </c>
      <c r="BH743">
        <v>0</v>
      </c>
      <c r="BI743" s="17">
        <v>0</v>
      </c>
      <c r="BJ743">
        <v>9167</v>
      </c>
      <c r="BK743" t="s">
        <v>98</v>
      </c>
      <c r="BL743" s="24">
        <v>33.86</v>
      </c>
      <c r="BM743">
        <v>1</v>
      </c>
      <c r="BN743">
        <v>0</v>
      </c>
      <c r="BO743">
        <v>0</v>
      </c>
      <c r="BP743">
        <v>0</v>
      </c>
      <c r="BQ743">
        <v>0</v>
      </c>
      <c r="BR743">
        <v>0</v>
      </c>
      <c r="BS743">
        <v>0</v>
      </c>
      <c r="BT743" s="17">
        <v>0</v>
      </c>
      <c r="BU743">
        <v>0</v>
      </c>
      <c r="BV743">
        <v>0</v>
      </c>
      <c r="BW743">
        <v>1</v>
      </c>
      <c r="BX743" s="17">
        <v>0</v>
      </c>
      <c r="BY743">
        <v>0</v>
      </c>
      <c r="BZ743">
        <v>0</v>
      </c>
      <c r="CA743">
        <v>0</v>
      </c>
      <c r="CB743">
        <v>0</v>
      </c>
      <c r="CC743" s="17">
        <v>0</v>
      </c>
      <c r="CD743">
        <v>0</v>
      </c>
      <c r="CE743">
        <v>0</v>
      </c>
      <c r="CF743">
        <v>1</v>
      </c>
      <c r="CG743">
        <v>0</v>
      </c>
      <c r="CH743">
        <v>1</v>
      </c>
      <c r="CI743">
        <v>0</v>
      </c>
      <c r="CJ743">
        <v>0</v>
      </c>
      <c r="CK743">
        <v>0</v>
      </c>
      <c r="CL743">
        <v>0</v>
      </c>
      <c r="CM743">
        <v>0</v>
      </c>
      <c r="CN743">
        <v>0</v>
      </c>
      <c r="CO743" s="17">
        <v>1</v>
      </c>
      <c r="CP743">
        <v>0.29799999999999999</v>
      </c>
      <c r="CQ743">
        <v>21</v>
      </c>
      <c r="CR743">
        <v>1</v>
      </c>
      <c r="CS743">
        <v>0</v>
      </c>
      <c r="CT743">
        <v>25</v>
      </c>
      <c r="CZ743" s="33" t="s">
        <v>85</v>
      </c>
    </row>
    <row r="744" spans="1:104" x14ac:dyDescent="0.25">
      <c r="A744">
        <v>743</v>
      </c>
      <c r="B744">
        <v>46</v>
      </c>
      <c r="C744" s="24" t="s">
        <v>471</v>
      </c>
      <c r="D744" s="12">
        <v>5.9</v>
      </c>
      <c r="E744" s="13">
        <v>1.6</v>
      </c>
      <c r="F744" s="7">
        <f t="shared" si="178"/>
        <v>3.6875</v>
      </c>
      <c r="G744" s="7">
        <f t="shared" si="171"/>
        <v>4.3000000000000007</v>
      </c>
      <c r="H744" s="15">
        <f t="shared" si="172"/>
        <v>7.5</v>
      </c>
      <c r="I744" s="11">
        <f t="shared" si="173"/>
        <v>0.21059478558883832</v>
      </c>
      <c r="J744" s="32">
        <f t="shared" si="174"/>
        <v>5.7110450329176492E-2</v>
      </c>
      <c r="K744" s="32">
        <f t="shared" si="175"/>
        <v>17.509930218307552</v>
      </c>
      <c r="L744" s="8">
        <v>1</v>
      </c>
      <c r="M744" s="9">
        <v>0</v>
      </c>
      <c r="N744" s="8">
        <v>1</v>
      </c>
      <c r="O744" s="9">
        <v>0</v>
      </c>
      <c r="P744" s="9">
        <v>0</v>
      </c>
      <c r="Q744" s="9">
        <v>0</v>
      </c>
      <c r="R744" s="9">
        <v>0</v>
      </c>
      <c r="S744" s="8">
        <v>304</v>
      </c>
      <c r="T744" s="9">
        <v>10</v>
      </c>
      <c r="U744" s="9">
        <f t="shared" si="176"/>
        <v>293</v>
      </c>
      <c r="V744" s="9">
        <f t="shared" si="177"/>
        <v>14</v>
      </c>
      <c r="W744" s="7">
        <v>7.8</v>
      </c>
      <c r="X744" s="7">
        <f t="shared" si="179"/>
        <v>19.059999999999999</v>
      </c>
      <c r="Y744" s="9">
        <v>1</v>
      </c>
      <c r="Z744" s="9">
        <v>0</v>
      </c>
      <c r="AA744" s="9">
        <v>1</v>
      </c>
      <c r="AB744" s="9">
        <v>0</v>
      </c>
      <c r="AC744" s="9">
        <v>0</v>
      </c>
      <c r="AD744" s="29">
        <v>0</v>
      </c>
      <c r="AE744" s="9">
        <v>0</v>
      </c>
      <c r="AF744" s="9">
        <v>0</v>
      </c>
      <c r="AG744" s="29">
        <v>1</v>
      </c>
      <c r="AH744" s="9">
        <v>1</v>
      </c>
      <c r="AI744" s="29">
        <v>0</v>
      </c>
      <c r="AJ744" s="20">
        <v>1960</v>
      </c>
      <c r="AK744" s="32">
        <v>0.33</v>
      </c>
      <c r="AL744" s="32">
        <v>0.36</v>
      </c>
      <c r="AM744" s="32">
        <v>0.26</v>
      </c>
      <c r="AN744" s="42">
        <v>0.05</v>
      </c>
      <c r="AO744" s="41">
        <f t="shared" si="180"/>
        <v>0.66999999999999993</v>
      </c>
      <c r="AP744" s="17">
        <v>0.33</v>
      </c>
      <c r="AQ744">
        <v>1</v>
      </c>
      <c r="AR744" s="39">
        <v>0</v>
      </c>
      <c r="AS744" t="s">
        <v>98</v>
      </c>
      <c r="AT744" s="39" t="s">
        <v>98</v>
      </c>
      <c r="AU744">
        <v>1</v>
      </c>
      <c r="AV744" s="17">
        <v>0</v>
      </c>
      <c r="AW744">
        <v>0</v>
      </c>
      <c r="AX744" s="17">
        <v>1</v>
      </c>
      <c r="AY744" s="17" t="s">
        <v>472</v>
      </c>
      <c r="AZ744">
        <v>1</v>
      </c>
      <c r="BA744">
        <v>0</v>
      </c>
      <c r="BB744">
        <v>0</v>
      </c>
      <c r="BC744">
        <v>0</v>
      </c>
      <c r="BD744">
        <v>0</v>
      </c>
      <c r="BE744">
        <v>0</v>
      </c>
      <c r="BF744" s="17">
        <v>0</v>
      </c>
      <c r="BG744">
        <v>1</v>
      </c>
      <c r="BH744">
        <v>0</v>
      </c>
      <c r="BI744" s="17">
        <v>0</v>
      </c>
      <c r="BJ744">
        <v>9167</v>
      </c>
      <c r="BK744" t="s">
        <v>98</v>
      </c>
      <c r="BL744" s="24">
        <v>33.86</v>
      </c>
      <c r="BM744">
        <v>1</v>
      </c>
      <c r="BN744">
        <v>0</v>
      </c>
      <c r="BO744">
        <v>0</v>
      </c>
      <c r="BP744">
        <v>0</v>
      </c>
      <c r="BQ744">
        <v>0</v>
      </c>
      <c r="BR744">
        <v>0</v>
      </c>
      <c r="BS744">
        <v>0</v>
      </c>
      <c r="BT744" s="17">
        <v>0</v>
      </c>
      <c r="BU744">
        <v>0</v>
      </c>
      <c r="BV744">
        <v>0</v>
      </c>
      <c r="BW744">
        <v>1</v>
      </c>
      <c r="BX744" s="17">
        <v>0</v>
      </c>
      <c r="BY744">
        <v>0</v>
      </c>
      <c r="BZ744">
        <v>0</v>
      </c>
      <c r="CA744">
        <v>0</v>
      </c>
      <c r="CB744">
        <v>0</v>
      </c>
      <c r="CC744" s="17">
        <v>0</v>
      </c>
      <c r="CD744">
        <v>0</v>
      </c>
      <c r="CE744">
        <v>0</v>
      </c>
      <c r="CF744">
        <v>1</v>
      </c>
      <c r="CG744">
        <v>0</v>
      </c>
      <c r="CH744">
        <v>1</v>
      </c>
      <c r="CI744">
        <v>0</v>
      </c>
      <c r="CJ744">
        <v>0</v>
      </c>
      <c r="CK744">
        <v>1</v>
      </c>
      <c r="CL744">
        <v>0</v>
      </c>
      <c r="CM744">
        <v>0</v>
      </c>
      <c r="CN744">
        <v>0</v>
      </c>
      <c r="CO744" s="17">
        <v>1</v>
      </c>
      <c r="CP744">
        <v>0.29799999999999999</v>
      </c>
      <c r="CQ744">
        <v>21</v>
      </c>
      <c r="CR744">
        <v>1</v>
      </c>
      <c r="CS744">
        <v>0</v>
      </c>
      <c r="CT744">
        <v>25</v>
      </c>
      <c r="CZ744" s="33" t="s">
        <v>85</v>
      </c>
    </row>
    <row r="745" spans="1:104" x14ac:dyDescent="0.25">
      <c r="A745">
        <v>744</v>
      </c>
      <c r="B745">
        <v>46</v>
      </c>
      <c r="C745" s="24" t="s">
        <v>471</v>
      </c>
      <c r="D745" s="12">
        <v>3.4</v>
      </c>
      <c r="E745" s="13">
        <v>1.5</v>
      </c>
      <c r="F745" s="7">
        <f t="shared" si="178"/>
        <v>2.2666666666666666</v>
      </c>
      <c r="G745" s="7">
        <f t="shared" si="171"/>
        <v>1.9</v>
      </c>
      <c r="H745" s="15">
        <f t="shared" si="172"/>
        <v>4.9000000000000004</v>
      </c>
      <c r="I745" s="11">
        <f t="shared" si="173"/>
        <v>0.13127413127413129</v>
      </c>
      <c r="J745" s="32">
        <f t="shared" si="174"/>
        <v>5.7915057915057917E-2</v>
      </c>
      <c r="K745" s="32">
        <f t="shared" si="175"/>
        <v>17.266666666666666</v>
      </c>
      <c r="L745" s="8">
        <v>1</v>
      </c>
      <c r="M745" s="9">
        <v>0</v>
      </c>
      <c r="N745" s="8">
        <v>1</v>
      </c>
      <c r="O745" s="9">
        <v>0</v>
      </c>
      <c r="P745" s="9">
        <v>0</v>
      </c>
      <c r="Q745" s="9">
        <v>0</v>
      </c>
      <c r="R745" s="9">
        <v>0</v>
      </c>
      <c r="S745" s="8">
        <v>304</v>
      </c>
      <c r="T745" s="9">
        <v>10</v>
      </c>
      <c r="U745" s="9">
        <f t="shared" si="176"/>
        <v>293</v>
      </c>
      <c r="V745" s="9">
        <f t="shared" si="177"/>
        <v>14</v>
      </c>
      <c r="W745" s="7">
        <v>7.8</v>
      </c>
      <c r="X745" s="7">
        <f t="shared" si="179"/>
        <v>19.059999999999999</v>
      </c>
      <c r="Y745" s="9">
        <v>1</v>
      </c>
      <c r="Z745" s="9">
        <v>0</v>
      </c>
      <c r="AA745" s="9">
        <v>1</v>
      </c>
      <c r="AB745" s="9">
        <v>0</v>
      </c>
      <c r="AC745" s="9">
        <v>0</v>
      </c>
      <c r="AD745" s="29">
        <v>0</v>
      </c>
      <c r="AE745" s="9">
        <v>0</v>
      </c>
      <c r="AF745" s="9">
        <v>0</v>
      </c>
      <c r="AG745" s="29">
        <v>1</v>
      </c>
      <c r="AH745" s="9">
        <v>1</v>
      </c>
      <c r="AI745" s="29">
        <v>0</v>
      </c>
      <c r="AJ745" s="20">
        <v>1960</v>
      </c>
      <c r="AK745" s="32">
        <v>0.33</v>
      </c>
      <c r="AL745" s="32">
        <v>0.36</v>
      </c>
      <c r="AM745" s="32">
        <v>0.26</v>
      </c>
      <c r="AN745" s="42">
        <v>0.05</v>
      </c>
      <c r="AO745" s="41">
        <f t="shared" si="180"/>
        <v>0.66999999999999993</v>
      </c>
      <c r="AP745" s="17">
        <v>0.33</v>
      </c>
      <c r="AQ745">
        <v>1</v>
      </c>
      <c r="AR745" s="39">
        <v>0</v>
      </c>
      <c r="AS745" t="s">
        <v>98</v>
      </c>
      <c r="AT745" s="39" t="s">
        <v>98</v>
      </c>
      <c r="AU745">
        <v>1</v>
      </c>
      <c r="AV745" s="17">
        <v>0</v>
      </c>
      <c r="AW745">
        <v>0</v>
      </c>
      <c r="AX745" s="17">
        <v>1</v>
      </c>
      <c r="AY745" s="17" t="s">
        <v>472</v>
      </c>
      <c r="AZ745">
        <v>1</v>
      </c>
      <c r="BA745">
        <v>0</v>
      </c>
      <c r="BB745">
        <v>0</v>
      </c>
      <c r="BC745">
        <v>0</v>
      </c>
      <c r="BD745">
        <v>0</v>
      </c>
      <c r="BE745">
        <v>0</v>
      </c>
      <c r="BF745" s="17">
        <v>0</v>
      </c>
      <c r="BG745">
        <v>1</v>
      </c>
      <c r="BH745">
        <v>0</v>
      </c>
      <c r="BI745" s="17">
        <v>0</v>
      </c>
      <c r="BJ745">
        <v>9167</v>
      </c>
      <c r="BK745" t="s">
        <v>98</v>
      </c>
      <c r="BL745" s="24">
        <v>33.86</v>
      </c>
      <c r="BM745">
        <v>1</v>
      </c>
      <c r="BN745">
        <v>0</v>
      </c>
      <c r="BO745">
        <v>0</v>
      </c>
      <c r="BP745">
        <v>0</v>
      </c>
      <c r="BQ745">
        <v>0</v>
      </c>
      <c r="BR745">
        <v>0</v>
      </c>
      <c r="BS745">
        <v>0</v>
      </c>
      <c r="BT745" s="17">
        <v>0</v>
      </c>
      <c r="BU745">
        <v>0</v>
      </c>
      <c r="BV745">
        <v>0</v>
      </c>
      <c r="BW745">
        <v>1</v>
      </c>
      <c r="BX745" s="17">
        <v>0</v>
      </c>
      <c r="BY745">
        <v>0</v>
      </c>
      <c r="BZ745">
        <v>0</v>
      </c>
      <c r="CA745">
        <v>0</v>
      </c>
      <c r="CB745">
        <v>0</v>
      </c>
      <c r="CC745" s="17">
        <v>0</v>
      </c>
      <c r="CD745">
        <v>0</v>
      </c>
      <c r="CE745">
        <v>0</v>
      </c>
      <c r="CF745">
        <v>1</v>
      </c>
      <c r="CG745">
        <v>0</v>
      </c>
      <c r="CH745">
        <v>1</v>
      </c>
      <c r="CI745">
        <v>0</v>
      </c>
      <c r="CJ745">
        <v>0</v>
      </c>
      <c r="CK745">
        <v>1</v>
      </c>
      <c r="CL745">
        <v>0</v>
      </c>
      <c r="CM745">
        <v>0</v>
      </c>
      <c r="CN745">
        <v>0</v>
      </c>
      <c r="CO745" s="17">
        <v>1</v>
      </c>
      <c r="CP745">
        <v>0.29799999999999999</v>
      </c>
      <c r="CQ745">
        <v>21</v>
      </c>
      <c r="CR745">
        <v>1</v>
      </c>
      <c r="CS745">
        <v>0</v>
      </c>
      <c r="CT745">
        <v>25</v>
      </c>
      <c r="CZ745" s="33" t="s">
        <v>85</v>
      </c>
    </row>
    <row r="746" spans="1:104" x14ac:dyDescent="0.25">
      <c r="A746">
        <v>745</v>
      </c>
      <c r="B746">
        <v>46</v>
      </c>
      <c r="C746" s="24" t="s">
        <v>471</v>
      </c>
      <c r="D746" s="12">
        <v>5.7</v>
      </c>
      <c r="E746" s="13">
        <v>0.9</v>
      </c>
      <c r="F746" s="7">
        <f t="shared" si="178"/>
        <v>6.333333333333333</v>
      </c>
      <c r="G746" s="7">
        <f t="shared" si="171"/>
        <v>4.8</v>
      </c>
      <c r="H746" s="15">
        <f t="shared" si="172"/>
        <v>6.6000000000000005</v>
      </c>
      <c r="I746" s="11">
        <f t="shared" si="173"/>
        <v>0.14776263744368376</v>
      </c>
      <c r="J746" s="32">
        <f t="shared" si="174"/>
        <v>2.3330942754265858E-2</v>
      </c>
      <c r="K746" s="32">
        <f t="shared" si="175"/>
        <v>42.861534166559075</v>
      </c>
      <c r="L746" s="8">
        <v>1</v>
      </c>
      <c r="M746" s="9">
        <v>0</v>
      </c>
      <c r="N746" s="8">
        <v>1</v>
      </c>
      <c r="O746" s="9">
        <v>0</v>
      </c>
      <c r="P746" s="9">
        <v>0</v>
      </c>
      <c r="Q746" s="9">
        <v>0</v>
      </c>
      <c r="R746" s="9">
        <v>0</v>
      </c>
      <c r="S746" s="8">
        <v>1800</v>
      </c>
      <c r="T746" s="9">
        <v>2</v>
      </c>
      <c r="U746" s="9">
        <f t="shared" si="176"/>
        <v>1797</v>
      </c>
      <c r="V746" s="9">
        <f t="shared" si="177"/>
        <v>14</v>
      </c>
      <c r="W746" s="7">
        <v>8.75</v>
      </c>
      <c r="X746" s="7">
        <f t="shared" si="179"/>
        <v>18.43</v>
      </c>
      <c r="Y746" s="9">
        <v>1</v>
      </c>
      <c r="Z746" s="9">
        <v>0</v>
      </c>
      <c r="AA746" s="9">
        <v>1</v>
      </c>
      <c r="AB746" s="9">
        <v>0</v>
      </c>
      <c r="AC746" s="9">
        <v>0</v>
      </c>
      <c r="AD746" s="29">
        <v>0</v>
      </c>
      <c r="AE746" s="9">
        <v>0</v>
      </c>
      <c r="AF746" s="9">
        <v>0</v>
      </c>
      <c r="AG746" s="29">
        <v>1</v>
      </c>
      <c r="AH746" s="9">
        <v>1</v>
      </c>
      <c r="AI746" s="29">
        <v>0</v>
      </c>
      <c r="AJ746" s="20">
        <v>1960</v>
      </c>
      <c r="AK746" s="32">
        <v>0.33</v>
      </c>
      <c r="AL746" s="32">
        <v>0.36</v>
      </c>
      <c r="AM746" s="32">
        <v>0.26</v>
      </c>
      <c r="AN746" s="42">
        <v>0.05</v>
      </c>
      <c r="AO746" s="41">
        <f t="shared" si="180"/>
        <v>0.97</v>
      </c>
      <c r="AP746" s="17">
        <v>0.03</v>
      </c>
      <c r="AQ746">
        <v>1</v>
      </c>
      <c r="AR746" s="39">
        <v>0</v>
      </c>
      <c r="AS746" t="s">
        <v>98</v>
      </c>
      <c r="AT746" s="39" t="s">
        <v>98</v>
      </c>
      <c r="AU746">
        <v>1</v>
      </c>
      <c r="AV746" s="17">
        <v>0</v>
      </c>
      <c r="AW746">
        <v>0</v>
      </c>
      <c r="AX746" s="17">
        <v>1</v>
      </c>
      <c r="AY746" s="17" t="s">
        <v>472</v>
      </c>
      <c r="AZ746">
        <v>1</v>
      </c>
      <c r="BA746">
        <v>0</v>
      </c>
      <c r="BB746">
        <v>0</v>
      </c>
      <c r="BC746">
        <v>0</v>
      </c>
      <c r="BD746">
        <v>0</v>
      </c>
      <c r="BE746">
        <v>0</v>
      </c>
      <c r="BF746" s="17">
        <v>0</v>
      </c>
      <c r="BG746">
        <v>1</v>
      </c>
      <c r="BH746">
        <v>0</v>
      </c>
      <c r="BI746" s="17">
        <v>0</v>
      </c>
      <c r="BJ746">
        <v>9167</v>
      </c>
      <c r="BK746" t="s">
        <v>98</v>
      </c>
      <c r="BL746" s="24">
        <v>34.18</v>
      </c>
      <c r="BM746">
        <v>1</v>
      </c>
      <c r="BN746">
        <v>0</v>
      </c>
      <c r="BO746">
        <v>0</v>
      </c>
      <c r="BP746">
        <v>0</v>
      </c>
      <c r="BQ746">
        <v>0</v>
      </c>
      <c r="BR746">
        <v>0</v>
      </c>
      <c r="BS746">
        <v>0</v>
      </c>
      <c r="BT746" s="17">
        <v>0</v>
      </c>
      <c r="BU746">
        <v>0</v>
      </c>
      <c r="BV746">
        <v>0</v>
      </c>
      <c r="BW746">
        <v>1</v>
      </c>
      <c r="BX746" s="17">
        <v>0</v>
      </c>
      <c r="BY746">
        <v>0</v>
      </c>
      <c r="BZ746">
        <v>0</v>
      </c>
      <c r="CA746">
        <v>0</v>
      </c>
      <c r="CB746">
        <v>0</v>
      </c>
      <c r="CC746" s="17">
        <v>0</v>
      </c>
      <c r="CD746">
        <v>0</v>
      </c>
      <c r="CE746">
        <v>0</v>
      </c>
      <c r="CF746">
        <v>1</v>
      </c>
      <c r="CG746">
        <v>0</v>
      </c>
      <c r="CH746">
        <v>1</v>
      </c>
      <c r="CI746">
        <v>0</v>
      </c>
      <c r="CJ746">
        <v>0</v>
      </c>
      <c r="CK746">
        <v>0</v>
      </c>
      <c r="CL746">
        <v>0</v>
      </c>
      <c r="CM746">
        <v>0</v>
      </c>
      <c r="CN746">
        <v>0</v>
      </c>
      <c r="CO746" s="17">
        <v>1</v>
      </c>
      <c r="CP746">
        <v>0.29799999999999999</v>
      </c>
      <c r="CQ746">
        <v>21</v>
      </c>
      <c r="CR746">
        <v>1</v>
      </c>
      <c r="CS746">
        <v>0</v>
      </c>
      <c r="CT746">
        <v>25</v>
      </c>
      <c r="CZ746" s="33" t="s">
        <v>85</v>
      </c>
    </row>
    <row r="747" spans="1:104" x14ac:dyDescent="0.25">
      <c r="A747">
        <v>746</v>
      </c>
      <c r="B747">
        <v>46</v>
      </c>
      <c r="C747" s="24" t="s">
        <v>471</v>
      </c>
      <c r="D747" s="12">
        <v>5.7</v>
      </c>
      <c r="E747" s="13">
        <v>0.7</v>
      </c>
      <c r="F747" s="7">
        <f t="shared" si="178"/>
        <v>8.1428571428571441</v>
      </c>
      <c r="G747" s="7">
        <f t="shared" si="171"/>
        <v>5</v>
      </c>
      <c r="H747" s="15">
        <f t="shared" si="172"/>
        <v>6.4</v>
      </c>
      <c r="I747" s="11">
        <f t="shared" si="173"/>
        <v>0.18904666781928181</v>
      </c>
      <c r="J747" s="32">
        <f t="shared" si="174"/>
        <v>2.3216257451490741E-2</v>
      </c>
      <c r="K747" s="32">
        <f t="shared" si="175"/>
        <v>43.073264590102525</v>
      </c>
      <c r="L747" s="8">
        <v>1</v>
      </c>
      <c r="M747" s="9">
        <v>0</v>
      </c>
      <c r="N747" s="8">
        <v>1</v>
      </c>
      <c r="O747" s="9">
        <v>0</v>
      </c>
      <c r="P747" s="9">
        <v>0</v>
      </c>
      <c r="Q747" s="9">
        <v>0</v>
      </c>
      <c r="R747" s="9">
        <v>0</v>
      </c>
      <c r="S747" s="8">
        <v>1800</v>
      </c>
      <c r="T747" s="9">
        <v>10</v>
      </c>
      <c r="U747" s="9">
        <f t="shared" si="176"/>
        <v>1789</v>
      </c>
      <c r="V747" s="9">
        <f t="shared" si="177"/>
        <v>14</v>
      </c>
      <c r="W747" s="7">
        <v>8.75</v>
      </c>
      <c r="X747" s="7">
        <f t="shared" si="179"/>
        <v>18.43</v>
      </c>
      <c r="Y747" s="9">
        <v>1</v>
      </c>
      <c r="Z747" s="9">
        <v>0</v>
      </c>
      <c r="AA747" s="9">
        <v>1</v>
      </c>
      <c r="AB747" s="9">
        <v>0</v>
      </c>
      <c r="AC747" s="9">
        <v>0</v>
      </c>
      <c r="AD747" s="29">
        <v>0</v>
      </c>
      <c r="AE747" s="9">
        <v>0</v>
      </c>
      <c r="AF747" s="9">
        <v>0</v>
      </c>
      <c r="AG747" s="29">
        <v>1</v>
      </c>
      <c r="AH747" s="9">
        <v>1</v>
      </c>
      <c r="AI747" s="29">
        <v>0</v>
      </c>
      <c r="AJ747" s="20">
        <v>1960</v>
      </c>
      <c r="AK747" s="32">
        <v>0.33</v>
      </c>
      <c r="AL747" s="32">
        <v>0.36</v>
      </c>
      <c r="AM747" s="32">
        <v>0.26</v>
      </c>
      <c r="AN747" s="42">
        <v>0.05</v>
      </c>
      <c r="AO747" s="41">
        <f t="shared" si="180"/>
        <v>0.97</v>
      </c>
      <c r="AP747" s="17">
        <v>0.03</v>
      </c>
      <c r="AQ747">
        <v>1</v>
      </c>
      <c r="AR747" s="39">
        <v>0</v>
      </c>
      <c r="AS747" t="s">
        <v>98</v>
      </c>
      <c r="AT747" s="39" t="s">
        <v>98</v>
      </c>
      <c r="AU747">
        <v>1</v>
      </c>
      <c r="AV747" s="17">
        <v>0</v>
      </c>
      <c r="AW747">
        <v>0</v>
      </c>
      <c r="AX747" s="17">
        <v>1</v>
      </c>
      <c r="AY747" s="17" t="s">
        <v>472</v>
      </c>
      <c r="AZ747">
        <v>1</v>
      </c>
      <c r="BA747">
        <v>0</v>
      </c>
      <c r="BB747">
        <v>0</v>
      </c>
      <c r="BC747">
        <v>0</v>
      </c>
      <c r="BD747">
        <v>0</v>
      </c>
      <c r="BE747">
        <v>0</v>
      </c>
      <c r="BF747" s="17">
        <v>0</v>
      </c>
      <c r="BG747">
        <v>1</v>
      </c>
      <c r="BH747">
        <v>0</v>
      </c>
      <c r="BI747" s="17">
        <v>0</v>
      </c>
      <c r="BJ747">
        <v>9167</v>
      </c>
      <c r="BK747" t="s">
        <v>98</v>
      </c>
      <c r="BL747" s="24">
        <v>34.18</v>
      </c>
      <c r="BM747">
        <v>1</v>
      </c>
      <c r="BN747">
        <v>0</v>
      </c>
      <c r="BO747">
        <v>0</v>
      </c>
      <c r="BP747">
        <v>0</v>
      </c>
      <c r="BQ747">
        <v>0</v>
      </c>
      <c r="BR747">
        <v>0</v>
      </c>
      <c r="BS747">
        <v>0</v>
      </c>
      <c r="BT747" s="17">
        <v>0</v>
      </c>
      <c r="BU747">
        <v>0</v>
      </c>
      <c r="BV747">
        <v>0</v>
      </c>
      <c r="BW747">
        <v>1</v>
      </c>
      <c r="BX747" s="17">
        <v>0</v>
      </c>
      <c r="BY747">
        <v>0</v>
      </c>
      <c r="BZ747">
        <v>0</v>
      </c>
      <c r="CA747">
        <v>0</v>
      </c>
      <c r="CB747">
        <v>0</v>
      </c>
      <c r="CC747" s="17">
        <v>0</v>
      </c>
      <c r="CD747">
        <v>0</v>
      </c>
      <c r="CE747">
        <v>0</v>
      </c>
      <c r="CF747">
        <v>1</v>
      </c>
      <c r="CG747">
        <v>0</v>
      </c>
      <c r="CH747">
        <v>1</v>
      </c>
      <c r="CI747">
        <v>0</v>
      </c>
      <c r="CJ747">
        <v>0</v>
      </c>
      <c r="CK747">
        <v>1</v>
      </c>
      <c r="CL747">
        <v>0</v>
      </c>
      <c r="CM747">
        <v>0</v>
      </c>
      <c r="CN747">
        <v>0</v>
      </c>
      <c r="CO747" s="17">
        <v>1</v>
      </c>
      <c r="CP747">
        <v>0.29799999999999999</v>
      </c>
      <c r="CQ747">
        <v>21</v>
      </c>
      <c r="CR747">
        <v>1</v>
      </c>
      <c r="CS747">
        <v>0</v>
      </c>
      <c r="CT747">
        <v>25</v>
      </c>
      <c r="CZ747" s="33" t="s">
        <v>85</v>
      </c>
    </row>
    <row r="748" spans="1:104" s="141" customFormat="1" x14ac:dyDescent="0.25">
      <c r="A748" s="141">
        <v>747</v>
      </c>
      <c r="B748" s="141">
        <v>46</v>
      </c>
      <c r="C748" s="142" t="s">
        <v>471</v>
      </c>
      <c r="D748" s="143">
        <v>4.3</v>
      </c>
      <c r="E748" s="144">
        <v>0.8</v>
      </c>
      <c r="F748" s="145">
        <f t="shared" si="178"/>
        <v>5.3749999999999991</v>
      </c>
      <c r="G748" s="145">
        <f t="shared" si="171"/>
        <v>3.5</v>
      </c>
      <c r="H748" s="146">
        <f t="shared" si="172"/>
        <v>5.0999999999999996</v>
      </c>
      <c r="I748" s="147">
        <f t="shared" si="173"/>
        <v>0.12606501899983297</v>
      </c>
      <c r="J748" s="148">
        <f t="shared" si="174"/>
        <v>2.3453957023224743E-2</v>
      </c>
      <c r="K748" s="148">
        <f t="shared" si="175"/>
        <v>42.636728591673162</v>
      </c>
      <c r="L748" s="149">
        <v>1</v>
      </c>
      <c r="M748" s="150">
        <v>0</v>
      </c>
      <c r="N748" s="149">
        <v>1</v>
      </c>
      <c r="O748" s="150">
        <v>0</v>
      </c>
      <c r="P748" s="150">
        <v>0</v>
      </c>
      <c r="Q748" s="150">
        <v>0</v>
      </c>
      <c r="R748" s="150">
        <v>0</v>
      </c>
      <c r="S748" s="149">
        <v>1800</v>
      </c>
      <c r="T748" s="150">
        <v>10</v>
      </c>
      <c r="U748" s="150">
        <f t="shared" si="176"/>
        <v>1789</v>
      </c>
      <c r="V748" s="150">
        <f t="shared" si="177"/>
        <v>14</v>
      </c>
      <c r="W748" s="145">
        <v>8.75</v>
      </c>
      <c r="X748" s="145">
        <f t="shared" si="179"/>
        <v>18.43</v>
      </c>
      <c r="Y748" s="150">
        <v>1</v>
      </c>
      <c r="Z748" s="150">
        <v>0</v>
      </c>
      <c r="AA748" s="150">
        <v>1</v>
      </c>
      <c r="AB748" s="150">
        <v>0</v>
      </c>
      <c r="AC748" s="150">
        <v>0</v>
      </c>
      <c r="AD748" s="151">
        <v>0</v>
      </c>
      <c r="AE748" s="150">
        <v>0</v>
      </c>
      <c r="AF748" s="150">
        <v>0</v>
      </c>
      <c r="AG748" s="151">
        <v>1</v>
      </c>
      <c r="AH748" s="150">
        <v>1</v>
      </c>
      <c r="AI748" s="151">
        <v>0</v>
      </c>
      <c r="AJ748" s="152">
        <v>1960</v>
      </c>
      <c r="AK748" s="32">
        <v>0.33</v>
      </c>
      <c r="AL748" s="32">
        <v>0.36</v>
      </c>
      <c r="AM748" s="32">
        <v>0.26</v>
      </c>
      <c r="AN748" s="42">
        <v>0.05</v>
      </c>
      <c r="AO748" s="154">
        <f t="shared" si="180"/>
        <v>0.97</v>
      </c>
      <c r="AP748" s="155">
        <v>0.03</v>
      </c>
      <c r="AQ748" s="141">
        <v>1</v>
      </c>
      <c r="AR748" s="156">
        <v>0</v>
      </c>
      <c r="AS748" s="141" t="s">
        <v>98</v>
      </c>
      <c r="AT748" s="156" t="s">
        <v>98</v>
      </c>
      <c r="AU748">
        <v>1</v>
      </c>
      <c r="AV748" s="155">
        <v>0</v>
      </c>
      <c r="AW748" s="141">
        <v>0</v>
      </c>
      <c r="AX748" s="155">
        <v>1</v>
      </c>
      <c r="AY748" s="155" t="s">
        <v>472</v>
      </c>
      <c r="AZ748">
        <v>1</v>
      </c>
      <c r="BA748">
        <v>0</v>
      </c>
      <c r="BB748">
        <v>0</v>
      </c>
      <c r="BC748">
        <v>0</v>
      </c>
      <c r="BD748">
        <v>0</v>
      </c>
      <c r="BE748">
        <v>0</v>
      </c>
      <c r="BF748" s="155">
        <v>0</v>
      </c>
      <c r="BG748">
        <v>1</v>
      </c>
      <c r="BH748">
        <v>0</v>
      </c>
      <c r="BI748" s="155">
        <v>0</v>
      </c>
      <c r="BJ748">
        <v>9167</v>
      </c>
      <c r="BK748" t="s">
        <v>98</v>
      </c>
      <c r="BL748" s="142">
        <v>34.18</v>
      </c>
      <c r="BM748" s="141">
        <v>1</v>
      </c>
      <c r="BN748" s="141">
        <v>0</v>
      </c>
      <c r="BO748" s="141">
        <v>0</v>
      </c>
      <c r="BP748" s="141">
        <v>0</v>
      </c>
      <c r="BQ748" s="141">
        <v>0</v>
      </c>
      <c r="BR748" s="141">
        <v>0</v>
      </c>
      <c r="BS748" s="141">
        <v>0</v>
      </c>
      <c r="BT748" s="155">
        <v>0</v>
      </c>
      <c r="BU748" s="141">
        <v>0</v>
      </c>
      <c r="BV748" s="141">
        <v>0</v>
      </c>
      <c r="BW748" s="141">
        <v>1</v>
      </c>
      <c r="BX748" s="155">
        <v>0</v>
      </c>
      <c r="BY748" s="141">
        <v>0</v>
      </c>
      <c r="BZ748" s="141">
        <v>0</v>
      </c>
      <c r="CA748" s="141">
        <v>0</v>
      </c>
      <c r="CB748" s="141">
        <v>0</v>
      </c>
      <c r="CC748" s="155">
        <v>0</v>
      </c>
      <c r="CD748" s="141">
        <v>0</v>
      </c>
      <c r="CE748" s="141">
        <v>0</v>
      </c>
      <c r="CF748" s="141">
        <v>1</v>
      </c>
      <c r="CG748" s="141">
        <v>0</v>
      </c>
      <c r="CH748" s="141">
        <v>1</v>
      </c>
      <c r="CI748" s="141">
        <v>0</v>
      </c>
      <c r="CJ748" s="141">
        <v>0</v>
      </c>
      <c r="CK748" s="141">
        <v>1</v>
      </c>
      <c r="CL748" s="141">
        <v>0</v>
      </c>
      <c r="CM748" s="141">
        <v>0</v>
      </c>
      <c r="CN748" s="141">
        <v>0</v>
      </c>
      <c r="CO748" s="155">
        <v>1</v>
      </c>
      <c r="CP748">
        <v>0.29799999999999999</v>
      </c>
      <c r="CQ748">
        <v>21</v>
      </c>
      <c r="CR748">
        <v>1</v>
      </c>
      <c r="CS748">
        <v>0</v>
      </c>
      <c r="CT748">
        <v>25</v>
      </c>
      <c r="CU748" s="157"/>
      <c r="CZ748" s="33" t="s">
        <v>85</v>
      </c>
    </row>
    <row r="749" spans="1:104" x14ac:dyDescent="0.25">
      <c r="A749">
        <v>748</v>
      </c>
      <c r="B749">
        <v>47</v>
      </c>
      <c r="C749" s="24" t="s">
        <v>473</v>
      </c>
      <c r="D749" s="12">
        <v>18.399999999999999</v>
      </c>
      <c r="E749" s="13">
        <v>0.4</v>
      </c>
      <c r="F749" s="7">
        <f t="shared" si="178"/>
        <v>45.999999999999993</v>
      </c>
      <c r="G749" s="7">
        <f t="shared" si="171"/>
        <v>18</v>
      </c>
      <c r="H749" s="15">
        <f t="shared" si="172"/>
        <v>18.799999999999997</v>
      </c>
      <c r="I749" s="11">
        <f t="shared" si="173"/>
        <v>0.56442779993810444</v>
      </c>
      <c r="J749" s="32">
        <f t="shared" si="174"/>
        <v>1.2270169563871839E-2</v>
      </c>
      <c r="K749" s="32">
        <f t="shared" si="175"/>
        <v>81.498466243236749</v>
      </c>
      <c r="L749" s="8">
        <v>0</v>
      </c>
      <c r="M749" s="9">
        <v>1</v>
      </c>
      <c r="N749" s="8">
        <v>0</v>
      </c>
      <c r="O749" s="9">
        <v>0</v>
      </c>
      <c r="P749" s="9">
        <v>1</v>
      </c>
      <c r="Q749" s="9">
        <v>0</v>
      </c>
      <c r="R749" s="9">
        <v>0</v>
      </c>
      <c r="S749" s="8">
        <v>4530</v>
      </c>
      <c r="T749" s="9">
        <v>3</v>
      </c>
      <c r="U749" s="9">
        <f t="shared" si="176"/>
        <v>4526</v>
      </c>
      <c r="V749" s="9">
        <f t="shared" si="177"/>
        <v>9</v>
      </c>
      <c r="W749" s="7">
        <f t="shared" ref="W749:W757" si="181">(0*AK749+9*AL749+15*AM749+18*AN749)</f>
        <v>10.29</v>
      </c>
      <c r="X749" s="7">
        <f t="shared" ref="X749:X757" si="182">BL749-W749-6</f>
        <v>23.21</v>
      </c>
      <c r="Y749" s="9">
        <v>1</v>
      </c>
      <c r="Z749" s="9">
        <v>0</v>
      </c>
      <c r="AA749" s="9">
        <v>0</v>
      </c>
      <c r="AB749" s="9">
        <v>0</v>
      </c>
      <c r="AC749" s="9">
        <v>1</v>
      </c>
      <c r="AD749" s="29">
        <v>0</v>
      </c>
      <c r="AE749" s="9">
        <v>0</v>
      </c>
      <c r="AF749" s="9">
        <v>0</v>
      </c>
      <c r="AG749" s="29">
        <v>1</v>
      </c>
      <c r="AH749" s="9">
        <v>0</v>
      </c>
      <c r="AI749" s="29">
        <v>1</v>
      </c>
      <c r="AJ749" s="20">
        <v>2001</v>
      </c>
      <c r="AK749" s="32">
        <v>0</v>
      </c>
      <c r="AL749" s="32">
        <v>0.79</v>
      </c>
      <c r="AM749" s="32">
        <v>0.2</v>
      </c>
      <c r="AN749" s="42">
        <v>0.01</v>
      </c>
      <c r="AO749" s="41" t="s">
        <v>98</v>
      </c>
      <c r="AP749" s="17" t="s">
        <v>98</v>
      </c>
      <c r="AQ749" s="38">
        <f t="shared" ref="AQ749:AQ757" si="183">1-AR749</f>
        <v>0.61</v>
      </c>
      <c r="AR749" s="39">
        <v>0.39</v>
      </c>
      <c r="AS749" s="38">
        <f t="shared" ref="AS749:AS757" si="184">1-AT749</f>
        <v>0.78800000000000003</v>
      </c>
      <c r="AT749" s="39">
        <v>0.21199999999999999</v>
      </c>
      <c r="AU749">
        <v>0</v>
      </c>
      <c r="AV749" s="17">
        <v>1</v>
      </c>
      <c r="AW749">
        <v>0.36820000000000003</v>
      </c>
      <c r="AX749" s="17">
        <f t="shared" ref="AX749:AX757" si="185">1-AW749</f>
        <v>0.63179999999999992</v>
      </c>
      <c r="AY749" s="17" t="s">
        <v>474</v>
      </c>
      <c r="AZ749">
        <v>0</v>
      </c>
      <c r="BA749">
        <v>0</v>
      </c>
      <c r="BB749">
        <v>0</v>
      </c>
      <c r="BC749">
        <v>0</v>
      </c>
      <c r="BD749">
        <v>0</v>
      </c>
      <c r="BE749">
        <v>0</v>
      </c>
      <c r="BF749" s="17">
        <v>1</v>
      </c>
      <c r="BG749">
        <v>0</v>
      </c>
      <c r="BH749">
        <v>0</v>
      </c>
      <c r="BI749" s="17">
        <v>1</v>
      </c>
      <c r="BJ749">
        <v>430</v>
      </c>
      <c r="BK749">
        <v>26</v>
      </c>
      <c r="BL749" s="24">
        <v>39.5</v>
      </c>
      <c r="BM749">
        <v>1</v>
      </c>
      <c r="BN749">
        <v>0</v>
      </c>
      <c r="BO749">
        <v>0</v>
      </c>
      <c r="BP749">
        <v>0</v>
      </c>
      <c r="BQ749">
        <v>0</v>
      </c>
      <c r="BR749">
        <v>0</v>
      </c>
      <c r="BS749">
        <v>0</v>
      </c>
      <c r="BT749" s="17">
        <v>0</v>
      </c>
      <c r="BU749">
        <v>0</v>
      </c>
      <c r="BV749">
        <v>0</v>
      </c>
      <c r="BW749">
        <v>1</v>
      </c>
      <c r="BX749" s="17">
        <v>0</v>
      </c>
      <c r="BY749">
        <v>0</v>
      </c>
      <c r="BZ749">
        <v>0</v>
      </c>
      <c r="CA749">
        <v>0</v>
      </c>
      <c r="CB749">
        <v>0</v>
      </c>
      <c r="CC749" s="17">
        <v>0</v>
      </c>
      <c r="CD749">
        <v>1</v>
      </c>
      <c r="CE749">
        <v>1</v>
      </c>
      <c r="CF749">
        <v>0</v>
      </c>
      <c r="CG749">
        <v>0</v>
      </c>
      <c r="CH749">
        <v>0</v>
      </c>
      <c r="CI749">
        <v>0</v>
      </c>
      <c r="CJ749">
        <v>0</v>
      </c>
      <c r="CK749">
        <v>1</v>
      </c>
      <c r="CL749">
        <v>0</v>
      </c>
      <c r="CM749">
        <v>0</v>
      </c>
      <c r="CN749">
        <v>0</v>
      </c>
      <c r="CO749" s="17">
        <v>0</v>
      </c>
      <c r="CP749">
        <v>0.21149999999999999</v>
      </c>
      <c r="CQ749">
        <v>1</v>
      </c>
      <c r="CR749">
        <v>1</v>
      </c>
      <c r="CS749">
        <v>0</v>
      </c>
      <c r="CT749">
        <v>29</v>
      </c>
      <c r="CZ749" s="33" t="s">
        <v>85</v>
      </c>
    </row>
    <row r="750" spans="1:104" x14ac:dyDescent="0.25">
      <c r="A750">
        <v>749</v>
      </c>
      <c r="B750">
        <v>47</v>
      </c>
      <c r="C750" s="24" t="s">
        <v>473</v>
      </c>
      <c r="D750" s="12">
        <v>16</v>
      </c>
      <c r="E750" s="13">
        <v>0.4</v>
      </c>
      <c r="F750" s="7">
        <f t="shared" si="178"/>
        <v>40</v>
      </c>
      <c r="G750" s="7">
        <f t="shared" si="171"/>
        <v>15.6</v>
      </c>
      <c r="H750" s="15">
        <f t="shared" si="172"/>
        <v>16.399999999999999</v>
      </c>
      <c r="I750" s="11">
        <f t="shared" si="173"/>
        <v>0.36366641995444088</v>
      </c>
      <c r="J750" s="32">
        <f t="shared" si="174"/>
        <v>9.0916604988610216E-3</v>
      </c>
      <c r="K750" s="32">
        <f t="shared" si="175"/>
        <v>109.99090871522064</v>
      </c>
      <c r="L750" s="8">
        <v>0</v>
      </c>
      <c r="M750" s="9">
        <v>1</v>
      </c>
      <c r="N750" s="8">
        <v>0</v>
      </c>
      <c r="O750" s="9">
        <v>0</v>
      </c>
      <c r="P750" s="9">
        <v>1</v>
      </c>
      <c r="Q750" s="9">
        <v>0</v>
      </c>
      <c r="R750" s="9">
        <v>0</v>
      </c>
      <c r="S750" s="8">
        <v>10502</v>
      </c>
      <c r="T750" s="9">
        <v>3</v>
      </c>
      <c r="U750" s="9">
        <f t="shared" si="176"/>
        <v>10498</v>
      </c>
      <c r="V750" s="9">
        <f t="shared" si="177"/>
        <v>9</v>
      </c>
      <c r="W750" s="7">
        <f t="shared" si="181"/>
        <v>10.079999999999998</v>
      </c>
      <c r="X750" s="7">
        <f t="shared" si="182"/>
        <v>23.42</v>
      </c>
      <c r="Y750" s="9">
        <v>1</v>
      </c>
      <c r="Z750" s="9">
        <v>0</v>
      </c>
      <c r="AA750" s="9">
        <v>0</v>
      </c>
      <c r="AB750" s="9">
        <v>0</v>
      </c>
      <c r="AC750" s="9">
        <v>1</v>
      </c>
      <c r="AD750" s="29">
        <v>0</v>
      </c>
      <c r="AE750" s="9">
        <v>0</v>
      </c>
      <c r="AF750" s="9">
        <v>0</v>
      </c>
      <c r="AG750" s="29">
        <v>1</v>
      </c>
      <c r="AH750" s="9">
        <v>0</v>
      </c>
      <c r="AI750" s="29">
        <v>1</v>
      </c>
      <c r="AJ750" s="20">
        <v>2006</v>
      </c>
      <c r="AK750" s="32">
        <v>0</v>
      </c>
      <c r="AL750" s="32">
        <v>0.83</v>
      </c>
      <c r="AM750" s="32">
        <v>0.15</v>
      </c>
      <c r="AN750" s="42">
        <v>0.02</v>
      </c>
      <c r="AO750" s="41" t="s">
        <v>98</v>
      </c>
      <c r="AP750" s="17" t="s">
        <v>98</v>
      </c>
      <c r="AQ750" s="38">
        <f t="shared" si="183"/>
        <v>0.62</v>
      </c>
      <c r="AR750" s="39">
        <v>0.38</v>
      </c>
      <c r="AS750" s="38">
        <f t="shared" si="184"/>
        <v>0.80259999999999998</v>
      </c>
      <c r="AT750" s="39">
        <v>0.19739999999999999</v>
      </c>
      <c r="AU750">
        <v>0</v>
      </c>
      <c r="AV750" s="17">
        <v>1</v>
      </c>
      <c r="AW750">
        <v>0.39300000000000002</v>
      </c>
      <c r="AX750" s="17">
        <f t="shared" si="185"/>
        <v>0.60699999999999998</v>
      </c>
      <c r="AY750" s="17" t="s">
        <v>474</v>
      </c>
      <c r="AZ750">
        <v>0</v>
      </c>
      <c r="BA750">
        <v>0</v>
      </c>
      <c r="BB750">
        <v>0</v>
      </c>
      <c r="BC750">
        <v>0</v>
      </c>
      <c r="BD750">
        <v>0</v>
      </c>
      <c r="BE750">
        <v>0</v>
      </c>
      <c r="BF750" s="17">
        <v>1</v>
      </c>
      <c r="BG750">
        <v>0</v>
      </c>
      <c r="BH750">
        <v>0</v>
      </c>
      <c r="BI750" s="17">
        <v>1</v>
      </c>
      <c r="BJ750">
        <v>510</v>
      </c>
      <c r="BK750">
        <v>49</v>
      </c>
      <c r="BL750" s="24">
        <v>39.5</v>
      </c>
      <c r="BM750">
        <v>1</v>
      </c>
      <c r="BN750">
        <v>0</v>
      </c>
      <c r="BO750">
        <v>0</v>
      </c>
      <c r="BP750">
        <v>0</v>
      </c>
      <c r="BQ750">
        <v>0</v>
      </c>
      <c r="BR750">
        <v>0</v>
      </c>
      <c r="BS750">
        <v>0</v>
      </c>
      <c r="BT750" s="17">
        <v>0</v>
      </c>
      <c r="BU750">
        <v>0</v>
      </c>
      <c r="BV750">
        <v>0</v>
      </c>
      <c r="BW750">
        <v>1</v>
      </c>
      <c r="BX750" s="17">
        <v>0</v>
      </c>
      <c r="BY750">
        <v>0</v>
      </c>
      <c r="BZ750">
        <v>0</v>
      </c>
      <c r="CA750">
        <v>0</v>
      </c>
      <c r="CB750">
        <v>0</v>
      </c>
      <c r="CC750" s="17">
        <v>0</v>
      </c>
      <c r="CD750">
        <v>1</v>
      </c>
      <c r="CE750">
        <v>1</v>
      </c>
      <c r="CF750">
        <v>0</v>
      </c>
      <c r="CG750">
        <v>0</v>
      </c>
      <c r="CH750">
        <v>0</v>
      </c>
      <c r="CI750">
        <v>0</v>
      </c>
      <c r="CJ750">
        <v>0</v>
      </c>
      <c r="CK750">
        <v>1</v>
      </c>
      <c r="CL750">
        <v>0</v>
      </c>
      <c r="CM750">
        <v>0</v>
      </c>
      <c r="CN750">
        <v>0</v>
      </c>
      <c r="CO750" s="17">
        <v>0</v>
      </c>
      <c r="CP750">
        <v>0.21149999999999999</v>
      </c>
      <c r="CQ750">
        <v>1</v>
      </c>
      <c r="CR750">
        <v>1</v>
      </c>
      <c r="CS750">
        <v>0</v>
      </c>
      <c r="CT750">
        <v>29</v>
      </c>
      <c r="CZ750" s="33" t="s">
        <v>85</v>
      </c>
    </row>
    <row r="751" spans="1:104" x14ac:dyDescent="0.25">
      <c r="A751">
        <v>750</v>
      </c>
      <c r="B751">
        <v>47</v>
      </c>
      <c r="C751" s="24" t="s">
        <v>473</v>
      </c>
      <c r="D751" s="12">
        <v>16.399999999999999</v>
      </c>
      <c r="E751" s="13">
        <v>0.4</v>
      </c>
      <c r="F751" s="7">
        <f t="shared" si="178"/>
        <v>40.999999999999993</v>
      </c>
      <c r="G751" s="7">
        <f t="shared" si="171"/>
        <v>15.999999999999998</v>
      </c>
      <c r="H751" s="15">
        <f t="shared" si="172"/>
        <v>16.799999999999997</v>
      </c>
      <c r="I751" s="11">
        <f t="shared" si="173"/>
        <v>0.32424493852851566</v>
      </c>
      <c r="J751" s="32">
        <f t="shared" si="174"/>
        <v>7.9084131348418473E-3</v>
      </c>
      <c r="K751" s="32">
        <f t="shared" si="175"/>
        <v>126.44761761298628</v>
      </c>
      <c r="L751" s="8">
        <v>0</v>
      </c>
      <c r="M751" s="9">
        <v>1</v>
      </c>
      <c r="N751" s="8">
        <v>0</v>
      </c>
      <c r="O751" s="9">
        <v>0</v>
      </c>
      <c r="P751" s="9">
        <v>1</v>
      </c>
      <c r="Q751" s="9">
        <v>0</v>
      </c>
      <c r="R751" s="9">
        <v>0</v>
      </c>
      <c r="S751" s="8">
        <v>14312</v>
      </c>
      <c r="T751" s="9">
        <v>3</v>
      </c>
      <c r="U751" s="9">
        <f t="shared" si="176"/>
        <v>14308</v>
      </c>
      <c r="V751" s="9">
        <f t="shared" si="177"/>
        <v>9</v>
      </c>
      <c r="W751" s="7">
        <f t="shared" si="181"/>
        <v>11.01</v>
      </c>
      <c r="X751" s="7">
        <f t="shared" si="182"/>
        <v>22.490000000000002</v>
      </c>
      <c r="Y751" s="9">
        <v>1</v>
      </c>
      <c r="Z751" s="9">
        <v>0</v>
      </c>
      <c r="AA751" s="9">
        <v>0</v>
      </c>
      <c r="AB751" s="9">
        <v>0</v>
      </c>
      <c r="AC751" s="9">
        <v>1</v>
      </c>
      <c r="AD751" s="29">
        <v>0</v>
      </c>
      <c r="AE751" s="9">
        <v>0</v>
      </c>
      <c r="AF751" s="9">
        <v>0</v>
      </c>
      <c r="AG751" s="29">
        <v>1</v>
      </c>
      <c r="AH751" s="9">
        <v>0</v>
      </c>
      <c r="AI751" s="29">
        <v>1</v>
      </c>
      <c r="AJ751" s="20">
        <v>2014</v>
      </c>
      <c r="AK751" s="32">
        <v>0</v>
      </c>
      <c r="AL751" s="32">
        <v>0.7</v>
      </c>
      <c r="AM751" s="32">
        <v>0.23</v>
      </c>
      <c r="AN751" s="42">
        <v>7.0000000000000007E-2</v>
      </c>
      <c r="AO751" s="41" t="s">
        <v>98</v>
      </c>
      <c r="AP751" s="17" t="s">
        <v>98</v>
      </c>
      <c r="AQ751" s="38">
        <f t="shared" si="183"/>
        <v>0.59000000000000008</v>
      </c>
      <c r="AR751" s="39">
        <v>0.41</v>
      </c>
      <c r="AS751" s="38">
        <f t="shared" si="184"/>
        <v>0.79889999999999994</v>
      </c>
      <c r="AT751" s="39">
        <v>0.2011</v>
      </c>
      <c r="AU751">
        <v>0</v>
      </c>
      <c r="AV751" s="17">
        <v>1</v>
      </c>
      <c r="AW751">
        <v>0.1943</v>
      </c>
      <c r="AX751" s="17">
        <f t="shared" si="185"/>
        <v>0.80569999999999997</v>
      </c>
      <c r="AY751" s="17" t="s">
        <v>474</v>
      </c>
      <c r="AZ751">
        <v>0</v>
      </c>
      <c r="BA751">
        <v>0</v>
      </c>
      <c r="BB751">
        <v>0</v>
      </c>
      <c r="BC751">
        <v>0</v>
      </c>
      <c r="BD751">
        <v>0</v>
      </c>
      <c r="BE751">
        <v>0</v>
      </c>
      <c r="BF751" s="17">
        <v>1</v>
      </c>
      <c r="BG751">
        <v>0</v>
      </c>
      <c r="BH751">
        <v>0</v>
      </c>
      <c r="BI751" s="17">
        <v>1</v>
      </c>
      <c r="BJ751">
        <v>571</v>
      </c>
      <c r="BK751">
        <v>83</v>
      </c>
      <c r="BL751" s="24">
        <v>39.5</v>
      </c>
      <c r="BM751">
        <v>1</v>
      </c>
      <c r="BN751">
        <v>0</v>
      </c>
      <c r="BO751">
        <v>0</v>
      </c>
      <c r="BP751">
        <v>0</v>
      </c>
      <c r="BQ751">
        <v>0</v>
      </c>
      <c r="BR751">
        <v>0</v>
      </c>
      <c r="BS751">
        <v>0</v>
      </c>
      <c r="BT751" s="17">
        <v>0</v>
      </c>
      <c r="BU751">
        <v>0</v>
      </c>
      <c r="BV751">
        <v>0</v>
      </c>
      <c r="BW751">
        <v>1</v>
      </c>
      <c r="BX751" s="17">
        <v>0</v>
      </c>
      <c r="BY751">
        <v>0</v>
      </c>
      <c r="BZ751">
        <v>0</v>
      </c>
      <c r="CA751">
        <v>0</v>
      </c>
      <c r="CB751">
        <v>0</v>
      </c>
      <c r="CC751" s="17">
        <v>0</v>
      </c>
      <c r="CD751">
        <v>1</v>
      </c>
      <c r="CE751">
        <v>1</v>
      </c>
      <c r="CF751">
        <v>0</v>
      </c>
      <c r="CG751">
        <v>0</v>
      </c>
      <c r="CH751">
        <v>0</v>
      </c>
      <c r="CI751">
        <v>0</v>
      </c>
      <c r="CJ751">
        <v>0</v>
      </c>
      <c r="CK751">
        <v>1</v>
      </c>
      <c r="CL751">
        <v>0</v>
      </c>
      <c r="CM751">
        <v>0</v>
      </c>
      <c r="CN751">
        <v>0</v>
      </c>
      <c r="CO751" s="17">
        <v>0</v>
      </c>
      <c r="CP751">
        <v>0.21149999999999999</v>
      </c>
      <c r="CQ751">
        <v>1</v>
      </c>
      <c r="CR751">
        <v>1</v>
      </c>
      <c r="CS751">
        <v>0</v>
      </c>
      <c r="CT751">
        <v>29</v>
      </c>
      <c r="CZ751" s="33" t="s">
        <v>85</v>
      </c>
    </row>
    <row r="752" spans="1:104" x14ac:dyDescent="0.25">
      <c r="A752">
        <v>751</v>
      </c>
      <c r="B752">
        <v>47</v>
      </c>
      <c r="C752" s="24" t="s">
        <v>473</v>
      </c>
      <c r="D752" s="12">
        <v>9.6</v>
      </c>
      <c r="E752" s="13">
        <v>0.4</v>
      </c>
      <c r="F752" s="7">
        <f t="shared" si="178"/>
        <v>23.999999999999996</v>
      </c>
      <c r="G752" s="7">
        <f t="shared" si="171"/>
        <v>9.1999999999999993</v>
      </c>
      <c r="H752" s="15">
        <f t="shared" si="172"/>
        <v>10</v>
      </c>
      <c r="I752" s="11">
        <f t="shared" si="173"/>
        <v>0.26153475390982339</v>
      </c>
      <c r="J752" s="32">
        <f t="shared" si="174"/>
        <v>1.0897281412909309E-2</v>
      </c>
      <c r="K752" s="32">
        <f t="shared" si="175"/>
        <v>91.766006778109286</v>
      </c>
      <c r="L752" s="8">
        <v>0</v>
      </c>
      <c r="M752" s="9">
        <v>1</v>
      </c>
      <c r="N752" s="8">
        <v>0</v>
      </c>
      <c r="O752" s="9">
        <v>0</v>
      </c>
      <c r="P752" s="9">
        <v>1</v>
      </c>
      <c r="Q752" s="9">
        <v>0</v>
      </c>
      <c r="R752" s="9">
        <v>0</v>
      </c>
      <c r="S752" s="8">
        <v>7860</v>
      </c>
      <c r="T752" s="9">
        <v>14</v>
      </c>
      <c r="U752" s="9">
        <f t="shared" si="176"/>
        <v>7845</v>
      </c>
      <c r="V752" s="9">
        <f t="shared" si="177"/>
        <v>9</v>
      </c>
      <c r="W752" s="7">
        <f t="shared" si="181"/>
        <v>10.29</v>
      </c>
      <c r="X752" s="7">
        <f t="shared" si="182"/>
        <v>23.21</v>
      </c>
      <c r="Y752" s="9">
        <v>1</v>
      </c>
      <c r="Z752" s="9">
        <v>0</v>
      </c>
      <c r="AA752" s="9">
        <v>0</v>
      </c>
      <c r="AB752" s="9">
        <v>0</v>
      </c>
      <c r="AC752" s="9">
        <v>1</v>
      </c>
      <c r="AD752" s="29">
        <v>0</v>
      </c>
      <c r="AE752" s="9">
        <v>0</v>
      </c>
      <c r="AF752" s="9">
        <v>0</v>
      </c>
      <c r="AG752" s="29">
        <v>1</v>
      </c>
      <c r="AH752" s="9">
        <v>0</v>
      </c>
      <c r="AI752" s="29">
        <v>1</v>
      </c>
      <c r="AJ752" s="20">
        <v>2001</v>
      </c>
      <c r="AK752" s="32">
        <v>0</v>
      </c>
      <c r="AL752" s="32">
        <v>0.79</v>
      </c>
      <c r="AM752" s="32">
        <v>0.2</v>
      </c>
      <c r="AN752" s="42">
        <v>0.01</v>
      </c>
      <c r="AO752" s="41" t="s">
        <v>98</v>
      </c>
      <c r="AP752" s="17" t="s">
        <v>98</v>
      </c>
      <c r="AQ752" s="38">
        <f t="shared" si="183"/>
        <v>0.61</v>
      </c>
      <c r="AR752" s="39">
        <v>0.39</v>
      </c>
      <c r="AS752" s="38">
        <f t="shared" si="184"/>
        <v>0.78800000000000003</v>
      </c>
      <c r="AT752" s="39">
        <v>0.21199999999999999</v>
      </c>
      <c r="AU752">
        <v>0</v>
      </c>
      <c r="AV752" s="17">
        <v>1</v>
      </c>
      <c r="AW752">
        <v>0.36820000000000003</v>
      </c>
      <c r="AX752" s="17">
        <f t="shared" si="185"/>
        <v>0.63179999999999992</v>
      </c>
      <c r="AY752" s="17" t="s">
        <v>474</v>
      </c>
      <c r="AZ752">
        <v>0</v>
      </c>
      <c r="BA752">
        <v>0</v>
      </c>
      <c r="BB752">
        <v>0</v>
      </c>
      <c r="BC752">
        <v>0</v>
      </c>
      <c r="BD752">
        <v>0</v>
      </c>
      <c r="BE752">
        <v>0</v>
      </c>
      <c r="BF752" s="17">
        <v>1</v>
      </c>
      <c r="BG752">
        <v>0</v>
      </c>
      <c r="BH752">
        <v>0</v>
      </c>
      <c r="BI752" s="17">
        <v>1</v>
      </c>
      <c r="BJ752">
        <v>430</v>
      </c>
      <c r="BK752">
        <v>26</v>
      </c>
      <c r="BL752" s="24">
        <v>39.5</v>
      </c>
      <c r="BM752">
        <v>1</v>
      </c>
      <c r="BN752">
        <v>0</v>
      </c>
      <c r="BO752">
        <v>0</v>
      </c>
      <c r="BP752">
        <v>0</v>
      </c>
      <c r="BQ752">
        <v>0</v>
      </c>
      <c r="BR752">
        <v>0</v>
      </c>
      <c r="BS752">
        <v>0</v>
      </c>
      <c r="BT752" s="17">
        <v>0</v>
      </c>
      <c r="BU752">
        <v>0</v>
      </c>
      <c r="BV752">
        <v>0</v>
      </c>
      <c r="BW752">
        <v>1</v>
      </c>
      <c r="BX752" s="17">
        <v>0</v>
      </c>
      <c r="BY752">
        <v>0</v>
      </c>
      <c r="BZ752">
        <v>0</v>
      </c>
      <c r="CA752">
        <v>0</v>
      </c>
      <c r="CB752">
        <v>0</v>
      </c>
      <c r="CC752" s="17">
        <v>0</v>
      </c>
      <c r="CD752">
        <v>1</v>
      </c>
      <c r="CE752">
        <v>1</v>
      </c>
      <c r="CF752">
        <v>0</v>
      </c>
      <c r="CG752">
        <v>0</v>
      </c>
      <c r="CH752">
        <v>0</v>
      </c>
      <c r="CI752">
        <v>0</v>
      </c>
      <c r="CJ752">
        <v>1</v>
      </c>
      <c r="CK752">
        <v>1</v>
      </c>
      <c r="CL752">
        <v>1</v>
      </c>
      <c r="CM752">
        <v>0</v>
      </c>
      <c r="CN752">
        <v>1</v>
      </c>
      <c r="CO752" s="17">
        <v>0</v>
      </c>
      <c r="CP752">
        <v>0.21149999999999999</v>
      </c>
      <c r="CQ752">
        <v>1</v>
      </c>
      <c r="CR752">
        <v>1</v>
      </c>
      <c r="CS752">
        <v>0</v>
      </c>
      <c r="CT752">
        <v>29</v>
      </c>
      <c r="CZ752" s="33" t="s">
        <v>85</v>
      </c>
    </row>
    <row r="753" spans="1:104" x14ac:dyDescent="0.25">
      <c r="A753">
        <v>752</v>
      </c>
      <c r="B753">
        <v>47</v>
      </c>
      <c r="C753" s="24" t="s">
        <v>473</v>
      </c>
      <c r="D753" s="12">
        <v>8.9</v>
      </c>
      <c r="E753" s="13">
        <v>0.4</v>
      </c>
      <c r="F753" s="7">
        <f t="shared" si="178"/>
        <v>22.25</v>
      </c>
      <c r="G753" s="7">
        <f t="shared" si="171"/>
        <v>8.5</v>
      </c>
      <c r="H753" s="15">
        <f t="shared" si="172"/>
        <v>9.3000000000000007</v>
      </c>
      <c r="I753" s="11">
        <f t="shared" si="173"/>
        <v>0.21231860878491449</v>
      </c>
      <c r="J753" s="32">
        <f t="shared" si="174"/>
        <v>9.5424093835916619E-3</v>
      </c>
      <c r="K753" s="32">
        <f t="shared" si="175"/>
        <v>104.79533625119011</v>
      </c>
      <c r="L753" s="8">
        <v>0</v>
      </c>
      <c r="M753" s="9">
        <v>1</v>
      </c>
      <c r="N753" s="8">
        <v>0</v>
      </c>
      <c r="O753" s="9">
        <v>0</v>
      </c>
      <c r="P753" s="9">
        <v>1</v>
      </c>
      <c r="Q753" s="9">
        <v>0</v>
      </c>
      <c r="R753" s="9">
        <v>0</v>
      </c>
      <c r="S753" s="8">
        <v>10502</v>
      </c>
      <c r="T753" s="9">
        <v>14</v>
      </c>
      <c r="U753" s="9">
        <f t="shared" si="176"/>
        <v>10487</v>
      </c>
      <c r="V753" s="9">
        <f t="shared" si="177"/>
        <v>9</v>
      </c>
      <c r="W753" s="7">
        <f t="shared" si="181"/>
        <v>10.079999999999998</v>
      </c>
      <c r="X753" s="7">
        <f t="shared" si="182"/>
        <v>23.42</v>
      </c>
      <c r="Y753" s="9">
        <v>1</v>
      </c>
      <c r="Z753" s="9">
        <v>0</v>
      </c>
      <c r="AA753" s="9">
        <v>0</v>
      </c>
      <c r="AB753" s="9">
        <v>0</v>
      </c>
      <c r="AC753" s="9">
        <v>1</v>
      </c>
      <c r="AD753" s="29">
        <v>0</v>
      </c>
      <c r="AE753" s="9">
        <v>0</v>
      </c>
      <c r="AF753" s="9">
        <v>0</v>
      </c>
      <c r="AG753" s="29">
        <v>1</v>
      </c>
      <c r="AH753" s="9">
        <v>0</v>
      </c>
      <c r="AI753" s="29">
        <v>1</v>
      </c>
      <c r="AJ753" s="20">
        <v>2006</v>
      </c>
      <c r="AK753" s="32">
        <v>0</v>
      </c>
      <c r="AL753" s="32">
        <v>0.83</v>
      </c>
      <c r="AM753" s="32">
        <v>0.15</v>
      </c>
      <c r="AN753" s="42">
        <v>0.02</v>
      </c>
      <c r="AO753" s="41" t="s">
        <v>98</v>
      </c>
      <c r="AP753" s="17" t="s">
        <v>98</v>
      </c>
      <c r="AQ753" s="38">
        <f t="shared" si="183"/>
        <v>0.62</v>
      </c>
      <c r="AR753" s="39">
        <v>0.38</v>
      </c>
      <c r="AS753" s="38">
        <f t="shared" si="184"/>
        <v>0.80259999999999998</v>
      </c>
      <c r="AT753" s="39">
        <v>0.19739999999999999</v>
      </c>
      <c r="AU753">
        <v>0</v>
      </c>
      <c r="AV753" s="17">
        <v>1</v>
      </c>
      <c r="AW753">
        <v>0.39300000000000002</v>
      </c>
      <c r="AX753" s="17">
        <f t="shared" si="185"/>
        <v>0.60699999999999998</v>
      </c>
      <c r="AY753" s="17" t="s">
        <v>474</v>
      </c>
      <c r="AZ753">
        <v>0</v>
      </c>
      <c r="BA753">
        <v>0</v>
      </c>
      <c r="BB753">
        <v>0</v>
      </c>
      <c r="BC753">
        <v>0</v>
      </c>
      <c r="BD753">
        <v>0</v>
      </c>
      <c r="BE753">
        <v>0</v>
      </c>
      <c r="BF753" s="17">
        <v>1</v>
      </c>
      <c r="BG753">
        <v>0</v>
      </c>
      <c r="BH753">
        <v>0</v>
      </c>
      <c r="BI753" s="17">
        <v>1</v>
      </c>
      <c r="BJ753">
        <v>510</v>
      </c>
      <c r="BK753">
        <v>49</v>
      </c>
      <c r="BL753" s="24">
        <v>39.5</v>
      </c>
      <c r="BM753">
        <v>1</v>
      </c>
      <c r="BN753">
        <v>0</v>
      </c>
      <c r="BO753">
        <v>0</v>
      </c>
      <c r="BP753">
        <v>0</v>
      </c>
      <c r="BQ753">
        <v>0</v>
      </c>
      <c r="BR753">
        <v>0</v>
      </c>
      <c r="BS753">
        <v>0</v>
      </c>
      <c r="BT753" s="17">
        <v>0</v>
      </c>
      <c r="BU753">
        <v>0</v>
      </c>
      <c r="BV753">
        <v>0</v>
      </c>
      <c r="BW753">
        <v>1</v>
      </c>
      <c r="BX753" s="17">
        <v>0</v>
      </c>
      <c r="BY753">
        <v>0</v>
      </c>
      <c r="BZ753">
        <v>0</v>
      </c>
      <c r="CA753">
        <v>0</v>
      </c>
      <c r="CB753">
        <v>0</v>
      </c>
      <c r="CC753" s="17">
        <v>0</v>
      </c>
      <c r="CD753">
        <v>1</v>
      </c>
      <c r="CE753">
        <v>1</v>
      </c>
      <c r="CF753">
        <v>0</v>
      </c>
      <c r="CG753">
        <v>0</v>
      </c>
      <c r="CH753">
        <v>0</v>
      </c>
      <c r="CI753">
        <v>0</v>
      </c>
      <c r="CJ753">
        <v>1</v>
      </c>
      <c r="CK753">
        <v>1</v>
      </c>
      <c r="CL753">
        <v>1</v>
      </c>
      <c r="CM753">
        <v>0</v>
      </c>
      <c r="CN753">
        <v>1</v>
      </c>
      <c r="CO753" s="17">
        <v>0</v>
      </c>
      <c r="CP753">
        <v>0.21149999999999999</v>
      </c>
      <c r="CQ753">
        <v>1</v>
      </c>
      <c r="CR753">
        <v>1</v>
      </c>
      <c r="CS753">
        <v>0</v>
      </c>
      <c r="CT753">
        <v>29</v>
      </c>
      <c r="CZ753" s="33" t="s">
        <v>85</v>
      </c>
    </row>
    <row r="754" spans="1:104" x14ac:dyDescent="0.25">
      <c r="A754">
        <v>753</v>
      </c>
      <c r="B754">
        <v>47</v>
      </c>
      <c r="C754" s="24" t="s">
        <v>473</v>
      </c>
      <c r="D754" s="12">
        <v>10.8</v>
      </c>
      <c r="E754" s="13">
        <v>0.3</v>
      </c>
      <c r="F754" s="7">
        <f t="shared" si="178"/>
        <v>36.000000000000007</v>
      </c>
      <c r="G754" s="7">
        <f t="shared" si="171"/>
        <v>10.5</v>
      </c>
      <c r="H754" s="15">
        <f t="shared" si="172"/>
        <v>11.100000000000001</v>
      </c>
      <c r="I754" s="11">
        <f t="shared" si="173"/>
        <v>0.28829536575931408</v>
      </c>
      <c r="J754" s="32">
        <f t="shared" si="174"/>
        <v>8.0082046044253896E-3</v>
      </c>
      <c r="K754" s="32">
        <f t="shared" si="175"/>
        <v>124.87193439680513</v>
      </c>
      <c r="L754" s="8">
        <v>0</v>
      </c>
      <c r="M754" s="9">
        <v>1</v>
      </c>
      <c r="N754" s="8">
        <v>0</v>
      </c>
      <c r="O754" s="9">
        <v>0</v>
      </c>
      <c r="P754" s="9">
        <v>1</v>
      </c>
      <c r="Q754" s="9">
        <v>0</v>
      </c>
      <c r="R754" s="9">
        <v>0</v>
      </c>
      <c r="S754" s="8">
        <v>14312</v>
      </c>
      <c r="T754" s="9">
        <v>14</v>
      </c>
      <c r="U754" s="9">
        <f t="shared" si="176"/>
        <v>14297</v>
      </c>
      <c r="V754" s="9">
        <f t="shared" si="177"/>
        <v>9</v>
      </c>
      <c r="W754" s="7">
        <f t="shared" si="181"/>
        <v>11.01</v>
      </c>
      <c r="X754" s="7">
        <f t="shared" si="182"/>
        <v>22.490000000000002</v>
      </c>
      <c r="Y754" s="9">
        <v>1</v>
      </c>
      <c r="Z754" s="9">
        <v>0</v>
      </c>
      <c r="AA754" s="9">
        <v>0</v>
      </c>
      <c r="AB754" s="9">
        <v>0</v>
      </c>
      <c r="AC754" s="9">
        <v>1</v>
      </c>
      <c r="AD754" s="29">
        <v>0</v>
      </c>
      <c r="AE754" s="9">
        <v>0</v>
      </c>
      <c r="AF754" s="9">
        <v>0</v>
      </c>
      <c r="AG754" s="29">
        <v>1</v>
      </c>
      <c r="AH754" s="9">
        <v>0</v>
      </c>
      <c r="AI754" s="29">
        <v>1</v>
      </c>
      <c r="AJ754" s="20">
        <v>2014</v>
      </c>
      <c r="AK754" s="32">
        <v>0</v>
      </c>
      <c r="AL754" s="32">
        <v>0.7</v>
      </c>
      <c r="AM754" s="32">
        <v>0.23</v>
      </c>
      <c r="AN754" s="42">
        <v>7.0000000000000007E-2</v>
      </c>
      <c r="AO754" s="41" t="s">
        <v>98</v>
      </c>
      <c r="AP754" s="17" t="s">
        <v>98</v>
      </c>
      <c r="AQ754" s="38">
        <f t="shared" si="183"/>
        <v>0.59000000000000008</v>
      </c>
      <c r="AR754" s="39">
        <v>0.41</v>
      </c>
      <c r="AS754" s="38">
        <f t="shared" si="184"/>
        <v>0.79889999999999994</v>
      </c>
      <c r="AT754" s="39">
        <v>0.2011</v>
      </c>
      <c r="AU754">
        <v>0</v>
      </c>
      <c r="AV754" s="17">
        <v>1</v>
      </c>
      <c r="AW754">
        <v>0.1943</v>
      </c>
      <c r="AX754" s="17">
        <f t="shared" si="185"/>
        <v>0.80569999999999997</v>
      </c>
      <c r="AY754" s="17" t="s">
        <v>474</v>
      </c>
      <c r="AZ754">
        <v>0</v>
      </c>
      <c r="BA754">
        <v>0</v>
      </c>
      <c r="BB754">
        <v>0</v>
      </c>
      <c r="BC754">
        <v>0</v>
      </c>
      <c r="BD754">
        <v>0</v>
      </c>
      <c r="BE754">
        <v>0</v>
      </c>
      <c r="BF754" s="17">
        <v>1</v>
      </c>
      <c r="BG754">
        <v>0</v>
      </c>
      <c r="BH754">
        <v>0</v>
      </c>
      <c r="BI754" s="17">
        <v>1</v>
      </c>
      <c r="BJ754">
        <v>571</v>
      </c>
      <c r="BK754">
        <v>83</v>
      </c>
      <c r="BL754" s="24">
        <v>39.5</v>
      </c>
      <c r="BM754">
        <v>1</v>
      </c>
      <c r="BN754">
        <v>0</v>
      </c>
      <c r="BO754">
        <v>0</v>
      </c>
      <c r="BP754">
        <v>0</v>
      </c>
      <c r="BQ754">
        <v>0</v>
      </c>
      <c r="BR754">
        <v>0</v>
      </c>
      <c r="BS754">
        <v>0</v>
      </c>
      <c r="BT754" s="17">
        <v>0</v>
      </c>
      <c r="BU754">
        <v>0</v>
      </c>
      <c r="BV754">
        <v>0</v>
      </c>
      <c r="BW754">
        <v>1</v>
      </c>
      <c r="BX754" s="17">
        <v>0</v>
      </c>
      <c r="BY754">
        <v>0</v>
      </c>
      <c r="BZ754">
        <v>0</v>
      </c>
      <c r="CA754">
        <v>0</v>
      </c>
      <c r="CB754">
        <v>0</v>
      </c>
      <c r="CC754" s="17">
        <v>0</v>
      </c>
      <c r="CD754">
        <v>1</v>
      </c>
      <c r="CE754">
        <v>1</v>
      </c>
      <c r="CF754">
        <v>0</v>
      </c>
      <c r="CG754">
        <v>0</v>
      </c>
      <c r="CH754">
        <v>0</v>
      </c>
      <c r="CI754">
        <v>0</v>
      </c>
      <c r="CJ754">
        <v>1</v>
      </c>
      <c r="CK754">
        <v>1</v>
      </c>
      <c r="CL754">
        <v>1</v>
      </c>
      <c r="CM754">
        <v>0</v>
      </c>
      <c r="CN754">
        <v>1</v>
      </c>
      <c r="CO754" s="17">
        <v>0</v>
      </c>
      <c r="CP754">
        <v>0.21149999999999999</v>
      </c>
      <c r="CQ754">
        <v>1</v>
      </c>
      <c r="CR754">
        <v>1</v>
      </c>
      <c r="CS754">
        <v>0</v>
      </c>
      <c r="CT754">
        <v>29</v>
      </c>
      <c r="CZ754" s="33" t="s">
        <v>85</v>
      </c>
    </row>
    <row r="755" spans="1:104" x14ac:dyDescent="0.25">
      <c r="A755">
        <v>754</v>
      </c>
      <c r="B755">
        <v>47</v>
      </c>
      <c r="C755" s="24" t="s">
        <v>473</v>
      </c>
      <c r="D755" s="12">
        <v>10.8</v>
      </c>
      <c r="E755" s="13">
        <v>0.7</v>
      </c>
      <c r="F755" s="7">
        <f t="shared" si="178"/>
        <v>15.428571428571431</v>
      </c>
      <c r="G755" s="7">
        <f t="shared" si="171"/>
        <v>10.100000000000001</v>
      </c>
      <c r="H755" s="15">
        <f t="shared" si="172"/>
        <v>11.5</v>
      </c>
      <c r="I755" s="11">
        <f t="shared" si="173"/>
        <v>0.17160831599091331</v>
      </c>
      <c r="J755" s="32">
        <f t="shared" si="174"/>
        <v>1.1122761221633269E-2</v>
      </c>
      <c r="K755" s="32">
        <f t="shared" si="175"/>
        <v>89.905732944715666</v>
      </c>
      <c r="L755" s="8">
        <v>0</v>
      </c>
      <c r="M755" s="9">
        <v>1</v>
      </c>
      <c r="N755" s="8">
        <v>0</v>
      </c>
      <c r="O755" s="9">
        <v>0</v>
      </c>
      <c r="P755" s="9">
        <v>1</v>
      </c>
      <c r="Q755" s="9">
        <v>0</v>
      </c>
      <c r="R755" s="9">
        <v>0</v>
      </c>
      <c r="S755" s="8">
        <v>7860</v>
      </c>
      <c r="T755" s="9">
        <v>14</v>
      </c>
      <c r="U755" s="9">
        <f t="shared" si="176"/>
        <v>7845</v>
      </c>
      <c r="V755" s="9">
        <f t="shared" si="177"/>
        <v>9</v>
      </c>
      <c r="W755" s="7">
        <f t="shared" si="181"/>
        <v>10.29</v>
      </c>
      <c r="X755" s="7">
        <f t="shared" si="182"/>
        <v>23.21</v>
      </c>
      <c r="Y755" s="9">
        <v>1</v>
      </c>
      <c r="Z755" s="9">
        <v>0</v>
      </c>
      <c r="AA755" s="9">
        <v>0</v>
      </c>
      <c r="AB755" s="9">
        <v>0</v>
      </c>
      <c r="AC755" s="9">
        <v>1</v>
      </c>
      <c r="AD755" s="29">
        <v>0</v>
      </c>
      <c r="AE755" s="9">
        <v>0</v>
      </c>
      <c r="AF755" s="9">
        <v>0</v>
      </c>
      <c r="AG755" s="29">
        <v>1</v>
      </c>
      <c r="AH755" s="9">
        <v>0</v>
      </c>
      <c r="AI755" s="29">
        <v>1</v>
      </c>
      <c r="AJ755" s="20">
        <v>2001</v>
      </c>
      <c r="AK755" s="32">
        <v>0</v>
      </c>
      <c r="AL755" s="32">
        <v>0.79</v>
      </c>
      <c r="AM755" s="32">
        <v>0.2</v>
      </c>
      <c r="AN755" s="42">
        <v>0.01</v>
      </c>
      <c r="AO755" s="41" t="s">
        <v>98</v>
      </c>
      <c r="AP755" s="17" t="s">
        <v>98</v>
      </c>
      <c r="AQ755" s="38">
        <f t="shared" si="183"/>
        <v>0.61</v>
      </c>
      <c r="AR755" s="39">
        <v>0.39</v>
      </c>
      <c r="AS755" s="38">
        <f t="shared" si="184"/>
        <v>0.78800000000000003</v>
      </c>
      <c r="AT755" s="39">
        <v>0.21199999999999999</v>
      </c>
      <c r="AU755">
        <v>0</v>
      </c>
      <c r="AV755" s="17">
        <v>1</v>
      </c>
      <c r="AW755">
        <v>0.36820000000000003</v>
      </c>
      <c r="AX755" s="17">
        <f t="shared" si="185"/>
        <v>0.63179999999999992</v>
      </c>
      <c r="AY755" s="17" t="s">
        <v>474</v>
      </c>
      <c r="AZ755">
        <v>0</v>
      </c>
      <c r="BA755">
        <v>0</v>
      </c>
      <c r="BB755">
        <v>0</v>
      </c>
      <c r="BC755">
        <v>0</v>
      </c>
      <c r="BD755">
        <v>0</v>
      </c>
      <c r="BE755">
        <v>0</v>
      </c>
      <c r="BF755" s="17">
        <v>1</v>
      </c>
      <c r="BG755">
        <v>0</v>
      </c>
      <c r="BH755">
        <v>0</v>
      </c>
      <c r="BI755" s="17">
        <v>1</v>
      </c>
      <c r="BJ755">
        <v>430</v>
      </c>
      <c r="BK755">
        <v>26</v>
      </c>
      <c r="BL755" s="24">
        <v>39.5</v>
      </c>
      <c r="BM755">
        <v>1</v>
      </c>
      <c r="BN755">
        <v>0</v>
      </c>
      <c r="BO755">
        <v>0</v>
      </c>
      <c r="BP755">
        <v>0</v>
      </c>
      <c r="BQ755">
        <v>0</v>
      </c>
      <c r="BR755">
        <v>0</v>
      </c>
      <c r="BS755">
        <v>0</v>
      </c>
      <c r="BT755" s="17">
        <v>0</v>
      </c>
      <c r="BU755">
        <v>0</v>
      </c>
      <c r="BV755">
        <v>1</v>
      </c>
      <c r="BW755">
        <v>0</v>
      </c>
      <c r="BX755" s="17">
        <v>0</v>
      </c>
      <c r="BY755">
        <v>0</v>
      </c>
      <c r="BZ755">
        <v>0</v>
      </c>
      <c r="CA755">
        <v>0</v>
      </c>
      <c r="CB755">
        <v>0</v>
      </c>
      <c r="CC755" s="17">
        <v>0</v>
      </c>
      <c r="CD755">
        <v>1</v>
      </c>
      <c r="CE755">
        <v>1</v>
      </c>
      <c r="CF755">
        <v>0</v>
      </c>
      <c r="CG755">
        <v>0</v>
      </c>
      <c r="CH755">
        <v>0</v>
      </c>
      <c r="CI755">
        <v>0</v>
      </c>
      <c r="CJ755">
        <v>1</v>
      </c>
      <c r="CK755">
        <v>1</v>
      </c>
      <c r="CL755">
        <v>1</v>
      </c>
      <c r="CM755">
        <v>0</v>
      </c>
      <c r="CN755">
        <v>1</v>
      </c>
      <c r="CO755" s="17">
        <v>0</v>
      </c>
      <c r="CP755">
        <v>0.21149999999999999</v>
      </c>
      <c r="CQ755">
        <v>1</v>
      </c>
      <c r="CR755">
        <v>1</v>
      </c>
      <c r="CS755">
        <v>0</v>
      </c>
      <c r="CT755">
        <v>29</v>
      </c>
      <c r="CZ755" s="33" t="s">
        <v>85</v>
      </c>
    </row>
    <row r="756" spans="1:104" x14ac:dyDescent="0.25">
      <c r="A756">
        <v>755</v>
      </c>
      <c r="B756">
        <v>47</v>
      </c>
      <c r="C756" s="24" t="s">
        <v>473</v>
      </c>
      <c r="D756" s="12">
        <v>12.3</v>
      </c>
      <c r="E756" s="13">
        <v>1</v>
      </c>
      <c r="F756" s="7">
        <f t="shared" si="178"/>
        <v>12.3</v>
      </c>
      <c r="G756" s="7">
        <f t="shared" si="171"/>
        <v>11.3</v>
      </c>
      <c r="H756" s="15">
        <f t="shared" si="172"/>
        <v>13.3</v>
      </c>
      <c r="I756" s="11">
        <f t="shared" si="173"/>
        <v>0.11925296861604824</v>
      </c>
      <c r="J756" s="32">
        <f t="shared" si="174"/>
        <v>9.6953633021177425E-3</v>
      </c>
      <c r="K756" s="32">
        <f t="shared" si="175"/>
        <v>103.14208646328618</v>
      </c>
      <c r="L756" s="8">
        <v>0</v>
      </c>
      <c r="M756" s="9">
        <v>1</v>
      </c>
      <c r="N756" s="8">
        <v>0</v>
      </c>
      <c r="O756" s="9">
        <v>0</v>
      </c>
      <c r="P756" s="9">
        <v>1</v>
      </c>
      <c r="Q756" s="9">
        <v>0</v>
      </c>
      <c r="R756" s="9">
        <v>0</v>
      </c>
      <c r="S756" s="8">
        <v>10502</v>
      </c>
      <c r="T756" s="9">
        <v>14</v>
      </c>
      <c r="U756" s="9">
        <f t="shared" si="176"/>
        <v>10487</v>
      </c>
      <c r="V756" s="9">
        <f t="shared" si="177"/>
        <v>9</v>
      </c>
      <c r="W756" s="7">
        <f t="shared" si="181"/>
        <v>10.079999999999998</v>
      </c>
      <c r="X756" s="7">
        <f t="shared" si="182"/>
        <v>23.42</v>
      </c>
      <c r="Y756" s="9">
        <v>1</v>
      </c>
      <c r="Z756" s="9">
        <v>0</v>
      </c>
      <c r="AA756" s="9">
        <v>0</v>
      </c>
      <c r="AB756" s="9">
        <v>0</v>
      </c>
      <c r="AC756" s="9">
        <v>1</v>
      </c>
      <c r="AD756" s="29">
        <v>0</v>
      </c>
      <c r="AE756" s="9">
        <v>0</v>
      </c>
      <c r="AF756" s="9">
        <v>0</v>
      </c>
      <c r="AG756" s="29">
        <v>1</v>
      </c>
      <c r="AH756" s="9">
        <v>0</v>
      </c>
      <c r="AI756" s="29">
        <v>1</v>
      </c>
      <c r="AJ756" s="20">
        <v>2006</v>
      </c>
      <c r="AK756" s="32">
        <v>0</v>
      </c>
      <c r="AL756" s="32">
        <v>0.83</v>
      </c>
      <c r="AM756" s="32">
        <v>0.15</v>
      </c>
      <c r="AN756" s="42">
        <v>0.02</v>
      </c>
      <c r="AO756" s="41" t="s">
        <v>98</v>
      </c>
      <c r="AP756" s="17" t="s">
        <v>98</v>
      </c>
      <c r="AQ756" s="38">
        <f t="shared" si="183"/>
        <v>0.62</v>
      </c>
      <c r="AR756" s="39">
        <v>0.38</v>
      </c>
      <c r="AS756" s="38">
        <f t="shared" si="184"/>
        <v>0.80259999999999998</v>
      </c>
      <c r="AT756" s="39">
        <v>0.19739999999999999</v>
      </c>
      <c r="AU756">
        <v>0</v>
      </c>
      <c r="AV756" s="17">
        <v>1</v>
      </c>
      <c r="AW756">
        <v>0.39300000000000002</v>
      </c>
      <c r="AX756" s="17">
        <f t="shared" si="185"/>
        <v>0.60699999999999998</v>
      </c>
      <c r="AY756" s="17" t="s">
        <v>474</v>
      </c>
      <c r="AZ756">
        <v>0</v>
      </c>
      <c r="BA756">
        <v>0</v>
      </c>
      <c r="BB756">
        <v>0</v>
      </c>
      <c r="BC756">
        <v>0</v>
      </c>
      <c r="BD756">
        <v>0</v>
      </c>
      <c r="BE756">
        <v>0</v>
      </c>
      <c r="BF756" s="17">
        <v>1</v>
      </c>
      <c r="BG756">
        <v>0</v>
      </c>
      <c r="BH756">
        <v>0</v>
      </c>
      <c r="BI756" s="17">
        <v>1</v>
      </c>
      <c r="BJ756">
        <v>510</v>
      </c>
      <c r="BK756">
        <v>49</v>
      </c>
      <c r="BL756" s="24">
        <v>39.5</v>
      </c>
      <c r="BM756">
        <v>1</v>
      </c>
      <c r="BN756">
        <v>0</v>
      </c>
      <c r="BO756">
        <v>0</v>
      </c>
      <c r="BP756">
        <v>0</v>
      </c>
      <c r="BQ756">
        <v>0</v>
      </c>
      <c r="BR756">
        <v>0</v>
      </c>
      <c r="BS756">
        <v>0</v>
      </c>
      <c r="BT756" s="17">
        <v>0</v>
      </c>
      <c r="BU756">
        <v>0</v>
      </c>
      <c r="BV756">
        <v>1</v>
      </c>
      <c r="BW756">
        <v>0</v>
      </c>
      <c r="BX756" s="17">
        <v>0</v>
      </c>
      <c r="BY756">
        <v>0</v>
      </c>
      <c r="BZ756">
        <v>0</v>
      </c>
      <c r="CA756">
        <v>0</v>
      </c>
      <c r="CB756">
        <v>0</v>
      </c>
      <c r="CC756" s="17">
        <v>0</v>
      </c>
      <c r="CD756">
        <v>1</v>
      </c>
      <c r="CE756">
        <v>1</v>
      </c>
      <c r="CF756">
        <v>0</v>
      </c>
      <c r="CG756">
        <v>0</v>
      </c>
      <c r="CH756">
        <v>0</v>
      </c>
      <c r="CI756">
        <v>0</v>
      </c>
      <c r="CJ756">
        <v>1</v>
      </c>
      <c r="CK756">
        <v>1</v>
      </c>
      <c r="CL756">
        <v>1</v>
      </c>
      <c r="CM756">
        <v>0</v>
      </c>
      <c r="CN756">
        <v>1</v>
      </c>
      <c r="CO756" s="17">
        <v>0</v>
      </c>
      <c r="CP756">
        <v>0.21149999999999999</v>
      </c>
      <c r="CQ756">
        <v>1</v>
      </c>
      <c r="CR756">
        <v>1</v>
      </c>
      <c r="CS756">
        <v>0</v>
      </c>
      <c r="CT756">
        <v>29</v>
      </c>
      <c r="CZ756" s="33" t="s">
        <v>85</v>
      </c>
    </row>
    <row r="757" spans="1:104" s="141" customFormat="1" x14ac:dyDescent="0.25">
      <c r="A757" s="141">
        <v>756</v>
      </c>
      <c r="B757" s="141">
        <v>47</v>
      </c>
      <c r="C757" s="142" t="s">
        <v>473</v>
      </c>
      <c r="D757" s="143">
        <v>17.399999999999999</v>
      </c>
      <c r="E757" s="144">
        <v>1</v>
      </c>
      <c r="F757" s="145">
        <f t="shared" si="178"/>
        <v>17.399999999999999</v>
      </c>
      <c r="G757" s="145">
        <f t="shared" si="171"/>
        <v>16.399999999999999</v>
      </c>
      <c r="H757" s="146">
        <f t="shared" si="172"/>
        <v>18.399999999999999</v>
      </c>
      <c r="I757" s="147">
        <f t="shared" si="173"/>
        <v>0.14400460822119579</v>
      </c>
      <c r="J757" s="148">
        <f t="shared" si="174"/>
        <v>8.2761269092641258E-3</v>
      </c>
      <c r="K757" s="148">
        <f t="shared" si="175"/>
        <v>120.82946660479803</v>
      </c>
      <c r="L757" s="149">
        <v>0</v>
      </c>
      <c r="M757" s="150">
        <v>1</v>
      </c>
      <c r="N757" s="149">
        <v>0</v>
      </c>
      <c r="O757" s="150">
        <v>0</v>
      </c>
      <c r="P757" s="150">
        <v>1</v>
      </c>
      <c r="Q757" s="150">
        <v>0</v>
      </c>
      <c r="R757" s="150">
        <v>0</v>
      </c>
      <c r="S757" s="149">
        <v>14312</v>
      </c>
      <c r="T757" s="150">
        <v>14</v>
      </c>
      <c r="U757" s="150">
        <f t="shared" si="176"/>
        <v>14297</v>
      </c>
      <c r="V757" s="150">
        <f t="shared" si="177"/>
        <v>9</v>
      </c>
      <c r="W757" s="145">
        <f t="shared" si="181"/>
        <v>11.01</v>
      </c>
      <c r="X757" s="145">
        <f t="shared" si="182"/>
        <v>22.490000000000002</v>
      </c>
      <c r="Y757" s="150">
        <v>1</v>
      </c>
      <c r="Z757" s="150">
        <v>0</v>
      </c>
      <c r="AA757" s="150">
        <v>0</v>
      </c>
      <c r="AB757" s="150">
        <v>0</v>
      </c>
      <c r="AC757" s="150">
        <v>1</v>
      </c>
      <c r="AD757" s="151">
        <v>0</v>
      </c>
      <c r="AE757" s="150">
        <v>0</v>
      </c>
      <c r="AF757" s="150">
        <v>0</v>
      </c>
      <c r="AG757" s="151">
        <v>1</v>
      </c>
      <c r="AH757" s="150">
        <v>0</v>
      </c>
      <c r="AI757" s="151">
        <v>1</v>
      </c>
      <c r="AJ757" s="152">
        <v>2014</v>
      </c>
      <c r="AK757" s="148">
        <v>0</v>
      </c>
      <c r="AL757" s="148">
        <v>0.7</v>
      </c>
      <c r="AM757" s="148">
        <v>0.23</v>
      </c>
      <c r="AN757" s="153">
        <v>7.0000000000000007E-2</v>
      </c>
      <c r="AO757" s="154" t="s">
        <v>98</v>
      </c>
      <c r="AP757" s="155" t="s">
        <v>98</v>
      </c>
      <c r="AQ757" s="169">
        <f t="shared" si="183"/>
        <v>0.59000000000000008</v>
      </c>
      <c r="AR757" s="156">
        <v>0.41</v>
      </c>
      <c r="AS757" s="169">
        <f t="shared" si="184"/>
        <v>0.79889999999999994</v>
      </c>
      <c r="AT757" s="156">
        <v>0.2011</v>
      </c>
      <c r="AU757">
        <v>0</v>
      </c>
      <c r="AV757" s="155">
        <v>1</v>
      </c>
      <c r="AW757" s="141">
        <v>0.1943</v>
      </c>
      <c r="AX757" s="155">
        <f t="shared" si="185"/>
        <v>0.80569999999999997</v>
      </c>
      <c r="AY757" s="155" t="s">
        <v>474</v>
      </c>
      <c r="AZ757">
        <v>0</v>
      </c>
      <c r="BA757">
        <v>0</v>
      </c>
      <c r="BB757">
        <v>0</v>
      </c>
      <c r="BC757">
        <v>0</v>
      </c>
      <c r="BD757">
        <v>0</v>
      </c>
      <c r="BE757">
        <v>0</v>
      </c>
      <c r="BF757" s="155">
        <v>1</v>
      </c>
      <c r="BG757">
        <v>0</v>
      </c>
      <c r="BH757">
        <v>0</v>
      </c>
      <c r="BI757" s="155">
        <v>1</v>
      </c>
      <c r="BJ757">
        <v>571</v>
      </c>
      <c r="BK757">
        <v>83</v>
      </c>
      <c r="BL757" s="142">
        <v>39.5</v>
      </c>
      <c r="BM757" s="141">
        <v>1</v>
      </c>
      <c r="BN757" s="141">
        <v>0</v>
      </c>
      <c r="BO757" s="141">
        <v>0</v>
      </c>
      <c r="BP757" s="141">
        <v>0</v>
      </c>
      <c r="BQ757" s="141">
        <v>0</v>
      </c>
      <c r="BR757" s="141">
        <v>0</v>
      </c>
      <c r="BS757" s="141">
        <v>0</v>
      </c>
      <c r="BT757" s="155">
        <v>0</v>
      </c>
      <c r="BU757" s="141">
        <v>0</v>
      </c>
      <c r="BV757" s="141">
        <v>1</v>
      </c>
      <c r="BW757" s="141">
        <v>0</v>
      </c>
      <c r="BX757" s="155">
        <v>0</v>
      </c>
      <c r="BY757" s="141">
        <v>0</v>
      </c>
      <c r="BZ757" s="141">
        <v>0</v>
      </c>
      <c r="CA757" s="141">
        <v>0</v>
      </c>
      <c r="CB757" s="141">
        <v>0</v>
      </c>
      <c r="CC757" s="155">
        <v>0</v>
      </c>
      <c r="CD757" s="141">
        <v>1</v>
      </c>
      <c r="CE757" s="141">
        <v>1</v>
      </c>
      <c r="CF757" s="141">
        <v>0</v>
      </c>
      <c r="CG757" s="141">
        <v>0</v>
      </c>
      <c r="CH757" s="141">
        <v>0</v>
      </c>
      <c r="CI757" s="141">
        <v>0</v>
      </c>
      <c r="CJ757" s="141">
        <v>1</v>
      </c>
      <c r="CK757">
        <v>1</v>
      </c>
      <c r="CL757" s="141">
        <v>1</v>
      </c>
      <c r="CM757" s="141">
        <v>0</v>
      </c>
      <c r="CN757" s="141">
        <v>1</v>
      </c>
      <c r="CO757" s="155">
        <v>0</v>
      </c>
      <c r="CP757">
        <v>0.21149999999999999</v>
      </c>
      <c r="CQ757">
        <v>1</v>
      </c>
      <c r="CR757">
        <v>1</v>
      </c>
      <c r="CS757">
        <v>0</v>
      </c>
      <c r="CT757">
        <v>29</v>
      </c>
      <c r="CU757" s="157"/>
      <c r="CZ757" s="33" t="s">
        <v>85</v>
      </c>
    </row>
    <row r="758" spans="1:104" x14ac:dyDescent="0.25">
      <c r="A758">
        <v>757</v>
      </c>
      <c r="B758">
        <v>48</v>
      </c>
      <c r="C758" s="24" t="s">
        <v>475</v>
      </c>
      <c r="D758" s="12">
        <v>11.7</v>
      </c>
      <c r="E758" s="13">
        <v>0.3</v>
      </c>
      <c r="F758" s="7">
        <f t="shared" si="178"/>
        <v>39</v>
      </c>
      <c r="G758" s="7">
        <f t="shared" si="171"/>
        <v>11.399999999999999</v>
      </c>
      <c r="H758" s="15">
        <f t="shared" si="172"/>
        <v>12</v>
      </c>
      <c r="I758" s="11">
        <f t="shared" si="173"/>
        <v>0.38390587509210189</v>
      </c>
      <c r="J758" s="32">
        <f t="shared" si="174"/>
        <v>9.8437403869769714E-3</v>
      </c>
      <c r="K758" s="32">
        <f t="shared" si="175"/>
        <v>101.58740079360236</v>
      </c>
      <c r="L758" s="8">
        <v>0</v>
      </c>
      <c r="M758" s="9">
        <v>1</v>
      </c>
      <c r="N758" s="8">
        <v>0</v>
      </c>
      <c r="O758" s="9">
        <v>1</v>
      </c>
      <c r="P758" s="9">
        <v>0</v>
      </c>
      <c r="Q758" s="9">
        <v>0</v>
      </c>
      <c r="R758" s="9">
        <v>0</v>
      </c>
      <c r="S758" s="8">
        <v>8807</v>
      </c>
      <c r="T758" s="9">
        <v>7</v>
      </c>
      <c r="U758" s="9">
        <f t="shared" si="176"/>
        <v>8799</v>
      </c>
      <c r="V758" s="9">
        <f t="shared" si="177"/>
        <v>10</v>
      </c>
      <c r="W758" s="7">
        <v>9.6470000000000002</v>
      </c>
      <c r="X758" s="7">
        <v>17.068999999999999</v>
      </c>
      <c r="Y758" s="9">
        <v>1</v>
      </c>
      <c r="Z758" s="9">
        <v>0</v>
      </c>
      <c r="AA758" s="9">
        <v>0</v>
      </c>
      <c r="AB758" s="9">
        <v>0</v>
      </c>
      <c r="AC758" s="9">
        <v>1</v>
      </c>
      <c r="AD758" s="29">
        <v>0</v>
      </c>
      <c r="AE758" s="9">
        <v>0</v>
      </c>
      <c r="AF758" s="9">
        <v>0</v>
      </c>
      <c r="AG758" s="29">
        <v>1</v>
      </c>
      <c r="AH758" s="9">
        <v>0</v>
      </c>
      <c r="AI758" s="29">
        <v>1</v>
      </c>
      <c r="AJ758" s="20">
        <v>2000</v>
      </c>
      <c r="AK758" s="32">
        <v>2.9000000000000001E-2</v>
      </c>
      <c r="AL758" s="32">
        <v>0.28000000000000003</v>
      </c>
      <c r="AM758" s="32">
        <f t="shared" ref="AM758:AM767" si="186">1-SUM(AK758,AL758,AN758)</f>
        <v>0.498</v>
      </c>
      <c r="AN758" s="42">
        <v>0.193</v>
      </c>
      <c r="AO758" s="41">
        <v>1</v>
      </c>
      <c r="AP758" s="17">
        <v>0</v>
      </c>
      <c r="AQ758">
        <v>0.6391</v>
      </c>
      <c r="AR758" s="39">
        <f>1-AQ758</f>
        <v>0.3609</v>
      </c>
      <c r="AS758" t="s">
        <v>98</v>
      </c>
      <c r="AT758" s="39" t="s">
        <v>98</v>
      </c>
      <c r="AU758">
        <v>0</v>
      </c>
      <c r="AV758" s="17">
        <v>1</v>
      </c>
      <c r="AW758">
        <f t="shared" ref="AW758:AW771" si="187">1-AX758</f>
        <v>0.34599999999999997</v>
      </c>
      <c r="AX758" s="17">
        <v>0.65400000000000003</v>
      </c>
      <c r="AY758" s="17" t="s">
        <v>13</v>
      </c>
      <c r="AZ758">
        <v>0</v>
      </c>
      <c r="BA758">
        <v>1</v>
      </c>
      <c r="BB758">
        <v>0</v>
      </c>
      <c r="BC758">
        <v>0</v>
      </c>
      <c r="BD758">
        <v>0</v>
      </c>
      <c r="BE758">
        <v>0</v>
      </c>
      <c r="BF758" s="17">
        <v>0</v>
      </c>
      <c r="BG758">
        <v>0</v>
      </c>
      <c r="BH758">
        <v>1</v>
      </c>
      <c r="BI758" s="17">
        <v>0</v>
      </c>
      <c r="BJ758">
        <v>1172</v>
      </c>
      <c r="BK758">
        <v>35</v>
      </c>
      <c r="BL758" s="90">
        <f t="shared" ref="BL758:BL767" si="188">W758+X758+6</f>
        <v>32.716000000000001</v>
      </c>
      <c r="BM758">
        <v>1</v>
      </c>
      <c r="BN758">
        <v>0</v>
      </c>
      <c r="BO758">
        <v>0</v>
      </c>
      <c r="BP758">
        <v>0</v>
      </c>
      <c r="BQ758">
        <v>0</v>
      </c>
      <c r="BR758">
        <v>0</v>
      </c>
      <c r="BS758">
        <v>0</v>
      </c>
      <c r="BT758" s="17">
        <v>0</v>
      </c>
      <c r="BU758">
        <v>0</v>
      </c>
      <c r="BV758">
        <v>0</v>
      </c>
      <c r="BW758">
        <v>1</v>
      </c>
      <c r="BX758" s="17">
        <v>0</v>
      </c>
      <c r="BY758">
        <v>0</v>
      </c>
      <c r="BZ758">
        <v>0</v>
      </c>
      <c r="CA758">
        <v>0</v>
      </c>
      <c r="CB758">
        <v>0</v>
      </c>
      <c r="CC758" s="17">
        <v>0</v>
      </c>
      <c r="CD758">
        <v>0</v>
      </c>
      <c r="CE758">
        <v>0</v>
      </c>
      <c r="CF758">
        <v>1</v>
      </c>
      <c r="CG758">
        <v>1</v>
      </c>
      <c r="CH758">
        <v>0</v>
      </c>
      <c r="CI758">
        <v>0</v>
      </c>
      <c r="CJ758">
        <v>0</v>
      </c>
      <c r="CK758">
        <v>0</v>
      </c>
      <c r="CL758">
        <v>0</v>
      </c>
      <c r="CM758">
        <v>0</v>
      </c>
      <c r="CN758">
        <v>1</v>
      </c>
      <c r="CO758" s="17">
        <v>0</v>
      </c>
      <c r="CP758">
        <v>2.5000000000000001E-2</v>
      </c>
      <c r="CQ758">
        <v>25</v>
      </c>
      <c r="CR758">
        <v>1</v>
      </c>
      <c r="CS758">
        <v>0</v>
      </c>
      <c r="CT758">
        <v>24</v>
      </c>
      <c r="CZ758" s="33" t="s">
        <v>85</v>
      </c>
    </row>
    <row r="759" spans="1:104" x14ac:dyDescent="0.25">
      <c r="A759">
        <v>758</v>
      </c>
      <c r="B759">
        <v>48</v>
      </c>
      <c r="C759" s="24" t="s">
        <v>475</v>
      </c>
      <c r="D759" s="12">
        <v>10.9</v>
      </c>
      <c r="E759" s="13">
        <v>0.3</v>
      </c>
      <c r="F759" s="7">
        <f t="shared" si="178"/>
        <v>36.333333333333336</v>
      </c>
      <c r="G759" s="7">
        <f t="shared" si="171"/>
        <v>10.6</v>
      </c>
      <c r="H759" s="15">
        <f t="shared" si="172"/>
        <v>11.200000000000001</v>
      </c>
      <c r="I759" s="11">
        <f t="shared" si="173"/>
        <v>0.43610467768547451</v>
      </c>
      <c r="J759" s="32">
        <f t="shared" si="174"/>
        <v>1.2002881037214894E-2</v>
      </c>
      <c r="K759" s="32">
        <f t="shared" si="175"/>
        <v>83.313330932757154</v>
      </c>
      <c r="L759" s="8">
        <v>0</v>
      </c>
      <c r="M759" s="9">
        <v>1</v>
      </c>
      <c r="N759" s="8">
        <v>0</v>
      </c>
      <c r="O759" s="9">
        <v>1</v>
      </c>
      <c r="P759" s="9">
        <v>0</v>
      </c>
      <c r="Q759" s="9">
        <v>0</v>
      </c>
      <c r="R759" s="9">
        <v>0</v>
      </c>
      <c r="S759" s="8">
        <v>5629</v>
      </c>
      <c r="T759" s="9">
        <v>7</v>
      </c>
      <c r="U759" s="9">
        <f t="shared" si="176"/>
        <v>5621</v>
      </c>
      <c r="V759" s="9">
        <f t="shared" si="177"/>
        <v>10</v>
      </c>
      <c r="W759" s="7">
        <v>9.7219999999999995</v>
      </c>
      <c r="X759" s="7">
        <v>17.300999999999998</v>
      </c>
      <c r="Y759" s="9">
        <v>1</v>
      </c>
      <c r="Z759" s="9">
        <v>0</v>
      </c>
      <c r="AA759" s="9">
        <v>0</v>
      </c>
      <c r="AB759" s="9">
        <v>0</v>
      </c>
      <c r="AC759" s="9">
        <v>1</v>
      </c>
      <c r="AD759" s="29">
        <v>0</v>
      </c>
      <c r="AE759" s="9">
        <v>0</v>
      </c>
      <c r="AF759" s="9">
        <v>0</v>
      </c>
      <c r="AG759" s="29">
        <v>1</v>
      </c>
      <c r="AH759" s="9">
        <v>0</v>
      </c>
      <c r="AI759" s="29">
        <v>1</v>
      </c>
      <c r="AJ759" s="20">
        <v>2000</v>
      </c>
      <c r="AK759" s="32">
        <v>1.4999999999999999E-2</v>
      </c>
      <c r="AL759" s="32">
        <v>0.27400000000000002</v>
      </c>
      <c r="AM759" s="32">
        <f t="shared" si="186"/>
        <v>0.54899999999999993</v>
      </c>
      <c r="AN759" s="42">
        <v>0.16200000000000001</v>
      </c>
      <c r="AO759" s="41">
        <v>1</v>
      </c>
      <c r="AP759" s="17">
        <v>0</v>
      </c>
      <c r="AQ759">
        <v>1</v>
      </c>
      <c r="AR759" s="39">
        <v>0</v>
      </c>
      <c r="AS759" t="s">
        <v>98</v>
      </c>
      <c r="AT759" s="39" t="s">
        <v>98</v>
      </c>
      <c r="AU759">
        <v>0</v>
      </c>
      <c r="AV759" s="17">
        <v>1</v>
      </c>
      <c r="AW759">
        <f t="shared" si="187"/>
        <v>0.35699999999999998</v>
      </c>
      <c r="AX759" s="17">
        <v>0.64300000000000002</v>
      </c>
      <c r="AY759" s="17" t="s">
        <v>13</v>
      </c>
      <c r="AZ759">
        <v>0</v>
      </c>
      <c r="BA759">
        <v>1</v>
      </c>
      <c r="BB759">
        <v>0</v>
      </c>
      <c r="BC759">
        <v>0</v>
      </c>
      <c r="BD759">
        <v>0</v>
      </c>
      <c r="BE759">
        <v>0</v>
      </c>
      <c r="BF759" s="17">
        <v>0</v>
      </c>
      <c r="BG759">
        <v>0</v>
      </c>
      <c r="BH759">
        <v>1</v>
      </c>
      <c r="BI759" s="17">
        <v>0</v>
      </c>
      <c r="BJ759">
        <v>1172</v>
      </c>
      <c r="BK759">
        <v>35</v>
      </c>
      <c r="BL759" s="90">
        <f t="shared" si="188"/>
        <v>33.022999999999996</v>
      </c>
      <c r="BM759">
        <v>1</v>
      </c>
      <c r="BN759">
        <v>0</v>
      </c>
      <c r="BO759">
        <v>0</v>
      </c>
      <c r="BP759">
        <v>0</v>
      </c>
      <c r="BQ759">
        <v>0</v>
      </c>
      <c r="BR759">
        <v>0</v>
      </c>
      <c r="BS759">
        <v>0</v>
      </c>
      <c r="BT759" s="17">
        <v>0</v>
      </c>
      <c r="BU759">
        <v>0</v>
      </c>
      <c r="BV759">
        <v>0</v>
      </c>
      <c r="BW759">
        <v>1</v>
      </c>
      <c r="BX759" s="17">
        <v>0</v>
      </c>
      <c r="BY759">
        <v>0</v>
      </c>
      <c r="BZ759">
        <v>0</v>
      </c>
      <c r="CA759">
        <v>0</v>
      </c>
      <c r="CB759">
        <v>0</v>
      </c>
      <c r="CC759" s="17">
        <v>0</v>
      </c>
      <c r="CD759">
        <v>0</v>
      </c>
      <c r="CE759">
        <v>0</v>
      </c>
      <c r="CF759">
        <v>1</v>
      </c>
      <c r="CG759">
        <v>1</v>
      </c>
      <c r="CH759">
        <v>0</v>
      </c>
      <c r="CI759">
        <v>0</v>
      </c>
      <c r="CJ759">
        <v>0</v>
      </c>
      <c r="CK759">
        <v>0</v>
      </c>
      <c r="CL759">
        <v>0</v>
      </c>
      <c r="CM759">
        <v>0</v>
      </c>
      <c r="CN759">
        <v>1</v>
      </c>
      <c r="CO759" s="17">
        <v>0</v>
      </c>
      <c r="CP759">
        <v>2.5000000000000001E-2</v>
      </c>
      <c r="CQ759">
        <v>25</v>
      </c>
      <c r="CR759">
        <v>1</v>
      </c>
      <c r="CS759">
        <v>0</v>
      </c>
      <c r="CT759">
        <v>24</v>
      </c>
      <c r="CZ759" s="33" t="s">
        <v>85</v>
      </c>
    </row>
    <row r="760" spans="1:104" x14ac:dyDescent="0.25">
      <c r="A760">
        <v>759</v>
      </c>
      <c r="B760">
        <v>48</v>
      </c>
      <c r="C760" s="24" t="s">
        <v>475</v>
      </c>
      <c r="D760" s="12">
        <v>11.8</v>
      </c>
      <c r="E760" s="13">
        <v>0.4</v>
      </c>
      <c r="F760" s="7">
        <f t="shared" si="178"/>
        <v>29.5</v>
      </c>
      <c r="G760" s="7">
        <f t="shared" si="171"/>
        <v>11.4</v>
      </c>
      <c r="H760" s="15">
        <f t="shared" si="172"/>
        <v>12.200000000000001</v>
      </c>
      <c r="I760" s="11">
        <f t="shared" si="173"/>
        <v>0.46410676243477589</v>
      </c>
      <c r="J760" s="32">
        <f t="shared" si="174"/>
        <v>1.5732432624907658E-2</v>
      </c>
      <c r="K760" s="32">
        <f t="shared" si="175"/>
        <v>63.562960912783161</v>
      </c>
      <c r="L760" s="8">
        <v>0</v>
      </c>
      <c r="M760" s="9">
        <v>1</v>
      </c>
      <c r="N760" s="8">
        <v>0</v>
      </c>
      <c r="O760" s="9">
        <v>1</v>
      </c>
      <c r="P760" s="9">
        <v>0</v>
      </c>
      <c r="Q760" s="9">
        <v>0</v>
      </c>
      <c r="R760" s="9">
        <v>0</v>
      </c>
      <c r="S760" s="8">
        <v>3178</v>
      </c>
      <c r="T760" s="9">
        <v>7</v>
      </c>
      <c r="U760" s="9">
        <f t="shared" si="176"/>
        <v>3170</v>
      </c>
      <c r="V760" s="9">
        <f t="shared" si="177"/>
        <v>10</v>
      </c>
      <c r="W760" s="7">
        <v>9.5139999999999993</v>
      </c>
      <c r="X760" s="7">
        <v>16.657</v>
      </c>
      <c r="Y760" s="9">
        <v>1</v>
      </c>
      <c r="Z760" s="9">
        <v>0</v>
      </c>
      <c r="AA760" s="9">
        <v>0</v>
      </c>
      <c r="AB760" s="9">
        <v>0</v>
      </c>
      <c r="AC760" s="9">
        <v>1</v>
      </c>
      <c r="AD760" s="29">
        <v>0</v>
      </c>
      <c r="AE760" s="9">
        <v>0</v>
      </c>
      <c r="AF760" s="9">
        <v>0</v>
      </c>
      <c r="AG760" s="29">
        <v>1</v>
      </c>
      <c r="AH760" s="9">
        <v>0</v>
      </c>
      <c r="AI760" s="29">
        <v>1</v>
      </c>
      <c r="AJ760" s="20">
        <v>2000</v>
      </c>
      <c r="AK760" s="32">
        <v>5.1999999999999998E-2</v>
      </c>
      <c r="AL760" s="32">
        <v>0.29099999999999998</v>
      </c>
      <c r="AM760" s="32">
        <f t="shared" si="186"/>
        <v>0.40800000000000003</v>
      </c>
      <c r="AN760" s="42">
        <v>0.249</v>
      </c>
      <c r="AO760" s="41">
        <v>1</v>
      </c>
      <c r="AP760" s="17">
        <v>0</v>
      </c>
      <c r="AQ760">
        <v>0</v>
      </c>
      <c r="AR760" s="39">
        <v>1</v>
      </c>
      <c r="AS760" t="s">
        <v>98</v>
      </c>
      <c r="AT760" s="39" t="s">
        <v>98</v>
      </c>
      <c r="AU760">
        <v>0</v>
      </c>
      <c r="AV760" s="17">
        <v>1</v>
      </c>
      <c r="AW760">
        <f t="shared" si="187"/>
        <v>0.32599999999999996</v>
      </c>
      <c r="AX760" s="17">
        <v>0.67400000000000004</v>
      </c>
      <c r="AY760" s="17" t="s">
        <v>13</v>
      </c>
      <c r="AZ760">
        <v>0</v>
      </c>
      <c r="BA760">
        <v>1</v>
      </c>
      <c r="BB760">
        <v>0</v>
      </c>
      <c r="BC760">
        <v>0</v>
      </c>
      <c r="BD760">
        <v>0</v>
      </c>
      <c r="BE760">
        <v>0</v>
      </c>
      <c r="BF760" s="17">
        <v>0</v>
      </c>
      <c r="BG760">
        <v>0</v>
      </c>
      <c r="BH760">
        <v>1</v>
      </c>
      <c r="BI760" s="17">
        <v>0</v>
      </c>
      <c r="BJ760">
        <v>1172</v>
      </c>
      <c r="BK760">
        <v>35</v>
      </c>
      <c r="BL760" s="90">
        <f t="shared" si="188"/>
        <v>32.170999999999999</v>
      </c>
      <c r="BM760">
        <v>1</v>
      </c>
      <c r="BN760">
        <v>0</v>
      </c>
      <c r="BO760">
        <v>0</v>
      </c>
      <c r="BP760">
        <v>0</v>
      </c>
      <c r="BQ760">
        <v>0</v>
      </c>
      <c r="BR760">
        <v>0</v>
      </c>
      <c r="BS760">
        <v>0</v>
      </c>
      <c r="BT760" s="17">
        <v>0</v>
      </c>
      <c r="BU760">
        <v>0</v>
      </c>
      <c r="BV760">
        <v>0</v>
      </c>
      <c r="BW760">
        <v>1</v>
      </c>
      <c r="BX760" s="17">
        <v>0</v>
      </c>
      <c r="BY760">
        <v>0</v>
      </c>
      <c r="BZ760">
        <v>0</v>
      </c>
      <c r="CA760">
        <v>0</v>
      </c>
      <c r="CB760">
        <v>0</v>
      </c>
      <c r="CC760" s="17">
        <v>0</v>
      </c>
      <c r="CD760">
        <v>0</v>
      </c>
      <c r="CE760">
        <v>0</v>
      </c>
      <c r="CF760">
        <v>1</v>
      </c>
      <c r="CG760">
        <v>1</v>
      </c>
      <c r="CH760">
        <v>0</v>
      </c>
      <c r="CI760">
        <v>0</v>
      </c>
      <c r="CJ760">
        <v>0</v>
      </c>
      <c r="CK760">
        <v>0</v>
      </c>
      <c r="CL760">
        <v>0</v>
      </c>
      <c r="CM760">
        <v>0</v>
      </c>
      <c r="CN760">
        <v>1</v>
      </c>
      <c r="CO760" s="17">
        <v>0</v>
      </c>
      <c r="CP760">
        <v>2.5000000000000001E-2</v>
      </c>
      <c r="CQ760">
        <v>25</v>
      </c>
      <c r="CR760">
        <v>1</v>
      </c>
      <c r="CS760">
        <v>0</v>
      </c>
      <c r="CT760">
        <v>24</v>
      </c>
      <c r="CZ760" s="33" t="s">
        <v>85</v>
      </c>
    </row>
    <row r="761" spans="1:104" x14ac:dyDescent="0.25">
      <c r="A761">
        <v>760</v>
      </c>
      <c r="B761">
        <v>48</v>
      </c>
      <c r="C761" s="24" t="s">
        <v>475</v>
      </c>
      <c r="D761" s="12">
        <v>4.5</v>
      </c>
      <c r="E761" s="13">
        <v>0.5</v>
      </c>
      <c r="F761" s="7">
        <f t="shared" si="178"/>
        <v>9</v>
      </c>
      <c r="G761" s="7">
        <f t="shared" si="171"/>
        <v>4</v>
      </c>
      <c r="H761" s="15">
        <f t="shared" si="172"/>
        <v>5</v>
      </c>
      <c r="I761" s="11">
        <f t="shared" si="173"/>
        <v>0.12928579327743625</v>
      </c>
      <c r="J761" s="32">
        <f t="shared" si="174"/>
        <v>1.4365088141937361E-2</v>
      </c>
      <c r="K761" s="32">
        <f t="shared" si="175"/>
        <v>69.613217135828449</v>
      </c>
      <c r="L761" s="8">
        <v>0</v>
      </c>
      <c r="M761" s="9">
        <v>1</v>
      </c>
      <c r="N761" s="8">
        <v>0</v>
      </c>
      <c r="O761" s="9">
        <v>1</v>
      </c>
      <c r="P761" s="9">
        <v>0</v>
      </c>
      <c r="Q761" s="9">
        <v>0</v>
      </c>
      <c r="R761" s="9">
        <v>0</v>
      </c>
      <c r="S761" s="8">
        <v>4777</v>
      </c>
      <c r="T761" s="9">
        <v>11</v>
      </c>
      <c r="U761" s="9">
        <f t="shared" si="176"/>
        <v>4765</v>
      </c>
      <c r="V761" s="9">
        <f t="shared" si="177"/>
        <v>10</v>
      </c>
      <c r="W761" s="7">
        <v>9.5139999999999993</v>
      </c>
      <c r="X761" s="7">
        <v>16.657</v>
      </c>
      <c r="Y761" s="9">
        <v>1</v>
      </c>
      <c r="Z761" s="9">
        <v>0</v>
      </c>
      <c r="AA761" s="9">
        <v>0</v>
      </c>
      <c r="AB761" s="9">
        <v>0</v>
      </c>
      <c r="AC761" s="9">
        <v>1</v>
      </c>
      <c r="AD761" s="29">
        <v>0</v>
      </c>
      <c r="AE761" s="9">
        <v>0</v>
      </c>
      <c r="AF761" s="9">
        <v>0</v>
      </c>
      <c r="AG761" s="29">
        <v>1</v>
      </c>
      <c r="AH761" s="9">
        <v>0</v>
      </c>
      <c r="AI761" s="29">
        <v>1</v>
      </c>
      <c r="AJ761" s="20">
        <v>2000</v>
      </c>
      <c r="AK761" s="32">
        <v>5.1999999999999998E-2</v>
      </c>
      <c r="AL761" s="32">
        <v>0.29099999999999998</v>
      </c>
      <c r="AM761" s="32">
        <f t="shared" si="186"/>
        <v>0.40800000000000003</v>
      </c>
      <c r="AN761" s="42">
        <v>0.249</v>
      </c>
      <c r="AO761" s="41">
        <v>1</v>
      </c>
      <c r="AP761" s="17">
        <v>0</v>
      </c>
      <c r="AQ761">
        <v>0</v>
      </c>
      <c r="AR761" s="39">
        <v>1</v>
      </c>
      <c r="AS761" t="s">
        <v>98</v>
      </c>
      <c r="AT761" s="39" t="s">
        <v>98</v>
      </c>
      <c r="AU761">
        <v>0</v>
      </c>
      <c r="AV761" s="17">
        <v>1</v>
      </c>
      <c r="AW761">
        <f t="shared" si="187"/>
        <v>0.32599999999999996</v>
      </c>
      <c r="AX761" s="17">
        <v>0.67400000000000004</v>
      </c>
      <c r="AY761" s="17" t="s">
        <v>13</v>
      </c>
      <c r="AZ761">
        <v>0</v>
      </c>
      <c r="BA761">
        <v>1</v>
      </c>
      <c r="BB761">
        <v>0</v>
      </c>
      <c r="BC761">
        <v>0</v>
      </c>
      <c r="BD761">
        <v>0</v>
      </c>
      <c r="BE761">
        <v>0</v>
      </c>
      <c r="BF761" s="17">
        <v>0</v>
      </c>
      <c r="BG761">
        <v>0</v>
      </c>
      <c r="BH761">
        <v>1</v>
      </c>
      <c r="BI761" s="17">
        <v>0</v>
      </c>
      <c r="BJ761">
        <v>1172</v>
      </c>
      <c r="BK761">
        <v>35</v>
      </c>
      <c r="BL761" s="90">
        <f t="shared" si="188"/>
        <v>32.170999999999999</v>
      </c>
      <c r="BM761">
        <v>0</v>
      </c>
      <c r="BN761">
        <v>0</v>
      </c>
      <c r="BO761">
        <v>0</v>
      </c>
      <c r="BP761">
        <v>0</v>
      </c>
      <c r="BQ761">
        <v>0</v>
      </c>
      <c r="BR761">
        <v>1</v>
      </c>
      <c r="BS761">
        <v>0</v>
      </c>
      <c r="BT761" s="17">
        <v>0</v>
      </c>
      <c r="BU761">
        <v>0</v>
      </c>
      <c r="BV761">
        <v>0</v>
      </c>
      <c r="BW761">
        <v>1</v>
      </c>
      <c r="BX761" s="17">
        <v>0</v>
      </c>
      <c r="BY761">
        <v>0</v>
      </c>
      <c r="BZ761">
        <v>0</v>
      </c>
      <c r="CA761">
        <v>0</v>
      </c>
      <c r="CB761">
        <v>0</v>
      </c>
      <c r="CC761" s="17">
        <v>0</v>
      </c>
      <c r="CD761">
        <v>0</v>
      </c>
      <c r="CE761">
        <v>0</v>
      </c>
      <c r="CF761">
        <v>1</v>
      </c>
      <c r="CG761">
        <v>1</v>
      </c>
      <c r="CH761">
        <v>0</v>
      </c>
      <c r="CI761">
        <v>0</v>
      </c>
      <c r="CJ761">
        <v>0</v>
      </c>
      <c r="CK761">
        <v>1</v>
      </c>
      <c r="CL761">
        <v>1</v>
      </c>
      <c r="CM761">
        <v>0</v>
      </c>
      <c r="CN761">
        <v>1</v>
      </c>
      <c r="CO761" s="17">
        <v>1</v>
      </c>
      <c r="CP761">
        <v>2.5000000000000001E-2</v>
      </c>
      <c r="CQ761">
        <v>25</v>
      </c>
      <c r="CR761">
        <v>1</v>
      </c>
      <c r="CS761">
        <v>0</v>
      </c>
      <c r="CT761">
        <v>24</v>
      </c>
      <c r="CZ761" s="33" t="s">
        <v>85</v>
      </c>
    </row>
    <row r="762" spans="1:104" x14ac:dyDescent="0.25">
      <c r="A762">
        <v>761</v>
      </c>
      <c r="B762">
        <v>48</v>
      </c>
      <c r="C762" s="24" t="s">
        <v>475</v>
      </c>
      <c r="D762" s="12">
        <v>11</v>
      </c>
      <c r="E762" s="13">
        <v>0.5</v>
      </c>
      <c r="F762" s="7">
        <f t="shared" si="178"/>
        <v>22</v>
      </c>
      <c r="G762" s="7">
        <f t="shared" si="171"/>
        <v>10.5</v>
      </c>
      <c r="H762" s="15">
        <f t="shared" si="172"/>
        <v>11.5</v>
      </c>
      <c r="I762" s="11">
        <f t="shared" si="173"/>
        <v>0.30354213217309406</v>
      </c>
      <c r="J762" s="32">
        <f t="shared" si="174"/>
        <v>1.3797369644231547E-2</v>
      </c>
      <c r="K762" s="32">
        <f t="shared" si="175"/>
        <v>72.477582741148311</v>
      </c>
      <c r="L762" s="8">
        <v>0</v>
      </c>
      <c r="M762" s="9">
        <v>1</v>
      </c>
      <c r="N762" s="8">
        <v>0</v>
      </c>
      <c r="O762" s="9">
        <v>1</v>
      </c>
      <c r="P762" s="9">
        <v>0</v>
      </c>
      <c r="Q762" s="9">
        <v>0</v>
      </c>
      <c r="R762" s="9">
        <v>0</v>
      </c>
      <c r="S762" s="8">
        <v>4777</v>
      </c>
      <c r="T762" s="9">
        <v>7</v>
      </c>
      <c r="U762" s="9">
        <f t="shared" si="176"/>
        <v>4769</v>
      </c>
      <c r="V762" s="9">
        <f t="shared" si="177"/>
        <v>10</v>
      </c>
      <c r="W762" s="7">
        <v>9.5139999999999993</v>
      </c>
      <c r="X762" s="7">
        <v>16.657</v>
      </c>
      <c r="Y762" s="9">
        <v>1</v>
      </c>
      <c r="Z762" s="9">
        <v>0</v>
      </c>
      <c r="AA762" s="9">
        <v>0</v>
      </c>
      <c r="AB762" s="9">
        <v>0</v>
      </c>
      <c r="AC762" s="9">
        <v>1</v>
      </c>
      <c r="AD762" s="29">
        <v>0</v>
      </c>
      <c r="AE762" s="9">
        <v>0</v>
      </c>
      <c r="AF762" s="9">
        <v>0</v>
      </c>
      <c r="AG762" s="29">
        <v>1</v>
      </c>
      <c r="AH762" s="9">
        <v>0</v>
      </c>
      <c r="AI762" s="29">
        <v>1</v>
      </c>
      <c r="AJ762" s="20">
        <v>2000</v>
      </c>
      <c r="AK762" s="32">
        <v>5.1999999999999998E-2</v>
      </c>
      <c r="AL762" s="32">
        <v>0.29099999999999998</v>
      </c>
      <c r="AM762" s="32">
        <f t="shared" si="186"/>
        <v>0.40800000000000003</v>
      </c>
      <c r="AN762" s="42">
        <v>0.249</v>
      </c>
      <c r="AO762" s="41">
        <v>1</v>
      </c>
      <c r="AP762" s="17">
        <v>0</v>
      </c>
      <c r="AQ762">
        <v>0</v>
      </c>
      <c r="AR762" s="39">
        <v>1</v>
      </c>
      <c r="AS762" t="s">
        <v>98</v>
      </c>
      <c r="AT762" s="39" t="s">
        <v>98</v>
      </c>
      <c r="AU762">
        <v>0</v>
      </c>
      <c r="AV762" s="17">
        <v>1</v>
      </c>
      <c r="AW762">
        <f t="shared" si="187"/>
        <v>0.32599999999999996</v>
      </c>
      <c r="AX762" s="17">
        <v>0.67400000000000004</v>
      </c>
      <c r="AY762" s="17" t="s">
        <v>13</v>
      </c>
      <c r="AZ762">
        <v>0</v>
      </c>
      <c r="BA762">
        <v>1</v>
      </c>
      <c r="BB762">
        <v>0</v>
      </c>
      <c r="BC762">
        <v>0</v>
      </c>
      <c r="BD762">
        <v>0</v>
      </c>
      <c r="BE762">
        <v>0</v>
      </c>
      <c r="BF762" s="17">
        <v>0</v>
      </c>
      <c r="BG762">
        <v>0</v>
      </c>
      <c r="BH762">
        <v>1</v>
      </c>
      <c r="BI762" s="17">
        <v>0</v>
      </c>
      <c r="BJ762">
        <v>1172</v>
      </c>
      <c r="BK762">
        <v>35</v>
      </c>
      <c r="BL762" s="90">
        <f t="shared" si="188"/>
        <v>32.170999999999999</v>
      </c>
      <c r="BM762">
        <v>0</v>
      </c>
      <c r="BN762">
        <v>0</v>
      </c>
      <c r="BO762">
        <v>0</v>
      </c>
      <c r="BP762">
        <v>0</v>
      </c>
      <c r="BQ762">
        <v>0</v>
      </c>
      <c r="BR762">
        <v>1</v>
      </c>
      <c r="BS762">
        <v>0</v>
      </c>
      <c r="BT762" s="17">
        <v>0</v>
      </c>
      <c r="BU762">
        <v>0</v>
      </c>
      <c r="BV762">
        <v>0</v>
      </c>
      <c r="BW762">
        <v>1</v>
      </c>
      <c r="BX762" s="17">
        <v>0</v>
      </c>
      <c r="BY762">
        <v>0</v>
      </c>
      <c r="BZ762">
        <v>0</v>
      </c>
      <c r="CA762">
        <v>0</v>
      </c>
      <c r="CB762">
        <v>0</v>
      </c>
      <c r="CC762" s="17">
        <v>0</v>
      </c>
      <c r="CD762">
        <v>0</v>
      </c>
      <c r="CE762">
        <v>0</v>
      </c>
      <c r="CF762">
        <v>1</v>
      </c>
      <c r="CG762">
        <v>1</v>
      </c>
      <c r="CH762">
        <v>0</v>
      </c>
      <c r="CI762">
        <v>0</v>
      </c>
      <c r="CJ762">
        <v>0</v>
      </c>
      <c r="CK762">
        <v>0</v>
      </c>
      <c r="CL762">
        <v>1</v>
      </c>
      <c r="CM762">
        <v>0</v>
      </c>
      <c r="CN762">
        <v>1</v>
      </c>
      <c r="CO762" s="17">
        <v>1</v>
      </c>
      <c r="CP762">
        <v>2.5000000000000001E-2</v>
      </c>
      <c r="CQ762">
        <v>25</v>
      </c>
      <c r="CR762">
        <v>1</v>
      </c>
      <c r="CS762">
        <v>0</v>
      </c>
      <c r="CT762">
        <v>24</v>
      </c>
      <c r="CZ762" s="33" t="s">
        <v>85</v>
      </c>
    </row>
    <row r="763" spans="1:104" x14ac:dyDescent="0.25">
      <c r="A763">
        <v>762</v>
      </c>
      <c r="B763">
        <v>48</v>
      </c>
      <c r="C763" s="24" t="s">
        <v>475</v>
      </c>
      <c r="D763" s="12">
        <v>17.3</v>
      </c>
      <c r="E763" s="13">
        <v>0.8</v>
      </c>
      <c r="F763" s="7">
        <f t="shared" si="178"/>
        <v>21.625</v>
      </c>
      <c r="G763" s="7">
        <f t="shared" si="171"/>
        <v>16.5</v>
      </c>
      <c r="H763" s="15">
        <f t="shared" si="172"/>
        <v>18.100000000000001</v>
      </c>
      <c r="I763" s="11">
        <f t="shared" si="173"/>
        <v>0.29280132979162882</v>
      </c>
      <c r="J763" s="32">
        <f t="shared" si="174"/>
        <v>1.3539945886318095E-2</v>
      </c>
      <c r="K763" s="32">
        <f t="shared" si="175"/>
        <v>73.855538891812301</v>
      </c>
      <c r="L763" s="8">
        <v>0</v>
      </c>
      <c r="M763" s="9">
        <v>1</v>
      </c>
      <c r="N763" s="8">
        <v>0</v>
      </c>
      <c r="O763" s="9">
        <v>1</v>
      </c>
      <c r="P763" s="9">
        <v>0</v>
      </c>
      <c r="Q763" s="9">
        <v>0</v>
      </c>
      <c r="R763" s="9">
        <v>0</v>
      </c>
      <c r="S763" s="8">
        <v>4994</v>
      </c>
      <c r="T763" s="9">
        <v>6</v>
      </c>
      <c r="U763" s="9">
        <f t="shared" si="176"/>
        <v>4987</v>
      </c>
      <c r="V763" s="9">
        <f t="shared" si="177"/>
        <v>10</v>
      </c>
      <c r="W763" s="7">
        <v>9.6470000000000002</v>
      </c>
      <c r="X763" s="7">
        <v>17.068999999999999</v>
      </c>
      <c r="Y763" s="9">
        <v>1</v>
      </c>
      <c r="Z763" s="9">
        <v>0</v>
      </c>
      <c r="AA763" s="9">
        <v>0</v>
      </c>
      <c r="AB763" s="9">
        <v>0</v>
      </c>
      <c r="AC763" s="9">
        <v>1</v>
      </c>
      <c r="AD763" s="29">
        <v>0</v>
      </c>
      <c r="AE763" s="9">
        <v>0</v>
      </c>
      <c r="AF763" s="9">
        <v>0</v>
      </c>
      <c r="AG763" s="29">
        <v>1</v>
      </c>
      <c r="AH763" s="9">
        <v>0</v>
      </c>
      <c r="AI763" s="29">
        <v>1</v>
      </c>
      <c r="AJ763" s="20">
        <v>2000</v>
      </c>
      <c r="AK763" s="32">
        <v>2.9000000000000001E-2</v>
      </c>
      <c r="AL763" s="32">
        <v>0.28000000000000003</v>
      </c>
      <c r="AM763" s="32">
        <f t="shared" si="186"/>
        <v>0.498</v>
      </c>
      <c r="AN763" s="42">
        <v>0.193</v>
      </c>
      <c r="AO763" s="41">
        <v>1</v>
      </c>
      <c r="AP763" s="17">
        <v>0</v>
      </c>
      <c r="AQ763">
        <v>0.65210000000000001</v>
      </c>
      <c r="AR763" s="39">
        <f>1-AQ763</f>
        <v>0.34789999999999999</v>
      </c>
      <c r="AS763" t="s">
        <v>98</v>
      </c>
      <c r="AT763" s="39" t="s">
        <v>98</v>
      </c>
      <c r="AU763">
        <v>0</v>
      </c>
      <c r="AV763" s="17">
        <v>1</v>
      </c>
      <c r="AW763">
        <f t="shared" si="187"/>
        <v>0.34599999999999997</v>
      </c>
      <c r="AX763" s="17">
        <v>0.65400000000000003</v>
      </c>
      <c r="AY763" s="17" t="s">
        <v>13</v>
      </c>
      <c r="AZ763">
        <v>0</v>
      </c>
      <c r="BA763">
        <v>1</v>
      </c>
      <c r="BB763">
        <v>0</v>
      </c>
      <c r="BC763">
        <v>0</v>
      </c>
      <c r="BD763">
        <v>0</v>
      </c>
      <c r="BE763">
        <v>0</v>
      </c>
      <c r="BF763" s="17">
        <v>0</v>
      </c>
      <c r="BG763">
        <v>0</v>
      </c>
      <c r="BH763">
        <v>1</v>
      </c>
      <c r="BI763" s="17">
        <v>0</v>
      </c>
      <c r="BJ763">
        <v>1172</v>
      </c>
      <c r="BK763">
        <v>35</v>
      </c>
      <c r="BL763" s="90">
        <f t="shared" si="188"/>
        <v>32.716000000000001</v>
      </c>
      <c r="BM763">
        <v>0</v>
      </c>
      <c r="BN763">
        <v>0</v>
      </c>
      <c r="BO763">
        <v>0</v>
      </c>
      <c r="BP763">
        <v>0</v>
      </c>
      <c r="BQ763">
        <v>0</v>
      </c>
      <c r="BR763">
        <v>0</v>
      </c>
      <c r="BS763">
        <v>0</v>
      </c>
      <c r="BT763" s="17">
        <v>1</v>
      </c>
      <c r="BU763">
        <v>0</v>
      </c>
      <c r="BV763">
        <v>1</v>
      </c>
      <c r="BW763">
        <v>0</v>
      </c>
      <c r="BX763" s="17">
        <v>0</v>
      </c>
      <c r="BY763">
        <v>1</v>
      </c>
      <c r="BZ763">
        <v>0</v>
      </c>
      <c r="CA763">
        <v>0</v>
      </c>
      <c r="CB763">
        <v>0</v>
      </c>
      <c r="CC763" s="17">
        <v>0</v>
      </c>
      <c r="CD763">
        <v>0</v>
      </c>
      <c r="CE763">
        <v>0</v>
      </c>
      <c r="CF763">
        <v>1</v>
      </c>
      <c r="CG763">
        <v>1</v>
      </c>
      <c r="CH763">
        <v>0</v>
      </c>
      <c r="CI763">
        <v>0</v>
      </c>
      <c r="CJ763">
        <v>0</v>
      </c>
      <c r="CK763">
        <v>1</v>
      </c>
      <c r="CL763">
        <v>0</v>
      </c>
      <c r="CM763">
        <v>0</v>
      </c>
      <c r="CN763">
        <v>1</v>
      </c>
      <c r="CO763" s="17">
        <v>0</v>
      </c>
      <c r="CP763">
        <v>2.5000000000000001E-2</v>
      </c>
      <c r="CQ763">
        <v>25</v>
      </c>
      <c r="CR763">
        <v>1</v>
      </c>
      <c r="CS763">
        <v>0</v>
      </c>
      <c r="CT763">
        <v>24</v>
      </c>
      <c r="CZ763" s="33" t="s">
        <v>85</v>
      </c>
    </row>
    <row r="764" spans="1:104" x14ac:dyDescent="0.25">
      <c r="A764">
        <v>763</v>
      </c>
      <c r="B764">
        <v>48</v>
      </c>
      <c r="C764" s="24" t="s">
        <v>475</v>
      </c>
      <c r="D764" s="12">
        <v>16.3</v>
      </c>
      <c r="E764" s="13">
        <v>1</v>
      </c>
      <c r="F764" s="7">
        <f t="shared" si="178"/>
        <v>16.3</v>
      </c>
      <c r="G764" s="7">
        <f t="shared" si="171"/>
        <v>15.3</v>
      </c>
      <c r="H764" s="15">
        <f t="shared" si="172"/>
        <v>17.3</v>
      </c>
      <c r="I764" s="11">
        <f t="shared" si="173"/>
        <v>0.27490479659359807</v>
      </c>
      <c r="J764" s="32">
        <f t="shared" si="174"/>
        <v>1.6865324944392517E-2</v>
      </c>
      <c r="K764" s="32">
        <f t="shared" si="175"/>
        <v>59.293254253751329</v>
      </c>
      <c r="L764" s="8">
        <v>0</v>
      </c>
      <c r="M764" s="9">
        <v>1</v>
      </c>
      <c r="N764" s="8">
        <v>0</v>
      </c>
      <c r="O764" s="9">
        <v>1</v>
      </c>
      <c r="P764" s="9">
        <v>0</v>
      </c>
      <c r="Q764" s="9">
        <v>0</v>
      </c>
      <c r="R764" s="9">
        <v>0</v>
      </c>
      <c r="S764" s="8">
        <v>3257</v>
      </c>
      <c r="T764" s="9">
        <v>6</v>
      </c>
      <c r="U764" s="9">
        <f t="shared" si="176"/>
        <v>3250</v>
      </c>
      <c r="V764" s="9">
        <f t="shared" si="177"/>
        <v>10</v>
      </c>
      <c r="W764" s="7">
        <v>9.7219999999999995</v>
      </c>
      <c r="X764" s="7">
        <v>17.300999999999998</v>
      </c>
      <c r="Y764" s="9">
        <v>1</v>
      </c>
      <c r="Z764" s="9">
        <v>0</v>
      </c>
      <c r="AA764" s="9">
        <v>0</v>
      </c>
      <c r="AB764" s="9">
        <v>0</v>
      </c>
      <c r="AC764" s="9">
        <v>1</v>
      </c>
      <c r="AD764" s="29">
        <v>0</v>
      </c>
      <c r="AE764" s="9">
        <v>0</v>
      </c>
      <c r="AF764" s="9">
        <v>0</v>
      </c>
      <c r="AG764" s="29">
        <v>1</v>
      </c>
      <c r="AH764" s="9">
        <v>0</v>
      </c>
      <c r="AI764" s="29">
        <v>1</v>
      </c>
      <c r="AJ764" s="20">
        <v>2000</v>
      </c>
      <c r="AK764" s="32">
        <v>1.4999999999999999E-2</v>
      </c>
      <c r="AL764" s="32">
        <v>0.27400000000000002</v>
      </c>
      <c r="AM764" s="32">
        <f t="shared" si="186"/>
        <v>0.54899999999999993</v>
      </c>
      <c r="AN764" s="42">
        <v>0.16200000000000001</v>
      </c>
      <c r="AO764" s="41">
        <v>1</v>
      </c>
      <c r="AP764" s="17">
        <v>0</v>
      </c>
      <c r="AQ764">
        <v>1</v>
      </c>
      <c r="AR764" s="39">
        <v>0</v>
      </c>
      <c r="AS764" t="s">
        <v>98</v>
      </c>
      <c r="AT764" s="39" t="s">
        <v>98</v>
      </c>
      <c r="AU764">
        <v>0</v>
      </c>
      <c r="AV764" s="17">
        <v>1</v>
      </c>
      <c r="AW764">
        <f t="shared" si="187"/>
        <v>0.35699999999999998</v>
      </c>
      <c r="AX764" s="17">
        <v>0.64300000000000002</v>
      </c>
      <c r="AY764" s="17" t="s">
        <v>13</v>
      </c>
      <c r="AZ764">
        <v>0</v>
      </c>
      <c r="BA764">
        <v>1</v>
      </c>
      <c r="BB764">
        <v>0</v>
      </c>
      <c r="BC764">
        <v>0</v>
      </c>
      <c r="BD764">
        <v>0</v>
      </c>
      <c r="BE764">
        <v>0</v>
      </c>
      <c r="BF764" s="17">
        <v>0</v>
      </c>
      <c r="BG764">
        <v>0</v>
      </c>
      <c r="BH764">
        <v>1</v>
      </c>
      <c r="BI764" s="17">
        <v>0</v>
      </c>
      <c r="BJ764">
        <v>1172</v>
      </c>
      <c r="BK764">
        <v>35</v>
      </c>
      <c r="BL764" s="90">
        <f t="shared" si="188"/>
        <v>33.022999999999996</v>
      </c>
      <c r="BM764">
        <v>0</v>
      </c>
      <c r="BN764">
        <v>0</v>
      </c>
      <c r="BO764">
        <v>0</v>
      </c>
      <c r="BP764">
        <v>0</v>
      </c>
      <c r="BQ764">
        <v>0</v>
      </c>
      <c r="BR764">
        <v>0</v>
      </c>
      <c r="BS764">
        <v>0</v>
      </c>
      <c r="BT764" s="17">
        <v>1</v>
      </c>
      <c r="BU764">
        <v>0</v>
      </c>
      <c r="BV764">
        <v>1</v>
      </c>
      <c r="BW764">
        <v>0</v>
      </c>
      <c r="BX764" s="17">
        <v>0</v>
      </c>
      <c r="BY764">
        <v>1</v>
      </c>
      <c r="BZ764">
        <v>0</v>
      </c>
      <c r="CA764">
        <v>0</v>
      </c>
      <c r="CB764">
        <v>0</v>
      </c>
      <c r="CC764" s="17">
        <v>0</v>
      </c>
      <c r="CD764">
        <v>0</v>
      </c>
      <c r="CE764">
        <v>0</v>
      </c>
      <c r="CF764">
        <v>1</v>
      </c>
      <c r="CG764">
        <v>1</v>
      </c>
      <c r="CH764">
        <v>0</v>
      </c>
      <c r="CI764">
        <v>0</v>
      </c>
      <c r="CJ764">
        <v>0</v>
      </c>
      <c r="CK764">
        <v>0</v>
      </c>
      <c r="CL764">
        <v>0</v>
      </c>
      <c r="CM764">
        <v>0</v>
      </c>
      <c r="CN764">
        <v>1</v>
      </c>
      <c r="CO764" s="17">
        <v>0</v>
      </c>
      <c r="CP764">
        <v>2.5000000000000001E-2</v>
      </c>
      <c r="CQ764">
        <v>25</v>
      </c>
      <c r="CR764">
        <v>1</v>
      </c>
      <c r="CS764">
        <v>0</v>
      </c>
      <c r="CT764">
        <v>24</v>
      </c>
      <c r="CZ764" s="33" t="s">
        <v>85</v>
      </c>
    </row>
    <row r="765" spans="1:104" x14ac:dyDescent="0.25">
      <c r="A765">
        <v>764</v>
      </c>
      <c r="B765">
        <v>48</v>
      </c>
      <c r="C765" s="24" t="s">
        <v>475</v>
      </c>
      <c r="D765" s="12">
        <v>18.7</v>
      </c>
      <c r="E765" s="13">
        <v>1.2</v>
      </c>
      <c r="F765" s="7">
        <f t="shared" si="178"/>
        <v>15.583333333333334</v>
      </c>
      <c r="G765" s="7">
        <f t="shared" si="171"/>
        <v>17.5</v>
      </c>
      <c r="H765" s="15">
        <f t="shared" si="172"/>
        <v>19.899999999999999</v>
      </c>
      <c r="I765" s="11">
        <f t="shared" si="173"/>
        <v>0.35084427767354598</v>
      </c>
      <c r="J765" s="32">
        <f t="shared" si="174"/>
        <v>2.2514071294559099E-2</v>
      </c>
      <c r="K765" s="32">
        <f t="shared" si="175"/>
        <v>44.416666666666664</v>
      </c>
      <c r="L765" s="8">
        <v>0</v>
      </c>
      <c r="M765" s="9">
        <v>1</v>
      </c>
      <c r="N765" s="8">
        <v>0</v>
      </c>
      <c r="O765" s="9">
        <v>1</v>
      </c>
      <c r="P765" s="9">
        <v>0</v>
      </c>
      <c r="Q765" s="9">
        <v>0</v>
      </c>
      <c r="R765" s="9">
        <v>0</v>
      </c>
      <c r="S765" s="8">
        <v>1737</v>
      </c>
      <c r="T765" s="9">
        <v>6</v>
      </c>
      <c r="U765" s="9">
        <f t="shared" si="176"/>
        <v>1730</v>
      </c>
      <c r="V765" s="9">
        <f t="shared" si="177"/>
        <v>10</v>
      </c>
      <c r="W765" s="7">
        <v>9.5139999999999993</v>
      </c>
      <c r="X765" s="7">
        <v>16.657</v>
      </c>
      <c r="Y765" s="9">
        <v>1</v>
      </c>
      <c r="Z765" s="9">
        <v>0</v>
      </c>
      <c r="AA765" s="9">
        <v>0</v>
      </c>
      <c r="AB765" s="9">
        <v>0</v>
      </c>
      <c r="AC765" s="9">
        <v>1</v>
      </c>
      <c r="AD765" s="29">
        <v>0</v>
      </c>
      <c r="AE765" s="9">
        <v>0</v>
      </c>
      <c r="AF765" s="9">
        <v>0</v>
      </c>
      <c r="AG765" s="29">
        <v>1</v>
      </c>
      <c r="AH765" s="9">
        <v>0</v>
      </c>
      <c r="AI765" s="29">
        <v>1</v>
      </c>
      <c r="AJ765" s="20">
        <v>2000</v>
      </c>
      <c r="AK765" s="32">
        <v>5.1999999999999998E-2</v>
      </c>
      <c r="AL765" s="32">
        <v>0.29099999999999998</v>
      </c>
      <c r="AM765" s="32">
        <f t="shared" si="186"/>
        <v>0.40800000000000003</v>
      </c>
      <c r="AN765" s="42">
        <v>0.249</v>
      </c>
      <c r="AO765" s="41">
        <v>1</v>
      </c>
      <c r="AP765" s="17">
        <v>0</v>
      </c>
      <c r="AQ765">
        <v>0</v>
      </c>
      <c r="AR765" s="39">
        <v>1</v>
      </c>
      <c r="AS765" t="s">
        <v>98</v>
      </c>
      <c r="AT765" s="39" t="s">
        <v>98</v>
      </c>
      <c r="AU765">
        <v>0</v>
      </c>
      <c r="AV765" s="17">
        <v>1</v>
      </c>
      <c r="AW765">
        <f t="shared" si="187"/>
        <v>0.32599999999999996</v>
      </c>
      <c r="AX765" s="17">
        <v>0.67400000000000004</v>
      </c>
      <c r="AY765" s="17" t="s">
        <v>13</v>
      </c>
      <c r="AZ765">
        <v>0</v>
      </c>
      <c r="BA765">
        <v>1</v>
      </c>
      <c r="BB765">
        <v>0</v>
      </c>
      <c r="BC765">
        <v>0</v>
      </c>
      <c r="BD765">
        <v>0</v>
      </c>
      <c r="BE765">
        <v>0</v>
      </c>
      <c r="BF765" s="17">
        <v>0</v>
      </c>
      <c r="BG765">
        <v>0</v>
      </c>
      <c r="BH765">
        <v>1</v>
      </c>
      <c r="BI765" s="17">
        <v>0</v>
      </c>
      <c r="BJ765">
        <v>1172</v>
      </c>
      <c r="BK765">
        <v>35</v>
      </c>
      <c r="BL765" s="90">
        <f t="shared" si="188"/>
        <v>32.170999999999999</v>
      </c>
      <c r="BM765">
        <v>0</v>
      </c>
      <c r="BN765">
        <v>0</v>
      </c>
      <c r="BO765">
        <v>0</v>
      </c>
      <c r="BP765">
        <v>0</v>
      </c>
      <c r="BQ765">
        <v>0</v>
      </c>
      <c r="BR765">
        <v>0</v>
      </c>
      <c r="BS765">
        <v>0</v>
      </c>
      <c r="BT765" s="17">
        <v>1</v>
      </c>
      <c r="BU765">
        <v>0</v>
      </c>
      <c r="BV765">
        <v>1</v>
      </c>
      <c r="BW765">
        <v>0</v>
      </c>
      <c r="BX765" s="17">
        <v>0</v>
      </c>
      <c r="BY765">
        <v>1</v>
      </c>
      <c r="BZ765">
        <v>0</v>
      </c>
      <c r="CA765">
        <v>0</v>
      </c>
      <c r="CB765">
        <v>0</v>
      </c>
      <c r="CC765" s="17">
        <v>0</v>
      </c>
      <c r="CD765">
        <v>0</v>
      </c>
      <c r="CE765">
        <v>0</v>
      </c>
      <c r="CF765">
        <v>1</v>
      </c>
      <c r="CG765">
        <v>1</v>
      </c>
      <c r="CH765">
        <v>0</v>
      </c>
      <c r="CI765">
        <v>0</v>
      </c>
      <c r="CJ765">
        <v>0</v>
      </c>
      <c r="CK765">
        <v>0</v>
      </c>
      <c r="CL765">
        <v>0</v>
      </c>
      <c r="CM765">
        <v>0</v>
      </c>
      <c r="CN765">
        <v>1</v>
      </c>
      <c r="CO765" s="17">
        <v>0</v>
      </c>
      <c r="CP765">
        <v>2.5000000000000001E-2</v>
      </c>
      <c r="CQ765">
        <v>25</v>
      </c>
      <c r="CR765">
        <v>1</v>
      </c>
      <c r="CS765">
        <v>0</v>
      </c>
      <c r="CT765">
        <v>24</v>
      </c>
      <c r="CZ765" s="33" t="s">
        <v>85</v>
      </c>
    </row>
    <row r="766" spans="1:104" x14ac:dyDescent="0.25">
      <c r="A766">
        <v>765</v>
      </c>
      <c r="B766">
        <v>48</v>
      </c>
      <c r="C766" s="24" t="s">
        <v>475</v>
      </c>
      <c r="D766" s="12">
        <v>10.8</v>
      </c>
      <c r="E766" s="13">
        <v>1.1000000000000001</v>
      </c>
      <c r="F766" s="7">
        <f t="shared" si="178"/>
        <v>9.8181818181818183</v>
      </c>
      <c r="G766" s="7">
        <f t="shared" si="171"/>
        <v>9.7000000000000011</v>
      </c>
      <c r="H766" s="15">
        <f t="shared" si="172"/>
        <v>11.9</v>
      </c>
      <c r="I766" s="11">
        <f t="shared" si="173"/>
        <v>0.36180549224905884</v>
      </c>
      <c r="J766" s="32">
        <f t="shared" si="174"/>
        <v>3.6850559395737476E-2</v>
      </c>
      <c r="K766" s="32">
        <f t="shared" si="175"/>
        <v>27.136630118990013</v>
      </c>
      <c r="L766" s="8">
        <v>0</v>
      </c>
      <c r="M766" s="9">
        <v>1</v>
      </c>
      <c r="N766" s="8">
        <v>0</v>
      </c>
      <c r="O766" s="9">
        <v>1</v>
      </c>
      <c r="P766" s="9">
        <v>0</v>
      </c>
      <c r="Q766" s="9">
        <v>0</v>
      </c>
      <c r="R766" s="9">
        <v>0</v>
      </c>
      <c r="S766" s="8">
        <v>648</v>
      </c>
      <c r="T766" s="9">
        <v>7</v>
      </c>
      <c r="U766" s="9">
        <f t="shared" si="176"/>
        <v>640</v>
      </c>
      <c r="V766" s="9">
        <f t="shared" si="177"/>
        <v>10</v>
      </c>
      <c r="W766" s="7">
        <v>9.6470000000000002</v>
      </c>
      <c r="X766" s="7">
        <v>17.068999999999999</v>
      </c>
      <c r="Y766" s="9">
        <v>1</v>
      </c>
      <c r="Z766" s="9">
        <v>0</v>
      </c>
      <c r="AA766" s="9">
        <v>0</v>
      </c>
      <c r="AB766" s="9">
        <v>0</v>
      </c>
      <c r="AC766" s="9">
        <v>1</v>
      </c>
      <c r="AD766" s="29">
        <v>0</v>
      </c>
      <c r="AE766" s="9">
        <v>0</v>
      </c>
      <c r="AF766" s="9">
        <v>0</v>
      </c>
      <c r="AG766" s="29">
        <v>1</v>
      </c>
      <c r="AH766" s="9">
        <v>0</v>
      </c>
      <c r="AI766" s="29">
        <v>1</v>
      </c>
      <c r="AJ766" s="20">
        <v>2000</v>
      </c>
      <c r="AK766" s="32">
        <v>2.9000000000000001E-2</v>
      </c>
      <c r="AL766" s="32">
        <v>0.28000000000000003</v>
      </c>
      <c r="AM766" s="32">
        <f t="shared" si="186"/>
        <v>0.498</v>
      </c>
      <c r="AN766" s="42">
        <v>0.193</v>
      </c>
      <c r="AO766" s="41">
        <v>1</v>
      </c>
      <c r="AP766" s="17">
        <v>0</v>
      </c>
      <c r="AQ766">
        <v>0.6391</v>
      </c>
      <c r="AR766" s="39">
        <f>1-AQ766</f>
        <v>0.3609</v>
      </c>
      <c r="AS766" t="s">
        <v>98</v>
      </c>
      <c r="AT766" s="39" t="s">
        <v>98</v>
      </c>
      <c r="AU766">
        <v>0</v>
      </c>
      <c r="AV766" s="17">
        <v>1</v>
      </c>
      <c r="AW766">
        <f t="shared" si="187"/>
        <v>0.34599999999999997</v>
      </c>
      <c r="AX766" s="17">
        <v>0.65400000000000003</v>
      </c>
      <c r="AY766" s="17" t="s">
        <v>13</v>
      </c>
      <c r="AZ766">
        <v>0</v>
      </c>
      <c r="BA766">
        <v>1</v>
      </c>
      <c r="BB766">
        <v>0</v>
      </c>
      <c r="BC766">
        <v>0</v>
      </c>
      <c r="BD766">
        <v>0</v>
      </c>
      <c r="BE766">
        <v>0</v>
      </c>
      <c r="BF766" s="17">
        <v>0</v>
      </c>
      <c r="BG766">
        <v>0</v>
      </c>
      <c r="BH766">
        <v>1</v>
      </c>
      <c r="BI766" s="17">
        <v>0</v>
      </c>
      <c r="BJ766">
        <v>1172</v>
      </c>
      <c r="BK766">
        <v>35</v>
      </c>
      <c r="BL766" s="90">
        <f t="shared" si="188"/>
        <v>32.716000000000001</v>
      </c>
      <c r="BM766">
        <v>1</v>
      </c>
      <c r="BN766">
        <v>0</v>
      </c>
      <c r="BO766">
        <v>0</v>
      </c>
      <c r="BP766">
        <v>0</v>
      </c>
      <c r="BQ766">
        <v>0</v>
      </c>
      <c r="BR766">
        <v>0</v>
      </c>
      <c r="BS766">
        <v>0</v>
      </c>
      <c r="BT766" s="17">
        <v>0</v>
      </c>
      <c r="BU766">
        <v>0</v>
      </c>
      <c r="BV766">
        <v>0</v>
      </c>
      <c r="BW766">
        <v>1</v>
      </c>
      <c r="BX766" s="17">
        <v>0</v>
      </c>
      <c r="BY766">
        <v>0</v>
      </c>
      <c r="BZ766">
        <v>0</v>
      </c>
      <c r="CA766">
        <v>0</v>
      </c>
      <c r="CB766">
        <v>0</v>
      </c>
      <c r="CC766" s="17">
        <v>0</v>
      </c>
      <c r="CD766">
        <v>0</v>
      </c>
      <c r="CE766">
        <v>0</v>
      </c>
      <c r="CF766">
        <v>1</v>
      </c>
      <c r="CG766">
        <v>1</v>
      </c>
      <c r="CH766">
        <v>0</v>
      </c>
      <c r="CI766">
        <v>0</v>
      </c>
      <c r="CJ766">
        <v>1</v>
      </c>
      <c r="CK766">
        <v>0</v>
      </c>
      <c r="CL766">
        <v>0</v>
      </c>
      <c r="CM766">
        <v>0</v>
      </c>
      <c r="CN766">
        <v>1</v>
      </c>
      <c r="CO766" s="17">
        <v>0</v>
      </c>
      <c r="CP766">
        <v>2.5000000000000001E-2</v>
      </c>
      <c r="CQ766">
        <v>25</v>
      </c>
      <c r="CR766">
        <v>1</v>
      </c>
      <c r="CS766">
        <v>0</v>
      </c>
      <c r="CT766">
        <v>24</v>
      </c>
      <c r="CZ766" s="33" t="s">
        <v>85</v>
      </c>
    </row>
    <row r="767" spans="1:104" s="141" customFormat="1" x14ac:dyDescent="0.25">
      <c r="A767" s="141">
        <v>766</v>
      </c>
      <c r="B767" s="141">
        <v>48</v>
      </c>
      <c r="C767" s="142" t="s">
        <v>475</v>
      </c>
      <c r="D767" s="143">
        <v>5</v>
      </c>
      <c r="E767" s="144">
        <v>2.4</v>
      </c>
      <c r="F767" s="145">
        <f t="shared" si="178"/>
        <v>2.0833333333333335</v>
      </c>
      <c r="G767" s="145">
        <f t="shared" si="171"/>
        <v>2.6</v>
      </c>
      <c r="H767" s="146">
        <f t="shared" si="172"/>
        <v>7.4</v>
      </c>
      <c r="I767" s="147">
        <f t="shared" si="173"/>
        <v>8.1946074150553536E-2</v>
      </c>
      <c r="J767" s="148">
        <f t="shared" si="174"/>
        <v>3.9334115592265698E-2</v>
      </c>
      <c r="K767" s="148">
        <f t="shared" si="175"/>
        <v>25.423223198048234</v>
      </c>
      <c r="L767" s="149">
        <v>0</v>
      </c>
      <c r="M767" s="150">
        <v>1</v>
      </c>
      <c r="N767" s="149">
        <v>0</v>
      </c>
      <c r="O767" s="150">
        <v>1</v>
      </c>
      <c r="P767" s="150">
        <v>0</v>
      </c>
      <c r="Q767" s="150">
        <v>0</v>
      </c>
      <c r="R767" s="150">
        <v>0</v>
      </c>
      <c r="S767" s="149">
        <v>648</v>
      </c>
      <c r="T767" s="150">
        <v>5</v>
      </c>
      <c r="U767" s="150">
        <f t="shared" si="176"/>
        <v>642</v>
      </c>
      <c r="V767" s="150">
        <f t="shared" si="177"/>
        <v>10</v>
      </c>
      <c r="W767" s="145">
        <v>9.6470000000000002</v>
      </c>
      <c r="X767" s="145">
        <v>17.068999999999999</v>
      </c>
      <c r="Y767" s="150">
        <v>1</v>
      </c>
      <c r="Z767" s="150">
        <v>0</v>
      </c>
      <c r="AA767" s="150">
        <v>0</v>
      </c>
      <c r="AB767" s="150">
        <v>0</v>
      </c>
      <c r="AC767" s="150">
        <v>1</v>
      </c>
      <c r="AD767" s="151">
        <v>0</v>
      </c>
      <c r="AE767" s="150">
        <v>0</v>
      </c>
      <c r="AF767" s="150">
        <v>0</v>
      </c>
      <c r="AG767" s="151">
        <v>1</v>
      </c>
      <c r="AH767" s="150">
        <v>0</v>
      </c>
      <c r="AI767" s="151">
        <v>1</v>
      </c>
      <c r="AJ767" s="152">
        <v>2000</v>
      </c>
      <c r="AK767" s="148">
        <v>2.9000000000000001E-2</v>
      </c>
      <c r="AL767" s="148">
        <v>0.28000000000000003</v>
      </c>
      <c r="AM767" s="148">
        <f t="shared" si="186"/>
        <v>0.498</v>
      </c>
      <c r="AN767" s="153">
        <v>0.193</v>
      </c>
      <c r="AO767" s="154">
        <v>1</v>
      </c>
      <c r="AP767" s="155">
        <v>0</v>
      </c>
      <c r="AQ767" s="141">
        <v>0.6391</v>
      </c>
      <c r="AR767" s="156">
        <f>1-AQ767</f>
        <v>0.3609</v>
      </c>
      <c r="AS767" s="141" t="s">
        <v>98</v>
      </c>
      <c r="AT767" s="156" t="s">
        <v>98</v>
      </c>
      <c r="AU767">
        <v>0</v>
      </c>
      <c r="AV767" s="155">
        <v>1</v>
      </c>
      <c r="AW767" s="141">
        <f t="shared" si="187"/>
        <v>0.34599999999999997</v>
      </c>
      <c r="AX767" s="155">
        <v>0.65400000000000003</v>
      </c>
      <c r="AY767" s="155" t="s">
        <v>13</v>
      </c>
      <c r="AZ767">
        <v>0</v>
      </c>
      <c r="BA767">
        <v>1</v>
      </c>
      <c r="BB767">
        <v>0</v>
      </c>
      <c r="BC767">
        <v>0</v>
      </c>
      <c r="BD767">
        <v>0</v>
      </c>
      <c r="BE767">
        <v>0</v>
      </c>
      <c r="BF767" s="155">
        <v>0</v>
      </c>
      <c r="BG767">
        <v>0</v>
      </c>
      <c r="BH767">
        <v>1</v>
      </c>
      <c r="BI767" s="155">
        <v>0</v>
      </c>
      <c r="BJ767">
        <v>1172</v>
      </c>
      <c r="BK767">
        <v>35</v>
      </c>
      <c r="BL767" s="168">
        <f t="shared" si="188"/>
        <v>32.716000000000001</v>
      </c>
      <c r="BM767" s="141">
        <v>0</v>
      </c>
      <c r="BN767" s="141">
        <v>0</v>
      </c>
      <c r="BO767" s="141">
        <v>0</v>
      </c>
      <c r="BP767" s="141">
        <v>1</v>
      </c>
      <c r="BQ767" s="141">
        <v>0</v>
      </c>
      <c r="BR767" s="141">
        <v>0</v>
      </c>
      <c r="BS767" s="141">
        <v>0</v>
      </c>
      <c r="BT767" s="155">
        <v>0</v>
      </c>
      <c r="BU767" s="141">
        <v>0</v>
      </c>
      <c r="BV767" s="141">
        <v>0</v>
      </c>
      <c r="BW767" s="141">
        <v>1</v>
      </c>
      <c r="BX767" s="155">
        <v>0</v>
      </c>
      <c r="BY767" s="141">
        <v>0</v>
      </c>
      <c r="BZ767" s="141">
        <v>0</v>
      </c>
      <c r="CA767" s="141">
        <v>0</v>
      </c>
      <c r="CB767" s="141">
        <v>0</v>
      </c>
      <c r="CC767" s="155">
        <v>0</v>
      </c>
      <c r="CD767" s="141">
        <v>0</v>
      </c>
      <c r="CE767" s="141">
        <v>0</v>
      </c>
      <c r="CF767" s="141">
        <v>1</v>
      </c>
      <c r="CG767" s="141">
        <v>1</v>
      </c>
      <c r="CH767" s="141">
        <v>0</v>
      </c>
      <c r="CI767" s="141">
        <v>0</v>
      </c>
      <c r="CJ767" s="141">
        <v>1</v>
      </c>
      <c r="CK767" s="141">
        <v>0</v>
      </c>
      <c r="CL767" s="141">
        <v>0</v>
      </c>
      <c r="CM767" s="141">
        <v>0</v>
      </c>
      <c r="CN767" s="141">
        <v>1</v>
      </c>
      <c r="CO767" s="155">
        <v>0</v>
      </c>
      <c r="CP767">
        <v>2.5000000000000001E-2</v>
      </c>
      <c r="CQ767">
        <v>25</v>
      </c>
      <c r="CR767">
        <v>1</v>
      </c>
      <c r="CS767">
        <v>0</v>
      </c>
      <c r="CT767">
        <v>24</v>
      </c>
      <c r="CU767" s="157"/>
      <c r="CZ767" s="33" t="s">
        <v>85</v>
      </c>
    </row>
    <row r="768" spans="1:104" x14ac:dyDescent="0.25">
      <c r="A768">
        <v>767</v>
      </c>
      <c r="B768">
        <v>49</v>
      </c>
      <c r="C768" s="24" t="s">
        <v>476</v>
      </c>
      <c r="D768" s="12">
        <v>1.5</v>
      </c>
      <c r="E768" s="13">
        <v>0.2</v>
      </c>
      <c r="F768" s="7">
        <f t="shared" si="178"/>
        <v>7.5</v>
      </c>
      <c r="G768" s="7">
        <f t="shared" si="171"/>
        <v>1.3</v>
      </c>
      <c r="H768" s="15">
        <f t="shared" si="172"/>
        <v>1.7</v>
      </c>
      <c r="I768" s="11">
        <f t="shared" si="173"/>
        <v>3.4257559150632909E-2</v>
      </c>
      <c r="J768" s="32">
        <f t="shared" si="174"/>
        <v>4.5676745534177212E-3</v>
      </c>
      <c r="K768" s="32">
        <f t="shared" si="175"/>
        <v>218.9297832639497</v>
      </c>
      <c r="L768" s="8">
        <v>0</v>
      </c>
      <c r="M768" s="9">
        <v>1</v>
      </c>
      <c r="N768" s="8">
        <v>0</v>
      </c>
      <c r="O768" s="9">
        <v>0</v>
      </c>
      <c r="P768" s="9">
        <v>0</v>
      </c>
      <c r="Q768" s="9">
        <v>1</v>
      </c>
      <c r="R768" s="9">
        <v>0</v>
      </c>
      <c r="S768" s="8">
        <v>47881</v>
      </c>
      <c r="T768" s="9">
        <v>6</v>
      </c>
      <c r="U768" s="9">
        <f t="shared" si="176"/>
        <v>47874</v>
      </c>
      <c r="V768" s="9">
        <f t="shared" si="177"/>
        <v>4</v>
      </c>
      <c r="W768" s="7">
        <f>(6*AL768+11*AM768)</f>
        <v>9.8500000000000014</v>
      </c>
      <c r="X768" s="7">
        <f t="shared" ref="X768:X777" si="189">BL768-W768-6</f>
        <v>1.1499999999999986</v>
      </c>
      <c r="Y768" s="9">
        <v>1</v>
      </c>
      <c r="Z768" s="9">
        <v>0</v>
      </c>
      <c r="AA768" s="9">
        <v>1</v>
      </c>
      <c r="AB768" s="9">
        <v>0</v>
      </c>
      <c r="AC768" s="9">
        <v>0</v>
      </c>
      <c r="AD768" s="29">
        <v>0</v>
      </c>
      <c r="AE768" s="9">
        <v>0</v>
      </c>
      <c r="AF768" s="9">
        <v>0</v>
      </c>
      <c r="AG768" s="29">
        <v>1</v>
      </c>
      <c r="AH768" s="9">
        <v>1</v>
      </c>
      <c r="AI768" s="29">
        <v>0</v>
      </c>
      <c r="AJ768" s="20">
        <v>1987</v>
      </c>
      <c r="AK768" s="32">
        <v>0</v>
      </c>
      <c r="AL768" s="32">
        <v>0.23</v>
      </c>
      <c r="AM768" s="32">
        <v>0.77</v>
      </c>
      <c r="AN768" s="42">
        <v>0</v>
      </c>
      <c r="AO768" s="41">
        <v>1</v>
      </c>
      <c r="AP768" s="17">
        <v>0</v>
      </c>
      <c r="AQ768" s="32">
        <v>1</v>
      </c>
      <c r="AR768" s="39">
        <v>0</v>
      </c>
      <c r="AS768">
        <v>1</v>
      </c>
      <c r="AT768" s="39">
        <v>0</v>
      </c>
      <c r="AU768">
        <v>1</v>
      </c>
      <c r="AV768" s="17">
        <v>0</v>
      </c>
      <c r="AW768">
        <f t="shared" si="187"/>
        <v>0.86519999999999997</v>
      </c>
      <c r="AX768" s="17">
        <v>0.1348</v>
      </c>
      <c r="AY768" s="17" t="s">
        <v>477</v>
      </c>
      <c r="AZ768">
        <v>1</v>
      </c>
      <c r="BA768">
        <v>0</v>
      </c>
      <c r="BB768">
        <v>0</v>
      </c>
      <c r="BC768">
        <v>0</v>
      </c>
      <c r="BD768">
        <v>0</v>
      </c>
      <c r="BE768">
        <v>0</v>
      </c>
      <c r="BF768" s="17">
        <v>0</v>
      </c>
      <c r="BG768">
        <v>1</v>
      </c>
      <c r="BH768">
        <v>0</v>
      </c>
      <c r="BI768" s="17">
        <v>0</v>
      </c>
      <c r="BJ768">
        <v>16480</v>
      </c>
      <c r="BK768">
        <v>3916</v>
      </c>
      <c r="BL768" s="24">
        <v>17</v>
      </c>
      <c r="BM768">
        <v>1</v>
      </c>
      <c r="BN768">
        <v>0</v>
      </c>
      <c r="BO768">
        <v>0</v>
      </c>
      <c r="BP768">
        <v>0</v>
      </c>
      <c r="BQ768">
        <v>0</v>
      </c>
      <c r="BR768">
        <v>0</v>
      </c>
      <c r="BS768">
        <v>0</v>
      </c>
      <c r="BT768" s="17">
        <v>0</v>
      </c>
      <c r="BU768">
        <v>0</v>
      </c>
      <c r="BV768">
        <v>1</v>
      </c>
      <c r="BW768">
        <v>0</v>
      </c>
      <c r="BX768" s="17">
        <v>0</v>
      </c>
      <c r="BY768">
        <v>0</v>
      </c>
      <c r="BZ768">
        <v>0</v>
      </c>
      <c r="CA768">
        <v>0</v>
      </c>
      <c r="CB768">
        <v>0</v>
      </c>
      <c r="CC768" s="17">
        <v>1</v>
      </c>
      <c r="CD768">
        <v>1</v>
      </c>
      <c r="CE768">
        <v>1</v>
      </c>
      <c r="CF768">
        <v>1</v>
      </c>
      <c r="CG768">
        <v>1</v>
      </c>
      <c r="CH768">
        <v>1</v>
      </c>
      <c r="CI768">
        <v>0</v>
      </c>
      <c r="CJ768">
        <v>0</v>
      </c>
      <c r="CK768">
        <v>0</v>
      </c>
      <c r="CL768">
        <v>0</v>
      </c>
      <c r="CM768">
        <v>0</v>
      </c>
      <c r="CN768">
        <v>0</v>
      </c>
      <c r="CO768" s="17">
        <v>1</v>
      </c>
      <c r="CP768">
        <v>0.63</v>
      </c>
      <c r="CQ768">
        <v>161</v>
      </c>
      <c r="CR768">
        <v>1</v>
      </c>
      <c r="CS768">
        <v>0</v>
      </c>
      <c r="CT768">
        <v>17</v>
      </c>
      <c r="CZ768" s="33" t="s">
        <v>85</v>
      </c>
    </row>
    <row r="769" spans="1:104" x14ac:dyDescent="0.25">
      <c r="A769">
        <v>768</v>
      </c>
      <c r="B769">
        <v>49</v>
      </c>
      <c r="C769" s="24" t="s">
        <v>476</v>
      </c>
      <c r="D769" s="12">
        <v>2.7</v>
      </c>
      <c r="E769" s="13">
        <v>0.2</v>
      </c>
      <c r="F769" s="7">
        <f t="shared" si="178"/>
        <v>13.5</v>
      </c>
      <c r="G769" s="7">
        <f t="shared" si="171"/>
        <v>2.5</v>
      </c>
      <c r="H769" s="15">
        <f t="shared" si="172"/>
        <v>2.9000000000000004</v>
      </c>
      <c r="I769" s="11">
        <f t="shared" si="173"/>
        <v>6.1583355408391327E-2</v>
      </c>
      <c r="J769" s="32">
        <f t="shared" si="174"/>
        <v>4.5617300302512095E-3</v>
      </c>
      <c r="K769" s="32">
        <f t="shared" si="175"/>
        <v>219.21507703622942</v>
      </c>
      <c r="L769" s="8">
        <v>0</v>
      </c>
      <c r="M769" s="9">
        <v>1</v>
      </c>
      <c r="N769" s="8">
        <v>0</v>
      </c>
      <c r="O769" s="9">
        <v>0</v>
      </c>
      <c r="P769" s="9">
        <v>0</v>
      </c>
      <c r="Q769" s="9">
        <v>1</v>
      </c>
      <c r="R769" s="9">
        <v>0</v>
      </c>
      <c r="S769" s="8">
        <v>47881</v>
      </c>
      <c r="T769" s="9">
        <v>7</v>
      </c>
      <c r="U769" s="9">
        <f t="shared" si="176"/>
        <v>47873</v>
      </c>
      <c r="V769" s="9">
        <f t="shared" si="177"/>
        <v>4</v>
      </c>
      <c r="W769" s="7">
        <f>(6*AL769+11*AM769)</f>
        <v>9.8500000000000014</v>
      </c>
      <c r="X769" s="7">
        <f t="shared" si="189"/>
        <v>1.1499999999999986</v>
      </c>
      <c r="Y769" s="9">
        <v>1</v>
      </c>
      <c r="Z769" s="9">
        <v>0</v>
      </c>
      <c r="AA769" s="9">
        <v>1</v>
      </c>
      <c r="AB769" s="9">
        <v>0</v>
      </c>
      <c r="AC769" s="9">
        <v>0</v>
      </c>
      <c r="AD769" s="29">
        <v>0</v>
      </c>
      <c r="AE769" s="9">
        <v>0</v>
      </c>
      <c r="AF769" s="9">
        <v>0</v>
      </c>
      <c r="AG769" s="29">
        <v>1</v>
      </c>
      <c r="AH769" s="9">
        <v>1</v>
      </c>
      <c r="AI769" s="29">
        <v>0</v>
      </c>
      <c r="AJ769" s="20">
        <v>1987</v>
      </c>
      <c r="AK769" s="32">
        <v>0</v>
      </c>
      <c r="AL769" s="32">
        <v>0.23</v>
      </c>
      <c r="AM769" s="32">
        <v>0.77</v>
      </c>
      <c r="AN769" s="42">
        <v>0</v>
      </c>
      <c r="AO769" s="41">
        <v>1</v>
      </c>
      <c r="AP769" s="17">
        <v>0</v>
      </c>
      <c r="AQ769" s="32">
        <v>1</v>
      </c>
      <c r="AR769" s="39">
        <v>0</v>
      </c>
      <c r="AS769">
        <v>1</v>
      </c>
      <c r="AT769" s="39">
        <v>0</v>
      </c>
      <c r="AU769">
        <v>1</v>
      </c>
      <c r="AV769" s="17">
        <v>0</v>
      </c>
      <c r="AW769">
        <f t="shared" si="187"/>
        <v>0.86519999999999997</v>
      </c>
      <c r="AX769" s="17">
        <v>0.1348</v>
      </c>
      <c r="AY769" s="17" t="s">
        <v>477</v>
      </c>
      <c r="AZ769">
        <v>1</v>
      </c>
      <c r="BA769">
        <v>0</v>
      </c>
      <c r="BB769">
        <v>0</v>
      </c>
      <c r="BC769">
        <v>0</v>
      </c>
      <c r="BD769">
        <v>0</v>
      </c>
      <c r="BE769">
        <v>0</v>
      </c>
      <c r="BF769" s="17">
        <v>0</v>
      </c>
      <c r="BG769">
        <v>1</v>
      </c>
      <c r="BH769">
        <v>0</v>
      </c>
      <c r="BI769" s="17">
        <v>0</v>
      </c>
      <c r="BJ769">
        <v>16480</v>
      </c>
      <c r="BK769">
        <v>3916</v>
      </c>
      <c r="BL769" s="24">
        <v>17</v>
      </c>
      <c r="BM769">
        <v>1</v>
      </c>
      <c r="BN769">
        <v>0</v>
      </c>
      <c r="BO769">
        <v>0</v>
      </c>
      <c r="BP769">
        <v>0</v>
      </c>
      <c r="BQ769">
        <v>0</v>
      </c>
      <c r="BR769">
        <v>0</v>
      </c>
      <c r="BS769">
        <v>0</v>
      </c>
      <c r="BT769" s="17">
        <v>0</v>
      </c>
      <c r="BU769">
        <v>0</v>
      </c>
      <c r="BV769">
        <v>1</v>
      </c>
      <c r="BW769">
        <v>0</v>
      </c>
      <c r="BX769" s="17">
        <v>0</v>
      </c>
      <c r="BY769">
        <v>0</v>
      </c>
      <c r="BZ769">
        <v>0</v>
      </c>
      <c r="CA769">
        <v>0</v>
      </c>
      <c r="CB769">
        <v>0</v>
      </c>
      <c r="CC769" s="17">
        <v>1</v>
      </c>
      <c r="CD769">
        <v>1</v>
      </c>
      <c r="CE769">
        <v>1</v>
      </c>
      <c r="CF769">
        <v>1</v>
      </c>
      <c r="CG769">
        <v>1</v>
      </c>
      <c r="CH769">
        <v>1</v>
      </c>
      <c r="CI769">
        <v>0</v>
      </c>
      <c r="CJ769">
        <v>0</v>
      </c>
      <c r="CK769">
        <v>0</v>
      </c>
      <c r="CL769">
        <v>0</v>
      </c>
      <c r="CM769">
        <v>0</v>
      </c>
      <c r="CN769">
        <v>0</v>
      </c>
      <c r="CO769" s="17">
        <v>1</v>
      </c>
      <c r="CP769">
        <v>0.63</v>
      </c>
      <c r="CQ769">
        <v>161</v>
      </c>
      <c r="CR769">
        <v>1</v>
      </c>
      <c r="CS769">
        <v>0</v>
      </c>
      <c r="CT769">
        <v>17</v>
      </c>
      <c r="CZ769" s="33" t="s">
        <v>85</v>
      </c>
    </row>
    <row r="770" spans="1:104" x14ac:dyDescent="0.25">
      <c r="A770">
        <v>769</v>
      </c>
      <c r="B770">
        <v>49</v>
      </c>
      <c r="C770" s="24" t="s">
        <v>476</v>
      </c>
      <c r="D770" s="12">
        <v>2.6</v>
      </c>
      <c r="E770" s="13">
        <v>1.6</v>
      </c>
      <c r="F770" s="7">
        <f t="shared" si="178"/>
        <v>1.625</v>
      </c>
      <c r="G770" s="7">
        <f t="shared" ref="G770:G833" si="190">D770-E770</f>
        <v>1</v>
      </c>
      <c r="H770" s="15">
        <f t="shared" ref="H770:H833" si="191">D770+E770</f>
        <v>4.2</v>
      </c>
      <c r="I770" s="11">
        <f t="shared" ref="I770:I833" si="192">IFERROR(F770/SQRT(F770^2+U770), "X")</f>
        <v>7.4267031656713844E-3</v>
      </c>
      <c r="J770" s="32">
        <f t="shared" ref="J770:J833" si="193">IFERROR(SQRT((1-I770^2)/U770), "X")</f>
        <v>4.5702788711823898E-3</v>
      </c>
      <c r="K770" s="32">
        <f t="shared" ref="K770:K833" si="194">IFERROR(1/J770, "X")</f>
        <v>218.8050287927588</v>
      </c>
      <c r="L770" s="8">
        <v>0</v>
      </c>
      <c r="M770" s="9">
        <v>1</v>
      </c>
      <c r="N770" s="8">
        <v>0</v>
      </c>
      <c r="O770" s="9">
        <v>0</v>
      </c>
      <c r="P770" s="9">
        <v>0</v>
      </c>
      <c r="Q770" s="9">
        <v>1</v>
      </c>
      <c r="R770" s="9">
        <v>0</v>
      </c>
      <c r="S770" s="8">
        <v>47881</v>
      </c>
      <c r="T770" s="9">
        <v>7</v>
      </c>
      <c r="U770" s="9">
        <f t="shared" ref="U770:U833" si="195">S770-T770-1</f>
        <v>47873</v>
      </c>
      <c r="V770" s="9">
        <f t="shared" ref="V770:V833" si="196">COUNTIF(B:B,B770)</f>
        <v>4</v>
      </c>
      <c r="W770" s="7">
        <f>(6*AL770+11*AM770)</f>
        <v>9.8500000000000014</v>
      </c>
      <c r="X770" s="7">
        <f t="shared" si="189"/>
        <v>1.1499999999999986</v>
      </c>
      <c r="Y770" s="9">
        <v>1</v>
      </c>
      <c r="Z770" s="9">
        <v>0</v>
      </c>
      <c r="AA770" s="9">
        <v>1</v>
      </c>
      <c r="AB770" s="9">
        <v>0</v>
      </c>
      <c r="AC770" s="9">
        <v>0</v>
      </c>
      <c r="AD770" s="29">
        <v>0</v>
      </c>
      <c r="AE770" s="9">
        <v>0</v>
      </c>
      <c r="AF770" s="9">
        <v>0</v>
      </c>
      <c r="AG770" s="29">
        <v>1</v>
      </c>
      <c r="AH770" s="9">
        <v>1</v>
      </c>
      <c r="AI770" s="29">
        <v>0</v>
      </c>
      <c r="AJ770" s="20">
        <v>1987</v>
      </c>
      <c r="AK770" s="32">
        <v>0</v>
      </c>
      <c r="AL770" s="32">
        <v>0.23</v>
      </c>
      <c r="AM770" s="32">
        <v>0.77</v>
      </c>
      <c r="AN770" s="42">
        <v>0</v>
      </c>
      <c r="AO770" s="41">
        <v>1</v>
      </c>
      <c r="AP770" s="17">
        <v>0</v>
      </c>
      <c r="AQ770" s="32">
        <v>1</v>
      </c>
      <c r="AR770" s="39">
        <v>0</v>
      </c>
      <c r="AS770">
        <v>1</v>
      </c>
      <c r="AT770" s="39">
        <v>0</v>
      </c>
      <c r="AU770">
        <v>1</v>
      </c>
      <c r="AV770" s="17">
        <v>0</v>
      </c>
      <c r="AW770">
        <f t="shared" si="187"/>
        <v>0.86519999999999997</v>
      </c>
      <c r="AX770" s="17">
        <v>0.1348</v>
      </c>
      <c r="AY770" s="17" t="s">
        <v>477</v>
      </c>
      <c r="AZ770">
        <v>1</v>
      </c>
      <c r="BA770">
        <v>0</v>
      </c>
      <c r="BB770">
        <v>0</v>
      </c>
      <c r="BC770">
        <v>0</v>
      </c>
      <c r="BD770">
        <v>0</v>
      </c>
      <c r="BE770">
        <v>0</v>
      </c>
      <c r="BF770" s="17">
        <v>0</v>
      </c>
      <c r="BG770">
        <v>1</v>
      </c>
      <c r="BH770">
        <v>0</v>
      </c>
      <c r="BI770" s="17">
        <v>0</v>
      </c>
      <c r="BJ770">
        <v>16480</v>
      </c>
      <c r="BK770">
        <v>3916</v>
      </c>
      <c r="BL770" s="24">
        <v>17</v>
      </c>
      <c r="BM770">
        <v>0</v>
      </c>
      <c r="BN770">
        <v>0</v>
      </c>
      <c r="BO770">
        <v>0</v>
      </c>
      <c r="BP770">
        <v>0</v>
      </c>
      <c r="BQ770">
        <v>0</v>
      </c>
      <c r="BR770">
        <v>0</v>
      </c>
      <c r="BS770">
        <v>0</v>
      </c>
      <c r="BT770" s="17">
        <v>1</v>
      </c>
      <c r="BU770">
        <v>0</v>
      </c>
      <c r="BV770">
        <v>1</v>
      </c>
      <c r="BW770">
        <v>0</v>
      </c>
      <c r="BX770" s="17">
        <v>0</v>
      </c>
      <c r="BY770">
        <v>0</v>
      </c>
      <c r="BZ770">
        <v>0</v>
      </c>
      <c r="CA770">
        <v>0</v>
      </c>
      <c r="CB770">
        <v>0</v>
      </c>
      <c r="CC770" s="17">
        <v>1</v>
      </c>
      <c r="CD770">
        <v>1</v>
      </c>
      <c r="CE770">
        <v>1</v>
      </c>
      <c r="CF770">
        <v>1</v>
      </c>
      <c r="CG770">
        <v>1</v>
      </c>
      <c r="CH770">
        <v>1</v>
      </c>
      <c r="CI770">
        <v>0</v>
      </c>
      <c r="CJ770">
        <v>0</v>
      </c>
      <c r="CK770">
        <v>0</v>
      </c>
      <c r="CL770">
        <v>0</v>
      </c>
      <c r="CM770">
        <v>0</v>
      </c>
      <c r="CN770">
        <v>0</v>
      </c>
      <c r="CO770" s="17">
        <v>1</v>
      </c>
      <c r="CP770">
        <v>0.63</v>
      </c>
      <c r="CQ770">
        <v>161</v>
      </c>
      <c r="CR770">
        <v>1</v>
      </c>
      <c r="CS770">
        <v>0</v>
      </c>
      <c r="CT770">
        <v>17</v>
      </c>
      <c r="CZ770" s="33" t="s">
        <v>85</v>
      </c>
    </row>
    <row r="771" spans="1:104" s="141" customFormat="1" x14ac:dyDescent="0.25">
      <c r="A771" s="141">
        <v>770</v>
      </c>
      <c r="B771" s="141">
        <v>49</v>
      </c>
      <c r="C771" s="142" t="s">
        <v>476</v>
      </c>
      <c r="D771" s="143">
        <v>4.0999999999999996</v>
      </c>
      <c r="E771" s="144">
        <v>1.8</v>
      </c>
      <c r="F771" s="145">
        <f t="shared" si="178"/>
        <v>2.2777777777777777</v>
      </c>
      <c r="G771" s="145">
        <f t="shared" si="190"/>
        <v>2.2999999999999998</v>
      </c>
      <c r="H771" s="146">
        <f t="shared" si="191"/>
        <v>5.8999999999999995</v>
      </c>
      <c r="I771" s="147">
        <f t="shared" si="192"/>
        <v>1.0409802681932152E-2</v>
      </c>
      <c r="J771" s="148">
        <f t="shared" si="193"/>
        <v>4.5701572749946035E-3</v>
      </c>
      <c r="K771" s="148">
        <f t="shared" si="194"/>
        <v>218.81085044303663</v>
      </c>
      <c r="L771" s="149">
        <v>0</v>
      </c>
      <c r="M771" s="150">
        <v>1</v>
      </c>
      <c r="N771" s="149">
        <v>0</v>
      </c>
      <c r="O771" s="150">
        <v>0</v>
      </c>
      <c r="P771" s="150">
        <v>0</v>
      </c>
      <c r="Q771" s="150">
        <v>1</v>
      </c>
      <c r="R771" s="150">
        <v>0</v>
      </c>
      <c r="S771" s="149">
        <v>47881</v>
      </c>
      <c r="T771" s="150">
        <v>7</v>
      </c>
      <c r="U771" s="150">
        <f t="shared" si="195"/>
        <v>47873</v>
      </c>
      <c r="V771" s="150">
        <f t="shared" si="196"/>
        <v>4</v>
      </c>
      <c r="W771" s="145">
        <f>(6*AL771+11*AM771)</f>
        <v>9.8500000000000014</v>
      </c>
      <c r="X771" s="145">
        <f t="shared" si="189"/>
        <v>1.1499999999999986</v>
      </c>
      <c r="Y771" s="150">
        <v>1</v>
      </c>
      <c r="Z771" s="150">
        <v>0</v>
      </c>
      <c r="AA771" s="150">
        <v>1</v>
      </c>
      <c r="AB771" s="150">
        <v>0</v>
      </c>
      <c r="AC771" s="150">
        <v>0</v>
      </c>
      <c r="AD771" s="151">
        <v>0</v>
      </c>
      <c r="AE771" s="150">
        <v>0</v>
      </c>
      <c r="AF771" s="150">
        <v>0</v>
      </c>
      <c r="AG771" s="151">
        <v>1</v>
      </c>
      <c r="AH771" s="150">
        <v>1</v>
      </c>
      <c r="AI771" s="151">
        <v>0</v>
      </c>
      <c r="AJ771" s="152">
        <v>1987</v>
      </c>
      <c r="AK771" s="148">
        <v>0</v>
      </c>
      <c r="AL771" s="148">
        <v>0.23</v>
      </c>
      <c r="AM771" s="148">
        <v>0.77</v>
      </c>
      <c r="AN771" s="153">
        <v>0</v>
      </c>
      <c r="AO771" s="154">
        <v>1</v>
      </c>
      <c r="AP771" s="155">
        <v>0</v>
      </c>
      <c r="AQ771" s="148">
        <v>1</v>
      </c>
      <c r="AR771" s="156">
        <v>0</v>
      </c>
      <c r="AS771" s="141">
        <v>1</v>
      </c>
      <c r="AT771" s="156">
        <v>0</v>
      </c>
      <c r="AU771">
        <v>1</v>
      </c>
      <c r="AV771" s="155">
        <v>0</v>
      </c>
      <c r="AW771" s="141">
        <f t="shared" si="187"/>
        <v>0.86519999999999997</v>
      </c>
      <c r="AX771" s="155">
        <v>0.1348</v>
      </c>
      <c r="AY771" s="155" t="s">
        <v>477</v>
      </c>
      <c r="AZ771">
        <v>1</v>
      </c>
      <c r="BA771">
        <v>0</v>
      </c>
      <c r="BB771">
        <v>0</v>
      </c>
      <c r="BC771">
        <v>0</v>
      </c>
      <c r="BD771">
        <v>0</v>
      </c>
      <c r="BE771">
        <v>0</v>
      </c>
      <c r="BF771" s="155">
        <v>0</v>
      </c>
      <c r="BG771">
        <v>1</v>
      </c>
      <c r="BH771">
        <v>0</v>
      </c>
      <c r="BI771" s="155">
        <v>0</v>
      </c>
      <c r="BJ771">
        <v>16480</v>
      </c>
      <c r="BK771">
        <v>3916</v>
      </c>
      <c r="BL771" s="142">
        <v>17</v>
      </c>
      <c r="BM771" s="141">
        <v>0</v>
      </c>
      <c r="BN771" s="141">
        <v>0</v>
      </c>
      <c r="BO771" s="141">
        <v>0</v>
      </c>
      <c r="BP771" s="141">
        <v>0</v>
      </c>
      <c r="BQ771" s="141">
        <v>0</v>
      </c>
      <c r="BR771" s="141">
        <v>0</v>
      </c>
      <c r="BS771" s="141">
        <v>0</v>
      </c>
      <c r="BT771" s="155">
        <v>1</v>
      </c>
      <c r="BU771" s="141">
        <v>0</v>
      </c>
      <c r="BV771" s="141">
        <v>1</v>
      </c>
      <c r="BW771" s="141">
        <v>0</v>
      </c>
      <c r="BX771" s="155">
        <v>0</v>
      </c>
      <c r="BY771" s="141">
        <v>0</v>
      </c>
      <c r="BZ771" s="141">
        <v>0</v>
      </c>
      <c r="CA771" s="141">
        <v>0</v>
      </c>
      <c r="CB771" s="141">
        <v>0</v>
      </c>
      <c r="CC771" s="155">
        <v>1</v>
      </c>
      <c r="CD771" s="141">
        <v>1</v>
      </c>
      <c r="CE771" s="141">
        <v>1</v>
      </c>
      <c r="CF771" s="141">
        <v>1</v>
      </c>
      <c r="CG771" s="141">
        <v>1</v>
      </c>
      <c r="CH771" s="141">
        <v>1</v>
      </c>
      <c r="CI771" s="141">
        <v>0</v>
      </c>
      <c r="CJ771" s="141">
        <v>0</v>
      </c>
      <c r="CK771">
        <v>0</v>
      </c>
      <c r="CL771" s="141">
        <v>0</v>
      </c>
      <c r="CM771" s="141">
        <v>0</v>
      </c>
      <c r="CN771" s="141">
        <v>0</v>
      </c>
      <c r="CO771" s="155">
        <v>1</v>
      </c>
      <c r="CP771">
        <v>0.63</v>
      </c>
      <c r="CQ771">
        <v>161</v>
      </c>
      <c r="CR771">
        <v>1</v>
      </c>
      <c r="CS771">
        <v>0</v>
      </c>
      <c r="CT771">
        <v>17</v>
      </c>
      <c r="CU771" s="157"/>
      <c r="CZ771" s="33" t="s">
        <v>85</v>
      </c>
    </row>
    <row r="772" spans="1:104" x14ac:dyDescent="0.25">
      <c r="A772">
        <v>771</v>
      </c>
      <c r="B772">
        <v>50</v>
      </c>
      <c r="C772" s="24" t="s">
        <v>478</v>
      </c>
      <c r="D772" s="12">
        <v>8.6</v>
      </c>
      <c r="E772" s="13">
        <v>0.5</v>
      </c>
      <c r="F772" s="7">
        <f t="shared" si="178"/>
        <v>17.2</v>
      </c>
      <c r="G772" s="7">
        <f t="shared" si="190"/>
        <v>8.1</v>
      </c>
      <c r="H772" s="15">
        <f t="shared" si="191"/>
        <v>9.1</v>
      </c>
      <c r="I772" s="11">
        <f t="shared" si="192"/>
        <v>9.4587141279251663E-2</v>
      </c>
      <c r="J772" s="32">
        <f t="shared" si="193"/>
        <v>5.499252399956492E-3</v>
      </c>
      <c r="K772" s="32">
        <f t="shared" si="194"/>
        <v>181.8428992289773</v>
      </c>
      <c r="L772" s="8">
        <v>0</v>
      </c>
      <c r="M772" s="9">
        <v>1</v>
      </c>
      <c r="N772" s="8">
        <v>0</v>
      </c>
      <c r="O772" s="9">
        <v>0</v>
      </c>
      <c r="P772" s="9">
        <v>0</v>
      </c>
      <c r="Q772" s="9">
        <v>1</v>
      </c>
      <c r="R772" s="9">
        <v>0</v>
      </c>
      <c r="S772" s="8">
        <v>32775</v>
      </c>
      <c r="T772" s="9">
        <v>3</v>
      </c>
      <c r="U772" s="9">
        <f t="shared" si="195"/>
        <v>32771</v>
      </c>
      <c r="V772" s="9">
        <f t="shared" si="196"/>
        <v>6</v>
      </c>
      <c r="W772" s="7">
        <v>12.6</v>
      </c>
      <c r="X772" s="7">
        <f t="shared" si="189"/>
        <v>25.9</v>
      </c>
      <c r="Y772" s="9">
        <v>1</v>
      </c>
      <c r="Z772" s="9">
        <v>0</v>
      </c>
      <c r="AA772" s="9">
        <v>1</v>
      </c>
      <c r="AB772" s="9">
        <v>0</v>
      </c>
      <c r="AC772" s="9">
        <v>0</v>
      </c>
      <c r="AD772" s="29">
        <v>0</v>
      </c>
      <c r="AE772" s="9">
        <v>0</v>
      </c>
      <c r="AF772" s="9">
        <v>1</v>
      </c>
      <c r="AG772" s="29">
        <v>0</v>
      </c>
      <c r="AH772" s="9">
        <v>0</v>
      </c>
      <c r="AI772" s="29">
        <v>1</v>
      </c>
      <c r="AJ772" s="20">
        <v>2008</v>
      </c>
      <c r="AK772" s="32">
        <v>0</v>
      </c>
      <c r="AL772" s="32">
        <v>0</v>
      </c>
      <c r="AM772" s="32">
        <v>0</v>
      </c>
      <c r="AN772" s="42">
        <v>1</v>
      </c>
      <c r="AO772" s="41" t="s">
        <v>98</v>
      </c>
      <c r="AP772" s="17" t="s">
        <v>98</v>
      </c>
      <c r="AQ772" s="32">
        <v>1</v>
      </c>
      <c r="AR772" s="39">
        <v>0</v>
      </c>
      <c r="AS772" t="s">
        <v>98</v>
      </c>
      <c r="AT772" s="39" t="s">
        <v>98</v>
      </c>
      <c r="AU772">
        <v>0</v>
      </c>
      <c r="AV772" s="17">
        <v>1</v>
      </c>
      <c r="AW772" t="s">
        <v>98</v>
      </c>
      <c r="AX772" s="17" t="s">
        <v>98</v>
      </c>
      <c r="AY772" s="17" t="s">
        <v>2</v>
      </c>
      <c r="AZ772">
        <v>1</v>
      </c>
      <c r="BA772">
        <v>0</v>
      </c>
      <c r="BB772">
        <v>0</v>
      </c>
      <c r="BC772">
        <v>0</v>
      </c>
      <c r="BD772">
        <v>0</v>
      </c>
      <c r="BE772">
        <v>0</v>
      </c>
      <c r="BF772" s="17">
        <v>0</v>
      </c>
      <c r="BG772">
        <v>1</v>
      </c>
      <c r="BH772">
        <v>0</v>
      </c>
      <c r="BI772" s="17">
        <v>0</v>
      </c>
      <c r="BJ772">
        <v>30085</v>
      </c>
      <c r="BK772">
        <v>22725</v>
      </c>
      <c r="BL772" s="24">
        <v>44.5</v>
      </c>
      <c r="BM772">
        <v>1</v>
      </c>
      <c r="BN772">
        <v>0</v>
      </c>
      <c r="BO772">
        <v>0</v>
      </c>
      <c r="BP772">
        <v>0</v>
      </c>
      <c r="BQ772">
        <v>0</v>
      </c>
      <c r="BR772">
        <v>0</v>
      </c>
      <c r="BS772">
        <v>0</v>
      </c>
      <c r="BT772" s="17">
        <v>0</v>
      </c>
      <c r="BU772">
        <v>0</v>
      </c>
      <c r="BV772">
        <v>0</v>
      </c>
      <c r="BW772">
        <v>0</v>
      </c>
      <c r="BX772" s="17">
        <v>1</v>
      </c>
      <c r="BY772">
        <v>0</v>
      </c>
      <c r="BZ772">
        <v>0</v>
      </c>
      <c r="CA772">
        <v>0</v>
      </c>
      <c r="CB772">
        <v>0</v>
      </c>
      <c r="CC772" s="17">
        <v>0</v>
      </c>
      <c r="CD772">
        <v>0</v>
      </c>
      <c r="CE772">
        <v>0</v>
      </c>
      <c r="CF772">
        <v>1</v>
      </c>
      <c r="CG772">
        <v>1</v>
      </c>
      <c r="CH772">
        <v>0</v>
      </c>
      <c r="CI772">
        <v>0</v>
      </c>
      <c r="CJ772">
        <v>0</v>
      </c>
      <c r="CK772">
        <v>0</v>
      </c>
      <c r="CL772">
        <v>0</v>
      </c>
      <c r="CM772">
        <v>0</v>
      </c>
      <c r="CN772">
        <v>0</v>
      </c>
      <c r="CO772" s="17">
        <v>0</v>
      </c>
      <c r="CP772">
        <v>0.21149999999999999</v>
      </c>
      <c r="CQ772">
        <v>7</v>
      </c>
      <c r="CR772">
        <v>0</v>
      </c>
      <c r="CS772">
        <v>1</v>
      </c>
      <c r="CT772">
        <v>26</v>
      </c>
      <c r="CZ772" s="33" t="s">
        <v>85</v>
      </c>
    </row>
    <row r="773" spans="1:104" x14ac:dyDescent="0.25">
      <c r="A773">
        <v>772</v>
      </c>
      <c r="B773">
        <v>50</v>
      </c>
      <c r="C773" s="24" t="s">
        <v>478</v>
      </c>
      <c r="D773" s="12">
        <v>9</v>
      </c>
      <c r="E773" s="13">
        <v>0.7</v>
      </c>
      <c r="F773" s="7">
        <f t="shared" si="178"/>
        <v>12.857142857142858</v>
      </c>
      <c r="G773" s="7">
        <f t="shared" si="190"/>
        <v>8.3000000000000007</v>
      </c>
      <c r="H773" s="15">
        <f t="shared" si="191"/>
        <v>9.6999999999999993</v>
      </c>
      <c r="I773" s="11">
        <f t="shared" si="192"/>
        <v>7.0813475985194219E-2</v>
      </c>
      <c r="J773" s="32">
        <f t="shared" si="193"/>
        <v>5.5077147988484383E-3</v>
      </c>
      <c r="K773" s="32">
        <f t="shared" si="194"/>
        <v>181.5635043791813</v>
      </c>
      <c r="L773" s="8">
        <v>0</v>
      </c>
      <c r="M773" s="9">
        <v>1</v>
      </c>
      <c r="N773" s="8">
        <v>0</v>
      </c>
      <c r="O773" s="9">
        <v>0</v>
      </c>
      <c r="P773" s="9">
        <v>0</v>
      </c>
      <c r="Q773" s="9">
        <v>1</v>
      </c>
      <c r="R773" s="9">
        <v>0</v>
      </c>
      <c r="S773" s="8">
        <v>32804</v>
      </c>
      <c r="T773" s="9">
        <v>3</v>
      </c>
      <c r="U773" s="9">
        <f t="shared" si="195"/>
        <v>32800</v>
      </c>
      <c r="V773" s="9">
        <f t="shared" si="196"/>
        <v>6</v>
      </c>
      <c r="W773" s="7">
        <v>12.6</v>
      </c>
      <c r="X773" s="7">
        <f t="shared" si="189"/>
        <v>25.9</v>
      </c>
      <c r="Y773" s="9">
        <v>1</v>
      </c>
      <c r="Z773" s="9">
        <v>0</v>
      </c>
      <c r="AA773" s="9">
        <v>0</v>
      </c>
      <c r="AB773" s="9">
        <v>1</v>
      </c>
      <c r="AC773" s="9">
        <v>0</v>
      </c>
      <c r="AD773" s="29">
        <v>0</v>
      </c>
      <c r="AE773" s="9">
        <v>0</v>
      </c>
      <c r="AF773" s="9">
        <v>1</v>
      </c>
      <c r="AG773" s="29">
        <v>0</v>
      </c>
      <c r="AH773" s="9">
        <v>0</v>
      </c>
      <c r="AI773" s="29">
        <v>1</v>
      </c>
      <c r="AJ773" s="20">
        <v>2008</v>
      </c>
      <c r="AK773" s="32">
        <v>0</v>
      </c>
      <c r="AL773" s="32">
        <v>0</v>
      </c>
      <c r="AM773" s="32">
        <v>0</v>
      </c>
      <c r="AN773" s="42">
        <v>1</v>
      </c>
      <c r="AO773" s="41" t="s">
        <v>98</v>
      </c>
      <c r="AP773" s="17" t="s">
        <v>98</v>
      </c>
      <c r="AQ773" s="32">
        <v>1</v>
      </c>
      <c r="AR773" s="39">
        <v>0</v>
      </c>
      <c r="AS773" t="s">
        <v>98</v>
      </c>
      <c r="AT773" s="39" t="s">
        <v>98</v>
      </c>
      <c r="AU773">
        <v>0</v>
      </c>
      <c r="AV773" s="17">
        <v>1</v>
      </c>
      <c r="AW773" t="s">
        <v>98</v>
      </c>
      <c r="AX773" s="17" t="s">
        <v>98</v>
      </c>
      <c r="AY773" s="17" t="s">
        <v>2</v>
      </c>
      <c r="AZ773">
        <v>1</v>
      </c>
      <c r="BA773">
        <v>0</v>
      </c>
      <c r="BB773">
        <v>0</v>
      </c>
      <c r="BC773">
        <v>0</v>
      </c>
      <c r="BD773">
        <v>0</v>
      </c>
      <c r="BE773">
        <v>0</v>
      </c>
      <c r="BF773" s="17">
        <v>0</v>
      </c>
      <c r="BG773">
        <v>1</v>
      </c>
      <c r="BH773">
        <v>0</v>
      </c>
      <c r="BI773" s="17">
        <v>0</v>
      </c>
      <c r="BJ773">
        <v>30085</v>
      </c>
      <c r="BK773">
        <v>22725</v>
      </c>
      <c r="BL773" s="24">
        <v>44.5</v>
      </c>
      <c r="BM773">
        <v>1</v>
      </c>
      <c r="BN773">
        <v>0</v>
      </c>
      <c r="BO773">
        <v>0</v>
      </c>
      <c r="BP773">
        <v>0</v>
      </c>
      <c r="BQ773">
        <v>0</v>
      </c>
      <c r="BR773">
        <v>0</v>
      </c>
      <c r="BS773">
        <v>0</v>
      </c>
      <c r="BT773" s="17">
        <v>0</v>
      </c>
      <c r="BU773">
        <v>0</v>
      </c>
      <c r="BV773">
        <v>0</v>
      </c>
      <c r="BW773">
        <v>0</v>
      </c>
      <c r="BX773" s="17">
        <v>1</v>
      </c>
      <c r="BY773">
        <v>0</v>
      </c>
      <c r="BZ773">
        <v>0</v>
      </c>
      <c r="CA773">
        <v>0</v>
      </c>
      <c r="CB773">
        <v>0</v>
      </c>
      <c r="CC773" s="17">
        <v>0</v>
      </c>
      <c r="CD773">
        <v>0</v>
      </c>
      <c r="CE773">
        <v>0</v>
      </c>
      <c r="CF773">
        <v>1</v>
      </c>
      <c r="CG773">
        <v>1</v>
      </c>
      <c r="CH773">
        <v>0</v>
      </c>
      <c r="CI773">
        <v>0</v>
      </c>
      <c r="CJ773">
        <v>0</v>
      </c>
      <c r="CK773">
        <v>0</v>
      </c>
      <c r="CL773">
        <v>0</v>
      </c>
      <c r="CM773">
        <v>0</v>
      </c>
      <c r="CN773">
        <v>0</v>
      </c>
      <c r="CO773" s="17">
        <v>0</v>
      </c>
      <c r="CP773">
        <v>0.21149999999999999</v>
      </c>
      <c r="CQ773">
        <v>7</v>
      </c>
      <c r="CR773">
        <v>0</v>
      </c>
      <c r="CS773">
        <v>1</v>
      </c>
      <c r="CT773">
        <v>26</v>
      </c>
      <c r="CZ773" s="33" t="s">
        <v>85</v>
      </c>
    </row>
    <row r="774" spans="1:104" x14ac:dyDescent="0.25">
      <c r="A774">
        <v>773</v>
      </c>
      <c r="B774">
        <v>50</v>
      </c>
      <c r="C774" s="24" t="s">
        <v>478</v>
      </c>
      <c r="D774" s="12">
        <v>10.3</v>
      </c>
      <c r="E774" s="13">
        <v>0.7</v>
      </c>
      <c r="F774" s="7">
        <f t="shared" si="178"/>
        <v>14.714285714285717</v>
      </c>
      <c r="G774" s="7">
        <f t="shared" si="190"/>
        <v>9.6000000000000014</v>
      </c>
      <c r="H774" s="15">
        <f t="shared" si="191"/>
        <v>11</v>
      </c>
      <c r="I774" s="11">
        <f t="shared" si="192"/>
        <v>8.0004977370878347E-2</v>
      </c>
      <c r="J774" s="32">
        <f t="shared" si="193"/>
        <v>5.4372314718072658E-3</v>
      </c>
      <c r="K774" s="32">
        <f t="shared" si="194"/>
        <v>183.91712863157045</v>
      </c>
      <c r="L774" s="8">
        <v>0</v>
      </c>
      <c r="M774" s="9">
        <v>1</v>
      </c>
      <c r="N774" s="8">
        <v>0</v>
      </c>
      <c r="O774" s="9">
        <v>0</v>
      </c>
      <c r="P774" s="9">
        <v>0</v>
      </c>
      <c r="Q774" s="9">
        <v>1</v>
      </c>
      <c r="R774" s="9">
        <v>0</v>
      </c>
      <c r="S774" s="8">
        <v>33613</v>
      </c>
      <c r="T774" s="9">
        <v>3</v>
      </c>
      <c r="U774" s="9">
        <f t="shared" si="195"/>
        <v>33609</v>
      </c>
      <c r="V774" s="9">
        <f t="shared" si="196"/>
        <v>6</v>
      </c>
      <c r="W774" s="7">
        <v>12.6</v>
      </c>
      <c r="X774" s="7">
        <f t="shared" si="189"/>
        <v>25.9</v>
      </c>
      <c r="Y774" s="9">
        <v>1</v>
      </c>
      <c r="Z774" s="9">
        <v>0</v>
      </c>
      <c r="AA774" s="9">
        <v>0</v>
      </c>
      <c r="AB774" s="9">
        <v>0</v>
      </c>
      <c r="AC774" s="9">
        <v>0</v>
      </c>
      <c r="AD774" s="29">
        <v>1</v>
      </c>
      <c r="AE774" s="9">
        <v>0</v>
      </c>
      <c r="AF774" s="9">
        <v>1</v>
      </c>
      <c r="AG774" s="29">
        <v>0</v>
      </c>
      <c r="AH774" s="9">
        <v>0</v>
      </c>
      <c r="AI774" s="29">
        <v>1</v>
      </c>
      <c r="AJ774" s="20">
        <v>2008</v>
      </c>
      <c r="AK774" s="32">
        <v>0</v>
      </c>
      <c r="AL774" s="32">
        <v>0</v>
      </c>
      <c r="AM774" s="32">
        <v>0</v>
      </c>
      <c r="AN774" s="42">
        <v>1</v>
      </c>
      <c r="AO774" s="41" t="s">
        <v>98</v>
      </c>
      <c r="AP774" s="17" t="s">
        <v>98</v>
      </c>
      <c r="AQ774" s="32">
        <v>1</v>
      </c>
      <c r="AR774" s="39">
        <v>0</v>
      </c>
      <c r="AS774" t="s">
        <v>98</v>
      </c>
      <c r="AT774" s="39" t="s">
        <v>98</v>
      </c>
      <c r="AU774">
        <v>0</v>
      </c>
      <c r="AV774" s="17">
        <v>1</v>
      </c>
      <c r="AW774" t="s">
        <v>98</v>
      </c>
      <c r="AX774" s="17" t="s">
        <v>98</v>
      </c>
      <c r="AY774" s="17" t="s">
        <v>2</v>
      </c>
      <c r="AZ774">
        <v>1</v>
      </c>
      <c r="BA774">
        <v>0</v>
      </c>
      <c r="BB774">
        <v>0</v>
      </c>
      <c r="BC774">
        <v>0</v>
      </c>
      <c r="BD774">
        <v>0</v>
      </c>
      <c r="BE774">
        <v>0</v>
      </c>
      <c r="BF774" s="17">
        <v>0</v>
      </c>
      <c r="BG774">
        <v>1</v>
      </c>
      <c r="BH774">
        <v>0</v>
      </c>
      <c r="BI774" s="17">
        <v>0</v>
      </c>
      <c r="BJ774">
        <v>30085</v>
      </c>
      <c r="BK774">
        <v>22725</v>
      </c>
      <c r="BL774" s="24">
        <v>44.5</v>
      </c>
      <c r="BM774">
        <v>1</v>
      </c>
      <c r="BN774">
        <v>0</v>
      </c>
      <c r="BO774">
        <v>0</v>
      </c>
      <c r="BP774">
        <v>0</v>
      </c>
      <c r="BQ774">
        <v>0</v>
      </c>
      <c r="BR774">
        <v>0</v>
      </c>
      <c r="BS774">
        <v>0</v>
      </c>
      <c r="BT774" s="17">
        <v>0</v>
      </c>
      <c r="BU774">
        <v>0</v>
      </c>
      <c r="BV774">
        <v>0</v>
      </c>
      <c r="BW774">
        <v>0</v>
      </c>
      <c r="BX774" s="17">
        <v>1</v>
      </c>
      <c r="BY774">
        <v>0</v>
      </c>
      <c r="BZ774">
        <v>0</v>
      </c>
      <c r="CA774">
        <v>0</v>
      </c>
      <c r="CB774">
        <v>0</v>
      </c>
      <c r="CC774" s="17">
        <v>0</v>
      </c>
      <c r="CD774">
        <v>0</v>
      </c>
      <c r="CE774">
        <v>0</v>
      </c>
      <c r="CF774">
        <v>1</v>
      </c>
      <c r="CG774">
        <v>1</v>
      </c>
      <c r="CH774">
        <v>0</v>
      </c>
      <c r="CI774">
        <v>0</v>
      </c>
      <c r="CJ774">
        <v>0</v>
      </c>
      <c r="CK774">
        <v>0</v>
      </c>
      <c r="CL774">
        <v>0</v>
      </c>
      <c r="CM774">
        <v>0</v>
      </c>
      <c r="CN774">
        <v>0</v>
      </c>
      <c r="CO774" s="17">
        <v>0</v>
      </c>
      <c r="CP774">
        <v>0.21149999999999999</v>
      </c>
      <c r="CQ774">
        <v>7</v>
      </c>
      <c r="CR774">
        <v>0</v>
      </c>
      <c r="CS774">
        <v>1</v>
      </c>
      <c r="CT774">
        <v>26</v>
      </c>
      <c r="CZ774" s="33" t="s">
        <v>85</v>
      </c>
    </row>
    <row r="775" spans="1:104" x14ac:dyDescent="0.25">
      <c r="A775">
        <v>774</v>
      </c>
      <c r="B775">
        <v>50</v>
      </c>
      <c r="C775" s="24" t="s">
        <v>478</v>
      </c>
      <c r="D775" s="12">
        <v>7.6</v>
      </c>
      <c r="E775" s="13">
        <v>0.3</v>
      </c>
      <c r="F775" s="7">
        <f t="shared" si="178"/>
        <v>25.333333333333332</v>
      </c>
      <c r="G775" s="7">
        <f t="shared" si="190"/>
        <v>7.3</v>
      </c>
      <c r="H775" s="15">
        <f t="shared" si="191"/>
        <v>7.8999999999999995</v>
      </c>
      <c r="I775" s="11">
        <f t="shared" si="192"/>
        <v>0.13855815394052531</v>
      </c>
      <c r="J775" s="32">
        <f t="shared" si="193"/>
        <v>5.4694008134417889E-3</v>
      </c>
      <c r="K775" s="32">
        <f t="shared" si="194"/>
        <v>182.83538437014258</v>
      </c>
      <c r="L775" s="8">
        <v>0</v>
      </c>
      <c r="M775" s="9">
        <v>1</v>
      </c>
      <c r="N775" s="8">
        <v>0</v>
      </c>
      <c r="O775" s="9">
        <v>0</v>
      </c>
      <c r="P775" s="9">
        <v>0</v>
      </c>
      <c r="Q775" s="9">
        <v>1</v>
      </c>
      <c r="R775" s="9">
        <v>0</v>
      </c>
      <c r="S775" s="8">
        <v>32791</v>
      </c>
      <c r="T775" s="9">
        <v>3</v>
      </c>
      <c r="U775" s="9">
        <f t="shared" si="195"/>
        <v>32787</v>
      </c>
      <c r="V775" s="9">
        <f t="shared" si="196"/>
        <v>6</v>
      </c>
      <c r="W775" s="7">
        <v>12.8</v>
      </c>
      <c r="X775" s="7">
        <f t="shared" si="189"/>
        <v>25.7</v>
      </c>
      <c r="Y775" s="9">
        <v>1</v>
      </c>
      <c r="Z775" s="9">
        <v>0</v>
      </c>
      <c r="AA775" s="9">
        <v>1</v>
      </c>
      <c r="AB775" s="9">
        <v>0</v>
      </c>
      <c r="AC775" s="9">
        <v>0</v>
      </c>
      <c r="AD775" s="29">
        <v>0</v>
      </c>
      <c r="AE775" s="9">
        <v>0</v>
      </c>
      <c r="AF775" s="9">
        <v>1</v>
      </c>
      <c r="AG775" s="29">
        <v>0</v>
      </c>
      <c r="AH775" s="9">
        <v>0</v>
      </c>
      <c r="AI775" s="29">
        <v>1</v>
      </c>
      <c r="AJ775" s="20">
        <v>2008</v>
      </c>
      <c r="AK775" s="32">
        <v>0</v>
      </c>
      <c r="AL775" s="32">
        <v>0</v>
      </c>
      <c r="AM775" s="32">
        <v>0</v>
      </c>
      <c r="AN775" s="42">
        <v>1</v>
      </c>
      <c r="AO775" s="41" t="s">
        <v>98</v>
      </c>
      <c r="AP775" s="17" t="s">
        <v>98</v>
      </c>
      <c r="AQ775">
        <v>0</v>
      </c>
      <c r="AR775" s="39">
        <v>1</v>
      </c>
      <c r="AS775" t="s">
        <v>98</v>
      </c>
      <c r="AT775" s="39" t="s">
        <v>98</v>
      </c>
      <c r="AU775">
        <v>0</v>
      </c>
      <c r="AV775" s="17">
        <v>1</v>
      </c>
      <c r="AW775" t="s">
        <v>98</v>
      </c>
      <c r="AX775" s="17" t="s">
        <v>98</v>
      </c>
      <c r="AY775" s="17" t="s">
        <v>2</v>
      </c>
      <c r="AZ775">
        <v>1</v>
      </c>
      <c r="BA775">
        <v>0</v>
      </c>
      <c r="BB775">
        <v>0</v>
      </c>
      <c r="BC775">
        <v>0</v>
      </c>
      <c r="BD775">
        <v>0</v>
      </c>
      <c r="BE775">
        <v>0</v>
      </c>
      <c r="BF775" s="17">
        <v>0</v>
      </c>
      <c r="BG775">
        <v>1</v>
      </c>
      <c r="BH775">
        <v>0</v>
      </c>
      <c r="BI775" s="17">
        <v>0</v>
      </c>
      <c r="BJ775">
        <v>30085</v>
      </c>
      <c r="BK775">
        <v>22725</v>
      </c>
      <c r="BL775" s="24">
        <v>44.5</v>
      </c>
      <c r="BM775">
        <v>1</v>
      </c>
      <c r="BN775">
        <v>0</v>
      </c>
      <c r="BO775">
        <v>0</v>
      </c>
      <c r="BP775">
        <v>0</v>
      </c>
      <c r="BQ775">
        <v>0</v>
      </c>
      <c r="BR775">
        <v>0</v>
      </c>
      <c r="BS775">
        <v>0</v>
      </c>
      <c r="BT775" s="17">
        <v>0</v>
      </c>
      <c r="BU775">
        <v>0</v>
      </c>
      <c r="BV775">
        <v>0</v>
      </c>
      <c r="BW775">
        <v>0</v>
      </c>
      <c r="BX775" s="17">
        <v>1</v>
      </c>
      <c r="BY775">
        <v>0</v>
      </c>
      <c r="BZ775">
        <v>0</v>
      </c>
      <c r="CA775">
        <v>0</v>
      </c>
      <c r="CB775">
        <v>0</v>
      </c>
      <c r="CC775" s="17">
        <v>0</v>
      </c>
      <c r="CD775">
        <v>0</v>
      </c>
      <c r="CE775">
        <v>0</v>
      </c>
      <c r="CF775">
        <v>1</v>
      </c>
      <c r="CG775">
        <v>1</v>
      </c>
      <c r="CH775">
        <v>0</v>
      </c>
      <c r="CI775">
        <v>0</v>
      </c>
      <c r="CJ775">
        <v>0</v>
      </c>
      <c r="CK775">
        <v>0</v>
      </c>
      <c r="CL775">
        <v>0</v>
      </c>
      <c r="CM775">
        <v>0</v>
      </c>
      <c r="CN775">
        <v>0</v>
      </c>
      <c r="CO775" s="17">
        <v>0</v>
      </c>
      <c r="CP775">
        <v>0.21149999999999999</v>
      </c>
      <c r="CQ775">
        <v>7</v>
      </c>
      <c r="CR775">
        <v>0</v>
      </c>
      <c r="CS775">
        <v>1</v>
      </c>
      <c r="CT775">
        <v>26</v>
      </c>
      <c r="CZ775" s="33" t="s">
        <v>85</v>
      </c>
    </row>
    <row r="776" spans="1:104" x14ac:dyDescent="0.25">
      <c r="A776">
        <v>775</v>
      </c>
      <c r="B776">
        <v>50</v>
      </c>
      <c r="C776" s="24" t="s">
        <v>478</v>
      </c>
      <c r="D776" s="12">
        <v>11.2</v>
      </c>
      <c r="E776" s="13">
        <v>0.5</v>
      </c>
      <c r="F776" s="7">
        <f t="shared" si="178"/>
        <v>22.4</v>
      </c>
      <c r="G776" s="7">
        <f t="shared" si="190"/>
        <v>10.7</v>
      </c>
      <c r="H776" s="15">
        <f t="shared" si="191"/>
        <v>11.7</v>
      </c>
      <c r="I776" s="11">
        <f t="shared" si="192"/>
        <v>0.12271852327728827</v>
      </c>
      <c r="J776" s="32">
        <f t="shared" si="193"/>
        <v>5.4785055034503698E-3</v>
      </c>
      <c r="K776" s="32">
        <f t="shared" si="194"/>
        <v>182.53153152263857</v>
      </c>
      <c r="L776" s="8">
        <v>0</v>
      </c>
      <c r="M776" s="9">
        <v>1</v>
      </c>
      <c r="N776" s="8">
        <v>0</v>
      </c>
      <c r="O776" s="9">
        <v>0</v>
      </c>
      <c r="P776" s="9">
        <v>0</v>
      </c>
      <c r="Q776" s="9">
        <v>1</v>
      </c>
      <c r="R776" s="9">
        <v>0</v>
      </c>
      <c r="S776" s="8">
        <v>32820</v>
      </c>
      <c r="T776" s="9">
        <v>3</v>
      </c>
      <c r="U776" s="9">
        <f t="shared" si="195"/>
        <v>32816</v>
      </c>
      <c r="V776" s="9">
        <f t="shared" si="196"/>
        <v>6</v>
      </c>
      <c r="W776" s="7">
        <v>12.8</v>
      </c>
      <c r="X776" s="7">
        <f t="shared" si="189"/>
        <v>25.7</v>
      </c>
      <c r="Y776" s="9">
        <v>1</v>
      </c>
      <c r="Z776" s="9">
        <v>0</v>
      </c>
      <c r="AA776" s="9">
        <v>0</v>
      </c>
      <c r="AB776" s="9">
        <v>1</v>
      </c>
      <c r="AC776" s="9">
        <v>0</v>
      </c>
      <c r="AD776" s="29">
        <v>0</v>
      </c>
      <c r="AE776" s="9">
        <v>0</v>
      </c>
      <c r="AF776" s="9">
        <v>1</v>
      </c>
      <c r="AG776" s="29">
        <v>0</v>
      </c>
      <c r="AH776" s="9">
        <v>0</v>
      </c>
      <c r="AI776" s="29">
        <v>1</v>
      </c>
      <c r="AJ776" s="20">
        <v>2008</v>
      </c>
      <c r="AK776" s="32">
        <v>0</v>
      </c>
      <c r="AL776" s="32">
        <v>0</v>
      </c>
      <c r="AM776" s="32">
        <v>0</v>
      </c>
      <c r="AN776" s="42">
        <v>1</v>
      </c>
      <c r="AO776" s="41" t="s">
        <v>98</v>
      </c>
      <c r="AP776" s="17" t="s">
        <v>98</v>
      </c>
      <c r="AQ776">
        <v>0</v>
      </c>
      <c r="AR776" s="39">
        <v>1</v>
      </c>
      <c r="AS776" t="s">
        <v>98</v>
      </c>
      <c r="AT776" s="39" t="s">
        <v>98</v>
      </c>
      <c r="AU776">
        <v>0</v>
      </c>
      <c r="AV776" s="17">
        <v>1</v>
      </c>
      <c r="AW776" t="s">
        <v>98</v>
      </c>
      <c r="AX776" s="17" t="s">
        <v>98</v>
      </c>
      <c r="AY776" s="17" t="s">
        <v>2</v>
      </c>
      <c r="AZ776">
        <v>1</v>
      </c>
      <c r="BA776">
        <v>0</v>
      </c>
      <c r="BB776">
        <v>0</v>
      </c>
      <c r="BC776">
        <v>0</v>
      </c>
      <c r="BD776">
        <v>0</v>
      </c>
      <c r="BE776">
        <v>0</v>
      </c>
      <c r="BF776" s="17">
        <v>0</v>
      </c>
      <c r="BG776">
        <v>1</v>
      </c>
      <c r="BH776">
        <v>0</v>
      </c>
      <c r="BI776" s="17">
        <v>0</v>
      </c>
      <c r="BJ776">
        <v>30085</v>
      </c>
      <c r="BK776">
        <v>22725</v>
      </c>
      <c r="BL776" s="24">
        <v>44.5</v>
      </c>
      <c r="BM776">
        <v>1</v>
      </c>
      <c r="BN776">
        <v>0</v>
      </c>
      <c r="BO776">
        <v>0</v>
      </c>
      <c r="BP776">
        <v>0</v>
      </c>
      <c r="BQ776">
        <v>0</v>
      </c>
      <c r="BR776">
        <v>0</v>
      </c>
      <c r="BS776">
        <v>0</v>
      </c>
      <c r="BT776" s="17">
        <v>0</v>
      </c>
      <c r="BU776">
        <v>0</v>
      </c>
      <c r="BV776">
        <v>0</v>
      </c>
      <c r="BW776">
        <v>0</v>
      </c>
      <c r="BX776" s="17">
        <v>1</v>
      </c>
      <c r="BY776">
        <v>0</v>
      </c>
      <c r="BZ776">
        <v>0</v>
      </c>
      <c r="CA776">
        <v>0</v>
      </c>
      <c r="CB776">
        <v>0</v>
      </c>
      <c r="CC776" s="17">
        <v>0</v>
      </c>
      <c r="CD776">
        <v>0</v>
      </c>
      <c r="CE776">
        <v>0</v>
      </c>
      <c r="CF776">
        <v>1</v>
      </c>
      <c r="CG776">
        <v>1</v>
      </c>
      <c r="CH776">
        <v>0</v>
      </c>
      <c r="CI776">
        <v>0</v>
      </c>
      <c r="CJ776">
        <v>0</v>
      </c>
      <c r="CK776">
        <v>0</v>
      </c>
      <c r="CL776">
        <v>0</v>
      </c>
      <c r="CM776">
        <v>0</v>
      </c>
      <c r="CN776">
        <v>0</v>
      </c>
      <c r="CO776" s="17">
        <v>0</v>
      </c>
      <c r="CP776">
        <v>0.21149999999999999</v>
      </c>
      <c r="CQ776">
        <v>7</v>
      </c>
      <c r="CR776">
        <v>0</v>
      </c>
      <c r="CS776">
        <v>1</v>
      </c>
      <c r="CT776">
        <v>26</v>
      </c>
      <c r="CZ776" s="33" t="s">
        <v>85</v>
      </c>
    </row>
    <row r="777" spans="1:104" s="141" customFormat="1" x14ac:dyDescent="0.25">
      <c r="A777" s="141">
        <v>776</v>
      </c>
      <c r="B777" s="141">
        <v>50</v>
      </c>
      <c r="C777" s="142" t="s">
        <v>478</v>
      </c>
      <c r="D777" s="143">
        <v>11.4</v>
      </c>
      <c r="E777" s="144">
        <v>0.5</v>
      </c>
      <c r="F777" s="145">
        <f t="shared" si="178"/>
        <v>22.8</v>
      </c>
      <c r="G777" s="145">
        <f t="shared" si="190"/>
        <v>10.9</v>
      </c>
      <c r="H777" s="146">
        <f t="shared" si="191"/>
        <v>11.9</v>
      </c>
      <c r="I777" s="147">
        <f t="shared" si="192"/>
        <v>0.12474327691742701</v>
      </c>
      <c r="J777" s="148">
        <f t="shared" si="193"/>
        <v>5.4711963560275002E-3</v>
      </c>
      <c r="K777" s="148">
        <f t="shared" si="194"/>
        <v>182.77538127439374</v>
      </c>
      <c r="L777" s="149">
        <v>0</v>
      </c>
      <c r="M777" s="150">
        <v>1</v>
      </c>
      <c r="N777" s="149">
        <v>0</v>
      </c>
      <c r="O777" s="150">
        <v>0</v>
      </c>
      <c r="P777" s="150">
        <v>0</v>
      </c>
      <c r="Q777" s="150">
        <v>1</v>
      </c>
      <c r="R777" s="150">
        <v>0</v>
      </c>
      <c r="S777" s="149">
        <v>32891</v>
      </c>
      <c r="T777" s="150">
        <v>3</v>
      </c>
      <c r="U777" s="150">
        <f t="shared" si="195"/>
        <v>32887</v>
      </c>
      <c r="V777" s="150">
        <f t="shared" si="196"/>
        <v>6</v>
      </c>
      <c r="W777" s="145">
        <v>12.8</v>
      </c>
      <c r="X777" s="145">
        <f t="shared" si="189"/>
        <v>25.7</v>
      </c>
      <c r="Y777" s="150">
        <v>1</v>
      </c>
      <c r="Z777" s="150">
        <v>0</v>
      </c>
      <c r="AA777" s="150">
        <v>0</v>
      </c>
      <c r="AB777" s="150">
        <v>0</v>
      </c>
      <c r="AC777" s="150">
        <v>0</v>
      </c>
      <c r="AD777" s="151">
        <v>1</v>
      </c>
      <c r="AE777" s="150">
        <v>0</v>
      </c>
      <c r="AF777" s="150">
        <v>1</v>
      </c>
      <c r="AG777" s="151">
        <v>0</v>
      </c>
      <c r="AH777" s="150">
        <v>0</v>
      </c>
      <c r="AI777" s="151">
        <v>1</v>
      </c>
      <c r="AJ777" s="152">
        <v>2008</v>
      </c>
      <c r="AK777" s="148">
        <v>0</v>
      </c>
      <c r="AL777" s="148">
        <v>0</v>
      </c>
      <c r="AM777" s="148">
        <v>0</v>
      </c>
      <c r="AN777" s="153">
        <v>1</v>
      </c>
      <c r="AO777" s="154" t="s">
        <v>98</v>
      </c>
      <c r="AP777" s="155" t="s">
        <v>98</v>
      </c>
      <c r="AQ777" s="141">
        <v>0</v>
      </c>
      <c r="AR777" s="156">
        <v>1</v>
      </c>
      <c r="AS777" s="141" t="s">
        <v>98</v>
      </c>
      <c r="AT777" s="156" t="s">
        <v>98</v>
      </c>
      <c r="AU777">
        <v>0</v>
      </c>
      <c r="AV777" s="155">
        <v>1</v>
      </c>
      <c r="AW777" s="141" t="s">
        <v>98</v>
      </c>
      <c r="AX777" s="155" t="s">
        <v>98</v>
      </c>
      <c r="AY777" s="155" t="s">
        <v>2</v>
      </c>
      <c r="AZ777">
        <v>1</v>
      </c>
      <c r="BA777">
        <v>0</v>
      </c>
      <c r="BB777">
        <v>0</v>
      </c>
      <c r="BC777">
        <v>0</v>
      </c>
      <c r="BD777">
        <v>0</v>
      </c>
      <c r="BE777">
        <v>0</v>
      </c>
      <c r="BF777" s="155">
        <v>0</v>
      </c>
      <c r="BG777">
        <v>1</v>
      </c>
      <c r="BH777">
        <v>0</v>
      </c>
      <c r="BI777" s="155">
        <v>0</v>
      </c>
      <c r="BJ777">
        <v>30085</v>
      </c>
      <c r="BK777">
        <v>22725</v>
      </c>
      <c r="BL777" s="142">
        <v>44.5</v>
      </c>
      <c r="BM777" s="141">
        <v>1</v>
      </c>
      <c r="BN777" s="141">
        <v>0</v>
      </c>
      <c r="BO777" s="141">
        <v>0</v>
      </c>
      <c r="BP777" s="141">
        <v>0</v>
      </c>
      <c r="BQ777" s="141">
        <v>0</v>
      </c>
      <c r="BR777" s="141">
        <v>0</v>
      </c>
      <c r="BS777" s="141">
        <v>0</v>
      </c>
      <c r="BT777" s="155">
        <v>0</v>
      </c>
      <c r="BU777" s="141">
        <v>0</v>
      </c>
      <c r="BV777" s="141">
        <v>0</v>
      </c>
      <c r="BW777" s="141">
        <v>0</v>
      </c>
      <c r="BX777" s="155">
        <v>1</v>
      </c>
      <c r="BY777" s="141">
        <v>0</v>
      </c>
      <c r="BZ777" s="141">
        <v>0</v>
      </c>
      <c r="CA777" s="141">
        <v>0</v>
      </c>
      <c r="CB777" s="141">
        <v>0</v>
      </c>
      <c r="CC777" s="155">
        <v>0</v>
      </c>
      <c r="CD777" s="141">
        <v>0</v>
      </c>
      <c r="CE777" s="141">
        <v>0</v>
      </c>
      <c r="CF777" s="141">
        <v>1</v>
      </c>
      <c r="CG777" s="141">
        <v>1</v>
      </c>
      <c r="CH777" s="141">
        <v>0</v>
      </c>
      <c r="CI777" s="141">
        <v>0</v>
      </c>
      <c r="CJ777" s="141">
        <v>0</v>
      </c>
      <c r="CK777">
        <v>0</v>
      </c>
      <c r="CL777" s="141">
        <v>0</v>
      </c>
      <c r="CM777" s="141">
        <v>0</v>
      </c>
      <c r="CN777" s="141">
        <v>0</v>
      </c>
      <c r="CO777" s="155">
        <v>0</v>
      </c>
      <c r="CP777">
        <v>0.21149999999999999</v>
      </c>
      <c r="CQ777">
        <v>7</v>
      </c>
      <c r="CR777">
        <v>0</v>
      </c>
      <c r="CS777">
        <v>1</v>
      </c>
      <c r="CT777">
        <v>26</v>
      </c>
      <c r="CU777" s="157"/>
      <c r="CZ777" s="33" t="s">
        <v>85</v>
      </c>
    </row>
    <row r="778" spans="1:104" s="124" customFormat="1" x14ac:dyDescent="0.25">
      <c r="A778" s="124">
        <v>777</v>
      </c>
      <c r="B778" s="124">
        <v>51</v>
      </c>
      <c r="C778" s="125" t="s">
        <v>480</v>
      </c>
      <c r="D778" s="126">
        <v>6.9290000000000003</v>
      </c>
      <c r="E778" s="127">
        <v>0.35099999999999998</v>
      </c>
      <c r="F778" s="128">
        <f t="shared" si="178"/>
        <v>19.740740740740744</v>
      </c>
      <c r="G778" s="128">
        <f t="shared" si="190"/>
        <v>6.5780000000000003</v>
      </c>
      <c r="H778" s="129">
        <f t="shared" si="191"/>
        <v>7.28</v>
      </c>
      <c r="I778" s="130">
        <f t="shared" si="192"/>
        <v>0.27982908448508376</v>
      </c>
      <c r="J778" s="131">
        <f t="shared" si="193"/>
        <v>1.4175206906373847E-2</v>
      </c>
      <c r="K778" s="131">
        <f t="shared" si="194"/>
        <v>70.545707488075706</v>
      </c>
      <c r="L778" s="132">
        <v>1</v>
      </c>
      <c r="M778" s="133">
        <v>0</v>
      </c>
      <c r="N778" s="132">
        <v>0</v>
      </c>
      <c r="O778" s="133">
        <v>0</v>
      </c>
      <c r="P778" s="133">
        <v>1</v>
      </c>
      <c r="Q778" s="133">
        <v>0</v>
      </c>
      <c r="R778" s="133">
        <v>0</v>
      </c>
      <c r="S778" s="132">
        <v>4596</v>
      </c>
      <c r="T778" s="133">
        <v>8</v>
      </c>
      <c r="U778" s="133">
        <f t="shared" si="195"/>
        <v>4587</v>
      </c>
      <c r="V778" s="133">
        <f t="shared" si="196"/>
        <v>1</v>
      </c>
      <c r="W778" s="128">
        <v>10.683</v>
      </c>
      <c r="X778" s="128">
        <v>7.8520000000000003</v>
      </c>
      <c r="Y778" s="133">
        <v>1</v>
      </c>
      <c r="Z778" s="133">
        <v>0</v>
      </c>
      <c r="AA778" s="133">
        <v>0</v>
      </c>
      <c r="AB778" s="133">
        <v>0</v>
      </c>
      <c r="AC778" s="133">
        <v>1</v>
      </c>
      <c r="AD778" s="134">
        <v>0</v>
      </c>
      <c r="AE778" s="133">
        <v>0</v>
      </c>
      <c r="AF778" s="133">
        <v>1</v>
      </c>
      <c r="AG778" s="134">
        <v>0</v>
      </c>
      <c r="AH778" s="133">
        <v>1</v>
      </c>
      <c r="AI778" s="134">
        <v>0</v>
      </c>
      <c r="AJ778" s="135">
        <v>2008</v>
      </c>
      <c r="AK778" s="131" t="s">
        <v>98</v>
      </c>
      <c r="AL778" s="131" t="s">
        <v>98</v>
      </c>
      <c r="AM778" s="131" t="s">
        <v>98</v>
      </c>
      <c r="AN778" s="136" t="s">
        <v>98</v>
      </c>
      <c r="AO778" s="137" t="s">
        <v>98</v>
      </c>
      <c r="AP778" s="138" t="s">
        <v>98</v>
      </c>
      <c r="AQ778" s="124">
        <v>0.66700000000000004</v>
      </c>
      <c r="AR778" s="139">
        <v>0.33300000000000002</v>
      </c>
      <c r="AS778" s="124" t="s">
        <v>98</v>
      </c>
      <c r="AT778" s="139" t="s">
        <v>98</v>
      </c>
      <c r="AU778">
        <v>0</v>
      </c>
      <c r="AV778" s="138">
        <v>1</v>
      </c>
      <c r="AW778" s="124">
        <v>0.32400000000000001</v>
      </c>
      <c r="AX778" s="138">
        <v>0.67600000000000005</v>
      </c>
      <c r="AY778" s="138" t="s">
        <v>13</v>
      </c>
      <c r="AZ778">
        <v>0</v>
      </c>
      <c r="BA778">
        <v>1</v>
      </c>
      <c r="BB778">
        <v>0</v>
      </c>
      <c r="BC778">
        <v>0</v>
      </c>
      <c r="BD778">
        <v>0</v>
      </c>
      <c r="BE778">
        <v>0</v>
      </c>
      <c r="BF778" s="138">
        <v>0</v>
      </c>
      <c r="BG778">
        <v>0</v>
      </c>
      <c r="BH778">
        <v>1</v>
      </c>
      <c r="BI778" s="138">
        <v>0</v>
      </c>
      <c r="BJ778">
        <v>1466</v>
      </c>
      <c r="BK778">
        <v>97</v>
      </c>
      <c r="BL778" s="125">
        <v>35.192</v>
      </c>
      <c r="BM778" s="124">
        <v>1</v>
      </c>
      <c r="BN778" s="124">
        <v>0</v>
      </c>
      <c r="BO778" s="124">
        <v>0</v>
      </c>
      <c r="BP778" s="124">
        <v>0</v>
      </c>
      <c r="BQ778" s="124">
        <v>0</v>
      </c>
      <c r="BR778" s="124">
        <v>0</v>
      </c>
      <c r="BS778" s="124">
        <v>0</v>
      </c>
      <c r="BT778" s="138">
        <v>0</v>
      </c>
      <c r="BU778" s="124">
        <v>0</v>
      </c>
      <c r="BV778" s="124">
        <v>0</v>
      </c>
      <c r="BW778" s="124">
        <v>0</v>
      </c>
      <c r="BX778" s="138">
        <v>1</v>
      </c>
      <c r="BY778" s="124">
        <v>0</v>
      </c>
      <c r="BZ778" s="124">
        <v>0</v>
      </c>
      <c r="CA778" s="124">
        <v>0</v>
      </c>
      <c r="CB778" s="124">
        <v>0</v>
      </c>
      <c r="CC778" s="138">
        <v>0</v>
      </c>
      <c r="CD778" s="124">
        <v>0</v>
      </c>
      <c r="CE778" s="124">
        <v>0</v>
      </c>
      <c r="CF778" s="124">
        <v>1</v>
      </c>
      <c r="CG778" s="124">
        <v>1</v>
      </c>
      <c r="CH778" s="124">
        <v>0</v>
      </c>
      <c r="CI778" s="124">
        <v>0</v>
      </c>
      <c r="CJ778" s="124">
        <v>0</v>
      </c>
      <c r="CK778" s="124">
        <v>0</v>
      </c>
      <c r="CL778" s="124">
        <v>0</v>
      </c>
      <c r="CM778" s="124">
        <v>0</v>
      </c>
      <c r="CN778" s="124">
        <v>0</v>
      </c>
      <c r="CO778" s="138">
        <v>0</v>
      </c>
      <c r="CP778">
        <v>0.20599999999999999</v>
      </c>
      <c r="CQ778">
        <v>0</v>
      </c>
      <c r="CR778">
        <v>1</v>
      </c>
      <c r="CS778">
        <v>0</v>
      </c>
      <c r="CT778">
        <v>22</v>
      </c>
      <c r="CU778" s="140"/>
      <c r="CZ778" s="33" t="s">
        <v>85</v>
      </c>
    </row>
    <row r="779" spans="1:104" x14ac:dyDescent="0.25">
      <c r="A779">
        <v>778</v>
      </c>
      <c r="B779">
        <v>52</v>
      </c>
      <c r="C779" s="24" t="s">
        <v>481</v>
      </c>
      <c r="D779" s="12">
        <v>6.55</v>
      </c>
      <c r="E779" s="13">
        <v>0.03</v>
      </c>
      <c r="F779" s="7">
        <f t="shared" si="178"/>
        <v>218.33333333333334</v>
      </c>
      <c r="G779" s="7">
        <f t="shared" si="190"/>
        <v>6.52</v>
      </c>
      <c r="H779" s="15">
        <f t="shared" si="191"/>
        <v>6.58</v>
      </c>
      <c r="I779" s="11">
        <f t="shared" si="192"/>
        <v>0.38170020583238862</v>
      </c>
      <c r="J779" s="32">
        <f t="shared" si="193"/>
        <v>1.7482452175529249E-3</v>
      </c>
      <c r="K779" s="32">
        <f t="shared" si="194"/>
        <v>572.00213674814574</v>
      </c>
      <c r="L779" s="8">
        <v>1</v>
      </c>
      <c r="M779" s="9">
        <v>0</v>
      </c>
      <c r="N779" s="8">
        <v>0</v>
      </c>
      <c r="O779" s="9">
        <v>0</v>
      </c>
      <c r="P779" s="9">
        <v>0</v>
      </c>
      <c r="Q779" s="9">
        <v>1</v>
      </c>
      <c r="R779" s="9">
        <v>0</v>
      </c>
      <c r="S779" s="8">
        <v>279522</v>
      </c>
      <c r="T779" s="9">
        <v>4</v>
      </c>
      <c r="U779" s="9">
        <f t="shared" si="195"/>
        <v>279517</v>
      </c>
      <c r="V779" s="9">
        <f t="shared" si="196"/>
        <v>8</v>
      </c>
      <c r="W779" s="7">
        <v>13.04</v>
      </c>
      <c r="X779" s="7">
        <f t="shared" ref="X779:X786" si="197">BL779-W779-6</f>
        <v>22.4</v>
      </c>
      <c r="Y779" s="9">
        <v>1</v>
      </c>
      <c r="Z779" s="9">
        <v>0</v>
      </c>
      <c r="AA779" s="9">
        <v>0</v>
      </c>
      <c r="AB779" s="9">
        <v>1</v>
      </c>
      <c r="AC779" s="9">
        <v>0</v>
      </c>
      <c r="AD779" s="29">
        <v>0</v>
      </c>
      <c r="AE779" s="9">
        <v>0</v>
      </c>
      <c r="AF779" s="9">
        <v>0</v>
      </c>
      <c r="AG779" s="29">
        <v>1</v>
      </c>
      <c r="AH779" s="9">
        <v>1</v>
      </c>
      <c r="AI779" s="29">
        <v>0</v>
      </c>
      <c r="AJ779" s="20">
        <v>1980</v>
      </c>
      <c r="AK779" s="32">
        <v>7.0000000000000007E-2</v>
      </c>
      <c r="AL779" s="32">
        <v>7.0000000000000007E-2</v>
      </c>
      <c r="AM779" s="32">
        <v>0.4</v>
      </c>
      <c r="AN779" s="42">
        <v>0.46</v>
      </c>
      <c r="AO779" s="41">
        <v>1</v>
      </c>
      <c r="AP779" s="17">
        <v>0</v>
      </c>
      <c r="AQ779">
        <v>1</v>
      </c>
      <c r="AR779" s="39">
        <v>0</v>
      </c>
      <c r="AS779">
        <v>0.86</v>
      </c>
      <c r="AT779" s="39">
        <v>0.14000000000000001</v>
      </c>
      <c r="AU779">
        <v>0</v>
      </c>
      <c r="AV779" s="17">
        <v>1</v>
      </c>
      <c r="AW779">
        <v>0.23</v>
      </c>
      <c r="AX779" s="17">
        <v>0.77</v>
      </c>
      <c r="AY779" s="17" t="s">
        <v>233</v>
      </c>
      <c r="AZ779">
        <v>1</v>
      </c>
      <c r="BA779">
        <v>0</v>
      </c>
      <c r="BB779">
        <v>0</v>
      </c>
      <c r="BC779">
        <v>0</v>
      </c>
      <c r="BD779">
        <v>0</v>
      </c>
      <c r="BE779">
        <v>0</v>
      </c>
      <c r="BF779" s="17">
        <v>0</v>
      </c>
      <c r="BG779">
        <v>1</v>
      </c>
      <c r="BH779">
        <v>0</v>
      </c>
      <c r="BI779" s="17">
        <v>0</v>
      </c>
      <c r="BJ779">
        <v>19291</v>
      </c>
      <c r="BK779">
        <v>21201</v>
      </c>
      <c r="BL779" s="24">
        <v>41.44</v>
      </c>
      <c r="BM779">
        <v>1</v>
      </c>
      <c r="BN779">
        <v>0</v>
      </c>
      <c r="BO779">
        <v>0</v>
      </c>
      <c r="BP779">
        <v>0</v>
      </c>
      <c r="BQ779">
        <v>0</v>
      </c>
      <c r="BR779">
        <v>0</v>
      </c>
      <c r="BS779">
        <v>0</v>
      </c>
      <c r="BT779" s="17">
        <v>0</v>
      </c>
      <c r="BU779">
        <v>0</v>
      </c>
      <c r="BV779">
        <v>0</v>
      </c>
      <c r="BW779">
        <v>1</v>
      </c>
      <c r="BX779" s="17">
        <v>0</v>
      </c>
      <c r="BY779">
        <v>0</v>
      </c>
      <c r="BZ779">
        <v>0</v>
      </c>
      <c r="CA779">
        <v>0</v>
      </c>
      <c r="CB779">
        <v>0</v>
      </c>
      <c r="CC779" s="17">
        <v>0</v>
      </c>
      <c r="CD779">
        <v>0</v>
      </c>
      <c r="CE779">
        <v>0</v>
      </c>
      <c r="CF779">
        <v>0</v>
      </c>
      <c r="CG779">
        <v>0</v>
      </c>
      <c r="CH779">
        <v>0</v>
      </c>
      <c r="CI779">
        <v>0</v>
      </c>
      <c r="CJ779">
        <v>0</v>
      </c>
      <c r="CK779">
        <v>0</v>
      </c>
      <c r="CL779">
        <v>0</v>
      </c>
      <c r="CM779">
        <v>0</v>
      </c>
      <c r="CN779">
        <v>0</v>
      </c>
      <c r="CO779" s="17">
        <v>1</v>
      </c>
      <c r="CP779">
        <v>6.9000000000000006E-2</v>
      </c>
      <c r="CQ779">
        <v>47</v>
      </c>
      <c r="CR779">
        <v>1</v>
      </c>
      <c r="CS779">
        <v>0</v>
      </c>
      <c r="CT779">
        <v>19</v>
      </c>
      <c r="CZ779" s="33" t="s">
        <v>85</v>
      </c>
    </row>
    <row r="780" spans="1:104" x14ac:dyDescent="0.25">
      <c r="A780">
        <v>779</v>
      </c>
      <c r="B780">
        <v>52</v>
      </c>
      <c r="C780" s="24" t="s">
        <v>481</v>
      </c>
      <c r="D780" s="12">
        <v>9.6</v>
      </c>
      <c r="E780" s="13">
        <v>4.4000000000000004</v>
      </c>
      <c r="F780" s="7">
        <f t="shared" si="178"/>
        <v>2.1818181818181817</v>
      </c>
      <c r="G780" s="7">
        <f t="shared" si="190"/>
        <v>5.1999999999999993</v>
      </c>
      <c r="H780" s="15">
        <f t="shared" si="191"/>
        <v>14</v>
      </c>
      <c r="I780" s="11">
        <f t="shared" si="192"/>
        <v>4.1267745656530536E-3</v>
      </c>
      <c r="J780" s="32">
        <f t="shared" si="193"/>
        <v>1.891438342590983E-3</v>
      </c>
      <c r="K780" s="32">
        <f t="shared" si="194"/>
        <v>528.69817507778339</v>
      </c>
      <c r="L780" s="8">
        <v>1</v>
      </c>
      <c r="M780" s="9">
        <v>0</v>
      </c>
      <c r="N780" s="8">
        <v>0</v>
      </c>
      <c r="O780" s="9">
        <v>0</v>
      </c>
      <c r="P780" s="9">
        <v>0</v>
      </c>
      <c r="Q780" s="9">
        <v>1</v>
      </c>
      <c r="R780" s="9">
        <v>0</v>
      </c>
      <c r="S780" s="8">
        <v>279522</v>
      </c>
      <c r="T780" s="9">
        <v>4</v>
      </c>
      <c r="U780" s="9">
        <f t="shared" si="195"/>
        <v>279517</v>
      </c>
      <c r="V780" s="9">
        <f t="shared" si="196"/>
        <v>8</v>
      </c>
      <c r="W780" s="7">
        <v>13.04</v>
      </c>
      <c r="X780" s="7">
        <f t="shared" si="197"/>
        <v>22.4</v>
      </c>
      <c r="Y780" s="9">
        <v>1</v>
      </c>
      <c r="Z780" s="9">
        <v>0</v>
      </c>
      <c r="AA780" s="9">
        <v>0</v>
      </c>
      <c r="AB780" s="9">
        <v>1</v>
      </c>
      <c r="AC780" s="9">
        <v>0</v>
      </c>
      <c r="AD780" s="29">
        <v>0</v>
      </c>
      <c r="AE780" s="9">
        <v>0</v>
      </c>
      <c r="AF780" s="9">
        <v>0</v>
      </c>
      <c r="AG780" s="29">
        <v>1</v>
      </c>
      <c r="AH780" s="9">
        <v>1</v>
      </c>
      <c r="AI780" s="29">
        <v>0</v>
      </c>
      <c r="AJ780" s="20">
        <v>1980</v>
      </c>
      <c r="AK780" s="32">
        <v>7.0000000000000007E-2</v>
      </c>
      <c r="AL780" s="32">
        <v>7.0000000000000007E-2</v>
      </c>
      <c r="AM780" s="32">
        <v>0.4</v>
      </c>
      <c r="AN780" s="42">
        <v>0.46</v>
      </c>
      <c r="AO780" s="41">
        <v>1</v>
      </c>
      <c r="AP780" s="17">
        <v>0</v>
      </c>
      <c r="AQ780">
        <v>1</v>
      </c>
      <c r="AR780" s="39">
        <v>0</v>
      </c>
      <c r="AS780">
        <v>0.86</v>
      </c>
      <c r="AT780" s="39">
        <v>0.14000000000000001</v>
      </c>
      <c r="AU780">
        <v>0</v>
      </c>
      <c r="AV780" s="17">
        <v>1</v>
      </c>
      <c r="AW780">
        <v>0.23</v>
      </c>
      <c r="AX780" s="17">
        <v>0.77</v>
      </c>
      <c r="AY780" s="17" t="s">
        <v>233</v>
      </c>
      <c r="AZ780">
        <v>1</v>
      </c>
      <c r="BA780">
        <v>0</v>
      </c>
      <c r="BB780">
        <v>0</v>
      </c>
      <c r="BC780">
        <v>0</v>
      </c>
      <c r="BD780">
        <v>0</v>
      </c>
      <c r="BE780">
        <v>0</v>
      </c>
      <c r="BF780" s="17">
        <v>0</v>
      </c>
      <c r="BG780">
        <v>1</v>
      </c>
      <c r="BH780">
        <v>0</v>
      </c>
      <c r="BI780" s="17">
        <v>0</v>
      </c>
      <c r="BJ780">
        <v>19291</v>
      </c>
      <c r="BK780">
        <v>21201</v>
      </c>
      <c r="BL780" s="24">
        <v>41.44</v>
      </c>
      <c r="BM780">
        <v>0</v>
      </c>
      <c r="BN780">
        <v>0</v>
      </c>
      <c r="BO780">
        <v>0</v>
      </c>
      <c r="BP780">
        <v>0</v>
      </c>
      <c r="BQ780">
        <v>1</v>
      </c>
      <c r="BR780">
        <v>0</v>
      </c>
      <c r="BS780">
        <v>0</v>
      </c>
      <c r="BT780" s="17">
        <v>0</v>
      </c>
      <c r="BU780">
        <v>0</v>
      </c>
      <c r="BV780">
        <v>1</v>
      </c>
      <c r="BW780">
        <v>0</v>
      </c>
      <c r="BX780" s="17">
        <v>0</v>
      </c>
      <c r="BY780">
        <v>0</v>
      </c>
      <c r="BZ780">
        <v>0</v>
      </c>
      <c r="CA780">
        <v>0</v>
      </c>
      <c r="CB780">
        <v>0</v>
      </c>
      <c r="CC780" s="17">
        <v>0</v>
      </c>
      <c r="CD780">
        <v>0</v>
      </c>
      <c r="CE780">
        <v>0</v>
      </c>
      <c r="CF780">
        <v>0</v>
      </c>
      <c r="CG780">
        <v>0</v>
      </c>
      <c r="CH780">
        <v>0</v>
      </c>
      <c r="CI780">
        <v>0</v>
      </c>
      <c r="CJ780">
        <v>0</v>
      </c>
      <c r="CK780">
        <v>0</v>
      </c>
      <c r="CL780">
        <v>0</v>
      </c>
      <c r="CM780">
        <v>0</v>
      </c>
      <c r="CN780">
        <v>0</v>
      </c>
      <c r="CO780" s="17">
        <v>1</v>
      </c>
      <c r="CP780">
        <v>6.9000000000000006E-2</v>
      </c>
      <c r="CQ780">
        <v>47</v>
      </c>
      <c r="CR780">
        <v>1</v>
      </c>
      <c r="CS780">
        <v>0</v>
      </c>
      <c r="CT780">
        <v>19</v>
      </c>
      <c r="CZ780" s="33" t="s">
        <v>85</v>
      </c>
    </row>
    <row r="781" spans="1:104" x14ac:dyDescent="0.25">
      <c r="A781">
        <v>780</v>
      </c>
      <c r="B781">
        <v>52</v>
      </c>
      <c r="C781" s="24" t="s">
        <v>481</v>
      </c>
      <c r="D781" s="12">
        <v>9.8000000000000007</v>
      </c>
      <c r="E781" s="13">
        <v>2</v>
      </c>
      <c r="F781" s="7">
        <f t="shared" si="178"/>
        <v>4.9000000000000004</v>
      </c>
      <c r="G781" s="7">
        <f t="shared" si="190"/>
        <v>7.8000000000000007</v>
      </c>
      <c r="H781" s="15">
        <f t="shared" si="191"/>
        <v>11.8</v>
      </c>
      <c r="I781" s="11">
        <f t="shared" si="192"/>
        <v>9.2677287664315669E-3</v>
      </c>
      <c r="J781" s="32">
        <f t="shared" si="193"/>
        <v>1.8913732176390956E-3</v>
      </c>
      <c r="K781" s="32">
        <f t="shared" si="194"/>
        <v>528.7163795457825</v>
      </c>
      <c r="L781" s="8">
        <v>1</v>
      </c>
      <c r="M781" s="9">
        <v>0</v>
      </c>
      <c r="N781" s="8">
        <v>0</v>
      </c>
      <c r="O781" s="9">
        <v>0</v>
      </c>
      <c r="P781" s="9">
        <v>0</v>
      </c>
      <c r="Q781" s="9">
        <v>1</v>
      </c>
      <c r="R781" s="9">
        <v>0</v>
      </c>
      <c r="S781" s="8">
        <v>279522</v>
      </c>
      <c r="T781" s="9">
        <v>4</v>
      </c>
      <c r="U781" s="9">
        <f t="shared" si="195"/>
        <v>279517</v>
      </c>
      <c r="V781" s="9">
        <f t="shared" si="196"/>
        <v>8</v>
      </c>
      <c r="W781" s="7">
        <v>13.04</v>
      </c>
      <c r="X781" s="7">
        <f t="shared" si="197"/>
        <v>22.4</v>
      </c>
      <c r="Y781" s="9">
        <v>1</v>
      </c>
      <c r="Z781" s="9">
        <v>0</v>
      </c>
      <c r="AA781" s="9">
        <v>0</v>
      </c>
      <c r="AB781" s="9">
        <v>1</v>
      </c>
      <c r="AC781" s="9">
        <v>0</v>
      </c>
      <c r="AD781" s="29">
        <v>0</v>
      </c>
      <c r="AE781" s="9">
        <v>0</v>
      </c>
      <c r="AF781" s="9">
        <v>0</v>
      </c>
      <c r="AG781" s="29">
        <v>1</v>
      </c>
      <c r="AH781" s="9">
        <v>1</v>
      </c>
      <c r="AI781" s="29">
        <v>0</v>
      </c>
      <c r="AJ781" s="20">
        <v>1980</v>
      </c>
      <c r="AK781" s="32">
        <v>7.0000000000000007E-2</v>
      </c>
      <c r="AL781" s="32">
        <v>7.0000000000000007E-2</v>
      </c>
      <c r="AM781" s="32">
        <v>0.4</v>
      </c>
      <c r="AN781" s="42">
        <v>0.46</v>
      </c>
      <c r="AO781" s="41">
        <v>1</v>
      </c>
      <c r="AP781" s="17">
        <v>0</v>
      </c>
      <c r="AQ781">
        <v>1</v>
      </c>
      <c r="AR781" s="39">
        <v>0</v>
      </c>
      <c r="AS781">
        <v>0.86</v>
      </c>
      <c r="AT781" s="39">
        <v>0.14000000000000001</v>
      </c>
      <c r="AU781">
        <v>0</v>
      </c>
      <c r="AV781" s="17">
        <v>1</v>
      </c>
      <c r="AW781">
        <v>0.23</v>
      </c>
      <c r="AX781" s="17">
        <v>0.77</v>
      </c>
      <c r="AY781" s="17" t="s">
        <v>233</v>
      </c>
      <c r="AZ781">
        <v>1</v>
      </c>
      <c r="BA781">
        <v>0</v>
      </c>
      <c r="BB781">
        <v>0</v>
      </c>
      <c r="BC781">
        <v>0</v>
      </c>
      <c r="BD781">
        <v>0</v>
      </c>
      <c r="BE781">
        <v>0</v>
      </c>
      <c r="BF781" s="17">
        <v>0</v>
      </c>
      <c r="BG781">
        <v>1</v>
      </c>
      <c r="BH781">
        <v>0</v>
      </c>
      <c r="BI781" s="17">
        <v>0</v>
      </c>
      <c r="BJ781">
        <v>19291</v>
      </c>
      <c r="BK781">
        <v>21201</v>
      </c>
      <c r="BL781" s="24">
        <v>41.44</v>
      </c>
      <c r="BM781">
        <v>0</v>
      </c>
      <c r="BN781">
        <v>0</v>
      </c>
      <c r="BO781">
        <v>0</v>
      </c>
      <c r="BP781">
        <v>0</v>
      </c>
      <c r="BQ781">
        <v>1</v>
      </c>
      <c r="BR781">
        <v>0</v>
      </c>
      <c r="BS781">
        <v>0</v>
      </c>
      <c r="BT781" s="17">
        <v>0</v>
      </c>
      <c r="BU781">
        <v>0</v>
      </c>
      <c r="BV781">
        <v>1</v>
      </c>
      <c r="BW781">
        <v>0</v>
      </c>
      <c r="BX781" s="17">
        <v>0</v>
      </c>
      <c r="BY781">
        <v>0</v>
      </c>
      <c r="BZ781">
        <v>0</v>
      </c>
      <c r="CA781">
        <v>0</v>
      </c>
      <c r="CB781">
        <v>0</v>
      </c>
      <c r="CC781" s="17">
        <v>0</v>
      </c>
      <c r="CD781">
        <v>0</v>
      </c>
      <c r="CE781">
        <v>0</v>
      </c>
      <c r="CF781">
        <v>0</v>
      </c>
      <c r="CG781">
        <v>0</v>
      </c>
      <c r="CH781">
        <v>0</v>
      </c>
      <c r="CI781">
        <v>0</v>
      </c>
      <c r="CJ781">
        <v>0</v>
      </c>
      <c r="CK781">
        <v>0</v>
      </c>
      <c r="CL781">
        <v>0</v>
      </c>
      <c r="CM781">
        <v>0</v>
      </c>
      <c r="CN781">
        <v>0</v>
      </c>
      <c r="CO781" s="17">
        <v>1</v>
      </c>
      <c r="CP781">
        <v>6.9000000000000006E-2</v>
      </c>
      <c r="CQ781">
        <v>47</v>
      </c>
      <c r="CR781">
        <v>1</v>
      </c>
      <c r="CS781">
        <v>0</v>
      </c>
      <c r="CT781">
        <v>19</v>
      </c>
      <c r="CZ781" s="33" t="s">
        <v>85</v>
      </c>
    </row>
    <row r="782" spans="1:104" x14ac:dyDescent="0.25">
      <c r="A782">
        <v>781</v>
      </c>
      <c r="B782">
        <v>52</v>
      </c>
      <c r="C782" s="24" t="s">
        <v>481</v>
      </c>
      <c r="D782" s="12">
        <v>9.8000000000000007</v>
      </c>
      <c r="E782" s="13">
        <v>1.8</v>
      </c>
      <c r="F782" s="7">
        <f t="shared" si="178"/>
        <v>5.4444444444444446</v>
      </c>
      <c r="G782" s="7">
        <f t="shared" si="190"/>
        <v>8</v>
      </c>
      <c r="H782" s="15">
        <f t="shared" si="191"/>
        <v>11.600000000000001</v>
      </c>
      <c r="I782" s="11">
        <f t="shared" si="192"/>
        <v>1.0297372675932382E-2</v>
      </c>
      <c r="J782" s="32">
        <f t="shared" si="193"/>
        <v>1.8913541649671723E-3</v>
      </c>
      <c r="K782" s="32">
        <f t="shared" si="194"/>
        <v>528.72170560258701</v>
      </c>
      <c r="L782" s="8">
        <v>1</v>
      </c>
      <c r="M782" s="9">
        <v>0</v>
      </c>
      <c r="N782" s="8">
        <v>0</v>
      </c>
      <c r="O782" s="9">
        <v>0</v>
      </c>
      <c r="P782" s="9">
        <v>0</v>
      </c>
      <c r="Q782" s="9">
        <v>1</v>
      </c>
      <c r="R782" s="9">
        <v>0</v>
      </c>
      <c r="S782" s="8">
        <v>279522</v>
      </c>
      <c r="T782" s="9">
        <v>4</v>
      </c>
      <c r="U782" s="9">
        <f t="shared" si="195"/>
        <v>279517</v>
      </c>
      <c r="V782" s="9">
        <f t="shared" si="196"/>
        <v>8</v>
      </c>
      <c r="W782" s="7">
        <v>13.04</v>
      </c>
      <c r="X782" s="7">
        <f t="shared" si="197"/>
        <v>22.4</v>
      </c>
      <c r="Y782" s="9">
        <v>1</v>
      </c>
      <c r="Z782" s="9">
        <v>0</v>
      </c>
      <c r="AA782" s="9">
        <v>0</v>
      </c>
      <c r="AB782" s="9">
        <v>1</v>
      </c>
      <c r="AC782" s="9">
        <v>0</v>
      </c>
      <c r="AD782" s="29">
        <v>0</v>
      </c>
      <c r="AE782" s="9">
        <v>0</v>
      </c>
      <c r="AF782" s="9">
        <v>0</v>
      </c>
      <c r="AG782" s="29">
        <v>1</v>
      </c>
      <c r="AH782" s="9">
        <v>1</v>
      </c>
      <c r="AI782" s="29">
        <v>0</v>
      </c>
      <c r="AJ782" s="20">
        <v>1980</v>
      </c>
      <c r="AK782" s="32">
        <v>7.0000000000000007E-2</v>
      </c>
      <c r="AL782" s="32">
        <v>7.0000000000000007E-2</v>
      </c>
      <c r="AM782" s="32">
        <v>0.4</v>
      </c>
      <c r="AN782" s="42">
        <v>0.46</v>
      </c>
      <c r="AO782" s="41">
        <v>1</v>
      </c>
      <c r="AP782" s="17">
        <v>0</v>
      </c>
      <c r="AQ782">
        <v>1</v>
      </c>
      <c r="AR782" s="39">
        <v>0</v>
      </c>
      <c r="AS782">
        <v>0.86</v>
      </c>
      <c r="AT782" s="39">
        <v>0.14000000000000001</v>
      </c>
      <c r="AU782">
        <v>0</v>
      </c>
      <c r="AV782" s="17">
        <v>1</v>
      </c>
      <c r="AW782">
        <v>0.23</v>
      </c>
      <c r="AX782" s="17">
        <v>0.77</v>
      </c>
      <c r="AY782" s="17" t="s">
        <v>233</v>
      </c>
      <c r="AZ782">
        <v>1</v>
      </c>
      <c r="BA782">
        <v>0</v>
      </c>
      <c r="BB782">
        <v>0</v>
      </c>
      <c r="BC782">
        <v>0</v>
      </c>
      <c r="BD782">
        <v>0</v>
      </c>
      <c r="BE782">
        <v>0</v>
      </c>
      <c r="BF782" s="17">
        <v>0</v>
      </c>
      <c r="BG782">
        <v>1</v>
      </c>
      <c r="BH782">
        <v>0</v>
      </c>
      <c r="BI782" s="17">
        <v>0</v>
      </c>
      <c r="BJ782">
        <v>19291</v>
      </c>
      <c r="BK782">
        <v>21201</v>
      </c>
      <c r="BL782" s="24">
        <v>41.44</v>
      </c>
      <c r="BM782">
        <v>0</v>
      </c>
      <c r="BN782">
        <v>0</v>
      </c>
      <c r="BO782">
        <v>0</v>
      </c>
      <c r="BP782">
        <v>0</v>
      </c>
      <c r="BQ782">
        <v>1</v>
      </c>
      <c r="BR782">
        <v>0</v>
      </c>
      <c r="BS782">
        <v>0</v>
      </c>
      <c r="BT782" s="17">
        <v>0</v>
      </c>
      <c r="BU782">
        <v>0</v>
      </c>
      <c r="BV782">
        <v>1</v>
      </c>
      <c r="BW782">
        <v>0</v>
      </c>
      <c r="BX782" s="17">
        <v>0</v>
      </c>
      <c r="BY782">
        <v>0</v>
      </c>
      <c r="BZ782">
        <v>0</v>
      </c>
      <c r="CA782">
        <v>0</v>
      </c>
      <c r="CB782">
        <v>0</v>
      </c>
      <c r="CC782" s="17">
        <v>0</v>
      </c>
      <c r="CD782">
        <v>0</v>
      </c>
      <c r="CE782">
        <v>0</v>
      </c>
      <c r="CF782">
        <v>0</v>
      </c>
      <c r="CG782">
        <v>0</v>
      </c>
      <c r="CH782">
        <v>0</v>
      </c>
      <c r="CI782">
        <v>0</v>
      </c>
      <c r="CJ782">
        <v>0</v>
      </c>
      <c r="CK782">
        <v>0</v>
      </c>
      <c r="CL782">
        <v>0</v>
      </c>
      <c r="CM782">
        <v>0</v>
      </c>
      <c r="CN782">
        <v>0</v>
      </c>
      <c r="CO782" s="17">
        <v>1</v>
      </c>
      <c r="CP782">
        <v>6.9000000000000006E-2</v>
      </c>
      <c r="CQ782">
        <v>47</v>
      </c>
      <c r="CR782">
        <v>1</v>
      </c>
      <c r="CS782">
        <v>0</v>
      </c>
      <c r="CT782">
        <v>19</v>
      </c>
      <c r="CZ782" s="33" t="s">
        <v>85</v>
      </c>
    </row>
    <row r="783" spans="1:104" x14ac:dyDescent="0.25">
      <c r="A783">
        <v>782</v>
      </c>
      <c r="B783">
        <v>52</v>
      </c>
      <c r="C783" s="24" t="s">
        <v>481</v>
      </c>
      <c r="D783" s="12">
        <v>7.43</v>
      </c>
      <c r="E783" s="13">
        <v>0.04</v>
      </c>
      <c r="F783" s="7">
        <f t="shared" si="178"/>
        <v>185.75</v>
      </c>
      <c r="G783" s="7">
        <f t="shared" si="190"/>
        <v>7.39</v>
      </c>
      <c r="H783" s="15">
        <f t="shared" si="191"/>
        <v>7.47</v>
      </c>
      <c r="I783" s="11">
        <f t="shared" si="192"/>
        <v>0.33147450030132436</v>
      </c>
      <c r="J783" s="32">
        <f t="shared" si="193"/>
        <v>1.7845195170999963E-3</v>
      </c>
      <c r="K783" s="32">
        <f t="shared" si="194"/>
        <v>560.37493029221071</v>
      </c>
      <c r="L783" s="8">
        <v>1</v>
      </c>
      <c r="M783" s="9">
        <v>0</v>
      </c>
      <c r="N783" s="8">
        <v>0</v>
      </c>
      <c r="O783" s="9">
        <v>0</v>
      </c>
      <c r="P783" s="9">
        <v>0</v>
      </c>
      <c r="Q783" s="9">
        <v>1</v>
      </c>
      <c r="R783" s="9">
        <v>0</v>
      </c>
      <c r="S783" s="8">
        <v>279522</v>
      </c>
      <c r="T783" s="9">
        <v>4</v>
      </c>
      <c r="U783" s="9">
        <f t="shared" si="195"/>
        <v>279517</v>
      </c>
      <c r="V783" s="9">
        <f t="shared" si="196"/>
        <v>8</v>
      </c>
      <c r="W783" s="7">
        <v>13.04</v>
      </c>
      <c r="X783" s="7">
        <f t="shared" si="197"/>
        <v>22.4</v>
      </c>
      <c r="Y783" s="9">
        <v>1</v>
      </c>
      <c r="Z783" s="9">
        <v>0</v>
      </c>
      <c r="AA783" s="9">
        <v>0</v>
      </c>
      <c r="AB783" s="9">
        <v>0</v>
      </c>
      <c r="AC783" s="9">
        <v>0</v>
      </c>
      <c r="AD783" s="29">
        <v>1</v>
      </c>
      <c r="AE783" s="9">
        <v>0</v>
      </c>
      <c r="AF783" s="9">
        <v>0</v>
      </c>
      <c r="AG783" s="29">
        <v>1</v>
      </c>
      <c r="AH783" s="9">
        <v>1</v>
      </c>
      <c r="AI783" s="29">
        <v>0</v>
      </c>
      <c r="AJ783" s="20">
        <v>1980</v>
      </c>
      <c r="AK783" s="32">
        <v>7.0000000000000007E-2</v>
      </c>
      <c r="AL783" s="32">
        <v>7.0000000000000007E-2</v>
      </c>
      <c r="AM783" s="32">
        <v>0.4</v>
      </c>
      <c r="AN783" s="42">
        <v>0.46</v>
      </c>
      <c r="AO783" s="41">
        <v>1</v>
      </c>
      <c r="AP783" s="17">
        <v>0</v>
      </c>
      <c r="AQ783">
        <v>1</v>
      </c>
      <c r="AR783" s="39">
        <v>0</v>
      </c>
      <c r="AS783">
        <v>0.86</v>
      </c>
      <c r="AT783" s="39">
        <v>0.14000000000000001</v>
      </c>
      <c r="AU783">
        <v>0</v>
      </c>
      <c r="AV783" s="17">
        <v>1</v>
      </c>
      <c r="AW783">
        <v>0.23</v>
      </c>
      <c r="AX783" s="17">
        <v>0.77</v>
      </c>
      <c r="AY783" s="17" t="s">
        <v>233</v>
      </c>
      <c r="AZ783">
        <v>1</v>
      </c>
      <c r="BA783">
        <v>0</v>
      </c>
      <c r="BB783">
        <v>0</v>
      </c>
      <c r="BC783">
        <v>0</v>
      </c>
      <c r="BD783">
        <v>0</v>
      </c>
      <c r="BE783">
        <v>0</v>
      </c>
      <c r="BF783" s="17">
        <v>0</v>
      </c>
      <c r="BG783">
        <v>1</v>
      </c>
      <c r="BH783">
        <v>0</v>
      </c>
      <c r="BI783" s="17">
        <v>0</v>
      </c>
      <c r="BJ783">
        <v>19291</v>
      </c>
      <c r="BK783">
        <v>21201</v>
      </c>
      <c r="BL783" s="24">
        <v>41.44</v>
      </c>
      <c r="BM783">
        <v>1</v>
      </c>
      <c r="BN783">
        <v>0</v>
      </c>
      <c r="BO783">
        <v>0</v>
      </c>
      <c r="BP783">
        <v>0</v>
      </c>
      <c r="BQ783">
        <v>0</v>
      </c>
      <c r="BR783">
        <v>0</v>
      </c>
      <c r="BS783">
        <v>0</v>
      </c>
      <c r="BT783" s="17">
        <v>0</v>
      </c>
      <c r="BU783">
        <v>0</v>
      </c>
      <c r="BV783">
        <v>0</v>
      </c>
      <c r="BW783">
        <v>1</v>
      </c>
      <c r="BX783" s="17">
        <v>0</v>
      </c>
      <c r="BY783">
        <v>0</v>
      </c>
      <c r="BZ783">
        <v>0</v>
      </c>
      <c r="CA783">
        <v>0</v>
      </c>
      <c r="CB783">
        <v>0</v>
      </c>
      <c r="CC783" s="17">
        <v>0</v>
      </c>
      <c r="CD783">
        <v>0</v>
      </c>
      <c r="CE783">
        <v>0</v>
      </c>
      <c r="CF783">
        <v>0</v>
      </c>
      <c r="CG783">
        <v>0</v>
      </c>
      <c r="CH783">
        <v>0</v>
      </c>
      <c r="CI783">
        <v>0</v>
      </c>
      <c r="CJ783">
        <v>0</v>
      </c>
      <c r="CK783">
        <v>0</v>
      </c>
      <c r="CL783">
        <v>0</v>
      </c>
      <c r="CM783">
        <v>0</v>
      </c>
      <c r="CN783">
        <v>0</v>
      </c>
      <c r="CO783" s="17">
        <v>1</v>
      </c>
      <c r="CP783">
        <v>6.9000000000000006E-2</v>
      </c>
      <c r="CQ783">
        <v>47</v>
      </c>
      <c r="CR783">
        <v>1</v>
      </c>
      <c r="CS783">
        <v>0</v>
      </c>
      <c r="CT783">
        <v>19</v>
      </c>
      <c r="CZ783" s="33" t="s">
        <v>85</v>
      </c>
    </row>
    <row r="784" spans="1:104" x14ac:dyDescent="0.25">
      <c r="A784">
        <v>783</v>
      </c>
      <c r="B784">
        <v>52</v>
      </c>
      <c r="C784" s="24" t="s">
        <v>481</v>
      </c>
      <c r="D784" s="12">
        <v>11.8</v>
      </c>
      <c r="E784" s="13">
        <v>5.6</v>
      </c>
      <c r="F784" s="7">
        <f t="shared" si="178"/>
        <v>2.1071428571428572</v>
      </c>
      <c r="G784" s="7">
        <f t="shared" si="190"/>
        <v>6.2000000000000011</v>
      </c>
      <c r="H784" s="15">
        <f t="shared" si="191"/>
        <v>17.399999999999999</v>
      </c>
      <c r="I784" s="11">
        <f t="shared" si="192"/>
        <v>3.9855330766543993E-3</v>
      </c>
      <c r="J784" s="32">
        <f t="shared" si="193"/>
        <v>1.8914394262088674E-3</v>
      </c>
      <c r="K784" s="32">
        <f t="shared" si="194"/>
        <v>528.69787218317833</v>
      </c>
      <c r="L784" s="8">
        <v>1</v>
      </c>
      <c r="M784" s="9">
        <v>0</v>
      </c>
      <c r="N784" s="8">
        <v>0</v>
      </c>
      <c r="O784" s="9">
        <v>0</v>
      </c>
      <c r="P784" s="9">
        <v>0</v>
      </c>
      <c r="Q784" s="9">
        <v>1</v>
      </c>
      <c r="R784" s="9">
        <v>0</v>
      </c>
      <c r="S784" s="8">
        <v>279522</v>
      </c>
      <c r="T784" s="9">
        <v>4</v>
      </c>
      <c r="U784" s="9">
        <f t="shared" si="195"/>
        <v>279517</v>
      </c>
      <c r="V784" s="9">
        <f t="shared" si="196"/>
        <v>8</v>
      </c>
      <c r="W784" s="7">
        <v>13.04</v>
      </c>
      <c r="X784" s="7">
        <f t="shared" si="197"/>
        <v>22.4</v>
      </c>
      <c r="Y784" s="9">
        <v>1</v>
      </c>
      <c r="Z784" s="9">
        <v>0</v>
      </c>
      <c r="AA784" s="9">
        <v>0</v>
      </c>
      <c r="AB784" s="9">
        <v>0</v>
      </c>
      <c r="AC784" s="9">
        <v>0</v>
      </c>
      <c r="AD784" s="29">
        <v>1</v>
      </c>
      <c r="AE784" s="9">
        <v>0</v>
      </c>
      <c r="AF784" s="9">
        <v>0</v>
      </c>
      <c r="AG784" s="29">
        <v>1</v>
      </c>
      <c r="AH784" s="9">
        <v>1</v>
      </c>
      <c r="AI784" s="29">
        <v>0</v>
      </c>
      <c r="AJ784" s="20">
        <v>1980</v>
      </c>
      <c r="AK784" s="32">
        <v>7.0000000000000007E-2</v>
      </c>
      <c r="AL784" s="32">
        <v>7.0000000000000007E-2</v>
      </c>
      <c r="AM784" s="32">
        <v>0.4</v>
      </c>
      <c r="AN784" s="42">
        <v>0.46</v>
      </c>
      <c r="AO784" s="41">
        <v>1</v>
      </c>
      <c r="AP784" s="17">
        <v>0</v>
      </c>
      <c r="AQ784">
        <v>1</v>
      </c>
      <c r="AR784" s="39">
        <v>0</v>
      </c>
      <c r="AS784">
        <v>0.86</v>
      </c>
      <c r="AT784" s="39">
        <v>0.14000000000000001</v>
      </c>
      <c r="AU784">
        <v>0</v>
      </c>
      <c r="AV784" s="17">
        <v>1</v>
      </c>
      <c r="AW784">
        <v>0.23</v>
      </c>
      <c r="AX784" s="17">
        <v>0.77</v>
      </c>
      <c r="AY784" s="17" t="s">
        <v>233</v>
      </c>
      <c r="AZ784">
        <v>1</v>
      </c>
      <c r="BA784">
        <v>0</v>
      </c>
      <c r="BB784">
        <v>0</v>
      </c>
      <c r="BC784">
        <v>0</v>
      </c>
      <c r="BD784">
        <v>0</v>
      </c>
      <c r="BE784">
        <v>0</v>
      </c>
      <c r="BF784" s="17">
        <v>0</v>
      </c>
      <c r="BG784">
        <v>1</v>
      </c>
      <c r="BH784">
        <v>0</v>
      </c>
      <c r="BI784" s="17">
        <v>0</v>
      </c>
      <c r="BJ784">
        <v>19291</v>
      </c>
      <c r="BK784">
        <v>21201</v>
      </c>
      <c r="BL784" s="24">
        <v>41.44</v>
      </c>
      <c r="BM784">
        <v>0</v>
      </c>
      <c r="BN784">
        <v>0</v>
      </c>
      <c r="BO784">
        <v>0</v>
      </c>
      <c r="BP784">
        <v>0</v>
      </c>
      <c r="BQ784">
        <v>1</v>
      </c>
      <c r="BR784">
        <v>0</v>
      </c>
      <c r="BS784">
        <v>0</v>
      </c>
      <c r="BT784" s="17">
        <v>0</v>
      </c>
      <c r="BU784">
        <v>0</v>
      </c>
      <c r="BV784">
        <v>1</v>
      </c>
      <c r="BW784">
        <v>0</v>
      </c>
      <c r="BX784" s="17">
        <v>0</v>
      </c>
      <c r="BY784">
        <v>0</v>
      </c>
      <c r="BZ784">
        <v>0</v>
      </c>
      <c r="CA784">
        <v>0</v>
      </c>
      <c r="CB784">
        <v>0</v>
      </c>
      <c r="CC784" s="17">
        <v>0</v>
      </c>
      <c r="CD784">
        <v>0</v>
      </c>
      <c r="CE784">
        <v>0</v>
      </c>
      <c r="CF784">
        <v>0</v>
      </c>
      <c r="CG784">
        <v>0</v>
      </c>
      <c r="CH784">
        <v>0</v>
      </c>
      <c r="CI784">
        <v>0</v>
      </c>
      <c r="CJ784">
        <v>0</v>
      </c>
      <c r="CK784">
        <v>0</v>
      </c>
      <c r="CL784">
        <v>0</v>
      </c>
      <c r="CM784">
        <v>0</v>
      </c>
      <c r="CN784">
        <v>0</v>
      </c>
      <c r="CO784" s="17">
        <v>1</v>
      </c>
      <c r="CP784">
        <v>6.9000000000000006E-2</v>
      </c>
      <c r="CQ784">
        <v>47</v>
      </c>
      <c r="CR784">
        <v>1</v>
      </c>
      <c r="CS784">
        <v>0</v>
      </c>
      <c r="CT784">
        <v>19</v>
      </c>
      <c r="CZ784" s="33" t="s">
        <v>85</v>
      </c>
    </row>
    <row r="785" spans="1:104" x14ac:dyDescent="0.25">
      <c r="A785">
        <v>784</v>
      </c>
      <c r="B785">
        <v>52</v>
      </c>
      <c r="C785" s="24" t="s">
        <v>481</v>
      </c>
      <c r="D785" s="12">
        <v>11.3</v>
      </c>
      <c r="E785" s="13">
        <v>2.2999999999999998</v>
      </c>
      <c r="F785" s="7">
        <f t="shared" si="178"/>
        <v>4.9130434782608701</v>
      </c>
      <c r="G785" s="7">
        <f t="shared" si="190"/>
        <v>9</v>
      </c>
      <c r="H785" s="15">
        <f t="shared" si="191"/>
        <v>13.600000000000001</v>
      </c>
      <c r="I785" s="11">
        <f t="shared" si="192"/>
        <v>9.2923967244782774E-3</v>
      </c>
      <c r="J785" s="32">
        <f t="shared" si="193"/>
        <v>1.8913727846283218E-3</v>
      </c>
      <c r="K785" s="32">
        <f t="shared" si="194"/>
        <v>528.71650059007925</v>
      </c>
      <c r="L785" s="8">
        <v>1</v>
      </c>
      <c r="M785" s="9">
        <v>0</v>
      </c>
      <c r="N785" s="8">
        <v>0</v>
      </c>
      <c r="O785" s="9">
        <v>0</v>
      </c>
      <c r="P785" s="9">
        <v>0</v>
      </c>
      <c r="Q785" s="9">
        <v>1</v>
      </c>
      <c r="R785" s="9">
        <v>0</v>
      </c>
      <c r="S785" s="8">
        <v>279522</v>
      </c>
      <c r="T785" s="9">
        <v>4</v>
      </c>
      <c r="U785" s="9">
        <f t="shared" si="195"/>
        <v>279517</v>
      </c>
      <c r="V785" s="9">
        <f t="shared" si="196"/>
        <v>8</v>
      </c>
      <c r="W785" s="7">
        <v>13.04</v>
      </c>
      <c r="X785" s="7">
        <f t="shared" si="197"/>
        <v>22.4</v>
      </c>
      <c r="Y785" s="9">
        <v>1</v>
      </c>
      <c r="Z785" s="9">
        <v>0</v>
      </c>
      <c r="AA785" s="9">
        <v>0</v>
      </c>
      <c r="AB785" s="9">
        <v>0</v>
      </c>
      <c r="AC785" s="9">
        <v>0</v>
      </c>
      <c r="AD785" s="29">
        <v>1</v>
      </c>
      <c r="AE785" s="9">
        <v>0</v>
      </c>
      <c r="AF785" s="9">
        <v>0</v>
      </c>
      <c r="AG785" s="29">
        <v>1</v>
      </c>
      <c r="AH785" s="9">
        <v>1</v>
      </c>
      <c r="AI785" s="29">
        <v>0</v>
      </c>
      <c r="AJ785" s="20">
        <v>1980</v>
      </c>
      <c r="AK785" s="32">
        <v>7.0000000000000007E-2</v>
      </c>
      <c r="AL785" s="32">
        <v>7.0000000000000007E-2</v>
      </c>
      <c r="AM785" s="32">
        <v>0.4</v>
      </c>
      <c r="AN785" s="42">
        <v>0.46</v>
      </c>
      <c r="AO785" s="41">
        <v>1</v>
      </c>
      <c r="AP785" s="17">
        <v>0</v>
      </c>
      <c r="AQ785">
        <v>1</v>
      </c>
      <c r="AR785" s="39">
        <v>0</v>
      </c>
      <c r="AS785">
        <v>0.86</v>
      </c>
      <c r="AT785" s="39">
        <v>0.14000000000000001</v>
      </c>
      <c r="AU785">
        <v>0</v>
      </c>
      <c r="AV785" s="17">
        <v>1</v>
      </c>
      <c r="AW785">
        <v>0.23</v>
      </c>
      <c r="AX785" s="17">
        <v>0.77</v>
      </c>
      <c r="AY785" s="17" t="s">
        <v>233</v>
      </c>
      <c r="AZ785">
        <v>1</v>
      </c>
      <c r="BA785">
        <v>0</v>
      </c>
      <c r="BB785">
        <v>0</v>
      </c>
      <c r="BC785">
        <v>0</v>
      </c>
      <c r="BD785">
        <v>0</v>
      </c>
      <c r="BE785">
        <v>0</v>
      </c>
      <c r="BF785" s="17">
        <v>0</v>
      </c>
      <c r="BG785">
        <v>1</v>
      </c>
      <c r="BH785">
        <v>0</v>
      </c>
      <c r="BI785" s="17">
        <v>0</v>
      </c>
      <c r="BJ785">
        <v>19291</v>
      </c>
      <c r="BK785">
        <v>21201</v>
      </c>
      <c r="BL785" s="24">
        <v>41.44</v>
      </c>
      <c r="BM785">
        <v>0</v>
      </c>
      <c r="BN785">
        <v>0</v>
      </c>
      <c r="BO785">
        <v>0</v>
      </c>
      <c r="BP785">
        <v>0</v>
      </c>
      <c r="BQ785">
        <v>1</v>
      </c>
      <c r="BR785">
        <v>0</v>
      </c>
      <c r="BS785">
        <v>0</v>
      </c>
      <c r="BT785" s="17">
        <v>0</v>
      </c>
      <c r="BU785">
        <v>0</v>
      </c>
      <c r="BV785">
        <v>1</v>
      </c>
      <c r="BW785">
        <v>0</v>
      </c>
      <c r="BX785" s="17">
        <v>0</v>
      </c>
      <c r="BY785">
        <v>0</v>
      </c>
      <c r="BZ785">
        <v>0</v>
      </c>
      <c r="CA785">
        <v>0</v>
      </c>
      <c r="CB785">
        <v>0</v>
      </c>
      <c r="CC785" s="17">
        <v>0</v>
      </c>
      <c r="CD785">
        <v>0</v>
      </c>
      <c r="CE785">
        <v>0</v>
      </c>
      <c r="CF785">
        <v>0</v>
      </c>
      <c r="CG785">
        <v>0</v>
      </c>
      <c r="CH785">
        <v>0</v>
      </c>
      <c r="CI785">
        <v>0</v>
      </c>
      <c r="CJ785">
        <v>0</v>
      </c>
      <c r="CK785">
        <v>0</v>
      </c>
      <c r="CL785">
        <v>0</v>
      </c>
      <c r="CM785">
        <v>0</v>
      </c>
      <c r="CN785">
        <v>0</v>
      </c>
      <c r="CO785" s="17">
        <v>1</v>
      </c>
      <c r="CP785">
        <v>6.9000000000000006E-2</v>
      </c>
      <c r="CQ785">
        <v>47</v>
      </c>
      <c r="CR785">
        <v>1</v>
      </c>
      <c r="CS785">
        <v>0</v>
      </c>
      <c r="CT785">
        <v>19</v>
      </c>
      <c r="CZ785" s="33" t="s">
        <v>85</v>
      </c>
    </row>
    <row r="786" spans="1:104" x14ac:dyDescent="0.25">
      <c r="A786">
        <v>785</v>
      </c>
      <c r="B786">
        <v>52</v>
      </c>
      <c r="C786" s="24" t="s">
        <v>481</v>
      </c>
      <c r="D786" s="12">
        <v>11.2</v>
      </c>
      <c r="E786" s="13">
        <v>2.1</v>
      </c>
      <c r="F786" s="7">
        <f t="shared" si="178"/>
        <v>5.333333333333333</v>
      </c>
      <c r="G786" s="7">
        <f t="shared" si="190"/>
        <v>9.1</v>
      </c>
      <c r="H786" s="15">
        <f t="shared" si="191"/>
        <v>13.299999999999999</v>
      </c>
      <c r="I786" s="11">
        <f t="shared" si="192"/>
        <v>1.0087243819210572E-2</v>
      </c>
      <c r="J786" s="32">
        <f t="shared" si="193"/>
        <v>1.8913582161019823E-3</v>
      </c>
      <c r="K786" s="32">
        <f t="shared" si="194"/>
        <v>528.72057312388029</v>
      </c>
      <c r="L786" s="8">
        <v>1</v>
      </c>
      <c r="M786" s="9">
        <v>0</v>
      </c>
      <c r="N786" s="8">
        <v>0</v>
      </c>
      <c r="O786" s="9">
        <v>0</v>
      </c>
      <c r="P786" s="9">
        <v>0</v>
      </c>
      <c r="Q786" s="9">
        <v>1</v>
      </c>
      <c r="R786" s="9">
        <v>0</v>
      </c>
      <c r="S786" s="8">
        <v>279522</v>
      </c>
      <c r="T786" s="9">
        <v>4</v>
      </c>
      <c r="U786" s="9">
        <f t="shared" si="195"/>
        <v>279517</v>
      </c>
      <c r="V786" s="9">
        <f t="shared" si="196"/>
        <v>8</v>
      </c>
      <c r="W786" s="7">
        <v>13.04</v>
      </c>
      <c r="X786" s="7">
        <f t="shared" si="197"/>
        <v>22.4</v>
      </c>
      <c r="Y786" s="9">
        <v>1</v>
      </c>
      <c r="Z786" s="9">
        <v>0</v>
      </c>
      <c r="AA786" s="9">
        <v>0</v>
      </c>
      <c r="AB786" s="9">
        <v>0</v>
      </c>
      <c r="AC786" s="9">
        <v>0</v>
      </c>
      <c r="AD786" s="29">
        <v>1</v>
      </c>
      <c r="AE786" s="9">
        <v>0</v>
      </c>
      <c r="AF786" s="9">
        <v>0</v>
      </c>
      <c r="AG786" s="29">
        <v>1</v>
      </c>
      <c r="AH786" s="9">
        <v>1</v>
      </c>
      <c r="AI786" s="29">
        <v>0</v>
      </c>
      <c r="AJ786" s="20">
        <v>1980</v>
      </c>
      <c r="AK786" s="32">
        <v>7.0000000000000007E-2</v>
      </c>
      <c r="AL786" s="32">
        <v>7.0000000000000007E-2</v>
      </c>
      <c r="AM786" s="32">
        <v>0.4</v>
      </c>
      <c r="AN786" s="42">
        <v>0.46</v>
      </c>
      <c r="AO786" s="41">
        <v>1</v>
      </c>
      <c r="AP786" s="17">
        <v>0</v>
      </c>
      <c r="AQ786">
        <v>1</v>
      </c>
      <c r="AR786" s="39">
        <v>0</v>
      </c>
      <c r="AS786">
        <v>0.86</v>
      </c>
      <c r="AT786" s="39">
        <v>0.14000000000000001</v>
      </c>
      <c r="AU786">
        <v>0</v>
      </c>
      <c r="AV786" s="17">
        <v>1</v>
      </c>
      <c r="AW786">
        <v>0.23</v>
      </c>
      <c r="AX786" s="17">
        <v>0.77</v>
      </c>
      <c r="AY786" s="17" t="s">
        <v>233</v>
      </c>
      <c r="AZ786">
        <v>1</v>
      </c>
      <c r="BA786">
        <v>0</v>
      </c>
      <c r="BB786">
        <v>0</v>
      </c>
      <c r="BC786">
        <v>0</v>
      </c>
      <c r="BD786">
        <v>0</v>
      </c>
      <c r="BE786">
        <v>0</v>
      </c>
      <c r="BF786" s="17">
        <v>0</v>
      </c>
      <c r="BG786">
        <v>1</v>
      </c>
      <c r="BH786">
        <v>0</v>
      </c>
      <c r="BI786" s="17">
        <v>0</v>
      </c>
      <c r="BJ786">
        <v>19291</v>
      </c>
      <c r="BK786">
        <v>21201</v>
      </c>
      <c r="BL786" s="24">
        <v>41.44</v>
      </c>
      <c r="BM786">
        <v>0</v>
      </c>
      <c r="BN786">
        <v>0</v>
      </c>
      <c r="BO786">
        <v>0</v>
      </c>
      <c r="BP786">
        <v>0</v>
      </c>
      <c r="BQ786">
        <v>1</v>
      </c>
      <c r="BR786">
        <v>0</v>
      </c>
      <c r="BS786">
        <v>0</v>
      </c>
      <c r="BT786" s="17">
        <v>0</v>
      </c>
      <c r="BU786">
        <v>0</v>
      </c>
      <c r="BV786">
        <v>1</v>
      </c>
      <c r="BW786">
        <v>0</v>
      </c>
      <c r="BX786" s="17">
        <v>0</v>
      </c>
      <c r="BY786">
        <v>0</v>
      </c>
      <c r="BZ786">
        <v>0</v>
      </c>
      <c r="CA786">
        <v>0</v>
      </c>
      <c r="CB786">
        <v>0</v>
      </c>
      <c r="CC786" s="17">
        <v>0</v>
      </c>
      <c r="CD786">
        <v>0</v>
      </c>
      <c r="CE786">
        <v>0</v>
      </c>
      <c r="CF786">
        <v>0</v>
      </c>
      <c r="CG786">
        <v>0</v>
      </c>
      <c r="CH786">
        <v>0</v>
      </c>
      <c r="CI786">
        <v>0</v>
      </c>
      <c r="CJ786">
        <v>0</v>
      </c>
      <c r="CK786">
        <v>0</v>
      </c>
      <c r="CL786">
        <v>0</v>
      </c>
      <c r="CM786">
        <v>0</v>
      </c>
      <c r="CN786">
        <v>0</v>
      </c>
      <c r="CO786" s="17">
        <v>1</v>
      </c>
      <c r="CP786">
        <v>6.9000000000000006E-2</v>
      </c>
      <c r="CQ786">
        <v>47</v>
      </c>
      <c r="CR786">
        <v>1</v>
      </c>
      <c r="CS786">
        <v>0</v>
      </c>
      <c r="CT786">
        <v>19</v>
      </c>
      <c r="CZ786" s="33" t="s">
        <v>85</v>
      </c>
    </row>
    <row r="787" spans="1:104" x14ac:dyDescent="0.25">
      <c r="A787">
        <v>786</v>
      </c>
      <c r="B787">
        <v>53</v>
      </c>
      <c r="C787" s="24" t="s">
        <v>4020</v>
      </c>
      <c r="D787" s="12">
        <v>8.5299999999999994</v>
      </c>
      <c r="E787" s="13">
        <f t="shared" ref="E787:E797" si="198">D787/F787</f>
        <v>0.92818280739934711</v>
      </c>
      <c r="F787" s="7">
        <v>9.19</v>
      </c>
      <c r="G787" s="7">
        <f t="shared" si="190"/>
        <v>7.6018171926006524</v>
      </c>
      <c r="H787" s="15">
        <f t="shared" si="191"/>
        <v>9.4581828073993464</v>
      </c>
      <c r="I787" s="11">
        <f t="shared" si="192"/>
        <v>0.4255103448500257</v>
      </c>
      <c r="J787" s="32">
        <f t="shared" si="193"/>
        <v>4.630145210555231E-2</v>
      </c>
      <c r="K787" s="32">
        <f t="shared" si="194"/>
        <v>21.59759477349272</v>
      </c>
      <c r="L787" s="8">
        <v>1</v>
      </c>
      <c r="M787" s="9">
        <v>0</v>
      </c>
      <c r="N787" s="8">
        <v>0</v>
      </c>
      <c r="O787" s="9">
        <v>1</v>
      </c>
      <c r="P787" s="9">
        <v>0</v>
      </c>
      <c r="Q787" s="9">
        <v>0</v>
      </c>
      <c r="R787" s="9">
        <v>0</v>
      </c>
      <c r="S787" s="8">
        <v>389</v>
      </c>
      <c r="T787" s="9">
        <v>6</v>
      </c>
      <c r="U787" s="9">
        <f t="shared" si="195"/>
        <v>382</v>
      </c>
      <c r="V787" s="9">
        <f t="shared" si="196"/>
        <v>11</v>
      </c>
      <c r="W787" s="7">
        <v>9.59</v>
      </c>
      <c r="X787" s="7">
        <v>18.329999999999998</v>
      </c>
      <c r="Y787" s="9">
        <v>1</v>
      </c>
      <c r="Z787" s="9">
        <v>0</v>
      </c>
      <c r="AA787" s="9">
        <v>1</v>
      </c>
      <c r="AB787" s="9">
        <v>0</v>
      </c>
      <c r="AC787" s="9">
        <v>0</v>
      </c>
      <c r="AD787" s="29">
        <v>0</v>
      </c>
      <c r="AE787" s="9">
        <v>1</v>
      </c>
      <c r="AF787" s="9">
        <v>0</v>
      </c>
      <c r="AG787" s="29">
        <v>0</v>
      </c>
      <c r="AH787" s="9">
        <v>0</v>
      </c>
      <c r="AI787" s="29">
        <v>1</v>
      </c>
      <c r="AJ787" s="20">
        <v>1989</v>
      </c>
      <c r="AK787" s="32">
        <v>0</v>
      </c>
      <c r="AL787" s="32">
        <v>0.41</v>
      </c>
      <c r="AM787" s="32">
        <v>0.55000000000000004</v>
      </c>
      <c r="AN787" s="42">
        <v>0.04</v>
      </c>
      <c r="AO787" s="41" t="s">
        <v>98</v>
      </c>
      <c r="AP787" s="17" t="s">
        <v>98</v>
      </c>
      <c r="AQ787" s="32">
        <v>0.75</v>
      </c>
      <c r="AR787" s="39">
        <v>0.25</v>
      </c>
      <c r="AS787">
        <v>0.39</v>
      </c>
      <c r="AT787" s="39">
        <v>0.61</v>
      </c>
      <c r="AU787">
        <v>0</v>
      </c>
      <c r="AV787" s="17">
        <v>1</v>
      </c>
      <c r="AW787" t="s">
        <v>98</v>
      </c>
      <c r="AX787" s="17" t="s">
        <v>98</v>
      </c>
      <c r="AY787" s="17" t="s">
        <v>10</v>
      </c>
      <c r="AZ787">
        <v>0</v>
      </c>
      <c r="BA787">
        <v>0</v>
      </c>
      <c r="BB787">
        <v>0</v>
      </c>
      <c r="BC787">
        <v>0</v>
      </c>
      <c r="BD787">
        <v>0</v>
      </c>
      <c r="BE787">
        <v>0</v>
      </c>
      <c r="BF787" s="17">
        <v>1</v>
      </c>
      <c r="BG787">
        <v>0</v>
      </c>
      <c r="BH787">
        <v>0</v>
      </c>
      <c r="BI787" s="17">
        <v>1</v>
      </c>
      <c r="BJ787" t="s">
        <v>98</v>
      </c>
      <c r="BK787">
        <v>17</v>
      </c>
      <c r="BL787" s="90">
        <f t="shared" ref="BL787:BL797" si="199">W787+X787+6</f>
        <v>33.92</v>
      </c>
      <c r="BM787">
        <v>1</v>
      </c>
      <c r="BN787">
        <v>0</v>
      </c>
      <c r="BO787">
        <v>0</v>
      </c>
      <c r="BP787">
        <v>0</v>
      </c>
      <c r="BQ787">
        <v>0</v>
      </c>
      <c r="BR787">
        <v>0</v>
      </c>
      <c r="BS787">
        <v>0</v>
      </c>
      <c r="BT787" s="17">
        <v>0</v>
      </c>
      <c r="BU787">
        <v>0</v>
      </c>
      <c r="BV787">
        <v>0</v>
      </c>
      <c r="BW787">
        <v>1</v>
      </c>
      <c r="BX787" s="17">
        <v>0</v>
      </c>
      <c r="BY787">
        <v>0</v>
      </c>
      <c r="BZ787">
        <v>0</v>
      </c>
      <c r="CA787">
        <v>0</v>
      </c>
      <c r="CB787">
        <v>0</v>
      </c>
      <c r="CC787" s="17">
        <v>0</v>
      </c>
      <c r="CD787">
        <v>0</v>
      </c>
      <c r="CE787">
        <v>0</v>
      </c>
      <c r="CF787">
        <v>1</v>
      </c>
      <c r="CG787">
        <v>0</v>
      </c>
      <c r="CH787">
        <v>0</v>
      </c>
      <c r="CI787">
        <v>0</v>
      </c>
      <c r="CJ787">
        <v>1</v>
      </c>
      <c r="CK787">
        <v>0</v>
      </c>
      <c r="CL787">
        <v>0</v>
      </c>
      <c r="CM787">
        <v>0</v>
      </c>
      <c r="CN787">
        <v>1</v>
      </c>
      <c r="CO787" s="17">
        <v>0</v>
      </c>
      <c r="CP787">
        <v>0.76700000000000002</v>
      </c>
      <c r="CQ787">
        <v>347</v>
      </c>
      <c r="CR787">
        <v>1</v>
      </c>
      <c r="CS787">
        <v>0</v>
      </c>
      <c r="CT787">
        <v>5</v>
      </c>
      <c r="CZ787" s="33" t="s">
        <v>85</v>
      </c>
    </row>
    <row r="788" spans="1:104" x14ac:dyDescent="0.25">
      <c r="A788">
        <v>787</v>
      </c>
      <c r="B788">
        <v>53</v>
      </c>
      <c r="C788" s="24" t="s">
        <v>4020</v>
      </c>
      <c r="D788" s="12">
        <v>7.51</v>
      </c>
      <c r="E788" s="13">
        <f t="shared" si="198"/>
        <v>1.0080536912751676</v>
      </c>
      <c r="F788" s="7">
        <v>7.45</v>
      </c>
      <c r="G788" s="7">
        <f t="shared" si="190"/>
        <v>6.5019463087248326</v>
      </c>
      <c r="H788" s="15">
        <f t="shared" si="191"/>
        <v>8.518053691275167</v>
      </c>
      <c r="I788" s="11">
        <f t="shared" si="192"/>
        <v>0.4409113869173576</v>
      </c>
      <c r="J788" s="32">
        <f t="shared" si="193"/>
        <v>5.9182736498974167E-2</v>
      </c>
      <c r="K788" s="32">
        <f t="shared" si="194"/>
        <v>16.896819227298376</v>
      </c>
      <c r="L788" s="8">
        <v>1</v>
      </c>
      <c r="M788" s="9">
        <v>0</v>
      </c>
      <c r="N788" s="8">
        <v>0</v>
      </c>
      <c r="O788" s="9">
        <v>1</v>
      </c>
      <c r="P788" s="9">
        <v>0</v>
      </c>
      <c r="Q788" s="9">
        <v>0</v>
      </c>
      <c r="R788" s="9">
        <v>0</v>
      </c>
      <c r="S788" s="8">
        <v>237</v>
      </c>
      <c r="T788" s="9">
        <v>6</v>
      </c>
      <c r="U788" s="9">
        <f t="shared" si="195"/>
        <v>230</v>
      </c>
      <c r="V788" s="9">
        <f t="shared" si="196"/>
        <v>11</v>
      </c>
      <c r="W788" s="7">
        <v>9.59</v>
      </c>
      <c r="X788" s="7">
        <v>18.329999999999998</v>
      </c>
      <c r="Y788" s="9">
        <v>1</v>
      </c>
      <c r="Z788" s="9">
        <v>0</v>
      </c>
      <c r="AA788" s="9">
        <v>1</v>
      </c>
      <c r="AB788" s="9">
        <v>0</v>
      </c>
      <c r="AC788" s="9">
        <v>0</v>
      </c>
      <c r="AD788" s="29">
        <v>0</v>
      </c>
      <c r="AE788" s="9">
        <v>1</v>
      </c>
      <c r="AF788" s="9">
        <v>0</v>
      </c>
      <c r="AG788" s="29">
        <v>0</v>
      </c>
      <c r="AH788" s="9">
        <v>0</v>
      </c>
      <c r="AI788" s="29">
        <v>1</v>
      </c>
      <c r="AJ788" s="20">
        <v>1989</v>
      </c>
      <c r="AK788" s="32">
        <v>0.20499999999999999</v>
      </c>
      <c r="AL788" s="32">
        <v>0.20499999999999999</v>
      </c>
      <c r="AM788" s="32">
        <v>0.55000000000000004</v>
      </c>
      <c r="AN788" s="42">
        <v>0.04</v>
      </c>
      <c r="AO788" s="41" t="s">
        <v>98</v>
      </c>
      <c r="AP788" s="17" t="s">
        <v>98</v>
      </c>
      <c r="AQ788" s="32">
        <v>0.75</v>
      </c>
      <c r="AR788" s="39">
        <v>0.25</v>
      </c>
      <c r="AS788">
        <v>0</v>
      </c>
      <c r="AT788" s="39">
        <v>1</v>
      </c>
      <c r="AU788">
        <v>0</v>
      </c>
      <c r="AV788" s="17">
        <v>1</v>
      </c>
      <c r="AW788" t="s">
        <v>98</v>
      </c>
      <c r="AX788" s="17" t="s">
        <v>98</v>
      </c>
      <c r="AY788" s="17" t="s">
        <v>10</v>
      </c>
      <c r="AZ788">
        <v>0</v>
      </c>
      <c r="BA788">
        <v>0</v>
      </c>
      <c r="BB788">
        <v>0</v>
      </c>
      <c r="BC788">
        <v>0</v>
      </c>
      <c r="BD788">
        <v>0</v>
      </c>
      <c r="BE788">
        <v>0</v>
      </c>
      <c r="BF788" s="17">
        <v>1</v>
      </c>
      <c r="BG788">
        <v>0</v>
      </c>
      <c r="BH788">
        <v>0</v>
      </c>
      <c r="BI788" s="17">
        <v>1</v>
      </c>
      <c r="BJ788" t="s">
        <v>98</v>
      </c>
      <c r="BK788">
        <v>17</v>
      </c>
      <c r="BL788" s="90">
        <f t="shared" si="199"/>
        <v>33.92</v>
      </c>
      <c r="BM788">
        <v>1</v>
      </c>
      <c r="BN788">
        <v>0</v>
      </c>
      <c r="BO788">
        <v>0</v>
      </c>
      <c r="BP788">
        <v>0</v>
      </c>
      <c r="BQ788">
        <v>0</v>
      </c>
      <c r="BR788">
        <v>0</v>
      </c>
      <c r="BS788">
        <v>0</v>
      </c>
      <c r="BT788" s="17">
        <v>0</v>
      </c>
      <c r="BU788">
        <v>0</v>
      </c>
      <c r="BV788">
        <v>0</v>
      </c>
      <c r="BW788">
        <v>1</v>
      </c>
      <c r="BX788" s="17">
        <v>0</v>
      </c>
      <c r="BY788">
        <v>0</v>
      </c>
      <c r="BZ788">
        <v>0</v>
      </c>
      <c r="CA788">
        <v>0</v>
      </c>
      <c r="CB788">
        <v>0</v>
      </c>
      <c r="CC788" s="17">
        <v>0</v>
      </c>
      <c r="CD788">
        <v>0</v>
      </c>
      <c r="CE788">
        <v>0</v>
      </c>
      <c r="CF788">
        <v>1</v>
      </c>
      <c r="CG788">
        <v>0</v>
      </c>
      <c r="CH788">
        <v>0</v>
      </c>
      <c r="CI788">
        <v>0</v>
      </c>
      <c r="CJ788">
        <v>1</v>
      </c>
      <c r="CK788">
        <v>0</v>
      </c>
      <c r="CL788">
        <v>0</v>
      </c>
      <c r="CM788">
        <v>0</v>
      </c>
      <c r="CN788">
        <v>1</v>
      </c>
      <c r="CO788" s="17">
        <v>0</v>
      </c>
      <c r="CP788">
        <v>0.76700000000000002</v>
      </c>
      <c r="CQ788">
        <v>347</v>
      </c>
      <c r="CR788">
        <v>1</v>
      </c>
      <c r="CS788">
        <v>0</v>
      </c>
      <c r="CT788">
        <v>5</v>
      </c>
      <c r="CZ788" s="33" t="s">
        <v>85</v>
      </c>
    </row>
    <row r="789" spans="1:104" x14ac:dyDescent="0.25">
      <c r="A789">
        <v>788</v>
      </c>
      <c r="B789">
        <v>53</v>
      </c>
      <c r="C789" s="24" t="s">
        <v>4020</v>
      </c>
      <c r="D789" s="12">
        <v>6.04</v>
      </c>
      <c r="E789" s="13">
        <f t="shared" si="198"/>
        <v>1.6547945205479453</v>
      </c>
      <c r="F789" s="7">
        <v>3.65</v>
      </c>
      <c r="G789" s="7">
        <f t="shared" si="190"/>
        <v>4.385205479452055</v>
      </c>
      <c r="H789" s="15">
        <f t="shared" si="191"/>
        <v>7.6947945205479451</v>
      </c>
      <c r="I789" s="11">
        <f t="shared" si="192"/>
        <v>0.23447470277510901</v>
      </c>
      <c r="J789" s="32">
        <f t="shared" si="193"/>
        <v>6.4239644595920284E-2</v>
      </c>
      <c r="K789" s="32">
        <f t="shared" si="194"/>
        <v>15.566711277594891</v>
      </c>
      <c r="L789" s="8">
        <v>1</v>
      </c>
      <c r="M789" s="9">
        <v>0</v>
      </c>
      <c r="N789" s="8">
        <v>0</v>
      </c>
      <c r="O789" s="9">
        <v>1</v>
      </c>
      <c r="P789" s="9">
        <v>0</v>
      </c>
      <c r="Q789" s="9">
        <v>0</v>
      </c>
      <c r="R789" s="9">
        <v>0</v>
      </c>
      <c r="S789" s="8">
        <v>237</v>
      </c>
      <c r="T789" s="9">
        <v>7</v>
      </c>
      <c r="U789" s="9">
        <f t="shared" si="195"/>
        <v>229</v>
      </c>
      <c r="V789" s="9">
        <f t="shared" si="196"/>
        <v>11</v>
      </c>
      <c r="W789" s="7">
        <v>9.59</v>
      </c>
      <c r="X789" s="7">
        <v>18.329999999999998</v>
      </c>
      <c r="Y789" s="9">
        <v>1</v>
      </c>
      <c r="Z789" s="9">
        <v>0</v>
      </c>
      <c r="AA789" s="9">
        <v>1</v>
      </c>
      <c r="AB789" s="9">
        <v>0</v>
      </c>
      <c r="AC789" s="9">
        <v>0</v>
      </c>
      <c r="AD789" s="29">
        <v>0</v>
      </c>
      <c r="AE789" s="9">
        <v>1</v>
      </c>
      <c r="AF789" s="9">
        <v>0</v>
      </c>
      <c r="AG789" s="29">
        <v>0</v>
      </c>
      <c r="AH789" s="9">
        <v>0</v>
      </c>
      <c r="AI789" s="29">
        <v>1</v>
      </c>
      <c r="AJ789" s="20">
        <v>1989</v>
      </c>
      <c r="AK789" s="32">
        <v>0.20499999999999999</v>
      </c>
      <c r="AL789" s="32">
        <v>0.20499999999999999</v>
      </c>
      <c r="AM789" s="32">
        <v>0.55000000000000004</v>
      </c>
      <c r="AN789" s="42">
        <v>0.04</v>
      </c>
      <c r="AO789" s="41" t="s">
        <v>98</v>
      </c>
      <c r="AP789" s="17" t="s">
        <v>98</v>
      </c>
      <c r="AQ789" s="32">
        <v>0.75</v>
      </c>
      <c r="AR789" s="39">
        <v>0.25</v>
      </c>
      <c r="AS789">
        <v>0</v>
      </c>
      <c r="AT789" s="39">
        <v>1</v>
      </c>
      <c r="AU789">
        <v>0</v>
      </c>
      <c r="AV789" s="17">
        <v>1</v>
      </c>
      <c r="AW789" t="s">
        <v>98</v>
      </c>
      <c r="AX789" s="17" t="s">
        <v>98</v>
      </c>
      <c r="AY789" s="17" t="s">
        <v>10</v>
      </c>
      <c r="AZ789">
        <v>0</v>
      </c>
      <c r="BA789">
        <v>0</v>
      </c>
      <c r="BB789">
        <v>0</v>
      </c>
      <c r="BC789">
        <v>0</v>
      </c>
      <c r="BD789">
        <v>0</v>
      </c>
      <c r="BE789">
        <v>0</v>
      </c>
      <c r="BF789" s="17">
        <v>1</v>
      </c>
      <c r="BG789">
        <v>0</v>
      </c>
      <c r="BH789">
        <v>0</v>
      </c>
      <c r="BI789" s="17">
        <v>1</v>
      </c>
      <c r="BJ789" t="s">
        <v>98</v>
      </c>
      <c r="BK789">
        <v>17</v>
      </c>
      <c r="BL789" s="90">
        <f t="shared" si="199"/>
        <v>33.92</v>
      </c>
      <c r="BM789">
        <v>0</v>
      </c>
      <c r="BN789">
        <v>0</v>
      </c>
      <c r="BO789">
        <v>0</v>
      </c>
      <c r="BP789">
        <v>0</v>
      </c>
      <c r="BQ789">
        <v>1</v>
      </c>
      <c r="BR789">
        <v>0</v>
      </c>
      <c r="BS789">
        <v>0</v>
      </c>
      <c r="BT789" s="17">
        <v>0</v>
      </c>
      <c r="BU789">
        <v>0</v>
      </c>
      <c r="BV789">
        <v>0</v>
      </c>
      <c r="BW789">
        <v>1</v>
      </c>
      <c r="BX789" s="17">
        <v>0</v>
      </c>
      <c r="BY789">
        <v>0</v>
      </c>
      <c r="BZ789">
        <v>0</v>
      </c>
      <c r="CA789">
        <v>0</v>
      </c>
      <c r="CB789">
        <v>0</v>
      </c>
      <c r="CC789" s="17">
        <v>0</v>
      </c>
      <c r="CD789">
        <v>0</v>
      </c>
      <c r="CE789">
        <v>0</v>
      </c>
      <c r="CF789">
        <v>1</v>
      </c>
      <c r="CG789">
        <v>0</v>
      </c>
      <c r="CH789">
        <v>0</v>
      </c>
      <c r="CI789">
        <v>0</v>
      </c>
      <c r="CJ789">
        <v>1</v>
      </c>
      <c r="CK789">
        <v>0</v>
      </c>
      <c r="CL789">
        <v>0</v>
      </c>
      <c r="CM789">
        <v>0</v>
      </c>
      <c r="CN789">
        <v>1</v>
      </c>
      <c r="CO789" s="17">
        <v>0</v>
      </c>
      <c r="CP789">
        <v>0.76700000000000002</v>
      </c>
      <c r="CQ789">
        <v>347</v>
      </c>
      <c r="CR789">
        <v>1</v>
      </c>
      <c r="CS789">
        <v>0</v>
      </c>
      <c r="CT789">
        <v>5</v>
      </c>
      <c r="CZ789" s="33" t="s">
        <v>85</v>
      </c>
    </row>
    <row r="790" spans="1:104" x14ac:dyDescent="0.25">
      <c r="A790">
        <v>789</v>
      </c>
      <c r="B790">
        <v>53</v>
      </c>
      <c r="C790" s="24" t="s">
        <v>4020</v>
      </c>
      <c r="D790" s="12">
        <v>3.87</v>
      </c>
      <c r="E790" s="13">
        <f t="shared" si="198"/>
        <v>1.3253424657534247</v>
      </c>
      <c r="F790" s="7">
        <v>2.92</v>
      </c>
      <c r="G790" s="7">
        <f t="shared" si="190"/>
        <v>2.5446575342465754</v>
      </c>
      <c r="H790" s="15">
        <f t="shared" si="191"/>
        <v>5.1953424657534253</v>
      </c>
      <c r="I790" s="11">
        <f t="shared" si="192"/>
        <v>0.18946408995865949</v>
      </c>
      <c r="J790" s="32">
        <f t="shared" si="193"/>
        <v>6.4884962314609412E-2</v>
      </c>
      <c r="K790" s="32">
        <f t="shared" si="194"/>
        <v>15.411891512724841</v>
      </c>
      <c r="L790" s="8">
        <v>1</v>
      </c>
      <c r="M790" s="9">
        <v>0</v>
      </c>
      <c r="N790" s="8">
        <v>0</v>
      </c>
      <c r="O790" s="9">
        <v>1</v>
      </c>
      <c r="P790" s="9">
        <v>0</v>
      </c>
      <c r="Q790" s="9">
        <v>0</v>
      </c>
      <c r="R790" s="9">
        <v>0</v>
      </c>
      <c r="S790" s="8">
        <v>237</v>
      </c>
      <c r="T790" s="9">
        <v>7</v>
      </c>
      <c r="U790" s="9">
        <f t="shared" si="195"/>
        <v>229</v>
      </c>
      <c r="V790" s="9">
        <f t="shared" si="196"/>
        <v>11</v>
      </c>
      <c r="W790" s="7">
        <v>9.59</v>
      </c>
      <c r="X790" s="7">
        <v>18.329999999999998</v>
      </c>
      <c r="Y790" s="9">
        <v>1</v>
      </c>
      <c r="Z790" s="9">
        <v>0</v>
      </c>
      <c r="AA790" s="9">
        <v>1</v>
      </c>
      <c r="AB790" s="9">
        <v>0</v>
      </c>
      <c r="AC790" s="9">
        <v>0</v>
      </c>
      <c r="AD790" s="29">
        <v>0</v>
      </c>
      <c r="AE790" s="9">
        <v>1</v>
      </c>
      <c r="AF790" s="9">
        <v>0</v>
      </c>
      <c r="AG790" s="29">
        <v>0</v>
      </c>
      <c r="AH790" s="9">
        <v>0</v>
      </c>
      <c r="AI790" s="29">
        <v>1</v>
      </c>
      <c r="AJ790" s="20">
        <v>1989</v>
      </c>
      <c r="AK790" s="32">
        <v>0.20499999999999999</v>
      </c>
      <c r="AL790" s="32">
        <v>0.20499999999999999</v>
      </c>
      <c r="AM790" s="32">
        <v>0.55000000000000004</v>
      </c>
      <c r="AN790" s="42">
        <v>0.04</v>
      </c>
      <c r="AO790" s="41" t="s">
        <v>98</v>
      </c>
      <c r="AP790" s="17" t="s">
        <v>98</v>
      </c>
      <c r="AQ790" s="32">
        <v>0.75</v>
      </c>
      <c r="AR790" s="39">
        <v>0.25</v>
      </c>
      <c r="AS790">
        <v>0</v>
      </c>
      <c r="AT790" s="39">
        <v>1</v>
      </c>
      <c r="AU790">
        <v>0</v>
      </c>
      <c r="AV790" s="17">
        <v>1</v>
      </c>
      <c r="AW790" t="s">
        <v>98</v>
      </c>
      <c r="AX790" s="17" t="s">
        <v>98</v>
      </c>
      <c r="AY790" s="17" t="s">
        <v>10</v>
      </c>
      <c r="AZ790">
        <v>0</v>
      </c>
      <c r="BA790">
        <v>0</v>
      </c>
      <c r="BB790">
        <v>0</v>
      </c>
      <c r="BC790">
        <v>0</v>
      </c>
      <c r="BD790">
        <v>0</v>
      </c>
      <c r="BE790">
        <v>0</v>
      </c>
      <c r="BF790" s="17">
        <v>1</v>
      </c>
      <c r="BG790">
        <v>0</v>
      </c>
      <c r="BH790">
        <v>0</v>
      </c>
      <c r="BI790" s="17">
        <v>1</v>
      </c>
      <c r="BJ790" t="s">
        <v>98</v>
      </c>
      <c r="BK790">
        <v>17</v>
      </c>
      <c r="BL790" s="90">
        <f t="shared" si="199"/>
        <v>33.92</v>
      </c>
      <c r="BM790">
        <v>0</v>
      </c>
      <c r="BN790">
        <v>0</v>
      </c>
      <c r="BO790">
        <v>0</v>
      </c>
      <c r="BP790">
        <v>0</v>
      </c>
      <c r="BQ790">
        <v>1</v>
      </c>
      <c r="BR790">
        <v>0</v>
      </c>
      <c r="BS790">
        <v>0</v>
      </c>
      <c r="BT790" s="17">
        <v>0</v>
      </c>
      <c r="BU790">
        <v>0</v>
      </c>
      <c r="BV790">
        <v>0</v>
      </c>
      <c r="BW790">
        <v>1</v>
      </c>
      <c r="BX790" s="17">
        <v>0</v>
      </c>
      <c r="BY790">
        <v>0</v>
      </c>
      <c r="BZ790">
        <v>0</v>
      </c>
      <c r="CA790">
        <v>0</v>
      </c>
      <c r="CB790">
        <v>0</v>
      </c>
      <c r="CC790" s="17">
        <v>0</v>
      </c>
      <c r="CD790">
        <v>0</v>
      </c>
      <c r="CE790">
        <v>0</v>
      </c>
      <c r="CF790">
        <v>1</v>
      </c>
      <c r="CG790">
        <v>0</v>
      </c>
      <c r="CH790">
        <v>0</v>
      </c>
      <c r="CI790">
        <v>0</v>
      </c>
      <c r="CJ790">
        <v>1</v>
      </c>
      <c r="CK790">
        <v>0</v>
      </c>
      <c r="CL790">
        <v>0</v>
      </c>
      <c r="CM790">
        <v>0</v>
      </c>
      <c r="CN790">
        <v>1</v>
      </c>
      <c r="CO790" s="17">
        <v>0</v>
      </c>
      <c r="CP790">
        <v>0.76700000000000002</v>
      </c>
      <c r="CQ790">
        <v>347</v>
      </c>
      <c r="CR790">
        <v>1</v>
      </c>
      <c r="CS790">
        <v>0</v>
      </c>
      <c r="CT790">
        <v>5</v>
      </c>
      <c r="CZ790" s="33" t="s">
        <v>85</v>
      </c>
    </row>
    <row r="791" spans="1:104" x14ac:dyDescent="0.25">
      <c r="A791">
        <v>790</v>
      </c>
      <c r="B791">
        <v>53</v>
      </c>
      <c r="C791" s="24" t="s">
        <v>4020</v>
      </c>
      <c r="D791" s="12">
        <v>7.28</v>
      </c>
      <c r="E791" s="13">
        <f t="shared" si="198"/>
        <v>2.1927710843373496</v>
      </c>
      <c r="F791" s="7">
        <v>3.32</v>
      </c>
      <c r="G791" s="7">
        <f t="shared" si="190"/>
        <v>5.0872289156626511</v>
      </c>
      <c r="H791" s="15">
        <f t="shared" si="191"/>
        <v>9.4727710843373494</v>
      </c>
      <c r="I791" s="11">
        <f t="shared" si="192"/>
        <v>0.26579365338014427</v>
      </c>
      <c r="J791" s="32">
        <f t="shared" si="193"/>
        <v>8.0058329331368777E-2</v>
      </c>
      <c r="K791" s="32">
        <f t="shared" si="194"/>
        <v>12.49089268227055</v>
      </c>
      <c r="L791" s="8">
        <v>1</v>
      </c>
      <c r="M791" s="9">
        <v>0</v>
      </c>
      <c r="N791" s="8">
        <v>0</v>
      </c>
      <c r="O791" s="9">
        <v>1</v>
      </c>
      <c r="P791" s="9">
        <v>0</v>
      </c>
      <c r="Q791" s="9">
        <v>0</v>
      </c>
      <c r="R791" s="9">
        <v>0</v>
      </c>
      <c r="S791" s="8">
        <v>152</v>
      </c>
      <c r="T791" s="9">
        <v>6</v>
      </c>
      <c r="U791" s="9">
        <f t="shared" si="195"/>
        <v>145</v>
      </c>
      <c r="V791" s="9">
        <f t="shared" si="196"/>
        <v>11</v>
      </c>
      <c r="W791" s="7">
        <v>9.59</v>
      </c>
      <c r="X791" s="7">
        <v>18.329999999999998</v>
      </c>
      <c r="Y791" s="9">
        <v>1</v>
      </c>
      <c r="Z791" s="9">
        <v>0</v>
      </c>
      <c r="AA791" s="9">
        <v>1</v>
      </c>
      <c r="AB791" s="9">
        <v>0</v>
      </c>
      <c r="AC791" s="9">
        <v>0</v>
      </c>
      <c r="AD791" s="29">
        <v>0</v>
      </c>
      <c r="AE791" s="9">
        <v>1</v>
      </c>
      <c r="AF791" s="9">
        <v>0</v>
      </c>
      <c r="AG791" s="29">
        <v>0</v>
      </c>
      <c r="AH791" s="9">
        <v>0</v>
      </c>
      <c r="AI791" s="29">
        <v>1</v>
      </c>
      <c r="AJ791" s="20">
        <v>1989</v>
      </c>
      <c r="AK791" s="32">
        <v>0.20499999999999999</v>
      </c>
      <c r="AL791" s="32">
        <v>0.20499999999999999</v>
      </c>
      <c r="AM791" s="32">
        <v>0.55000000000000004</v>
      </c>
      <c r="AN791" s="42">
        <v>0.04</v>
      </c>
      <c r="AO791" s="41" t="s">
        <v>98</v>
      </c>
      <c r="AP791" s="17" t="s">
        <v>98</v>
      </c>
      <c r="AQ791" s="32">
        <v>0.75</v>
      </c>
      <c r="AR791" s="39">
        <v>0.25</v>
      </c>
      <c r="AS791">
        <v>1</v>
      </c>
      <c r="AT791" s="39">
        <v>0</v>
      </c>
      <c r="AU791">
        <v>0</v>
      </c>
      <c r="AV791" s="17">
        <v>1</v>
      </c>
      <c r="AW791" t="s">
        <v>98</v>
      </c>
      <c r="AX791" s="17" t="s">
        <v>98</v>
      </c>
      <c r="AY791" s="17" t="s">
        <v>10</v>
      </c>
      <c r="AZ791">
        <v>0</v>
      </c>
      <c r="BA791">
        <v>0</v>
      </c>
      <c r="BB791">
        <v>0</v>
      </c>
      <c r="BC791">
        <v>0</v>
      </c>
      <c r="BD791">
        <v>0</v>
      </c>
      <c r="BE791">
        <v>0</v>
      </c>
      <c r="BF791" s="17">
        <v>1</v>
      </c>
      <c r="BG791">
        <v>0</v>
      </c>
      <c r="BH791">
        <v>0</v>
      </c>
      <c r="BI791" s="17">
        <v>1</v>
      </c>
      <c r="BJ791" t="s">
        <v>98</v>
      </c>
      <c r="BK791">
        <v>17</v>
      </c>
      <c r="BL791" s="90">
        <f t="shared" si="199"/>
        <v>33.92</v>
      </c>
      <c r="BM791">
        <v>1</v>
      </c>
      <c r="BN791">
        <v>0</v>
      </c>
      <c r="BO791">
        <v>0</v>
      </c>
      <c r="BP791">
        <v>0</v>
      </c>
      <c r="BQ791">
        <v>0</v>
      </c>
      <c r="BR791">
        <v>0</v>
      </c>
      <c r="BS791">
        <v>0</v>
      </c>
      <c r="BT791" s="17">
        <v>0</v>
      </c>
      <c r="BU791">
        <v>0</v>
      </c>
      <c r="BV791">
        <v>0</v>
      </c>
      <c r="BW791">
        <v>1</v>
      </c>
      <c r="BX791" s="17">
        <v>0</v>
      </c>
      <c r="BY791">
        <v>0</v>
      </c>
      <c r="BZ791">
        <v>0</v>
      </c>
      <c r="CA791">
        <v>0</v>
      </c>
      <c r="CB791">
        <v>0</v>
      </c>
      <c r="CC791" s="17">
        <v>0</v>
      </c>
      <c r="CD791">
        <v>0</v>
      </c>
      <c r="CE791">
        <v>0</v>
      </c>
      <c r="CF791">
        <v>1</v>
      </c>
      <c r="CG791">
        <v>0</v>
      </c>
      <c r="CH791">
        <v>0</v>
      </c>
      <c r="CI791">
        <v>0</v>
      </c>
      <c r="CJ791">
        <v>1</v>
      </c>
      <c r="CK791">
        <v>0</v>
      </c>
      <c r="CL791">
        <v>0</v>
      </c>
      <c r="CM791">
        <v>0</v>
      </c>
      <c r="CN791">
        <v>1</v>
      </c>
      <c r="CO791" s="17">
        <v>0</v>
      </c>
      <c r="CP791">
        <v>0.76700000000000002</v>
      </c>
      <c r="CQ791">
        <v>347</v>
      </c>
      <c r="CR791">
        <v>1</v>
      </c>
      <c r="CS791">
        <v>0</v>
      </c>
      <c r="CT791">
        <v>5</v>
      </c>
      <c r="CZ791" s="33" t="s">
        <v>85</v>
      </c>
    </row>
    <row r="792" spans="1:104" x14ac:dyDescent="0.25">
      <c r="A792">
        <v>791</v>
      </c>
      <c r="B792">
        <v>53</v>
      </c>
      <c r="C792" s="24" t="s">
        <v>4020</v>
      </c>
      <c r="D792" s="12">
        <v>0.32</v>
      </c>
      <c r="E792" s="13">
        <f t="shared" si="198"/>
        <v>4</v>
      </c>
      <c r="F792" s="7">
        <v>0.08</v>
      </c>
      <c r="G792" s="7">
        <f t="shared" si="190"/>
        <v>-3.68</v>
      </c>
      <c r="H792" s="15">
        <f t="shared" si="191"/>
        <v>4.32</v>
      </c>
      <c r="I792" s="11">
        <f t="shared" si="192"/>
        <v>6.6665185234566068E-3</v>
      </c>
      <c r="J792" s="32">
        <f t="shared" si="193"/>
        <v>8.3331481543207589E-2</v>
      </c>
      <c r="K792" s="32">
        <f t="shared" si="194"/>
        <v>12.000266663703769</v>
      </c>
      <c r="L792" s="8">
        <v>1</v>
      </c>
      <c r="M792" s="9">
        <v>0</v>
      </c>
      <c r="N792" s="8">
        <v>0</v>
      </c>
      <c r="O792" s="9">
        <v>1</v>
      </c>
      <c r="P792" s="9">
        <v>0</v>
      </c>
      <c r="Q792" s="9">
        <v>0</v>
      </c>
      <c r="R792" s="9">
        <v>0</v>
      </c>
      <c r="S792" s="8">
        <v>152</v>
      </c>
      <c r="T792" s="9">
        <v>7</v>
      </c>
      <c r="U792" s="9">
        <f t="shared" si="195"/>
        <v>144</v>
      </c>
      <c r="V792" s="9">
        <f t="shared" si="196"/>
        <v>11</v>
      </c>
      <c r="W792" s="7">
        <v>9.59</v>
      </c>
      <c r="X792" s="7">
        <v>18.329999999999998</v>
      </c>
      <c r="Y792" s="9">
        <v>1</v>
      </c>
      <c r="Z792" s="9">
        <v>0</v>
      </c>
      <c r="AA792" s="9">
        <v>1</v>
      </c>
      <c r="AB792" s="9">
        <v>0</v>
      </c>
      <c r="AC792" s="9">
        <v>0</v>
      </c>
      <c r="AD792" s="29">
        <v>0</v>
      </c>
      <c r="AE792" s="9">
        <v>1</v>
      </c>
      <c r="AF792" s="9">
        <v>0</v>
      </c>
      <c r="AG792" s="29">
        <v>0</v>
      </c>
      <c r="AH792" s="9">
        <v>0</v>
      </c>
      <c r="AI792" s="29">
        <v>1</v>
      </c>
      <c r="AJ792" s="20">
        <v>1989</v>
      </c>
      <c r="AK792" s="32">
        <v>0.20499999999999999</v>
      </c>
      <c r="AL792" s="32">
        <v>0.20499999999999999</v>
      </c>
      <c r="AM792" s="32">
        <v>0.55000000000000004</v>
      </c>
      <c r="AN792" s="42">
        <v>0.04</v>
      </c>
      <c r="AO792" s="41" t="s">
        <v>98</v>
      </c>
      <c r="AP792" s="17" t="s">
        <v>98</v>
      </c>
      <c r="AQ792" s="32">
        <v>0.75</v>
      </c>
      <c r="AR792" s="39">
        <v>0.25</v>
      </c>
      <c r="AS792">
        <v>1</v>
      </c>
      <c r="AT792" s="39">
        <v>0</v>
      </c>
      <c r="AU792">
        <v>0</v>
      </c>
      <c r="AV792" s="17">
        <v>1</v>
      </c>
      <c r="AW792" t="s">
        <v>98</v>
      </c>
      <c r="AX792" s="17" t="s">
        <v>98</v>
      </c>
      <c r="AY792" s="17" t="s">
        <v>10</v>
      </c>
      <c r="AZ792">
        <v>0</v>
      </c>
      <c r="BA792">
        <v>0</v>
      </c>
      <c r="BB792">
        <v>0</v>
      </c>
      <c r="BC792">
        <v>0</v>
      </c>
      <c r="BD792">
        <v>0</v>
      </c>
      <c r="BE792">
        <v>0</v>
      </c>
      <c r="BF792" s="17">
        <v>1</v>
      </c>
      <c r="BG792">
        <v>0</v>
      </c>
      <c r="BH792">
        <v>0</v>
      </c>
      <c r="BI792" s="17">
        <v>1</v>
      </c>
      <c r="BJ792" t="s">
        <v>98</v>
      </c>
      <c r="BK792">
        <v>17</v>
      </c>
      <c r="BL792" s="90">
        <f t="shared" si="199"/>
        <v>33.92</v>
      </c>
      <c r="BM792">
        <v>0</v>
      </c>
      <c r="BN792">
        <v>0</v>
      </c>
      <c r="BO792">
        <v>0</v>
      </c>
      <c r="BP792">
        <v>0</v>
      </c>
      <c r="BQ792">
        <v>1</v>
      </c>
      <c r="BR792">
        <v>0</v>
      </c>
      <c r="BS792">
        <v>0</v>
      </c>
      <c r="BT792" s="17">
        <v>0</v>
      </c>
      <c r="BU792">
        <v>0</v>
      </c>
      <c r="BV792">
        <v>0</v>
      </c>
      <c r="BW792">
        <v>1</v>
      </c>
      <c r="BX792" s="17">
        <v>0</v>
      </c>
      <c r="BY792">
        <v>0</v>
      </c>
      <c r="BZ792">
        <v>0</v>
      </c>
      <c r="CA792">
        <v>0</v>
      </c>
      <c r="CB792">
        <v>0</v>
      </c>
      <c r="CC792" s="17">
        <v>0</v>
      </c>
      <c r="CD792">
        <v>0</v>
      </c>
      <c r="CE792">
        <v>0</v>
      </c>
      <c r="CF792">
        <v>1</v>
      </c>
      <c r="CG792">
        <v>0</v>
      </c>
      <c r="CH792">
        <v>0</v>
      </c>
      <c r="CI792">
        <v>0</v>
      </c>
      <c r="CJ792">
        <v>1</v>
      </c>
      <c r="CK792">
        <v>0</v>
      </c>
      <c r="CL792">
        <v>0</v>
      </c>
      <c r="CM792">
        <v>0</v>
      </c>
      <c r="CN792">
        <v>1</v>
      </c>
      <c r="CO792" s="17">
        <v>0</v>
      </c>
      <c r="CP792">
        <v>0.76700000000000002</v>
      </c>
      <c r="CQ792">
        <v>347</v>
      </c>
      <c r="CR792">
        <v>1</v>
      </c>
      <c r="CS792">
        <v>0</v>
      </c>
      <c r="CT792">
        <v>5</v>
      </c>
      <c r="CZ792" s="33" t="s">
        <v>85</v>
      </c>
    </row>
    <row r="793" spans="1:104" x14ac:dyDescent="0.25">
      <c r="A793">
        <v>792</v>
      </c>
      <c r="B793">
        <v>53</v>
      </c>
      <c r="C793" s="24" t="s">
        <v>4020</v>
      </c>
      <c r="D793" s="12">
        <v>-0.45</v>
      </c>
      <c r="E793" s="13">
        <f t="shared" si="198"/>
        <v>10</v>
      </c>
      <c r="F793" s="7">
        <v>-4.4999999999999998E-2</v>
      </c>
      <c r="G793" s="7">
        <f t="shared" si="190"/>
        <v>-10.45</v>
      </c>
      <c r="H793" s="15">
        <f t="shared" si="191"/>
        <v>9.5500000000000007</v>
      </c>
      <c r="I793" s="11">
        <f t="shared" si="192"/>
        <v>-3.749973633090588E-3</v>
      </c>
      <c r="J793" s="32">
        <f t="shared" si="193"/>
        <v>8.3332747402013074E-2</v>
      </c>
      <c r="K793" s="32">
        <f t="shared" si="194"/>
        <v>12.00008437470337</v>
      </c>
      <c r="L793" s="8">
        <v>1</v>
      </c>
      <c r="M793" s="9">
        <v>0</v>
      </c>
      <c r="N793" s="8">
        <v>0</v>
      </c>
      <c r="O793" s="9">
        <v>1</v>
      </c>
      <c r="P793" s="9">
        <v>0</v>
      </c>
      <c r="Q793" s="9">
        <v>0</v>
      </c>
      <c r="R793" s="9">
        <v>0</v>
      </c>
      <c r="S793" s="8">
        <v>152</v>
      </c>
      <c r="T793" s="9">
        <v>7</v>
      </c>
      <c r="U793" s="9">
        <f t="shared" si="195"/>
        <v>144</v>
      </c>
      <c r="V793" s="9">
        <f t="shared" si="196"/>
        <v>11</v>
      </c>
      <c r="W793" s="7">
        <v>9.59</v>
      </c>
      <c r="X793" s="7">
        <v>18.329999999999998</v>
      </c>
      <c r="Y793" s="9">
        <v>1</v>
      </c>
      <c r="Z793" s="9">
        <v>0</v>
      </c>
      <c r="AA793" s="9">
        <v>1</v>
      </c>
      <c r="AB793" s="9">
        <v>0</v>
      </c>
      <c r="AC793" s="9">
        <v>0</v>
      </c>
      <c r="AD793" s="29">
        <v>0</v>
      </c>
      <c r="AE793" s="9">
        <v>1</v>
      </c>
      <c r="AF793" s="9">
        <v>0</v>
      </c>
      <c r="AG793" s="29">
        <v>0</v>
      </c>
      <c r="AH793" s="9">
        <v>0</v>
      </c>
      <c r="AI793" s="29">
        <v>1</v>
      </c>
      <c r="AJ793" s="20">
        <v>1989</v>
      </c>
      <c r="AK793" s="32">
        <v>0.20499999999999999</v>
      </c>
      <c r="AL793" s="32">
        <v>0.20499999999999999</v>
      </c>
      <c r="AM793" s="32">
        <v>0.55000000000000004</v>
      </c>
      <c r="AN793" s="42">
        <v>0.04</v>
      </c>
      <c r="AO793" s="41" t="s">
        <v>98</v>
      </c>
      <c r="AP793" s="17" t="s">
        <v>98</v>
      </c>
      <c r="AQ793" s="32">
        <v>0.75</v>
      </c>
      <c r="AR793" s="39">
        <v>0.25</v>
      </c>
      <c r="AS793">
        <v>1</v>
      </c>
      <c r="AT793" s="39">
        <v>0</v>
      </c>
      <c r="AU793">
        <v>0</v>
      </c>
      <c r="AV793" s="17">
        <v>1</v>
      </c>
      <c r="AW793" t="s">
        <v>98</v>
      </c>
      <c r="AX793" s="17" t="s">
        <v>98</v>
      </c>
      <c r="AY793" s="17" t="s">
        <v>10</v>
      </c>
      <c r="AZ793">
        <v>0</v>
      </c>
      <c r="BA793">
        <v>0</v>
      </c>
      <c r="BB793">
        <v>0</v>
      </c>
      <c r="BC793">
        <v>0</v>
      </c>
      <c r="BD793">
        <v>0</v>
      </c>
      <c r="BE793">
        <v>0</v>
      </c>
      <c r="BF793" s="17">
        <v>1</v>
      </c>
      <c r="BG793">
        <v>0</v>
      </c>
      <c r="BH793">
        <v>0</v>
      </c>
      <c r="BI793" s="17">
        <v>1</v>
      </c>
      <c r="BJ793" t="s">
        <v>98</v>
      </c>
      <c r="BK793">
        <v>17</v>
      </c>
      <c r="BL793" s="90">
        <f t="shared" si="199"/>
        <v>33.92</v>
      </c>
      <c r="BM793">
        <v>0</v>
      </c>
      <c r="BN793">
        <v>0</v>
      </c>
      <c r="BO793">
        <v>0</v>
      </c>
      <c r="BP793">
        <v>0</v>
      </c>
      <c r="BQ793">
        <v>1</v>
      </c>
      <c r="BR793">
        <v>0</v>
      </c>
      <c r="BS793">
        <v>0</v>
      </c>
      <c r="BT793" s="17">
        <v>0</v>
      </c>
      <c r="BU793">
        <v>0</v>
      </c>
      <c r="BV793">
        <v>0</v>
      </c>
      <c r="BW793">
        <v>1</v>
      </c>
      <c r="BX793" s="17">
        <v>0</v>
      </c>
      <c r="BY793">
        <v>0</v>
      </c>
      <c r="BZ793">
        <v>0</v>
      </c>
      <c r="CA793">
        <v>0</v>
      </c>
      <c r="CB793">
        <v>0</v>
      </c>
      <c r="CC793" s="17">
        <v>0</v>
      </c>
      <c r="CD793">
        <v>0</v>
      </c>
      <c r="CE793">
        <v>0</v>
      </c>
      <c r="CF793">
        <v>1</v>
      </c>
      <c r="CG793">
        <v>0</v>
      </c>
      <c r="CH793">
        <v>0</v>
      </c>
      <c r="CI793">
        <v>0</v>
      </c>
      <c r="CJ793">
        <v>1</v>
      </c>
      <c r="CK793">
        <v>0</v>
      </c>
      <c r="CL793">
        <v>0</v>
      </c>
      <c r="CM793">
        <v>0</v>
      </c>
      <c r="CN793">
        <v>1</v>
      </c>
      <c r="CO793" s="17">
        <v>0</v>
      </c>
      <c r="CP793">
        <v>0.76700000000000002</v>
      </c>
      <c r="CQ793">
        <v>347</v>
      </c>
      <c r="CR793">
        <v>1</v>
      </c>
      <c r="CS793">
        <v>0</v>
      </c>
      <c r="CT793">
        <v>5</v>
      </c>
      <c r="CZ793" s="33" t="s">
        <v>85</v>
      </c>
    </row>
    <row r="794" spans="1:104" x14ac:dyDescent="0.25">
      <c r="A794">
        <v>793</v>
      </c>
      <c r="B794">
        <v>53</v>
      </c>
      <c r="C794" s="24" t="s">
        <v>4020</v>
      </c>
      <c r="D794" s="12">
        <v>2.2200000000000002</v>
      </c>
      <c r="E794" s="13">
        <f t="shared" si="198"/>
        <v>2.3368421052631581</v>
      </c>
      <c r="F794" s="7">
        <v>0.95</v>
      </c>
      <c r="G794" s="7">
        <f t="shared" si="190"/>
        <v>-0.11684210526315786</v>
      </c>
      <c r="H794" s="15">
        <f t="shared" si="191"/>
        <v>4.5568421052631578</v>
      </c>
      <c r="I794" s="11">
        <f t="shared" si="192"/>
        <v>6.3918016547565334E-2</v>
      </c>
      <c r="J794" s="32">
        <f t="shared" si="193"/>
        <v>6.7282122681647724E-2</v>
      </c>
      <c r="K794" s="32">
        <f t="shared" si="194"/>
        <v>14.86278910568269</v>
      </c>
      <c r="L794" s="8">
        <v>1</v>
      </c>
      <c r="M794" s="9">
        <v>0</v>
      </c>
      <c r="N794" s="8">
        <v>0</v>
      </c>
      <c r="O794" s="9">
        <v>1</v>
      </c>
      <c r="P794" s="9">
        <v>0</v>
      </c>
      <c r="Q794" s="9">
        <v>0</v>
      </c>
      <c r="R794" s="9">
        <v>0</v>
      </c>
      <c r="S794" s="8">
        <v>237</v>
      </c>
      <c r="T794" s="9">
        <v>16</v>
      </c>
      <c r="U794" s="9">
        <f t="shared" si="195"/>
        <v>220</v>
      </c>
      <c r="V794" s="9">
        <f t="shared" si="196"/>
        <v>11</v>
      </c>
      <c r="W794" s="7">
        <v>9.59</v>
      </c>
      <c r="X794" s="7">
        <v>18.329999999999998</v>
      </c>
      <c r="Y794" s="9">
        <v>1</v>
      </c>
      <c r="Z794" s="9">
        <v>0</v>
      </c>
      <c r="AA794" s="9">
        <v>1</v>
      </c>
      <c r="AB794" s="9">
        <v>0</v>
      </c>
      <c r="AC794" s="9">
        <v>0</v>
      </c>
      <c r="AD794" s="29">
        <v>0</v>
      </c>
      <c r="AE794" s="9">
        <v>1</v>
      </c>
      <c r="AF794" s="9">
        <v>0</v>
      </c>
      <c r="AG794" s="29">
        <v>0</v>
      </c>
      <c r="AH794" s="9">
        <v>0</v>
      </c>
      <c r="AI794" s="29">
        <v>1</v>
      </c>
      <c r="AJ794" s="20">
        <v>1989</v>
      </c>
      <c r="AK794" s="32">
        <v>0.20499999999999999</v>
      </c>
      <c r="AL794" s="32">
        <v>0.20499999999999999</v>
      </c>
      <c r="AM794" s="32">
        <v>0.55000000000000004</v>
      </c>
      <c r="AN794" s="42">
        <v>0.04</v>
      </c>
      <c r="AO794" s="41" t="s">
        <v>98</v>
      </c>
      <c r="AP794" s="17" t="s">
        <v>98</v>
      </c>
      <c r="AQ794" s="32">
        <v>0.75</v>
      </c>
      <c r="AR794" s="39">
        <v>0.25</v>
      </c>
      <c r="AS794">
        <v>0</v>
      </c>
      <c r="AT794" s="39">
        <v>1</v>
      </c>
      <c r="AU794">
        <v>0</v>
      </c>
      <c r="AV794" s="17">
        <v>1</v>
      </c>
      <c r="AW794" t="s">
        <v>98</v>
      </c>
      <c r="AX794" s="17" t="s">
        <v>98</v>
      </c>
      <c r="AY794" s="17" t="s">
        <v>10</v>
      </c>
      <c r="AZ794">
        <v>0</v>
      </c>
      <c r="BA794">
        <v>0</v>
      </c>
      <c r="BB794">
        <v>0</v>
      </c>
      <c r="BC794">
        <v>0</v>
      </c>
      <c r="BD794">
        <v>0</v>
      </c>
      <c r="BE794">
        <v>0</v>
      </c>
      <c r="BF794" s="17">
        <v>1</v>
      </c>
      <c r="BG794">
        <v>0</v>
      </c>
      <c r="BH794">
        <v>0</v>
      </c>
      <c r="BI794" s="17">
        <v>1</v>
      </c>
      <c r="BJ794" t="s">
        <v>98</v>
      </c>
      <c r="BK794">
        <v>17</v>
      </c>
      <c r="BL794" s="90">
        <f t="shared" si="199"/>
        <v>33.92</v>
      </c>
      <c r="BM794">
        <v>1</v>
      </c>
      <c r="BN794">
        <v>0</v>
      </c>
      <c r="BO794">
        <v>0</v>
      </c>
      <c r="BP794">
        <v>0</v>
      </c>
      <c r="BQ794">
        <v>0</v>
      </c>
      <c r="BR794">
        <v>0</v>
      </c>
      <c r="BS794">
        <v>0</v>
      </c>
      <c r="BT794" s="17">
        <v>0</v>
      </c>
      <c r="BU794">
        <v>1</v>
      </c>
      <c r="BV794">
        <v>0</v>
      </c>
      <c r="BW794">
        <v>0</v>
      </c>
      <c r="BX794" s="17">
        <v>0</v>
      </c>
      <c r="BY794">
        <v>0</v>
      </c>
      <c r="BZ794">
        <v>0</v>
      </c>
      <c r="CA794">
        <v>0</v>
      </c>
      <c r="CB794">
        <v>0</v>
      </c>
      <c r="CC794" s="17">
        <v>0</v>
      </c>
      <c r="CD794">
        <v>1</v>
      </c>
      <c r="CE794">
        <v>1</v>
      </c>
      <c r="CF794">
        <v>0</v>
      </c>
      <c r="CG794">
        <v>0</v>
      </c>
      <c r="CH794">
        <v>0</v>
      </c>
      <c r="CI794">
        <v>0</v>
      </c>
      <c r="CJ794">
        <v>1</v>
      </c>
      <c r="CK794">
        <v>0</v>
      </c>
      <c r="CL794">
        <v>0</v>
      </c>
      <c r="CM794">
        <v>0</v>
      </c>
      <c r="CN794">
        <v>1</v>
      </c>
      <c r="CO794" s="17">
        <v>0</v>
      </c>
      <c r="CP794">
        <v>0.76700000000000002</v>
      </c>
      <c r="CQ794">
        <v>347</v>
      </c>
      <c r="CR794">
        <v>1</v>
      </c>
      <c r="CS794">
        <v>0</v>
      </c>
      <c r="CT794">
        <v>5</v>
      </c>
      <c r="CZ794" s="33" t="s">
        <v>85</v>
      </c>
    </row>
    <row r="795" spans="1:104" x14ac:dyDescent="0.25">
      <c r="A795">
        <v>794</v>
      </c>
      <c r="B795">
        <v>53</v>
      </c>
      <c r="C795" s="24" t="s">
        <v>4020</v>
      </c>
      <c r="D795" s="12">
        <v>4.82</v>
      </c>
      <c r="E795" s="13">
        <f t="shared" si="198"/>
        <v>2.9036144578313254</v>
      </c>
      <c r="F795" s="7">
        <v>1.66</v>
      </c>
      <c r="G795" s="7">
        <f t="shared" si="190"/>
        <v>1.9163855421686748</v>
      </c>
      <c r="H795" s="15">
        <f t="shared" si="191"/>
        <v>7.7236144578313262</v>
      </c>
      <c r="I795" s="11">
        <f t="shared" si="192"/>
        <v>0.1112227868108151</v>
      </c>
      <c r="J795" s="32">
        <f t="shared" si="193"/>
        <v>6.7001678801695844E-2</v>
      </c>
      <c r="K795" s="32">
        <f t="shared" si="194"/>
        <v>14.924999162479038</v>
      </c>
      <c r="L795" s="8">
        <v>1</v>
      </c>
      <c r="M795" s="9">
        <v>0</v>
      </c>
      <c r="N795" s="8">
        <v>0</v>
      </c>
      <c r="O795" s="9">
        <v>1</v>
      </c>
      <c r="P795" s="9">
        <v>0</v>
      </c>
      <c r="Q795" s="9">
        <v>0</v>
      </c>
      <c r="R795" s="9">
        <v>0</v>
      </c>
      <c r="S795" s="8">
        <v>237</v>
      </c>
      <c r="T795" s="9">
        <v>16</v>
      </c>
      <c r="U795" s="9">
        <f t="shared" si="195"/>
        <v>220</v>
      </c>
      <c r="V795" s="9">
        <f t="shared" si="196"/>
        <v>11</v>
      </c>
      <c r="W795" s="7">
        <v>9.59</v>
      </c>
      <c r="X795" s="7">
        <v>18.329999999999998</v>
      </c>
      <c r="Y795" s="9">
        <v>1</v>
      </c>
      <c r="Z795" s="9">
        <v>0</v>
      </c>
      <c r="AA795" s="9">
        <v>1</v>
      </c>
      <c r="AB795" s="9">
        <v>0</v>
      </c>
      <c r="AC795" s="9">
        <v>0</v>
      </c>
      <c r="AD795" s="29">
        <v>0</v>
      </c>
      <c r="AE795" s="9">
        <v>1</v>
      </c>
      <c r="AF795" s="9">
        <v>0</v>
      </c>
      <c r="AG795" s="29">
        <v>0</v>
      </c>
      <c r="AH795" s="9">
        <v>0</v>
      </c>
      <c r="AI795" s="29">
        <v>1</v>
      </c>
      <c r="AJ795" s="20">
        <v>1989</v>
      </c>
      <c r="AK795" s="32">
        <v>0.20499999999999999</v>
      </c>
      <c r="AL795" s="32">
        <v>0.20499999999999999</v>
      </c>
      <c r="AM795" s="32">
        <v>0.55000000000000004</v>
      </c>
      <c r="AN795" s="42">
        <v>0.04</v>
      </c>
      <c r="AO795" s="41" t="s">
        <v>98</v>
      </c>
      <c r="AP795" s="17" t="s">
        <v>98</v>
      </c>
      <c r="AQ795" s="32">
        <v>0.75</v>
      </c>
      <c r="AR795" s="39">
        <v>0.25</v>
      </c>
      <c r="AS795">
        <v>0</v>
      </c>
      <c r="AT795" s="39">
        <v>1</v>
      </c>
      <c r="AU795">
        <v>0</v>
      </c>
      <c r="AV795" s="17">
        <v>1</v>
      </c>
      <c r="AW795" t="s">
        <v>98</v>
      </c>
      <c r="AX795" s="17" t="s">
        <v>98</v>
      </c>
      <c r="AY795" s="17" t="s">
        <v>10</v>
      </c>
      <c r="AZ795">
        <v>0</v>
      </c>
      <c r="BA795">
        <v>0</v>
      </c>
      <c r="BB795">
        <v>0</v>
      </c>
      <c r="BC795">
        <v>0</v>
      </c>
      <c r="BD795">
        <v>0</v>
      </c>
      <c r="BE795">
        <v>0</v>
      </c>
      <c r="BF795" s="17">
        <v>1</v>
      </c>
      <c r="BG795">
        <v>0</v>
      </c>
      <c r="BH795">
        <v>0</v>
      </c>
      <c r="BI795" s="17">
        <v>1</v>
      </c>
      <c r="BJ795" t="s">
        <v>98</v>
      </c>
      <c r="BK795">
        <v>17</v>
      </c>
      <c r="BL795" s="90">
        <f t="shared" si="199"/>
        <v>33.92</v>
      </c>
      <c r="BM795">
        <v>1</v>
      </c>
      <c r="BN795">
        <v>0</v>
      </c>
      <c r="BO795">
        <v>0</v>
      </c>
      <c r="BP795">
        <v>0</v>
      </c>
      <c r="BQ795">
        <v>0</v>
      </c>
      <c r="BR795">
        <v>0</v>
      </c>
      <c r="BS795">
        <v>0</v>
      </c>
      <c r="BT795" s="17">
        <v>0</v>
      </c>
      <c r="BU795">
        <v>1</v>
      </c>
      <c r="BV795">
        <v>0</v>
      </c>
      <c r="BW795">
        <v>0</v>
      </c>
      <c r="BX795" s="17">
        <v>0</v>
      </c>
      <c r="BY795">
        <v>0</v>
      </c>
      <c r="BZ795">
        <v>0</v>
      </c>
      <c r="CA795">
        <v>0</v>
      </c>
      <c r="CB795">
        <v>0</v>
      </c>
      <c r="CC795" s="17">
        <v>0</v>
      </c>
      <c r="CD795">
        <v>1</v>
      </c>
      <c r="CE795">
        <v>1</v>
      </c>
      <c r="CF795">
        <v>0</v>
      </c>
      <c r="CG795">
        <v>0</v>
      </c>
      <c r="CH795">
        <v>0</v>
      </c>
      <c r="CI795">
        <v>0</v>
      </c>
      <c r="CJ795">
        <v>1</v>
      </c>
      <c r="CK795">
        <v>0</v>
      </c>
      <c r="CL795">
        <v>0</v>
      </c>
      <c r="CM795">
        <v>0</v>
      </c>
      <c r="CN795">
        <v>1</v>
      </c>
      <c r="CO795" s="17">
        <v>0</v>
      </c>
      <c r="CP795">
        <v>0.76700000000000002</v>
      </c>
      <c r="CQ795">
        <v>347</v>
      </c>
      <c r="CR795">
        <v>1</v>
      </c>
      <c r="CS795">
        <v>0</v>
      </c>
      <c r="CT795">
        <v>5</v>
      </c>
      <c r="CZ795" s="33" t="s">
        <v>85</v>
      </c>
    </row>
    <row r="796" spans="1:104" x14ac:dyDescent="0.25">
      <c r="A796">
        <v>795</v>
      </c>
      <c r="B796">
        <v>53</v>
      </c>
      <c r="C796" s="24" t="s">
        <v>4020</v>
      </c>
      <c r="D796" s="12">
        <v>9.76</v>
      </c>
      <c r="E796" s="13">
        <f t="shared" si="198"/>
        <v>2.8208092485549132</v>
      </c>
      <c r="F796" s="7">
        <v>3.46</v>
      </c>
      <c r="G796" s="7">
        <f t="shared" si="190"/>
        <v>6.9391907514450866</v>
      </c>
      <c r="H796" s="15">
        <f t="shared" si="191"/>
        <v>12.580809248554914</v>
      </c>
      <c r="I796" s="11">
        <f t="shared" si="192"/>
        <v>0.17611584209363634</v>
      </c>
      <c r="J796" s="32">
        <f t="shared" si="193"/>
        <v>5.0900532397004726E-2</v>
      </c>
      <c r="K796" s="32">
        <f t="shared" si="194"/>
        <v>19.646159930123748</v>
      </c>
      <c r="L796" s="8">
        <v>1</v>
      </c>
      <c r="M796" s="9">
        <v>0</v>
      </c>
      <c r="N796" s="8">
        <v>0</v>
      </c>
      <c r="O796" s="9">
        <v>1</v>
      </c>
      <c r="P796" s="9">
        <v>0</v>
      </c>
      <c r="Q796" s="9">
        <v>0</v>
      </c>
      <c r="R796" s="9">
        <v>0</v>
      </c>
      <c r="S796" s="8">
        <v>389</v>
      </c>
      <c r="T796" s="9">
        <v>14</v>
      </c>
      <c r="U796" s="9">
        <f t="shared" si="195"/>
        <v>374</v>
      </c>
      <c r="V796" s="9">
        <f t="shared" si="196"/>
        <v>11</v>
      </c>
      <c r="W796" s="7">
        <v>9.59</v>
      </c>
      <c r="X796" s="7">
        <v>18.329999999999998</v>
      </c>
      <c r="Y796" s="9">
        <v>1</v>
      </c>
      <c r="Z796" s="9">
        <v>0</v>
      </c>
      <c r="AA796" s="9">
        <v>1</v>
      </c>
      <c r="AB796" s="9">
        <v>0</v>
      </c>
      <c r="AC796" s="9">
        <v>0</v>
      </c>
      <c r="AD796" s="29">
        <v>0</v>
      </c>
      <c r="AE796" s="9">
        <v>1</v>
      </c>
      <c r="AF796" s="9">
        <v>0</v>
      </c>
      <c r="AG796" s="29">
        <v>0</v>
      </c>
      <c r="AH796" s="9">
        <v>0</v>
      </c>
      <c r="AI796" s="29">
        <v>1</v>
      </c>
      <c r="AJ796" s="20">
        <v>1989</v>
      </c>
      <c r="AK796" s="32">
        <v>0.20499999999999999</v>
      </c>
      <c r="AL796" s="32">
        <v>0.20499999999999999</v>
      </c>
      <c r="AM796" s="32">
        <v>0.55000000000000004</v>
      </c>
      <c r="AN796" s="42">
        <v>0.04</v>
      </c>
      <c r="AO796" s="41" t="s">
        <v>98</v>
      </c>
      <c r="AP796" s="17" t="s">
        <v>98</v>
      </c>
      <c r="AQ796" s="32">
        <v>0.75</v>
      </c>
      <c r="AR796" s="39">
        <v>0.25</v>
      </c>
      <c r="AS796">
        <v>0.39</v>
      </c>
      <c r="AT796" s="39">
        <v>0.61</v>
      </c>
      <c r="AU796">
        <v>0</v>
      </c>
      <c r="AV796" s="17">
        <v>1</v>
      </c>
      <c r="AW796" t="s">
        <v>98</v>
      </c>
      <c r="AX796" s="17" t="s">
        <v>98</v>
      </c>
      <c r="AY796" s="17" t="s">
        <v>10</v>
      </c>
      <c r="AZ796">
        <v>0</v>
      </c>
      <c r="BA796">
        <v>0</v>
      </c>
      <c r="BB796">
        <v>0</v>
      </c>
      <c r="BC796">
        <v>0</v>
      </c>
      <c r="BD796">
        <v>0</v>
      </c>
      <c r="BE796">
        <v>0</v>
      </c>
      <c r="BF796" s="17">
        <v>1</v>
      </c>
      <c r="BG796">
        <v>0</v>
      </c>
      <c r="BH796">
        <v>0</v>
      </c>
      <c r="BI796" s="17">
        <v>1</v>
      </c>
      <c r="BJ796" t="s">
        <v>98</v>
      </c>
      <c r="BK796">
        <v>17</v>
      </c>
      <c r="BL796" s="90">
        <f t="shared" si="199"/>
        <v>33.92</v>
      </c>
      <c r="BM796">
        <v>0</v>
      </c>
      <c r="BN796">
        <v>0</v>
      </c>
      <c r="BO796">
        <v>0</v>
      </c>
      <c r="BP796">
        <v>0</v>
      </c>
      <c r="BQ796">
        <v>1</v>
      </c>
      <c r="BR796">
        <v>0</v>
      </c>
      <c r="BS796">
        <v>0</v>
      </c>
      <c r="BT796" s="17">
        <v>0</v>
      </c>
      <c r="BU796">
        <v>1</v>
      </c>
      <c r="BV796">
        <v>0</v>
      </c>
      <c r="BW796">
        <v>0</v>
      </c>
      <c r="BX796" s="17">
        <v>0</v>
      </c>
      <c r="BY796">
        <v>0</v>
      </c>
      <c r="BZ796">
        <v>0</v>
      </c>
      <c r="CA796">
        <v>0</v>
      </c>
      <c r="CB796">
        <v>0</v>
      </c>
      <c r="CC796" s="17">
        <v>0</v>
      </c>
      <c r="CD796">
        <v>0</v>
      </c>
      <c r="CE796">
        <v>0</v>
      </c>
      <c r="CF796">
        <v>1</v>
      </c>
      <c r="CG796">
        <v>1</v>
      </c>
      <c r="CH796">
        <v>0</v>
      </c>
      <c r="CI796">
        <v>0</v>
      </c>
      <c r="CJ796">
        <v>1</v>
      </c>
      <c r="CK796">
        <v>0</v>
      </c>
      <c r="CL796">
        <v>0</v>
      </c>
      <c r="CM796">
        <v>0</v>
      </c>
      <c r="CN796">
        <v>1</v>
      </c>
      <c r="CO796" s="17">
        <v>0</v>
      </c>
      <c r="CP796">
        <v>0.76700000000000002</v>
      </c>
      <c r="CQ796">
        <v>347</v>
      </c>
      <c r="CR796">
        <v>1</v>
      </c>
      <c r="CS796">
        <v>0</v>
      </c>
      <c r="CT796">
        <v>5</v>
      </c>
      <c r="CZ796" s="33" t="s">
        <v>85</v>
      </c>
    </row>
    <row r="797" spans="1:104" x14ac:dyDescent="0.25">
      <c r="A797">
        <v>796</v>
      </c>
      <c r="B797">
        <v>53</v>
      </c>
      <c r="C797" s="24" t="s">
        <v>4020</v>
      </c>
      <c r="D797" s="12">
        <v>12.12</v>
      </c>
      <c r="E797" s="13">
        <f t="shared" si="198"/>
        <v>3.8113207547169807</v>
      </c>
      <c r="F797" s="7">
        <v>3.18</v>
      </c>
      <c r="G797" s="7">
        <f t="shared" si="190"/>
        <v>8.3086792452830185</v>
      </c>
      <c r="H797" s="15">
        <f t="shared" si="191"/>
        <v>15.93132075471698</v>
      </c>
      <c r="I797" s="11">
        <f t="shared" si="192"/>
        <v>6.4694677588783278E-2</v>
      </c>
      <c r="J797" s="32">
        <f t="shared" si="193"/>
        <v>2.0344238235466439E-2</v>
      </c>
      <c r="K797" s="32">
        <f t="shared" si="194"/>
        <v>49.153966269264579</v>
      </c>
      <c r="L797" s="8">
        <v>1</v>
      </c>
      <c r="M797" s="9">
        <v>0</v>
      </c>
      <c r="N797" s="8">
        <v>0</v>
      </c>
      <c r="O797" s="9">
        <v>1</v>
      </c>
      <c r="P797" s="9">
        <v>0</v>
      </c>
      <c r="Q797" s="9">
        <v>0</v>
      </c>
      <c r="R797" s="9">
        <v>0</v>
      </c>
      <c r="S797" s="8">
        <v>2421</v>
      </c>
      <c r="T797" s="9">
        <v>14</v>
      </c>
      <c r="U797" s="9">
        <f t="shared" si="195"/>
        <v>2406</v>
      </c>
      <c r="V797" s="9">
        <f t="shared" si="196"/>
        <v>11</v>
      </c>
      <c r="W797" s="7">
        <v>9.59</v>
      </c>
      <c r="X797" s="7">
        <v>18.329999999999998</v>
      </c>
      <c r="Y797" s="9">
        <v>1</v>
      </c>
      <c r="Z797" s="9">
        <v>0</v>
      </c>
      <c r="AA797" s="9">
        <v>1</v>
      </c>
      <c r="AB797" s="9">
        <v>0</v>
      </c>
      <c r="AC797" s="9">
        <v>0</v>
      </c>
      <c r="AD797" s="29">
        <v>0</v>
      </c>
      <c r="AE797" s="9">
        <v>1</v>
      </c>
      <c r="AF797" s="9">
        <v>0</v>
      </c>
      <c r="AG797" s="29">
        <v>0</v>
      </c>
      <c r="AH797" s="9">
        <v>0</v>
      </c>
      <c r="AI797" s="29">
        <v>1</v>
      </c>
      <c r="AJ797" s="20">
        <v>1989</v>
      </c>
      <c r="AK797" s="32">
        <v>0.20499999999999999</v>
      </c>
      <c r="AL797" s="32">
        <v>0.20499999999999999</v>
      </c>
      <c r="AM797" s="32">
        <v>0.55000000000000004</v>
      </c>
      <c r="AN797" s="42">
        <v>0.04</v>
      </c>
      <c r="AO797" s="41" t="s">
        <v>98</v>
      </c>
      <c r="AP797" s="17" t="s">
        <v>98</v>
      </c>
      <c r="AQ797" s="32">
        <v>0.75</v>
      </c>
      <c r="AR797" s="39">
        <v>0.25</v>
      </c>
      <c r="AS797">
        <v>0.39</v>
      </c>
      <c r="AT797" s="39">
        <v>0.61</v>
      </c>
      <c r="AU797">
        <v>0</v>
      </c>
      <c r="AV797" s="17">
        <v>1</v>
      </c>
      <c r="AW797" t="s">
        <v>98</v>
      </c>
      <c r="AX797" s="17" t="s">
        <v>98</v>
      </c>
      <c r="AY797" s="17" t="s">
        <v>10</v>
      </c>
      <c r="AZ797">
        <v>0</v>
      </c>
      <c r="BA797">
        <v>0</v>
      </c>
      <c r="BB797">
        <v>0</v>
      </c>
      <c r="BC797">
        <v>0</v>
      </c>
      <c r="BD797">
        <v>0</v>
      </c>
      <c r="BE797">
        <v>0</v>
      </c>
      <c r="BF797" s="17">
        <v>1</v>
      </c>
      <c r="BG797">
        <v>0</v>
      </c>
      <c r="BH797">
        <v>0</v>
      </c>
      <c r="BI797" s="17">
        <v>1</v>
      </c>
      <c r="BJ797" t="s">
        <v>98</v>
      </c>
      <c r="BK797">
        <v>17</v>
      </c>
      <c r="BL797" s="90">
        <f t="shared" si="199"/>
        <v>33.92</v>
      </c>
      <c r="BM797">
        <v>0</v>
      </c>
      <c r="BN797">
        <v>0</v>
      </c>
      <c r="BO797">
        <v>0</v>
      </c>
      <c r="BP797">
        <v>0</v>
      </c>
      <c r="BQ797">
        <v>1</v>
      </c>
      <c r="BR797">
        <v>0</v>
      </c>
      <c r="BS797">
        <v>0</v>
      </c>
      <c r="BT797" s="17">
        <v>0</v>
      </c>
      <c r="BU797">
        <v>1</v>
      </c>
      <c r="BV797">
        <v>0</v>
      </c>
      <c r="BW797">
        <v>0</v>
      </c>
      <c r="BX797" s="17">
        <v>0</v>
      </c>
      <c r="BY797">
        <v>0</v>
      </c>
      <c r="BZ797">
        <v>0</v>
      </c>
      <c r="CA797">
        <v>0</v>
      </c>
      <c r="CB797">
        <v>0</v>
      </c>
      <c r="CC797" s="17">
        <v>0</v>
      </c>
      <c r="CD797">
        <v>0</v>
      </c>
      <c r="CE797">
        <v>0</v>
      </c>
      <c r="CF797">
        <v>1</v>
      </c>
      <c r="CG797">
        <v>1</v>
      </c>
      <c r="CH797">
        <v>0</v>
      </c>
      <c r="CI797">
        <v>0</v>
      </c>
      <c r="CJ797">
        <v>1</v>
      </c>
      <c r="CK797">
        <v>0</v>
      </c>
      <c r="CL797">
        <v>0</v>
      </c>
      <c r="CM797">
        <v>0</v>
      </c>
      <c r="CN797">
        <v>1</v>
      </c>
      <c r="CO797" s="17">
        <v>0</v>
      </c>
      <c r="CP797">
        <v>0.76700000000000002</v>
      </c>
      <c r="CQ797">
        <v>347</v>
      </c>
      <c r="CR797">
        <v>1</v>
      </c>
      <c r="CS797">
        <v>0</v>
      </c>
      <c r="CT797">
        <v>5</v>
      </c>
      <c r="CZ797" s="33" t="s">
        <v>85</v>
      </c>
    </row>
    <row r="798" spans="1:104" x14ac:dyDescent="0.25">
      <c r="A798">
        <v>797</v>
      </c>
      <c r="B798">
        <v>54</v>
      </c>
      <c r="C798" s="24" t="s">
        <v>483</v>
      </c>
      <c r="D798" s="12">
        <v>1.580170904221512</v>
      </c>
      <c r="E798" s="13">
        <v>0.1374061655844793</v>
      </c>
      <c r="F798" s="7">
        <v>11.5</v>
      </c>
      <c r="G798" s="7">
        <f t="shared" si="190"/>
        <v>1.4427647386370326</v>
      </c>
      <c r="H798" s="15">
        <f t="shared" si="191"/>
        <v>1.7175770698059913</v>
      </c>
      <c r="I798" s="11">
        <f t="shared" si="192"/>
        <v>0.18736377137981769</v>
      </c>
      <c r="J798" s="32">
        <f t="shared" si="193"/>
        <v>1.6292501859114582E-2</v>
      </c>
      <c r="K798" s="32">
        <f t="shared" si="194"/>
        <v>61.377927628749404</v>
      </c>
      <c r="L798" s="8">
        <v>1</v>
      </c>
      <c r="M798" s="9">
        <v>0</v>
      </c>
      <c r="N798" s="8">
        <v>0</v>
      </c>
      <c r="O798" s="9">
        <v>0</v>
      </c>
      <c r="P798" s="9">
        <v>1</v>
      </c>
      <c r="Q798" s="9">
        <v>0</v>
      </c>
      <c r="R798" s="9">
        <v>0</v>
      </c>
      <c r="S798" s="8">
        <v>3639</v>
      </c>
      <c r="T798" s="9">
        <v>3</v>
      </c>
      <c r="U798" s="9">
        <f t="shared" si="195"/>
        <v>3635</v>
      </c>
      <c r="V798" s="9">
        <f t="shared" si="196"/>
        <v>15</v>
      </c>
      <c r="W798" s="7">
        <f t="shared" ref="W798:W812" si="200">AM798*13+AN798*16</f>
        <v>13.849</v>
      </c>
      <c r="X798" s="7">
        <f t="shared" ref="X798:X824" si="201">BL798-W798-6</f>
        <v>13.151</v>
      </c>
      <c r="Y798" s="9">
        <v>0</v>
      </c>
      <c r="Z798" s="9">
        <v>1</v>
      </c>
      <c r="AA798" s="9">
        <v>1</v>
      </c>
      <c r="AB798" s="9">
        <v>0</v>
      </c>
      <c r="AC798" s="9">
        <v>0</v>
      </c>
      <c r="AD798" s="29">
        <v>0</v>
      </c>
      <c r="AE798" s="9">
        <v>0</v>
      </c>
      <c r="AF798" s="9">
        <v>0</v>
      </c>
      <c r="AG798" s="29">
        <v>1</v>
      </c>
      <c r="AH798" s="9">
        <v>1</v>
      </c>
      <c r="AI798" s="29">
        <v>0</v>
      </c>
      <c r="AJ798" s="20">
        <v>1958</v>
      </c>
      <c r="AK798" s="32">
        <v>0</v>
      </c>
      <c r="AL798" s="32">
        <v>0</v>
      </c>
      <c r="AM798" s="32">
        <v>0.71699999999999997</v>
      </c>
      <c r="AN798" s="42">
        <v>0.28299999999999997</v>
      </c>
      <c r="AO798" s="41" t="s">
        <v>98</v>
      </c>
      <c r="AP798" s="17" t="s">
        <v>98</v>
      </c>
      <c r="AQ798">
        <v>1</v>
      </c>
      <c r="AR798" s="39">
        <v>0</v>
      </c>
      <c r="AS798" t="s">
        <v>98</v>
      </c>
      <c r="AT798" s="39" t="s">
        <v>98</v>
      </c>
      <c r="AU798">
        <v>1</v>
      </c>
      <c r="AV798" s="17">
        <v>0</v>
      </c>
      <c r="AW798" t="s">
        <v>98</v>
      </c>
      <c r="AX798" s="17" t="s">
        <v>98</v>
      </c>
      <c r="AY798" s="17" t="s">
        <v>329</v>
      </c>
      <c r="AZ798">
        <v>1</v>
      </c>
      <c r="BA798">
        <v>0</v>
      </c>
      <c r="BB798">
        <v>1</v>
      </c>
      <c r="BC798">
        <v>0</v>
      </c>
      <c r="BD798">
        <v>0</v>
      </c>
      <c r="BE798">
        <v>0</v>
      </c>
      <c r="BF798" s="17">
        <v>0</v>
      </c>
      <c r="BG798">
        <v>1</v>
      </c>
      <c r="BH798">
        <v>0</v>
      </c>
      <c r="BI798" s="17">
        <v>0</v>
      </c>
      <c r="BJ798" t="s">
        <v>98</v>
      </c>
      <c r="BK798">
        <v>27</v>
      </c>
      <c r="BL798" s="24">
        <v>33</v>
      </c>
      <c r="BM798">
        <v>1</v>
      </c>
      <c r="BN798">
        <v>0</v>
      </c>
      <c r="BO798">
        <v>0</v>
      </c>
      <c r="BP798">
        <v>0</v>
      </c>
      <c r="BQ798">
        <v>0</v>
      </c>
      <c r="BR798">
        <v>0</v>
      </c>
      <c r="BS798">
        <v>0</v>
      </c>
      <c r="BT798" s="17">
        <v>0</v>
      </c>
      <c r="BU798">
        <v>0</v>
      </c>
      <c r="BV798">
        <v>1</v>
      </c>
      <c r="BW798">
        <v>0</v>
      </c>
      <c r="BX798" s="17">
        <v>0</v>
      </c>
      <c r="BY798">
        <v>0</v>
      </c>
      <c r="BZ798">
        <v>0</v>
      </c>
      <c r="CA798">
        <v>0</v>
      </c>
      <c r="CB798">
        <v>0</v>
      </c>
      <c r="CC798" s="17">
        <v>0</v>
      </c>
      <c r="CD798">
        <v>0</v>
      </c>
      <c r="CE798">
        <v>0</v>
      </c>
      <c r="CF798">
        <v>0</v>
      </c>
      <c r="CG798">
        <v>0</v>
      </c>
      <c r="CH798">
        <v>1</v>
      </c>
      <c r="CI798">
        <v>0</v>
      </c>
      <c r="CJ798">
        <v>0</v>
      </c>
      <c r="CK798">
        <v>0</v>
      </c>
      <c r="CL798">
        <v>0</v>
      </c>
      <c r="CM798">
        <v>0</v>
      </c>
      <c r="CN798">
        <v>1</v>
      </c>
      <c r="CO798" s="17">
        <v>0</v>
      </c>
      <c r="CP798">
        <v>0</v>
      </c>
      <c r="CQ798">
        <v>125</v>
      </c>
      <c r="CR798">
        <v>0</v>
      </c>
      <c r="CS798">
        <v>1</v>
      </c>
      <c r="CT798">
        <v>10</v>
      </c>
      <c r="CZ798" s="33" t="s">
        <v>85</v>
      </c>
    </row>
    <row r="799" spans="1:104" x14ac:dyDescent="0.25">
      <c r="A799">
        <v>798</v>
      </c>
      <c r="B799">
        <v>54</v>
      </c>
      <c r="C799" s="24" t="s">
        <v>483</v>
      </c>
      <c r="D799" s="12">
        <v>0.64378274412375536</v>
      </c>
      <c r="E799" s="13">
        <v>0.1095800415529796</v>
      </c>
      <c r="F799" s="7">
        <v>5.875</v>
      </c>
      <c r="G799" s="7">
        <f t="shared" si="190"/>
        <v>0.53420270257077573</v>
      </c>
      <c r="H799" s="15">
        <f t="shared" si="191"/>
        <v>0.75336278567673498</v>
      </c>
      <c r="I799" s="11">
        <f t="shared" si="192"/>
        <v>9.6984761089135257E-2</v>
      </c>
      <c r="J799" s="32">
        <f t="shared" si="193"/>
        <v>1.6508044440703872E-2</v>
      </c>
      <c r="K799" s="32">
        <f t="shared" si="194"/>
        <v>60.576527013357243</v>
      </c>
      <c r="L799" s="8">
        <v>1</v>
      </c>
      <c r="M799" s="9">
        <v>0</v>
      </c>
      <c r="N799" s="8">
        <v>0</v>
      </c>
      <c r="O799" s="9">
        <v>0</v>
      </c>
      <c r="P799" s="9">
        <v>1</v>
      </c>
      <c r="Q799" s="9">
        <v>0</v>
      </c>
      <c r="R799" s="9">
        <v>0</v>
      </c>
      <c r="S799" s="8">
        <v>3639</v>
      </c>
      <c r="T799" s="9">
        <v>3</v>
      </c>
      <c r="U799" s="9">
        <f t="shared" si="195"/>
        <v>3635</v>
      </c>
      <c r="V799" s="9">
        <f t="shared" si="196"/>
        <v>15</v>
      </c>
      <c r="W799" s="7">
        <f t="shared" si="200"/>
        <v>13.849</v>
      </c>
      <c r="X799" s="7">
        <f t="shared" si="201"/>
        <v>13.151</v>
      </c>
      <c r="Y799" s="9">
        <v>0</v>
      </c>
      <c r="Z799" s="9">
        <v>1</v>
      </c>
      <c r="AA799" s="9">
        <v>1</v>
      </c>
      <c r="AB799" s="9">
        <v>0</v>
      </c>
      <c r="AC799" s="9">
        <v>0</v>
      </c>
      <c r="AD799" s="29">
        <v>0</v>
      </c>
      <c r="AE799" s="9">
        <v>0</v>
      </c>
      <c r="AF799" s="9">
        <v>0</v>
      </c>
      <c r="AG799" s="29">
        <v>1</v>
      </c>
      <c r="AH799" s="9">
        <v>1</v>
      </c>
      <c r="AI799" s="29">
        <v>0</v>
      </c>
      <c r="AJ799" s="20">
        <v>1958</v>
      </c>
      <c r="AK799" s="32">
        <v>0</v>
      </c>
      <c r="AL799" s="32">
        <v>0</v>
      </c>
      <c r="AM799" s="32">
        <v>0.71699999999999997</v>
      </c>
      <c r="AN799" s="42">
        <v>0.28299999999999997</v>
      </c>
      <c r="AO799" s="41" t="s">
        <v>98</v>
      </c>
      <c r="AP799" s="17" t="s">
        <v>98</v>
      </c>
      <c r="AQ799">
        <v>1</v>
      </c>
      <c r="AR799" s="39">
        <v>0</v>
      </c>
      <c r="AS799" t="s">
        <v>98</v>
      </c>
      <c r="AT799" s="39" t="s">
        <v>98</v>
      </c>
      <c r="AU799">
        <v>1</v>
      </c>
      <c r="AV799" s="17">
        <v>0</v>
      </c>
      <c r="AW799" t="s">
        <v>98</v>
      </c>
      <c r="AX799" s="17" t="s">
        <v>98</v>
      </c>
      <c r="AY799" s="17" t="s">
        <v>329</v>
      </c>
      <c r="AZ799">
        <v>1</v>
      </c>
      <c r="BA799">
        <v>0</v>
      </c>
      <c r="BB799">
        <v>1</v>
      </c>
      <c r="BC799">
        <v>0</v>
      </c>
      <c r="BD799">
        <v>0</v>
      </c>
      <c r="BE799">
        <v>0</v>
      </c>
      <c r="BF799" s="17">
        <v>0</v>
      </c>
      <c r="BG799">
        <v>1</v>
      </c>
      <c r="BH799">
        <v>0</v>
      </c>
      <c r="BI799" s="17">
        <v>0</v>
      </c>
      <c r="BJ799" t="s">
        <v>98</v>
      </c>
      <c r="BK799">
        <v>27</v>
      </c>
      <c r="BL799" s="24">
        <v>33</v>
      </c>
      <c r="BM799">
        <v>1</v>
      </c>
      <c r="BN799">
        <v>0</v>
      </c>
      <c r="BO799">
        <v>0</v>
      </c>
      <c r="BP799">
        <v>0</v>
      </c>
      <c r="BQ799">
        <v>0</v>
      </c>
      <c r="BR799">
        <v>0</v>
      </c>
      <c r="BS799">
        <v>0</v>
      </c>
      <c r="BT799" s="17">
        <v>0</v>
      </c>
      <c r="BU799">
        <v>0</v>
      </c>
      <c r="BV799">
        <v>1</v>
      </c>
      <c r="BW799">
        <v>0</v>
      </c>
      <c r="BX799" s="17">
        <v>0</v>
      </c>
      <c r="BY799">
        <v>0</v>
      </c>
      <c r="BZ799">
        <v>0</v>
      </c>
      <c r="CA799">
        <v>0</v>
      </c>
      <c r="CB799">
        <v>0</v>
      </c>
      <c r="CC799" s="17">
        <v>0</v>
      </c>
      <c r="CD799">
        <v>0</v>
      </c>
      <c r="CE799">
        <v>0</v>
      </c>
      <c r="CF799">
        <v>0</v>
      </c>
      <c r="CG799">
        <v>0</v>
      </c>
      <c r="CH799">
        <v>1</v>
      </c>
      <c r="CI799">
        <v>0</v>
      </c>
      <c r="CJ799">
        <v>0</v>
      </c>
      <c r="CK799">
        <v>0</v>
      </c>
      <c r="CL799">
        <v>0</v>
      </c>
      <c r="CM799">
        <v>0</v>
      </c>
      <c r="CN799">
        <v>1</v>
      </c>
      <c r="CO799" s="17">
        <v>0</v>
      </c>
      <c r="CP799">
        <v>0</v>
      </c>
      <c r="CQ799">
        <v>125</v>
      </c>
      <c r="CR799">
        <v>0</v>
      </c>
      <c r="CS799">
        <v>1</v>
      </c>
      <c r="CT799">
        <v>10</v>
      </c>
      <c r="CZ799" s="33" t="s">
        <v>85</v>
      </c>
    </row>
    <row r="800" spans="1:104" x14ac:dyDescent="0.25">
      <c r="A800">
        <v>799</v>
      </c>
      <c r="B800">
        <v>54</v>
      </c>
      <c r="C800" s="24" t="s">
        <v>483</v>
      </c>
      <c r="D800" s="12">
        <v>1.6435133671292901</v>
      </c>
      <c r="E800" s="13">
        <v>8.8242328436471951E-2</v>
      </c>
      <c r="F800" s="7">
        <v>18.625</v>
      </c>
      <c r="G800" s="7">
        <f t="shared" si="190"/>
        <v>1.5552710386928181</v>
      </c>
      <c r="H800" s="15">
        <f t="shared" si="191"/>
        <v>1.731755695565762</v>
      </c>
      <c r="I800" s="11">
        <f t="shared" si="192"/>
        <v>0.29515600137965536</v>
      </c>
      <c r="J800" s="32">
        <f t="shared" si="193"/>
        <v>1.5847302087498277E-2</v>
      </c>
      <c r="K800" s="32">
        <f t="shared" si="194"/>
        <v>63.102223613752308</v>
      </c>
      <c r="L800" s="8">
        <v>1</v>
      </c>
      <c r="M800" s="9">
        <v>0</v>
      </c>
      <c r="N800" s="8">
        <v>0</v>
      </c>
      <c r="O800" s="9">
        <v>0</v>
      </c>
      <c r="P800" s="9">
        <v>1</v>
      </c>
      <c r="Q800" s="9">
        <v>0</v>
      </c>
      <c r="R800" s="9">
        <v>0</v>
      </c>
      <c r="S800" s="8">
        <v>3639</v>
      </c>
      <c r="T800" s="9">
        <v>3</v>
      </c>
      <c r="U800" s="9">
        <f t="shared" si="195"/>
        <v>3635</v>
      </c>
      <c r="V800" s="9">
        <f t="shared" si="196"/>
        <v>15</v>
      </c>
      <c r="W800" s="7">
        <f t="shared" si="200"/>
        <v>13.849</v>
      </c>
      <c r="X800" s="7">
        <f t="shared" si="201"/>
        <v>13.151</v>
      </c>
      <c r="Y800" s="9">
        <v>0</v>
      </c>
      <c r="Z800" s="9">
        <v>1</v>
      </c>
      <c r="AA800" s="9">
        <v>1</v>
      </c>
      <c r="AB800" s="9">
        <v>0</v>
      </c>
      <c r="AC800" s="9">
        <v>0</v>
      </c>
      <c r="AD800" s="29">
        <v>0</v>
      </c>
      <c r="AE800" s="9">
        <v>0</v>
      </c>
      <c r="AF800" s="9">
        <v>0</v>
      </c>
      <c r="AG800" s="29">
        <v>1</v>
      </c>
      <c r="AH800" s="9">
        <v>1</v>
      </c>
      <c r="AI800" s="29">
        <v>0</v>
      </c>
      <c r="AJ800" s="20">
        <v>1958</v>
      </c>
      <c r="AK800" s="32">
        <v>0</v>
      </c>
      <c r="AL800" s="32">
        <v>0</v>
      </c>
      <c r="AM800" s="32">
        <v>0.71699999999999997</v>
      </c>
      <c r="AN800" s="42">
        <v>0.28299999999999997</v>
      </c>
      <c r="AO800" s="41" t="s">
        <v>98</v>
      </c>
      <c r="AP800" s="17" t="s">
        <v>98</v>
      </c>
      <c r="AQ800">
        <v>1</v>
      </c>
      <c r="AR800" s="39">
        <v>0</v>
      </c>
      <c r="AS800" t="s">
        <v>98</v>
      </c>
      <c r="AT800" s="39" t="s">
        <v>98</v>
      </c>
      <c r="AU800">
        <v>1</v>
      </c>
      <c r="AV800" s="17">
        <v>0</v>
      </c>
      <c r="AW800" t="s">
        <v>98</v>
      </c>
      <c r="AX800" s="17" t="s">
        <v>98</v>
      </c>
      <c r="AY800" s="17" t="s">
        <v>329</v>
      </c>
      <c r="AZ800">
        <v>1</v>
      </c>
      <c r="BA800">
        <v>0</v>
      </c>
      <c r="BB800">
        <v>1</v>
      </c>
      <c r="BC800">
        <v>0</v>
      </c>
      <c r="BD800">
        <v>0</v>
      </c>
      <c r="BE800">
        <v>0</v>
      </c>
      <c r="BF800" s="17">
        <v>0</v>
      </c>
      <c r="BG800">
        <v>1</v>
      </c>
      <c r="BH800">
        <v>0</v>
      </c>
      <c r="BI800" s="17">
        <v>0</v>
      </c>
      <c r="BJ800" t="s">
        <v>98</v>
      </c>
      <c r="BK800">
        <v>27</v>
      </c>
      <c r="BL800" s="24">
        <v>33</v>
      </c>
      <c r="BM800">
        <v>1</v>
      </c>
      <c r="BN800">
        <v>0</v>
      </c>
      <c r="BO800">
        <v>0</v>
      </c>
      <c r="BP800">
        <v>0</v>
      </c>
      <c r="BQ800">
        <v>0</v>
      </c>
      <c r="BR800">
        <v>0</v>
      </c>
      <c r="BS800">
        <v>0</v>
      </c>
      <c r="BT800" s="17">
        <v>0</v>
      </c>
      <c r="BU800">
        <v>0</v>
      </c>
      <c r="BV800">
        <v>1</v>
      </c>
      <c r="BW800">
        <v>0</v>
      </c>
      <c r="BX800" s="17">
        <v>0</v>
      </c>
      <c r="BY800">
        <v>0</v>
      </c>
      <c r="BZ800">
        <v>0</v>
      </c>
      <c r="CA800">
        <v>0</v>
      </c>
      <c r="CB800">
        <v>0</v>
      </c>
      <c r="CC800" s="17">
        <v>0</v>
      </c>
      <c r="CD800">
        <v>0</v>
      </c>
      <c r="CE800">
        <v>0</v>
      </c>
      <c r="CF800">
        <v>0</v>
      </c>
      <c r="CG800">
        <v>0</v>
      </c>
      <c r="CH800">
        <v>1</v>
      </c>
      <c r="CI800">
        <v>0</v>
      </c>
      <c r="CJ800">
        <v>0</v>
      </c>
      <c r="CK800">
        <v>0</v>
      </c>
      <c r="CL800">
        <v>0</v>
      </c>
      <c r="CM800">
        <v>0</v>
      </c>
      <c r="CN800">
        <v>1</v>
      </c>
      <c r="CO800" s="17">
        <v>0</v>
      </c>
      <c r="CP800">
        <v>0</v>
      </c>
      <c r="CQ800">
        <v>125</v>
      </c>
      <c r="CR800">
        <v>0</v>
      </c>
      <c r="CS800">
        <v>1</v>
      </c>
      <c r="CT800">
        <v>10</v>
      </c>
      <c r="CZ800" s="33" t="s">
        <v>85</v>
      </c>
    </row>
    <row r="801" spans="1:104" x14ac:dyDescent="0.25">
      <c r="A801">
        <v>800</v>
      </c>
      <c r="B801">
        <v>54</v>
      </c>
      <c r="C801" s="24" t="s">
        <v>483</v>
      </c>
      <c r="D801" s="12">
        <v>1.288050552599951</v>
      </c>
      <c r="E801" s="13">
        <v>0.1396681322096332</v>
      </c>
      <c r="F801" s="7">
        <v>9.2222222222222232</v>
      </c>
      <c r="G801" s="7">
        <f t="shared" si="190"/>
        <v>1.1483824203903179</v>
      </c>
      <c r="H801" s="15">
        <f t="shared" si="191"/>
        <v>1.4277186848095842</v>
      </c>
      <c r="I801" s="11">
        <f t="shared" si="192"/>
        <v>0.15120328631414434</v>
      </c>
      <c r="J801" s="32">
        <f t="shared" si="193"/>
        <v>1.6395537070208421E-2</v>
      </c>
      <c r="K801" s="32">
        <f t="shared" si="194"/>
        <v>60.992207557326935</v>
      </c>
      <c r="L801" s="8">
        <v>1</v>
      </c>
      <c r="M801" s="9">
        <v>0</v>
      </c>
      <c r="N801" s="8">
        <v>0</v>
      </c>
      <c r="O801" s="9">
        <v>0</v>
      </c>
      <c r="P801" s="9">
        <v>1</v>
      </c>
      <c r="Q801" s="9">
        <v>0</v>
      </c>
      <c r="R801" s="9">
        <v>0</v>
      </c>
      <c r="S801" s="8">
        <v>3639</v>
      </c>
      <c r="T801" s="9">
        <v>3</v>
      </c>
      <c r="U801" s="9">
        <f t="shared" si="195"/>
        <v>3635</v>
      </c>
      <c r="V801" s="9">
        <f t="shared" si="196"/>
        <v>15</v>
      </c>
      <c r="W801" s="7">
        <f t="shared" si="200"/>
        <v>13.849</v>
      </c>
      <c r="X801" s="7">
        <f t="shared" si="201"/>
        <v>13.151</v>
      </c>
      <c r="Y801" s="9">
        <v>0</v>
      </c>
      <c r="Z801" s="9">
        <v>1</v>
      </c>
      <c r="AA801" s="9">
        <v>1</v>
      </c>
      <c r="AB801" s="9">
        <v>0</v>
      </c>
      <c r="AC801" s="9">
        <v>0</v>
      </c>
      <c r="AD801" s="29">
        <v>0</v>
      </c>
      <c r="AE801" s="9">
        <v>0</v>
      </c>
      <c r="AF801" s="9">
        <v>0</v>
      </c>
      <c r="AG801" s="29">
        <v>1</v>
      </c>
      <c r="AH801" s="9">
        <v>1</v>
      </c>
      <c r="AI801" s="29">
        <v>0</v>
      </c>
      <c r="AJ801" s="20">
        <v>1958</v>
      </c>
      <c r="AK801" s="32">
        <v>0</v>
      </c>
      <c r="AL801" s="32">
        <v>0</v>
      </c>
      <c r="AM801" s="32">
        <v>0.71699999999999997</v>
      </c>
      <c r="AN801" s="42">
        <v>0.28299999999999997</v>
      </c>
      <c r="AO801" s="41" t="s">
        <v>98</v>
      </c>
      <c r="AP801" s="17" t="s">
        <v>98</v>
      </c>
      <c r="AQ801">
        <v>1</v>
      </c>
      <c r="AR801" s="39">
        <v>0</v>
      </c>
      <c r="AS801" t="s">
        <v>98</v>
      </c>
      <c r="AT801" s="39" t="s">
        <v>98</v>
      </c>
      <c r="AU801">
        <v>1</v>
      </c>
      <c r="AV801" s="17">
        <v>0</v>
      </c>
      <c r="AW801" t="s">
        <v>98</v>
      </c>
      <c r="AX801" s="17" t="s">
        <v>98</v>
      </c>
      <c r="AY801" s="17" t="s">
        <v>329</v>
      </c>
      <c r="AZ801">
        <v>1</v>
      </c>
      <c r="BA801">
        <v>0</v>
      </c>
      <c r="BB801">
        <v>1</v>
      </c>
      <c r="BC801">
        <v>0</v>
      </c>
      <c r="BD801">
        <v>0</v>
      </c>
      <c r="BE801">
        <v>0</v>
      </c>
      <c r="BF801" s="17">
        <v>0</v>
      </c>
      <c r="BG801">
        <v>1</v>
      </c>
      <c r="BH801">
        <v>0</v>
      </c>
      <c r="BI801" s="17">
        <v>0</v>
      </c>
      <c r="BJ801" t="s">
        <v>98</v>
      </c>
      <c r="BK801">
        <v>27</v>
      </c>
      <c r="BL801" s="24">
        <v>33</v>
      </c>
      <c r="BM801">
        <v>1</v>
      </c>
      <c r="BN801">
        <v>0</v>
      </c>
      <c r="BO801">
        <v>0</v>
      </c>
      <c r="BP801">
        <v>0</v>
      </c>
      <c r="BQ801">
        <v>0</v>
      </c>
      <c r="BR801">
        <v>0</v>
      </c>
      <c r="BS801">
        <v>0</v>
      </c>
      <c r="BT801" s="17">
        <v>0</v>
      </c>
      <c r="BU801">
        <v>0</v>
      </c>
      <c r="BV801">
        <v>1</v>
      </c>
      <c r="BW801">
        <v>0</v>
      </c>
      <c r="BX801" s="17">
        <v>0</v>
      </c>
      <c r="BY801">
        <v>0</v>
      </c>
      <c r="BZ801">
        <v>0</v>
      </c>
      <c r="CA801">
        <v>0</v>
      </c>
      <c r="CB801">
        <v>0</v>
      </c>
      <c r="CC801" s="17">
        <v>0</v>
      </c>
      <c r="CD801">
        <v>0</v>
      </c>
      <c r="CE801">
        <v>0</v>
      </c>
      <c r="CF801">
        <v>0</v>
      </c>
      <c r="CG801">
        <v>0</v>
      </c>
      <c r="CH801">
        <v>1</v>
      </c>
      <c r="CI801">
        <v>0</v>
      </c>
      <c r="CJ801">
        <v>0</v>
      </c>
      <c r="CK801">
        <v>0</v>
      </c>
      <c r="CL801">
        <v>0</v>
      </c>
      <c r="CM801">
        <v>0</v>
      </c>
      <c r="CN801">
        <v>1</v>
      </c>
      <c r="CO801" s="17">
        <v>0</v>
      </c>
      <c r="CP801">
        <v>0</v>
      </c>
      <c r="CQ801">
        <v>125</v>
      </c>
      <c r="CR801">
        <v>0</v>
      </c>
      <c r="CS801">
        <v>1</v>
      </c>
      <c r="CT801">
        <v>10</v>
      </c>
      <c r="CZ801" s="33" t="s">
        <v>85</v>
      </c>
    </row>
    <row r="802" spans="1:104" x14ac:dyDescent="0.25">
      <c r="A802">
        <v>801</v>
      </c>
      <c r="B802">
        <v>54</v>
      </c>
      <c r="C802" s="24" t="s">
        <v>483</v>
      </c>
      <c r="D802" s="12">
        <v>0.53125904678845703</v>
      </c>
      <c r="E802" s="13">
        <v>0.1103914902417573</v>
      </c>
      <c r="F802" s="7">
        <v>4.8125</v>
      </c>
      <c r="G802" s="7">
        <f t="shared" si="190"/>
        <v>0.42086755654669972</v>
      </c>
      <c r="H802" s="15">
        <f t="shared" si="191"/>
        <v>0.64165053703021435</v>
      </c>
      <c r="I802" s="11">
        <f t="shared" si="192"/>
        <v>7.9568172773817836E-2</v>
      </c>
      <c r="J802" s="32">
        <f t="shared" si="193"/>
        <v>1.6533646290663447E-2</v>
      </c>
      <c r="K802" s="32">
        <f t="shared" si="194"/>
        <v>60.482726098035627</v>
      </c>
      <c r="L802" s="8">
        <v>1</v>
      </c>
      <c r="M802" s="9">
        <v>0</v>
      </c>
      <c r="N802" s="8">
        <v>0</v>
      </c>
      <c r="O802" s="9">
        <v>0</v>
      </c>
      <c r="P802" s="9">
        <v>1</v>
      </c>
      <c r="Q802" s="9">
        <v>0</v>
      </c>
      <c r="R802" s="9">
        <v>0</v>
      </c>
      <c r="S802" s="8">
        <v>3639</v>
      </c>
      <c r="T802" s="9">
        <v>3</v>
      </c>
      <c r="U802" s="9">
        <f t="shared" si="195"/>
        <v>3635</v>
      </c>
      <c r="V802" s="9">
        <f t="shared" si="196"/>
        <v>15</v>
      </c>
      <c r="W802" s="7">
        <f t="shared" si="200"/>
        <v>13.849</v>
      </c>
      <c r="X802" s="7">
        <f t="shared" si="201"/>
        <v>13.151</v>
      </c>
      <c r="Y802" s="9">
        <v>0</v>
      </c>
      <c r="Z802" s="9">
        <v>1</v>
      </c>
      <c r="AA802" s="9">
        <v>1</v>
      </c>
      <c r="AB802" s="9">
        <v>0</v>
      </c>
      <c r="AC802" s="9">
        <v>0</v>
      </c>
      <c r="AD802" s="29">
        <v>0</v>
      </c>
      <c r="AE802" s="9">
        <v>0</v>
      </c>
      <c r="AF802" s="9">
        <v>0</v>
      </c>
      <c r="AG802" s="29">
        <v>1</v>
      </c>
      <c r="AH802" s="9">
        <v>1</v>
      </c>
      <c r="AI802" s="29">
        <v>0</v>
      </c>
      <c r="AJ802" s="20">
        <v>1958</v>
      </c>
      <c r="AK802" s="32">
        <v>0</v>
      </c>
      <c r="AL802" s="32">
        <v>0</v>
      </c>
      <c r="AM802" s="32">
        <v>0.71699999999999997</v>
      </c>
      <c r="AN802" s="42">
        <v>0.28299999999999997</v>
      </c>
      <c r="AO802" s="41" t="s">
        <v>98</v>
      </c>
      <c r="AP802" s="17" t="s">
        <v>98</v>
      </c>
      <c r="AQ802">
        <v>1</v>
      </c>
      <c r="AR802" s="39">
        <v>0</v>
      </c>
      <c r="AS802" t="s">
        <v>98</v>
      </c>
      <c r="AT802" s="39" t="s">
        <v>98</v>
      </c>
      <c r="AU802">
        <v>1</v>
      </c>
      <c r="AV802" s="17">
        <v>0</v>
      </c>
      <c r="AW802" t="s">
        <v>98</v>
      </c>
      <c r="AX802" s="17" t="s">
        <v>98</v>
      </c>
      <c r="AY802" s="17" t="s">
        <v>329</v>
      </c>
      <c r="AZ802">
        <v>1</v>
      </c>
      <c r="BA802">
        <v>0</v>
      </c>
      <c r="BB802">
        <v>1</v>
      </c>
      <c r="BC802">
        <v>0</v>
      </c>
      <c r="BD802">
        <v>0</v>
      </c>
      <c r="BE802">
        <v>0</v>
      </c>
      <c r="BF802" s="17">
        <v>0</v>
      </c>
      <c r="BG802">
        <v>1</v>
      </c>
      <c r="BH802">
        <v>0</v>
      </c>
      <c r="BI802" s="17">
        <v>0</v>
      </c>
      <c r="BJ802" t="s">
        <v>98</v>
      </c>
      <c r="BK802">
        <v>27</v>
      </c>
      <c r="BL802" s="24">
        <v>33</v>
      </c>
      <c r="BM802">
        <v>1</v>
      </c>
      <c r="BN802">
        <v>0</v>
      </c>
      <c r="BO802">
        <v>0</v>
      </c>
      <c r="BP802">
        <v>0</v>
      </c>
      <c r="BQ802">
        <v>0</v>
      </c>
      <c r="BR802">
        <v>0</v>
      </c>
      <c r="BS802">
        <v>0</v>
      </c>
      <c r="BT802" s="17">
        <v>0</v>
      </c>
      <c r="BU802">
        <v>0</v>
      </c>
      <c r="BV802">
        <v>1</v>
      </c>
      <c r="BW802">
        <v>0</v>
      </c>
      <c r="BX802" s="17">
        <v>0</v>
      </c>
      <c r="BY802">
        <v>0</v>
      </c>
      <c r="BZ802">
        <v>0</v>
      </c>
      <c r="CA802">
        <v>0</v>
      </c>
      <c r="CB802">
        <v>0</v>
      </c>
      <c r="CC802" s="17">
        <v>0</v>
      </c>
      <c r="CD802">
        <v>0</v>
      </c>
      <c r="CE802">
        <v>0</v>
      </c>
      <c r="CF802">
        <v>0</v>
      </c>
      <c r="CG802">
        <v>0</v>
      </c>
      <c r="CH802">
        <v>1</v>
      </c>
      <c r="CI802">
        <v>0</v>
      </c>
      <c r="CJ802">
        <v>0</v>
      </c>
      <c r="CK802">
        <v>0</v>
      </c>
      <c r="CL802">
        <v>0</v>
      </c>
      <c r="CM802">
        <v>0</v>
      </c>
      <c r="CN802">
        <v>1</v>
      </c>
      <c r="CO802" s="17">
        <v>0</v>
      </c>
      <c r="CP802">
        <v>0</v>
      </c>
      <c r="CQ802">
        <v>125</v>
      </c>
      <c r="CR802">
        <v>0</v>
      </c>
      <c r="CS802">
        <v>1</v>
      </c>
      <c r="CT802">
        <v>10</v>
      </c>
      <c r="CZ802" s="33" t="s">
        <v>85</v>
      </c>
    </row>
    <row r="803" spans="1:104" x14ac:dyDescent="0.25">
      <c r="A803">
        <v>802</v>
      </c>
      <c r="B803">
        <v>54</v>
      </c>
      <c r="C803" s="24" t="s">
        <v>483</v>
      </c>
      <c r="D803" s="12">
        <v>1.3993456453471831</v>
      </c>
      <c r="E803" s="13">
        <v>8.9917792472108155E-2</v>
      </c>
      <c r="F803" s="7">
        <v>15.5625</v>
      </c>
      <c r="G803" s="7">
        <f t="shared" si="190"/>
        <v>1.3094278528750749</v>
      </c>
      <c r="H803" s="15">
        <f t="shared" si="191"/>
        <v>1.4892634378192913</v>
      </c>
      <c r="I803" s="11">
        <f t="shared" si="192"/>
        <v>0.24993135499564653</v>
      </c>
      <c r="J803" s="32">
        <f t="shared" si="193"/>
        <v>1.605984610413793E-2</v>
      </c>
      <c r="K803" s="32">
        <f t="shared" si="194"/>
        <v>62.267097300661128</v>
      </c>
      <c r="L803" s="8">
        <v>1</v>
      </c>
      <c r="M803" s="9">
        <v>0</v>
      </c>
      <c r="N803" s="8">
        <v>0</v>
      </c>
      <c r="O803" s="9">
        <v>0</v>
      </c>
      <c r="P803" s="9">
        <v>1</v>
      </c>
      <c r="Q803" s="9">
        <v>0</v>
      </c>
      <c r="R803" s="9">
        <v>0</v>
      </c>
      <c r="S803" s="8">
        <v>3639</v>
      </c>
      <c r="T803" s="9">
        <v>3</v>
      </c>
      <c r="U803" s="9">
        <f t="shared" si="195"/>
        <v>3635</v>
      </c>
      <c r="V803" s="9">
        <f t="shared" si="196"/>
        <v>15</v>
      </c>
      <c r="W803" s="7">
        <f t="shared" si="200"/>
        <v>13.849</v>
      </c>
      <c r="X803" s="7">
        <f t="shared" si="201"/>
        <v>13.151</v>
      </c>
      <c r="Y803" s="9">
        <v>0</v>
      </c>
      <c r="Z803" s="9">
        <v>1</v>
      </c>
      <c r="AA803" s="9">
        <v>1</v>
      </c>
      <c r="AB803" s="9">
        <v>0</v>
      </c>
      <c r="AC803" s="9">
        <v>0</v>
      </c>
      <c r="AD803" s="29">
        <v>0</v>
      </c>
      <c r="AE803" s="9">
        <v>0</v>
      </c>
      <c r="AF803" s="9">
        <v>0</v>
      </c>
      <c r="AG803" s="29">
        <v>1</v>
      </c>
      <c r="AH803" s="9">
        <v>1</v>
      </c>
      <c r="AI803" s="29">
        <v>0</v>
      </c>
      <c r="AJ803" s="20">
        <v>1958</v>
      </c>
      <c r="AK803" s="32">
        <v>0</v>
      </c>
      <c r="AL803" s="32">
        <v>0</v>
      </c>
      <c r="AM803" s="32">
        <v>0.71699999999999997</v>
      </c>
      <c r="AN803" s="42">
        <v>0.28299999999999997</v>
      </c>
      <c r="AO803" s="41" t="s">
        <v>98</v>
      </c>
      <c r="AP803" s="17" t="s">
        <v>98</v>
      </c>
      <c r="AQ803">
        <v>1</v>
      </c>
      <c r="AR803" s="39">
        <v>0</v>
      </c>
      <c r="AS803" t="s">
        <v>98</v>
      </c>
      <c r="AT803" s="39" t="s">
        <v>98</v>
      </c>
      <c r="AU803">
        <v>1</v>
      </c>
      <c r="AV803" s="17">
        <v>0</v>
      </c>
      <c r="AW803" t="s">
        <v>98</v>
      </c>
      <c r="AX803" s="17" t="s">
        <v>98</v>
      </c>
      <c r="AY803" s="17" t="s">
        <v>329</v>
      </c>
      <c r="AZ803">
        <v>1</v>
      </c>
      <c r="BA803">
        <v>0</v>
      </c>
      <c r="BB803">
        <v>1</v>
      </c>
      <c r="BC803">
        <v>0</v>
      </c>
      <c r="BD803">
        <v>0</v>
      </c>
      <c r="BE803">
        <v>0</v>
      </c>
      <c r="BF803" s="17">
        <v>0</v>
      </c>
      <c r="BG803">
        <v>1</v>
      </c>
      <c r="BH803">
        <v>0</v>
      </c>
      <c r="BI803" s="17">
        <v>0</v>
      </c>
      <c r="BJ803" t="s">
        <v>98</v>
      </c>
      <c r="BK803">
        <v>27</v>
      </c>
      <c r="BL803" s="24">
        <v>33</v>
      </c>
      <c r="BM803">
        <v>1</v>
      </c>
      <c r="BN803">
        <v>0</v>
      </c>
      <c r="BO803">
        <v>0</v>
      </c>
      <c r="BP803">
        <v>0</v>
      </c>
      <c r="BQ803">
        <v>0</v>
      </c>
      <c r="BR803">
        <v>0</v>
      </c>
      <c r="BS803">
        <v>0</v>
      </c>
      <c r="BT803" s="17">
        <v>0</v>
      </c>
      <c r="BU803">
        <v>0</v>
      </c>
      <c r="BV803">
        <v>1</v>
      </c>
      <c r="BW803">
        <v>0</v>
      </c>
      <c r="BX803" s="17">
        <v>0</v>
      </c>
      <c r="BY803">
        <v>0</v>
      </c>
      <c r="BZ803">
        <v>0</v>
      </c>
      <c r="CA803">
        <v>0</v>
      </c>
      <c r="CB803">
        <v>0</v>
      </c>
      <c r="CC803" s="17">
        <v>0</v>
      </c>
      <c r="CD803">
        <v>0</v>
      </c>
      <c r="CE803">
        <v>0</v>
      </c>
      <c r="CF803">
        <v>0</v>
      </c>
      <c r="CG803">
        <v>0</v>
      </c>
      <c r="CH803">
        <v>1</v>
      </c>
      <c r="CI803">
        <v>0</v>
      </c>
      <c r="CJ803">
        <v>0</v>
      </c>
      <c r="CK803">
        <v>0</v>
      </c>
      <c r="CL803">
        <v>0</v>
      </c>
      <c r="CM803">
        <v>0</v>
      </c>
      <c r="CN803">
        <v>1</v>
      </c>
      <c r="CO803" s="17">
        <v>0</v>
      </c>
      <c r="CP803">
        <v>0</v>
      </c>
      <c r="CQ803">
        <v>125</v>
      </c>
      <c r="CR803">
        <v>0</v>
      </c>
      <c r="CS803">
        <v>1</v>
      </c>
      <c r="CT803">
        <v>10</v>
      </c>
      <c r="CZ803" s="33" t="s">
        <v>85</v>
      </c>
    </row>
    <row r="804" spans="1:104" x14ac:dyDescent="0.25">
      <c r="A804">
        <v>803</v>
      </c>
      <c r="B804">
        <v>54</v>
      </c>
      <c r="C804" s="24" t="s">
        <v>483</v>
      </c>
      <c r="D804" s="12">
        <v>2.3082083868108949</v>
      </c>
      <c r="E804" s="13">
        <v>0.38836522063802359</v>
      </c>
      <c r="F804" s="7">
        <v>5.9433962264150946</v>
      </c>
      <c r="G804" s="7">
        <f t="shared" si="190"/>
        <v>1.9198431661728712</v>
      </c>
      <c r="H804" s="15">
        <f t="shared" si="191"/>
        <v>2.6965736074489186</v>
      </c>
      <c r="I804" s="11">
        <f t="shared" si="192"/>
        <v>9.8103044388919494E-2</v>
      </c>
      <c r="J804" s="32">
        <f t="shared" si="193"/>
        <v>1.6506226516230897E-2</v>
      </c>
      <c r="K804" s="32">
        <f t="shared" si="194"/>
        <v>60.583198650320249</v>
      </c>
      <c r="L804" s="8">
        <v>1</v>
      </c>
      <c r="M804" s="9">
        <v>0</v>
      </c>
      <c r="N804" s="8">
        <v>0</v>
      </c>
      <c r="O804" s="9">
        <v>0</v>
      </c>
      <c r="P804" s="9">
        <v>1</v>
      </c>
      <c r="Q804" s="9">
        <v>0</v>
      </c>
      <c r="R804" s="9">
        <v>0</v>
      </c>
      <c r="S804" s="8">
        <v>3639</v>
      </c>
      <c r="T804" s="9">
        <v>3</v>
      </c>
      <c r="U804" s="9">
        <f t="shared" si="195"/>
        <v>3635</v>
      </c>
      <c r="V804" s="9">
        <f t="shared" si="196"/>
        <v>15</v>
      </c>
      <c r="W804" s="7">
        <f t="shared" si="200"/>
        <v>13.849</v>
      </c>
      <c r="X804" s="7">
        <f t="shared" si="201"/>
        <v>13.151</v>
      </c>
      <c r="Y804" s="9">
        <v>0</v>
      </c>
      <c r="Z804" s="9">
        <v>1</v>
      </c>
      <c r="AA804" s="9">
        <v>1</v>
      </c>
      <c r="AB804" s="9">
        <v>0</v>
      </c>
      <c r="AC804" s="9">
        <v>0</v>
      </c>
      <c r="AD804" s="29">
        <v>0</v>
      </c>
      <c r="AE804" s="9">
        <v>0</v>
      </c>
      <c r="AF804" s="9">
        <v>0</v>
      </c>
      <c r="AG804" s="29">
        <v>1</v>
      </c>
      <c r="AH804" s="9">
        <v>1</v>
      </c>
      <c r="AI804" s="29">
        <v>0</v>
      </c>
      <c r="AJ804" s="20">
        <v>1958</v>
      </c>
      <c r="AK804" s="32">
        <v>0</v>
      </c>
      <c r="AL804" s="32">
        <v>0</v>
      </c>
      <c r="AM804" s="32">
        <v>0.71699999999999997</v>
      </c>
      <c r="AN804" s="42">
        <v>0.28299999999999997</v>
      </c>
      <c r="AO804" s="41" t="s">
        <v>98</v>
      </c>
      <c r="AP804" s="17" t="s">
        <v>98</v>
      </c>
      <c r="AQ804">
        <v>1</v>
      </c>
      <c r="AR804" s="39">
        <v>0</v>
      </c>
      <c r="AS804" t="s">
        <v>98</v>
      </c>
      <c r="AT804" s="39" t="s">
        <v>98</v>
      </c>
      <c r="AU804">
        <v>1</v>
      </c>
      <c r="AV804" s="17">
        <v>0</v>
      </c>
      <c r="AW804" t="s">
        <v>98</v>
      </c>
      <c r="AX804" s="17" t="s">
        <v>98</v>
      </c>
      <c r="AY804" s="17" t="s">
        <v>329</v>
      </c>
      <c r="AZ804">
        <v>1</v>
      </c>
      <c r="BA804">
        <v>0</v>
      </c>
      <c r="BB804">
        <v>1</v>
      </c>
      <c r="BC804">
        <v>0</v>
      </c>
      <c r="BD804">
        <v>0</v>
      </c>
      <c r="BE804">
        <v>0</v>
      </c>
      <c r="BF804" s="17">
        <v>0</v>
      </c>
      <c r="BG804">
        <v>1</v>
      </c>
      <c r="BH804">
        <v>0</v>
      </c>
      <c r="BI804" s="17">
        <v>0</v>
      </c>
      <c r="BJ804" t="s">
        <v>98</v>
      </c>
      <c r="BK804">
        <v>27</v>
      </c>
      <c r="BL804" s="24">
        <v>33</v>
      </c>
      <c r="BM804">
        <v>0</v>
      </c>
      <c r="BN804">
        <v>0</v>
      </c>
      <c r="BO804">
        <v>0</v>
      </c>
      <c r="BP804">
        <v>0</v>
      </c>
      <c r="BQ804">
        <v>0</v>
      </c>
      <c r="BR804">
        <v>0</v>
      </c>
      <c r="BS804">
        <v>0</v>
      </c>
      <c r="BT804" s="17">
        <v>1</v>
      </c>
      <c r="BU804">
        <v>0</v>
      </c>
      <c r="BV804">
        <v>1</v>
      </c>
      <c r="BW804">
        <v>0</v>
      </c>
      <c r="BX804" s="17">
        <v>0</v>
      </c>
      <c r="BY804">
        <v>0</v>
      </c>
      <c r="BZ804">
        <v>0</v>
      </c>
      <c r="CA804">
        <v>0</v>
      </c>
      <c r="CB804">
        <v>0</v>
      </c>
      <c r="CC804" s="17">
        <v>0</v>
      </c>
      <c r="CD804">
        <v>0</v>
      </c>
      <c r="CE804">
        <v>0</v>
      </c>
      <c r="CF804">
        <v>0</v>
      </c>
      <c r="CG804">
        <v>0</v>
      </c>
      <c r="CH804">
        <v>1</v>
      </c>
      <c r="CI804">
        <v>0</v>
      </c>
      <c r="CJ804">
        <v>0</v>
      </c>
      <c r="CK804">
        <v>0</v>
      </c>
      <c r="CL804">
        <v>0</v>
      </c>
      <c r="CM804">
        <v>0</v>
      </c>
      <c r="CN804">
        <v>1</v>
      </c>
      <c r="CO804" s="17">
        <v>0</v>
      </c>
      <c r="CP804">
        <v>0</v>
      </c>
      <c r="CQ804">
        <v>125</v>
      </c>
      <c r="CR804">
        <v>0</v>
      </c>
      <c r="CS804">
        <v>1</v>
      </c>
      <c r="CT804">
        <v>10</v>
      </c>
      <c r="CZ804" s="33" t="s">
        <v>85</v>
      </c>
    </row>
    <row r="805" spans="1:104" x14ac:dyDescent="0.25">
      <c r="A805">
        <v>804</v>
      </c>
      <c r="B805">
        <v>54</v>
      </c>
      <c r="C805" s="24" t="s">
        <v>483</v>
      </c>
      <c r="D805" s="12">
        <v>1.1277672320530781</v>
      </c>
      <c r="E805" s="13">
        <v>0.2321873713050456</v>
      </c>
      <c r="F805" s="7">
        <v>4.8571428571428568</v>
      </c>
      <c r="G805" s="7">
        <f t="shared" si="190"/>
        <v>0.89557986074803242</v>
      </c>
      <c r="H805" s="15">
        <f t="shared" si="191"/>
        <v>1.3599546033581236</v>
      </c>
      <c r="I805" s="11">
        <f t="shared" si="192"/>
        <v>8.0301544138865227E-2</v>
      </c>
      <c r="J805" s="32">
        <f t="shared" si="193"/>
        <v>1.6532670852119312E-2</v>
      </c>
      <c r="K805" s="32">
        <f t="shared" si="194"/>
        <v>60.486294618985333</v>
      </c>
      <c r="L805" s="8">
        <v>1</v>
      </c>
      <c r="M805" s="9">
        <v>0</v>
      </c>
      <c r="N805" s="8">
        <v>0</v>
      </c>
      <c r="O805" s="9">
        <v>0</v>
      </c>
      <c r="P805" s="9">
        <v>1</v>
      </c>
      <c r="Q805" s="9">
        <v>0</v>
      </c>
      <c r="R805" s="9">
        <v>0</v>
      </c>
      <c r="S805" s="8">
        <v>3639</v>
      </c>
      <c r="T805" s="9">
        <v>3</v>
      </c>
      <c r="U805" s="9">
        <f t="shared" si="195"/>
        <v>3635</v>
      </c>
      <c r="V805" s="9">
        <f t="shared" si="196"/>
        <v>15</v>
      </c>
      <c r="W805" s="7">
        <f t="shared" si="200"/>
        <v>13.849</v>
      </c>
      <c r="X805" s="7">
        <f t="shared" si="201"/>
        <v>13.151</v>
      </c>
      <c r="Y805" s="9">
        <v>0</v>
      </c>
      <c r="Z805" s="9">
        <v>1</v>
      </c>
      <c r="AA805" s="9">
        <v>1</v>
      </c>
      <c r="AB805" s="9">
        <v>0</v>
      </c>
      <c r="AC805" s="9">
        <v>0</v>
      </c>
      <c r="AD805" s="29">
        <v>0</v>
      </c>
      <c r="AE805" s="9">
        <v>0</v>
      </c>
      <c r="AF805" s="9">
        <v>0</v>
      </c>
      <c r="AG805" s="29">
        <v>1</v>
      </c>
      <c r="AH805" s="9">
        <v>1</v>
      </c>
      <c r="AI805" s="29">
        <v>0</v>
      </c>
      <c r="AJ805" s="20">
        <v>1958</v>
      </c>
      <c r="AK805" s="32">
        <v>0</v>
      </c>
      <c r="AL805" s="32">
        <v>0</v>
      </c>
      <c r="AM805" s="32">
        <v>0.71699999999999997</v>
      </c>
      <c r="AN805" s="42">
        <v>0.28299999999999997</v>
      </c>
      <c r="AO805" s="41" t="s">
        <v>98</v>
      </c>
      <c r="AP805" s="17" t="s">
        <v>98</v>
      </c>
      <c r="AQ805">
        <v>1</v>
      </c>
      <c r="AR805" s="39">
        <v>0</v>
      </c>
      <c r="AS805" t="s">
        <v>98</v>
      </c>
      <c r="AT805" s="39" t="s">
        <v>98</v>
      </c>
      <c r="AU805">
        <v>1</v>
      </c>
      <c r="AV805" s="17">
        <v>0</v>
      </c>
      <c r="AW805" t="s">
        <v>98</v>
      </c>
      <c r="AX805" s="17" t="s">
        <v>98</v>
      </c>
      <c r="AY805" s="17" t="s">
        <v>329</v>
      </c>
      <c r="AZ805">
        <v>1</v>
      </c>
      <c r="BA805">
        <v>0</v>
      </c>
      <c r="BB805">
        <v>1</v>
      </c>
      <c r="BC805">
        <v>0</v>
      </c>
      <c r="BD805">
        <v>0</v>
      </c>
      <c r="BE805">
        <v>0</v>
      </c>
      <c r="BF805" s="17">
        <v>0</v>
      </c>
      <c r="BG805">
        <v>1</v>
      </c>
      <c r="BH805">
        <v>0</v>
      </c>
      <c r="BI805" s="17">
        <v>0</v>
      </c>
      <c r="BJ805" t="s">
        <v>98</v>
      </c>
      <c r="BK805">
        <v>27</v>
      </c>
      <c r="BL805" s="24">
        <v>33</v>
      </c>
      <c r="BM805">
        <v>0</v>
      </c>
      <c r="BN805">
        <v>0</v>
      </c>
      <c r="BO805">
        <v>0</v>
      </c>
      <c r="BP805">
        <v>0</v>
      </c>
      <c r="BQ805">
        <v>0</v>
      </c>
      <c r="BR805">
        <v>0</v>
      </c>
      <c r="BS805">
        <v>0</v>
      </c>
      <c r="BT805" s="17">
        <v>1</v>
      </c>
      <c r="BU805">
        <v>0</v>
      </c>
      <c r="BV805">
        <v>1</v>
      </c>
      <c r="BW805">
        <v>0</v>
      </c>
      <c r="BX805" s="17">
        <v>0</v>
      </c>
      <c r="BY805">
        <v>0</v>
      </c>
      <c r="BZ805">
        <v>0</v>
      </c>
      <c r="CA805">
        <v>0</v>
      </c>
      <c r="CB805">
        <v>0</v>
      </c>
      <c r="CC805" s="17">
        <v>0</v>
      </c>
      <c r="CD805">
        <v>0</v>
      </c>
      <c r="CE805">
        <v>0</v>
      </c>
      <c r="CF805">
        <v>0</v>
      </c>
      <c r="CG805">
        <v>0</v>
      </c>
      <c r="CH805">
        <v>1</v>
      </c>
      <c r="CI805">
        <v>0</v>
      </c>
      <c r="CJ805">
        <v>0</v>
      </c>
      <c r="CK805">
        <v>0</v>
      </c>
      <c r="CL805">
        <v>0</v>
      </c>
      <c r="CM805">
        <v>0</v>
      </c>
      <c r="CN805">
        <v>1</v>
      </c>
      <c r="CO805" s="17">
        <v>0</v>
      </c>
      <c r="CP805">
        <v>0</v>
      </c>
      <c r="CQ805">
        <v>125</v>
      </c>
      <c r="CR805">
        <v>0</v>
      </c>
      <c r="CS805">
        <v>1</v>
      </c>
      <c r="CT805">
        <v>10</v>
      </c>
      <c r="CZ805" s="33" t="s">
        <v>85</v>
      </c>
    </row>
    <row r="806" spans="1:104" x14ac:dyDescent="0.25">
      <c r="A806">
        <v>805</v>
      </c>
      <c r="B806">
        <v>54</v>
      </c>
      <c r="C806" s="24" t="s">
        <v>483</v>
      </c>
      <c r="D806" s="12">
        <v>2.093230151342373</v>
      </c>
      <c r="E806" s="13">
        <v>0.15446227579880109</v>
      </c>
      <c r="F806" s="7">
        <v>13.55172413793103</v>
      </c>
      <c r="G806" s="7">
        <f t="shared" si="190"/>
        <v>1.938767875543572</v>
      </c>
      <c r="H806" s="15">
        <f t="shared" si="191"/>
        <v>2.2476924271411742</v>
      </c>
      <c r="I806" s="11">
        <f t="shared" si="192"/>
        <v>0.21930052382972096</v>
      </c>
      <c r="J806" s="32">
        <f t="shared" si="193"/>
        <v>1.6182481402193156E-2</v>
      </c>
      <c r="K806" s="32">
        <f t="shared" si="194"/>
        <v>61.795220099216273</v>
      </c>
      <c r="L806" s="8">
        <v>1</v>
      </c>
      <c r="M806" s="9">
        <v>0</v>
      </c>
      <c r="N806" s="8">
        <v>0</v>
      </c>
      <c r="O806" s="9">
        <v>0</v>
      </c>
      <c r="P806" s="9">
        <v>1</v>
      </c>
      <c r="Q806" s="9">
        <v>0</v>
      </c>
      <c r="R806" s="9">
        <v>0</v>
      </c>
      <c r="S806" s="8">
        <v>3639</v>
      </c>
      <c r="T806" s="9">
        <v>3</v>
      </c>
      <c r="U806" s="9">
        <f t="shared" si="195"/>
        <v>3635</v>
      </c>
      <c r="V806" s="9">
        <f t="shared" si="196"/>
        <v>15</v>
      </c>
      <c r="W806" s="7">
        <f t="shared" si="200"/>
        <v>13.849</v>
      </c>
      <c r="X806" s="7">
        <f t="shared" si="201"/>
        <v>13.151</v>
      </c>
      <c r="Y806" s="9">
        <v>0</v>
      </c>
      <c r="Z806" s="9">
        <v>1</v>
      </c>
      <c r="AA806" s="9">
        <v>1</v>
      </c>
      <c r="AB806" s="9">
        <v>0</v>
      </c>
      <c r="AC806" s="9">
        <v>0</v>
      </c>
      <c r="AD806" s="29">
        <v>0</v>
      </c>
      <c r="AE806" s="9">
        <v>0</v>
      </c>
      <c r="AF806" s="9">
        <v>0</v>
      </c>
      <c r="AG806" s="29">
        <v>1</v>
      </c>
      <c r="AH806" s="9">
        <v>1</v>
      </c>
      <c r="AI806" s="29">
        <v>0</v>
      </c>
      <c r="AJ806" s="20">
        <v>1958</v>
      </c>
      <c r="AK806" s="32">
        <v>0</v>
      </c>
      <c r="AL806" s="32">
        <v>0</v>
      </c>
      <c r="AM806" s="32">
        <v>0.71699999999999997</v>
      </c>
      <c r="AN806" s="42">
        <v>0.28299999999999997</v>
      </c>
      <c r="AO806" s="41" t="s">
        <v>98</v>
      </c>
      <c r="AP806" s="17" t="s">
        <v>98</v>
      </c>
      <c r="AQ806">
        <v>1</v>
      </c>
      <c r="AR806" s="39">
        <v>0</v>
      </c>
      <c r="AS806" t="s">
        <v>98</v>
      </c>
      <c r="AT806" s="39" t="s">
        <v>98</v>
      </c>
      <c r="AU806">
        <v>1</v>
      </c>
      <c r="AV806" s="17">
        <v>0</v>
      </c>
      <c r="AW806" t="s">
        <v>98</v>
      </c>
      <c r="AX806" s="17" t="s">
        <v>98</v>
      </c>
      <c r="AY806" s="17" t="s">
        <v>329</v>
      </c>
      <c r="AZ806">
        <v>1</v>
      </c>
      <c r="BA806">
        <v>0</v>
      </c>
      <c r="BB806">
        <v>1</v>
      </c>
      <c r="BC806">
        <v>0</v>
      </c>
      <c r="BD806">
        <v>0</v>
      </c>
      <c r="BE806">
        <v>0</v>
      </c>
      <c r="BF806" s="17">
        <v>0</v>
      </c>
      <c r="BG806">
        <v>1</v>
      </c>
      <c r="BH806">
        <v>0</v>
      </c>
      <c r="BI806" s="17">
        <v>0</v>
      </c>
      <c r="BJ806" t="s">
        <v>98</v>
      </c>
      <c r="BK806">
        <v>27</v>
      </c>
      <c r="BL806" s="24">
        <v>33</v>
      </c>
      <c r="BM806">
        <v>0</v>
      </c>
      <c r="BN806">
        <v>0</v>
      </c>
      <c r="BO806">
        <v>0</v>
      </c>
      <c r="BP806">
        <v>0</v>
      </c>
      <c r="BQ806">
        <v>0</v>
      </c>
      <c r="BR806">
        <v>0</v>
      </c>
      <c r="BS806">
        <v>0</v>
      </c>
      <c r="BT806" s="17">
        <v>1</v>
      </c>
      <c r="BU806">
        <v>0</v>
      </c>
      <c r="BV806">
        <v>1</v>
      </c>
      <c r="BW806">
        <v>0</v>
      </c>
      <c r="BX806" s="17">
        <v>0</v>
      </c>
      <c r="BY806">
        <v>0</v>
      </c>
      <c r="BZ806">
        <v>0</v>
      </c>
      <c r="CA806">
        <v>0</v>
      </c>
      <c r="CB806">
        <v>0</v>
      </c>
      <c r="CC806" s="17">
        <v>0</v>
      </c>
      <c r="CD806">
        <v>0</v>
      </c>
      <c r="CE806">
        <v>0</v>
      </c>
      <c r="CF806">
        <v>0</v>
      </c>
      <c r="CG806">
        <v>0</v>
      </c>
      <c r="CH806">
        <v>1</v>
      </c>
      <c r="CI806">
        <v>0</v>
      </c>
      <c r="CJ806">
        <v>0</v>
      </c>
      <c r="CK806">
        <v>0</v>
      </c>
      <c r="CL806">
        <v>0</v>
      </c>
      <c r="CM806">
        <v>0</v>
      </c>
      <c r="CN806">
        <v>1</v>
      </c>
      <c r="CO806" s="17">
        <v>0</v>
      </c>
      <c r="CP806">
        <v>0</v>
      </c>
      <c r="CQ806">
        <v>125</v>
      </c>
      <c r="CR806">
        <v>0</v>
      </c>
      <c r="CS806">
        <v>1</v>
      </c>
      <c r="CT806">
        <v>10</v>
      </c>
      <c r="CZ806" s="33" t="s">
        <v>85</v>
      </c>
    </row>
    <row r="807" spans="1:104" x14ac:dyDescent="0.25">
      <c r="A807">
        <v>806</v>
      </c>
      <c r="B807">
        <v>54</v>
      </c>
      <c r="C807" s="24" t="s">
        <v>483</v>
      </c>
      <c r="D807" s="12">
        <v>2.1380925633558872</v>
      </c>
      <c r="E807" s="13">
        <v>7.3982441638612007E-2</v>
      </c>
      <c r="F807" s="7">
        <v>28.9</v>
      </c>
      <c r="G807" s="7">
        <f t="shared" si="190"/>
        <v>2.0641101217172753</v>
      </c>
      <c r="H807" s="15">
        <f t="shared" si="191"/>
        <v>2.2120750049944991</v>
      </c>
      <c r="I807" s="11">
        <f t="shared" si="192"/>
        <v>0.4322488832196768</v>
      </c>
      <c r="J807" s="32">
        <f t="shared" si="193"/>
        <v>1.4956708761926535E-2</v>
      </c>
      <c r="K807" s="32">
        <f t="shared" si="194"/>
        <v>66.859629074651622</v>
      </c>
      <c r="L807" s="8">
        <v>1</v>
      </c>
      <c r="M807" s="9">
        <v>0</v>
      </c>
      <c r="N807" s="8">
        <v>0</v>
      </c>
      <c r="O807" s="9">
        <v>0</v>
      </c>
      <c r="P807" s="9">
        <v>1</v>
      </c>
      <c r="Q807" s="9">
        <v>0</v>
      </c>
      <c r="R807" s="9">
        <v>0</v>
      </c>
      <c r="S807" s="8">
        <v>3639</v>
      </c>
      <c r="T807" s="9">
        <v>3</v>
      </c>
      <c r="U807" s="9">
        <f t="shared" si="195"/>
        <v>3635</v>
      </c>
      <c r="V807" s="9">
        <f t="shared" si="196"/>
        <v>15</v>
      </c>
      <c r="W807" s="7">
        <f t="shared" si="200"/>
        <v>13.849</v>
      </c>
      <c r="X807" s="7">
        <f t="shared" si="201"/>
        <v>13.151</v>
      </c>
      <c r="Y807" s="9">
        <v>0</v>
      </c>
      <c r="Z807" s="9">
        <v>1</v>
      </c>
      <c r="AA807" s="9">
        <v>1</v>
      </c>
      <c r="AB807" s="9">
        <v>0</v>
      </c>
      <c r="AC807" s="9">
        <v>0</v>
      </c>
      <c r="AD807" s="29">
        <v>0</v>
      </c>
      <c r="AE807" s="9">
        <v>0</v>
      </c>
      <c r="AF807" s="9">
        <v>0</v>
      </c>
      <c r="AG807" s="29">
        <v>1</v>
      </c>
      <c r="AH807" s="9">
        <v>1</v>
      </c>
      <c r="AI807" s="29">
        <v>0</v>
      </c>
      <c r="AJ807" s="20">
        <v>1958</v>
      </c>
      <c r="AK807" s="32">
        <v>0</v>
      </c>
      <c r="AL807" s="32">
        <v>0</v>
      </c>
      <c r="AM807" s="32">
        <v>0.71699999999999997</v>
      </c>
      <c r="AN807" s="42">
        <v>0.28299999999999997</v>
      </c>
      <c r="AO807" s="41" t="s">
        <v>98</v>
      </c>
      <c r="AP807" s="17" t="s">
        <v>98</v>
      </c>
      <c r="AQ807">
        <v>1</v>
      </c>
      <c r="AR807" s="39">
        <v>0</v>
      </c>
      <c r="AS807" t="s">
        <v>98</v>
      </c>
      <c r="AT807" s="39" t="s">
        <v>98</v>
      </c>
      <c r="AU807">
        <v>1</v>
      </c>
      <c r="AV807" s="17">
        <v>0</v>
      </c>
      <c r="AW807" t="s">
        <v>98</v>
      </c>
      <c r="AX807" s="17" t="s">
        <v>98</v>
      </c>
      <c r="AY807" s="17" t="s">
        <v>329</v>
      </c>
      <c r="AZ807">
        <v>1</v>
      </c>
      <c r="BA807">
        <v>0</v>
      </c>
      <c r="BB807">
        <v>1</v>
      </c>
      <c r="BC807">
        <v>0</v>
      </c>
      <c r="BD807">
        <v>0</v>
      </c>
      <c r="BE807">
        <v>0</v>
      </c>
      <c r="BF807" s="17">
        <v>0</v>
      </c>
      <c r="BG807">
        <v>1</v>
      </c>
      <c r="BH807">
        <v>0</v>
      </c>
      <c r="BI807" s="17">
        <v>0</v>
      </c>
      <c r="BJ807" t="s">
        <v>98</v>
      </c>
      <c r="BK807">
        <v>27</v>
      </c>
      <c r="BL807" s="24">
        <v>33</v>
      </c>
      <c r="BM807">
        <v>0</v>
      </c>
      <c r="BN807">
        <v>0</v>
      </c>
      <c r="BO807">
        <v>0</v>
      </c>
      <c r="BP807">
        <v>0</v>
      </c>
      <c r="BQ807">
        <v>0</v>
      </c>
      <c r="BR807">
        <v>0</v>
      </c>
      <c r="BS807">
        <v>0</v>
      </c>
      <c r="BT807" s="17">
        <v>1</v>
      </c>
      <c r="BU807">
        <v>0</v>
      </c>
      <c r="BV807">
        <v>1</v>
      </c>
      <c r="BW807">
        <v>0</v>
      </c>
      <c r="BX807" s="17">
        <v>0</v>
      </c>
      <c r="BY807">
        <v>0</v>
      </c>
      <c r="BZ807">
        <v>0</v>
      </c>
      <c r="CA807">
        <v>0</v>
      </c>
      <c r="CB807">
        <v>0</v>
      </c>
      <c r="CC807" s="17">
        <v>0</v>
      </c>
      <c r="CD807">
        <v>0</v>
      </c>
      <c r="CE807">
        <v>0</v>
      </c>
      <c r="CF807">
        <v>0</v>
      </c>
      <c r="CG807">
        <v>0</v>
      </c>
      <c r="CH807">
        <v>1</v>
      </c>
      <c r="CI807">
        <v>0</v>
      </c>
      <c r="CJ807">
        <v>0</v>
      </c>
      <c r="CK807">
        <v>0</v>
      </c>
      <c r="CL807">
        <v>0</v>
      </c>
      <c r="CM807">
        <v>0</v>
      </c>
      <c r="CN807">
        <v>1</v>
      </c>
      <c r="CO807" s="17">
        <v>0</v>
      </c>
      <c r="CP807">
        <v>0</v>
      </c>
      <c r="CQ807">
        <v>125</v>
      </c>
      <c r="CR807">
        <v>0</v>
      </c>
      <c r="CS807">
        <v>1</v>
      </c>
      <c r="CT807">
        <v>10</v>
      </c>
      <c r="CZ807" s="33" t="s">
        <v>85</v>
      </c>
    </row>
    <row r="808" spans="1:104" x14ac:dyDescent="0.25">
      <c r="A808">
        <v>807</v>
      </c>
      <c r="B808">
        <v>54</v>
      </c>
      <c r="C808" s="24" t="s">
        <v>483</v>
      </c>
      <c r="D808" s="12">
        <v>1.103032521143499</v>
      </c>
      <c r="E808" s="13">
        <v>0.45184464721540918</v>
      </c>
      <c r="F808" s="7">
        <v>2.4411764705882351</v>
      </c>
      <c r="G808" s="7">
        <f t="shared" si="190"/>
        <v>0.65118787392808986</v>
      </c>
      <c r="H808" s="15">
        <f t="shared" si="191"/>
        <v>1.5548771683589082</v>
      </c>
      <c r="I808" s="11">
        <f t="shared" si="192"/>
        <v>4.0456775047596705E-2</v>
      </c>
      <c r="J808" s="32">
        <f t="shared" si="193"/>
        <v>1.6572654838774556E-2</v>
      </c>
      <c r="K808" s="32">
        <f t="shared" si="194"/>
        <v>60.340362466267578</v>
      </c>
      <c r="L808" s="8">
        <v>1</v>
      </c>
      <c r="M808" s="9">
        <v>0</v>
      </c>
      <c r="N808" s="8">
        <v>0</v>
      </c>
      <c r="O808" s="9">
        <v>0</v>
      </c>
      <c r="P808" s="9">
        <v>1</v>
      </c>
      <c r="Q808" s="9">
        <v>0</v>
      </c>
      <c r="R808" s="9">
        <v>0</v>
      </c>
      <c r="S808" s="8">
        <v>3639</v>
      </c>
      <c r="T808" s="9">
        <v>3</v>
      </c>
      <c r="U808" s="9">
        <f t="shared" si="195"/>
        <v>3635</v>
      </c>
      <c r="V808" s="9">
        <f t="shared" si="196"/>
        <v>15</v>
      </c>
      <c r="W808" s="7">
        <f t="shared" si="200"/>
        <v>13.849</v>
      </c>
      <c r="X808" s="7">
        <f t="shared" si="201"/>
        <v>13.151</v>
      </c>
      <c r="Y808" s="9">
        <v>0</v>
      </c>
      <c r="Z808" s="9">
        <v>1</v>
      </c>
      <c r="AA808" s="9">
        <v>1</v>
      </c>
      <c r="AB808" s="9">
        <v>0</v>
      </c>
      <c r="AC808" s="9">
        <v>0</v>
      </c>
      <c r="AD808" s="29">
        <v>0</v>
      </c>
      <c r="AE808" s="9">
        <v>0</v>
      </c>
      <c r="AF808" s="9">
        <v>0</v>
      </c>
      <c r="AG808" s="29">
        <v>1</v>
      </c>
      <c r="AH808" s="9">
        <v>1</v>
      </c>
      <c r="AI808" s="29">
        <v>0</v>
      </c>
      <c r="AJ808" s="20">
        <v>1958</v>
      </c>
      <c r="AK808" s="32">
        <v>0</v>
      </c>
      <c r="AL808" s="32">
        <v>0</v>
      </c>
      <c r="AM808" s="32">
        <v>0.71699999999999997</v>
      </c>
      <c r="AN808" s="42">
        <v>0.28299999999999997</v>
      </c>
      <c r="AO808" s="41" t="s">
        <v>98</v>
      </c>
      <c r="AP808" s="17" t="s">
        <v>98</v>
      </c>
      <c r="AQ808">
        <v>1</v>
      </c>
      <c r="AR808" s="39">
        <v>0</v>
      </c>
      <c r="AS808" t="s">
        <v>98</v>
      </c>
      <c r="AT808" s="39" t="s">
        <v>98</v>
      </c>
      <c r="AU808">
        <v>1</v>
      </c>
      <c r="AV808" s="17">
        <v>0</v>
      </c>
      <c r="AW808" t="s">
        <v>98</v>
      </c>
      <c r="AX808" s="17" t="s">
        <v>98</v>
      </c>
      <c r="AY808" s="17" t="s">
        <v>329</v>
      </c>
      <c r="AZ808">
        <v>1</v>
      </c>
      <c r="BA808">
        <v>0</v>
      </c>
      <c r="BB808">
        <v>1</v>
      </c>
      <c r="BC808">
        <v>0</v>
      </c>
      <c r="BD808">
        <v>0</v>
      </c>
      <c r="BE808">
        <v>0</v>
      </c>
      <c r="BF808" s="17">
        <v>0</v>
      </c>
      <c r="BG808">
        <v>1</v>
      </c>
      <c r="BH808">
        <v>0</v>
      </c>
      <c r="BI808" s="17">
        <v>0</v>
      </c>
      <c r="BJ808" t="s">
        <v>98</v>
      </c>
      <c r="BK808">
        <v>27</v>
      </c>
      <c r="BL808" s="24">
        <v>33</v>
      </c>
      <c r="BM808">
        <v>0</v>
      </c>
      <c r="BN808">
        <v>0</v>
      </c>
      <c r="BO808">
        <v>0</v>
      </c>
      <c r="BP808">
        <v>0</v>
      </c>
      <c r="BQ808">
        <v>0</v>
      </c>
      <c r="BR808">
        <v>0</v>
      </c>
      <c r="BS808">
        <v>0</v>
      </c>
      <c r="BT808" s="17">
        <v>1</v>
      </c>
      <c r="BU808">
        <v>0</v>
      </c>
      <c r="BV808">
        <v>1</v>
      </c>
      <c r="BW808">
        <v>0</v>
      </c>
      <c r="BX808" s="17">
        <v>0</v>
      </c>
      <c r="BY808">
        <v>0</v>
      </c>
      <c r="BZ808">
        <v>0</v>
      </c>
      <c r="CA808">
        <v>0</v>
      </c>
      <c r="CB808">
        <v>0</v>
      </c>
      <c r="CC808" s="17">
        <v>0</v>
      </c>
      <c r="CD808">
        <v>0</v>
      </c>
      <c r="CE808">
        <v>0</v>
      </c>
      <c r="CF808">
        <v>0</v>
      </c>
      <c r="CG808">
        <v>0</v>
      </c>
      <c r="CH808">
        <v>1</v>
      </c>
      <c r="CI808">
        <v>0</v>
      </c>
      <c r="CJ808">
        <v>0</v>
      </c>
      <c r="CK808">
        <v>0</v>
      </c>
      <c r="CL808">
        <v>0</v>
      </c>
      <c r="CM808">
        <v>0</v>
      </c>
      <c r="CN808">
        <v>1</v>
      </c>
      <c r="CO808" s="17">
        <v>0</v>
      </c>
      <c r="CP808">
        <v>0</v>
      </c>
      <c r="CQ808">
        <v>125</v>
      </c>
      <c r="CR808">
        <v>0</v>
      </c>
      <c r="CS808">
        <v>1</v>
      </c>
      <c r="CT808">
        <v>10</v>
      </c>
      <c r="CZ808" s="33" t="s">
        <v>85</v>
      </c>
    </row>
    <row r="809" spans="1:104" x14ac:dyDescent="0.25">
      <c r="A809">
        <v>808</v>
      </c>
      <c r="B809">
        <v>54</v>
      </c>
      <c r="C809" s="24" t="s">
        <v>483</v>
      </c>
      <c r="D809" s="12">
        <v>2.0009950789031672</v>
      </c>
      <c r="E809" s="13">
        <v>0.33796967820616503</v>
      </c>
      <c r="F809" s="7">
        <v>5.9206349206349209</v>
      </c>
      <c r="G809" s="7">
        <f t="shared" si="190"/>
        <v>1.6630254006970022</v>
      </c>
      <c r="H809" s="15">
        <f t="shared" si="191"/>
        <v>2.3389647571093324</v>
      </c>
      <c r="I809" s="11">
        <f t="shared" si="192"/>
        <v>9.7730936419665043E-2</v>
      </c>
      <c r="J809" s="32">
        <f t="shared" si="193"/>
        <v>1.6506833765251739E-2</v>
      </c>
      <c r="K809" s="32">
        <f t="shared" si="194"/>
        <v>60.580969931682681</v>
      </c>
      <c r="L809" s="8">
        <v>1</v>
      </c>
      <c r="M809" s="9">
        <v>0</v>
      </c>
      <c r="N809" s="8">
        <v>0</v>
      </c>
      <c r="O809" s="9">
        <v>0</v>
      </c>
      <c r="P809" s="9">
        <v>1</v>
      </c>
      <c r="Q809" s="9">
        <v>0</v>
      </c>
      <c r="R809" s="9">
        <v>0</v>
      </c>
      <c r="S809" s="8">
        <v>3639</v>
      </c>
      <c r="T809" s="9">
        <v>3</v>
      </c>
      <c r="U809" s="9">
        <f t="shared" si="195"/>
        <v>3635</v>
      </c>
      <c r="V809" s="9">
        <f t="shared" si="196"/>
        <v>15</v>
      </c>
      <c r="W809" s="7">
        <f t="shared" si="200"/>
        <v>13.849</v>
      </c>
      <c r="X809" s="7">
        <f t="shared" si="201"/>
        <v>13.151</v>
      </c>
      <c r="Y809" s="9">
        <v>0</v>
      </c>
      <c r="Z809" s="9">
        <v>1</v>
      </c>
      <c r="AA809" s="9">
        <v>1</v>
      </c>
      <c r="AB809" s="9">
        <v>0</v>
      </c>
      <c r="AC809" s="9">
        <v>0</v>
      </c>
      <c r="AD809" s="29">
        <v>0</v>
      </c>
      <c r="AE809" s="9">
        <v>0</v>
      </c>
      <c r="AF809" s="9">
        <v>0</v>
      </c>
      <c r="AG809" s="29">
        <v>1</v>
      </c>
      <c r="AH809" s="9">
        <v>1</v>
      </c>
      <c r="AI809" s="29">
        <v>0</v>
      </c>
      <c r="AJ809" s="20">
        <v>1958</v>
      </c>
      <c r="AK809" s="32">
        <v>0</v>
      </c>
      <c r="AL809" s="32">
        <v>0</v>
      </c>
      <c r="AM809" s="32">
        <v>0.71699999999999997</v>
      </c>
      <c r="AN809" s="42">
        <v>0.28299999999999997</v>
      </c>
      <c r="AO809" s="41" t="s">
        <v>98</v>
      </c>
      <c r="AP809" s="17" t="s">
        <v>98</v>
      </c>
      <c r="AQ809">
        <v>1</v>
      </c>
      <c r="AR809" s="39">
        <v>0</v>
      </c>
      <c r="AS809" t="s">
        <v>98</v>
      </c>
      <c r="AT809" s="39" t="s">
        <v>98</v>
      </c>
      <c r="AU809">
        <v>1</v>
      </c>
      <c r="AV809" s="17">
        <v>0</v>
      </c>
      <c r="AW809" t="s">
        <v>98</v>
      </c>
      <c r="AX809" s="17" t="s">
        <v>98</v>
      </c>
      <c r="AY809" s="17" t="s">
        <v>329</v>
      </c>
      <c r="AZ809">
        <v>1</v>
      </c>
      <c r="BA809">
        <v>0</v>
      </c>
      <c r="BB809">
        <v>1</v>
      </c>
      <c r="BC809">
        <v>0</v>
      </c>
      <c r="BD809">
        <v>0</v>
      </c>
      <c r="BE809">
        <v>0</v>
      </c>
      <c r="BF809" s="17">
        <v>0</v>
      </c>
      <c r="BG809">
        <v>1</v>
      </c>
      <c r="BH809">
        <v>0</v>
      </c>
      <c r="BI809" s="17">
        <v>0</v>
      </c>
      <c r="BJ809" t="s">
        <v>98</v>
      </c>
      <c r="BK809">
        <v>27</v>
      </c>
      <c r="BL809" s="24">
        <v>33</v>
      </c>
      <c r="BM809">
        <v>0</v>
      </c>
      <c r="BN809">
        <v>0</v>
      </c>
      <c r="BO809">
        <v>0</v>
      </c>
      <c r="BP809">
        <v>0</v>
      </c>
      <c r="BQ809">
        <v>0</v>
      </c>
      <c r="BR809">
        <v>0</v>
      </c>
      <c r="BS809">
        <v>0</v>
      </c>
      <c r="BT809" s="17">
        <v>1</v>
      </c>
      <c r="BU809">
        <v>0</v>
      </c>
      <c r="BV809">
        <v>1</v>
      </c>
      <c r="BW809">
        <v>0</v>
      </c>
      <c r="BX809" s="17">
        <v>0</v>
      </c>
      <c r="BY809">
        <v>0</v>
      </c>
      <c r="BZ809">
        <v>0</v>
      </c>
      <c r="CA809">
        <v>0</v>
      </c>
      <c r="CB809">
        <v>0</v>
      </c>
      <c r="CC809" s="17">
        <v>0</v>
      </c>
      <c r="CD809">
        <v>0</v>
      </c>
      <c r="CE809">
        <v>0</v>
      </c>
      <c r="CF809">
        <v>0</v>
      </c>
      <c r="CG809">
        <v>0</v>
      </c>
      <c r="CH809">
        <v>1</v>
      </c>
      <c r="CI809">
        <v>0</v>
      </c>
      <c r="CJ809">
        <v>0</v>
      </c>
      <c r="CK809">
        <v>0</v>
      </c>
      <c r="CL809">
        <v>0</v>
      </c>
      <c r="CM809">
        <v>0</v>
      </c>
      <c r="CN809">
        <v>1</v>
      </c>
      <c r="CO809" s="17">
        <v>0</v>
      </c>
      <c r="CP809">
        <v>0</v>
      </c>
      <c r="CQ809">
        <v>125</v>
      </c>
      <c r="CR809">
        <v>0</v>
      </c>
      <c r="CS809">
        <v>1</v>
      </c>
      <c r="CT809">
        <v>10</v>
      </c>
      <c r="CZ809" s="33" t="s">
        <v>85</v>
      </c>
    </row>
    <row r="810" spans="1:104" x14ac:dyDescent="0.25">
      <c r="A810">
        <v>809</v>
      </c>
      <c r="B810">
        <v>54</v>
      </c>
      <c r="C810" s="24" t="s">
        <v>483</v>
      </c>
      <c r="D810" s="12">
        <v>1.677838513019414</v>
      </c>
      <c r="E810" s="13">
        <v>7.5920294706760816E-2</v>
      </c>
      <c r="F810" s="7">
        <v>22.1</v>
      </c>
      <c r="G810" s="7">
        <f t="shared" si="190"/>
        <v>1.6019182183126532</v>
      </c>
      <c r="H810" s="15">
        <f t="shared" si="191"/>
        <v>1.7537588077261748</v>
      </c>
      <c r="I810" s="11">
        <f t="shared" si="192"/>
        <v>0.34416286928355505</v>
      </c>
      <c r="J810" s="32">
        <f t="shared" si="193"/>
        <v>1.5572980510568098E-2</v>
      </c>
      <c r="K810" s="32">
        <f t="shared" si="194"/>
        <v>64.21378356708162</v>
      </c>
      <c r="L810" s="8">
        <v>1</v>
      </c>
      <c r="M810" s="9">
        <v>0</v>
      </c>
      <c r="N810" s="8">
        <v>0</v>
      </c>
      <c r="O810" s="9">
        <v>0</v>
      </c>
      <c r="P810" s="9">
        <v>1</v>
      </c>
      <c r="Q810" s="9">
        <v>0</v>
      </c>
      <c r="R810" s="9">
        <v>0</v>
      </c>
      <c r="S810" s="8">
        <v>3639</v>
      </c>
      <c r="T810" s="9">
        <v>3</v>
      </c>
      <c r="U810" s="9">
        <f t="shared" si="195"/>
        <v>3635</v>
      </c>
      <c r="V810" s="9">
        <f t="shared" si="196"/>
        <v>15</v>
      </c>
      <c r="W810" s="7">
        <f t="shared" si="200"/>
        <v>13.849</v>
      </c>
      <c r="X810" s="7">
        <f t="shared" si="201"/>
        <v>13.151</v>
      </c>
      <c r="Y810" s="9">
        <v>0</v>
      </c>
      <c r="Z810" s="9">
        <v>1</v>
      </c>
      <c r="AA810" s="9">
        <v>1</v>
      </c>
      <c r="AB810" s="9">
        <v>0</v>
      </c>
      <c r="AC810" s="9">
        <v>0</v>
      </c>
      <c r="AD810" s="29">
        <v>0</v>
      </c>
      <c r="AE810" s="9">
        <v>0</v>
      </c>
      <c r="AF810" s="9">
        <v>0</v>
      </c>
      <c r="AG810" s="29">
        <v>1</v>
      </c>
      <c r="AH810" s="9">
        <v>1</v>
      </c>
      <c r="AI810" s="29">
        <v>0</v>
      </c>
      <c r="AJ810" s="20">
        <v>1958</v>
      </c>
      <c r="AK810" s="32">
        <v>0</v>
      </c>
      <c r="AL810" s="32">
        <v>0</v>
      </c>
      <c r="AM810" s="32">
        <v>0.71699999999999997</v>
      </c>
      <c r="AN810" s="42">
        <v>0.28299999999999997</v>
      </c>
      <c r="AO810" s="41" t="s">
        <v>98</v>
      </c>
      <c r="AP810" s="17" t="s">
        <v>98</v>
      </c>
      <c r="AQ810">
        <v>1</v>
      </c>
      <c r="AR810" s="39">
        <v>0</v>
      </c>
      <c r="AS810" t="s">
        <v>98</v>
      </c>
      <c r="AT810" s="39" t="s">
        <v>98</v>
      </c>
      <c r="AU810">
        <v>1</v>
      </c>
      <c r="AV810" s="17">
        <v>0</v>
      </c>
      <c r="AW810" t="s">
        <v>98</v>
      </c>
      <c r="AX810" s="17" t="s">
        <v>98</v>
      </c>
      <c r="AY810" s="17" t="s">
        <v>329</v>
      </c>
      <c r="AZ810">
        <v>1</v>
      </c>
      <c r="BA810">
        <v>0</v>
      </c>
      <c r="BB810">
        <v>1</v>
      </c>
      <c r="BC810">
        <v>0</v>
      </c>
      <c r="BD810">
        <v>0</v>
      </c>
      <c r="BE810">
        <v>0</v>
      </c>
      <c r="BF810" s="17">
        <v>0</v>
      </c>
      <c r="BG810">
        <v>1</v>
      </c>
      <c r="BH810">
        <v>0</v>
      </c>
      <c r="BI810" s="17">
        <v>0</v>
      </c>
      <c r="BJ810" t="s">
        <v>98</v>
      </c>
      <c r="BK810">
        <v>27</v>
      </c>
      <c r="BL810" s="24">
        <v>33</v>
      </c>
      <c r="BM810">
        <v>0</v>
      </c>
      <c r="BN810">
        <v>0</v>
      </c>
      <c r="BO810">
        <v>0</v>
      </c>
      <c r="BP810">
        <v>0</v>
      </c>
      <c r="BQ810">
        <v>0</v>
      </c>
      <c r="BR810">
        <v>0</v>
      </c>
      <c r="BS810">
        <v>0</v>
      </c>
      <c r="BT810" s="17">
        <v>1</v>
      </c>
      <c r="BU810">
        <v>0</v>
      </c>
      <c r="BV810">
        <v>1</v>
      </c>
      <c r="BW810">
        <v>0</v>
      </c>
      <c r="BX810" s="17">
        <v>0</v>
      </c>
      <c r="BY810">
        <v>0</v>
      </c>
      <c r="BZ810">
        <v>0</v>
      </c>
      <c r="CA810">
        <v>0</v>
      </c>
      <c r="CB810">
        <v>0</v>
      </c>
      <c r="CC810" s="17">
        <v>0</v>
      </c>
      <c r="CD810">
        <v>0</v>
      </c>
      <c r="CE810">
        <v>0</v>
      </c>
      <c r="CF810">
        <v>0</v>
      </c>
      <c r="CG810">
        <v>0</v>
      </c>
      <c r="CH810">
        <v>1</v>
      </c>
      <c r="CI810">
        <v>0</v>
      </c>
      <c r="CJ810">
        <v>0</v>
      </c>
      <c r="CK810">
        <v>0</v>
      </c>
      <c r="CL810">
        <v>0</v>
      </c>
      <c r="CM810">
        <v>0</v>
      </c>
      <c r="CN810">
        <v>1</v>
      </c>
      <c r="CO810" s="17">
        <v>0</v>
      </c>
      <c r="CP810">
        <v>0</v>
      </c>
      <c r="CQ810">
        <v>125</v>
      </c>
      <c r="CR810">
        <v>0</v>
      </c>
      <c r="CS810">
        <v>1</v>
      </c>
      <c r="CT810">
        <v>10</v>
      </c>
      <c r="CZ810" s="33" t="s">
        <v>85</v>
      </c>
    </row>
    <row r="811" spans="1:104" x14ac:dyDescent="0.25">
      <c r="A811">
        <v>810</v>
      </c>
      <c r="B811">
        <v>54</v>
      </c>
      <c r="C811" s="24" t="s">
        <v>483</v>
      </c>
      <c r="D811" s="12">
        <v>1.034603563185343</v>
      </c>
      <c r="E811" s="13">
        <v>0.91445605262188434</v>
      </c>
      <c r="F811" s="7">
        <v>1.131386861313868</v>
      </c>
      <c r="G811" s="7">
        <f t="shared" si="190"/>
        <v>0.12014751056345863</v>
      </c>
      <c r="H811" s="15">
        <f t="shared" si="191"/>
        <v>1.9490596158072273</v>
      </c>
      <c r="I811" s="11">
        <f t="shared" si="192"/>
        <v>1.8762144231012204E-2</v>
      </c>
      <c r="J811" s="32">
        <f t="shared" si="193"/>
        <v>1.6583314578378538E-2</v>
      </c>
      <c r="K811" s="32">
        <f t="shared" si="194"/>
        <v>60.30157573587902</v>
      </c>
      <c r="L811" s="8">
        <v>1</v>
      </c>
      <c r="M811" s="9">
        <v>0</v>
      </c>
      <c r="N811" s="8">
        <v>0</v>
      </c>
      <c r="O811" s="9">
        <v>0</v>
      </c>
      <c r="P811" s="9">
        <v>1</v>
      </c>
      <c r="Q811" s="9">
        <v>0</v>
      </c>
      <c r="R811" s="9">
        <v>0</v>
      </c>
      <c r="S811" s="8">
        <v>3639</v>
      </c>
      <c r="T811" s="9">
        <v>3</v>
      </c>
      <c r="U811" s="9">
        <f t="shared" si="195"/>
        <v>3635</v>
      </c>
      <c r="V811" s="9">
        <f t="shared" si="196"/>
        <v>15</v>
      </c>
      <c r="W811" s="7">
        <f t="shared" si="200"/>
        <v>13.849</v>
      </c>
      <c r="X811" s="7">
        <f t="shared" si="201"/>
        <v>13.151</v>
      </c>
      <c r="Y811" s="9">
        <v>0</v>
      </c>
      <c r="Z811" s="9">
        <v>1</v>
      </c>
      <c r="AA811" s="9">
        <v>1</v>
      </c>
      <c r="AB811" s="9">
        <v>0</v>
      </c>
      <c r="AC811" s="9">
        <v>0</v>
      </c>
      <c r="AD811" s="29">
        <v>0</v>
      </c>
      <c r="AE811" s="9">
        <v>0</v>
      </c>
      <c r="AF811" s="9">
        <v>0</v>
      </c>
      <c r="AG811" s="29">
        <v>1</v>
      </c>
      <c r="AH811" s="9">
        <v>1</v>
      </c>
      <c r="AI811" s="29">
        <v>0</v>
      </c>
      <c r="AJ811" s="20">
        <v>1958</v>
      </c>
      <c r="AK811" s="32">
        <v>0</v>
      </c>
      <c r="AL811" s="32">
        <v>0</v>
      </c>
      <c r="AM811" s="32">
        <v>0.71699999999999997</v>
      </c>
      <c r="AN811" s="42">
        <v>0.28299999999999997</v>
      </c>
      <c r="AO811" s="41" t="s">
        <v>98</v>
      </c>
      <c r="AP811" s="17" t="s">
        <v>98</v>
      </c>
      <c r="AQ811">
        <v>1</v>
      </c>
      <c r="AR811" s="39">
        <v>0</v>
      </c>
      <c r="AS811" t="s">
        <v>98</v>
      </c>
      <c r="AT811" s="39" t="s">
        <v>98</v>
      </c>
      <c r="AU811">
        <v>1</v>
      </c>
      <c r="AV811" s="17">
        <v>0</v>
      </c>
      <c r="AW811" t="s">
        <v>98</v>
      </c>
      <c r="AX811" s="17" t="s">
        <v>98</v>
      </c>
      <c r="AY811" s="17" t="s">
        <v>329</v>
      </c>
      <c r="AZ811">
        <v>1</v>
      </c>
      <c r="BA811">
        <v>0</v>
      </c>
      <c r="BB811">
        <v>1</v>
      </c>
      <c r="BC811">
        <v>0</v>
      </c>
      <c r="BD811">
        <v>0</v>
      </c>
      <c r="BE811">
        <v>0</v>
      </c>
      <c r="BF811" s="17">
        <v>0</v>
      </c>
      <c r="BG811">
        <v>1</v>
      </c>
      <c r="BH811">
        <v>0</v>
      </c>
      <c r="BI811" s="17">
        <v>0</v>
      </c>
      <c r="BJ811" t="s">
        <v>98</v>
      </c>
      <c r="BK811">
        <v>27</v>
      </c>
      <c r="BL811" s="24">
        <v>33</v>
      </c>
      <c r="BM811">
        <v>0</v>
      </c>
      <c r="BN811">
        <v>0</v>
      </c>
      <c r="BO811">
        <v>0</v>
      </c>
      <c r="BP811">
        <v>0</v>
      </c>
      <c r="BQ811">
        <v>0</v>
      </c>
      <c r="BR811">
        <v>0</v>
      </c>
      <c r="BS811">
        <v>0</v>
      </c>
      <c r="BT811" s="17">
        <v>1</v>
      </c>
      <c r="BU811">
        <v>0</v>
      </c>
      <c r="BV811">
        <v>1</v>
      </c>
      <c r="BW811">
        <v>0</v>
      </c>
      <c r="BX811" s="17">
        <v>0</v>
      </c>
      <c r="BY811">
        <v>0</v>
      </c>
      <c r="BZ811">
        <v>0</v>
      </c>
      <c r="CA811">
        <v>0</v>
      </c>
      <c r="CB811">
        <v>0</v>
      </c>
      <c r="CC811" s="17">
        <v>0</v>
      </c>
      <c r="CD811">
        <v>0</v>
      </c>
      <c r="CE811">
        <v>0</v>
      </c>
      <c r="CF811">
        <v>0</v>
      </c>
      <c r="CG811">
        <v>0</v>
      </c>
      <c r="CH811">
        <v>1</v>
      </c>
      <c r="CI811">
        <v>0</v>
      </c>
      <c r="CJ811">
        <v>0</v>
      </c>
      <c r="CK811">
        <v>0</v>
      </c>
      <c r="CL811">
        <v>0</v>
      </c>
      <c r="CM811">
        <v>0</v>
      </c>
      <c r="CN811">
        <v>1</v>
      </c>
      <c r="CO811" s="17">
        <v>0</v>
      </c>
      <c r="CP811">
        <v>0</v>
      </c>
      <c r="CQ811">
        <v>125</v>
      </c>
      <c r="CR811">
        <v>0</v>
      </c>
      <c r="CS811">
        <v>1</v>
      </c>
      <c r="CT811">
        <v>10</v>
      </c>
      <c r="CZ811" s="33" t="s">
        <v>85</v>
      </c>
    </row>
    <row r="812" spans="1:104" s="141" customFormat="1" x14ac:dyDescent="0.25">
      <c r="A812" s="141">
        <v>811</v>
      </c>
      <c r="B812" s="141">
        <v>54</v>
      </c>
      <c r="C812" s="142" t="s">
        <v>483</v>
      </c>
      <c r="D812" s="143">
        <v>1.8031294396511079</v>
      </c>
      <c r="E812" s="144">
        <v>0.83347070775413734</v>
      </c>
      <c r="F812" s="145">
        <v>2.1633986928104578</v>
      </c>
      <c r="G812" s="145">
        <f t="shared" si="190"/>
        <v>0.9696587318969706</v>
      </c>
      <c r="H812" s="146">
        <f t="shared" si="191"/>
        <v>2.6366001474052454</v>
      </c>
      <c r="I812" s="147">
        <f t="shared" si="192"/>
        <v>3.5859558999142858E-2</v>
      </c>
      <c r="J812" s="148">
        <f t="shared" si="193"/>
        <v>1.6575566546431591E-2</v>
      </c>
      <c r="K812" s="148">
        <f t="shared" si="194"/>
        <v>60.329762919342343</v>
      </c>
      <c r="L812" s="149">
        <v>1</v>
      </c>
      <c r="M812" s="150">
        <v>0</v>
      </c>
      <c r="N812" s="149">
        <v>0</v>
      </c>
      <c r="O812" s="150">
        <v>0</v>
      </c>
      <c r="P812" s="150">
        <v>1</v>
      </c>
      <c r="Q812" s="150">
        <v>0</v>
      </c>
      <c r="R812" s="150">
        <v>0</v>
      </c>
      <c r="S812" s="149">
        <v>3639</v>
      </c>
      <c r="T812" s="150">
        <v>3</v>
      </c>
      <c r="U812" s="150">
        <f t="shared" si="195"/>
        <v>3635</v>
      </c>
      <c r="V812" s="150">
        <f t="shared" si="196"/>
        <v>15</v>
      </c>
      <c r="W812" s="145">
        <f t="shared" si="200"/>
        <v>13.849</v>
      </c>
      <c r="X812" s="145">
        <f t="shared" si="201"/>
        <v>13.151</v>
      </c>
      <c r="Y812" s="150">
        <v>0</v>
      </c>
      <c r="Z812" s="150">
        <v>1</v>
      </c>
      <c r="AA812" s="150">
        <v>1</v>
      </c>
      <c r="AB812" s="150">
        <v>0</v>
      </c>
      <c r="AC812" s="150">
        <v>0</v>
      </c>
      <c r="AD812" s="151">
        <v>0</v>
      </c>
      <c r="AE812" s="150">
        <v>0</v>
      </c>
      <c r="AF812" s="150">
        <v>0</v>
      </c>
      <c r="AG812" s="151">
        <v>1</v>
      </c>
      <c r="AH812" s="150">
        <v>1</v>
      </c>
      <c r="AI812" s="151">
        <v>0</v>
      </c>
      <c r="AJ812" s="152">
        <v>1958</v>
      </c>
      <c r="AK812" s="148">
        <v>0</v>
      </c>
      <c r="AL812" s="148">
        <v>0</v>
      </c>
      <c r="AM812" s="148">
        <v>0.71699999999999997</v>
      </c>
      <c r="AN812" s="153">
        <v>0.28299999999999997</v>
      </c>
      <c r="AO812" s="154" t="s">
        <v>98</v>
      </c>
      <c r="AP812" s="155" t="s">
        <v>98</v>
      </c>
      <c r="AQ812" s="141">
        <v>1</v>
      </c>
      <c r="AR812" s="156">
        <v>0</v>
      </c>
      <c r="AS812" s="141" t="s">
        <v>98</v>
      </c>
      <c r="AT812" s="156" t="s">
        <v>98</v>
      </c>
      <c r="AU812">
        <v>1</v>
      </c>
      <c r="AV812" s="155">
        <v>0</v>
      </c>
      <c r="AW812" s="141" t="s">
        <v>98</v>
      </c>
      <c r="AX812" s="155" t="s">
        <v>98</v>
      </c>
      <c r="AY812" s="155" t="s">
        <v>329</v>
      </c>
      <c r="AZ812">
        <v>1</v>
      </c>
      <c r="BA812">
        <v>0</v>
      </c>
      <c r="BB812">
        <v>1</v>
      </c>
      <c r="BC812">
        <v>0</v>
      </c>
      <c r="BD812">
        <v>0</v>
      </c>
      <c r="BE812">
        <v>0</v>
      </c>
      <c r="BF812" s="155">
        <v>0</v>
      </c>
      <c r="BG812">
        <v>1</v>
      </c>
      <c r="BH812">
        <v>0</v>
      </c>
      <c r="BI812" s="155">
        <v>0</v>
      </c>
      <c r="BJ812" t="s">
        <v>98</v>
      </c>
      <c r="BK812">
        <v>27</v>
      </c>
      <c r="BL812" s="142">
        <v>33</v>
      </c>
      <c r="BM812" s="141">
        <v>0</v>
      </c>
      <c r="BN812" s="141">
        <v>0</v>
      </c>
      <c r="BO812" s="141">
        <v>0</v>
      </c>
      <c r="BP812" s="141">
        <v>0</v>
      </c>
      <c r="BQ812" s="141">
        <v>0</v>
      </c>
      <c r="BR812" s="141">
        <v>0</v>
      </c>
      <c r="BS812" s="141">
        <v>0</v>
      </c>
      <c r="BT812" s="155">
        <v>1</v>
      </c>
      <c r="BU812" s="141">
        <v>0</v>
      </c>
      <c r="BV812" s="141">
        <v>1</v>
      </c>
      <c r="BW812" s="141">
        <v>0</v>
      </c>
      <c r="BX812" s="17">
        <v>0</v>
      </c>
      <c r="BY812">
        <v>0</v>
      </c>
      <c r="BZ812">
        <v>0</v>
      </c>
      <c r="CA812">
        <v>0</v>
      </c>
      <c r="CB812">
        <v>0</v>
      </c>
      <c r="CC812" s="17">
        <v>0</v>
      </c>
      <c r="CD812" s="141">
        <v>0</v>
      </c>
      <c r="CE812" s="141">
        <v>0</v>
      </c>
      <c r="CF812" s="141">
        <v>0</v>
      </c>
      <c r="CG812" s="141">
        <v>0</v>
      </c>
      <c r="CH812" s="141">
        <v>1</v>
      </c>
      <c r="CI812" s="141">
        <v>0</v>
      </c>
      <c r="CJ812" s="141">
        <v>0</v>
      </c>
      <c r="CK812">
        <v>0</v>
      </c>
      <c r="CL812" s="141">
        <v>0</v>
      </c>
      <c r="CM812" s="141">
        <v>0</v>
      </c>
      <c r="CN812" s="141">
        <v>1</v>
      </c>
      <c r="CO812" s="155">
        <v>0</v>
      </c>
      <c r="CP812">
        <v>0</v>
      </c>
      <c r="CQ812">
        <v>125</v>
      </c>
      <c r="CR812">
        <v>0</v>
      </c>
      <c r="CS812">
        <v>1</v>
      </c>
      <c r="CT812">
        <v>10</v>
      </c>
      <c r="CU812" s="157"/>
      <c r="CZ812" s="33" t="s">
        <v>85</v>
      </c>
    </row>
    <row r="813" spans="1:104" x14ac:dyDescent="0.25">
      <c r="A813">
        <v>812</v>
      </c>
      <c r="B813">
        <v>55</v>
      </c>
      <c r="C813" s="24" t="s">
        <v>491</v>
      </c>
      <c r="D813" s="12">
        <v>3.329569823937617</v>
      </c>
      <c r="E813" s="13">
        <v>0.59017485800962188</v>
      </c>
      <c r="F813" s="7">
        <v>5.6416666666666666</v>
      </c>
      <c r="G813" s="7">
        <f t="shared" si="190"/>
        <v>2.7393949659279953</v>
      </c>
      <c r="H813" s="15">
        <f t="shared" si="191"/>
        <v>3.9197446819472388</v>
      </c>
      <c r="I813" s="11">
        <f t="shared" si="192"/>
        <v>5.1741366373935151E-2</v>
      </c>
      <c r="J813" s="32">
        <f t="shared" si="193"/>
        <v>9.1712909377728493E-3</v>
      </c>
      <c r="K813" s="32">
        <f t="shared" si="194"/>
        <v>109.03590419113226</v>
      </c>
      <c r="L813" s="8">
        <v>1</v>
      </c>
      <c r="M813" s="9">
        <v>0</v>
      </c>
      <c r="N813" s="8">
        <v>0</v>
      </c>
      <c r="O813" s="9">
        <v>1</v>
      </c>
      <c r="P813" s="9">
        <v>0</v>
      </c>
      <c r="Q813" s="9">
        <v>0</v>
      </c>
      <c r="R813" s="9">
        <v>0</v>
      </c>
      <c r="S813" s="8">
        <v>11878</v>
      </c>
      <c r="T813" s="9">
        <v>20</v>
      </c>
      <c r="U813" s="9">
        <f t="shared" si="195"/>
        <v>11857</v>
      </c>
      <c r="V813" s="9">
        <f t="shared" si="196"/>
        <v>12</v>
      </c>
      <c r="W813" s="7">
        <v>12</v>
      </c>
      <c r="X813" s="7">
        <f t="shared" si="201"/>
        <v>17.5</v>
      </c>
      <c r="Y813" s="9">
        <v>0</v>
      </c>
      <c r="Z813" s="9">
        <v>1</v>
      </c>
      <c r="AA813" s="9">
        <v>0</v>
      </c>
      <c r="AB813" s="9">
        <v>1</v>
      </c>
      <c r="AC813" s="9">
        <v>0</v>
      </c>
      <c r="AD813" s="29">
        <v>0</v>
      </c>
      <c r="AE813" s="9">
        <v>0</v>
      </c>
      <c r="AF813" s="9">
        <v>1</v>
      </c>
      <c r="AG813" s="29">
        <v>0</v>
      </c>
      <c r="AH813" s="9">
        <v>1</v>
      </c>
      <c r="AI813" s="29">
        <v>0</v>
      </c>
      <c r="AJ813" s="20">
        <v>2017</v>
      </c>
      <c r="AK813" s="32">
        <v>0</v>
      </c>
      <c r="AL813" s="32">
        <v>0</v>
      </c>
      <c r="AM813" s="32">
        <v>1</v>
      </c>
      <c r="AN813" s="42">
        <v>0</v>
      </c>
      <c r="AO813" s="41">
        <f t="shared" ref="AO813:AO824" si="202">1-AP813</f>
        <v>0.48699999999999999</v>
      </c>
      <c r="AP813" s="17">
        <v>0.51300000000000001</v>
      </c>
      <c r="AQ813">
        <v>1</v>
      </c>
      <c r="AR813" s="39">
        <f t="shared" ref="AR813:AR836" si="203">1-AQ813</f>
        <v>0</v>
      </c>
      <c r="AS813" t="s">
        <v>98</v>
      </c>
      <c r="AT813" s="39" t="s">
        <v>98</v>
      </c>
      <c r="AU813">
        <v>0</v>
      </c>
      <c r="AV813" s="17">
        <v>1</v>
      </c>
      <c r="AW813">
        <f t="shared" ref="AW813:AW824" si="204">1-AX813</f>
        <v>0.23850000000000005</v>
      </c>
      <c r="AX813" s="17">
        <v>0.76149999999999995</v>
      </c>
      <c r="AY813" s="17" t="s">
        <v>508</v>
      </c>
      <c r="AZ813">
        <v>0</v>
      </c>
      <c r="BA813">
        <v>0</v>
      </c>
      <c r="BB813">
        <v>0</v>
      </c>
      <c r="BC813">
        <v>0</v>
      </c>
      <c r="BD813">
        <v>1</v>
      </c>
      <c r="BE813">
        <v>0</v>
      </c>
      <c r="BF813" s="17">
        <v>0</v>
      </c>
      <c r="BG813">
        <v>0</v>
      </c>
      <c r="BH813">
        <v>1</v>
      </c>
      <c r="BI813" s="17">
        <v>0</v>
      </c>
      <c r="BJ813">
        <v>3012</v>
      </c>
      <c r="BK813">
        <v>376</v>
      </c>
      <c r="BL813" s="24">
        <v>35.5</v>
      </c>
      <c r="BM813">
        <v>1</v>
      </c>
      <c r="BN813">
        <v>0</v>
      </c>
      <c r="BO813">
        <v>0</v>
      </c>
      <c r="BP813">
        <v>0</v>
      </c>
      <c r="BQ813">
        <v>0</v>
      </c>
      <c r="BR813">
        <v>0</v>
      </c>
      <c r="BS813">
        <v>0</v>
      </c>
      <c r="BT813" s="17">
        <v>0</v>
      </c>
      <c r="BU813">
        <v>0</v>
      </c>
      <c r="BV813">
        <v>0</v>
      </c>
      <c r="BW813">
        <v>0</v>
      </c>
      <c r="BX813" s="17">
        <v>0</v>
      </c>
      <c r="BY813">
        <v>0</v>
      </c>
      <c r="BZ813">
        <v>0</v>
      </c>
      <c r="CA813">
        <v>0</v>
      </c>
      <c r="CB813">
        <v>0</v>
      </c>
      <c r="CC813" s="17">
        <v>0</v>
      </c>
      <c r="CD813">
        <v>1</v>
      </c>
      <c r="CE813">
        <v>1</v>
      </c>
      <c r="CF813">
        <v>0</v>
      </c>
      <c r="CG813">
        <v>0</v>
      </c>
      <c r="CH813">
        <v>0</v>
      </c>
      <c r="CI813">
        <v>0</v>
      </c>
      <c r="CJ813">
        <v>0</v>
      </c>
      <c r="CK813">
        <v>1</v>
      </c>
      <c r="CL813">
        <v>1</v>
      </c>
      <c r="CM813">
        <v>1</v>
      </c>
      <c r="CN813">
        <v>1</v>
      </c>
      <c r="CO813" s="17">
        <v>1</v>
      </c>
      <c r="CP813">
        <v>4.0000000000000001E-3</v>
      </c>
      <c r="CQ813">
        <v>2</v>
      </c>
      <c r="CR813">
        <v>1</v>
      </c>
      <c r="CS813">
        <v>0</v>
      </c>
      <c r="CT813">
        <v>29</v>
      </c>
      <c r="CZ813" s="33" t="s">
        <v>85</v>
      </c>
    </row>
    <row r="814" spans="1:104" x14ac:dyDescent="0.25">
      <c r="A814">
        <v>813</v>
      </c>
      <c r="B814">
        <v>55</v>
      </c>
      <c r="C814" s="24" t="s">
        <v>491</v>
      </c>
      <c r="D814" s="12">
        <v>1.453022975882035</v>
      </c>
      <c r="E814" s="13">
        <v>0.41584832643088532</v>
      </c>
      <c r="F814" s="7">
        <v>3.494117647058824</v>
      </c>
      <c r="G814" s="7">
        <f t="shared" si="190"/>
        <v>1.0371746494511496</v>
      </c>
      <c r="H814" s="15">
        <f t="shared" si="191"/>
        <v>1.8688713023129204</v>
      </c>
      <c r="I814" s="11">
        <f t="shared" si="192"/>
        <v>3.207204389156721E-2</v>
      </c>
      <c r="J814" s="32">
        <f t="shared" si="193"/>
        <v>9.178867780414858E-3</v>
      </c>
      <c r="K814" s="32">
        <f t="shared" si="194"/>
        <v>108.94589876691774</v>
      </c>
      <c r="L814" s="8">
        <v>1</v>
      </c>
      <c r="M814" s="9">
        <v>0</v>
      </c>
      <c r="N814" s="8">
        <v>0</v>
      </c>
      <c r="O814" s="9">
        <v>1</v>
      </c>
      <c r="P814" s="9">
        <v>0</v>
      </c>
      <c r="Q814" s="9">
        <v>0</v>
      </c>
      <c r="R814" s="9">
        <v>0</v>
      </c>
      <c r="S814" s="8">
        <v>11878</v>
      </c>
      <c r="T814" s="9">
        <v>20</v>
      </c>
      <c r="U814" s="9">
        <f t="shared" si="195"/>
        <v>11857</v>
      </c>
      <c r="V814" s="9">
        <f t="shared" si="196"/>
        <v>12</v>
      </c>
      <c r="W814" s="7">
        <v>14</v>
      </c>
      <c r="X814" s="7">
        <f t="shared" si="201"/>
        <v>15.5</v>
      </c>
      <c r="Y814" s="9">
        <v>0</v>
      </c>
      <c r="Z814" s="9">
        <v>1</v>
      </c>
      <c r="AA814" s="9">
        <v>0</v>
      </c>
      <c r="AB814" s="9">
        <v>1</v>
      </c>
      <c r="AC814" s="9">
        <v>0</v>
      </c>
      <c r="AD814" s="29">
        <v>0</v>
      </c>
      <c r="AE814" s="9">
        <v>0</v>
      </c>
      <c r="AF814" s="9">
        <v>1</v>
      </c>
      <c r="AG814" s="29">
        <v>0</v>
      </c>
      <c r="AH814" s="9">
        <v>1</v>
      </c>
      <c r="AI814" s="29">
        <v>0</v>
      </c>
      <c r="AJ814" s="20">
        <v>2017</v>
      </c>
      <c r="AK814" s="32">
        <v>0</v>
      </c>
      <c r="AL814" s="32">
        <v>0</v>
      </c>
      <c r="AM814" s="32">
        <v>1</v>
      </c>
      <c r="AN814" s="42">
        <v>0</v>
      </c>
      <c r="AO814" s="41">
        <f t="shared" si="202"/>
        <v>0.48699999999999999</v>
      </c>
      <c r="AP814" s="17">
        <v>0.51300000000000001</v>
      </c>
      <c r="AQ814">
        <v>1</v>
      </c>
      <c r="AR814" s="39">
        <f t="shared" si="203"/>
        <v>0</v>
      </c>
      <c r="AS814" t="s">
        <v>98</v>
      </c>
      <c r="AT814" s="39" t="s">
        <v>98</v>
      </c>
      <c r="AU814">
        <v>0</v>
      </c>
      <c r="AV814" s="17">
        <v>1</v>
      </c>
      <c r="AW814">
        <f t="shared" si="204"/>
        <v>0.23850000000000005</v>
      </c>
      <c r="AX814" s="17">
        <v>0.76149999999999995</v>
      </c>
      <c r="AY814" s="17" t="s">
        <v>508</v>
      </c>
      <c r="AZ814">
        <v>0</v>
      </c>
      <c r="BA814">
        <v>0</v>
      </c>
      <c r="BB814">
        <v>0</v>
      </c>
      <c r="BC814">
        <v>0</v>
      </c>
      <c r="BD814">
        <v>1</v>
      </c>
      <c r="BE814">
        <v>0</v>
      </c>
      <c r="BF814" s="17">
        <v>0</v>
      </c>
      <c r="BG814">
        <v>0</v>
      </c>
      <c r="BH814">
        <v>1</v>
      </c>
      <c r="BI814" s="17">
        <v>0</v>
      </c>
      <c r="BJ814">
        <v>3012</v>
      </c>
      <c r="BK814">
        <v>376</v>
      </c>
      <c r="BL814" s="24">
        <v>35.5</v>
      </c>
      <c r="BM814">
        <v>1</v>
      </c>
      <c r="BN814">
        <v>0</v>
      </c>
      <c r="BO814">
        <v>0</v>
      </c>
      <c r="BP814">
        <v>0</v>
      </c>
      <c r="BQ814">
        <v>0</v>
      </c>
      <c r="BR814">
        <v>0</v>
      </c>
      <c r="BS814">
        <v>0</v>
      </c>
      <c r="BT814" s="17">
        <v>0</v>
      </c>
      <c r="BU814">
        <v>0</v>
      </c>
      <c r="BV814">
        <v>0</v>
      </c>
      <c r="BW814">
        <v>0</v>
      </c>
      <c r="BX814" s="17">
        <v>0</v>
      </c>
      <c r="BY814">
        <v>0</v>
      </c>
      <c r="BZ814">
        <v>0</v>
      </c>
      <c r="CA814">
        <v>0</v>
      </c>
      <c r="CB814">
        <v>0</v>
      </c>
      <c r="CC814" s="17">
        <v>0</v>
      </c>
      <c r="CD814">
        <v>1</v>
      </c>
      <c r="CE814">
        <v>1</v>
      </c>
      <c r="CF814">
        <v>0</v>
      </c>
      <c r="CG814">
        <v>0</v>
      </c>
      <c r="CH814">
        <v>0</v>
      </c>
      <c r="CI814">
        <v>0</v>
      </c>
      <c r="CJ814">
        <v>0</v>
      </c>
      <c r="CK814">
        <v>1</v>
      </c>
      <c r="CL814">
        <v>1</v>
      </c>
      <c r="CM814">
        <v>1</v>
      </c>
      <c r="CN814">
        <v>1</v>
      </c>
      <c r="CO814" s="17">
        <v>1</v>
      </c>
      <c r="CP814">
        <v>4.0000000000000001E-3</v>
      </c>
      <c r="CQ814">
        <v>2</v>
      </c>
      <c r="CR814">
        <v>1</v>
      </c>
      <c r="CS814">
        <v>0</v>
      </c>
      <c r="CT814">
        <v>29</v>
      </c>
      <c r="CZ814" s="33" t="s">
        <v>85</v>
      </c>
    </row>
    <row r="815" spans="1:104" x14ac:dyDescent="0.25">
      <c r="A815">
        <v>814</v>
      </c>
      <c r="B815">
        <v>55</v>
      </c>
      <c r="C815" s="24" t="s">
        <v>491</v>
      </c>
      <c r="D815" s="12">
        <v>3.3781829134533981</v>
      </c>
      <c r="E815" s="13">
        <v>0.2297041872248457</v>
      </c>
      <c r="F815" s="7">
        <v>14.706666666666671</v>
      </c>
      <c r="G815" s="7">
        <f t="shared" si="190"/>
        <v>3.1484787262285523</v>
      </c>
      <c r="H815" s="15">
        <f t="shared" si="191"/>
        <v>3.6078871006782438</v>
      </c>
      <c r="I815" s="11">
        <f t="shared" si="192"/>
        <v>0.13384480026334236</v>
      </c>
      <c r="J815" s="32">
        <f t="shared" si="193"/>
        <v>9.100961033318835E-3</v>
      </c>
      <c r="K815" s="32">
        <f t="shared" si="194"/>
        <v>109.878505834601</v>
      </c>
      <c r="L815" s="8">
        <v>1</v>
      </c>
      <c r="M815" s="9">
        <v>0</v>
      </c>
      <c r="N815" s="8">
        <v>0</v>
      </c>
      <c r="O815" s="9">
        <v>1</v>
      </c>
      <c r="P815" s="9">
        <v>0</v>
      </c>
      <c r="Q815" s="9">
        <v>0</v>
      </c>
      <c r="R815" s="9">
        <v>0</v>
      </c>
      <c r="S815" s="8">
        <v>11878</v>
      </c>
      <c r="T815" s="9">
        <v>20</v>
      </c>
      <c r="U815" s="9">
        <f t="shared" si="195"/>
        <v>11857</v>
      </c>
      <c r="V815" s="9">
        <f t="shared" si="196"/>
        <v>12</v>
      </c>
      <c r="W815" s="7">
        <v>16</v>
      </c>
      <c r="X815" s="7">
        <f t="shared" si="201"/>
        <v>13.5</v>
      </c>
      <c r="Y815" s="9">
        <v>0</v>
      </c>
      <c r="Z815" s="9">
        <v>1</v>
      </c>
      <c r="AA815" s="9">
        <v>0</v>
      </c>
      <c r="AB815" s="9">
        <v>1</v>
      </c>
      <c r="AC815" s="9">
        <v>0</v>
      </c>
      <c r="AD815" s="29">
        <v>0</v>
      </c>
      <c r="AE815" s="9">
        <v>0</v>
      </c>
      <c r="AF815" s="9">
        <v>1</v>
      </c>
      <c r="AG815" s="29">
        <v>0</v>
      </c>
      <c r="AH815" s="9">
        <v>1</v>
      </c>
      <c r="AI815" s="29">
        <v>0</v>
      </c>
      <c r="AJ815" s="20">
        <v>2017</v>
      </c>
      <c r="AK815" s="32">
        <v>0</v>
      </c>
      <c r="AL815" s="32">
        <v>0</v>
      </c>
      <c r="AM815" s="32">
        <v>0</v>
      </c>
      <c r="AN815" s="42">
        <v>1</v>
      </c>
      <c r="AO815" s="41">
        <f t="shared" si="202"/>
        <v>0.48699999999999999</v>
      </c>
      <c r="AP815" s="17">
        <v>0.51300000000000001</v>
      </c>
      <c r="AQ815">
        <v>1</v>
      </c>
      <c r="AR815" s="39">
        <f t="shared" si="203"/>
        <v>0</v>
      </c>
      <c r="AS815" t="s">
        <v>98</v>
      </c>
      <c r="AT815" s="39" t="s">
        <v>98</v>
      </c>
      <c r="AU815">
        <v>0</v>
      </c>
      <c r="AV815" s="17">
        <v>1</v>
      </c>
      <c r="AW815">
        <f t="shared" si="204"/>
        <v>0.23850000000000005</v>
      </c>
      <c r="AX815" s="17">
        <v>0.76149999999999995</v>
      </c>
      <c r="AY815" s="17" t="s">
        <v>508</v>
      </c>
      <c r="AZ815">
        <v>0</v>
      </c>
      <c r="BA815">
        <v>0</v>
      </c>
      <c r="BB815">
        <v>0</v>
      </c>
      <c r="BC815">
        <v>0</v>
      </c>
      <c r="BD815">
        <v>1</v>
      </c>
      <c r="BE815">
        <v>0</v>
      </c>
      <c r="BF815" s="17">
        <v>0</v>
      </c>
      <c r="BG815">
        <v>0</v>
      </c>
      <c r="BH815">
        <v>1</v>
      </c>
      <c r="BI815" s="17">
        <v>0</v>
      </c>
      <c r="BJ815">
        <v>3012</v>
      </c>
      <c r="BK815">
        <v>376</v>
      </c>
      <c r="BL815" s="24">
        <v>35.5</v>
      </c>
      <c r="BM815">
        <v>1</v>
      </c>
      <c r="BN815">
        <v>0</v>
      </c>
      <c r="BO815">
        <v>0</v>
      </c>
      <c r="BP815">
        <v>0</v>
      </c>
      <c r="BQ815">
        <v>0</v>
      </c>
      <c r="BR815">
        <v>0</v>
      </c>
      <c r="BS815">
        <v>0</v>
      </c>
      <c r="BT815" s="17">
        <v>0</v>
      </c>
      <c r="BU815">
        <v>0</v>
      </c>
      <c r="BV815">
        <v>0</v>
      </c>
      <c r="BW815">
        <v>0</v>
      </c>
      <c r="BX815" s="17">
        <v>0</v>
      </c>
      <c r="BY815">
        <v>0</v>
      </c>
      <c r="BZ815">
        <v>0</v>
      </c>
      <c r="CA815">
        <v>0</v>
      </c>
      <c r="CB815">
        <v>0</v>
      </c>
      <c r="CC815" s="17">
        <v>0</v>
      </c>
      <c r="CD815">
        <v>1</v>
      </c>
      <c r="CE815">
        <v>1</v>
      </c>
      <c r="CF815">
        <v>0</v>
      </c>
      <c r="CG815">
        <v>0</v>
      </c>
      <c r="CH815">
        <v>0</v>
      </c>
      <c r="CI815">
        <v>0</v>
      </c>
      <c r="CJ815">
        <v>0</v>
      </c>
      <c r="CK815">
        <v>1</v>
      </c>
      <c r="CL815">
        <v>1</v>
      </c>
      <c r="CM815">
        <v>1</v>
      </c>
      <c r="CN815">
        <v>1</v>
      </c>
      <c r="CO815" s="17">
        <v>1</v>
      </c>
      <c r="CP815">
        <v>4.0000000000000001E-3</v>
      </c>
      <c r="CQ815">
        <v>2</v>
      </c>
      <c r="CR815">
        <v>1</v>
      </c>
      <c r="CS815">
        <v>0</v>
      </c>
      <c r="CT815">
        <v>29</v>
      </c>
      <c r="CZ815" s="33" t="s">
        <v>85</v>
      </c>
    </row>
    <row r="816" spans="1:104" x14ac:dyDescent="0.25">
      <c r="A816">
        <v>815</v>
      </c>
      <c r="B816">
        <v>55</v>
      </c>
      <c r="C816" s="24" t="s">
        <v>491</v>
      </c>
      <c r="D816" s="12">
        <v>3.8762935536986509</v>
      </c>
      <c r="E816" s="13">
        <v>0.95926274669707878</v>
      </c>
      <c r="F816" s="7">
        <v>4.0409090909090919</v>
      </c>
      <c r="G816" s="7">
        <f t="shared" si="190"/>
        <v>2.9170308070015722</v>
      </c>
      <c r="H816" s="15">
        <f t="shared" si="191"/>
        <v>4.83555630039573</v>
      </c>
      <c r="I816" s="11">
        <f t="shared" si="192"/>
        <v>3.7084534349250138E-2</v>
      </c>
      <c r="J816" s="32">
        <f t="shared" si="193"/>
        <v>9.1772750920529021E-3</v>
      </c>
      <c r="K816" s="32">
        <f t="shared" si="194"/>
        <v>108.96480599845525</v>
      </c>
      <c r="L816" s="8">
        <v>1</v>
      </c>
      <c r="M816" s="9">
        <v>0</v>
      </c>
      <c r="N816" s="8">
        <v>0</v>
      </c>
      <c r="O816" s="9">
        <v>1</v>
      </c>
      <c r="P816" s="9">
        <v>0</v>
      </c>
      <c r="Q816" s="9">
        <v>0</v>
      </c>
      <c r="R816" s="9">
        <v>0</v>
      </c>
      <c r="S816" s="8">
        <v>11878</v>
      </c>
      <c r="T816" s="9">
        <v>20</v>
      </c>
      <c r="U816" s="9">
        <f t="shared" si="195"/>
        <v>11857</v>
      </c>
      <c r="V816" s="9">
        <f t="shared" si="196"/>
        <v>12</v>
      </c>
      <c r="W816" s="7">
        <v>18</v>
      </c>
      <c r="X816" s="7">
        <f t="shared" si="201"/>
        <v>11.5</v>
      </c>
      <c r="Y816" s="9">
        <v>0</v>
      </c>
      <c r="Z816" s="9">
        <v>1</v>
      </c>
      <c r="AA816" s="9">
        <v>0</v>
      </c>
      <c r="AB816" s="9">
        <v>1</v>
      </c>
      <c r="AC816" s="9">
        <v>0</v>
      </c>
      <c r="AD816" s="29">
        <v>0</v>
      </c>
      <c r="AE816" s="9">
        <v>0</v>
      </c>
      <c r="AF816" s="9">
        <v>1</v>
      </c>
      <c r="AG816" s="29">
        <v>0</v>
      </c>
      <c r="AH816" s="9">
        <v>1</v>
      </c>
      <c r="AI816" s="29">
        <v>0</v>
      </c>
      <c r="AJ816" s="20">
        <v>2017</v>
      </c>
      <c r="AK816" s="32">
        <v>0</v>
      </c>
      <c r="AL816" s="32">
        <v>0</v>
      </c>
      <c r="AM816" s="32">
        <v>0</v>
      </c>
      <c r="AN816" s="42">
        <v>1</v>
      </c>
      <c r="AO816" s="41">
        <f t="shared" si="202"/>
        <v>0.48699999999999999</v>
      </c>
      <c r="AP816" s="17">
        <v>0.51300000000000001</v>
      </c>
      <c r="AQ816">
        <v>1</v>
      </c>
      <c r="AR816" s="39">
        <f t="shared" si="203"/>
        <v>0</v>
      </c>
      <c r="AS816" t="s">
        <v>98</v>
      </c>
      <c r="AT816" s="39" t="s">
        <v>98</v>
      </c>
      <c r="AU816">
        <v>0</v>
      </c>
      <c r="AV816" s="17">
        <v>1</v>
      </c>
      <c r="AW816">
        <f t="shared" si="204"/>
        <v>0.23850000000000005</v>
      </c>
      <c r="AX816" s="17">
        <v>0.76149999999999995</v>
      </c>
      <c r="AY816" s="17" t="s">
        <v>508</v>
      </c>
      <c r="AZ816">
        <v>0</v>
      </c>
      <c r="BA816">
        <v>0</v>
      </c>
      <c r="BB816">
        <v>0</v>
      </c>
      <c r="BC816">
        <v>0</v>
      </c>
      <c r="BD816">
        <v>1</v>
      </c>
      <c r="BE816">
        <v>0</v>
      </c>
      <c r="BF816" s="17">
        <v>0</v>
      </c>
      <c r="BG816">
        <v>0</v>
      </c>
      <c r="BH816">
        <v>1</v>
      </c>
      <c r="BI816" s="17">
        <v>0</v>
      </c>
      <c r="BJ816">
        <v>3012</v>
      </c>
      <c r="BK816">
        <v>376</v>
      </c>
      <c r="BL816" s="24">
        <v>35.5</v>
      </c>
      <c r="BM816">
        <v>1</v>
      </c>
      <c r="BN816">
        <v>0</v>
      </c>
      <c r="BO816">
        <v>0</v>
      </c>
      <c r="BP816">
        <v>0</v>
      </c>
      <c r="BQ816">
        <v>0</v>
      </c>
      <c r="BR816">
        <v>0</v>
      </c>
      <c r="BS816">
        <v>0</v>
      </c>
      <c r="BT816" s="17">
        <v>0</v>
      </c>
      <c r="BU816">
        <v>0</v>
      </c>
      <c r="BV816">
        <v>0</v>
      </c>
      <c r="BW816">
        <v>0</v>
      </c>
      <c r="BX816" s="17">
        <v>0</v>
      </c>
      <c r="BY816">
        <v>0</v>
      </c>
      <c r="BZ816">
        <v>0</v>
      </c>
      <c r="CA816">
        <v>0</v>
      </c>
      <c r="CB816">
        <v>0</v>
      </c>
      <c r="CC816" s="17">
        <v>0</v>
      </c>
      <c r="CD816">
        <v>1</v>
      </c>
      <c r="CE816">
        <v>1</v>
      </c>
      <c r="CF816">
        <v>0</v>
      </c>
      <c r="CG816">
        <v>0</v>
      </c>
      <c r="CH816">
        <v>0</v>
      </c>
      <c r="CI816">
        <v>0</v>
      </c>
      <c r="CJ816">
        <v>0</v>
      </c>
      <c r="CK816">
        <v>1</v>
      </c>
      <c r="CL816">
        <v>1</v>
      </c>
      <c r="CM816">
        <v>1</v>
      </c>
      <c r="CN816">
        <v>1</v>
      </c>
      <c r="CO816" s="17">
        <v>1</v>
      </c>
      <c r="CP816">
        <v>4.0000000000000001E-3</v>
      </c>
      <c r="CQ816">
        <v>2</v>
      </c>
      <c r="CR816">
        <v>1</v>
      </c>
      <c r="CS816">
        <v>0</v>
      </c>
      <c r="CT816">
        <v>29</v>
      </c>
      <c r="CZ816" s="33" t="s">
        <v>85</v>
      </c>
    </row>
    <row r="817" spans="1:104" x14ac:dyDescent="0.25">
      <c r="A817">
        <v>816</v>
      </c>
      <c r="B817">
        <v>55</v>
      </c>
      <c r="C817" s="24" t="s">
        <v>491</v>
      </c>
      <c r="D817" s="12">
        <v>5.3879920666931591</v>
      </c>
      <c r="E817" s="13">
        <v>0.39245485630504118</v>
      </c>
      <c r="F817" s="7">
        <v>13.728947368421061</v>
      </c>
      <c r="G817" s="7">
        <f t="shared" si="190"/>
        <v>4.9955372103881182</v>
      </c>
      <c r="H817" s="15">
        <f t="shared" si="191"/>
        <v>5.7804469229982001</v>
      </c>
      <c r="I817" s="11">
        <f t="shared" si="192"/>
        <v>0.12509072587246783</v>
      </c>
      <c r="J817" s="32">
        <f t="shared" si="193"/>
        <v>9.1114578937200961E-3</v>
      </c>
      <c r="K817" s="32">
        <f t="shared" si="194"/>
        <v>109.75192023761988</v>
      </c>
      <c r="L817" s="8">
        <v>1</v>
      </c>
      <c r="M817" s="9">
        <v>0</v>
      </c>
      <c r="N817" s="8">
        <v>0</v>
      </c>
      <c r="O817" s="9">
        <v>1</v>
      </c>
      <c r="P817" s="9">
        <v>0</v>
      </c>
      <c r="Q817" s="9">
        <v>0</v>
      </c>
      <c r="R817" s="9">
        <v>0</v>
      </c>
      <c r="S817" s="8">
        <v>11878</v>
      </c>
      <c r="T817" s="9">
        <v>20</v>
      </c>
      <c r="U817" s="9">
        <f t="shared" si="195"/>
        <v>11857</v>
      </c>
      <c r="V817" s="9">
        <f t="shared" si="196"/>
        <v>12</v>
      </c>
      <c r="W817" s="7">
        <v>18</v>
      </c>
      <c r="X817" s="7">
        <f t="shared" si="201"/>
        <v>11.5</v>
      </c>
      <c r="Y817" s="9">
        <v>0</v>
      </c>
      <c r="Z817" s="9">
        <v>1</v>
      </c>
      <c r="AA817" s="9">
        <v>0</v>
      </c>
      <c r="AB817" s="9">
        <v>1</v>
      </c>
      <c r="AC817" s="9">
        <v>0</v>
      </c>
      <c r="AD817" s="29">
        <v>0</v>
      </c>
      <c r="AE817" s="9">
        <v>0</v>
      </c>
      <c r="AF817" s="9">
        <v>1</v>
      </c>
      <c r="AG817" s="29">
        <v>0</v>
      </c>
      <c r="AH817" s="9">
        <v>1</v>
      </c>
      <c r="AI817" s="29">
        <v>0</v>
      </c>
      <c r="AJ817" s="20">
        <v>2017</v>
      </c>
      <c r="AK817" s="32">
        <v>0</v>
      </c>
      <c r="AL817" s="32">
        <v>0</v>
      </c>
      <c r="AM817" s="32">
        <v>0</v>
      </c>
      <c r="AN817" s="42">
        <v>1</v>
      </c>
      <c r="AO817" s="41">
        <f t="shared" si="202"/>
        <v>0.48699999999999999</v>
      </c>
      <c r="AP817" s="17">
        <v>0.51300000000000001</v>
      </c>
      <c r="AQ817">
        <v>1</v>
      </c>
      <c r="AR817" s="39">
        <f t="shared" si="203"/>
        <v>0</v>
      </c>
      <c r="AS817" t="s">
        <v>98</v>
      </c>
      <c r="AT817" s="39" t="s">
        <v>98</v>
      </c>
      <c r="AU817">
        <v>0</v>
      </c>
      <c r="AV817" s="17">
        <v>1</v>
      </c>
      <c r="AW817">
        <f t="shared" si="204"/>
        <v>0.23850000000000005</v>
      </c>
      <c r="AX817" s="17">
        <v>0.76149999999999995</v>
      </c>
      <c r="AY817" s="17" t="s">
        <v>508</v>
      </c>
      <c r="AZ817">
        <v>0</v>
      </c>
      <c r="BA817">
        <v>0</v>
      </c>
      <c r="BB817">
        <v>0</v>
      </c>
      <c r="BC817">
        <v>0</v>
      </c>
      <c r="BD817">
        <v>1</v>
      </c>
      <c r="BE817">
        <v>0</v>
      </c>
      <c r="BF817" s="17">
        <v>0</v>
      </c>
      <c r="BG817">
        <v>0</v>
      </c>
      <c r="BH817">
        <v>1</v>
      </c>
      <c r="BI817" s="17">
        <v>0</v>
      </c>
      <c r="BJ817">
        <v>3012</v>
      </c>
      <c r="BK817">
        <v>376</v>
      </c>
      <c r="BL817" s="24">
        <v>35.5</v>
      </c>
      <c r="BM817">
        <v>1</v>
      </c>
      <c r="BN817">
        <v>0</v>
      </c>
      <c r="BO817">
        <v>0</v>
      </c>
      <c r="BP817">
        <v>0</v>
      </c>
      <c r="BQ817">
        <v>0</v>
      </c>
      <c r="BR817">
        <v>0</v>
      </c>
      <c r="BS817">
        <v>0</v>
      </c>
      <c r="BT817" s="17">
        <v>0</v>
      </c>
      <c r="BU817">
        <v>0</v>
      </c>
      <c r="BV817">
        <v>0</v>
      </c>
      <c r="BW817">
        <v>0</v>
      </c>
      <c r="BX817" s="17">
        <v>0</v>
      </c>
      <c r="BY817">
        <v>0</v>
      </c>
      <c r="BZ817">
        <v>0</v>
      </c>
      <c r="CA817">
        <v>0</v>
      </c>
      <c r="CB817">
        <v>0</v>
      </c>
      <c r="CC817" s="17">
        <v>0</v>
      </c>
      <c r="CD817">
        <v>1</v>
      </c>
      <c r="CE817">
        <v>1</v>
      </c>
      <c r="CF817">
        <v>0</v>
      </c>
      <c r="CG817">
        <v>0</v>
      </c>
      <c r="CH817">
        <v>0</v>
      </c>
      <c r="CI817">
        <v>0</v>
      </c>
      <c r="CJ817">
        <v>0</v>
      </c>
      <c r="CK817">
        <v>1</v>
      </c>
      <c r="CL817">
        <v>1</v>
      </c>
      <c r="CM817">
        <v>1</v>
      </c>
      <c r="CN817">
        <v>1</v>
      </c>
      <c r="CO817" s="17">
        <v>1</v>
      </c>
      <c r="CP817">
        <v>4.0000000000000001E-3</v>
      </c>
      <c r="CQ817">
        <v>2</v>
      </c>
      <c r="CR817">
        <v>1</v>
      </c>
      <c r="CS817">
        <v>0</v>
      </c>
      <c r="CT817">
        <v>29</v>
      </c>
      <c r="CZ817" s="33" t="s">
        <v>85</v>
      </c>
    </row>
    <row r="818" spans="1:104" x14ac:dyDescent="0.25">
      <c r="A818">
        <v>817</v>
      </c>
      <c r="B818">
        <v>55</v>
      </c>
      <c r="C818" s="24" t="s">
        <v>491</v>
      </c>
      <c r="D818" s="12">
        <v>6.1610883636721514</v>
      </c>
      <c r="E818" s="13">
        <v>0.45802982497753331</v>
      </c>
      <c r="F818" s="7">
        <v>13.45128205128205</v>
      </c>
      <c r="G818" s="7">
        <f t="shared" si="190"/>
        <v>5.7030585386946182</v>
      </c>
      <c r="H818" s="15">
        <f t="shared" si="191"/>
        <v>6.6191181886496846</v>
      </c>
      <c r="I818" s="11">
        <f t="shared" si="192"/>
        <v>0.12259920284686227</v>
      </c>
      <c r="J818" s="32">
        <f t="shared" si="193"/>
        <v>9.1143135932665442E-3</v>
      </c>
      <c r="K818" s="32">
        <f t="shared" si="194"/>
        <v>109.71753273211689</v>
      </c>
      <c r="L818" s="8">
        <v>1</v>
      </c>
      <c r="M818" s="9">
        <v>0</v>
      </c>
      <c r="N818" s="8">
        <v>0</v>
      </c>
      <c r="O818" s="9">
        <v>1</v>
      </c>
      <c r="P818" s="9">
        <v>0</v>
      </c>
      <c r="Q818" s="9">
        <v>0</v>
      </c>
      <c r="R818" s="9">
        <v>0</v>
      </c>
      <c r="S818" s="8">
        <v>11878</v>
      </c>
      <c r="T818" s="9">
        <v>20</v>
      </c>
      <c r="U818" s="9">
        <f t="shared" si="195"/>
        <v>11857</v>
      </c>
      <c r="V818" s="9">
        <f t="shared" si="196"/>
        <v>12</v>
      </c>
      <c r="W818" s="7">
        <v>22</v>
      </c>
      <c r="X818" s="7">
        <f t="shared" si="201"/>
        <v>7.5</v>
      </c>
      <c r="Y818" s="9">
        <v>0</v>
      </c>
      <c r="Z818" s="9">
        <v>1</v>
      </c>
      <c r="AA818" s="9">
        <v>0</v>
      </c>
      <c r="AB818" s="9">
        <v>1</v>
      </c>
      <c r="AC818" s="9">
        <v>0</v>
      </c>
      <c r="AD818" s="29">
        <v>0</v>
      </c>
      <c r="AE818" s="9">
        <v>0</v>
      </c>
      <c r="AF818" s="9">
        <v>1</v>
      </c>
      <c r="AG818" s="29">
        <v>0</v>
      </c>
      <c r="AH818" s="9">
        <v>1</v>
      </c>
      <c r="AI818" s="29">
        <v>0</v>
      </c>
      <c r="AJ818" s="20">
        <v>2017</v>
      </c>
      <c r="AK818" s="32">
        <v>0</v>
      </c>
      <c r="AL818" s="32">
        <v>0</v>
      </c>
      <c r="AM818" s="32">
        <v>0</v>
      </c>
      <c r="AN818" s="42">
        <v>1</v>
      </c>
      <c r="AO818" s="41">
        <f t="shared" si="202"/>
        <v>0.48699999999999999</v>
      </c>
      <c r="AP818" s="17">
        <v>0.51300000000000001</v>
      </c>
      <c r="AQ818">
        <v>1</v>
      </c>
      <c r="AR818" s="39">
        <f t="shared" si="203"/>
        <v>0</v>
      </c>
      <c r="AS818" t="s">
        <v>98</v>
      </c>
      <c r="AT818" s="39" t="s">
        <v>98</v>
      </c>
      <c r="AU818">
        <v>0</v>
      </c>
      <c r="AV818" s="17">
        <v>1</v>
      </c>
      <c r="AW818">
        <f t="shared" si="204"/>
        <v>0.23850000000000005</v>
      </c>
      <c r="AX818" s="17">
        <v>0.76149999999999995</v>
      </c>
      <c r="AY818" s="17" t="s">
        <v>508</v>
      </c>
      <c r="AZ818">
        <v>0</v>
      </c>
      <c r="BA818">
        <v>0</v>
      </c>
      <c r="BB818">
        <v>0</v>
      </c>
      <c r="BC818">
        <v>0</v>
      </c>
      <c r="BD818">
        <v>1</v>
      </c>
      <c r="BE818">
        <v>0</v>
      </c>
      <c r="BF818" s="17">
        <v>0</v>
      </c>
      <c r="BG818">
        <v>0</v>
      </c>
      <c r="BH818">
        <v>1</v>
      </c>
      <c r="BI818" s="17">
        <v>0</v>
      </c>
      <c r="BJ818">
        <v>3012</v>
      </c>
      <c r="BK818">
        <v>376</v>
      </c>
      <c r="BL818" s="24">
        <v>35.5</v>
      </c>
      <c r="BM818">
        <v>1</v>
      </c>
      <c r="BN818">
        <v>0</v>
      </c>
      <c r="BO818">
        <v>0</v>
      </c>
      <c r="BP818">
        <v>0</v>
      </c>
      <c r="BQ818">
        <v>0</v>
      </c>
      <c r="BR818">
        <v>0</v>
      </c>
      <c r="BS818">
        <v>0</v>
      </c>
      <c r="BT818" s="17">
        <v>0</v>
      </c>
      <c r="BU818">
        <v>0</v>
      </c>
      <c r="BV818">
        <v>0</v>
      </c>
      <c r="BW818">
        <v>0</v>
      </c>
      <c r="BX818" s="17">
        <v>0</v>
      </c>
      <c r="BY818">
        <v>0</v>
      </c>
      <c r="BZ818">
        <v>0</v>
      </c>
      <c r="CA818">
        <v>0</v>
      </c>
      <c r="CB818">
        <v>0</v>
      </c>
      <c r="CC818" s="17">
        <v>0</v>
      </c>
      <c r="CD818">
        <v>1</v>
      </c>
      <c r="CE818">
        <v>1</v>
      </c>
      <c r="CF818">
        <v>0</v>
      </c>
      <c r="CG818">
        <v>0</v>
      </c>
      <c r="CH818">
        <v>0</v>
      </c>
      <c r="CI818">
        <v>0</v>
      </c>
      <c r="CJ818">
        <v>0</v>
      </c>
      <c r="CK818">
        <v>1</v>
      </c>
      <c r="CL818">
        <v>1</v>
      </c>
      <c r="CM818">
        <v>1</v>
      </c>
      <c r="CN818">
        <v>1</v>
      </c>
      <c r="CO818" s="17">
        <v>1</v>
      </c>
      <c r="CP818">
        <v>4.0000000000000001E-3</v>
      </c>
      <c r="CQ818">
        <v>2</v>
      </c>
      <c r="CR818">
        <v>1</v>
      </c>
      <c r="CS818">
        <v>0</v>
      </c>
      <c r="CT818">
        <v>29</v>
      </c>
      <c r="CZ818" s="33" t="s">
        <v>85</v>
      </c>
    </row>
    <row r="819" spans="1:104" x14ac:dyDescent="0.25">
      <c r="A819">
        <v>818</v>
      </c>
      <c r="B819">
        <v>55</v>
      </c>
      <c r="C819" s="24" t="s">
        <v>491</v>
      </c>
      <c r="D819" s="12">
        <v>1.6562836228041671</v>
      </c>
      <c r="E819" s="13">
        <v>2.876181141396458</v>
      </c>
      <c r="F819" s="7">
        <v>0.57586206896551717</v>
      </c>
      <c r="G819" s="7">
        <f t="shared" si="190"/>
        <v>-1.2198975185922909</v>
      </c>
      <c r="H819" s="15">
        <f t="shared" si="191"/>
        <v>4.5324647642006255</v>
      </c>
      <c r="I819" s="11">
        <f t="shared" si="192"/>
        <v>5.2884084466817312E-3</v>
      </c>
      <c r="J819" s="32">
        <f t="shared" si="193"/>
        <v>9.1834637696868397E-3</v>
      </c>
      <c r="K819" s="32">
        <f t="shared" si="194"/>
        <v>108.89137531100647</v>
      </c>
      <c r="L819" s="8">
        <v>1</v>
      </c>
      <c r="M819" s="9">
        <v>0</v>
      </c>
      <c r="N819" s="8">
        <v>0</v>
      </c>
      <c r="O819" s="9">
        <v>1</v>
      </c>
      <c r="P819" s="9">
        <v>0</v>
      </c>
      <c r="Q819" s="9">
        <v>0</v>
      </c>
      <c r="R819" s="9">
        <v>0</v>
      </c>
      <c r="S819" s="8">
        <v>11878</v>
      </c>
      <c r="T819" s="9">
        <v>20</v>
      </c>
      <c r="U819" s="9">
        <f t="shared" si="195"/>
        <v>11857</v>
      </c>
      <c r="V819" s="9">
        <f t="shared" si="196"/>
        <v>12</v>
      </c>
      <c r="W819" s="7">
        <v>12</v>
      </c>
      <c r="X819" s="7">
        <f t="shared" si="201"/>
        <v>17.5</v>
      </c>
      <c r="Y819" s="9">
        <v>0</v>
      </c>
      <c r="Z819" s="9">
        <v>1</v>
      </c>
      <c r="AA819" s="9">
        <v>0</v>
      </c>
      <c r="AB819" s="9">
        <v>1</v>
      </c>
      <c r="AC819" s="9">
        <v>0</v>
      </c>
      <c r="AD819" s="29">
        <v>0</v>
      </c>
      <c r="AE819" s="9">
        <v>0</v>
      </c>
      <c r="AF819" s="9">
        <v>1</v>
      </c>
      <c r="AG819" s="29">
        <v>0</v>
      </c>
      <c r="AH819" s="9">
        <v>1</v>
      </c>
      <c r="AI819" s="29">
        <v>0</v>
      </c>
      <c r="AJ819" s="20">
        <v>2017</v>
      </c>
      <c r="AK819" s="32">
        <v>0</v>
      </c>
      <c r="AL819" s="32">
        <v>0</v>
      </c>
      <c r="AM819" s="32">
        <v>1</v>
      </c>
      <c r="AN819" s="42">
        <v>0</v>
      </c>
      <c r="AO819" s="41">
        <f t="shared" si="202"/>
        <v>0.48699999999999999</v>
      </c>
      <c r="AP819" s="17">
        <v>0.51300000000000001</v>
      </c>
      <c r="AQ819">
        <v>0</v>
      </c>
      <c r="AR819" s="39">
        <f t="shared" si="203"/>
        <v>1</v>
      </c>
      <c r="AS819" t="s">
        <v>98</v>
      </c>
      <c r="AT819" s="39" t="s">
        <v>98</v>
      </c>
      <c r="AU819">
        <v>0</v>
      </c>
      <c r="AV819" s="17">
        <v>1</v>
      </c>
      <c r="AW819">
        <f t="shared" si="204"/>
        <v>0.23850000000000005</v>
      </c>
      <c r="AX819" s="17">
        <v>0.76149999999999995</v>
      </c>
      <c r="AY819" s="17" t="s">
        <v>508</v>
      </c>
      <c r="AZ819">
        <v>0</v>
      </c>
      <c r="BA819">
        <v>0</v>
      </c>
      <c r="BB819">
        <v>0</v>
      </c>
      <c r="BC819">
        <v>0</v>
      </c>
      <c r="BD819">
        <v>1</v>
      </c>
      <c r="BE819">
        <v>0</v>
      </c>
      <c r="BF819" s="17">
        <v>0</v>
      </c>
      <c r="BG819">
        <v>0</v>
      </c>
      <c r="BH819">
        <v>1</v>
      </c>
      <c r="BI819" s="17">
        <v>0</v>
      </c>
      <c r="BJ819">
        <v>3012</v>
      </c>
      <c r="BK819">
        <v>376</v>
      </c>
      <c r="BL819" s="24">
        <v>35.5</v>
      </c>
      <c r="BM819">
        <v>1</v>
      </c>
      <c r="BN819">
        <v>0</v>
      </c>
      <c r="BO819">
        <v>0</v>
      </c>
      <c r="BP819">
        <v>0</v>
      </c>
      <c r="BQ819">
        <v>0</v>
      </c>
      <c r="BR819">
        <v>0</v>
      </c>
      <c r="BS819">
        <v>0</v>
      </c>
      <c r="BT819" s="17">
        <v>0</v>
      </c>
      <c r="BU819">
        <v>0</v>
      </c>
      <c r="BV819">
        <v>0</v>
      </c>
      <c r="BW819">
        <v>0</v>
      </c>
      <c r="BX819" s="17">
        <v>0</v>
      </c>
      <c r="BY819">
        <v>0</v>
      </c>
      <c r="BZ819">
        <v>0</v>
      </c>
      <c r="CA819">
        <v>0</v>
      </c>
      <c r="CB819">
        <v>0</v>
      </c>
      <c r="CC819" s="17">
        <v>0</v>
      </c>
      <c r="CD819">
        <v>1</v>
      </c>
      <c r="CE819">
        <v>1</v>
      </c>
      <c r="CF819">
        <v>0</v>
      </c>
      <c r="CG819">
        <v>0</v>
      </c>
      <c r="CH819">
        <v>0</v>
      </c>
      <c r="CI819">
        <v>0</v>
      </c>
      <c r="CJ819">
        <v>0</v>
      </c>
      <c r="CK819">
        <v>1</v>
      </c>
      <c r="CL819">
        <v>1</v>
      </c>
      <c r="CM819">
        <v>1</v>
      </c>
      <c r="CN819">
        <v>1</v>
      </c>
      <c r="CO819" s="17">
        <v>1</v>
      </c>
      <c r="CP819">
        <v>4.0000000000000001E-3</v>
      </c>
      <c r="CQ819">
        <v>2</v>
      </c>
      <c r="CR819">
        <v>1</v>
      </c>
      <c r="CS819">
        <v>0</v>
      </c>
      <c r="CT819">
        <v>29</v>
      </c>
      <c r="CZ819" s="33" t="s">
        <v>85</v>
      </c>
    </row>
    <row r="820" spans="1:104" x14ac:dyDescent="0.25">
      <c r="A820">
        <v>819</v>
      </c>
      <c r="B820">
        <v>55</v>
      </c>
      <c r="C820" s="24" t="s">
        <v>491</v>
      </c>
      <c r="D820" s="12">
        <v>8.4910208745827109</v>
      </c>
      <c r="E820" s="13">
        <v>1.343934284767891</v>
      </c>
      <c r="F820" s="7">
        <v>6.3180327868852464</v>
      </c>
      <c r="G820" s="7">
        <f t="shared" si="190"/>
        <v>7.1470865898148199</v>
      </c>
      <c r="H820" s="15">
        <f t="shared" si="191"/>
        <v>9.8349551593506028</v>
      </c>
      <c r="I820" s="11">
        <f t="shared" si="192"/>
        <v>5.7924814228773547E-2</v>
      </c>
      <c r="J820" s="32">
        <f t="shared" si="193"/>
        <v>9.1681724648551774E-3</v>
      </c>
      <c r="K820" s="32">
        <f t="shared" si="194"/>
        <v>109.07299179125948</v>
      </c>
      <c r="L820" s="8">
        <v>1</v>
      </c>
      <c r="M820" s="9">
        <v>0</v>
      </c>
      <c r="N820" s="8">
        <v>0</v>
      </c>
      <c r="O820" s="9">
        <v>1</v>
      </c>
      <c r="P820" s="9">
        <v>0</v>
      </c>
      <c r="Q820" s="9">
        <v>0</v>
      </c>
      <c r="R820" s="9">
        <v>0</v>
      </c>
      <c r="S820" s="8">
        <v>11878</v>
      </c>
      <c r="T820" s="9">
        <v>20</v>
      </c>
      <c r="U820" s="9">
        <f t="shared" si="195"/>
        <v>11857</v>
      </c>
      <c r="V820" s="9">
        <f t="shared" si="196"/>
        <v>12</v>
      </c>
      <c r="W820" s="7">
        <v>14</v>
      </c>
      <c r="X820" s="7">
        <f t="shared" si="201"/>
        <v>15.5</v>
      </c>
      <c r="Y820" s="9">
        <v>0</v>
      </c>
      <c r="Z820" s="9">
        <v>1</v>
      </c>
      <c r="AA820" s="9">
        <v>0</v>
      </c>
      <c r="AB820" s="9">
        <v>1</v>
      </c>
      <c r="AC820" s="9">
        <v>0</v>
      </c>
      <c r="AD820" s="29">
        <v>0</v>
      </c>
      <c r="AE820" s="9">
        <v>0</v>
      </c>
      <c r="AF820" s="9">
        <v>1</v>
      </c>
      <c r="AG820" s="29">
        <v>0</v>
      </c>
      <c r="AH820" s="9">
        <v>1</v>
      </c>
      <c r="AI820" s="29">
        <v>0</v>
      </c>
      <c r="AJ820" s="20">
        <v>2017</v>
      </c>
      <c r="AK820" s="32">
        <v>0</v>
      </c>
      <c r="AL820" s="32">
        <v>0</v>
      </c>
      <c r="AM820" s="32">
        <v>1</v>
      </c>
      <c r="AN820" s="42">
        <v>0</v>
      </c>
      <c r="AO820" s="41">
        <f t="shared" si="202"/>
        <v>0.48699999999999999</v>
      </c>
      <c r="AP820" s="17">
        <v>0.51300000000000001</v>
      </c>
      <c r="AQ820">
        <v>0</v>
      </c>
      <c r="AR820" s="39">
        <f t="shared" si="203"/>
        <v>1</v>
      </c>
      <c r="AS820" t="s">
        <v>98</v>
      </c>
      <c r="AT820" s="39" t="s">
        <v>98</v>
      </c>
      <c r="AU820">
        <v>0</v>
      </c>
      <c r="AV820" s="17">
        <v>1</v>
      </c>
      <c r="AW820">
        <f t="shared" si="204"/>
        <v>0.23850000000000005</v>
      </c>
      <c r="AX820" s="17">
        <v>0.76149999999999995</v>
      </c>
      <c r="AY820" s="17" t="s">
        <v>508</v>
      </c>
      <c r="AZ820">
        <v>0</v>
      </c>
      <c r="BA820">
        <v>0</v>
      </c>
      <c r="BB820">
        <v>0</v>
      </c>
      <c r="BC820">
        <v>0</v>
      </c>
      <c r="BD820">
        <v>1</v>
      </c>
      <c r="BE820">
        <v>0</v>
      </c>
      <c r="BF820" s="17">
        <v>0</v>
      </c>
      <c r="BG820">
        <v>0</v>
      </c>
      <c r="BH820">
        <v>1</v>
      </c>
      <c r="BI820" s="17">
        <v>0</v>
      </c>
      <c r="BJ820">
        <v>3012</v>
      </c>
      <c r="BK820">
        <v>376</v>
      </c>
      <c r="BL820" s="24">
        <v>35.5</v>
      </c>
      <c r="BM820">
        <v>1</v>
      </c>
      <c r="BN820">
        <v>0</v>
      </c>
      <c r="BO820">
        <v>0</v>
      </c>
      <c r="BP820">
        <v>0</v>
      </c>
      <c r="BQ820">
        <v>0</v>
      </c>
      <c r="BR820">
        <v>0</v>
      </c>
      <c r="BS820">
        <v>0</v>
      </c>
      <c r="BT820" s="17">
        <v>0</v>
      </c>
      <c r="BU820">
        <v>0</v>
      </c>
      <c r="BV820">
        <v>0</v>
      </c>
      <c r="BW820">
        <v>0</v>
      </c>
      <c r="BX820" s="17">
        <v>0</v>
      </c>
      <c r="BY820">
        <v>0</v>
      </c>
      <c r="BZ820">
        <v>0</v>
      </c>
      <c r="CA820">
        <v>0</v>
      </c>
      <c r="CB820">
        <v>0</v>
      </c>
      <c r="CC820" s="17">
        <v>0</v>
      </c>
      <c r="CD820">
        <v>1</v>
      </c>
      <c r="CE820">
        <v>1</v>
      </c>
      <c r="CF820">
        <v>0</v>
      </c>
      <c r="CG820">
        <v>0</v>
      </c>
      <c r="CH820">
        <v>0</v>
      </c>
      <c r="CI820">
        <v>0</v>
      </c>
      <c r="CJ820">
        <v>0</v>
      </c>
      <c r="CK820">
        <v>1</v>
      </c>
      <c r="CL820">
        <v>1</v>
      </c>
      <c r="CM820">
        <v>1</v>
      </c>
      <c r="CN820">
        <v>1</v>
      </c>
      <c r="CO820" s="17">
        <v>1</v>
      </c>
      <c r="CP820">
        <v>4.0000000000000001E-3</v>
      </c>
      <c r="CQ820">
        <v>2</v>
      </c>
      <c r="CR820">
        <v>1</v>
      </c>
      <c r="CS820">
        <v>0</v>
      </c>
      <c r="CT820">
        <v>29</v>
      </c>
      <c r="CZ820" s="33" t="s">
        <v>85</v>
      </c>
    </row>
    <row r="821" spans="1:104" x14ac:dyDescent="0.25">
      <c r="A821">
        <v>820</v>
      </c>
      <c r="B821">
        <v>55</v>
      </c>
      <c r="C821" s="24" t="s">
        <v>491</v>
      </c>
      <c r="D821" s="12">
        <v>7.0779257885790647</v>
      </c>
      <c r="E821" s="13">
        <v>0.79527256051450179</v>
      </c>
      <c r="F821" s="7">
        <v>8.8999999999999986</v>
      </c>
      <c r="G821" s="7">
        <f t="shared" si="190"/>
        <v>6.2826532280645626</v>
      </c>
      <c r="H821" s="15">
        <f t="shared" si="191"/>
        <v>7.8731983490935669</v>
      </c>
      <c r="I821" s="11">
        <f t="shared" si="192"/>
        <v>8.1462321271508209E-2</v>
      </c>
      <c r="J821" s="32">
        <f t="shared" si="193"/>
        <v>9.15306980578744E-3</v>
      </c>
      <c r="K821" s="32">
        <f t="shared" si="194"/>
        <v>109.25296334653812</v>
      </c>
      <c r="L821" s="8">
        <v>1</v>
      </c>
      <c r="M821" s="9">
        <v>0</v>
      </c>
      <c r="N821" s="8">
        <v>0</v>
      </c>
      <c r="O821" s="9">
        <v>1</v>
      </c>
      <c r="P821" s="9">
        <v>0</v>
      </c>
      <c r="Q821" s="9">
        <v>0</v>
      </c>
      <c r="R821" s="9">
        <v>0</v>
      </c>
      <c r="S821" s="8">
        <v>11878</v>
      </c>
      <c r="T821" s="9">
        <v>20</v>
      </c>
      <c r="U821" s="9">
        <f t="shared" si="195"/>
        <v>11857</v>
      </c>
      <c r="V821" s="9">
        <f t="shared" si="196"/>
        <v>12</v>
      </c>
      <c r="W821" s="7">
        <v>16</v>
      </c>
      <c r="X821" s="7">
        <f t="shared" si="201"/>
        <v>13.5</v>
      </c>
      <c r="Y821" s="9">
        <v>0</v>
      </c>
      <c r="Z821" s="9">
        <v>1</v>
      </c>
      <c r="AA821" s="9">
        <v>0</v>
      </c>
      <c r="AB821" s="9">
        <v>1</v>
      </c>
      <c r="AC821" s="9">
        <v>0</v>
      </c>
      <c r="AD821" s="29">
        <v>0</v>
      </c>
      <c r="AE821" s="9">
        <v>0</v>
      </c>
      <c r="AF821" s="9">
        <v>1</v>
      </c>
      <c r="AG821" s="29">
        <v>0</v>
      </c>
      <c r="AH821" s="9">
        <v>1</v>
      </c>
      <c r="AI821" s="29">
        <v>0</v>
      </c>
      <c r="AJ821" s="20">
        <v>2017</v>
      </c>
      <c r="AK821" s="32">
        <v>0</v>
      </c>
      <c r="AL821" s="32">
        <v>0</v>
      </c>
      <c r="AM821" s="32">
        <v>0</v>
      </c>
      <c r="AN821" s="42">
        <v>1</v>
      </c>
      <c r="AO821" s="41">
        <f t="shared" si="202"/>
        <v>0.48699999999999999</v>
      </c>
      <c r="AP821" s="17">
        <v>0.51300000000000001</v>
      </c>
      <c r="AQ821">
        <v>0</v>
      </c>
      <c r="AR821" s="39">
        <f t="shared" si="203"/>
        <v>1</v>
      </c>
      <c r="AS821" t="s">
        <v>98</v>
      </c>
      <c r="AT821" s="39" t="s">
        <v>98</v>
      </c>
      <c r="AU821">
        <v>0</v>
      </c>
      <c r="AV821" s="17">
        <v>1</v>
      </c>
      <c r="AW821">
        <f t="shared" si="204"/>
        <v>0.23850000000000005</v>
      </c>
      <c r="AX821" s="17">
        <v>0.76149999999999995</v>
      </c>
      <c r="AY821" s="17" t="s">
        <v>508</v>
      </c>
      <c r="AZ821">
        <v>0</v>
      </c>
      <c r="BA821">
        <v>0</v>
      </c>
      <c r="BB821">
        <v>0</v>
      </c>
      <c r="BC821">
        <v>0</v>
      </c>
      <c r="BD821">
        <v>1</v>
      </c>
      <c r="BE821">
        <v>0</v>
      </c>
      <c r="BF821" s="17">
        <v>0</v>
      </c>
      <c r="BG821">
        <v>0</v>
      </c>
      <c r="BH821">
        <v>1</v>
      </c>
      <c r="BI821" s="17">
        <v>0</v>
      </c>
      <c r="BJ821">
        <v>3012</v>
      </c>
      <c r="BK821">
        <v>376</v>
      </c>
      <c r="BL821" s="24">
        <v>35.5</v>
      </c>
      <c r="BM821">
        <v>1</v>
      </c>
      <c r="BN821">
        <v>0</v>
      </c>
      <c r="BO821">
        <v>0</v>
      </c>
      <c r="BP821">
        <v>0</v>
      </c>
      <c r="BQ821">
        <v>0</v>
      </c>
      <c r="BR821">
        <v>0</v>
      </c>
      <c r="BS821">
        <v>0</v>
      </c>
      <c r="BT821" s="17">
        <v>0</v>
      </c>
      <c r="BU821">
        <v>0</v>
      </c>
      <c r="BV821">
        <v>0</v>
      </c>
      <c r="BW821">
        <v>0</v>
      </c>
      <c r="BX821" s="17">
        <v>0</v>
      </c>
      <c r="BY821">
        <v>0</v>
      </c>
      <c r="BZ821">
        <v>0</v>
      </c>
      <c r="CA821">
        <v>0</v>
      </c>
      <c r="CB821">
        <v>0</v>
      </c>
      <c r="CC821" s="17">
        <v>0</v>
      </c>
      <c r="CD821">
        <v>1</v>
      </c>
      <c r="CE821">
        <v>1</v>
      </c>
      <c r="CF821">
        <v>0</v>
      </c>
      <c r="CG821">
        <v>0</v>
      </c>
      <c r="CH821">
        <v>0</v>
      </c>
      <c r="CI821">
        <v>0</v>
      </c>
      <c r="CJ821">
        <v>0</v>
      </c>
      <c r="CK821">
        <v>1</v>
      </c>
      <c r="CL821">
        <v>1</v>
      </c>
      <c r="CM821">
        <v>1</v>
      </c>
      <c r="CN821">
        <v>1</v>
      </c>
      <c r="CO821" s="17">
        <v>1</v>
      </c>
      <c r="CP821">
        <v>4.0000000000000001E-3</v>
      </c>
      <c r="CQ821">
        <v>2</v>
      </c>
      <c r="CR821">
        <v>1</v>
      </c>
      <c r="CS821">
        <v>0</v>
      </c>
      <c r="CT821">
        <v>29</v>
      </c>
      <c r="CZ821" s="33" t="s">
        <v>85</v>
      </c>
    </row>
    <row r="822" spans="1:104" x14ac:dyDescent="0.25">
      <c r="A822">
        <v>821</v>
      </c>
      <c r="B822">
        <v>55</v>
      </c>
      <c r="C822" s="24" t="s">
        <v>491</v>
      </c>
      <c r="D822" s="12">
        <v>7.2165301368908308</v>
      </c>
      <c r="E822" s="13">
        <v>1.054143372984589</v>
      </c>
      <c r="F822" s="7">
        <v>6.8458715596330277</v>
      </c>
      <c r="G822" s="7">
        <f t="shared" si="190"/>
        <v>6.162386763906242</v>
      </c>
      <c r="H822" s="15">
        <f t="shared" si="191"/>
        <v>8.2706735098754205</v>
      </c>
      <c r="I822" s="11">
        <f t="shared" si="192"/>
        <v>6.2745810395942639E-2</v>
      </c>
      <c r="J822" s="32">
        <f t="shared" si="193"/>
        <v>9.1654962920902534E-3</v>
      </c>
      <c r="K822" s="32">
        <f t="shared" si="194"/>
        <v>109.10483929418984</v>
      </c>
      <c r="L822" s="8">
        <v>1</v>
      </c>
      <c r="M822" s="9">
        <v>0</v>
      </c>
      <c r="N822" s="8">
        <v>0</v>
      </c>
      <c r="O822" s="9">
        <v>1</v>
      </c>
      <c r="P822" s="9">
        <v>0</v>
      </c>
      <c r="Q822" s="9">
        <v>0</v>
      </c>
      <c r="R822" s="9">
        <v>0</v>
      </c>
      <c r="S822" s="8">
        <v>11878</v>
      </c>
      <c r="T822" s="9">
        <v>20</v>
      </c>
      <c r="U822" s="9">
        <f t="shared" si="195"/>
        <v>11857</v>
      </c>
      <c r="V822" s="9">
        <f t="shared" si="196"/>
        <v>12</v>
      </c>
      <c r="W822" s="7">
        <v>18</v>
      </c>
      <c r="X822" s="7">
        <f t="shared" si="201"/>
        <v>11.5</v>
      </c>
      <c r="Y822" s="9">
        <v>0</v>
      </c>
      <c r="Z822" s="9">
        <v>1</v>
      </c>
      <c r="AA822" s="9">
        <v>0</v>
      </c>
      <c r="AB822" s="9">
        <v>1</v>
      </c>
      <c r="AC822" s="9">
        <v>0</v>
      </c>
      <c r="AD822" s="29">
        <v>0</v>
      </c>
      <c r="AE822" s="9">
        <v>0</v>
      </c>
      <c r="AF822" s="9">
        <v>1</v>
      </c>
      <c r="AG822" s="29">
        <v>0</v>
      </c>
      <c r="AH822" s="9">
        <v>1</v>
      </c>
      <c r="AI822" s="29">
        <v>0</v>
      </c>
      <c r="AJ822" s="20">
        <v>2017</v>
      </c>
      <c r="AK822" s="32">
        <v>0</v>
      </c>
      <c r="AL822" s="32">
        <v>0</v>
      </c>
      <c r="AM822" s="32">
        <v>0</v>
      </c>
      <c r="AN822" s="42">
        <v>1</v>
      </c>
      <c r="AO822" s="41">
        <f t="shared" si="202"/>
        <v>0.48699999999999999</v>
      </c>
      <c r="AP822" s="17">
        <v>0.51300000000000001</v>
      </c>
      <c r="AQ822">
        <v>0</v>
      </c>
      <c r="AR822" s="39">
        <f t="shared" si="203"/>
        <v>1</v>
      </c>
      <c r="AS822" t="s">
        <v>98</v>
      </c>
      <c r="AT822" s="39" t="s">
        <v>98</v>
      </c>
      <c r="AU822">
        <v>0</v>
      </c>
      <c r="AV822" s="17">
        <v>1</v>
      </c>
      <c r="AW822">
        <f t="shared" si="204"/>
        <v>0.23850000000000005</v>
      </c>
      <c r="AX822" s="17">
        <v>0.76149999999999995</v>
      </c>
      <c r="AY822" s="17" t="s">
        <v>508</v>
      </c>
      <c r="AZ822">
        <v>0</v>
      </c>
      <c r="BA822">
        <v>0</v>
      </c>
      <c r="BB822">
        <v>0</v>
      </c>
      <c r="BC822">
        <v>0</v>
      </c>
      <c r="BD822">
        <v>1</v>
      </c>
      <c r="BE822">
        <v>0</v>
      </c>
      <c r="BF822" s="17">
        <v>0</v>
      </c>
      <c r="BG822">
        <v>0</v>
      </c>
      <c r="BH822">
        <v>1</v>
      </c>
      <c r="BI822" s="17">
        <v>0</v>
      </c>
      <c r="BJ822">
        <v>3012</v>
      </c>
      <c r="BK822">
        <v>376</v>
      </c>
      <c r="BL822" s="24">
        <v>35.5</v>
      </c>
      <c r="BM822">
        <v>1</v>
      </c>
      <c r="BN822">
        <v>0</v>
      </c>
      <c r="BO822">
        <v>0</v>
      </c>
      <c r="BP822">
        <v>0</v>
      </c>
      <c r="BQ822">
        <v>0</v>
      </c>
      <c r="BR822">
        <v>0</v>
      </c>
      <c r="BS822">
        <v>0</v>
      </c>
      <c r="BT822" s="17">
        <v>0</v>
      </c>
      <c r="BU822">
        <v>0</v>
      </c>
      <c r="BV822">
        <v>0</v>
      </c>
      <c r="BW822">
        <v>0</v>
      </c>
      <c r="BX822" s="17">
        <v>0</v>
      </c>
      <c r="BY822">
        <v>0</v>
      </c>
      <c r="BZ822">
        <v>0</v>
      </c>
      <c r="CA822">
        <v>0</v>
      </c>
      <c r="CB822">
        <v>0</v>
      </c>
      <c r="CC822" s="17">
        <v>0</v>
      </c>
      <c r="CD822">
        <v>1</v>
      </c>
      <c r="CE822">
        <v>1</v>
      </c>
      <c r="CF822">
        <v>0</v>
      </c>
      <c r="CG822">
        <v>0</v>
      </c>
      <c r="CH822">
        <v>0</v>
      </c>
      <c r="CI822">
        <v>0</v>
      </c>
      <c r="CJ822">
        <v>0</v>
      </c>
      <c r="CK822">
        <v>1</v>
      </c>
      <c r="CL822">
        <v>1</v>
      </c>
      <c r="CM822">
        <v>1</v>
      </c>
      <c r="CN822">
        <v>1</v>
      </c>
      <c r="CO822" s="17">
        <v>1</v>
      </c>
      <c r="CP822">
        <v>4.0000000000000001E-3</v>
      </c>
      <c r="CQ822">
        <v>2</v>
      </c>
      <c r="CR822">
        <v>1</v>
      </c>
      <c r="CS822">
        <v>0</v>
      </c>
      <c r="CT822">
        <v>29</v>
      </c>
      <c r="CZ822" s="33" t="s">
        <v>85</v>
      </c>
    </row>
    <row r="823" spans="1:104" x14ac:dyDescent="0.25">
      <c r="A823">
        <v>822</v>
      </c>
      <c r="B823">
        <v>55</v>
      </c>
      <c r="C823" s="24" t="s">
        <v>491</v>
      </c>
      <c r="D823" s="12">
        <v>8.0507515161814869</v>
      </c>
      <c r="E823" s="13">
        <v>10.1894230053268</v>
      </c>
      <c r="F823" s="7">
        <v>0.79010867563087117</v>
      </c>
      <c r="G823" s="7">
        <f t="shared" si="190"/>
        <v>-2.1386714891453131</v>
      </c>
      <c r="H823" s="15">
        <f t="shared" si="191"/>
        <v>18.240174521508287</v>
      </c>
      <c r="I823" s="11">
        <f t="shared" si="192"/>
        <v>7.25584485540922E-3</v>
      </c>
      <c r="J823" s="32">
        <f t="shared" si="193"/>
        <v>9.1833504417803153E-3</v>
      </c>
      <c r="K823" s="32">
        <f t="shared" si="194"/>
        <v>108.89271909415848</v>
      </c>
      <c r="L823" s="8">
        <v>1</v>
      </c>
      <c r="M823" s="9">
        <v>0</v>
      </c>
      <c r="N823" s="8">
        <v>0</v>
      </c>
      <c r="O823" s="9">
        <v>1</v>
      </c>
      <c r="P823" s="9">
        <v>0</v>
      </c>
      <c r="Q823" s="9">
        <v>0</v>
      </c>
      <c r="R823" s="9">
        <v>0</v>
      </c>
      <c r="S823" s="8">
        <v>11878</v>
      </c>
      <c r="T823" s="9">
        <v>20</v>
      </c>
      <c r="U823" s="9">
        <f t="shared" si="195"/>
        <v>11857</v>
      </c>
      <c r="V823" s="9">
        <f t="shared" si="196"/>
        <v>12</v>
      </c>
      <c r="W823" s="7">
        <v>18</v>
      </c>
      <c r="X823" s="7">
        <f t="shared" si="201"/>
        <v>11.5</v>
      </c>
      <c r="Y823" s="9">
        <v>0</v>
      </c>
      <c r="Z823" s="9">
        <v>1</v>
      </c>
      <c r="AA823" s="9">
        <v>0</v>
      </c>
      <c r="AB823" s="9">
        <v>1</v>
      </c>
      <c r="AC823" s="9">
        <v>0</v>
      </c>
      <c r="AD823" s="29">
        <v>0</v>
      </c>
      <c r="AE823" s="9">
        <v>0</v>
      </c>
      <c r="AF823" s="9">
        <v>1</v>
      </c>
      <c r="AG823" s="29">
        <v>0</v>
      </c>
      <c r="AH823" s="9">
        <v>1</v>
      </c>
      <c r="AI823" s="29">
        <v>0</v>
      </c>
      <c r="AJ823" s="20">
        <v>2017</v>
      </c>
      <c r="AK823" s="32">
        <v>0</v>
      </c>
      <c r="AL823" s="32">
        <v>0</v>
      </c>
      <c r="AM823" s="32">
        <v>0</v>
      </c>
      <c r="AN823" s="42">
        <v>1</v>
      </c>
      <c r="AO823" s="41">
        <f t="shared" si="202"/>
        <v>0.48699999999999999</v>
      </c>
      <c r="AP823" s="17">
        <v>0.51300000000000001</v>
      </c>
      <c r="AQ823">
        <v>0</v>
      </c>
      <c r="AR823" s="39">
        <f t="shared" si="203"/>
        <v>1</v>
      </c>
      <c r="AS823" t="s">
        <v>98</v>
      </c>
      <c r="AT823" s="39" t="s">
        <v>98</v>
      </c>
      <c r="AU823">
        <v>0</v>
      </c>
      <c r="AV823" s="17">
        <v>1</v>
      </c>
      <c r="AW823">
        <f t="shared" si="204"/>
        <v>0.23850000000000005</v>
      </c>
      <c r="AX823" s="17">
        <v>0.76149999999999995</v>
      </c>
      <c r="AY823" s="17" t="s">
        <v>508</v>
      </c>
      <c r="AZ823">
        <v>0</v>
      </c>
      <c r="BA823">
        <v>0</v>
      </c>
      <c r="BB823">
        <v>0</v>
      </c>
      <c r="BC823">
        <v>0</v>
      </c>
      <c r="BD823">
        <v>1</v>
      </c>
      <c r="BE823">
        <v>0</v>
      </c>
      <c r="BF823" s="17">
        <v>0</v>
      </c>
      <c r="BG823">
        <v>0</v>
      </c>
      <c r="BH823">
        <v>1</v>
      </c>
      <c r="BI823" s="17">
        <v>0</v>
      </c>
      <c r="BJ823">
        <v>3012</v>
      </c>
      <c r="BK823">
        <v>376</v>
      </c>
      <c r="BL823" s="24">
        <v>35.5</v>
      </c>
      <c r="BM823">
        <v>1</v>
      </c>
      <c r="BN823">
        <v>0</v>
      </c>
      <c r="BO823">
        <v>0</v>
      </c>
      <c r="BP823">
        <v>0</v>
      </c>
      <c r="BQ823">
        <v>0</v>
      </c>
      <c r="BR823">
        <v>0</v>
      </c>
      <c r="BS823">
        <v>0</v>
      </c>
      <c r="BT823" s="17">
        <v>0</v>
      </c>
      <c r="BU823">
        <v>0</v>
      </c>
      <c r="BV823">
        <v>0</v>
      </c>
      <c r="BW823">
        <v>0</v>
      </c>
      <c r="BX823" s="17">
        <v>0</v>
      </c>
      <c r="BY823">
        <v>0</v>
      </c>
      <c r="BZ823">
        <v>0</v>
      </c>
      <c r="CA823">
        <v>0</v>
      </c>
      <c r="CB823">
        <v>0</v>
      </c>
      <c r="CC823" s="17">
        <v>0</v>
      </c>
      <c r="CD823">
        <v>1</v>
      </c>
      <c r="CE823">
        <v>1</v>
      </c>
      <c r="CF823">
        <v>0</v>
      </c>
      <c r="CG823">
        <v>0</v>
      </c>
      <c r="CH823">
        <v>0</v>
      </c>
      <c r="CI823">
        <v>0</v>
      </c>
      <c r="CJ823">
        <v>0</v>
      </c>
      <c r="CK823">
        <v>1</v>
      </c>
      <c r="CL823">
        <v>1</v>
      </c>
      <c r="CM823">
        <v>1</v>
      </c>
      <c r="CN823">
        <v>1</v>
      </c>
      <c r="CO823" s="17">
        <v>1</v>
      </c>
      <c r="CP823">
        <v>4.0000000000000001E-3</v>
      </c>
      <c r="CQ823">
        <v>2</v>
      </c>
      <c r="CR823">
        <v>1</v>
      </c>
      <c r="CS823">
        <v>0</v>
      </c>
      <c r="CT823">
        <v>29</v>
      </c>
      <c r="CZ823" s="33" t="s">
        <v>85</v>
      </c>
    </row>
    <row r="824" spans="1:104" s="141" customFormat="1" x14ac:dyDescent="0.25">
      <c r="A824" s="141">
        <v>823</v>
      </c>
      <c r="B824" s="141">
        <v>55</v>
      </c>
      <c r="C824" s="142" t="s">
        <v>491</v>
      </c>
      <c r="D824" s="143">
        <v>6.3178181029901692</v>
      </c>
      <c r="E824" s="144">
        <v>0.78550878974366622</v>
      </c>
      <c r="F824" s="145">
        <v>8.0429629629629638</v>
      </c>
      <c r="G824" s="145">
        <f t="shared" si="190"/>
        <v>5.5323093132465031</v>
      </c>
      <c r="H824" s="146">
        <f t="shared" si="191"/>
        <v>7.1033268927338353</v>
      </c>
      <c r="I824" s="147">
        <f t="shared" si="192"/>
        <v>7.3662621441902193E-2</v>
      </c>
      <c r="J824" s="148">
        <f t="shared" si="193"/>
        <v>9.1586423785750548E-3</v>
      </c>
      <c r="K824" s="148">
        <f t="shared" si="194"/>
        <v>109.18648841877641</v>
      </c>
      <c r="L824" s="149">
        <v>1</v>
      </c>
      <c r="M824" s="150">
        <v>0</v>
      </c>
      <c r="N824" s="149">
        <v>0</v>
      </c>
      <c r="O824" s="150">
        <v>1</v>
      </c>
      <c r="P824" s="150">
        <v>0</v>
      </c>
      <c r="Q824" s="150">
        <v>0</v>
      </c>
      <c r="R824" s="150">
        <v>0</v>
      </c>
      <c r="S824" s="149">
        <v>11878</v>
      </c>
      <c r="T824" s="150">
        <v>20</v>
      </c>
      <c r="U824" s="150">
        <f t="shared" si="195"/>
        <v>11857</v>
      </c>
      <c r="V824" s="150">
        <f t="shared" si="196"/>
        <v>12</v>
      </c>
      <c r="W824" s="145">
        <v>22</v>
      </c>
      <c r="X824" s="145">
        <f t="shared" si="201"/>
        <v>7.5</v>
      </c>
      <c r="Y824" s="150">
        <v>0</v>
      </c>
      <c r="Z824" s="150">
        <v>1</v>
      </c>
      <c r="AA824" s="150">
        <v>0</v>
      </c>
      <c r="AB824" s="150">
        <v>1</v>
      </c>
      <c r="AC824" s="150">
        <v>0</v>
      </c>
      <c r="AD824" s="151">
        <v>0</v>
      </c>
      <c r="AE824" s="150">
        <v>0</v>
      </c>
      <c r="AF824" s="150">
        <v>1</v>
      </c>
      <c r="AG824" s="151">
        <v>0</v>
      </c>
      <c r="AH824" s="150">
        <v>1</v>
      </c>
      <c r="AI824" s="151">
        <v>0</v>
      </c>
      <c r="AJ824" s="152">
        <v>2017</v>
      </c>
      <c r="AK824" s="148">
        <v>0</v>
      </c>
      <c r="AL824" s="148">
        <v>0</v>
      </c>
      <c r="AM824" s="148">
        <v>0</v>
      </c>
      <c r="AN824" s="153">
        <v>1</v>
      </c>
      <c r="AO824" s="154">
        <f t="shared" si="202"/>
        <v>0.48699999999999999</v>
      </c>
      <c r="AP824" s="155">
        <v>0.51300000000000001</v>
      </c>
      <c r="AQ824" s="141">
        <v>0</v>
      </c>
      <c r="AR824" s="156">
        <f t="shared" si="203"/>
        <v>1</v>
      </c>
      <c r="AS824" s="141" t="s">
        <v>98</v>
      </c>
      <c r="AT824" s="156" t="s">
        <v>98</v>
      </c>
      <c r="AU824">
        <v>0</v>
      </c>
      <c r="AV824" s="155">
        <v>1</v>
      </c>
      <c r="AW824" s="141">
        <f t="shared" si="204"/>
        <v>0.23850000000000005</v>
      </c>
      <c r="AX824" s="155">
        <v>0.76149999999999995</v>
      </c>
      <c r="AY824" s="155" t="s">
        <v>508</v>
      </c>
      <c r="AZ824">
        <v>0</v>
      </c>
      <c r="BA824">
        <v>0</v>
      </c>
      <c r="BB824">
        <v>0</v>
      </c>
      <c r="BC824">
        <v>0</v>
      </c>
      <c r="BD824">
        <v>1</v>
      </c>
      <c r="BE824">
        <v>0</v>
      </c>
      <c r="BF824" s="155">
        <v>0</v>
      </c>
      <c r="BG824">
        <v>0</v>
      </c>
      <c r="BH824">
        <v>1</v>
      </c>
      <c r="BI824" s="155">
        <v>0</v>
      </c>
      <c r="BJ824">
        <v>3012</v>
      </c>
      <c r="BK824">
        <v>376</v>
      </c>
      <c r="BL824" s="142">
        <v>35.5</v>
      </c>
      <c r="BM824" s="141">
        <v>1</v>
      </c>
      <c r="BN824" s="141">
        <v>0</v>
      </c>
      <c r="BO824" s="141">
        <v>0</v>
      </c>
      <c r="BP824" s="141">
        <v>0</v>
      </c>
      <c r="BQ824" s="141">
        <v>0</v>
      </c>
      <c r="BR824" s="141">
        <v>0</v>
      </c>
      <c r="BS824" s="141">
        <v>0</v>
      </c>
      <c r="BT824" s="155">
        <v>0</v>
      </c>
      <c r="BU824" s="141">
        <v>0</v>
      </c>
      <c r="BV824" s="141">
        <v>0</v>
      </c>
      <c r="BW824" s="141">
        <v>0</v>
      </c>
      <c r="BX824" s="17">
        <v>0</v>
      </c>
      <c r="BY824">
        <v>0</v>
      </c>
      <c r="BZ824">
        <v>0</v>
      </c>
      <c r="CA824">
        <v>0</v>
      </c>
      <c r="CB824">
        <v>0</v>
      </c>
      <c r="CC824" s="17">
        <v>0</v>
      </c>
      <c r="CD824" s="141">
        <v>1</v>
      </c>
      <c r="CE824" s="141">
        <v>1</v>
      </c>
      <c r="CF824" s="141">
        <v>0</v>
      </c>
      <c r="CG824" s="141">
        <v>0</v>
      </c>
      <c r="CH824" s="141">
        <v>0</v>
      </c>
      <c r="CI824" s="141">
        <v>0</v>
      </c>
      <c r="CJ824" s="141">
        <v>0</v>
      </c>
      <c r="CK824">
        <v>1</v>
      </c>
      <c r="CL824" s="141">
        <v>1</v>
      </c>
      <c r="CM824" s="141">
        <v>1</v>
      </c>
      <c r="CN824" s="141">
        <v>1</v>
      </c>
      <c r="CO824" s="155">
        <v>1</v>
      </c>
      <c r="CP824">
        <v>4.0000000000000001E-3</v>
      </c>
      <c r="CQ824">
        <v>2</v>
      </c>
      <c r="CR824">
        <v>1</v>
      </c>
      <c r="CS824">
        <v>0</v>
      </c>
      <c r="CT824">
        <v>29</v>
      </c>
      <c r="CU824" s="157"/>
      <c r="CZ824" s="33" t="s">
        <v>85</v>
      </c>
    </row>
    <row r="825" spans="1:104" x14ac:dyDescent="0.25">
      <c r="A825">
        <v>824</v>
      </c>
      <c r="B825">
        <v>56</v>
      </c>
      <c r="C825" s="24" t="s">
        <v>3893</v>
      </c>
      <c r="D825" s="12">
        <v>1.4156120261221929</v>
      </c>
      <c r="E825" s="13">
        <v>3.2173000593686198E-2</v>
      </c>
      <c r="F825" s="7">
        <v>44</v>
      </c>
      <c r="G825" s="7">
        <f t="shared" si="190"/>
        <v>1.3834390255285067</v>
      </c>
      <c r="H825" s="15">
        <f t="shared" si="191"/>
        <v>1.4477850267158792</v>
      </c>
      <c r="I825" s="11">
        <f t="shared" si="192"/>
        <v>0.17759268931992303</v>
      </c>
      <c r="J825" s="32">
        <f t="shared" si="193"/>
        <v>4.0361974845437056E-3</v>
      </c>
      <c r="K825" s="32">
        <f t="shared" si="194"/>
        <v>247.7579463912308</v>
      </c>
      <c r="L825" s="8">
        <v>0</v>
      </c>
      <c r="M825" s="9">
        <v>1</v>
      </c>
      <c r="N825" s="8">
        <v>0</v>
      </c>
      <c r="O825" s="9">
        <v>0</v>
      </c>
      <c r="P825" s="9">
        <v>0</v>
      </c>
      <c r="Q825" s="9">
        <v>1</v>
      </c>
      <c r="R825" s="9">
        <v>0</v>
      </c>
      <c r="S825" s="8">
        <v>59461</v>
      </c>
      <c r="T825" s="9">
        <v>12</v>
      </c>
      <c r="U825" s="9">
        <f t="shared" si="195"/>
        <v>59448</v>
      </c>
      <c r="V825" s="9">
        <f t="shared" si="196"/>
        <v>12</v>
      </c>
      <c r="W825" s="7">
        <f t="shared" ref="W825:W836" si="205">AL825*6+AM825*12</f>
        <v>9.3000000000000007</v>
      </c>
      <c r="X825" s="7">
        <v>1</v>
      </c>
      <c r="Y825" s="9">
        <v>0</v>
      </c>
      <c r="Z825" s="9">
        <v>1</v>
      </c>
      <c r="AA825" s="9">
        <v>0</v>
      </c>
      <c r="AB825" s="9">
        <v>0</v>
      </c>
      <c r="AC825" s="9">
        <v>1</v>
      </c>
      <c r="AD825" s="29">
        <v>0</v>
      </c>
      <c r="AE825" s="9">
        <v>0</v>
      </c>
      <c r="AF825" s="9">
        <v>0</v>
      </c>
      <c r="AG825" s="29">
        <v>1</v>
      </c>
      <c r="AH825" s="9">
        <v>0</v>
      </c>
      <c r="AI825" s="29">
        <v>1</v>
      </c>
      <c r="AJ825" s="20">
        <v>2011</v>
      </c>
      <c r="AK825" s="32">
        <v>0</v>
      </c>
      <c r="AL825" s="32">
        <v>0.43</v>
      </c>
      <c r="AM825" s="32">
        <v>0.56000000000000005</v>
      </c>
      <c r="AN825" s="42">
        <v>0</v>
      </c>
      <c r="AO825" s="41">
        <v>0.96</v>
      </c>
      <c r="AP825" s="17">
        <v>0.04</v>
      </c>
      <c r="AQ825">
        <v>0.66</v>
      </c>
      <c r="AR825" s="39">
        <f t="shared" si="203"/>
        <v>0.33999999999999997</v>
      </c>
      <c r="AS825" t="s">
        <v>98</v>
      </c>
      <c r="AT825" s="39" t="s">
        <v>98</v>
      </c>
      <c r="AU825">
        <v>1</v>
      </c>
      <c r="AV825" s="17">
        <v>0</v>
      </c>
      <c r="AW825" t="s">
        <v>98</v>
      </c>
      <c r="AX825" s="17" t="s">
        <v>98</v>
      </c>
      <c r="AY825" s="17" t="s">
        <v>588</v>
      </c>
      <c r="AZ825">
        <v>1</v>
      </c>
      <c r="BA825">
        <v>0</v>
      </c>
      <c r="BB825">
        <v>0</v>
      </c>
      <c r="BC825">
        <v>0</v>
      </c>
      <c r="BD825">
        <v>0</v>
      </c>
      <c r="BE825">
        <v>0</v>
      </c>
      <c r="BF825" s="17">
        <v>0</v>
      </c>
      <c r="BG825">
        <v>1</v>
      </c>
      <c r="BH825">
        <v>0</v>
      </c>
      <c r="BI825" s="17">
        <v>0</v>
      </c>
      <c r="BJ825">
        <v>20406</v>
      </c>
      <c r="BK825">
        <v>24425</v>
      </c>
      <c r="BL825" s="24">
        <v>19.16</v>
      </c>
      <c r="BM825">
        <v>1</v>
      </c>
      <c r="BN825">
        <v>0</v>
      </c>
      <c r="BO825">
        <v>0</v>
      </c>
      <c r="BP825">
        <v>0</v>
      </c>
      <c r="BQ825">
        <v>0</v>
      </c>
      <c r="BR825">
        <v>0</v>
      </c>
      <c r="BS825">
        <v>0</v>
      </c>
      <c r="BT825" s="17">
        <v>0</v>
      </c>
      <c r="BU825">
        <v>0</v>
      </c>
      <c r="BV825">
        <v>1</v>
      </c>
      <c r="BW825">
        <v>0</v>
      </c>
      <c r="BX825" s="17">
        <v>0</v>
      </c>
      <c r="BY825">
        <v>0</v>
      </c>
      <c r="BZ825">
        <v>0</v>
      </c>
      <c r="CA825">
        <v>0</v>
      </c>
      <c r="CB825">
        <v>0</v>
      </c>
      <c r="CC825" s="17">
        <v>0</v>
      </c>
      <c r="CD825">
        <v>0</v>
      </c>
      <c r="CE825">
        <v>0</v>
      </c>
      <c r="CF825">
        <v>0</v>
      </c>
      <c r="CG825">
        <v>0</v>
      </c>
      <c r="CH825">
        <v>0</v>
      </c>
      <c r="CI825">
        <v>0</v>
      </c>
      <c r="CJ825">
        <v>0</v>
      </c>
      <c r="CK825">
        <v>0</v>
      </c>
      <c r="CL825">
        <v>0</v>
      </c>
      <c r="CM825">
        <v>0</v>
      </c>
      <c r="CN825">
        <v>0</v>
      </c>
      <c r="CO825" s="17">
        <v>0</v>
      </c>
      <c r="CP825">
        <v>4.149</v>
      </c>
      <c r="CQ825">
        <v>8</v>
      </c>
      <c r="CR825">
        <v>1</v>
      </c>
      <c r="CS825">
        <v>0</v>
      </c>
      <c r="CT825">
        <v>28</v>
      </c>
      <c r="CZ825" s="33" t="s">
        <v>85</v>
      </c>
    </row>
    <row r="826" spans="1:104" x14ac:dyDescent="0.25">
      <c r="A826">
        <v>825</v>
      </c>
      <c r="B826">
        <v>56</v>
      </c>
      <c r="C826" s="24" t="s">
        <v>3893</v>
      </c>
      <c r="D826" s="12">
        <v>1.9975480504584859</v>
      </c>
      <c r="E826" s="13">
        <v>0.19024267147223681</v>
      </c>
      <c r="F826" s="7">
        <v>10.5</v>
      </c>
      <c r="G826" s="7">
        <f t="shared" si="190"/>
        <v>1.8073053789862492</v>
      </c>
      <c r="H826" s="15">
        <f t="shared" si="191"/>
        <v>2.1877907219307229</v>
      </c>
      <c r="I826" s="11">
        <f t="shared" si="192"/>
        <v>4.3025831595010194E-2</v>
      </c>
      <c r="J826" s="32">
        <f t="shared" si="193"/>
        <v>4.0976982471438283E-3</v>
      </c>
      <c r="K826" s="32">
        <f t="shared" si="194"/>
        <v>244.03944353321248</v>
      </c>
      <c r="L826" s="8">
        <v>0</v>
      </c>
      <c r="M826" s="9">
        <v>1</v>
      </c>
      <c r="N826" s="8">
        <v>0</v>
      </c>
      <c r="O826" s="9">
        <v>0</v>
      </c>
      <c r="P826" s="9">
        <v>0</v>
      </c>
      <c r="Q826" s="9">
        <v>1</v>
      </c>
      <c r="R826" s="9">
        <v>0</v>
      </c>
      <c r="S826" s="8">
        <v>59461</v>
      </c>
      <c r="T826" s="9">
        <v>15</v>
      </c>
      <c r="U826" s="9">
        <f t="shared" si="195"/>
        <v>59445</v>
      </c>
      <c r="V826" s="9">
        <f t="shared" si="196"/>
        <v>12</v>
      </c>
      <c r="W826" s="7">
        <f t="shared" si="205"/>
        <v>9.3000000000000007</v>
      </c>
      <c r="X826" s="7">
        <v>1</v>
      </c>
      <c r="Y826" s="9">
        <v>0</v>
      </c>
      <c r="Z826" s="9">
        <v>1</v>
      </c>
      <c r="AA826" s="9">
        <v>0</v>
      </c>
      <c r="AB826" s="9">
        <v>0</v>
      </c>
      <c r="AC826" s="9">
        <v>1</v>
      </c>
      <c r="AD826" s="29">
        <v>0</v>
      </c>
      <c r="AE826" s="9">
        <v>0</v>
      </c>
      <c r="AF826" s="9">
        <v>0</v>
      </c>
      <c r="AG826" s="29">
        <v>1</v>
      </c>
      <c r="AH826" s="9">
        <v>0</v>
      </c>
      <c r="AI826" s="29">
        <v>1</v>
      </c>
      <c r="AJ826" s="20">
        <v>2011</v>
      </c>
      <c r="AK826" s="32">
        <v>0</v>
      </c>
      <c r="AL826" s="32">
        <v>0.43</v>
      </c>
      <c r="AM826" s="32">
        <v>0.56000000000000005</v>
      </c>
      <c r="AN826" s="42">
        <v>0</v>
      </c>
      <c r="AO826" s="41">
        <v>0.96</v>
      </c>
      <c r="AP826" s="17">
        <v>0.04</v>
      </c>
      <c r="AQ826">
        <v>0.66</v>
      </c>
      <c r="AR826" s="39">
        <f t="shared" si="203"/>
        <v>0.33999999999999997</v>
      </c>
      <c r="AS826" t="s">
        <v>98</v>
      </c>
      <c r="AT826" s="39" t="s">
        <v>98</v>
      </c>
      <c r="AU826">
        <v>1</v>
      </c>
      <c r="AV826" s="17">
        <v>0</v>
      </c>
      <c r="AW826" t="s">
        <v>98</v>
      </c>
      <c r="AX826" s="17" t="s">
        <v>98</v>
      </c>
      <c r="AY826" s="17" t="s">
        <v>588</v>
      </c>
      <c r="AZ826">
        <v>1</v>
      </c>
      <c r="BA826">
        <v>0</v>
      </c>
      <c r="BB826">
        <v>0</v>
      </c>
      <c r="BC826">
        <v>0</v>
      </c>
      <c r="BD826">
        <v>0</v>
      </c>
      <c r="BE826">
        <v>0</v>
      </c>
      <c r="BF826" s="17">
        <v>0</v>
      </c>
      <c r="BG826">
        <v>1</v>
      </c>
      <c r="BH826">
        <v>0</v>
      </c>
      <c r="BI826" s="17">
        <v>0</v>
      </c>
      <c r="BJ826">
        <v>20406</v>
      </c>
      <c r="BK826">
        <v>24425</v>
      </c>
      <c r="BL826" s="24">
        <v>19.16</v>
      </c>
      <c r="BM826">
        <v>0</v>
      </c>
      <c r="BN826">
        <v>0</v>
      </c>
      <c r="BO826">
        <v>0</v>
      </c>
      <c r="BP826">
        <v>0</v>
      </c>
      <c r="BQ826">
        <v>0</v>
      </c>
      <c r="BR826">
        <v>0</v>
      </c>
      <c r="BS826">
        <v>0</v>
      </c>
      <c r="BT826" s="17">
        <v>1</v>
      </c>
      <c r="BU826">
        <v>0</v>
      </c>
      <c r="BV826">
        <v>1</v>
      </c>
      <c r="BW826">
        <v>0</v>
      </c>
      <c r="BX826" s="17">
        <v>0</v>
      </c>
      <c r="BY826">
        <v>0</v>
      </c>
      <c r="BZ826">
        <v>0</v>
      </c>
      <c r="CA826">
        <v>0</v>
      </c>
      <c r="CB826">
        <v>0</v>
      </c>
      <c r="CC826" s="17">
        <v>0</v>
      </c>
      <c r="CD826">
        <v>0</v>
      </c>
      <c r="CE826">
        <v>0</v>
      </c>
      <c r="CF826">
        <v>0</v>
      </c>
      <c r="CG826">
        <v>0</v>
      </c>
      <c r="CH826">
        <v>0</v>
      </c>
      <c r="CI826">
        <v>0</v>
      </c>
      <c r="CJ826">
        <v>0</v>
      </c>
      <c r="CK826">
        <v>0</v>
      </c>
      <c r="CL826">
        <v>0</v>
      </c>
      <c r="CM826">
        <v>0</v>
      </c>
      <c r="CN826">
        <v>0</v>
      </c>
      <c r="CO826" s="17">
        <v>0</v>
      </c>
      <c r="CP826">
        <v>4.149</v>
      </c>
      <c r="CQ826">
        <v>8</v>
      </c>
      <c r="CR826">
        <v>1</v>
      </c>
      <c r="CS826">
        <v>0</v>
      </c>
      <c r="CT826">
        <v>28</v>
      </c>
      <c r="CZ826" s="33" t="s">
        <v>85</v>
      </c>
    </row>
    <row r="827" spans="1:104" x14ac:dyDescent="0.25">
      <c r="A827">
        <v>826</v>
      </c>
      <c r="B827">
        <v>56</v>
      </c>
      <c r="C827" s="24" t="s">
        <v>3893</v>
      </c>
      <c r="D827" s="12">
        <v>1.14977284621034</v>
      </c>
      <c r="E827" s="13">
        <v>3.2387967498882807E-2</v>
      </c>
      <c r="F827" s="7">
        <v>35.499999999999993</v>
      </c>
      <c r="G827" s="7">
        <f t="shared" si="190"/>
        <v>1.1173848787114573</v>
      </c>
      <c r="H827" s="15">
        <f t="shared" si="191"/>
        <v>1.1821608137092228</v>
      </c>
      <c r="I827" s="11">
        <f t="shared" si="192"/>
        <v>0.1440802641742904</v>
      </c>
      <c r="J827" s="32">
        <f t="shared" si="193"/>
        <v>4.0585989908250826E-3</v>
      </c>
      <c r="K827" s="32">
        <f t="shared" si="194"/>
        <v>246.39044218475684</v>
      </c>
      <c r="L827" s="8">
        <v>0</v>
      </c>
      <c r="M827" s="9">
        <v>1</v>
      </c>
      <c r="N827" s="8">
        <v>0</v>
      </c>
      <c r="O827" s="9">
        <v>0</v>
      </c>
      <c r="P827" s="9">
        <v>0</v>
      </c>
      <c r="Q827" s="9">
        <v>1</v>
      </c>
      <c r="R827" s="9">
        <v>0</v>
      </c>
      <c r="S827" s="8">
        <v>59461</v>
      </c>
      <c r="T827" s="9">
        <v>12</v>
      </c>
      <c r="U827" s="9">
        <f t="shared" si="195"/>
        <v>59448</v>
      </c>
      <c r="V827" s="9">
        <f t="shared" si="196"/>
        <v>12</v>
      </c>
      <c r="W827" s="7">
        <f t="shared" si="205"/>
        <v>9.3000000000000007</v>
      </c>
      <c r="X827" s="7">
        <v>1</v>
      </c>
      <c r="Y827" s="9">
        <v>0</v>
      </c>
      <c r="Z827" s="9">
        <v>1</v>
      </c>
      <c r="AA827" s="9">
        <v>0</v>
      </c>
      <c r="AB827" s="9">
        <v>0</v>
      </c>
      <c r="AC827" s="9">
        <v>1</v>
      </c>
      <c r="AD827" s="29">
        <v>0</v>
      </c>
      <c r="AE827" s="9">
        <v>0</v>
      </c>
      <c r="AF827" s="9">
        <v>0</v>
      </c>
      <c r="AG827" s="29">
        <v>1</v>
      </c>
      <c r="AH827" s="9">
        <v>0</v>
      </c>
      <c r="AI827" s="29">
        <v>1</v>
      </c>
      <c r="AJ827" s="20">
        <v>2011</v>
      </c>
      <c r="AK827" s="32">
        <v>0</v>
      </c>
      <c r="AL827" s="32">
        <v>0.43</v>
      </c>
      <c r="AM827" s="32">
        <v>0.56000000000000005</v>
      </c>
      <c r="AN827" s="42">
        <v>0</v>
      </c>
      <c r="AO827" s="41">
        <v>0.96</v>
      </c>
      <c r="AP827" s="17">
        <v>0.04</v>
      </c>
      <c r="AQ827">
        <v>0.66</v>
      </c>
      <c r="AR827" s="39">
        <f t="shared" si="203"/>
        <v>0.33999999999999997</v>
      </c>
      <c r="AS827" t="s">
        <v>98</v>
      </c>
      <c r="AT827" s="39" t="s">
        <v>98</v>
      </c>
      <c r="AU827">
        <v>1</v>
      </c>
      <c r="AV827" s="17">
        <v>0</v>
      </c>
      <c r="AW827" t="s">
        <v>98</v>
      </c>
      <c r="AX827" s="17" t="s">
        <v>98</v>
      </c>
      <c r="AY827" s="17" t="s">
        <v>588</v>
      </c>
      <c r="AZ827">
        <v>1</v>
      </c>
      <c r="BA827">
        <v>0</v>
      </c>
      <c r="BB827">
        <v>0</v>
      </c>
      <c r="BC827">
        <v>0</v>
      </c>
      <c r="BD827">
        <v>0</v>
      </c>
      <c r="BE827">
        <v>0</v>
      </c>
      <c r="BF827" s="17">
        <v>0</v>
      </c>
      <c r="BG827">
        <v>1</v>
      </c>
      <c r="BH827">
        <v>0</v>
      </c>
      <c r="BI827" s="17">
        <v>0</v>
      </c>
      <c r="BJ827">
        <v>20406</v>
      </c>
      <c r="BK827">
        <v>24425</v>
      </c>
      <c r="BL827" s="24">
        <v>19.16</v>
      </c>
      <c r="BM827">
        <v>1</v>
      </c>
      <c r="BN827">
        <v>0</v>
      </c>
      <c r="BO827">
        <v>0</v>
      </c>
      <c r="BP827">
        <v>0</v>
      </c>
      <c r="BQ827">
        <v>0</v>
      </c>
      <c r="BR827">
        <v>0</v>
      </c>
      <c r="BS827">
        <v>0</v>
      </c>
      <c r="BT827" s="17">
        <v>0</v>
      </c>
      <c r="BU827">
        <v>0</v>
      </c>
      <c r="BV827">
        <v>1</v>
      </c>
      <c r="BW827">
        <v>0</v>
      </c>
      <c r="BX827" s="17">
        <v>0</v>
      </c>
      <c r="BY827">
        <v>0</v>
      </c>
      <c r="BZ827">
        <v>0</v>
      </c>
      <c r="CA827">
        <v>0</v>
      </c>
      <c r="CB827">
        <v>0</v>
      </c>
      <c r="CC827" s="17">
        <v>0</v>
      </c>
      <c r="CD827">
        <v>0</v>
      </c>
      <c r="CE827">
        <v>0</v>
      </c>
      <c r="CF827">
        <v>0</v>
      </c>
      <c r="CG827">
        <v>0</v>
      </c>
      <c r="CH827">
        <v>1</v>
      </c>
      <c r="CI827">
        <v>0</v>
      </c>
      <c r="CJ827">
        <v>1</v>
      </c>
      <c r="CK827">
        <v>0</v>
      </c>
      <c r="CL827">
        <v>0</v>
      </c>
      <c r="CM827">
        <v>0</v>
      </c>
      <c r="CN827">
        <v>0</v>
      </c>
      <c r="CO827" s="17">
        <v>0</v>
      </c>
      <c r="CP827">
        <v>4.149</v>
      </c>
      <c r="CQ827">
        <v>8</v>
      </c>
      <c r="CR827">
        <v>1</v>
      </c>
      <c r="CS827">
        <v>0</v>
      </c>
      <c r="CT827">
        <v>28</v>
      </c>
      <c r="CZ827" s="33" t="s">
        <v>85</v>
      </c>
    </row>
    <row r="828" spans="1:104" x14ac:dyDescent="0.25">
      <c r="A828">
        <v>827</v>
      </c>
      <c r="B828">
        <v>56</v>
      </c>
      <c r="C828" s="24" t="s">
        <v>3893</v>
      </c>
      <c r="D828" s="12">
        <v>0.1494405741624405</v>
      </c>
      <c r="E828" s="13">
        <v>0.26567213184433869</v>
      </c>
      <c r="F828" s="7">
        <v>0.5625</v>
      </c>
      <c r="G828" s="7">
        <f t="shared" si="190"/>
        <v>-0.11623155768189819</v>
      </c>
      <c r="H828" s="15">
        <f t="shared" si="191"/>
        <v>0.41511270600677919</v>
      </c>
      <c r="I828" s="11">
        <f t="shared" si="192"/>
        <v>2.3070855830089852E-3</v>
      </c>
      <c r="J828" s="32">
        <f t="shared" si="193"/>
        <v>4.1014854809048621E-3</v>
      </c>
      <c r="K828" s="32">
        <f t="shared" si="194"/>
        <v>243.81410214803</v>
      </c>
      <c r="L828" s="8">
        <v>0</v>
      </c>
      <c r="M828" s="9">
        <v>1</v>
      </c>
      <c r="N828" s="8">
        <v>0</v>
      </c>
      <c r="O828" s="9">
        <v>0</v>
      </c>
      <c r="P828" s="9">
        <v>0</v>
      </c>
      <c r="Q828" s="9">
        <v>1</v>
      </c>
      <c r="R828" s="9">
        <v>0</v>
      </c>
      <c r="S828" s="8">
        <v>59461</v>
      </c>
      <c r="T828" s="9">
        <v>15</v>
      </c>
      <c r="U828" s="9">
        <f t="shared" si="195"/>
        <v>59445</v>
      </c>
      <c r="V828" s="9">
        <f t="shared" si="196"/>
        <v>12</v>
      </c>
      <c r="W828" s="7">
        <f t="shared" si="205"/>
        <v>9.3000000000000007</v>
      </c>
      <c r="X828" s="7">
        <v>1</v>
      </c>
      <c r="Y828" s="9">
        <v>0</v>
      </c>
      <c r="Z828" s="9">
        <v>1</v>
      </c>
      <c r="AA828" s="9">
        <v>0</v>
      </c>
      <c r="AB828" s="9">
        <v>0</v>
      </c>
      <c r="AC828" s="9">
        <v>1</v>
      </c>
      <c r="AD828" s="29">
        <v>0</v>
      </c>
      <c r="AE828" s="9">
        <v>0</v>
      </c>
      <c r="AF828" s="9">
        <v>0</v>
      </c>
      <c r="AG828" s="29">
        <v>1</v>
      </c>
      <c r="AH828" s="9">
        <v>0</v>
      </c>
      <c r="AI828" s="29">
        <v>1</v>
      </c>
      <c r="AJ828" s="20">
        <v>2011</v>
      </c>
      <c r="AK828" s="32">
        <v>0</v>
      </c>
      <c r="AL828" s="32">
        <v>0.43</v>
      </c>
      <c r="AM828" s="32">
        <v>0.56000000000000005</v>
      </c>
      <c r="AN828" s="42">
        <v>0</v>
      </c>
      <c r="AO828" s="41">
        <v>0.96</v>
      </c>
      <c r="AP828" s="17">
        <v>0.04</v>
      </c>
      <c r="AQ828">
        <v>0.66</v>
      </c>
      <c r="AR828" s="39">
        <f t="shared" si="203"/>
        <v>0.33999999999999997</v>
      </c>
      <c r="AS828" t="s">
        <v>98</v>
      </c>
      <c r="AT828" s="39" t="s">
        <v>98</v>
      </c>
      <c r="AU828">
        <v>1</v>
      </c>
      <c r="AV828" s="17">
        <v>0</v>
      </c>
      <c r="AW828" t="s">
        <v>98</v>
      </c>
      <c r="AX828" s="17" t="s">
        <v>98</v>
      </c>
      <c r="AY828" s="17" t="s">
        <v>588</v>
      </c>
      <c r="AZ828">
        <v>1</v>
      </c>
      <c r="BA828">
        <v>0</v>
      </c>
      <c r="BB828">
        <v>0</v>
      </c>
      <c r="BC828">
        <v>0</v>
      </c>
      <c r="BD828">
        <v>0</v>
      </c>
      <c r="BE828">
        <v>0</v>
      </c>
      <c r="BF828" s="17">
        <v>0</v>
      </c>
      <c r="BG828">
        <v>1</v>
      </c>
      <c r="BH828">
        <v>0</v>
      </c>
      <c r="BI828" s="17">
        <v>0</v>
      </c>
      <c r="BJ828">
        <v>20406</v>
      </c>
      <c r="BK828">
        <v>24425</v>
      </c>
      <c r="BL828" s="24">
        <v>19.16</v>
      </c>
      <c r="BM828">
        <v>0</v>
      </c>
      <c r="BN828">
        <v>0</v>
      </c>
      <c r="BO828">
        <v>0</v>
      </c>
      <c r="BP828">
        <v>0</v>
      </c>
      <c r="BQ828">
        <v>0</v>
      </c>
      <c r="BR828">
        <v>0</v>
      </c>
      <c r="BS828">
        <v>0</v>
      </c>
      <c r="BT828" s="17">
        <v>1</v>
      </c>
      <c r="BU828">
        <v>0</v>
      </c>
      <c r="BV828">
        <v>1</v>
      </c>
      <c r="BW828">
        <v>0</v>
      </c>
      <c r="BX828" s="17">
        <v>0</v>
      </c>
      <c r="BY828">
        <v>0</v>
      </c>
      <c r="BZ828">
        <v>0</v>
      </c>
      <c r="CA828">
        <v>0</v>
      </c>
      <c r="CB828">
        <v>0</v>
      </c>
      <c r="CC828" s="17">
        <v>0</v>
      </c>
      <c r="CD828">
        <v>0</v>
      </c>
      <c r="CE828">
        <v>0</v>
      </c>
      <c r="CF828">
        <v>0</v>
      </c>
      <c r="CG828">
        <v>0</v>
      </c>
      <c r="CH828">
        <v>1</v>
      </c>
      <c r="CI828">
        <v>0</v>
      </c>
      <c r="CJ828">
        <v>1</v>
      </c>
      <c r="CK828">
        <v>0</v>
      </c>
      <c r="CL828">
        <v>0</v>
      </c>
      <c r="CM828">
        <v>0</v>
      </c>
      <c r="CN828">
        <v>0</v>
      </c>
      <c r="CO828" s="17">
        <v>0</v>
      </c>
      <c r="CP828">
        <v>4.149</v>
      </c>
      <c r="CQ828">
        <v>8</v>
      </c>
      <c r="CR828">
        <v>1</v>
      </c>
      <c r="CS828">
        <v>0</v>
      </c>
      <c r="CT828">
        <v>28</v>
      </c>
      <c r="CZ828" s="33" t="s">
        <v>85</v>
      </c>
    </row>
    <row r="829" spans="1:104" x14ac:dyDescent="0.25">
      <c r="A829">
        <v>828</v>
      </c>
      <c r="B829">
        <v>56</v>
      </c>
      <c r="C829" s="24" t="s">
        <v>3893</v>
      </c>
      <c r="D829" s="12">
        <v>1.4931411025128849</v>
      </c>
      <c r="E829" s="13">
        <v>4.8165842016544683E-2</v>
      </c>
      <c r="F829" s="7">
        <v>31</v>
      </c>
      <c r="G829" s="7">
        <f t="shared" si="190"/>
        <v>1.4449752604963402</v>
      </c>
      <c r="H829" s="15">
        <f t="shared" si="191"/>
        <v>1.5413069445294296</v>
      </c>
      <c r="I829" s="11">
        <f t="shared" si="192"/>
        <v>0.15398131860068121</v>
      </c>
      <c r="J829" s="32">
        <f t="shared" si="193"/>
        <v>4.9671393096993935E-3</v>
      </c>
      <c r="K829" s="32">
        <f t="shared" si="194"/>
        <v>201.32312336142613</v>
      </c>
      <c r="L829" s="8">
        <v>0</v>
      </c>
      <c r="M829" s="9">
        <v>1</v>
      </c>
      <c r="N829" s="8">
        <v>0</v>
      </c>
      <c r="O829" s="9">
        <v>0</v>
      </c>
      <c r="P829" s="9">
        <v>0</v>
      </c>
      <c r="Q829" s="9">
        <v>1</v>
      </c>
      <c r="R829" s="9">
        <v>0</v>
      </c>
      <c r="S829" s="8">
        <v>39583</v>
      </c>
      <c r="T829" s="9">
        <v>12</v>
      </c>
      <c r="U829" s="9">
        <f t="shared" si="195"/>
        <v>39570</v>
      </c>
      <c r="V829" s="9">
        <f t="shared" si="196"/>
        <v>12</v>
      </c>
      <c r="W829" s="7">
        <f t="shared" si="205"/>
        <v>9.3000000000000007</v>
      </c>
      <c r="X829" s="7">
        <v>1</v>
      </c>
      <c r="Y829" s="9">
        <v>0</v>
      </c>
      <c r="Z829" s="9">
        <v>1</v>
      </c>
      <c r="AA829" s="9">
        <v>0</v>
      </c>
      <c r="AB829" s="9">
        <v>0</v>
      </c>
      <c r="AC829" s="9">
        <v>1</v>
      </c>
      <c r="AD829" s="29">
        <v>0</v>
      </c>
      <c r="AE829" s="9">
        <v>0</v>
      </c>
      <c r="AF829" s="9">
        <v>0</v>
      </c>
      <c r="AG829" s="29">
        <v>1</v>
      </c>
      <c r="AH829" s="9">
        <v>0</v>
      </c>
      <c r="AI829" s="29">
        <v>1</v>
      </c>
      <c r="AJ829" s="20">
        <v>2011</v>
      </c>
      <c r="AK829" s="32">
        <v>0</v>
      </c>
      <c r="AL829" s="32">
        <v>0.43</v>
      </c>
      <c r="AM829" s="32">
        <v>0.56000000000000005</v>
      </c>
      <c r="AN829" s="42">
        <v>0</v>
      </c>
      <c r="AO829" s="41">
        <v>0.96</v>
      </c>
      <c r="AP829" s="17">
        <v>0.04</v>
      </c>
      <c r="AQ829">
        <v>1</v>
      </c>
      <c r="AR829" s="39">
        <f t="shared" si="203"/>
        <v>0</v>
      </c>
      <c r="AS829" t="s">
        <v>98</v>
      </c>
      <c r="AT829" s="39" t="s">
        <v>98</v>
      </c>
      <c r="AU829">
        <v>1</v>
      </c>
      <c r="AV829" s="17">
        <v>0</v>
      </c>
      <c r="AW829" t="s">
        <v>98</v>
      </c>
      <c r="AX829" s="17" t="s">
        <v>98</v>
      </c>
      <c r="AY829" s="17" t="s">
        <v>588</v>
      </c>
      <c r="AZ829">
        <v>1</v>
      </c>
      <c r="BA829">
        <v>0</v>
      </c>
      <c r="BB829">
        <v>0</v>
      </c>
      <c r="BC829">
        <v>0</v>
      </c>
      <c r="BD829">
        <v>0</v>
      </c>
      <c r="BE829">
        <v>0</v>
      </c>
      <c r="BF829" s="17">
        <v>0</v>
      </c>
      <c r="BG829">
        <v>1</v>
      </c>
      <c r="BH829">
        <v>0</v>
      </c>
      <c r="BI829" s="17">
        <v>0</v>
      </c>
      <c r="BJ829">
        <v>20406</v>
      </c>
      <c r="BK829">
        <v>24425</v>
      </c>
      <c r="BL829" s="24">
        <v>19.16</v>
      </c>
      <c r="BM829">
        <v>1</v>
      </c>
      <c r="BN829">
        <v>0</v>
      </c>
      <c r="BO829">
        <v>0</v>
      </c>
      <c r="BP829">
        <v>0</v>
      </c>
      <c r="BQ829">
        <v>0</v>
      </c>
      <c r="BR829">
        <v>0</v>
      </c>
      <c r="BS829">
        <v>0</v>
      </c>
      <c r="BT829" s="17">
        <v>0</v>
      </c>
      <c r="BU829">
        <v>0</v>
      </c>
      <c r="BV829">
        <v>1</v>
      </c>
      <c r="BW829">
        <v>0</v>
      </c>
      <c r="BX829" s="17">
        <v>0</v>
      </c>
      <c r="BY829">
        <v>0</v>
      </c>
      <c r="BZ829">
        <v>0</v>
      </c>
      <c r="CA829">
        <v>0</v>
      </c>
      <c r="CB829">
        <v>0</v>
      </c>
      <c r="CC829" s="17">
        <v>0</v>
      </c>
      <c r="CD829">
        <v>0</v>
      </c>
      <c r="CE829">
        <v>0</v>
      </c>
      <c r="CF829">
        <v>0</v>
      </c>
      <c r="CG829">
        <v>0</v>
      </c>
      <c r="CH829">
        <v>0</v>
      </c>
      <c r="CI829">
        <v>0</v>
      </c>
      <c r="CJ829">
        <v>0</v>
      </c>
      <c r="CK829">
        <v>0</v>
      </c>
      <c r="CL829">
        <v>0</v>
      </c>
      <c r="CM829">
        <v>0</v>
      </c>
      <c r="CN829">
        <v>0</v>
      </c>
      <c r="CO829" s="17">
        <v>0</v>
      </c>
      <c r="CP829">
        <v>4.149</v>
      </c>
      <c r="CQ829">
        <v>8</v>
      </c>
      <c r="CR829">
        <v>1</v>
      </c>
      <c r="CS829">
        <v>0</v>
      </c>
      <c r="CT829">
        <v>28</v>
      </c>
      <c r="CZ829" s="33" t="s">
        <v>85</v>
      </c>
    </row>
    <row r="830" spans="1:104" x14ac:dyDescent="0.25">
      <c r="A830">
        <v>829</v>
      </c>
      <c r="B830">
        <v>56</v>
      </c>
      <c r="C830" s="24" t="s">
        <v>3893</v>
      </c>
      <c r="D830" s="12">
        <v>-0.18417930403104019</v>
      </c>
      <c r="E830" s="13">
        <v>0.25115359640596402</v>
      </c>
      <c r="F830" s="7">
        <v>-0.73333333333333328</v>
      </c>
      <c r="G830" s="7">
        <f t="shared" si="190"/>
        <v>-0.43533290043700423</v>
      </c>
      <c r="H830" s="15">
        <f t="shared" si="191"/>
        <v>6.6974292374923833E-2</v>
      </c>
      <c r="I830" s="11">
        <f t="shared" si="192"/>
        <v>-3.6866500371270359E-3</v>
      </c>
      <c r="J830" s="32">
        <f t="shared" si="193"/>
        <v>5.0272500506277767E-3</v>
      </c>
      <c r="K830" s="32">
        <f t="shared" si="194"/>
        <v>198.91590629654979</v>
      </c>
      <c r="L830" s="8">
        <v>0</v>
      </c>
      <c r="M830" s="9">
        <v>1</v>
      </c>
      <c r="N830" s="8">
        <v>0</v>
      </c>
      <c r="O830" s="9">
        <v>0</v>
      </c>
      <c r="P830" s="9">
        <v>0</v>
      </c>
      <c r="Q830" s="9">
        <v>1</v>
      </c>
      <c r="R830" s="9">
        <v>0</v>
      </c>
      <c r="S830" s="8">
        <v>39583</v>
      </c>
      <c r="T830" s="9">
        <v>15</v>
      </c>
      <c r="U830" s="9">
        <f t="shared" si="195"/>
        <v>39567</v>
      </c>
      <c r="V830" s="9">
        <f t="shared" si="196"/>
        <v>12</v>
      </c>
      <c r="W830" s="7">
        <f t="shared" si="205"/>
        <v>9.3000000000000007</v>
      </c>
      <c r="X830" s="7">
        <v>1</v>
      </c>
      <c r="Y830" s="9">
        <v>0</v>
      </c>
      <c r="Z830" s="9">
        <v>1</v>
      </c>
      <c r="AA830" s="9">
        <v>0</v>
      </c>
      <c r="AB830" s="9">
        <v>0</v>
      </c>
      <c r="AC830" s="9">
        <v>1</v>
      </c>
      <c r="AD830" s="29">
        <v>0</v>
      </c>
      <c r="AE830" s="9">
        <v>0</v>
      </c>
      <c r="AF830" s="9">
        <v>0</v>
      </c>
      <c r="AG830" s="29">
        <v>1</v>
      </c>
      <c r="AH830" s="9">
        <v>0</v>
      </c>
      <c r="AI830" s="29">
        <v>1</v>
      </c>
      <c r="AJ830" s="20">
        <v>2011</v>
      </c>
      <c r="AK830" s="32">
        <v>0</v>
      </c>
      <c r="AL830" s="32">
        <v>0.43</v>
      </c>
      <c r="AM830" s="32">
        <v>0.56000000000000005</v>
      </c>
      <c r="AN830" s="42">
        <v>0</v>
      </c>
      <c r="AO830" s="41">
        <v>0.96</v>
      </c>
      <c r="AP830" s="17">
        <v>0.04</v>
      </c>
      <c r="AQ830">
        <v>1</v>
      </c>
      <c r="AR830" s="39">
        <f t="shared" si="203"/>
        <v>0</v>
      </c>
      <c r="AS830" t="s">
        <v>98</v>
      </c>
      <c r="AT830" s="39" t="s">
        <v>98</v>
      </c>
      <c r="AU830">
        <v>1</v>
      </c>
      <c r="AV830" s="17">
        <v>0</v>
      </c>
      <c r="AW830" t="s">
        <v>98</v>
      </c>
      <c r="AX830" s="17" t="s">
        <v>98</v>
      </c>
      <c r="AY830" s="17" t="s">
        <v>588</v>
      </c>
      <c r="AZ830">
        <v>1</v>
      </c>
      <c r="BA830">
        <v>0</v>
      </c>
      <c r="BB830">
        <v>0</v>
      </c>
      <c r="BC830">
        <v>0</v>
      </c>
      <c r="BD830">
        <v>0</v>
      </c>
      <c r="BE830">
        <v>0</v>
      </c>
      <c r="BF830" s="17">
        <v>0</v>
      </c>
      <c r="BG830">
        <v>1</v>
      </c>
      <c r="BH830">
        <v>0</v>
      </c>
      <c r="BI830" s="17">
        <v>0</v>
      </c>
      <c r="BJ830">
        <v>20406</v>
      </c>
      <c r="BK830">
        <v>24425</v>
      </c>
      <c r="BL830" s="24">
        <v>19.16</v>
      </c>
      <c r="BM830">
        <v>0</v>
      </c>
      <c r="BN830">
        <v>0</v>
      </c>
      <c r="BO830">
        <v>0</v>
      </c>
      <c r="BP830">
        <v>0</v>
      </c>
      <c r="BQ830">
        <v>0</v>
      </c>
      <c r="BR830">
        <v>0</v>
      </c>
      <c r="BS830">
        <v>0</v>
      </c>
      <c r="BT830" s="17">
        <v>1</v>
      </c>
      <c r="BU830">
        <v>0</v>
      </c>
      <c r="BV830">
        <v>1</v>
      </c>
      <c r="BW830">
        <v>0</v>
      </c>
      <c r="BX830" s="17">
        <v>0</v>
      </c>
      <c r="BY830">
        <v>0</v>
      </c>
      <c r="BZ830">
        <v>0</v>
      </c>
      <c r="CA830">
        <v>0</v>
      </c>
      <c r="CB830">
        <v>0</v>
      </c>
      <c r="CC830" s="17">
        <v>0</v>
      </c>
      <c r="CD830">
        <v>0</v>
      </c>
      <c r="CE830">
        <v>0</v>
      </c>
      <c r="CF830">
        <v>0</v>
      </c>
      <c r="CG830">
        <v>0</v>
      </c>
      <c r="CH830">
        <v>0</v>
      </c>
      <c r="CI830">
        <v>0</v>
      </c>
      <c r="CJ830">
        <v>0</v>
      </c>
      <c r="CK830">
        <v>0</v>
      </c>
      <c r="CL830">
        <v>0</v>
      </c>
      <c r="CM830">
        <v>0</v>
      </c>
      <c r="CN830">
        <v>0</v>
      </c>
      <c r="CO830" s="17">
        <v>0</v>
      </c>
      <c r="CP830">
        <v>4.149</v>
      </c>
      <c r="CQ830">
        <v>8</v>
      </c>
      <c r="CR830">
        <v>1</v>
      </c>
      <c r="CS830">
        <v>0</v>
      </c>
      <c r="CT830">
        <v>28</v>
      </c>
      <c r="CZ830" s="33" t="s">
        <v>85</v>
      </c>
    </row>
    <row r="831" spans="1:104" x14ac:dyDescent="0.25">
      <c r="A831">
        <v>830</v>
      </c>
      <c r="B831">
        <v>56</v>
      </c>
      <c r="C831" s="24" t="s">
        <v>3893</v>
      </c>
      <c r="D831" s="12">
        <v>1.368951950366637</v>
      </c>
      <c r="E831" s="13">
        <v>4.8315951189410712E-2</v>
      </c>
      <c r="F831" s="7">
        <v>28.333333333333339</v>
      </c>
      <c r="G831" s="7">
        <f t="shared" si="190"/>
        <v>1.3206359991772263</v>
      </c>
      <c r="H831" s="15">
        <f t="shared" si="191"/>
        <v>1.4172679015560476</v>
      </c>
      <c r="I831" s="11">
        <f t="shared" si="192"/>
        <v>0.14101111782312364</v>
      </c>
      <c r="J831" s="32">
        <f t="shared" si="193"/>
        <v>4.9768629819925978E-3</v>
      </c>
      <c r="K831" s="32">
        <f t="shared" si="194"/>
        <v>200.92978320243563</v>
      </c>
      <c r="L831" s="8">
        <v>0</v>
      </c>
      <c r="M831" s="9">
        <v>1</v>
      </c>
      <c r="N831" s="8">
        <v>0</v>
      </c>
      <c r="O831" s="9">
        <v>0</v>
      </c>
      <c r="P831" s="9">
        <v>0</v>
      </c>
      <c r="Q831" s="9">
        <v>1</v>
      </c>
      <c r="R831" s="9">
        <v>0</v>
      </c>
      <c r="S831" s="8">
        <v>39583</v>
      </c>
      <c r="T831" s="9">
        <v>12</v>
      </c>
      <c r="U831" s="9">
        <f t="shared" si="195"/>
        <v>39570</v>
      </c>
      <c r="V831" s="9">
        <f t="shared" si="196"/>
        <v>12</v>
      </c>
      <c r="W831" s="7">
        <f t="shared" si="205"/>
        <v>9.3000000000000007</v>
      </c>
      <c r="X831" s="7">
        <v>1</v>
      </c>
      <c r="Y831" s="9">
        <v>0</v>
      </c>
      <c r="Z831" s="9">
        <v>1</v>
      </c>
      <c r="AA831" s="9">
        <v>0</v>
      </c>
      <c r="AB831" s="9">
        <v>0</v>
      </c>
      <c r="AC831" s="9">
        <v>1</v>
      </c>
      <c r="AD831" s="29">
        <v>0</v>
      </c>
      <c r="AE831" s="9">
        <v>0</v>
      </c>
      <c r="AF831" s="9">
        <v>0</v>
      </c>
      <c r="AG831" s="29">
        <v>1</v>
      </c>
      <c r="AH831" s="9">
        <v>0</v>
      </c>
      <c r="AI831" s="29">
        <v>1</v>
      </c>
      <c r="AJ831" s="20">
        <v>2011</v>
      </c>
      <c r="AK831" s="32">
        <v>0</v>
      </c>
      <c r="AL831" s="32">
        <v>0.43</v>
      </c>
      <c r="AM831" s="32">
        <v>0.56000000000000005</v>
      </c>
      <c r="AN831" s="42">
        <v>0</v>
      </c>
      <c r="AO831" s="41">
        <v>0.96</v>
      </c>
      <c r="AP831" s="17">
        <v>0.04</v>
      </c>
      <c r="AQ831">
        <v>1</v>
      </c>
      <c r="AR831" s="39">
        <f t="shared" si="203"/>
        <v>0</v>
      </c>
      <c r="AS831" t="s">
        <v>98</v>
      </c>
      <c r="AT831" s="39" t="s">
        <v>98</v>
      </c>
      <c r="AU831">
        <v>1</v>
      </c>
      <c r="AV831" s="17">
        <v>0</v>
      </c>
      <c r="AW831" t="s">
        <v>98</v>
      </c>
      <c r="AX831" s="17" t="s">
        <v>98</v>
      </c>
      <c r="AY831" s="17" t="s">
        <v>588</v>
      </c>
      <c r="AZ831">
        <v>1</v>
      </c>
      <c r="BA831">
        <v>0</v>
      </c>
      <c r="BB831">
        <v>0</v>
      </c>
      <c r="BC831">
        <v>0</v>
      </c>
      <c r="BD831">
        <v>0</v>
      </c>
      <c r="BE831">
        <v>0</v>
      </c>
      <c r="BF831" s="17">
        <v>0</v>
      </c>
      <c r="BG831">
        <v>1</v>
      </c>
      <c r="BH831">
        <v>0</v>
      </c>
      <c r="BI831" s="17">
        <v>0</v>
      </c>
      <c r="BJ831">
        <v>20406</v>
      </c>
      <c r="BK831">
        <v>24425</v>
      </c>
      <c r="BL831" s="24">
        <v>19.16</v>
      </c>
      <c r="BM831">
        <v>1</v>
      </c>
      <c r="BN831">
        <v>0</v>
      </c>
      <c r="BO831">
        <v>0</v>
      </c>
      <c r="BP831">
        <v>0</v>
      </c>
      <c r="BQ831">
        <v>0</v>
      </c>
      <c r="BR831">
        <v>0</v>
      </c>
      <c r="BS831">
        <v>0</v>
      </c>
      <c r="BT831" s="17">
        <v>0</v>
      </c>
      <c r="BU831">
        <v>0</v>
      </c>
      <c r="BV831">
        <v>1</v>
      </c>
      <c r="BW831">
        <v>0</v>
      </c>
      <c r="BX831" s="17">
        <v>0</v>
      </c>
      <c r="BY831">
        <v>0</v>
      </c>
      <c r="BZ831">
        <v>0</v>
      </c>
      <c r="CA831">
        <v>0</v>
      </c>
      <c r="CB831">
        <v>0</v>
      </c>
      <c r="CC831" s="17">
        <v>0</v>
      </c>
      <c r="CD831">
        <v>0</v>
      </c>
      <c r="CE831">
        <v>0</v>
      </c>
      <c r="CF831">
        <v>0</v>
      </c>
      <c r="CG831">
        <v>0</v>
      </c>
      <c r="CH831">
        <v>1</v>
      </c>
      <c r="CI831">
        <v>0</v>
      </c>
      <c r="CJ831">
        <v>1</v>
      </c>
      <c r="CK831">
        <v>0</v>
      </c>
      <c r="CL831">
        <v>0</v>
      </c>
      <c r="CM831">
        <v>0</v>
      </c>
      <c r="CN831">
        <v>0</v>
      </c>
      <c r="CO831" s="17">
        <v>0</v>
      </c>
      <c r="CP831">
        <v>4.149</v>
      </c>
      <c r="CQ831">
        <v>8</v>
      </c>
      <c r="CR831">
        <v>1</v>
      </c>
      <c r="CS831">
        <v>0</v>
      </c>
      <c r="CT831">
        <v>28</v>
      </c>
      <c r="CZ831" s="33" t="s">
        <v>85</v>
      </c>
    </row>
    <row r="832" spans="1:104" x14ac:dyDescent="0.25">
      <c r="A832">
        <v>831</v>
      </c>
      <c r="B832">
        <v>56</v>
      </c>
      <c r="C832" s="24" t="s">
        <v>3893</v>
      </c>
      <c r="D832" s="12">
        <v>-1.5775932981637151</v>
      </c>
      <c r="E832" s="13">
        <v>0.38139618197364539</v>
      </c>
      <c r="F832" s="7">
        <v>-4.1363636363636367</v>
      </c>
      <c r="G832" s="7">
        <f t="shared" si="190"/>
        <v>-1.9589894801373604</v>
      </c>
      <c r="H832" s="15">
        <f t="shared" si="191"/>
        <v>-1.1961971161900697</v>
      </c>
      <c r="I832" s="11">
        <f t="shared" si="192"/>
        <v>-2.0790181071080629E-2</v>
      </c>
      <c r="J832" s="32">
        <f t="shared" si="193"/>
        <v>5.0261976215799321E-3</v>
      </c>
      <c r="K832" s="32">
        <f t="shared" si="194"/>
        <v>198.95755704202904</v>
      </c>
      <c r="L832" s="8">
        <v>0</v>
      </c>
      <c r="M832" s="9">
        <v>1</v>
      </c>
      <c r="N832" s="8">
        <v>0</v>
      </c>
      <c r="O832" s="9">
        <v>0</v>
      </c>
      <c r="P832" s="9">
        <v>0</v>
      </c>
      <c r="Q832" s="9">
        <v>1</v>
      </c>
      <c r="R832" s="9">
        <v>0</v>
      </c>
      <c r="S832" s="8">
        <v>39583</v>
      </c>
      <c r="T832" s="9">
        <v>15</v>
      </c>
      <c r="U832" s="9">
        <f t="shared" si="195"/>
        <v>39567</v>
      </c>
      <c r="V832" s="9">
        <f t="shared" si="196"/>
        <v>12</v>
      </c>
      <c r="W832" s="7">
        <f t="shared" si="205"/>
        <v>9.3000000000000007</v>
      </c>
      <c r="X832" s="7">
        <v>1</v>
      </c>
      <c r="Y832" s="9">
        <v>0</v>
      </c>
      <c r="Z832" s="9">
        <v>1</v>
      </c>
      <c r="AA832" s="9">
        <v>0</v>
      </c>
      <c r="AB832" s="9">
        <v>0</v>
      </c>
      <c r="AC832" s="9">
        <v>1</v>
      </c>
      <c r="AD832" s="29">
        <v>0</v>
      </c>
      <c r="AE832" s="9">
        <v>0</v>
      </c>
      <c r="AF832" s="9">
        <v>0</v>
      </c>
      <c r="AG832" s="29">
        <v>1</v>
      </c>
      <c r="AH832" s="9">
        <v>0</v>
      </c>
      <c r="AI832" s="29">
        <v>1</v>
      </c>
      <c r="AJ832" s="20">
        <v>2011</v>
      </c>
      <c r="AK832" s="32">
        <v>0</v>
      </c>
      <c r="AL832" s="32">
        <v>0.43</v>
      </c>
      <c r="AM832" s="32">
        <v>0.56000000000000005</v>
      </c>
      <c r="AN832" s="42">
        <v>0</v>
      </c>
      <c r="AO832" s="41">
        <v>0.96</v>
      </c>
      <c r="AP832" s="17">
        <v>0.04</v>
      </c>
      <c r="AQ832">
        <v>1</v>
      </c>
      <c r="AR832" s="39">
        <f t="shared" si="203"/>
        <v>0</v>
      </c>
      <c r="AS832" t="s">
        <v>98</v>
      </c>
      <c r="AT832" s="39" t="s">
        <v>98</v>
      </c>
      <c r="AU832">
        <v>1</v>
      </c>
      <c r="AV832" s="17">
        <v>0</v>
      </c>
      <c r="AW832" t="s">
        <v>98</v>
      </c>
      <c r="AX832" s="17" t="s">
        <v>98</v>
      </c>
      <c r="AY832" s="17" t="s">
        <v>588</v>
      </c>
      <c r="AZ832">
        <v>1</v>
      </c>
      <c r="BA832">
        <v>0</v>
      </c>
      <c r="BB832">
        <v>0</v>
      </c>
      <c r="BC832">
        <v>0</v>
      </c>
      <c r="BD832">
        <v>0</v>
      </c>
      <c r="BE832">
        <v>0</v>
      </c>
      <c r="BF832" s="17">
        <v>0</v>
      </c>
      <c r="BG832">
        <v>1</v>
      </c>
      <c r="BH832">
        <v>0</v>
      </c>
      <c r="BI832" s="17">
        <v>0</v>
      </c>
      <c r="BJ832">
        <v>20406</v>
      </c>
      <c r="BK832">
        <v>24425</v>
      </c>
      <c r="BL832" s="24">
        <v>19.16</v>
      </c>
      <c r="BM832">
        <v>0</v>
      </c>
      <c r="BN832">
        <v>0</v>
      </c>
      <c r="BO832">
        <v>0</v>
      </c>
      <c r="BP832">
        <v>0</v>
      </c>
      <c r="BQ832">
        <v>0</v>
      </c>
      <c r="BR832">
        <v>0</v>
      </c>
      <c r="BS832">
        <v>0</v>
      </c>
      <c r="BT832" s="17">
        <v>1</v>
      </c>
      <c r="BU832">
        <v>0</v>
      </c>
      <c r="BV832">
        <v>1</v>
      </c>
      <c r="BW832">
        <v>0</v>
      </c>
      <c r="BX832" s="17">
        <v>0</v>
      </c>
      <c r="BY832">
        <v>0</v>
      </c>
      <c r="BZ832">
        <v>0</v>
      </c>
      <c r="CA832">
        <v>0</v>
      </c>
      <c r="CB832">
        <v>0</v>
      </c>
      <c r="CC832" s="17">
        <v>0</v>
      </c>
      <c r="CD832">
        <v>0</v>
      </c>
      <c r="CE832">
        <v>0</v>
      </c>
      <c r="CF832">
        <v>0</v>
      </c>
      <c r="CG832">
        <v>0</v>
      </c>
      <c r="CH832">
        <v>1</v>
      </c>
      <c r="CI832">
        <v>0</v>
      </c>
      <c r="CJ832">
        <v>1</v>
      </c>
      <c r="CK832">
        <v>0</v>
      </c>
      <c r="CL832">
        <v>0</v>
      </c>
      <c r="CM832">
        <v>0</v>
      </c>
      <c r="CN832">
        <v>0</v>
      </c>
      <c r="CO832" s="17">
        <v>0</v>
      </c>
      <c r="CP832">
        <v>4.149</v>
      </c>
      <c r="CQ832">
        <v>8</v>
      </c>
      <c r="CR832">
        <v>1</v>
      </c>
      <c r="CS832">
        <v>0</v>
      </c>
      <c r="CT832">
        <v>28</v>
      </c>
      <c r="CZ832" s="33" t="s">
        <v>85</v>
      </c>
    </row>
    <row r="833" spans="1:104" x14ac:dyDescent="0.25">
      <c r="A833">
        <v>832</v>
      </c>
      <c r="B833">
        <v>56</v>
      </c>
      <c r="C833" s="24" t="s">
        <v>3893</v>
      </c>
      <c r="D833" s="12">
        <v>0.84846446694681887</v>
      </c>
      <c r="E833" s="13">
        <v>4.8949873093085711E-2</v>
      </c>
      <c r="F833" s="7">
        <v>17.333333333333329</v>
      </c>
      <c r="G833" s="7">
        <f t="shared" si="190"/>
        <v>0.79951459385373314</v>
      </c>
      <c r="H833" s="15">
        <f t="shared" si="191"/>
        <v>0.89741434003990461</v>
      </c>
      <c r="I833" s="11">
        <f t="shared" si="192"/>
        <v>0.12206135585639513</v>
      </c>
      <c r="J833" s="32">
        <f t="shared" si="193"/>
        <v>7.0420012994074129E-3</v>
      </c>
      <c r="K833" s="32">
        <f t="shared" si="194"/>
        <v>142.00508598090579</v>
      </c>
      <c r="L833" s="8">
        <v>0</v>
      </c>
      <c r="M833" s="9">
        <v>1</v>
      </c>
      <c r="N833" s="8">
        <v>0</v>
      </c>
      <c r="O833" s="9">
        <v>0</v>
      </c>
      <c r="P833" s="9">
        <v>0</v>
      </c>
      <c r="Q833" s="9">
        <v>1</v>
      </c>
      <c r="R833" s="9">
        <v>0</v>
      </c>
      <c r="S833" s="8">
        <v>19878</v>
      </c>
      <c r="T833" s="9">
        <v>12</v>
      </c>
      <c r="U833" s="9">
        <f t="shared" si="195"/>
        <v>19865</v>
      </c>
      <c r="V833" s="9">
        <f t="shared" si="196"/>
        <v>12</v>
      </c>
      <c r="W833" s="7">
        <f t="shared" si="205"/>
        <v>9.3000000000000007</v>
      </c>
      <c r="X833" s="7">
        <v>1</v>
      </c>
      <c r="Y833" s="9">
        <v>0</v>
      </c>
      <c r="Z833" s="9">
        <v>1</v>
      </c>
      <c r="AA833" s="9">
        <v>0</v>
      </c>
      <c r="AB833" s="9">
        <v>0</v>
      </c>
      <c r="AC833" s="9">
        <v>1</v>
      </c>
      <c r="AD833" s="29">
        <v>0</v>
      </c>
      <c r="AE833" s="9">
        <v>0</v>
      </c>
      <c r="AF833" s="9">
        <v>0</v>
      </c>
      <c r="AG833" s="29">
        <v>1</v>
      </c>
      <c r="AH833" s="9">
        <v>0</v>
      </c>
      <c r="AI833" s="29">
        <v>1</v>
      </c>
      <c r="AJ833" s="20">
        <v>2011</v>
      </c>
      <c r="AK833" s="32">
        <v>0</v>
      </c>
      <c r="AL833" s="32">
        <v>0.43</v>
      </c>
      <c r="AM833" s="32">
        <v>0.56000000000000005</v>
      </c>
      <c r="AN833" s="42">
        <v>0</v>
      </c>
      <c r="AO833" s="41">
        <v>0.96</v>
      </c>
      <c r="AP833" s="17">
        <v>0.04</v>
      </c>
      <c r="AQ833">
        <v>0</v>
      </c>
      <c r="AR833" s="39">
        <f t="shared" si="203"/>
        <v>1</v>
      </c>
      <c r="AS833" t="s">
        <v>98</v>
      </c>
      <c r="AT833" s="39" t="s">
        <v>98</v>
      </c>
      <c r="AU833">
        <v>1</v>
      </c>
      <c r="AV833" s="17">
        <v>0</v>
      </c>
      <c r="AW833" t="s">
        <v>98</v>
      </c>
      <c r="AX833" s="17" t="s">
        <v>98</v>
      </c>
      <c r="AY833" s="17" t="s">
        <v>588</v>
      </c>
      <c r="AZ833">
        <v>1</v>
      </c>
      <c r="BA833">
        <v>0</v>
      </c>
      <c r="BB833">
        <v>0</v>
      </c>
      <c r="BC833">
        <v>0</v>
      </c>
      <c r="BD833">
        <v>0</v>
      </c>
      <c r="BE833">
        <v>0</v>
      </c>
      <c r="BF833" s="17">
        <v>0</v>
      </c>
      <c r="BG833">
        <v>1</v>
      </c>
      <c r="BH833">
        <v>0</v>
      </c>
      <c r="BI833" s="17">
        <v>0</v>
      </c>
      <c r="BJ833">
        <v>20406</v>
      </c>
      <c r="BK833">
        <v>24425</v>
      </c>
      <c r="BL833" s="24">
        <v>19.16</v>
      </c>
      <c r="BM833">
        <v>1</v>
      </c>
      <c r="BN833">
        <v>0</v>
      </c>
      <c r="BO833">
        <v>0</v>
      </c>
      <c r="BP833">
        <v>0</v>
      </c>
      <c r="BQ833">
        <v>0</v>
      </c>
      <c r="BR833">
        <v>0</v>
      </c>
      <c r="BS833">
        <v>0</v>
      </c>
      <c r="BT833" s="17">
        <v>0</v>
      </c>
      <c r="BU833">
        <v>0</v>
      </c>
      <c r="BV833">
        <v>1</v>
      </c>
      <c r="BW833">
        <v>0</v>
      </c>
      <c r="BX833" s="17">
        <v>0</v>
      </c>
      <c r="BY833">
        <v>0</v>
      </c>
      <c r="BZ833">
        <v>0</v>
      </c>
      <c r="CA833">
        <v>0</v>
      </c>
      <c r="CB833">
        <v>0</v>
      </c>
      <c r="CC833" s="17">
        <v>0</v>
      </c>
      <c r="CD833">
        <v>0</v>
      </c>
      <c r="CE833">
        <v>0</v>
      </c>
      <c r="CF833">
        <v>0</v>
      </c>
      <c r="CG833">
        <v>0</v>
      </c>
      <c r="CH833">
        <v>0</v>
      </c>
      <c r="CI833">
        <v>0</v>
      </c>
      <c r="CJ833">
        <v>0</v>
      </c>
      <c r="CK833">
        <v>0</v>
      </c>
      <c r="CL833">
        <v>0</v>
      </c>
      <c r="CM833">
        <v>0</v>
      </c>
      <c r="CN833">
        <v>0</v>
      </c>
      <c r="CO833" s="17">
        <v>0</v>
      </c>
      <c r="CP833">
        <v>4.149</v>
      </c>
      <c r="CQ833">
        <v>8</v>
      </c>
      <c r="CR833">
        <v>1</v>
      </c>
      <c r="CS833">
        <v>0</v>
      </c>
      <c r="CT833">
        <v>28</v>
      </c>
      <c r="CZ833" s="33" t="s">
        <v>85</v>
      </c>
    </row>
    <row r="834" spans="1:104" x14ac:dyDescent="0.25">
      <c r="A834">
        <v>833</v>
      </c>
      <c r="B834">
        <v>56</v>
      </c>
      <c r="C834" s="24" t="s">
        <v>3893</v>
      </c>
      <c r="D834" s="12">
        <v>3.397935540207309</v>
      </c>
      <c r="E834" s="13">
        <v>0.38265039867199419</v>
      </c>
      <c r="F834" s="7">
        <v>8.879999999999999</v>
      </c>
      <c r="G834" s="7">
        <f t="shared" ref="G834:G897" si="206">D834-E834</f>
        <v>3.015285141535315</v>
      </c>
      <c r="H834" s="15">
        <f t="shared" ref="H834:H897" si="207">D834+E834</f>
        <v>3.7805859388793031</v>
      </c>
      <c r="I834" s="11">
        <f t="shared" ref="I834:I897" si="208">IFERROR(F834/SQRT(F834^2+U834), "X")</f>
        <v>6.2884134011304604E-2</v>
      </c>
      <c r="J834" s="32">
        <f t="shared" ref="J834:J897" si="209">IFERROR(SQRT((1-I834^2)/U834), "X")</f>
        <v>7.0815466228946631E-3</v>
      </c>
      <c r="K834" s="32">
        <f t="shared" ref="K834:K897" si="210">IFERROR(1/J834, "X")</f>
        <v>141.21209013395418</v>
      </c>
      <c r="L834" s="8">
        <v>0</v>
      </c>
      <c r="M834" s="9">
        <v>1</v>
      </c>
      <c r="N834" s="8">
        <v>0</v>
      </c>
      <c r="O834" s="9">
        <v>0</v>
      </c>
      <c r="P834" s="9">
        <v>0</v>
      </c>
      <c r="Q834" s="9">
        <v>1</v>
      </c>
      <c r="R834" s="9">
        <v>0</v>
      </c>
      <c r="S834" s="8">
        <v>19878</v>
      </c>
      <c r="T834" s="9">
        <v>15</v>
      </c>
      <c r="U834" s="9">
        <f t="shared" ref="U834:U897" si="211">S834-T834-1</f>
        <v>19862</v>
      </c>
      <c r="V834" s="9">
        <f t="shared" ref="V834:V897" si="212">COUNTIF(B:B,B834)</f>
        <v>12</v>
      </c>
      <c r="W834" s="7">
        <f t="shared" si="205"/>
        <v>9.3000000000000007</v>
      </c>
      <c r="X834" s="7">
        <v>1</v>
      </c>
      <c r="Y834" s="9">
        <v>0</v>
      </c>
      <c r="Z834" s="9">
        <v>1</v>
      </c>
      <c r="AA834" s="9">
        <v>0</v>
      </c>
      <c r="AB834" s="9">
        <v>0</v>
      </c>
      <c r="AC834" s="9">
        <v>1</v>
      </c>
      <c r="AD834" s="29">
        <v>0</v>
      </c>
      <c r="AE834" s="9">
        <v>0</v>
      </c>
      <c r="AF834" s="9">
        <v>0</v>
      </c>
      <c r="AG834" s="29">
        <v>1</v>
      </c>
      <c r="AH834" s="9">
        <v>0</v>
      </c>
      <c r="AI834" s="29">
        <v>1</v>
      </c>
      <c r="AJ834" s="20">
        <v>2011</v>
      </c>
      <c r="AK834" s="32">
        <v>0</v>
      </c>
      <c r="AL834" s="32">
        <v>0.43</v>
      </c>
      <c r="AM834" s="32">
        <v>0.56000000000000005</v>
      </c>
      <c r="AN834" s="42">
        <v>0</v>
      </c>
      <c r="AO834" s="41">
        <v>0.96</v>
      </c>
      <c r="AP834" s="17">
        <v>0.04</v>
      </c>
      <c r="AQ834">
        <v>0</v>
      </c>
      <c r="AR834" s="39">
        <f t="shared" si="203"/>
        <v>1</v>
      </c>
      <c r="AS834" t="s">
        <v>98</v>
      </c>
      <c r="AT834" s="39" t="s">
        <v>98</v>
      </c>
      <c r="AU834">
        <v>1</v>
      </c>
      <c r="AV834" s="17">
        <v>0</v>
      </c>
      <c r="AW834" t="s">
        <v>98</v>
      </c>
      <c r="AX834" s="17" t="s">
        <v>98</v>
      </c>
      <c r="AY834" s="17" t="s">
        <v>588</v>
      </c>
      <c r="AZ834">
        <v>1</v>
      </c>
      <c r="BA834">
        <v>0</v>
      </c>
      <c r="BB834">
        <v>0</v>
      </c>
      <c r="BC834">
        <v>0</v>
      </c>
      <c r="BD834">
        <v>0</v>
      </c>
      <c r="BE834">
        <v>0</v>
      </c>
      <c r="BF834" s="17">
        <v>0</v>
      </c>
      <c r="BG834">
        <v>1</v>
      </c>
      <c r="BH834">
        <v>0</v>
      </c>
      <c r="BI834" s="17">
        <v>0</v>
      </c>
      <c r="BJ834">
        <v>20406</v>
      </c>
      <c r="BK834">
        <v>24425</v>
      </c>
      <c r="BL834" s="24">
        <v>19.16</v>
      </c>
      <c r="BM834">
        <v>0</v>
      </c>
      <c r="BN834">
        <v>0</v>
      </c>
      <c r="BO834">
        <v>0</v>
      </c>
      <c r="BP834">
        <v>0</v>
      </c>
      <c r="BQ834">
        <v>0</v>
      </c>
      <c r="BR834">
        <v>0</v>
      </c>
      <c r="BS834">
        <v>0</v>
      </c>
      <c r="BT834" s="17">
        <v>1</v>
      </c>
      <c r="BU834">
        <v>0</v>
      </c>
      <c r="BV834">
        <v>1</v>
      </c>
      <c r="BW834">
        <v>0</v>
      </c>
      <c r="BX834" s="17">
        <v>0</v>
      </c>
      <c r="BY834">
        <v>0</v>
      </c>
      <c r="BZ834">
        <v>0</v>
      </c>
      <c r="CA834">
        <v>0</v>
      </c>
      <c r="CB834">
        <v>0</v>
      </c>
      <c r="CC834" s="17">
        <v>0</v>
      </c>
      <c r="CD834">
        <v>0</v>
      </c>
      <c r="CE834">
        <v>0</v>
      </c>
      <c r="CF834">
        <v>0</v>
      </c>
      <c r="CG834">
        <v>0</v>
      </c>
      <c r="CH834">
        <v>0</v>
      </c>
      <c r="CI834">
        <v>0</v>
      </c>
      <c r="CJ834">
        <v>0</v>
      </c>
      <c r="CK834">
        <v>0</v>
      </c>
      <c r="CL834">
        <v>0</v>
      </c>
      <c r="CM834">
        <v>0</v>
      </c>
      <c r="CN834">
        <v>0</v>
      </c>
      <c r="CO834" s="17">
        <v>0</v>
      </c>
      <c r="CP834">
        <v>4.149</v>
      </c>
      <c r="CQ834">
        <v>8</v>
      </c>
      <c r="CR834">
        <v>1</v>
      </c>
      <c r="CS834">
        <v>0</v>
      </c>
      <c r="CT834">
        <v>28</v>
      </c>
      <c r="CZ834" s="33" t="s">
        <v>85</v>
      </c>
    </row>
    <row r="835" spans="1:104" x14ac:dyDescent="0.25">
      <c r="A835">
        <v>834</v>
      </c>
      <c r="B835">
        <v>56</v>
      </c>
      <c r="C835" s="24" t="s">
        <v>3893</v>
      </c>
      <c r="D835" s="12">
        <v>0.60736920618000845</v>
      </c>
      <c r="E835" s="13">
        <v>4.9246151852433119E-2</v>
      </c>
      <c r="F835" s="7">
        <v>12.33333333333333</v>
      </c>
      <c r="G835" s="7">
        <f t="shared" si="206"/>
        <v>0.55812305432757536</v>
      </c>
      <c r="H835" s="15">
        <f t="shared" si="207"/>
        <v>0.65661535803244153</v>
      </c>
      <c r="I835" s="11">
        <f t="shared" si="208"/>
        <v>8.7172553837586486E-2</v>
      </c>
      <c r="J835" s="32">
        <f t="shared" si="209"/>
        <v>7.0680449057502559E-3</v>
      </c>
      <c r="K835" s="32">
        <f t="shared" si="210"/>
        <v>141.48184021672574</v>
      </c>
      <c r="L835" s="8">
        <v>0</v>
      </c>
      <c r="M835" s="9">
        <v>1</v>
      </c>
      <c r="N835" s="8">
        <v>0</v>
      </c>
      <c r="O835" s="9">
        <v>0</v>
      </c>
      <c r="P835" s="9">
        <v>0</v>
      </c>
      <c r="Q835" s="9">
        <v>1</v>
      </c>
      <c r="R835" s="9">
        <v>0</v>
      </c>
      <c r="S835" s="8">
        <v>19878</v>
      </c>
      <c r="T835" s="9">
        <v>12</v>
      </c>
      <c r="U835" s="9">
        <f t="shared" si="211"/>
        <v>19865</v>
      </c>
      <c r="V835" s="9">
        <f t="shared" si="212"/>
        <v>12</v>
      </c>
      <c r="W835" s="7">
        <f t="shared" si="205"/>
        <v>9.3000000000000007</v>
      </c>
      <c r="X835" s="7">
        <v>1</v>
      </c>
      <c r="Y835" s="9">
        <v>0</v>
      </c>
      <c r="Z835" s="9">
        <v>1</v>
      </c>
      <c r="AA835" s="9">
        <v>0</v>
      </c>
      <c r="AB835" s="9">
        <v>0</v>
      </c>
      <c r="AC835" s="9">
        <v>1</v>
      </c>
      <c r="AD835" s="29">
        <v>0</v>
      </c>
      <c r="AE835" s="9">
        <v>0</v>
      </c>
      <c r="AF835" s="9">
        <v>0</v>
      </c>
      <c r="AG835" s="29">
        <v>1</v>
      </c>
      <c r="AH835" s="9">
        <v>0</v>
      </c>
      <c r="AI835" s="29">
        <v>1</v>
      </c>
      <c r="AJ835" s="20">
        <v>2011</v>
      </c>
      <c r="AK835" s="32">
        <v>0</v>
      </c>
      <c r="AL835" s="32">
        <v>0.43</v>
      </c>
      <c r="AM835" s="32">
        <v>0.56000000000000005</v>
      </c>
      <c r="AN835" s="42">
        <v>0</v>
      </c>
      <c r="AO835" s="41">
        <v>0.96</v>
      </c>
      <c r="AP835" s="17">
        <v>0.04</v>
      </c>
      <c r="AQ835">
        <v>0</v>
      </c>
      <c r="AR835" s="39">
        <f t="shared" si="203"/>
        <v>1</v>
      </c>
      <c r="AS835" t="s">
        <v>98</v>
      </c>
      <c r="AT835" s="39" t="s">
        <v>98</v>
      </c>
      <c r="AU835">
        <v>1</v>
      </c>
      <c r="AV835" s="17">
        <v>0</v>
      </c>
      <c r="AW835" t="s">
        <v>98</v>
      </c>
      <c r="AX835" s="17" t="s">
        <v>98</v>
      </c>
      <c r="AY835" s="17" t="s">
        <v>588</v>
      </c>
      <c r="AZ835">
        <v>1</v>
      </c>
      <c r="BA835">
        <v>0</v>
      </c>
      <c r="BB835">
        <v>0</v>
      </c>
      <c r="BC835">
        <v>0</v>
      </c>
      <c r="BD835">
        <v>0</v>
      </c>
      <c r="BE835">
        <v>0</v>
      </c>
      <c r="BF835" s="17">
        <v>0</v>
      </c>
      <c r="BG835">
        <v>1</v>
      </c>
      <c r="BH835">
        <v>0</v>
      </c>
      <c r="BI835" s="17">
        <v>0</v>
      </c>
      <c r="BJ835">
        <v>20406</v>
      </c>
      <c r="BK835">
        <v>24425</v>
      </c>
      <c r="BL835" s="24">
        <v>19.16</v>
      </c>
      <c r="BM835">
        <v>1</v>
      </c>
      <c r="BN835">
        <v>0</v>
      </c>
      <c r="BO835">
        <v>0</v>
      </c>
      <c r="BP835">
        <v>0</v>
      </c>
      <c r="BQ835">
        <v>0</v>
      </c>
      <c r="BR835">
        <v>0</v>
      </c>
      <c r="BS835">
        <v>0</v>
      </c>
      <c r="BT835" s="17">
        <v>0</v>
      </c>
      <c r="BU835">
        <v>0</v>
      </c>
      <c r="BV835">
        <v>1</v>
      </c>
      <c r="BW835">
        <v>0</v>
      </c>
      <c r="BX835" s="17">
        <v>0</v>
      </c>
      <c r="BY835">
        <v>0</v>
      </c>
      <c r="BZ835">
        <v>0</v>
      </c>
      <c r="CA835">
        <v>0</v>
      </c>
      <c r="CB835">
        <v>0</v>
      </c>
      <c r="CC835" s="17">
        <v>0</v>
      </c>
      <c r="CD835">
        <v>0</v>
      </c>
      <c r="CE835">
        <v>0</v>
      </c>
      <c r="CF835">
        <v>0</v>
      </c>
      <c r="CG835">
        <v>0</v>
      </c>
      <c r="CH835">
        <v>1</v>
      </c>
      <c r="CI835">
        <v>0</v>
      </c>
      <c r="CJ835">
        <v>1</v>
      </c>
      <c r="CK835">
        <v>0</v>
      </c>
      <c r="CL835">
        <v>0</v>
      </c>
      <c r="CM835">
        <v>0</v>
      </c>
      <c r="CN835">
        <v>0</v>
      </c>
      <c r="CO835" s="17">
        <v>0</v>
      </c>
      <c r="CP835">
        <v>4.149</v>
      </c>
      <c r="CQ835">
        <v>8</v>
      </c>
      <c r="CR835">
        <v>1</v>
      </c>
      <c r="CS835">
        <v>0</v>
      </c>
      <c r="CT835">
        <v>28</v>
      </c>
      <c r="CZ835" s="33" t="s">
        <v>85</v>
      </c>
    </row>
    <row r="836" spans="1:104" x14ac:dyDescent="0.25">
      <c r="A836">
        <v>835</v>
      </c>
      <c r="B836">
        <v>56</v>
      </c>
      <c r="C836" s="24" t="s">
        <v>3893</v>
      </c>
      <c r="D836" s="12">
        <v>3.5104472838743521</v>
      </c>
      <c r="E836" s="13">
        <v>0.5341984997200101</v>
      </c>
      <c r="F836" s="7">
        <v>6.5714285714285712</v>
      </c>
      <c r="G836" s="145">
        <f t="shared" si="206"/>
        <v>2.9762487841543419</v>
      </c>
      <c r="H836" s="146">
        <f t="shared" si="207"/>
        <v>4.0446457835943619</v>
      </c>
      <c r="I836" s="147">
        <f t="shared" si="208"/>
        <v>4.6577556035354413E-2</v>
      </c>
      <c r="J836" s="148">
        <f t="shared" si="209"/>
        <v>7.0878889619017584E-3</v>
      </c>
      <c r="K836" s="148">
        <f t="shared" si="210"/>
        <v>141.08573164381076</v>
      </c>
      <c r="L836" s="8">
        <v>0</v>
      </c>
      <c r="M836" s="9">
        <v>1</v>
      </c>
      <c r="N836" s="8">
        <v>0</v>
      </c>
      <c r="O836" s="9">
        <v>0</v>
      </c>
      <c r="P836" s="9">
        <v>0</v>
      </c>
      <c r="Q836" s="9">
        <v>1</v>
      </c>
      <c r="R836" s="9">
        <v>0</v>
      </c>
      <c r="S836" s="8">
        <v>19878</v>
      </c>
      <c r="T836" s="9">
        <v>15</v>
      </c>
      <c r="U836" s="9">
        <f t="shared" si="211"/>
        <v>19862</v>
      </c>
      <c r="V836" s="9">
        <f t="shared" si="212"/>
        <v>12</v>
      </c>
      <c r="W836" s="7">
        <f t="shared" si="205"/>
        <v>9.3000000000000007</v>
      </c>
      <c r="X836" s="7">
        <v>1</v>
      </c>
      <c r="Y836" s="9">
        <v>0</v>
      </c>
      <c r="Z836" s="9">
        <v>1</v>
      </c>
      <c r="AA836" s="9">
        <v>0</v>
      </c>
      <c r="AB836" s="9">
        <v>0</v>
      </c>
      <c r="AC836" s="9">
        <v>1</v>
      </c>
      <c r="AD836" s="29">
        <v>0</v>
      </c>
      <c r="AE836" s="9">
        <v>0</v>
      </c>
      <c r="AF836" s="9">
        <v>0</v>
      </c>
      <c r="AG836" s="29">
        <v>1</v>
      </c>
      <c r="AH836" s="9">
        <v>0</v>
      </c>
      <c r="AI836" s="29">
        <v>1</v>
      </c>
      <c r="AJ836" s="20">
        <v>2011</v>
      </c>
      <c r="AK836" s="32">
        <v>0</v>
      </c>
      <c r="AL836" s="32">
        <v>0.43</v>
      </c>
      <c r="AM836" s="32">
        <v>0.56000000000000005</v>
      </c>
      <c r="AN836" s="42">
        <v>0</v>
      </c>
      <c r="AO836" s="41">
        <v>0.96</v>
      </c>
      <c r="AP836" s="17">
        <v>0.04</v>
      </c>
      <c r="AQ836">
        <v>0</v>
      </c>
      <c r="AR836" s="39">
        <f t="shared" si="203"/>
        <v>1</v>
      </c>
      <c r="AS836" t="s">
        <v>98</v>
      </c>
      <c r="AT836" s="39" t="s">
        <v>98</v>
      </c>
      <c r="AU836">
        <v>1</v>
      </c>
      <c r="AV836" s="17">
        <v>0</v>
      </c>
      <c r="AW836" t="s">
        <v>98</v>
      </c>
      <c r="AX836" s="17" t="s">
        <v>98</v>
      </c>
      <c r="AY836" s="17" t="s">
        <v>588</v>
      </c>
      <c r="AZ836">
        <v>1</v>
      </c>
      <c r="BA836">
        <v>0</v>
      </c>
      <c r="BB836">
        <v>0</v>
      </c>
      <c r="BC836">
        <v>0</v>
      </c>
      <c r="BD836">
        <v>0</v>
      </c>
      <c r="BE836">
        <v>0</v>
      </c>
      <c r="BF836" s="17">
        <v>0</v>
      </c>
      <c r="BG836">
        <v>1</v>
      </c>
      <c r="BH836">
        <v>0</v>
      </c>
      <c r="BI836" s="17">
        <v>0</v>
      </c>
      <c r="BJ836">
        <v>20406</v>
      </c>
      <c r="BK836">
        <v>24425</v>
      </c>
      <c r="BL836" s="24">
        <v>19.16</v>
      </c>
      <c r="BM836">
        <v>0</v>
      </c>
      <c r="BN836">
        <v>0</v>
      </c>
      <c r="BO836">
        <v>0</v>
      </c>
      <c r="BP836">
        <v>0</v>
      </c>
      <c r="BQ836">
        <v>0</v>
      </c>
      <c r="BR836">
        <v>0</v>
      </c>
      <c r="BS836">
        <v>0</v>
      </c>
      <c r="BT836" s="17">
        <v>1</v>
      </c>
      <c r="BU836">
        <v>0</v>
      </c>
      <c r="BV836">
        <v>1</v>
      </c>
      <c r="BW836">
        <v>0</v>
      </c>
      <c r="BX836" s="17">
        <v>0</v>
      </c>
      <c r="BY836">
        <v>0</v>
      </c>
      <c r="BZ836">
        <v>0</v>
      </c>
      <c r="CA836">
        <v>0</v>
      </c>
      <c r="CB836">
        <v>0</v>
      </c>
      <c r="CC836" s="17">
        <v>0</v>
      </c>
      <c r="CD836">
        <v>0</v>
      </c>
      <c r="CE836">
        <v>0</v>
      </c>
      <c r="CF836">
        <v>0</v>
      </c>
      <c r="CG836">
        <v>0</v>
      </c>
      <c r="CH836">
        <v>1</v>
      </c>
      <c r="CI836">
        <v>0</v>
      </c>
      <c r="CJ836">
        <v>1</v>
      </c>
      <c r="CK836">
        <v>0</v>
      </c>
      <c r="CL836">
        <v>0</v>
      </c>
      <c r="CM836">
        <v>0</v>
      </c>
      <c r="CN836">
        <v>0</v>
      </c>
      <c r="CO836" s="17">
        <v>0</v>
      </c>
      <c r="CP836">
        <v>4.149</v>
      </c>
      <c r="CQ836">
        <v>8</v>
      </c>
      <c r="CR836">
        <v>1</v>
      </c>
      <c r="CS836">
        <v>0</v>
      </c>
      <c r="CT836">
        <v>28</v>
      </c>
      <c r="CZ836" s="33" t="s">
        <v>85</v>
      </c>
    </row>
    <row r="837" spans="1:104" x14ac:dyDescent="0.25">
      <c r="A837">
        <v>836</v>
      </c>
      <c r="B837">
        <v>57</v>
      </c>
      <c r="C837" s="24" t="s">
        <v>3912</v>
      </c>
      <c r="D837" s="12">
        <v>1.4</v>
      </c>
      <c r="E837" s="13">
        <f t="shared" ref="E837:E844" si="213">D837/F837</f>
        <v>0.72164948453608246</v>
      </c>
      <c r="F837" s="7">
        <v>1.94</v>
      </c>
      <c r="G837" s="7">
        <f t="shared" si="206"/>
        <v>0.67835051546391745</v>
      </c>
      <c r="H837" s="15">
        <f t="shared" si="207"/>
        <v>2.1216494845360825</v>
      </c>
      <c r="I837" s="11">
        <f t="shared" si="208"/>
        <v>5.6481241425366466E-2</v>
      </c>
      <c r="J837" s="32">
        <f t="shared" si="209"/>
        <v>2.9114041971838388E-2</v>
      </c>
      <c r="K837" s="32">
        <f t="shared" si="210"/>
        <v>34.347686967247157</v>
      </c>
      <c r="L837" s="8">
        <v>1</v>
      </c>
      <c r="M837" s="9">
        <v>0</v>
      </c>
      <c r="N837" s="8">
        <v>0</v>
      </c>
      <c r="O837" s="9">
        <v>1</v>
      </c>
      <c r="P837" s="9">
        <v>0</v>
      </c>
      <c r="Q837" s="9">
        <v>0</v>
      </c>
      <c r="R837" s="9">
        <v>0</v>
      </c>
      <c r="S837" s="8">
        <v>1182</v>
      </c>
      <c r="T837" s="9">
        <v>5</v>
      </c>
      <c r="U837" s="9">
        <f t="shared" si="211"/>
        <v>1176</v>
      </c>
      <c r="V837" s="9">
        <f t="shared" si="212"/>
        <v>8</v>
      </c>
      <c r="W837" s="7">
        <v>8.2799999999999994</v>
      </c>
      <c r="X837" s="7">
        <f t="shared" ref="X837:X844" si="214">BL837-W837-6</f>
        <v>19.53</v>
      </c>
      <c r="Y837" s="9">
        <v>1</v>
      </c>
      <c r="Z837" s="9">
        <v>0</v>
      </c>
      <c r="AA837" s="9">
        <v>1</v>
      </c>
      <c r="AB837" s="9">
        <v>0</v>
      </c>
      <c r="AC837" s="9">
        <v>0</v>
      </c>
      <c r="AD837" s="29">
        <v>0</v>
      </c>
      <c r="AE837" s="9">
        <v>0</v>
      </c>
      <c r="AF837" s="9">
        <v>1</v>
      </c>
      <c r="AG837" s="29">
        <v>0</v>
      </c>
      <c r="AH837" s="9">
        <v>0</v>
      </c>
      <c r="AI837" s="29">
        <v>1</v>
      </c>
      <c r="AJ837" s="20">
        <v>1996</v>
      </c>
      <c r="AK837" s="32">
        <v>0.1</v>
      </c>
      <c r="AL837" s="32">
        <v>0.1</v>
      </c>
      <c r="AM837" s="32">
        <v>0.71</v>
      </c>
      <c r="AN837" s="42">
        <v>0.09</v>
      </c>
      <c r="AO837" s="41">
        <v>1</v>
      </c>
      <c r="AP837" s="17">
        <v>0</v>
      </c>
      <c r="AQ837">
        <v>0.63</v>
      </c>
      <c r="AR837" s="39">
        <v>0.37</v>
      </c>
      <c r="AS837" t="s">
        <v>98</v>
      </c>
      <c r="AT837" s="39" t="s">
        <v>98</v>
      </c>
      <c r="AU837">
        <v>0</v>
      </c>
      <c r="AV837" s="17">
        <v>1</v>
      </c>
      <c r="AW837">
        <v>1</v>
      </c>
      <c r="AX837" s="17">
        <v>0</v>
      </c>
      <c r="AY837" s="17" t="s">
        <v>5</v>
      </c>
      <c r="AZ837">
        <v>0</v>
      </c>
      <c r="BA837">
        <v>1</v>
      </c>
      <c r="BB837">
        <v>0</v>
      </c>
      <c r="BC837">
        <v>0</v>
      </c>
      <c r="BD837">
        <v>0</v>
      </c>
      <c r="BE837">
        <v>0</v>
      </c>
      <c r="BF837" s="17">
        <v>0</v>
      </c>
      <c r="BG837">
        <v>0</v>
      </c>
      <c r="BH837">
        <v>1</v>
      </c>
      <c r="BI837" s="17">
        <v>0</v>
      </c>
      <c r="BJ837">
        <v>615</v>
      </c>
      <c r="BK837">
        <v>47</v>
      </c>
      <c r="BL837" s="24">
        <v>33.81</v>
      </c>
      <c r="BM837">
        <v>1</v>
      </c>
      <c r="BN837">
        <v>0</v>
      </c>
      <c r="BO837">
        <v>0</v>
      </c>
      <c r="BP837">
        <v>0</v>
      </c>
      <c r="BQ837">
        <v>0</v>
      </c>
      <c r="BR837">
        <v>0</v>
      </c>
      <c r="BS837">
        <v>0</v>
      </c>
      <c r="BT837" s="17">
        <v>0</v>
      </c>
      <c r="BU837">
        <v>0</v>
      </c>
      <c r="BV837">
        <v>0</v>
      </c>
      <c r="BW837">
        <v>1</v>
      </c>
      <c r="BX837" s="17">
        <v>0</v>
      </c>
      <c r="BY837">
        <v>0</v>
      </c>
      <c r="BZ837">
        <v>0</v>
      </c>
      <c r="CA837">
        <v>0</v>
      </c>
      <c r="CB837">
        <v>0</v>
      </c>
      <c r="CC837" s="17">
        <v>0</v>
      </c>
      <c r="CD837">
        <v>0</v>
      </c>
      <c r="CE837">
        <v>0</v>
      </c>
      <c r="CF837">
        <v>1</v>
      </c>
      <c r="CG837">
        <v>1</v>
      </c>
      <c r="CH837">
        <v>1</v>
      </c>
      <c r="CI837">
        <v>0</v>
      </c>
      <c r="CJ837">
        <v>1</v>
      </c>
      <c r="CK837">
        <v>0</v>
      </c>
      <c r="CL837">
        <v>0</v>
      </c>
      <c r="CM837">
        <v>0</v>
      </c>
      <c r="CN837">
        <v>0</v>
      </c>
      <c r="CO837" s="17">
        <v>0</v>
      </c>
      <c r="CP837">
        <v>0.21149999999999999</v>
      </c>
      <c r="CQ837">
        <v>4</v>
      </c>
      <c r="CR837">
        <v>1</v>
      </c>
      <c r="CS837">
        <v>0</v>
      </c>
      <c r="CT837">
        <v>16</v>
      </c>
      <c r="CZ837" s="33" t="s">
        <v>85</v>
      </c>
    </row>
    <row r="838" spans="1:104" x14ac:dyDescent="0.25">
      <c r="A838">
        <v>837</v>
      </c>
      <c r="B838">
        <v>57</v>
      </c>
      <c r="C838" s="24" t="s">
        <v>3912</v>
      </c>
      <c r="D838" s="12">
        <v>1.2</v>
      </c>
      <c r="E838" s="13">
        <f t="shared" si="213"/>
        <v>0.72727272727272729</v>
      </c>
      <c r="F838" s="7">
        <v>1.65</v>
      </c>
      <c r="G838" s="7">
        <f t="shared" si="206"/>
        <v>0.47272727272727266</v>
      </c>
      <c r="H838" s="15">
        <f t="shared" si="207"/>
        <v>1.9272727272727272</v>
      </c>
      <c r="I838" s="11">
        <f t="shared" si="208"/>
        <v>4.8059379292181577E-2</v>
      </c>
      <c r="J838" s="32">
        <f t="shared" si="209"/>
        <v>2.912689654071611E-2</v>
      </c>
      <c r="K838" s="32">
        <f t="shared" si="210"/>
        <v>34.332528307714249</v>
      </c>
      <c r="L838" s="8">
        <v>1</v>
      </c>
      <c r="M838" s="9">
        <v>0</v>
      </c>
      <c r="N838" s="8">
        <v>0</v>
      </c>
      <c r="O838" s="9">
        <v>1</v>
      </c>
      <c r="P838" s="9">
        <v>0</v>
      </c>
      <c r="Q838" s="9">
        <v>0</v>
      </c>
      <c r="R838" s="9">
        <v>0</v>
      </c>
      <c r="S838" s="8">
        <v>1182</v>
      </c>
      <c r="T838" s="9">
        <v>5</v>
      </c>
      <c r="U838" s="9">
        <f t="shared" si="211"/>
        <v>1176</v>
      </c>
      <c r="V838" s="9">
        <f t="shared" si="212"/>
        <v>8</v>
      </c>
      <c r="W838" s="7">
        <v>8.2799999999999994</v>
      </c>
      <c r="X838" s="7">
        <f t="shared" si="214"/>
        <v>19.53</v>
      </c>
      <c r="Y838" s="9">
        <v>1</v>
      </c>
      <c r="Z838" s="9">
        <v>0</v>
      </c>
      <c r="AA838" s="9">
        <v>1</v>
      </c>
      <c r="AB838" s="9">
        <v>0</v>
      </c>
      <c r="AC838" s="9">
        <v>0</v>
      </c>
      <c r="AD838" s="29">
        <v>0</v>
      </c>
      <c r="AE838" s="9">
        <v>0</v>
      </c>
      <c r="AF838" s="9">
        <v>1</v>
      </c>
      <c r="AG838" s="29">
        <v>0</v>
      </c>
      <c r="AH838" s="9">
        <v>0</v>
      </c>
      <c r="AI838" s="29">
        <v>1</v>
      </c>
      <c r="AJ838" s="20">
        <v>1996</v>
      </c>
      <c r="AK838" s="32">
        <v>0.1</v>
      </c>
      <c r="AL838" s="32">
        <v>0.1</v>
      </c>
      <c r="AM838" s="32">
        <v>0.71</v>
      </c>
      <c r="AN838" s="42">
        <v>0.09</v>
      </c>
      <c r="AO838" s="41">
        <v>1</v>
      </c>
      <c r="AP838" s="17">
        <v>0</v>
      </c>
      <c r="AQ838">
        <v>0.63</v>
      </c>
      <c r="AR838" s="39">
        <v>0.37</v>
      </c>
      <c r="AS838" t="s">
        <v>98</v>
      </c>
      <c r="AT838" s="39" t="s">
        <v>98</v>
      </c>
      <c r="AU838">
        <v>0</v>
      </c>
      <c r="AV838" s="17">
        <v>1</v>
      </c>
      <c r="AW838">
        <v>1</v>
      </c>
      <c r="AX838" s="17">
        <v>0</v>
      </c>
      <c r="AY838" s="17" t="s">
        <v>5</v>
      </c>
      <c r="AZ838">
        <v>0</v>
      </c>
      <c r="BA838">
        <v>1</v>
      </c>
      <c r="BB838">
        <v>0</v>
      </c>
      <c r="BC838">
        <v>0</v>
      </c>
      <c r="BD838">
        <v>0</v>
      </c>
      <c r="BE838">
        <v>0</v>
      </c>
      <c r="BF838" s="17">
        <v>0</v>
      </c>
      <c r="BG838">
        <v>0</v>
      </c>
      <c r="BH838">
        <v>1</v>
      </c>
      <c r="BI838" s="17">
        <v>0</v>
      </c>
      <c r="BJ838">
        <v>615</v>
      </c>
      <c r="BK838">
        <v>47</v>
      </c>
      <c r="BL838" s="24">
        <v>33.81</v>
      </c>
      <c r="BM838">
        <v>1</v>
      </c>
      <c r="BN838">
        <v>0</v>
      </c>
      <c r="BO838">
        <v>0</v>
      </c>
      <c r="BP838">
        <v>0</v>
      </c>
      <c r="BQ838">
        <v>0</v>
      </c>
      <c r="BR838">
        <v>0</v>
      </c>
      <c r="BS838">
        <v>0</v>
      </c>
      <c r="BT838" s="17">
        <v>0</v>
      </c>
      <c r="BU838">
        <v>0</v>
      </c>
      <c r="BV838">
        <v>0</v>
      </c>
      <c r="BW838">
        <v>1</v>
      </c>
      <c r="BX838" s="17">
        <v>0</v>
      </c>
      <c r="BY838">
        <v>0</v>
      </c>
      <c r="BZ838">
        <v>0</v>
      </c>
      <c r="CA838">
        <v>0</v>
      </c>
      <c r="CB838">
        <v>0</v>
      </c>
      <c r="CC838" s="17">
        <v>0</v>
      </c>
      <c r="CD838">
        <v>0</v>
      </c>
      <c r="CE838">
        <v>0</v>
      </c>
      <c r="CF838">
        <v>1</v>
      </c>
      <c r="CG838">
        <v>1</v>
      </c>
      <c r="CH838">
        <v>1</v>
      </c>
      <c r="CI838">
        <v>0</v>
      </c>
      <c r="CJ838">
        <v>1</v>
      </c>
      <c r="CK838">
        <v>0</v>
      </c>
      <c r="CL838">
        <v>0</v>
      </c>
      <c r="CM838">
        <v>0</v>
      </c>
      <c r="CN838">
        <v>0</v>
      </c>
      <c r="CO838" s="17">
        <v>0</v>
      </c>
      <c r="CP838">
        <v>0.21149999999999999</v>
      </c>
      <c r="CQ838">
        <v>4</v>
      </c>
      <c r="CR838">
        <v>1</v>
      </c>
      <c r="CS838">
        <v>0</v>
      </c>
      <c r="CT838">
        <v>16</v>
      </c>
      <c r="CZ838" s="33" t="s">
        <v>85</v>
      </c>
    </row>
    <row r="839" spans="1:104" x14ac:dyDescent="0.25">
      <c r="A839">
        <v>838</v>
      </c>
      <c r="B839">
        <v>57</v>
      </c>
      <c r="C839" s="24" t="s">
        <v>3912</v>
      </c>
      <c r="D839" s="12">
        <v>0.83</v>
      </c>
      <c r="E839" s="13">
        <f t="shared" si="213"/>
        <v>0.77570093457943912</v>
      </c>
      <c r="F839" s="7">
        <v>1.07</v>
      </c>
      <c r="G839" s="7">
        <f t="shared" si="206"/>
        <v>5.4299065420560844E-2</v>
      </c>
      <c r="H839" s="15">
        <f t="shared" si="207"/>
        <v>1.6057009345794391</v>
      </c>
      <c r="I839" s="11">
        <f t="shared" si="208"/>
        <v>3.1186656367779658E-2</v>
      </c>
      <c r="J839" s="32">
        <f t="shared" si="209"/>
        <v>2.9146407820354818E-2</v>
      </c>
      <c r="K839" s="32">
        <f t="shared" si="210"/>
        <v>34.309545319050791</v>
      </c>
      <c r="L839" s="8">
        <v>1</v>
      </c>
      <c r="M839" s="9">
        <v>0</v>
      </c>
      <c r="N839" s="8">
        <v>0</v>
      </c>
      <c r="O839" s="9">
        <v>1</v>
      </c>
      <c r="P839" s="9">
        <v>0</v>
      </c>
      <c r="Q839" s="9">
        <v>0</v>
      </c>
      <c r="R839" s="9">
        <v>0</v>
      </c>
      <c r="S839" s="8">
        <v>1182</v>
      </c>
      <c r="T839" s="9">
        <v>5</v>
      </c>
      <c r="U839" s="9">
        <f t="shared" si="211"/>
        <v>1176</v>
      </c>
      <c r="V839" s="9">
        <f t="shared" si="212"/>
        <v>8</v>
      </c>
      <c r="W839" s="7">
        <v>8.2799999999999994</v>
      </c>
      <c r="X839" s="7">
        <f t="shared" si="214"/>
        <v>19.53</v>
      </c>
      <c r="Y839" s="9">
        <v>1</v>
      </c>
      <c r="Z839" s="9">
        <v>0</v>
      </c>
      <c r="AA839" s="9">
        <v>1</v>
      </c>
      <c r="AB839" s="9">
        <v>0</v>
      </c>
      <c r="AC839" s="9">
        <v>0</v>
      </c>
      <c r="AD839" s="29">
        <v>0</v>
      </c>
      <c r="AE839" s="9">
        <v>0</v>
      </c>
      <c r="AF839" s="9">
        <v>1</v>
      </c>
      <c r="AG839" s="29">
        <v>0</v>
      </c>
      <c r="AH839" s="9">
        <v>0</v>
      </c>
      <c r="AI839" s="29">
        <v>1</v>
      </c>
      <c r="AJ839" s="20">
        <v>1996</v>
      </c>
      <c r="AK839" s="32">
        <v>0.1</v>
      </c>
      <c r="AL839" s="32">
        <v>0.1</v>
      </c>
      <c r="AM839" s="32">
        <v>0.71</v>
      </c>
      <c r="AN839" s="42">
        <v>0.09</v>
      </c>
      <c r="AO839" s="41">
        <v>1</v>
      </c>
      <c r="AP839" s="17">
        <v>0</v>
      </c>
      <c r="AQ839">
        <v>0.63</v>
      </c>
      <c r="AR839" s="39">
        <v>0.37</v>
      </c>
      <c r="AS839" t="s">
        <v>98</v>
      </c>
      <c r="AT839" s="39" t="s">
        <v>98</v>
      </c>
      <c r="AU839">
        <v>0</v>
      </c>
      <c r="AV839" s="17">
        <v>1</v>
      </c>
      <c r="AW839">
        <v>1</v>
      </c>
      <c r="AX839" s="17">
        <v>0</v>
      </c>
      <c r="AY839" s="17" t="s">
        <v>5</v>
      </c>
      <c r="AZ839">
        <v>0</v>
      </c>
      <c r="BA839">
        <v>1</v>
      </c>
      <c r="BB839">
        <v>0</v>
      </c>
      <c r="BC839">
        <v>0</v>
      </c>
      <c r="BD839">
        <v>0</v>
      </c>
      <c r="BE839">
        <v>0</v>
      </c>
      <c r="BF839" s="17">
        <v>0</v>
      </c>
      <c r="BG839">
        <v>0</v>
      </c>
      <c r="BH839">
        <v>1</v>
      </c>
      <c r="BI839" s="17">
        <v>0</v>
      </c>
      <c r="BJ839">
        <v>615</v>
      </c>
      <c r="BK839">
        <v>47</v>
      </c>
      <c r="BL839" s="24">
        <v>33.81</v>
      </c>
      <c r="BM839">
        <v>1</v>
      </c>
      <c r="BN839">
        <v>0</v>
      </c>
      <c r="BO839">
        <v>0</v>
      </c>
      <c r="BP839">
        <v>0</v>
      </c>
      <c r="BQ839">
        <v>0</v>
      </c>
      <c r="BR839">
        <v>0</v>
      </c>
      <c r="BS839">
        <v>0</v>
      </c>
      <c r="BT839" s="17">
        <v>0</v>
      </c>
      <c r="BU839">
        <v>0</v>
      </c>
      <c r="BV839">
        <v>0</v>
      </c>
      <c r="BW839">
        <v>1</v>
      </c>
      <c r="BX839" s="17">
        <v>0</v>
      </c>
      <c r="BY839">
        <v>0</v>
      </c>
      <c r="BZ839">
        <v>0</v>
      </c>
      <c r="CA839">
        <v>0</v>
      </c>
      <c r="CB839">
        <v>0</v>
      </c>
      <c r="CC839" s="17">
        <v>0</v>
      </c>
      <c r="CD839">
        <v>0</v>
      </c>
      <c r="CE839">
        <v>0</v>
      </c>
      <c r="CF839">
        <v>1</v>
      </c>
      <c r="CG839">
        <v>1</v>
      </c>
      <c r="CH839">
        <v>1</v>
      </c>
      <c r="CI839">
        <v>0</v>
      </c>
      <c r="CJ839">
        <v>1</v>
      </c>
      <c r="CK839">
        <v>0</v>
      </c>
      <c r="CL839">
        <v>1</v>
      </c>
      <c r="CM839">
        <v>0</v>
      </c>
      <c r="CN839">
        <v>0</v>
      </c>
      <c r="CO839" s="17">
        <v>0</v>
      </c>
      <c r="CP839">
        <v>0.21149999999999999</v>
      </c>
      <c r="CQ839">
        <v>4</v>
      </c>
      <c r="CR839">
        <v>1</v>
      </c>
      <c r="CS839">
        <v>0</v>
      </c>
      <c r="CT839">
        <v>16</v>
      </c>
      <c r="CZ839" s="33" t="s">
        <v>85</v>
      </c>
    </row>
    <row r="840" spans="1:104" x14ac:dyDescent="0.25">
      <c r="A840">
        <v>839</v>
      </c>
      <c r="B840">
        <v>57</v>
      </c>
      <c r="C840" s="24" t="s">
        <v>3912</v>
      </c>
      <c r="D840" s="12">
        <v>0.68</v>
      </c>
      <c r="E840" s="13">
        <f t="shared" si="213"/>
        <v>0.66666666666666674</v>
      </c>
      <c r="F840" s="7">
        <v>1.02</v>
      </c>
      <c r="G840" s="7">
        <f t="shared" si="206"/>
        <v>1.3333333333333308E-2</v>
      </c>
      <c r="H840" s="15">
        <f t="shared" si="207"/>
        <v>1.3466666666666667</v>
      </c>
      <c r="I840" s="11">
        <f t="shared" si="208"/>
        <v>2.9730655662414812E-2</v>
      </c>
      <c r="J840" s="32">
        <f t="shared" si="209"/>
        <v>2.9147701629818445E-2</v>
      </c>
      <c r="K840" s="32">
        <f t="shared" si="210"/>
        <v>34.308022385442158</v>
      </c>
      <c r="L840" s="8">
        <v>1</v>
      </c>
      <c r="M840" s="9">
        <v>0</v>
      </c>
      <c r="N840" s="8">
        <v>0</v>
      </c>
      <c r="O840" s="9">
        <v>1</v>
      </c>
      <c r="P840" s="9">
        <v>0</v>
      </c>
      <c r="Q840" s="9">
        <v>0</v>
      </c>
      <c r="R840" s="9">
        <v>0</v>
      </c>
      <c r="S840" s="8">
        <v>1182</v>
      </c>
      <c r="T840" s="9">
        <v>5</v>
      </c>
      <c r="U840" s="9">
        <f t="shared" si="211"/>
        <v>1176</v>
      </c>
      <c r="V840" s="9">
        <f t="shared" si="212"/>
        <v>8</v>
      </c>
      <c r="W840" s="7">
        <v>8.2799999999999994</v>
      </c>
      <c r="X840" s="7">
        <f t="shared" si="214"/>
        <v>19.53</v>
      </c>
      <c r="Y840" s="9">
        <v>1</v>
      </c>
      <c r="Z840" s="9">
        <v>0</v>
      </c>
      <c r="AA840" s="9">
        <v>0</v>
      </c>
      <c r="AB840" s="9">
        <v>0</v>
      </c>
      <c r="AC840" s="9">
        <v>1</v>
      </c>
      <c r="AD840" s="29">
        <v>0</v>
      </c>
      <c r="AE840" s="9">
        <v>0</v>
      </c>
      <c r="AF840" s="9">
        <v>1</v>
      </c>
      <c r="AG840" s="29">
        <v>0</v>
      </c>
      <c r="AH840" s="9">
        <v>0</v>
      </c>
      <c r="AI840" s="29">
        <v>1</v>
      </c>
      <c r="AJ840" s="20">
        <v>1996</v>
      </c>
      <c r="AK840" s="32">
        <v>0.1</v>
      </c>
      <c r="AL840" s="32">
        <v>0.1</v>
      </c>
      <c r="AM840" s="32">
        <v>0.71</v>
      </c>
      <c r="AN840" s="42">
        <v>0.09</v>
      </c>
      <c r="AO840" s="41">
        <v>1</v>
      </c>
      <c r="AP840" s="17">
        <v>0</v>
      </c>
      <c r="AQ840">
        <v>0.63</v>
      </c>
      <c r="AR840" s="39">
        <v>0.37</v>
      </c>
      <c r="AS840" t="s">
        <v>98</v>
      </c>
      <c r="AT840" s="39" t="s">
        <v>98</v>
      </c>
      <c r="AU840">
        <v>0</v>
      </c>
      <c r="AV840" s="17">
        <v>1</v>
      </c>
      <c r="AW840">
        <v>1</v>
      </c>
      <c r="AX840" s="17">
        <v>0</v>
      </c>
      <c r="AY840" s="17" t="s">
        <v>5</v>
      </c>
      <c r="AZ840">
        <v>0</v>
      </c>
      <c r="BA840">
        <v>1</v>
      </c>
      <c r="BB840">
        <v>0</v>
      </c>
      <c r="BC840">
        <v>0</v>
      </c>
      <c r="BD840">
        <v>0</v>
      </c>
      <c r="BE840">
        <v>0</v>
      </c>
      <c r="BF840" s="17">
        <v>0</v>
      </c>
      <c r="BG840">
        <v>0</v>
      </c>
      <c r="BH840">
        <v>1</v>
      </c>
      <c r="BI840" s="17">
        <v>0</v>
      </c>
      <c r="BJ840">
        <v>615</v>
      </c>
      <c r="BK840">
        <v>47</v>
      </c>
      <c r="BL840" s="24">
        <v>33.81</v>
      </c>
      <c r="BM840">
        <v>1</v>
      </c>
      <c r="BN840">
        <v>0</v>
      </c>
      <c r="BO840">
        <v>0</v>
      </c>
      <c r="BP840">
        <v>0</v>
      </c>
      <c r="BQ840">
        <v>0</v>
      </c>
      <c r="BR840">
        <v>0</v>
      </c>
      <c r="BS840">
        <v>0</v>
      </c>
      <c r="BT840" s="17">
        <v>0</v>
      </c>
      <c r="BU840">
        <v>0</v>
      </c>
      <c r="BV840">
        <v>0</v>
      </c>
      <c r="BW840">
        <v>1</v>
      </c>
      <c r="BX840" s="17">
        <v>0</v>
      </c>
      <c r="BY840">
        <v>0</v>
      </c>
      <c r="BZ840">
        <v>0</v>
      </c>
      <c r="CA840">
        <v>0</v>
      </c>
      <c r="CB840">
        <v>0</v>
      </c>
      <c r="CC840" s="17">
        <v>0</v>
      </c>
      <c r="CD840">
        <v>0</v>
      </c>
      <c r="CE840">
        <v>0</v>
      </c>
      <c r="CF840">
        <v>1</v>
      </c>
      <c r="CG840">
        <v>1</v>
      </c>
      <c r="CH840">
        <v>1</v>
      </c>
      <c r="CI840">
        <v>0</v>
      </c>
      <c r="CJ840">
        <v>1</v>
      </c>
      <c r="CK840">
        <v>0</v>
      </c>
      <c r="CL840">
        <v>0</v>
      </c>
      <c r="CM840">
        <v>0</v>
      </c>
      <c r="CN840">
        <v>0</v>
      </c>
      <c r="CO840" s="17">
        <v>0</v>
      </c>
      <c r="CP840">
        <v>0.21149999999999999</v>
      </c>
      <c r="CQ840">
        <v>4</v>
      </c>
      <c r="CR840">
        <v>1</v>
      </c>
      <c r="CS840">
        <v>0</v>
      </c>
      <c r="CT840">
        <v>16</v>
      </c>
      <c r="CZ840" s="33" t="s">
        <v>85</v>
      </c>
    </row>
    <row r="841" spans="1:104" x14ac:dyDescent="0.25">
      <c r="A841">
        <v>840</v>
      </c>
      <c r="B841">
        <v>57</v>
      </c>
      <c r="C841" s="24" t="s">
        <v>3912</v>
      </c>
      <c r="D841" s="12">
        <v>0.71</v>
      </c>
      <c r="E841" s="13">
        <f t="shared" si="213"/>
        <v>0.70297029702970293</v>
      </c>
      <c r="F841" s="7">
        <v>1.01</v>
      </c>
      <c r="G841" s="7">
        <f t="shared" si="206"/>
        <v>7.0297029702970359E-3</v>
      </c>
      <c r="H841" s="15">
        <f t="shared" si="207"/>
        <v>1.4129702970297029</v>
      </c>
      <c r="I841" s="11">
        <f t="shared" si="208"/>
        <v>2.9439432512957893E-2</v>
      </c>
      <c r="J841" s="32">
        <f t="shared" si="209"/>
        <v>2.9147952983126627E-2</v>
      </c>
      <c r="K841" s="32">
        <f t="shared" si="210"/>
        <v>34.307726534994998</v>
      </c>
      <c r="L841" s="8">
        <v>1</v>
      </c>
      <c r="M841" s="9">
        <v>0</v>
      </c>
      <c r="N841" s="8">
        <v>0</v>
      </c>
      <c r="O841" s="9">
        <v>1</v>
      </c>
      <c r="P841" s="9">
        <v>0</v>
      </c>
      <c r="Q841" s="9">
        <v>0</v>
      </c>
      <c r="R841" s="9">
        <v>0</v>
      </c>
      <c r="S841" s="8">
        <v>1182</v>
      </c>
      <c r="T841" s="9">
        <v>5</v>
      </c>
      <c r="U841" s="9">
        <f t="shared" si="211"/>
        <v>1176</v>
      </c>
      <c r="V841" s="9">
        <f t="shared" si="212"/>
        <v>8</v>
      </c>
      <c r="W841" s="7">
        <v>8.2799999999999994</v>
      </c>
      <c r="X841" s="7">
        <f t="shared" si="214"/>
        <v>19.53</v>
      </c>
      <c r="Y841" s="9">
        <v>1</v>
      </c>
      <c r="Z841" s="9">
        <v>0</v>
      </c>
      <c r="AA841" s="9">
        <v>1</v>
      </c>
      <c r="AB841" s="9">
        <v>0</v>
      </c>
      <c r="AC841" s="9">
        <v>0</v>
      </c>
      <c r="AD841" s="29">
        <v>0</v>
      </c>
      <c r="AE841" s="9">
        <v>0</v>
      </c>
      <c r="AF841" s="9">
        <v>1</v>
      </c>
      <c r="AG841" s="29">
        <v>0</v>
      </c>
      <c r="AH841" s="9">
        <v>0</v>
      </c>
      <c r="AI841" s="29">
        <v>1</v>
      </c>
      <c r="AJ841" s="20">
        <v>1996</v>
      </c>
      <c r="AK841" s="32">
        <v>0.1</v>
      </c>
      <c r="AL841" s="32">
        <v>0.1</v>
      </c>
      <c r="AM841" s="32">
        <v>0.71</v>
      </c>
      <c r="AN841" s="42">
        <v>0.09</v>
      </c>
      <c r="AO841" s="41">
        <v>1</v>
      </c>
      <c r="AP841" s="17">
        <v>0</v>
      </c>
      <c r="AQ841">
        <v>0.63</v>
      </c>
      <c r="AR841" s="39">
        <v>0.37</v>
      </c>
      <c r="AS841" t="s">
        <v>98</v>
      </c>
      <c r="AT841" s="39" t="s">
        <v>98</v>
      </c>
      <c r="AU841">
        <v>0</v>
      </c>
      <c r="AV841" s="17">
        <v>1</v>
      </c>
      <c r="AW841">
        <v>1</v>
      </c>
      <c r="AX841" s="17">
        <v>0</v>
      </c>
      <c r="AY841" s="17" t="s">
        <v>5</v>
      </c>
      <c r="AZ841">
        <v>0</v>
      </c>
      <c r="BA841">
        <v>1</v>
      </c>
      <c r="BB841">
        <v>0</v>
      </c>
      <c r="BC841">
        <v>0</v>
      </c>
      <c r="BD841">
        <v>0</v>
      </c>
      <c r="BE841">
        <v>0</v>
      </c>
      <c r="BF841" s="17">
        <v>0</v>
      </c>
      <c r="BG841">
        <v>0</v>
      </c>
      <c r="BH841">
        <v>1</v>
      </c>
      <c r="BI841" s="17">
        <v>0</v>
      </c>
      <c r="BJ841">
        <v>615</v>
      </c>
      <c r="BK841">
        <v>47</v>
      </c>
      <c r="BL841" s="24">
        <v>33.81</v>
      </c>
      <c r="BM841">
        <v>1</v>
      </c>
      <c r="BN841">
        <v>0</v>
      </c>
      <c r="BO841">
        <v>0</v>
      </c>
      <c r="BP841">
        <v>0</v>
      </c>
      <c r="BQ841">
        <v>0</v>
      </c>
      <c r="BR841">
        <v>0</v>
      </c>
      <c r="BS841">
        <v>0</v>
      </c>
      <c r="BT841" s="17">
        <v>0</v>
      </c>
      <c r="BU841">
        <v>0</v>
      </c>
      <c r="BV841">
        <v>0</v>
      </c>
      <c r="BW841">
        <v>1</v>
      </c>
      <c r="BX841" s="17">
        <v>0</v>
      </c>
      <c r="BY841">
        <v>0</v>
      </c>
      <c r="BZ841">
        <v>0</v>
      </c>
      <c r="CA841">
        <v>0</v>
      </c>
      <c r="CB841">
        <v>0</v>
      </c>
      <c r="CC841" s="17">
        <v>0</v>
      </c>
      <c r="CD841">
        <v>0</v>
      </c>
      <c r="CE841">
        <v>0</v>
      </c>
      <c r="CF841">
        <v>1</v>
      </c>
      <c r="CG841">
        <v>1</v>
      </c>
      <c r="CH841">
        <v>1</v>
      </c>
      <c r="CI841">
        <v>0</v>
      </c>
      <c r="CJ841">
        <v>1</v>
      </c>
      <c r="CK841">
        <v>0</v>
      </c>
      <c r="CL841">
        <v>0</v>
      </c>
      <c r="CM841">
        <v>0</v>
      </c>
      <c r="CN841">
        <v>0</v>
      </c>
      <c r="CO841" s="17">
        <v>0</v>
      </c>
      <c r="CP841">
        <v>0.21149999999999999</v>
      </c>
      <c r="CQ841">
        <v>4</v>
      </c>
      <c r="CR841">
        <v>1</v>
      </c>
      <c r="CS841">
        <v>0</v>
      </c>
      <c r="CT841">
        <v>16</v>
      </c>
      <c r="CZ841" s="33" t="s">
        <v>85</v>
      </c>
    </row>
    <row r="842" spans="1:104" x14ac:dyDescent="0.25">
      <c r="A842">
        <v>841</v>
      </c>
      <c r="B842">
        <v>57</v>
      </c>
      <c r="C842" s="24" t="s">
        <v>3912</v>
      </c>
      <c r="D842" s="12">
        <v>1.1000000000000001</v>
      </c>
      <c r="E842" s="13">
        <f t="shared" si="213"/>
        <v>0.73825503355704702</v>
      </c>
      <c r="F842" s="7">
        <v>1.49</v>
      </c>
      <c r="G842" s="7">
        <f t="shared" si="206"/>
        <v>0.36174496644295306</v>
      </c>
      <c r="H842" s="15">
        <f t="shared" si="207"/>
        <v>1.8382550335570471</v>
      </c>
      <c r="I842" s="11">
        <f t="shared" si="208"/>
        <v>4.340832767047214E-2</v>
      </c>
      <c r="J842" s="32">
        <f t="shared" si="209"/>
        <v>2.9133105819108818E-2</v>
      </c>
      <c r="K842" s="32">
        <f t="shared" si="210"/>
        <v>34.32521085150097</v>
      </c>
      <c r="L842" s="8">
        <v>1</v>
      </c>
      <c r="M842" s="9">
        <v>0</v>
      </c>
      <c r="N842" s="8">
        <v>0</v>
      </c>
      <c r="O842" s="9">
        <v>1</v>
      </c>
      <c r="P842" s="9">
        <v>0</v>
      </c>
      <c r="Q842" s="9">
        <v>0</v>
      </c>
      <c r="R842" s="9">
        <v>0</v>
      </c>
      <c r="S842" s="8">
        <v>1182</v>
      </c>
      <c r="T842" s="9">
        <v>5</v>
      </c>
      <c r="U842" s="9">
        <f t="shared" si="211"/>
        <v>1176</v>
      </c>
      <c r="V842" s="9">
        <f t="shared" si="212"/>
        <v>8</v>
      </c>
      <c r="W842" s="7">
        <v>8.2799999999999994</v>
      </c>
      <c r="X842" s="7">
        <f t="shared" si="214"/>
        <v>19.53</v>
      </c>
      <c r="Y842" s="9">
        <v>1</v>
      </c>
      <c r="Z842" s="9">
        <v>0</v>
      </c>
      <c r="AA842" s="9">
        <v>1</v>
      </c>
      <c r="AB842" s="9">
        <v>0</v>
      </c>
      <c r="AC842" s="9">
        <v>0</v>
      </c>
      <c r="AD842" s="29">
        <v>0</v>
      </c>
      <c r="AE842" s="9">
        <v>0</v>
      </c>
      <c r="AF842" s="9">
        <v>1</v>
      </c>
      <c r="AG842" s="29">
        <v>0</v>
      </c>
      <c r="AH842" s="9">
        <v>0</v>
      </c>
      <c r="AI842" s="29">
        <v>1</v>
      </c>
      <c r="AJ842" s="20">
        <v>1996</v>
      </c>
      <c r="AK842" s="32">
        <v>0.1</v>
      </c>
      <c r="AL842" s="32">
        <v>0.1</v>
      </c>
      <c r="AM842" s="32">
        <v>0.71</v>
      </c>
      <c r="AN842" s="42">
        <v>0.09</v>
      </c>
      <c r="AO842" s="41">
        <v>1</v>
      </c>
      <c r="AP842" s="17">
        <v>0</v>
      </c>
      <c r="AQ842">
        <v>0.63</v>
      </c>
      <c r="AR842" s="39">
        <v>0.37</v>
      </c>
      <c r="AS842" t="s">
        <v>98</v>
      </c>
      <c r="AT842" s="39" t="s">
        <v>98</v>
      </c>
      <c r="AU842">
        <v>0</v>
      </c>
      <c r="AV842" s="17">
        <v>1</v>
      </c>
      <c r="AW842">
        <v>1</v>
      </c>
      <c r="AX842" s="17">
        <v>0</v>
      </c>
      <c r="AY842" s="17" t="s">
        <v>5</v>
      </c>
      <c r="AZ842">
        <v>0</v>
      </c>
      <c r="BA842">
        <v>1</v>
      </c>
      <c r="BB842">
        <v>0</v>
      </c>
      <c r="BC842">
        <v>0</v>
      </c>
      <c r="BD842">
        <v>0</v>
      </c>
      <c r="BE842">
        <v>0</v>
      </c>
      <c r="BF842" s="17">
        <v>0</v>
      </c>
      <c r="BG842">
        <v>0</v>
      </c>
      <c r="BH842">
        <v>1</v>
      </c>
      <c r="BI842" s="17">
        <v>0</v>
      </c>
      <c r="BJ842">
        <v>615</v>
      </c>
      <c r="BK842">
        <v>47</v>
      </c>
      <c r="BL842" s="24">
        <v>33.81</v>
      </c>
      <c r="BM842">
        <v>1</v>
      </c>
      <c r="BN842">
        <v>0</v>
      </c>
      <c r="BO842">
        <v>0</v>
      </c>
      <c r="BP842">
        <v>0</v>
      </c>
      <c r="BQ842">
        <v>0</v>
      </c>
      <c r="BR842">
        <v>0</v>
      </c>
      <c r="BS842">
        <v>0</v>
      </c>
      <c r="BT842" s="17">
        <v>0</v>
      </c>
      <c r="BU842">
        <v>0</v>
      </c>
      <c r="BV842">
        <v>0</v>
      </c>
      <c r="BW842">
        <v>1</v>
      </c>
      <c r="BX842" s="17">
        <v>0</v>
      </c>
      <c r="BY842">
        <v>0</v>
      </c>
      <c r="BZ842">
        <v>0</v>
      </c>
      <c r="CA842">
        <v>0</v>
      </c>
      <c r="CB842">
        <v>0</v>
      </c>
      <c r="CC842" s="17">
        <v>0</v>
      </c>
      <c r="CD842">
        <v>0</v>
      </c>
      <c r="CE842">
        <v>0</v>
      </c>
      <c r="CF842">
        <v>1</v>
      </c>
      <c r="CG842">
        <v>1</v>
      </c>
      <c r="CH842">
        <v>1</v>
      </c>
      <c r="CI842">
        <v>0</v>
      </c>
      <c r="CJ842">
        <v>1</v>
      </c>
      <c r="CK842">
        <v>0</v>
      </c>
      <c r="CL842">
        <v>0</v>
      </c>
      <c r="CM842">
        <v>0</v>
      </c>
      <c r="CN842">
        <v>0</v>
      </c>
      <c r="CO842" s="17">
        <v>0</v>
      </c>
      <c r="CP842">
        <v>0.21149999999999999</v>
      </c>
      <c r="CQ842">
        <v>4</v>
      </c>
      <c r="CR842">
        <v>1</v>
      </c>
      <c r="CS842">
        <v>0</v>
      </c>
      <c r="CT842">
        <v>16</v>
      </c>
      <c r="CZ842" s="33" t="s">
        <v>85</v>
      </c>
    </row>
    <row r="843" spans="1:104" x14ac:dyDescent="0.25">
      <c r="A843">
        <v>842</v>
      </c>
      <c r="B843">
        <v>57</v>
      </c>
      <c r="C843" s="24" t="s">
        <v>3912</v>
      </c>
      <c r="D843" s="12">
        <v>0.87</v>
      </c>
      <c r="E843" s="13">
        <f t="shared" si="213"/>
        <v>0.87878787878787878</v>
      </c>
      <c r="F843" s="7">
        <v>0.99</v>
      </c>
      <c r="G843" s="7">
        <f t="shared" si="206"/>
        <v>-8.787878787878789E-3</v>
      </c>
      <c r="H843" s="15">
        <f t="shared" si="207"/>
        <v>1.7487878787878788</v>
      </c>
      <c r="I843" s="11">
        <f t="shared" si="208"/>
        <v>2.8856963796815759E-2</v>
      </c>
      <c r="J843" s="32">
        <f t="shared" si="209"/>
        <v>2.9148448279611879E-2</v>
      </c>
      <c r="K843" s="32">
        <f t="shared" si="210"/>
        <v>34.307143570982412</v>
      </c>
      <c r="L843" s="8">
        <v>1</v>
      </c>
      <c r="M843" s="9">
        <v>0</v>
      </c>
      <c r="N843" s="8">
        <v>0</v>
      </c>
      <c r="O843" s="9">
        <v>1</v>
      </c>
      <c r="P843" s="9">
        <v>0</v>
      </c>
      <c r="Q843" s="9">
        <v>0</v>
      </c>
      <c r="R843" s="9">
        <v>0</v>
      </c>
      <c r="S843" s="8">
        <v>1182</v>
      </c>
      <c r="T843" s="9">
        <v>5</v>
      </c>
      <c r="U843" s="9">
        <f t="shared" si="211"/>
        <v>1176</v>
      </c>
      <c r="V843" s="9">
        <f t="shared" si="212"/>
        <v>8</v>
      </c>
      <c r="W843" s="7">
        <v>8.2799999999999994</v>
      </c>
      <c r="X843" s="7">
        <f t="shared" si="214"/>
        <v>19.53</v>
      </c>
      <c r="Y843" s="9">
        <v>1</v>
      </c>
      <c r="Z843" s="9">
        <v>0</v>
      </c>
      <c r="AA843" s="9">
        <v>1</v>
      </c>
      <c r="AB843" s="9">
        <v>0</v>
      </c>
      <c r="AC843" s="9">
        <v>0</v>
      </c>
      <c r="AD843" s="29">
        <v>0</v>
      </c>
      <c r="AE843" s="9">
        <v>0</v>
      </c>
      <c r="AF843" s="9">
        <v>1</v>
      </c>
      <c r="AG843" s="29">
        <v>0</v>
      </c>
      <c r="AH843" s="9">
        <v>0</v>
      </c>
      <c r="AI843" s="29">
        <v>1</v>
      </c>
      <c r="AJ843" s="20">
        <v>1996</v>
      </c>
      <c r="AK843" s="32">
        <v>0.1</v>
      </c>
      <c r="AL843" s="32">
        <v>0.1</v>
      </c>
      <c r="AM843" s="32">
        <v>0.71</v>
      </c>
      <c r="AN843" s="42">
        <v>0.09</v>
      </c>
      <c r="AO843" s="41">
        <v>1</v>
      </c>
      <c r="AP843" s="17">
        <v>0</v>
      </c>
      <c r="AQ843">
        <v>0.63</v>
      </c>
      <c r="AR843" s="39">
        <v>0.37</v>
      </c>
      <c r="AS843" t="s">
        <v>98</v>
      </c>
      <c r="AT843" s="39" t="s">
        <v>98</v>
      </c>
      <c r="AU843">
        <v>0</v>
      </c>
      <c r="AV843" s="17">
        <v>1</v>
      </c>
      <c r="AW843">
        <v>1</v>
      </c>
      <c r="AX843" s="17">
        <v>0</v>
      </c>
      <c r="AY843" s="17" t="s">
        <v>5</v>
      </c>
      <c r="AZ843">
        <v>0</v>
      </c>
      <c r="BA843">
        <v>1</v>
      </c>
      <c r="BB843">
        <v>0</v>
      </c>
      <c r="BC843">
        <v>0</v>
      </c>
      <c r="BD843">
        <v>0</v>
      </c>
      <c r="BE843">
        <v>0</v>
      </c>
      <c r="BF843" s="17">
        <v>0</v>
      </c>
      <c r="BG843">
        <v>0</v>
      </c>
      <c r="BH843">
        <v>1</v>
      </c>
      <c r="BI843" s="17">
        <v>0</v>
      </c>
      <c r="BJ843">
        <v>615</v>
      </c>
      <c r="BK843">
        <v>47</v>
      </c>
      <c r="BL843" s="24">
        <v>33.81</v>
      </c>
      <c r="BM843">
        <v>0</v>
      </c>
      <c r="BN843">
        <v>0</v>
      </c>
      <c r="BO843">
        <v>0</v>
      </c>
      <c r="BP843">
        <v>0</v>
      </c>
      <c r="BQ843">
        <v>1</v>
      </c>
      <c r="BR843">
        <v>0</v>
      </c>
      <c r="BS843">
        <v>0</v>
      </c>
      <c r="BT843" s="17">
        <v>0</v>
      </c>
      <c r="BU843">
        <v>0</v>
      </c>
      <c r="BV843">
        <v>0</v>
      </c>
      <c r="BW843">
        <v>1</v>
      </c>
      <c r="BX843" s="17">
        <v>0</v>
      </c>
      <c r="BY843">
        <v>0</v>
      </c>
      <c r="BZ843">
        <v>0</v>
      </c>
      <c r="CA843">
        <v>0</v>
      </c>
      <c r="CB843">
        <v>0</v>
      </c>
      <c r="CC843" s="17">
        <v>0</v>
      </c>
      <c r="CD843">
        <v>0</v>
      </c>
      <c r="CE843">
        <v>0</v>
      </c>
      <c r="CF843">
        <v>1</v>
      </c>
      <c r="CG843">
        <v>1</v>
      </c>
      <c r="CH843">
        <v>1</v>
      </c>
      <c r="CI843">
        <v>0</v>
      </c>
      <c r="CJ843">
        <v>1</v>
      </c>
      <c r="CK843">
        <v>0</v>
      </c>
      <c r="CL843">
        <v>0</v>
      </c>
      <c r="CM843">
        <v>0</v>
      </c>
      <c r="CN843">
        <v>0</v>
      </c>
      <c r="CO843" s="17">
        <v>0</v>
      </c>
      <c r="CP843">
        <v>0.21149999999999999</v>
      </c>
      <c r="CQ843">
        <v>4</v>
      </c>
      <c r="CR843">
        <v>1</v>
      </c>
      <c r="CS843">
        <v>0</v>
      </c>
      <c r="CT843">
        <v>16</v>
      </c>
      <c r="CZ843" s="33" t="s">
        <v>85</v>
      </c>
    </row>
    <row r="844" spans="1:104" x14ac:dyDescent="0.25">
      <c r="A844">
        <v>843</v>
      </c>
      <c r="B844">
        <v>57</v>
      </c>
      <c r="C844" s="24" t="s">
        <v>3912</v>
      </c>
      <c r="D844" s="12">
        <v>1.5</v>
      </c>
      <c r="E844" s="13">
        <f t="shared" si="213"/>
        <v>0.81521739130434778</v>
      </c>
      <c r="F844" s="7">
        <v>1.84</v>
      </c>
      <c r="G844" s="7">
        <f t="shared" si="206"/>
        <v>0.68478260869565222</v>
      </c>
      <c r="H844" s="15">
        <f t="shared" si="207"/>
        <v>2.3152173913043477</v>
      </c>
      <c r="I844" s="11">
        <f t="shared" si="208"/>
        <v>5.3578421263895587E-2</v>
      </c>
      <c r="J844" s="32">
        <f t="shared" si="209"/>
        <v>2.9118707208638905E-2</v>
      </c>
      <c r="K844" s="32">
        <f t="shared" si="210"/>
        <v>34.342183972484918</v>
      </c>
      <c r="L844" s="8">
        <v>1</v>
      </c>
      <c r="M844" s="9">
        <v>0</v>
      </c>
      <c r="N844" s="8">
        <v>0</v>
      </c>
      <c r="O844" s="9">
        <v>1</v>
      </c>
      <c r="P844" s="9">
        <v>0</v>
      </c>
      <c r="Q844" s="9">
        <v>0</v>
      </c>
      <c r="R844" s="9">
        <v>0</v>
      </c>
      <c r="S844" s="8">
        <v>1182</v>
      </c>
      <c r="T844" s="9">
        <v>5</v>
      </c>
      <c r="U844" s="9">
        <f t="shared" si="211"/>
        <v>1176</v>
      </c>
      <c r="V844" s="9">
        <f t="shared" si="212"/>
        <v>8</v>
      </c>
      <c r="W844" s="7">
        <v>8.2799999999999994</v>
      </c>
      <c r="X844" s="7">
        <f t="shared" si="214"/>
        <v>19.53</v>
      </c>
      <c r="Y844" s="9">
        <v>1</v>
      </c>
      <c r="Z844" s="9">
        <v>0</v>
      </c>
      <c r="AA844" s="9">
        <v>1</v>
      </c>
      <c r="AB844" s="9">
        <v>0</v>
      </c>
      <c r="AC844" s="9">
        <v>0</v>
      </c>
      <c r="AD844" s="29">
        <v>0</v>
      </c>
      <c r="AE844" s="9">
        <v>0</v>
      </c>
      <c r="AF844" s="9">
        <v>1</v>
      </c>
      <c r="AG844" s="29">
        <v>0</v>
      </c>
      <c r="AH844" s="9">
        <v>0</v>
      </c>
      <c r="AI844" s="29">
        <v>1</v>
      </c>
      <c r="AJ844" s="20">
        <v>1996</v>
      </c>
      <c r="AK844" s="32">
        <v>0.1</v>
      </c>
      <c r="AL844" s="32">
        <v>0.1</v>
      </c>
      <c r="AM844" s="32">
        <v>0.71</v>
      </c>
      <c r="AN844" s="42">
        <v>0.09</v>
      </c>
      <c r="AO844" s="41">
        <v>1</v>
      </c>
      <c r="AP844" s="17">
        <v>0</v>
      </c>
      <c r="AQ844">
        <v>0.63</v>
      </c>
      <c r="AR844" s="39">
        <v>0.37</v>
      </c>
      <c r="AS844" t="s">
        <v>98</v>
      </c>
      <c r="AT844" s="39" t="s">
        <v>98</v>
      </c>
      <c r="AU844">
        <v>0</v>
      </c>
      <c r="AV844" s="17">
        <v>1</v>
      </c>
      <c r="AW844">
        <v>1</v>
      </c>
      <c r="AX844" s="17">
        <v>0</v>
      </c>
      <c r="AY844" s="17" t="s">
        <v>5</v>
      </c>
      <c r="AZ844">
        <v>0</v>
      </c>
      <c r="BA844">
        <v>1</v>
      </c>
      <c r="BB844">
        <v>0</v>
      </c>
      <c r="BC844">
        <v>0</v>
      </c>
      <c r="BD844">
        <v>0</v>
      </c>
      <c r="BE844">
        <v>0</v>
      </c>
      <c r="BF844" s="17">
        <v>0</v>
      </c>
      <c r="BG844">
        <v>0</v>
      </c>
      <c r="BH844">
        <v>1</v>
      </c>
      <c r="BI844" s="17">
        <v>0</v>
      </c>
      <c r="BJ844">
        <v>615</v>
      </c>
      <c r="BK844">
        <v>47</v>
      </c>
      <c r="BL844" s="24">
        <v>33.81</v>
      </c>
      <c r="BM844">
        <v>0</v>
      </c>
      <c r="BN844">
        <v>0</v>
      </c>
      <c r="BO844">
        <v>0</v>
      </c>
      <c r="BP844">
        <v>0</v>
      </c>
      <c r="BQ844">
        <v>1</v>
      </c>
      <c r="BR844">
        <v>0</v>
      </c>
      <c r="BS844">
        <v>0</v>
      </c>
      <c r="BT844" s="17">
        <v>0</v>
      </c>
      <c r="BU844">
        <v>0</v>
      </c>
      <c r="BV844">
        <v>0</v>
      </c>
      <c r="BW844">
        <v>1</v>
      </c>
      <c r="BX844" s="17">
        <v>0</v>
      </c>
      <c r="BY844">
        <v>0</v>
      </c>
      <c r="BZ844">
        <v>0</v>
      </c>
      <c r="CA844">
        <v>0</v>
      </c>
      <c r="CB844">
        <v>0</v>
      </c>
      <c r="CC844" s="17">
        <v>0</v>
      </c>
      <c r="CD844">
        <v>0</v>
      </c>
      <c r="CE844">
        <v>0</v>
      </c>
      <c r="CF844">
        <v>1</v>
      </c>
      <c r="CG844">
        <v>1</v>
      </c>
      <c r="CH844">
        <v>1</v>
      </c>
      <c r="CI844">
        <v>0</v>
      </c>
      <c r="CJ844">
        <v>1</v>
      </c>
      <c r="CK844">
        <v>0</v>
      </c>
      <c r="CL844">
        <v>0</v>
      </c>
      <c r="CM844">
        <v>0</v>
      </c>
      <c r="CN844">
        <v>0</v>
      </c>
      <c r="CO844" s="17">
        <v>0</v>
      </c>
      <c r="CP844">
        <v>0.21149999999999999</v>
      </c>
      <c r="CQ844">
        <v>4</v>
      </c>
      <c r="CR844">
        <v>1</v>
      </c>
      <c r="CS844">
        <v>0</v>
      </c>
      <c r="CT844">
        <v>16</v>
      </c>
      <c r="CZ844" s="33" t="s">
        <v>85</v>
      </c>
    </row>
    <row r="845" spans="1:104" x14ac:dyDescent="0.25">
      <c r="A845">
        <v>844</v>
      </c>
      <c r="B845">
        <v>58</v>
      </c>
      <c r="C845" s="24" t="s">
        <v>3921</v>
      </c>
      <c r="D845" s="12">
        <v>7.2</v>
      </c>
      <c r="E845" s="13">
        <v>0.6</v>
      </c>
      <c r="F845" s="7">
        <f t="shared" ref="F845:F908" si="215">D845/E845</f>
        <v>12</v>
      </c>
      <c r="G845" s="7">
        <f t="shared" si="206"/>
        <v>6.6000000000000005</v>
      </c>
      <c r="H845" s="15">
        <f t="shared" si="207"/>
        <v>7.8</v>
      </c>
      <c r="I845" s="11">
        <f t="shared" si="208"/>
        <v>0.20433118274318615</v>
      </c>
      <c r="J845" s="32">
        <f t="shared" si="209"/>
        <v>1.7027598561932179E-2</v>
      </c>
      <c r="K845" s="32">
        <f t="shared" si="210"/>
        <v>58.728187440104094</v>
      </c>
      <c r="L845" s="8">
        <v>1</v>
      </c>
      <c r="M845" s="9">
        <v>0</v>
      </c>
      <c r="N845" s="8">
        <v>1</v>
      </c>
      <c r="O845" s="9">
        <v>0</v>
      </c>
      <c r="P845" s="9">
        <v>0</v>
      </c>
      <c r="Q845" s="9">
        <v>0</v>
      </c>
      <c r="R845" s="9">
        <v>0</v>
      </c>
      <c r="S845" s="8">
        <v>3316</v>
      </c>
      <c r="T845" s="9">
        <v>10</v>
      </c>
      <c r="U845" s="9">
        <f t="shared" si="211"/>
        <v>3305</v>
      </c>
      <c r="V845" s="9">
        <f t="shared" si="212"/>
        <v>14</v>
      </c>
      <c r="W845" s="7">
        <v>7.6</v>
      </c>
      <c r="X845" s="7">
        <v>4.5999999999999996</v>
      </c>
      <c r="Y845" s="9">
        <v>1</v>
      </c>
      <c r="Z845" s="9">
        <v>0</v>
      </c>
      <c r="AA845" s="9">
        <v>1</v>
      </c>
      <c r="AB845" s="9">
        <v>0</v>
      </c>
      <c r="AC845" s="9">
        <v>0</v>
      </c>
      <c r="AD845" s="29">
        <v>0</v>
      </c>
      <c r="AE845" s="9">
        <v>0</v>
      </c>
      <c r="AF845" s="9">
        <v>1</v>
      </c>
      <c r="AG845" s="29">
        <v>0</v>
      </c>
      <c r="AH845" s="9">
        <v>1</v>
      </c>
      <c r="AI845" s="29">
        <v>0</v>
      </c>
      <c r="AJ845" s="20">
        <v>2009</v>
      </c>
      <c r="AK845" s="32">
        <v>0.09</v>
      </c>
      <c r="AL845" s="32">
        <v>0.38</v>
      </c>
      <c r="AM845" s="32">
        <v>0.46</v>
      </c>
      <c r="AN845" s="42">
        <v>7.0000000000000007E-2</v>
      </c>
      <c r="AO845" s="41">
        <v>0.3</v>
      </c>
      <c r="AP845" s="17">
        <v>0.7</v>
      </c>
      <c r="AQ845">
        <v>1</v>
      </c>
      <c r="AR845" s="39">
        <v>0</v>
      </c>
      <c r="AS845">
        <v>0.9</v>
      </c>
      <c r="AT845" s="39">
        <v>0.1</v>
      </c>
      <c r="AU845">
        <v>0</v>
      </c>
      <c r="AV845" s="17">
        <v>1</v>
      </c>
      <c r="AW845">
        <v>0</v>
      </c>
      <c r="AX845" s="17">
        <v>1</v>
      </c>
      <c r="AY845" s="17" t="s">
        <v>5</v>
      </c>
      <c r="AZ845">
        <v>0</v>
      </c>
      <c r="BA845">
        <v>1</v>
      </c>
      <c r="BB845">
        <v>0</v>
      </c>
      <c r="BC845">
        <v>0</v>
      </c>
      <c r="BD845">
        <v>0</v>
      </c>
      <c r="BE845">
        <v>0</v>
      </c>
      <c r="BF845" s="17">
        <v>0</v>
      </c>
      <c r="BG845">
        <v>0</v>
      </c>
      <c r="BH845">
        <v>1</v>
      </c>
      <c r="BI845" s="17">
        <v>0</v>
      </c>
      <c r="BJ845">
        <v>1732</v>
      </c>
      <c r="BK845">
        <v>201</v>
      </c>
      <c r="BL845" s="24">
        <v>38</v>
      </c>
      <c r="BM845">
        <v>1</v>
      </c>
      <c r="BN845">
        <v>0</v>
      </c>
      <c r="BO845">
        <v>0</v>
      </c>
      <c r="BP845">
        <v>0</v>
      </c>
      <c r="BQ845">
        <v>0</v>
      </c>
      <c r="BR845">
        <v>0</v>
      </c>
      <c r="BS845">
        <v>0</v>
      </c>
      <c r="BT845" s="17">
        <v>0</v>
      </c>
      <c r="BU845">
        <v>0</v>
      </c>
      <c r="BV845">
        <v>1</v>
      </c>
      <c r="BW845">
        <v>0</v>
      </c>
      <c r="BX845" s="17">
        <v>0</v>
      </c>
      <c r="BY845">
        <v>0</v>
      </c>
      <c r="BZ845">
        <v>0</v>
      </c>
      <c r="CA845">
        <v>0</v>
      </c>
      <c r="CB845">
        <v>0</v>
      </c>
      <c r="CC845" s="17">
        <v>0</v>
      </c>
      <c r="CD845">
        <v>0</v>
      </c>
      <c r="CE845">
        <v>0</v>
      </c>
      <c r="CF845">
        <v>1</v>
      </c>
      <c r="CG845">
        <v>1</v>
      </c>
      <c r="CH845">
        <v>0</v>
      </c>
      <c r="CI845">
        <v>0</v>
      </c>
      <c r="CJ845">
        <v>0</v>
      </c>
      <c r="CK845">
        <v>1</v>
      </c>
      <c r="CL845">
        <v>0</v>
      </c>
      <c r="CM845">
        <v>1</v>
      </c>
      <c r="CN845">
        <v>0</v>
      </c>
      <c r="CO845" s="17">
        <v>0</v>
      </c>
      <c r="CP845">
        <v>0</v>
      </c>
      <c r="CQ845">
        <v>0</v>
      </c>
      <c r="CR845">
        <v>0</v>
      </c>
      <c r="CS845">
        <v>1</v>
      </c>
      <c r="CT845">
        <v>24</v>
      </c>
      <c r="CZ845" s="33" t="s">
        <v>85</v>
      </c>
    </row>
    <row r="846" spans="1:104" x14ac:dyDescent="0.25">
      <c r="A846">
        <v>845</v>
      </c>
      <c r="B846">
        <v>58</v>
      </c>
      <c r="C846" s="24" t="s">
        <v>3921</v>
      </c>
      <c r="D846" s="12">
        <v>9.1</v>
      </c>
      <c r="E846" s="13">
        <v>2.2999999999999998</v>
      </c>
      <c r="F846" s="7">
        <f t="shared" si="215"/>
        <v>3.956521739130435</v>
      </c>
      <c r="G846" s="7">
        <f t="shared" si="206"/>
        <v>6.8</v>
      </c>
      <c r="H846" s="15">
        <f t="shared" si="207"/>
        <v>11.399999999999999</v>
      </c>
      <c r="I846" s="11">
        <f t="shared" si="208"/>
        <v>6.8659674321075184E-2</v>
      </c>
      <c r="J846" s="32">
        <f t="shared" si="209"/>
        <v>1.7353544059172846E-2</v>
      </c>
      <c r="K846" s="32">
        <f t="shared" si="210"/>
        <v>57.625116609619212</v>
      </c>
      <c r="L846" s="8">
        <v>1</v>
      </c>
      <c r="M846" s="9">
        <v>0</v>
      </c>
      <c r="N846" s="8">
        <v>1</v>
      </c>
      <c r="O846" s="9">
        <v>0</v>
      </c>
      <c r="P846" s="9">
        <v>0</v>
      </c>
      <c r="Q846" s="9">
        <v>0</v>
      </c>
      <c r="R846" s="9">
        <v>0</v>
      </c>
      <c r="S846" s="8">
        <v>3316</v>
      </c>
      <c r="T846" s="9">
        <v>10</v>
      </c>
      <c r="U846" s="9">
        <f t="shared" si="211"/>
        <v>3305</v>
      </c>
      <c r="V846" s="9">
        <f t="shared" si="212"/>
        <v>14</v>
      </c>
      <c r="W846" s="7">
        <v>7.6</v>
      </c>
      <c r="X846" s="7">
        <v>4.5999999999999996</v>
      </c>
      <c r="Y846" s="9">
        <v>1</v>
      </c>
      <c r="Z846" s="9">
        <v>0</v>
      </c>
      <c r="AA846" s="9">
        <v>1</v>
      </c>
      <c r="AB846" s="9">
        <v>0</v>
      </c>
      <c r="AC846" s="9">
        <v>0</v>
      </c>
      <c r="AD846" s="29">
        <v>0</v>
      </c>
      <c r="AE846" s="9">
        <v>0</v>
      </c>
      <c r="AF846" s="9">
        <v>1</v>
      </c>
      <c r="AG846" s="29">
        <v>0</v>
      </c>
      <c r="AH846" s="9">
        <v>1</v>
      </c>
      <c r="AI846" s="29">
        <v>0</v>
      </c>
      <c r="AJ846" s="20">
        <v>2009</v>
      </c>
      <c r="AK846" s="32">
        <v>0.09</v>
      </c>
      <c r="AL846" s="32">
        <v>0.38</v>
      </c>
      <c r="AM846" s="32">
        <v>0.46</v>
      </c>
      <c r="AN846" s="42">
        <v>7.0000000000000007E-2</v>
      </c>
      <c r="AO846" s="41">
        <v>0.3</v>
      </c>
      <c r="AP846" s="17">
        <v>0.7</v>
      </c>
      <c r="AQ846">
        <v>1</v>
      </c>
      <c r="AR846" s="39">
        <v>0</v>
      </c>
      <c r="AS846">
        <v>0.9</v>
      </c>
      <c r="AT846" s="39">
        <v>0.1</v>
      </c>
      <c r="AU846">
        <v>0</v>
      </c>
      <c r="AV846" s="17">
        <v>1</v>
      </c>
      <c r="AW846">
        <v>0</v>
      </c>
      <c r="AX846" s="17">
        <v>1</v>
      </c>
      <c r="AY846" s="17" t="s">
        <v>5</v>
      </c>
      <c r="AZ846">
        <v>0</v>
      </c>
      <c r="BA846">
        <v>1</v>
      </c>
      <c r="BB846">
        <v>0</v>
      </c>
      <c r="BC846">
        <v>0</v>
      </c>
      <c r="BD846">
        <v>0</v>
      </c>
      <c r="BE846">
        <v>0</v>
      </c>
      <c r="BF846" s="17">
        <v>0</v>
      </c>
      <c r="BG846">
        <v>0</v>
      </c>
      <c r="BH846">
        <v>1</v>
      </c>
      <c r="BI846" s="17">
        <v>0</v>
      </c>
      <c r="BJ846">
        <v>1732</v>
      </c>
      <c r="BK846">
        <v>201</v>
      </c>
      <c r="BL846" s="24">
        <v>38</v>
      </c>
      <c r="BM846">
        <v>0</v>
      </c>
      <c r="BN846">
        <v>0</v>
      </c>
      <c r="BO846">
        <v>0</v>
      </c>
      <c r="BP846">
        <v>0</v>
      </c>
      <c r="BQ846">
        <v>0</v>
      </c>
      <c r="BR846">
        <v>0</v>
      </c>
      <c r="BS846">
        <v>0</v>
      </c>
      <c r="BT846" s="17">
        <v>1</v>
      </c>
      <c r="BU846">
        <v>0</v>
      </c>
      <c r="BV846">
        <v>0</v>
      </c>
      <c r="BW846">
        <v>1</v>
      </c>
      <c r="BX846" s="17">
        <v>0</v>
      </c>
      <c r="BY846">
        <v>0</v>
      </c>
      <c r="BZ846">
        <v>0</v>
      </c>
      <c r="CA846">
        <v>0</v>
      </c>
      <c r="CB846">
        <v>0</v>
      </c>
      <c r="CC846" s="17">
        <v>0</v>
      </c>
      <c r="CD846">
        <v>0</v>
      </c>
      <c r="CE846">
        <v>0</v>
      </c>
      <c r="CF846">
        <v>1</v>
      </c>
      <c r="CG846">
        <v>1</v>
      </c>
      <c r="CH846">
        <v>0</v>
      </c>
      <c r="CI846">
        <v>0</v>
      </c>
      <c r="CJ846">
        <v>0</v>
      </c>
      <c r="CK846">
        <v>1</v>
      </c>
      <c r="CL846">
        <v>0</v>
      </c>
      <c r="CM846">
        <v>1</v>
      </c>
      <c r="CN846">
        <v>0</v>
      </c>
      <c r="CO846" s="17">
        <v>0</v>
      </c>
      <c r="CP846">
        <v>0</v>
      </c>
      <c r="CQ846">
        <v>0</v>
      </c>
      <c r="CR846">
        <v>0</v>
      </c>
      <c r="CS846">
        <v>1</v>
      </c>
      <c r="CT846">
        <v>24</v>
      </c>
      <c r="CZ846" s="33" t="s">
        <v>85</v>
      </c>
    </row>
    <row r="847" spans="1:104" x14ac:dyDescent="0.25">
      <c r="A847">
        <v>846</v>
      </c>
      <c r="B847">
        <v>58</v>
      </c>
      <c r="C847" s="24" t="s">
        <v>3921</v>
      </c>
      <c r="D847" s="12">
        <v>5.7</v>
      </c>
      <c r="E847" s="13">
        <v>0.6</v>
      </c>
      <c r="F847" s="7">
        <f t="shared" si="215"/>
        <v>9.5</v>
      </c>
      <c r="G847" s="7">
        <f t="shared" si="206"/>
        <v>5.1000000000000005</v>
      </c>
      <c r="H847" s="15">
        <f t="shared" si="207"/>
        <v>6.3</v>
      </c>
      <c r="I847" s="11">
        <f t="shared" si="208"/>
        <v>0.1889355130790461</v>
      </c>
      <c r="J847" s="32">
        <f t="shared" si="209"/>
        <v>1.9887948745162747E-2</v>
      </c>
      <c r="K847" s="32">
        <f t="shared" si="210"/>
        <v>50.281706414957718</v>
      </c>
      <c r="L847" s="8">
        <v>1</v>
      </c>
      <c r="M847" s="9">
        <v>0</v>
      </c>
      <c r="N847" s="8">
        <v>1</v>
      </c>
      <c r="O847" s="9">
        <v>0</v>
      </c>
      <c r="P847" s="9">
        <v>0</v>
      </c>
      <c r="Q847" s="9">
        <v>0</v>
      </c>
      <c r="R847" s="9">
        <v>0</v>
      </c>
      <c r="S847" s="8">
        <v>2451</v>
      </c>
      <c r="T847" s="9">
        <v>12</v>
      </c>
      <c r="U847" s="9">
        <f t="shared" si="211"/>
        <v>2438</v>
      </c>
      <c r="V847" s="9">
        <f t="shared" si="212"/>
        <v>14</v>
      </c>
      <c r="W847" s="7">
        <v>7.6</v>
      </c>
      <c r="X847" s="7">
        <v>4.5999999999999996</v>
      </c>
      <c r="Y847" s="9">
        <v>1</v>
      </c>
      <c r="Z847" s="9">
        <v>0</v>
      </c>
      <c r="AA847" s="9">
        <v>1</v>
      </c>
      <c r="AB847" s="9">
        <v>0</v>
      </c>
      <c r="AC847" s="9">
        <v>0</v>
      </c>
      <c r="AD847" s="29">
        <v>0</v>
      </c>
      <c r="AE847" s="9">
        <v>0</v>
      </c>
      <c r="AF847" s="9">
        <v>1</v>
      </c>
      <c r="AG847" s="29">
        <v>0</v>
      </c>
      <c r="AH847" s="9">
        <v>1</v>
      </c>
      <c r="AI847" s="29">
        <v>0</v>
      </c>
      <c r="AJ847" s="20">
        <v>2009</v>
      </c>
      <c r="AK847" s="32">
        <v>0.09</v>
      </c>
      <c r="AL847" s="32">
        <v>0.38</v>
      </c>
      <c r="AM847" s="32">
        <v>0.46</v>
      </c>
      <c r="AN847" s="42">
        <v>7.0000000000000007E-2</v>
      </c>
      <c r="AO847" s="41">
        <v>0.3</v>
      </c>
      <c r="AP847" s="17">
        <v>0.7</v>
      </c>
      <c r="AQ847">
        <v>0</v>
      </c>
      <c r="AR847" s="39">
        <v>1</v>
      </c>
      <c r="AS847">
        <v>0.9</v>
      </c>
      <c r="AT847" s="39">
        <v>0.1</v>
      </c>
      <c r="AU847">
        <v>0</v>
      </c>
      <c r="AV847" s="17">
        <v>1</v>
      </c>
      <c r="AW847">
        <v>0</v>
      </c>
      <c r="AX847" s="17">
        <v>1</v>
      </c>
      <c r="AY847" s="17" t="s">
        <v>5</v>
      </c>
      <c r="AZ847">
        <v>0</v>
      </c>
      <c r="BA847">
        <v>1</v>
      </c>
      <c r="BB847">
        <v>0</v>
      </c>
      <c r="BC847">
        <v>0</v>
      </c>
      <c r="BD847">
        <v>0</v>
      </c>
      <c r="BE847">
        <v>0</v>
      </c>
      <c r="BF847" s="17">
        <v>0</v>
      </c>
      <c r="BG847">
        <v>0</v>
      </c>
      <c r="BH847">
        <v>1</v>
      </c>
      <c r="BI847" s="17">
        <v>0</v>
      </c>
      <c r="BJ847">
        <v>1732</v>
      </c>
      <c r="BK847">
        <v>201</v>
      </c>
      <c r="BL847" s="24">
        <v>38</v>
      </c>
      <c r="BM847">
        <v>1</v>
      </c>
      <c r="BN847">
        <v>0</v>
      </c>
      <c r="BO847">
        <v>0</v>
      </c>
      <c r="BP847">
        <v>0</v>
      </c>
      <c r="BQ847">
        <v>0</v>
      </c>
      <c r="BR847">
        <v>0</v>
      </c>
      <c r="BS847">
        <v>0</v>
      </c>
      <c r="BT847" s="17">
        <v>0</v>
      </c>
      <c r="BU847">
        <v>0</v>
      </c>
      <c r="BV847">
        <v>0</v>
      </c>
      <c r="BW847">
        <v>0</v>
      </c>
      <c r="BX847" s="17">
        <v>0</v>
      </c>
      <c r="BY847">
        <v>0</v>
      </c>
      <c r="BZ847">
        <v>0</v>
      </c>
      <c r="CA847">
        <v>0</v>
      </c>
      <c r="CB847">
        <v>0</v>
      </c>
      <c r="CC847" s="17">
        <v>0</v>
      </c>
      <c r="CD847">
        <v>0</v>
      </c>
      <c r="CE847">
        <v>0</v>
      </c>
      <c r="CF847">
        <v>1</v>
      </c>
      <c r="CG847">
        <v>1</v>
      </c>
      <c r="CH847">
        <v>0</v>
      </c>
      <c r="CI847">
        <v>0</v>
      </c>
      <c r="CJ847">
        <v>0</v>
      </c>
      <c r="CK847">
        <v>1</v>
      </c>
      <c r="CL847">
        <v>0</v>
      </c>
      <c r="CM847">
        <v>1</v>
      </c>
      <c r="CN847">
        <v>0</v>
      </c>
      <c r="CO847" s="17">
        <v>0</v>
      </c>
      <c r="CP847">
        <v>0</v>
      </c>
      <c r="CQ847">
        <v>0</v>
      </c>
      <c r="CR847">
        <v>0</v>
      </c>
      <c r="CS847">
        <v>1</v>
      </c>
      <c r="CT847">
        <v>24</v>
      </c>
      <c r="CZ847" s="33" t="s">
        <v>85</v>
      </c>
    </row>
    <row r="848" spans="1:104" x14ac:dyDescent="0.25">
      <c r="A848">
        <v>847</v>
      </c>
      <c r="B848">
        <v>58</v>
      </c>
      <c r="C848" s="24" t="s">
        <v>3921</v>
      </c>
      <c r="D848" s="12">
        <v>5.4</v>
      </c>
      <c r="E848" s="13">
        <v>0.6</v>
      </c>
      <c r="F848" s="7">
        <f t="shared" si="215"/>
        <v>9.0000000000000018</v>
      </c>
      <c r="G848" s="7">
        <f t="shared" si="206"/>
        <v>4.8000000000000007</v>
      </c>
      <c r="H848" s="15">
        <f t="shared" si="207"/>
        <v>6</v>
      </c>
      <c r="I848" s="11">
        <f t="shared" si="208"/>
        <v>0.15942318366671104</v>
      </c>
      <c r="J848" s="32">
        <f t="shared" si="209"/>
        <v>1.7713687074079002E-2</v>
      </c>
      <c r="K848" s="32">
        <f t="shared" si="210"/>
        <v>56.453520705089772</v>
      </c>
      <c r="L848" s="8">
        <v>1</v>
      </c>
      <c r="M848" s="9">
        <v>0</v>
      </c>
      <c r="N848" s="8">
        <v>1</v>
      </c>
      <c r="O848" s="9">
        <v>0</v>
      </c>
      <c r="P848" s="9">
        <v>0</v>
      </c>
      <c r="Q848" s="9">
        <v>0</v>
      </c>
      <c r="R848" s="9">
        <v>0</v>
      </c>
      <c r="S848" s="8">
        <v>3119</v>
      </c>
      <c r="T848" s="9">
        <v>12</v>
      </c>
      <c r="U848" s="9">
        <f t="shared" si="211"/>
        <v>3106</v>
      </c>
      <c r="V848" s="9">
        <f t="shared" si="212"/>
        <v>14</v>
      </c>
      <c r="W848" s="7">
        <v>7.6</v>
      </c>
      <c r="X848" s="7">
        <v>4.5999999999999996</v>
      </c>
      <c r="Y848" s="9">
        <v>1</v>
      </c>
      <c r="Z848" s="9">
        <v>0</v>
      </c>
      <c r="AA848" s="9">
        <v>1</v>
      </c>
      <c r="AB848" s="9">
        <v>0</v>
      </c>
      <c r="AC848" s="9">
        <v>0</v>
      </c>
      <c r="AD848" s="29">
        <v>0</v>
      </c>
      <c r="AE848" s="9">
        <v>0</v>
      </c>
      <c r="AF848" s="9">
        <v>1</v>
      </c>
      <c r="AG848" s="29">
        <v>0</v>
      </c>
      <c r="AH848" s="9">
        <v>1</v>
      </c>
      <c r="AI848" s="29">
        <v>0</v>
      </c>
      <c r="AJ848" s="20">
        <v>2009</v>
      </c>
      <c r="AK848" s="32">
        <v>0.09</v>
      </c>
      <c r="AL848" s="32">
        <v>0.38</v>
      </c>
      <c r="AM848" s="32">
        <v>0.46</v>
      </c>
      <c r="AN848" s="42">
        <v>7.0000000000000007E-2</v>
      </c>
      <c r="AO848" s="41">
        <v>0.3</v>
      </c>
      <c r="AP848" s="17">
        <v>0.7</v>
      </c>
      <c r="AQ848">
        <v>0</v>
      </c>
      <c r="AR848" s="39">
        <v>1</v>
      </c>
      <c r="AS848">
        <v>0.9</v>
      </c>
      <c r="AT848" s="39">
        <v>0.1</v>
      </c>
      <c r="AU848">
        <v>0</v>
      </c>
      <c r="AV848" s="17">
        <v>1</v>
      </c>
      <c r="AW848">
        <v>0</v>
      </c>
      <c r="AX848" s="17">
        <v>1</v>
      </c>
      <c r="AY848" s="17" t="s">
        <v>5</v>
      </c>
      <c r="AZ848">
        <v>0</v>
      </c>
      <c r="BA848">
        <v>1</v>
      </c>
      <c r="BB848">
        <v>0</v>
      </c>
      <c r="BC848">
        <v>0</v>
      </c>
      <c r="BD848">
        <v>0</v>
      </c>
      <c r="BE848">
        <v>0</v>
      </c>
      <c r="BF848" s="17">
        <v>0</v>
      </c>
      <c r="BG848">
        <v>0</v>
      </c>
      <c r="BH848">
        <v>1</v>
      </c>
      <c r="BI848" s="17">
        <v>0</v>
      </c>
      <c r="BJ848">
        <v>1732</v>
      </c>
      <c r="BK848">
        <v>201</v>
      </c>
      <c r="BL848" s="24">
        <v>38</v>
      </c>
      <c r="BM848">
        <v>0</v>
      </c>
      <c r="BN848">
        <v>0</v>
      </c>
      <c r="BO848">
        <v>0</v>
      </c>
      <c r="BP848">
        <v>0</v>
      </c>
      <c r="BQ848">
        <v>0</v>
      </c>
      <c r="BR848">
        <v>1</v>
      </c>
      <c r="BS848">
        <v>0</v>
      </c>
      <c r="BT848" s="17">
        <v>0</v>
      </c>
      <c r="BU848">
        <v>0</v>
      </c>
      <c r="BV848">
        <v>0</v>
      </c>
      <c r="BW848">
        <v>1</v>
      </c>
      <c r="BX848" s="17">
        <v>0</v>
      </c>
      <c r="BY848">
        <v>0</v>
      </c>
      <c r="BZ848">
        <v>0</v>
      </c>
      <c r="CA848">
        <v>0</v>
      </c>
      <c r="CB848">
        <v>0</v>
      </c>
      <c r="CC848" s="17">
        <v>0</v>
      </c>
      <c r="CD848">
        <v>0</v>
      </c>
      <c r="CE848">
        <v>0</v>
      </c>
      <c r="CF848">
        <v>1</v>
      </c>
      <c r="CG848">
        <v>1</v>
      </c>
      <c r="CH848">
        <v>0</v>
      </c>
      <c r="CI848">
        <v>0</v>
      </c>
      <c r="CJ848">
        <v>0</v>
      </c>
      <c r="CK848">
        <v>1</v>
      </c>
      <c r="CL848">
        <v>0</v>
      </c>
      <c r="CM848">
        <v>1</v>
      </c>
      <c r="CN848">
        <v>0</v>
      </c>
      <c r="CO848" s="17">
        <v>0</v>
      </c>
      <c r="CP848">
        <v>0</v>
      </c>
      <c r="CQ848">
        <v>0</v>
      </c>
      <c r="CR848">
        <v>0</v>
      </c>
      <c r="CS848">
        <v>1</v>
      </c>
      <c r="CT848">
        <v>24</v>
      </c>
      <c r="CZ848" s="33" t="s">
        <v>85</v>
      </c>
    </row>
    <row r="849" spans="1:104" x14ac:dyDescent="0.25">
      <c r="A849">
        <v>848</v>
      </c>
      <c r="B849">
        <v>58</v>
      </c>
      <c r="C849" s="24" t="s">
        <v>3921</v>
      </c>
      <c r="D849" s="12">
        <v>5</v>
      </c>
      <c r="E849" s="13">
        <v>1.5</v>
      </c>
      <c r="F849" s="7">
        <f t="shared" si="215"/>
        <v>3.3333333333333335</v>
      </c>
      <c r="G849" s="7">
        <f t="shared" si="206"/>
        <v>3.5</v>
      </c>
      <c r="H849" s="15">
        <f t="shared" si="207"/>
        <v>6.5</v>
      </c>
      <c r="I849" s="11">
        <f t="shared" si="208"/>
        <v>6.7341975958526951E-2</v>
      </c>
      <c r="J849" s="32">
        <f t="shared" si="209"/>
        <v>2.0202592787558083E-2</v>
      </c>
      <c r="K849" s="32">
        <f t="shared" si="210"/>
        <v>49.498597062049257</v>
      </c>
      <c r="L849" s="8">
        <v>1</v>
      </c>
      <c r="M849" s="9">
        <v>0</v>
      </c>
      <c r="N849" s="8">
        <v>1</v>
      </c>
      <c r="O849" s="9">
        <v>0</v>
      </c>
      <c r="P849" s="9">
        <v>0</v>
      </c>
      <c r="Q849" s="9">
        <v>0</v>
      </c>
      <c r="R849" s="9">
        <v>0</v>
      </c>
      <c r="S849" s="8">
        <v>2451</v>
      </c>
      <c r="T849" s="9">
        <v>11</v>
      </c>
      <c r="U849" s="9">
        <f t="shared" si="211"/>
        <v>2439</v>
      </c>
      <c r="V849" s="9">
        <f t="shared" si="212"/>
        <v>14</v>
      </c>
      <c r="W849" s="7">
        <v>7.6</v>
      </c>
      <c r="X849" s="7">
        <v>4.5999999999999996</v>
      </c>
      <c r="Y849" s="9">
        <v>1</v>
      </c>
      <c r="Z849" s="9">
        <v>0</v>
      </c>
      <c r="AA849" s="9">
        <v>1</v>
      </c>
      <c r="AB849" s="9">
        <v>0</v>
      </c>
      <c r="AC849" s="9">
        <v>0</v>
      </c>
      <c r="AD849" s="29">
        <v>0</v>
      </c>
      <c r="AE849" s="9">
        <v>0</v>
      </c>
      <c r="AF849" s="9">
        <v>1</v>
      </c>
      <c r="AG849" s="29">
        <v>0</v>
      </c>
      <c r="AH849" s="9">
        <v>1</v>
      </c>
      <c r="AI849" s="29">
        <v>0</v>
      </c>
      <c r="AJ849" s="20">
        <v>2009</v>
      </c>
      <c r="AK849" s="32">
        <v>0.09</v>
      </c>
      <c r="AL849" s="32">
        <v>0.38</v>
      </c>
      <c r="AM849" s="32">
        <v>0.46</v>
      </c>
      <c r="AN849" s="42">
        <v>7.0000000000000007E-2</v>
      </c>
      <c r="AO849" s="41">
        <v>0.3</v>
      </c>
      <c r="AP849" s="17">
        <v>0.7</v>
      </c>
      <c r="AQ849">
        <v>0</v>
      </c>
      <c r="AR849" s="39">
        <v>1</v>
      </c>
      <c r="AS849">
        <v>0.9</v>
      </c>
      <c r="AT849" s="39">
        <v>0.1</v>
      </c>
      <c r="AU849">
        <v>0</v>
      </c>
      <c r="AV849" s="17">
        <v>1</v>
      </c>
      <c r="AW849">
        <v>0</v>
      </c>
      <c r="AX849" s="17">
        <v>1</v>
      </c>
      <c r="AY849" s="17" t="s">
        <v>5</v>
      </c>
      <c r="AZ849">
        <v>0</v>
      </c>
      <c r="BA849">
        <v>1</v>
      </c>
      <c r="BB849">
        <v>0</v>
      </c>
      <c r="BC849">
        <v>0</v>
      </c>
      <c r="BD849">
        <v>0</v>
      </c>
      <c r="BE849">
        <v>0</v>
      </c>
      <c r="BF849" s="17">
        <v>0</v>
      </c>
      <c r="BG849">
        <v>0</v>
      </c>
      <c r="BH849">
        <v>1</v>
      </c>
      <c r="BI849" s="17">
        <v>0</v>
      </c>
      <c r="BJ849">
        <v>1732</v>
      </c>
      <c r="BK849">
        <v>201</v>
      </c>
      <c r="BL849" s="24">
        <v>38</v>
      </c>
      <c r="BM849">
        <v>0</v>
      </c>
      <c r="BN849">
        <v>0</v>
      </c>
      <c r="BO849">
        <v>0</v>
      </c>
      <c r="BP849">
        <v>0</v>
      </c>
      <c r="BQ849">
        <v>0</v>
      </c>
      <c r="BR849">
        <v>0</v>
      </c>
      <c r="BS849">
        <v>0</v>
      </c>
      <c r="BT849" s="17">
        <v>1</v>
      </c>
      <c r="BU849">
        <v>0</v>
      </c>
      <c r="BV849">
        <v>1</v>
      </c>
      <c r="BW849">
        <v>0</v>
      </c>
      <c r="BX849" s="17">
        <v>0</v>
      </c>
      <c r="BY849">
        <v>0</v>
      </c>
      <c r="BZ849">
        <v>0</v>
      </c>
      <c r="CA849">
        <v>0</v>
      </c>
      <c r="CB849">
        <v>0</v>
      </c>
      <c r="CC849" s="17">
        <v>0</v>
      </c>
      <c r="CD849">
        <v>0</v>
      </c>
      <c r="CE849">
        <v>0</v>
      </c>
      <c r="CF849">
        <v>1</v>
      </c>
      <c r="CG849">
        <v>1</v>
      </c>
      <c r="CH849">
        <v>0</v>
      </c>
      <c r="CI849">
        <v>0</v>
      </c>
      <c r="CJ849">
        <v>0</v>
      </c>
      <c r="CK849">
        <v>1</v>
      </c>
      <c r="CL849">
        <v>0</v>
      </c>
      <c r="CM849">
        <v>1</v>
      </c>
      <c r="CN849">
        <v>0</v>
      </c>
      <c r="CO849" s="17">
        <v>0</v>
      </c>
      <c r="CP849">
        <v>0</v>
      </c>
      <c r="CQ849">
        <v>0</v>
      </c>
      <c r="CR849">
        <v>0</v>
      </c>
      <c r="CS849">
        <v>1</v>
      </c>
      <c r="CT849">
        <v>24</v>
      </c>
      <c r="CZ849" s="33" t="s">
        <v>85</v>
      </c>
    </row>
    <row r="850" spans="1:104" x14ac:dyDescent="0.25">
      <c r="A850">
        <v>849</v>
      </c>
      <c r="B850">
        <v>58</v>
      </c>
      <c r="C850" s="24" t="s">
        <v>3921</v>
      </c>
      <c r="D850" s="12">
        <v>6.3</v>
      </c>
      <c r="E850" s="13">
        <v>1.3</v>
      </c>
      <c r="F850" s="7">
        <f t="shared" si="215"/>
        <v>4.8461538461538458</v>
      </c>
      <c r="G850" s="7">
        <f t="shared" si="206"/>
        <v>5</v>
      </c>
      <c r="H850" s="15">
        <f t="shared" si="207"/>
        <v>7.6</v>
      </c>
      <c r="I850" s="11">
        <f t="shared" si="208"/>
        <v>9.7678410112133671E-2</v>
      </c>
      <c r="J850" s="32">
        <f t="shared" si="209"/>
        <v>2.0155862404091077E-2</v>
      </c>
      <c r="K850" s="32">
        <f t="shared" si="210"/>
        <v>49.613357144025152</v>
      </c>
      <c r="L850" s="8">
        <v>1</v>
      </c>
      <c r="M850" s="9">
        <v>0</v>
      </c>
      <c r="N850" s="8">
        <v>1</v>
      </c>
      <c r="O850" s="9">
        <v>0</v>
      </c>
      <c r="P850" s="9">
        <v>0</v>
      </c>
      <c r="Q850" s="9">
        <v>0</v>
      </c>
      <c r="R850" s="9">
        <v>0</v>
      </c>
      <c r="S850" s="8">
        <v>2451</v>
      </c>
      <c r="T850" s="9">
        <v>12</v>
      </c>
      <c r="U850" s="9">
        <f t="shared" si="211"/>
        <v>2438</v>
      </c>
      <c r="V850" s="9">
        <f t="shared" si="212"/>
        <v>14</v>
      </c>
      <c r="W850" s="7">
        <v>7.6</v>
      </c>
      <c r="X850" s="7">
        <v>4.5999999999999996</v>
      </c>
      <c r="Y850" s="9">
        <v>1</v>
      </c>
      <c r="Z850" s="9">
        <v>0</v>
      </c>
      <c r="AA850" s="9">
        <v>1</v>
      </c>
      <c r="AB850" s="9">
        <v>0</v>
      </c>
      <c r="AC850" s="9">
        <v>0</v>
      </c>
      <c r="AD850" s="29">
        <v>0</v>
      </c>
      <c r="AE850" s="9">
        <v>0</v>
      </c>
      <c r="AF850" s="9">
        <v>1</v>
      </c>
      <c r="AG850" s="29">
        <v>0</v>
      </c>
      <c r="AH850" s="9">
        <v>1</v>
      </c>
      <c r="AI850" s="29">
        <v>0</v>
      </c>
      <c r="AJ850" s="20">
        <v>2009</v>
      </c>
      <c r="AK850" s="32">
        <v>0.09</v>
      </c>
      <c r="AL850" s="32">
        <v>0.38</v>
      </c>
      <c r="AM850" s="32">
        <v>0.46</v>
      </c>
      <c r="AN850" s="42">
        <v>7.0000000000000007E-2</v>
      </c>
      <c r="AO850" s="41">
        <v>0.3</v>
      </c>
      <c r="AP850" s="17">
        <v>0.7</v>
      </c>
      <c r="AQ850">
        <v>0</v>
      </c>
      <c r="AR850" s="39">
        <v>1</v>
      </c>
      <c r="AS850">
        <v>0.9</v>
      </c>
      <c r="AT850" s="39">
        <v>0.1</v>
      </c>
      <c r="AU850">
        <v>0</v>
      </c>
      <c r="AV850" s="17">
        <v>1</v>
      </c>
      <c r="AW850">
        <v>0</v>
      </c>
      <c r="AX850" s="17">
        <v>1</v>
      </c>
      <c r="AY850" s="17" t="s">
        <v>5</v>
      </c>
      <c r="AZ850">
        <v>0</v>
      </c>
      <c r="BA850">
        <v>1</v>
      </c>
      <c r="BB850">
        <v>0</v>
      </c>
      <c r="BC850">
        <v>0</v>
      </c>
      <c r="BD850">
        <v>0</v>
      </c>
      <c r="BE850">
        <v>0</v>
      </c>
      <c r="BF850" s="17">
        <v>0</v>
      </c>
      <c r="BG850">
        <v>0</v>
      </c>
      <c r="BH850">
        <v>1</v>
      </c>
      <c r="BI850" s="17">
        <v>0</v>
      </c>
      <c r="BJ850">
        <v>1732</v>
      </c>
      <c r="BK850">
        <v>201</v>
      </c>
      <c r="BL850" s="24">
        <v>38</v>
      </c>
      <c r="BM850">
        <v>0</v>
      </c>
      <c r="BN850">
        <v>0</v>
      </c>
      <c r="BO850">
        <v>0</v>
      </c>
      <c r="BP850">
        <v>0</v>
      </c>
      <c r="BQ850">
        <v>0</v>
      </c>
      <c r="BR850">
        <v>0</v>
      </c>
      <c r="BS850">
        <v>0</v>
      </c>
      <c r="BT850" s="17">
        <v>1</v>
      </c>
      <c r="BU850">
        <v>0</v>
      </c>
      <c r="BV850">
        <v>1</v>
      </c>
      <c r="BW850">
        <v>0</v>
      </c>
      <c r="BX850" s="17">
        <v>0</v>
      </c>
      <c r="BY850">
        <v>0</v>
      </c>
      <c r="BZ850">
        <v>0</v>
      </c>
      <c r="CA850">
        <v>0</v>
      </c>
      <c r="CB850">
        <v>0</v>
      </c>
      <c r="CC850" s="17">
        <v>0</v>
      </c>
      <c r="CD850">
        <v>0</v>
      </c>
      <c r="CE850">
        <v>0</v>
      </c>
      <c r="CF850">
        <v>1</v>
      </c>
      <c r="CG850">
        <v>1</v>
      </c>
      <c r="CH850">
        <v>0</v>
      </c>
      <c r="CI850">
        <v>0</v>
      </c>
      <c r="CJ850">
        <v>0</v>
      </c>
      <c r="CK850">
        <v>1</v>
      </c>
      <c r="CL850">
        <v>0</v>
      </c>
      <c r="CM850">
        <v>1</v>
      </c>
      <c r="CN850">
        <v>0</v>
      </c>
      <c r="CO850" s="17">
        <v>0</v>
      </c>
      <c r="CP850">
        <v>0</v>
      </c>
      <c r="CQ850">
        <v>0</v>
      </c>
      <c r="CR850">
        <v>0</v>
      </c>
      <c r="CS850">
        <v>1</v>
      </c>
      <c r="CT850">
        <v>24</v>
      </c>
      <c r="CZ850" s="33" t="s">
        <v>85</v>
      </c>
    </row>
    <row r="851" spans="1:104" x14ac:dyDescent="0.25">
      <c r="A851">
        <v>850</v>
      </c>
      <c r="B851">
        <v>58</v>
      </c>
      <c r="C851" s="24" t="s">
        <v>3921</v>
      </c>
      <c r="D851" s="12">
        <v>4.5</v>
      </c>
      <c r="E851" s="13">
        <v>0.9</v>
      </c>
      <c r="F851" s="7">
        <f t="shared" si="215"/>
        <v>5</v>
      </c>
      <c r="G851" s="7">
        <f t="shared" si="206"/>
        <v>3.6</v>
      </c>
      <c r="H851" s="15">
        <f t="shared" si="207"/>
        <v>5.4</v>
      </c>
      <c r="I851" s="11">
        <f t="shared" si="208"/>
        <v>0.13277976293203617</v>
      </c>
      <c r="J851" s="32">
        <f t="shared" si="209"/>
        <v>2.6555952586407236E-2</v>
      </c>
      <c r="K851" s="32">
        <f t="shared" si="210"/>
        <v>37.656340767525464</v>
      </c>
      <c r="L851" s="8">
        <v>1</v>
      </c>
      <c r="M851" s="9">
        <v>0</v>
      </c>
      <c r="N851" s="8">
        <v>1</v>
      </c>
      <c r="O851" s="9">
        <v>0</v>
      </c>
      <c r="P851" s="9">
        <v>0</v>
      </c>
      <c r="Q851" s="9">
        <v>0</v>
      </c>
      <c r="R851" s="9">
        <v>0</v>
      </c>
      <c r="S851" s="8">
        <v>1405</v>
      </c>
      <c r="T851" s="9">
        <v>11</v>
      </c>
      <c r="U851" s="9">
        <f t="shared" si="211"/>
        <v>1393</v>
      </c>
      <c r="V851" s="9">
        <f t="shared" si="212"/>
        <v>14</v>
      </c>
      <c r="W851" s="7">
        <v>7.6</v>
      </c>
      <c r="X851" s="7">
        <v>4.5999999999999996</v>
      </c>
      <c r="Y851" s="9">
        <v>1</v>
      </c>
      <c r="Z851" s="9">
        <v>0</v>
      </c>
      <c r="AA851" s="9">
        <v>1</v>
      </c>
      <c r="AB851" s="9">
        <v>0</v>
      </c>
      <c r="AC851" s="9">
        <v>0</v>
      </c>
      <c r="AD851" s="29">
        <v>0</v>
      </c>
      <c r="AE851" s="9">
        <v>0</v>
      </c>
      <c r="AF851" s="9">
        <v>1</v>
      </c>
      <c r="AG851" s="29">
        <v>0</v>
      </c>
      <c r="AH851" s="9">
        <v>1</v>
      </c>
      <c r="AI851" s="29">
        <v>0</v>
      </c>
      <c r="AJ851" s="20">
        <v>2009</v>
      </c>
      <c r="AK851" s="32">
        <v>0.09</v>
      </c>
      <c r="AL851" s="32">
        <v>0.38</v>
      </c>
      <c r="AM851" s="32">
        <v>0.46</v>
      </c>
      <c r="AN851" s="42">
        <v>7.0000000000000007E-2</v>
      </c>
      <c r="AO851" s="41">
        <v>0.3</v>
      </c>
      <c r="AP851" s="17">
        <v>0.7</v>
      </c>
      <c r="AQ851">
        <v>1</v>
      </c>
      <c r="AR851" s="39">
        <v>0</v>
      </c>
      <c r="AS851">
        <v>0.9</v>
      </c>
      <c r="AT851" s="39">
        <v>0.1</v>
      </c>
      <c r="AU851">
        <v>0</v>
      </c>
      <c r="AV851" s="17">
        <v>1</v>
      </c>
      <c r="AW851">
        <v>0.38</v>
      </c>
      <c r="AX851" s="17">
        <v>0.62</v>
      </c>
      <c r="AY851" s="17" t="s">
        <v>5</v>
      </c>
      <c r="AZ851">
        <v>0</v>
      </c>
      <c r="BA851">
        <v>1</v>
      </c>
      <c r="BB851">
        <v>0</v>
      </c>
      <c r="BC851">
        <v>0</v>
      </c>
      <c r="BD851">
        <v>0</v>
      </c>
      <c r="BE851">
        <v>0</v>
      </c>
      <c r="BF851" s="17">
        <v>0</v>
      </c>
      <c r="BG851">
        <v>0</v>
      </c>
      <c r="BH851">
        <v>1</v>
      </c>
      <c r="BI851" s="17">
        <v>0</v>
      </c>
      <c r="BJ851">
        <v>1732</v>
      </c>
      <c r="BK851">
        <v>201</v>
      </c>
      <c r="BL851" s="24">
        <v>38</v>
      </c>
      <c r="BM851">
        <v>1</v>
      </c>
      <c r="BN851">
        <v>0</v>
      </c>
      <c r="BO851">
        <v>0</v>
      </c>
      <c r="BP851">
        <v>0</v>
      </c>
      <c r="BQ851">
        <v>0</v>
      </c>
      <c r="BR851">
        <v>0</v>
      </c>
      <c r="BS851">
        <v>0</v>
      </c>
      <c r="BT851" s="17">
        <v>0</v>
      </c>
      <c r="BU851">
        <v>0</v>
      </c>
      <c r="BV851">
        <v>0</v>
      </c>
      <c r="BW851">
        <v>1</v>
      </c>
      <c r="BX851" s="17">
        <v>0</v>
      </c>
      <c r="BY851">
        <v>0</v>
      </c>
      <c r="BZ851">
        <v>0</v>
      </c>
      <c r="CA851">
        <v>0</v>
      </c>
      <c r="CB851">
        <v>0</v>
      </c>
      <c r="CC851" s="17">
        <v>0</v>
      </c>
      <c r="CD851">
        <v>0</v>
      </c>
      <c r="CE851">
        <v>0</v>
      </c>
      <c r="CF851">
        <v>1</v>
      </c>
      <c r="CG851">
        <v>1</v>
      </c>
      <c r="CH851">
        <v>0</v>
      </c>
      <c r="CI851">
        <v>0</v>
      </c>
      <c r="CJ851">
        <v>0</v>
      </c>
      <c r="CK851">
        <v>1</v>
      </c>
      <c r="CL851">
        <v>0</v>
      </c>
      <c r="CM851">
        <v>1</v>
      </c>
      <c r="CN851">
        <v>0</v>
      </c>
      <c r="CO851" s="17">
        <v>0</v>
      </c>
      <c r="CP851">
        <v>0</v>
      </c>
      <c r="CQ851">
        <v>0</v>
      </c>
      <c r="CR851">
        <v>0</v>
      </c>
      <c r="CS851">
        <v>1</v>
      </c>
      <c r="CT851">
        <v>24</v>
      </c>
      <c r="CZ851" s="33" t="s">
        <v>85</v>
      </c>
    </row>
    <row r="852" spans="1:104" x14ac:dyDescent="0.25">
      <c r="A852">
        <v>851</v>
      </c>
      <c r="B852">
        <v>58</v>
      </c>
      <c r="C852" s="24" t="s">
        <v>3921</v>
      </c>
      <c r="D852" s="12">
        <v>8</v>
      </c>
      <c r="E852" s="13">
        <v>3.4</v>
      </c>
      <c r="F852" s="7">
        <f t="shared" si="215"/>
        <v>2.3529411764705883</v>
      </c>
      <c r="G852" s="7">
        <f t="shared" si="206"/>
        <v>4.5999999999999996</v>
      </c>
      <c r="H852" s="15">
        <f t="shared" si="207"/>
        <v>11.4</v>
      </c>
      <c r="I852" s="11">
        <f t="shared" si="208"/>
        <v>6.2895414166532826E-2</v>
      </c>
      <c r="J852" s="32">
        <f t="shared" si="209"/>
        <v>2.6730551020776452E-2</v>
      </c>
      <c r="K852" s="32">
        <f t="shared" si="210"/>
        <v>37.410377332765982</v>
      </c>
      <c r="L852" s="8">
        <v>1</v>
      </c>
      <c r="M852" s="9">
        <v>0</v>
      </c>
      <c r="N852" s="8">
        <v>1</v>
      </c>
      <c r="O852" s="9">
        <v>0</v>
      </c>
      <c r="P852" s="9">
        <v>0</v>
      </c>
      <c r="Q852" s="9">
        <v>0</v>
      </c>
      <c r="R852" s="9">
        <v>0</v>
      </c>
      <c r="S852" s="8">
        <v>1405</v>
      </c>
      <c r="T852" s="9">
        <v>10</v>
      </c>
      <c r="U852" s="9">
        <f t="shared" si="211"/>
        <v>1394</v>
      </c>
      <c r="V852" s="9">
        <f t="shared" si="212"/>
        <v>14</v>
      </c>
      <c r="W852" s="7">
        <v>7.6</v>
      </c>
      <c r="X852" s="7">
        <v>4.5999999999999996</v>
      </c>
      <c r="Y852" s="9">
        <v>1</v>
      </c>
      <c r="Z852" s="9">
        <v>0</v>
      </c>
      <c r="AA852" s="9">
        <v>1</v>
      </c>
      <c r="AB852" s="9">
        <v>0</v>
      </c>
      <c r="AC852" s="9">
        <v>0</v>
      </c>
      <c r="AD852" s="29">
        <v>0</v>
      </c>
      <c r="AE852" s="9">
        <v>0</v>
      </c>
      <c r="AF852" s="9">
        <v>1</v>
      </c>
      <c r="AG852" s="29">
        <v>0</v>
      </c>
      <c r="AH852" s="9">
        <v>1</v>
      </c>
      <c r="AI852" s="29">
        <v>0</v>
      </c>
      <c r="AJ852" s="20">
        <v>2009</v>
      </c>
      <c r="AK852" s="32">
        <v>0.09</v>
      </c>
      <c r="AL852" s="32">
        <v>0.38</v>
      </c>
      <c r="AM852" s="32">
        <v>0.46</v>
      </c>
      <c r="AN852" s="42">
        <v>7.0000000000000007E-2</v>
      </c>
      <c r="AO852" s="41">
        <v>0.3</v>
      </c>
      <c r="AP852" s="17">
        <v>0.7</v>
      </c>
      <c r="AQ852">
        <v>1</v>
      </c>
      <c r="AR852" s="39">
        <v>0</v>
      </c>
      <c r="AS852">
        <v>0.9</v>
      </c>
      <c r="AT852" s="39">
        <v>0.1</v>
      </c>
      <c r="AU852">
        <v>0</v>
      </c>
      <c r="AV852" s="17">
        <v>1</v>
      </c>
      <c r="AW852">
        <v>0.38</v>
      </c>
      <c r="AX852" s="17">
        <v>0.62</v>
      </c>
      <c r="AY852" s="17" t="s">
        <v>5</v>
      </c>
      <c r="AZ852">
        <v>0</v>
      </c>
      <c r="BA852">
        <v>1</v>
      </c>
      <c r="BB852">
        <v>0</v>
      </c>
      <c r="BC852">
        <v>0</v>
      </c>
      <c r="BD852">
        <v>0</v>
      </c>
      <c r="BE852">
        <v>0</v>
      </c>
      <c r="BF852" s="17">
        <v>0</v>
      </c>
      <c r="BG852">
        <v>0</v>
      </c>
      <c r="BH852">
        <v>1</v>
      </c>
      <c r="BI852" s="17">
        <v>0</v>
      </c>
      <c r="BJ852">
        <v>1732</v>
      </c>
      <c r="BK852">
        <v>201</v>
      </c>
      <c r="BL852" s="24">
        <v>38</v>
      </c>
      <c r="BM852">
        <v>0</v>
      </c>
      <c r="BN852">
        <v>0</v>
      </c>
      <c r="BO852">
        <v>0</v>
      </c>
      <c r="BP852">
        <v>0</v>
      </c>
      <c r="BQ852">
        <v>0</v>
      </c>
      <c r="BR852">
        <v>0</v>
      </c>
      <c r="BS852">
        <v>0</v>
      </c>
      <c r="BT852" s="17">
        <v>1</v>
      </c>
      <c r="BU852">
        <v>0</v>
      </c>
      <c r="BV852">
        <v>1</v>
      </c>
      <c r="BW852">
        <v>0</v>
      </c>
      <c r="BX852" s="17">
        <v>0</v>
      </c>
      <c r="BY852">
        <v>0</v>
      </c>
      <c r="BZ852">
        <v>0</v>
      </c>
      <c r="CA852">
        <v>0</v>
      </c>
      <c r="CB852">
        <v>0</v>
      </c>
      <c r="CC852" s="17">
        <v>0</v>
      </c>
      <c r="CD852">
        <v>0</v>
      </c>
      <c r="CE852">
        <v>0</v>
      </c>
      <c r="CF852">
        <v>1</v>
      </c>
      <c r="CG852">
        <v>1</v>
      </c>
      <c r="CH852">
        <v>0</v>
      </c>
      <c r="CI852">
        <v>0</v>
      </c>
      <c r="CJ852">
        <v>0</v>
      </c>
      <c r="CK852">
        <v>1</v>
      </c>
      <c r="CL852">
        <v>0</v>
      </c>
      <c r="CM852">
        <v>1</v>
      </c>
      <c r="CN852">
        <v>0</v>
      </c>
      <c r="CO852" s="17">
        <v>0</v>
      </c>
      <c r="CP852">
        <v>0</v>
      </c>
      <c r="CQ852">
        <v>0</v>
      </c>
      <c r="CR852">
        <v>0</v>
      </c>
      <c r="CS852">
        <v>1</v>
      </c>
      <c r="CT852">
        <v>24</v>
      </c>
      <c r="CZ852" s="33" t="s">
        <v>85</v>
      </c>
    </row>
    <row r="853" spans="1:104" x14ac:dyDescent="0.25">
      <c r="A853">
        <v>852</v>
      </c>
      <c r="B853">
        <v>58</v>
      </c>
      <c r="C853" s="24" t="s">
        <v>3921</v>
      </c>
      <c r="D853" s="12">
        <v>8</v>
      </c>
      <c r="E853" s="13">
        <v>3.5</v>
      </c>
      <c r="F853" s="7">
        <f t="shared" si="215"/>
        <v>2.2857142857142856</v>
      </c>
      <c r="G853" s="7">
        <f t="shared" si="206"/>
        <v>4.5</v>
      </c>
      <c r="H853" s="15">
        <f t="shared" si="207"/>
        <v>11.5</v>
      </c>
      <c r="I853" s="11">
        <f t="shared" si="208"/>
        <v>6.1105210393711161E-2</v>
      </c>
      <c r="J853" s="32">
        <f t="shared" si="209"/>
        <v>2.6733529547248634E-2</v>
      </c>
      <c r="K853" s="32">
        <f t="shared" si="210"/>
        <v>37.406209241193075</v>
      </c>
      <c r="L853" s="8">
        <v>1</v>
      </c>
      <c r="M853" s="9">
        <v>0</v>
      </c>
      <c r="N853" s="8">
        <v>1</v>
      </c>
      <c r="O853" s="9">
        <v>0</v>
      </c>
      <c r="P853" s="9">
        <v>0</v>
      </c>
      <c r="Q853" s="9">
        <v>0</v>
      </c>
      <c r="R853" s="9">
        <v>0</v>
      </c>
      <c r="S853" s="8">
        <v>1405</v>
      </c>
      <c r="T853" s="9">
        <v>10</v>
      </c>
      <c r="U853" s="9">
        <f t="shared" si="211"/>
        <v>1394</v>
      </c>
      <c r="V853" s="9">
        <f t="shared" si="212"/>
        <v>14</v>
      </c>
      <c r="W853" s="7">
        <v>7.6</v>
      </c>
      <c r="X853" s="7">
        <v>4.5999999999999996</v>
      </c>
      <c r="Y853" s="9">
        <v>1</v>
      </c>
      <c r="Z853" s="9">
        <v>0</v>
      </c>
      <c r="AA853" s="9">
        <v>1</v>
      </c>
      <c r="AB853" s="9">
        <v>0</v>
      </c>
      <c r="AC853" s="9">
        <v>0</v>
      </c>
      <c r="AD853" s="29">
        <v>0</v>
      </c>
      <c r="AE853" s="9">
        <v>0</v>
      </c>
      <c r="AF853" s="9">
        <v>1</v>
      </c>
      <c r="AG853" s="29">
        <v>0</v>
      </c>
      <c r="AH853" s="9">
        <v>1</v>
      </c>
      <c r="AI853" s="29">
        <v>0</v>
      </c>
      <c r="AJ853" s="20">
        <v>2009</v>
      </c>
      <c r="AK853" s="32">
        <v>0.09</v>
      </c>
      <c r="AL853" s="32">
        <v>0.38</v>
      </c>
      <c r="AM853" s="32">
        <v>0.46</v>
      </c>
      <c r="AN853" s="42">
        <v>7.0000000000000007E-2</v>
      </c>
      <c r="AO853" s="41">
        <v>0.3</v>
      </c>
      <c r="AP853" s="17">
        <v>0.7</v>
      </c>
      <c r="AQ853">
        <v>1</v>
      </c>
      <c r="AR853" s="39">
        <v>0</v>
      </c>
      <c r="AS853">
        <v>0.9</v>
      </c>
      <c r="AT853" s="39">
        <v>0.1</v>
      </c>
      <c r="AU853">
        <v>0</v>
      </c>
      <c r="AV853" s="17">
        <v>1</v>
      </c>
      <c r="AW853">
        <v>0.38</v>
      </c>
      <c r="AX853" s="17">
        <v>0.62</v>
      </c>
      <c r="AY853" s="17" t="s">
        <v>5</v>
      </c>
      <c r="AZ853">
        <v>0</v>
      </c>
      <c r="BA853">
        <v>1</v>
      </c>
      <c r="BB853">
        <v>0</v>
      </c>
      <c r="BC853">
        <v>0</v>
      </c>
      <c r="BD853">
        <v>0</v>
      </c>
      <c r="BE853">
        <v>0</v>
      </c>
      <c r="BF853" s="17">
        <v>0</v>
      </c>
      <c r="BG853">
        <v>0</v>
      </c>
      <c r="BH853">
        <v>1</v>
      </c>
      <c r="BI853" s="17">
        <v>0</v>
      </c>
      <c r="BJ853">
        <v>1732</v>
      </c>
      <c r="BK853">
        <v>201</v>
      </c>
      <c r="BL853" s="24">
        <v>38</v>
      </c>
      <c r="BM853">
        <v>0</v>
      </c>
      <c r="BN853">
        <v>0</v>
      </c>
      <c r="BO853">
        <v>0</v>
      </c>
      <c r="BP853">
        <v>0</v>
      </c>
      <c r="BQ853">
        <v>0</v>
      </c>
      <c r="BR853">
        <v>0</v>
      </c>
      <c r="BS853">
        <v>0</v>
      </c>
      <c r="BT853" s="17">
        <v>1</v>
      </c>
      <c r="BU853">
        <v>0</v>
      </c>
      <c r="BV853">
        <v>1</v>
      </c>
      <c r="BW853">
        <v>0</v>
      </c>
      <c r="BX853" s="17">
        <v>0</v>
      </c>
      <c r="BY853">
        <v>0</v>
      </c>
      <c r="BZ853">
        <v>0</v>
      </c>
      <c r="CA853">
        <v>0</v>
      </c>
      <c r="CB853">
        <v>0</v>
      </c>
      <c r="CC853" s="17">
        <v>0</v>
      </c>
      <c r="CD853">
        <v>0</v>
      </c>
      <c r="CE853">
        <v>0</v>
      </c>
      <c r="CF853">
        <v>1</v>
      </c>
      <c r="CG853">
        <v>1</v>
      </c>
      <c r="CH853">
        <v>0</v>
      </c>
      <c r="CI853">
        <v>0</v>
      </c>
      <c r="CJ853">
        <v>0</v>
      </c>
      <c r="CK853">
        <v>1</v>
      </c>
      <c r="CL853">
        <v>0</v>
      </c>
      <c r="CM853">
        <v>1</v>
      </c>
      <c r="CN853">
        <v>0</v>
      </c>
      <c r="CO853" s="17">
        <v>0</v>
      </c>
      <c r="CP853">
        <v>0</v>
      </c>
      <c r="CQ853">
        <v>0</v>
      </c>
      <c r="CR853">
        <v>0</v>
      </c>
      <c r="CS853">
        <v>1</v>
      </c>
      <c r="CT853">
        <v>24</v>
      </c>
      <c r="CZ853" s="33" t="s">
        <v>85</v>
      </c>
    </row>
    <row r="854" spans="1:104" x14ac:dyDescent="0.25">
      <c r="A854">
        <v>853</v>
      </c>
      <c r="B854">
        <v>58</v>
      </c>
      <c r="C854" s="24" t="s">
        <v>3921</v>
      </c>
      <c r="D854" s="12">
        <v>8.4</v>
      </c>
      <c r="E854" s="13">
        <v>3.8</v>
      </c>
      <c r="F854" s="7">
        <f t="shared" si="215"/>
        <v>2.2105263157894739</v>
      </c>
      <c r="G854" s="7">
        <f t="shared" si="206"/>
        <v>4.6000000000000005</v>
      </c>
      <c r="H854" s="15">
        <f t="shared" si="207"/>
        <v>12.2</v>
      </c>
      <c r="I854" s="11">
        <f t="shared" si="208"/>
        <v>5.9102310791739193E-2</v>
      </c>
      <c r="J854" s="32">
        <f t="shared" si="209"/>
        <v>2.6736759643882013E-2</v>
      </c>
      <c r="K854" s="32">
        <f t="shared" si="210"/>
        <v>37.401690156900635</v>
      </c>
      <c r="L854" s="8">
        <v>1</v>
      </c>
      <c r="M854" s="9">
        <v>0</v>
      </c>
      <c r="N854" s="8">
        <v>1</v>
      </c>
      <c r="O854" s="9">
        <v>0</v>
      </c>
      <c r="P854" s="9">
        <v>0</v>
      </c>
      <c r="Q854" s="9">
        <v>0</v>
      </c>
      <c r="R854" s="9">
        <v>0</v>
      </c>
      <c r="S854" s="8">
        <v>1405</v>
      </c>
      <c r="T854" s="9">
        <v>10</v>
      </c>
      <c r="U854" s="9">
        <f t="shared" si="211"/>
        <v>1394</v>
      </c>
      <c r="V854" s="9">
        <f t="shared" si="212"/>
        <v>14</v>
      </c>
      <c r="W854" s="7">
        <v>7.6</v>
      </c>
      <c r="X854" s="7">
        <v>4.5999999999999996</v>
      </c>
      <c r="Y854" s="9">
        <v>1</v>
      </c>
      <c r="Z854" s="9">
        <v>0</v>
      </c>
      <c r="AA854" s="9">
        <v>1</v>
      </c>
      <c r="AB854" s="9">
        <v>0</v>
      </c>
      <c r="AC854" s="9">
        <v>0</v>
      </c>
      <c r="AD854" s="29">
        <v>0</v>
      </c>
      <c r="AE854" s="9">
        <v>0</v>
      </c>
      <c r="AF854" s="9">
        <v>1</v>
      </c>
      <c r="AG854" s="29">
        <v>0</v>
      </c>
      <c r="AH854" s="9">
        <v>1</v>
      </c>
      <c r="AI854" s="29">
        <v>0</v>
      </c>
      <c r="AJ854" s="20">
        <v>2009</v>
      </c>
      <c r="AK854" s="32">
        <v>0.09</v>
      </c>
      <c r="AL854" s="32">
        <v>0.38</v>
      </c>
      <c r="AM854" s="32">
        <v>0.46</v>
      </c>
      <c r="AN854" s="42">
        <v>7.0000000000000007E-2</v>
      </c>
      <c r="AO854" s="41">
        <v>0.3</v>
      </c>
      <c r="AP854" s="17">
        <v>0.7</v>
      </c>
      <c r="AQ854">
        <v>1</v>
      </c>
      <c r="AR854" s="39">
        <v>0</v>
      </c>
      <c r="AS854">
        <v>0.9</v>
      </c>
      <c r="AT854" s="39">
        <v>0.1</v>
      </c>
      <c r="AU854">
        <v>0</v>
      </c>
      <c r="AV854" s="17">
        <v>1</v>
      </c>
      <c r="AW854">
        <v>0.38</v>
      </c>
      <c r="AX854" s="17">
        <v>0.62</v>
      </c>
      <c r="AY854" s="17" t="s">
        <v>5</v>
      </c>
      <c r="AZ854">
        <v>0</v>
      </c>
      <c r="BA854">
        <v>1</v>
      </c>
      <c r="BB854">
        <v>0</v>
      </c>
      <c r="BC854">
        <v>0</v>
      </c>
      <c r="BD854">
        <v>0</v>
      </c>
      <c r="BE854">
        <v>0</v>
      </c>
      <c r="BF854" s="17">
        <v>0</v>
      </c>
      <c r="BG854">
        <v>0</v>
      </c>
      <c r="BH854">
        <v>1</v>
      </c>
      <c r="BI854" s="17">
        <v>0</v>
      </c>
      <c r="BJ854">
        <v>1732</v>
      </c>
      <c r="BK854">
        <v>201</v>
      </c>
      <c r="BL854" s="24">
        <v>38</v>
      </c>
      <c r="BM854">
        <v>0</v>
      </c>
      <c r="BN854">
        <v>0</v>
      </c>
      <c r="BO854">
        <v>0</v>
      </c>
      <c r="BP854">
        <v>0</v>
      </c>
      <c r="BQ854">
        <v>0</v>
      </c>
      <c r="BR854">
        <v>0</v>
      </c>
      <c r="BS854">
        <v>0</v>
      </c>
      <c r="BT854" s="17">
        <v>1</v>
      </c>
      <c r="BU854">
        <v>0</v>
      </c>
      <c r="BV854">
        <v>1</v>
      </c>
      <c r="BW854">
        <v>0</v>
      </c>
      <c r="BX854" s="17">
        <v>0</v>
      </c>
      <c r="BY854">
        <v>0</v>
      </c>
      <c r="BZ854">
        <v>0</v>
      </c>
      <c r="CA854">
        <v>0</v>
      </c>
      <c r="CB854">
        <v>0</v>
      </c>
      <c r="CC854" s="17">
        <v>0</v>
      </c>
      <c r="CD854">
        <v>0</v>
      </c>
      <c r="CE854">
        <v>0</v>
      </c>
      <c r="CF854">
        <v>1</v>
      </c>
      <c r="CG854">
        <v>1</v>
      </c>
      <c r="CH854">
        <v>0</v>
      </c>
      <c r="CI854">
        <v>0</v>
      </c>
      <c r="CJ854">
        <v>0</v>
      </c>
      <c r="CK854">
        <v>1</v>
      </c>
      <c r="CL854">
        <v>0</v>
      </c>
      <c r="CM854">
        <v>1</v>
      </c>
      <c r="CN854">
        <v>0</v>
      </c>
      <c r="CO854" s="17">
        <v>0</v>
      </c>
      <c r="CP854">
        <v>0</v>
      </c>
      <c r="CQ854">
        <v>0</v>
      </c>
      <c r="CR854">
        <v>0</v>
      </c>
      <c r="CS854">
        <v>1</v>
      </c>
      <c r="CT854">
        <v>24</v>
      </c>
      <c r="CZ854" s="33" t="s">
        <v>85</v>
      </c>
    </row>
    <row r="855" spans="1:104" x14ac:dyDescent="0.25">
      <c r="A855">
        <v>854</v>
      </c>
      <c r="B855">
        <v>58</v>
      </c>
      <c r="C855" s="24" t="s">
        <v>3921</v>
      </c>
      <c r="D855" s="12">
        <v>3.6</v>
      </c>
      <c r="E855" s="13">
        <v>0.8</v>
      </c>
      <c r="F855" s="7">
        <f t="shared" si="215"/>
        <v>4.5</v>
      </c>
      <c r="G855" s="7">
        <f t="shared" si="206"/>
        <v>2.8</v>
      </c>
      <c r="H855" s="15">
        <f t="shared" si="207"/>
        <v>4.4000000000000004</v>
      </c>
      <c r="I855" s="11">
        <f t="shared" si="208"/>
        <v>0.14575018235653436</v>
      </c>
      <c r="J855" s="32">
        <f t="shared" si="209"/>
        <v>3.2388929412563189E-2</v>
      </c>
      <c r="K855" s="32">
        <f t="shared" si="210"/>
        <v>30.874746962525865</v>
      </c>
      <c r="L855" s="8">
        <v>1</v>
      </c>
      <c r="M855" s="9">
        <v>0</v>
      </c>
      <c r="N855" s="8">
        <v>1</v>
      </c>
      <c r="O855" s="9">
        <v>0</v>
      </c>
      <c r="P855" s="9">
        <v>0</v>
      </c>
      <c r="Q855" s="9">
        <v>0</v>
      </c>
      <c r="R855" s="9">
        <v>0</v>
      </c>
      <c r="S855" s="8">
        <v>945</v>
      </c>
      <c r="T855" s="9">
        <v>11</v>
      </c>
      <c r="U855" s="9">
        <f t="shared" si="211"/>
        <v>933</v>
      </c>
      <c r="V855" s="9">
        <f t="shared" si="212"/>
        <v>14</v>
      </c>
      <c r="W855" s="7">
        <v>7.6</v>
      </c>
      <c r="X855" s="7">
        <v>4.5999999999999996</v>
      </c>
      <c r="Y855" s="9">
        <v>1</v>
      </c>
      <c r="Z855" s="9">
        <v>0</v>
      </c>
      <c r="AA855" s="9">
        <v>1</v>
      </c>
      <c r="AB855" s="9">
        <v>0</v>
      </c>
      <c r="AC855" s="9">
        <v>0</v>
      </c>
      <c r="AD855" s="29">
        <v>0</v>
      </c>
      <c r="AE855" s="9">
        <v>0</v>
      </c>
      <c r="AF855" s="9">
        <v>1</v>
      </c>
      <c r="AG855" s="29">
        <v>0</v>
      </c>
      <c r="AH855" s="9">
        <v>1</v>
      </c>
      <c r="AI855" s="29">
        <v>0</v>
      </c>
      <c r="AJ855" s="20">
        <v>2009</v>
      </c>
      <c r="AK855" s="32">
        <v>0.09</v>
      </c>
      <c r="AL855" s="32">
        <v>0.38</v>
      </c>
      <c r="AM855" s="32">
        <v>0.46</v>
      </c>
      <c r="AN855" s="42">
        <v>7.0000000000000007E-2</v>
      </c>
      <c r="AO855" s="41">
        <v>0.3</v>
      </c>
      <c r="AP855" s="17">
        <v>0.7</v>
      </c>
      <c r="AQ855">
        <v>0</v>
      </c>
      <c r="AR855" s="39">
        <v>1</v>
      </c>
      <c r="AS855">
        <v>0.9</v>
      </c>
      <c r="AT855" s="39">
        <v>0.1</v>
      </c>
      <c r="AU855">
        <v>0</v>
      </c>
      <c r="AV855" s="17">
        <v>1</v>
      </c>
      <c r="AW855">
        <v>0.38</v>
      </c>
      <c r="AX855" s="17">
        <v>0.62</v>
      </c>
      <c r="AY855" s="17" t="s">
        <v>5</v>
      </c>
      <c r="AZ855">
        <v>0</v>
      </c>
      <c r="BA855">
        <v>1</v>
      </c>
      <c r="BB855">
        <v>0</v>
      </c>
      <c r="BC855">
        <v>0</v>
      </c>
      <c r="BD855">
        <v>0</v>
      </c>
      <c r="BE855">
        <v>0</v>
      </c>
      <c r="BF855" s="17">
        <v>0</v>
      </c>
      <c r="BG855">
        <v>0</v>
      </c>
      <c r="BH855">
        <v>1</v>
      </c>
      <c r="BI855" s="17">
        <v>0</v>
      </c>
      <c r="BJ855">
        <v>1732</v>
      </c>
      <c r="BK855">
        <v>201</v>
      </c>
      <c r="BL855" s="24">
        <v>38</v>
      </c>
      <c r="BM855">
        <v>1</v>
      </c>
      <c r="BN855">
        <v>0</v>
      </c>
      <c r="BO855">
        <v>0</v>
      </c>
      <c r="BP855">
        <v>0</v>
      </c>
      <c r="BQ855">
        <v>0</v>
      </c>
      <c r="BR855">
        <v>0</v>
      </c>
      <c r="BS855">
        <v>0</v>
      </c>
      <c r="BT855" s="17">
        <v>0</v>
      </c>
      <c r="BU855">
        <v>0</v>
      </c>
      <c r="BV855">
        <v>0</v>
      </c>
      <c r="BW855">
        <v>1</v>
      </c>
      <c r="BX855" s="17">
        <v>0</v>
      </c>
      <c r="BY855">
        <v>0</v>
      </c>
      <c r="BZ855">
        <v>0</v>
      </c>
      <c r="CA855">
        <v>0</v>
      </c>
      <c r="CB855">
        <v>0</v>
      </c>
      <c r="CC855" s="17">
        <v>0</v>
      </c>
      <c r="CD855">
        <v>0</v>
      </c>
      <c r="CE855">
        <v>0</v>
      </c>
      <c r="CF855">
        <v>1</v>
      </c>
      <c r="CG855">
        <v>1</v>
      </c>
      <c r="CH855">
        <v>0</v>
      </c>
      <c r="CI855">
        <v>0</v>
      </c>
      <c r="CJ855">
        <v>0</v>
      </c>
      <c r="CK855">
        <v>1</v>
      </c>
      <c r="CL855">
        <v>0</v>
      </c>
      <c r="CM855">
        <v>1</v>
      </c>
      <c r="CN855">
        <v>0</v>
      </c>
      <c r="CO855" s="17">
        <v>0</v>
      </c>
      <c r="CP855">
        <v>0</v>
      </c>
      <c r="CQ855">
        <v>0</v>
      </c>
      <c r="CR855">
        <v>0</v>
      </c>
      <c r="CS855">
        <v>1</v>
      </c>
      <c r="CT855">
        <v>24</v>
      </c>
      <c r="CZ855" s="33" t="s">
        <v>85</v>
      </c>
    </row>
    <row r="856" spans="1:104" x14ac:dyDescent="0.25">
      <c r="A856">
        <v>855</v>
      </c>
      <c r="B856">
        <v>58</v>
      </c>
      <c r="C856" s="24" t="s">
        <v>3921</v>
      </c>
      <c r="D856" s="12">
        <v>3.3</v>
      </c>
      <c r="E856" s="13">
        <v>0.9</v>
      </c>
      <c r="F856" s="7">
        <f t="shared" si="215"/>
        <v>3.6666666666666665</v>
      </c>
      <c r="G856" s="7">
        <f t="shared" si="206"/>
        <v>2.4</v>
      </c>
      <c r="H856" s="15">
        <f t="shared" si="207"/>
        <v>4.2</v>
      </c>
      <c r="I856" s="11">
        <f t="shared" si="208"/>
        <v>0.11323970232334872</v>
      </c>
      <c r="J856" s="32">
        <f t="shared" si="209"/>
        <v>3.0883555179095103E-2</v>
      </c>
      <c r="K856" s="32">
        <f t="shared" si="210"/>
        <v>32.379691852215707</v>
      </c>
      <c r="L856" s="8">
        <v>1</v>
      </c>
      <c r="M856" s="9">
        <v>0</v>
      </c>
      <c r="N856" s="8">
        <v>1</v>
      </c>
      <c r="O856" s="9">
        <v>0</v>
      </c>
      <c r="P856" s="9">
        <v>0</v>
      </c>
      <c r="Q856" s="9">
        <v>0</v>
      </c>
      <c r="R856" s="9">
        <v>0</v>
      </c>
      <c r="S856" s="8">
        <v>1047</v>
      </c>
      <c r="T856" s="9">
        <v>11</v>
      </c>
      <c r="U856" s="9">
        <f t="shared" si="211"/>
        <v>1035</v>
      </c>
      <c r="V856" s="9">
        <f t="shared" si="212"/>
        <v>14</v>
      </c>
      <c r="W856" s="7">
        <v>7.6</v>
      </c>
      <c r="X856" s="7">
        <v>4.5999999999999996</v>
      </c>
      <c r="Y856" s="9">
        <v>1</v>
      </c>
      <c r="Z856" s="9">
        <v>0</v>
      </c>
      <c r="AA856" s="9">
        <v>1</v>
      </c>
      <c r="AB856" s="9">
        <v>0</v>
      </c>
      <c r="AC856" s="9">
        <v>0</v>
      </c>
      <c r="AD856" s="29">
        <v>0</v>
      </c>
      <c r="AE856" s="9">
        <v>0</v>
      </c>
      <c r="AF856" s="9">
        <v>1</v>
      </c>
      <c r="AG856" s="29">
        <v>0</v>
      </c>
      <c r="AH856" s="9">
        <v>1</v>
      </c>
      <c r="AI856" s="29">
        <v>0</v>
      </c>
      <c r="AJ856" s="20">
        <v>2009</v>
      </c>
      <c r="AK856" s="32">
        <v>0.09</v>
      </c>
      <c r="AL856" s="32">
        <v>0.38</v>
      </c>
      <c r="AM856" s="32">
        <v>0.46</v>
      </c>
      <c r="AN856" s="42">
        <v>7.0000000000000007E-2</v>
      </c>
      <c r="AO856" s="41">
        <v>0.3</v>
      </c>
      <c r="AP856" s="17">
        <v>0.7</v>
      </c>
      <c r="AQ856">
        <v>0</v>
      </c>
      <c r="AR856" s="39">
        <v>1</v>
      </c>
      <c r="AS856">
        <v>0.9</v>
      </c>
      <c r="AT856" s="39">
        <v>0.1</v>
      </c>
      <c r="AU856">
        <v>0</v>
      </c>
      <c r="AV856" s="17">
        <v>1</v>
      </c>
      <c r="AW856">
        <v>0.38</v>
      </c>
      <c r="AX856" s="17">
        <v>0.62</v>
      </c>
      <c r="AY856" s="17" t="s">
        <v>5</v>
      </c>
      <c r="AZ856">
        <v>0</v>
      </c>
      <c r="BA856">
        <v>1</v>
      </c>
      <c r="BB856">
        <v>0</v>
      </c>
      <c r="BC856">
        <v>0</v>
      </c>
      <c r="BD856">
        <v>0</v>
      </c>
      <c r="BE856">
        <v>0</v>
      </c>
      <c r="BF856" s="17">
        <v>0</v>
      </c>
      <c r="BG856">
        <v>0</v>
      </c>
      <c r="BH856">
        <v>1</v>
      </c>
      <c r="BI856" s="17">
        <v>0</v>
      </c>
      <c r="BJ856">
        <v>1732</v>
      </c>
      <c r="BK856">
        <v>201</v>
      </c>
      <c r="BL856" s="24">
        <v>38</v>
      </c>
      <c r="BM856">
        <v>0</v>
      </c>
      <c r="BN856">
        <v>0</v>
      </c>
      <c r="BO856">
        <v>0</v>
      </c>
      <c r="BP856">
        <v>0</v>
      </c>
      <c r="BQ856">
        <v>0</v>
      </c>
      <c r="BR856">
        <v>1</v>
      </c>
      <c r="BS856">
        <v>0</v>
      </c>
      <c r="BT856" s="17">
        <v>0</v>
      </c>
      <c r="BU856">
        <v>0</v>
      </c>
      <c r="BV856">
        <v>0</v>
      </c>
      <c r="BW856">
        <v>1</v>
      </c>
      <c r="BX856" s="17">
        <v>0</v>
      </c>
      <c r="BY856">
        <v>0</v>
      </c>
      <c r="BZ856">
        <v>0</v>
      </c>
      <c r="CA856">
        <v>0</v>
      </c>
      <c r="CB856">
        <v>0</v>
      </c>
      <c r="CC856" s="17">
        <v>0</v>
      </c>
      <c r="CD856">
        <v>0</v>
      </c>
      <c r="CE856">
        <v>0</v>
      </c>
      <c r="CF856">
        <v>1</v>
      </c>
      <c r="CG856">
        <v>1</v>
      </c>
      <c r="CH856">
        <v>0</v>
      </c>
      <c r="CI856">
        <v>0</v>
      </c>
      <c r="CJ856">
        <v>0</v>
      </c>
      <c r="CK856">
        <v>1</v>
      </c>
      <c r="CL856">
        <v>0</v>
      </c>
      <c r="CM856">
        <v>1</v>
      </c>
      <c r="CN856">
        <v>0</v>
      </c>
      <c r="CO856" s="17">
        <v>0</v>
      </c>
      <c r="CP856">
        <v>0</v>
      </c>
      <c r="CQ856">
        <v>0</v>
      </c>
      <c r="CR856">
        <v>0</v>
      </c>
      <c r="CS856">
        <v>1</v>
      </c>
      <c r="CT856">
        <v>24</v>
      </c>
      <c r="CZ856" s="33" t="s">
        <v>85</v>
      </c>
    </row>
    <row r="857" spans="1:104" x14ac:dyDescent="0.25">
      <c r="A857">
        <v>856</v>
      </c>
      <c r="B857">
        <v>58</v>
      </c>
      <c r="C857" s="24" t="s">
        <v>3921</v>
      </c>
      <c r="D857" s="12">
        <v>7.4</v>
      </c>
      <c r="E857" s="13">
        <v>3.2</v>
      </c>
      <c r="F857" s="7">
        <f t="shared" si="215"/>
        <v>2.3125</v>
      </c>
      <c r="G857" s="7">
        <f t="shared" si="206"/>
        <v>4.2</v>
      </c>
      <c r="H857" s="15">
        <f t="shared" si="207"/>
        <v>10.600000000000001</v>
      </c>
      <c r="I857" s="11">
        <f t="shared" si="208"/>
        <v>7.5451619050317345E-2</v>
      </c>
      <c r="J857" s="32">
        <f t="shared" si="209"/>
        <v>3.2627727156893979E-2</v>
      </c>
      <c r="K857" s="32">
        <f t="shared" si="210"/>
        <v>30.648779033592842</v>
      </c>
      <c r="L857" s="8">
        <v>1</v>
      </c>
      <c r="M857" s="9">
        <v>0</v>
      </c>
      <c r="N857" s="8">
        <v>1</v>
      </c>
      <c r="O857" s="9">
        <v>0</v>
      </c>
      <c r="P857" s="9">
        <v>0</v>
      </c>
      <c r="Q857" s="9">
        <v>0</v>
      </c>
      <c r="R857" s="9">
        <v>0</v>
      </c>
      <c r="S857" s="8">
        <v>945</v>
      </c>
      <c r="T857" s="9">
        <v>10</v>
      </c>
      <c r="U857" s="9">
        <f t="shared" si="211"/>
        <v>934</v>
      </c>
      <c r="V857" s="9">
        <f t="shared" si="212"/>
        <v>14</v>
      </c>
      <c r="W857" s="7">
        <v>7.6</v>
      </c>
      <c r="X857" s="7">
        <v>4.5999999999999996</v>
      </c>
      <c r="Y857" s="9">
        <v>1</v>
      </c>
      <c r="Z857" s="9">
        <v>0</v>
      </c>
      <c r="AA857" s="9">
        <v>1</v>
      </c>
      <c r="AB857" s="9">
        <v>0</v>
      </c>
      <c r="AC857" s="9">
        <v>0</v>
      </c>
      <c r="AD857" s="29">
        <v>0</v>
      </c>
      <c r="AE857" s="9">
        <v>0</v>
      </c>
      <c r="AF857" s="9">
        <v>1</v>
      </c>
      <c r="AG857" s="29">
        <v>0</v>
      </c>
      <c r="AH857" s="9">
        <v>1</v>
      </c>
      <c r="AI857" s="29">
        <v>0</v>
      </c>
      <c r="AJ857" s="20">
        <v>2009</v>
      </c>
      <c r="AK857" s="32">
        <v>0.09</v>
      </c>
      <c r="AL857" s="32">
        <v>0.38</v>
      </c>
      <c r="AM857" s="32">
        <v>0.46</v>
      </c>
      <c r="AN857" s="42">
        <v>7.0000000000000007E-2</v>
      </c>
      <c r="AO857" s="41">
        <v>0.3</v>
      </c>
      <c r="AP857" s="17">
        <v>0.7</v>
      </c>
      <c r="AQ857">
        <v>0</v>
      </c>
      <c r="AR857" s="39">
        <v>1</v>
      </c>
      <c r="AS857">
        <v>0.9</v>
      </c>
      <c r="AT857" s="39">
        <v>0.1</v>
      </c>
      <c r="AU857">
        <v>0</v>
      </c>
      <c r="AV857" s="17">
        <v>1</v>
      </c>
      <c r="AW857">
        <v>0.38</v>
      </c>
      <c r="AX857" s="17">
        <v>0.62</v>
      </c>
      <c r="AY857" s="17" t="s">
        <v>5</v>
      </c>
      <c r="AZ857">
        <v>0</v>
      </c>
      <c r="BA857">
        <v>1</v>
      </c>
      <c r="BB857">
        <v>0</v>
      </c>
      <c r="BC857">
        <v>0</v>
      </c>
      <c r="BD857">
        <v>0</v>
      </c>
      <c r="BE857">
        <v>0</v>
      </c>
      <c r="BF857" s="17">
        <v>0</v>
      </c>
      <c r="BG857">
        <v>0</v>
      </c>
      <c r="BH857">
        <v>1</v>
      </c>
      <c r="BI857" s="17">
        <v>0</v>
      </c>
      <c r="BJ857">
        <v>1732</v>
      </c>
      <c r="BK857">
        <v>201</v>
      </c>
      <c r="BL857" s="24">
        <v>38</v>
      </c>
      <c r="BM857">
        <v>0</v>
      </c>
      <c r="BN857">
        <v>0</v>
      </c>
      <c r="BO857">
        <v>0</v>
      </c>
      <c r="BP857">
        <v>0</v>
      </c>
      <c r="BQ857">
        <v>0</v>
      </c>
      <c r="BR857">
        <v>0</v>
      </c>
      <c r="BS857">
        <v>0</v>
      </c>
      <c r="BT857" s="17">
        <v>1</v>
      </c>
      <c r="BU857">
        <v>0</v>
      </c>
      <c r="BV857">
        <v>1</v>
      </c>
      <c r="BW857">
        <v>0</v>
      </c>
      <c r="BX857" s="17">
        <v>0</v>
      </c>
      <c r="BY857">
        <v>0</v>
      </c>
      <c r="BZ857">
        <v>0</v>
      </c>
      <c r="CA857">
        <v>0</v>
      </c>
      <c r="CB857">
        <v>0</v>
      </c>
      <c r="CC857" s="17">
        <v>0</v>
      </c>
      <c r="CD857">
        <v>0</v>
      </c>
      <c r="CE857">
        <v>0</v>
      </c>
      <c r="CF857">
        <v>1</v>
      </c>
      <c r="CG857">
        <v>1</v>
      </c>
      <c r="CH857">
        <v>0</v>
      </c>
      <c r="CI857">
        <v>0</v>
      </c>
      <c r="CJ857">
        <v>0</v>
      </c>
      <c r="CK857">
        <v>1</v>
      </c>
      <c r="CL857">
        <v>0</v>
      </c>
      <c r="CM857">
        <v>1</v>
      </c>
      <c r="CN857">
        <v>0</v>
      </c>
      <c r="CO857" s="17">
        <v>0</v>
      </c>
      <c r="CP857">
        <v>0</v>
      </c>
      <c r="CQ857">
        <v>0</v>
      </c>
      <c r="CR857">
        <v>0</v>
      </c>
      <c r="CS857">
        <v>1</v>
      </c>
      <c r="CT857">
        <v>24</v>
      </c>
      <c r="CZ857" s="33" t="s">
        <v>85</v>
      </c>
    </row>
    <row r="858" spans="1:104" x14ac:dyDescent="0.25">
      <c r="A858">
        <v>857</v>
      </c>
      <c r="B858">
        <v>58</v>
      </c>
      <c r="C858" s="24" t="s">
        <v>3921</v>
      </c>
      <c r="D858" s="12">
        <v>7.2</v>
      </c>
      <c r="E858" s="13">
        <v>4</v>
      </c>
      <c r="F858" s="7">
        <f t="shared" si="215"/>
        <v>1.8</v>
      </c>
      <c r="G858" s="7">
        <f t="shared" si="206"/>
        <v>3.2</v>
      </c>
      <c r="H858" s="15">
        <f t="shared" si="207"/>
        <v>11.2</v>
      </c>
      <c r="I858" s="11">
        <f t="shared" si="208"/>
        <v>5.8764565986251648E-2</v>
      </c>
      <c r="J858" s="32">
        <f t="shared" si="209"/>
        <v>3.2646981103473138E-2</v>
      </c>
      <c r="K858" s="32">
        <f t="shared" si="210"/>
        <v>30.630703550522632</v>
      </c>
      <c r="L858" s="8">
        <v>1</v>
      </c>
      <c r="M858" s="9">
        <v>0</v>
      </c>
      <c r="N858" s="8">
        <v>1</v>
      </c>
      <c r="O858" s="9">
        <v>0</v>
      </c>
      <c r="P858" s="9">
        <v>0</v>
      </c>
      <c r="Q858" s="9">
        <v>0</v>
      </c>
      <c r="R858" s="9">
        <v>0</v>
      </c>
      <c r="S858" s="8">
        <v>945</v>
      </c>
      <c r="T858" s="9">
        <v>9</v>
      </c>
      <c r="U858" s="9">
        <f t="shared" si="211"/>
        <v>935</v>
      </c>
      <c r="V858" s="9">
        <f t="shared" si="212"/>
        <v>14</v>
      </c>
      <c r="W858" s="7">
        <v>7.6</v>
      </c>
      <c r="X858" s="7">
        <v>4.5999999999999996</v>
      </c>
      <c r="Y858" s="9">
        <v>1</v>
      </c>
      <c r="Z858" s="9">
        <v>0</v>
      </c>
      <c r="AA858" s="9">
        <v>1</v>
      </c>
      <c r="AB858" s="9">
        <v>0</v>
      </c>
      <c r="AC858" s="9">
        <v>0</v>
      </c>
      <c r="AD858" s="29">
        <v>0</v>
      </c>
      <c r="AE858" s="9">
        <v>0</v>
      </c>
      <c r="AF858" s="9">
        <v>1</v>
      </c>
      <c r="AG858" s="29">
        <v>0</v>
      </c>
      <c r="AH858" s="9">
        <v>1</v>
      </c>
      <c r="AI858" s="29">
        <v>0</v>
      </c>
      <c r="AJ858" s="20">
        <v>2009</v>
      </c>
      <c r="AK858" s="32">
        <v>0.09</v>
      </c>
      <c r="AL858" s="32">
        <v>0.38</v>
      </c>
      <c r="AM858" s="32">
        <v>0.46</v>
      </c>
      <c r="AN858" s="42">
        <v>7.0000000000000007E-2</v>
      </c>
      <c r="AO858" s="41">
        <v>0.3</v>
      </c>
      <c r="AP858" s="17">
        <v>0.7</v>
      </c>
      <c r="AQ858">
        <v>0</v>
      </c>
      <c r="AR858" s="39">
        <v>1</v>
      </c>
      <c r="AS858">
        <v>0.9</v>
      </c>
      <c r="AT858" s="39">
        <v>0.1</v>
      </c>
      <c r="AU858">
        <v>0</v>
      </c>
      <c r="AV858" s="17">
        <v>1</v>
      </c>
      <c r="AW858">
        <v>0.38</v>
      </c>
      <c r="AX858" s="17">
        <v>0.62</v>
      </c>
      <c r="AY858" s="17" t="s">
        <v>5</v>
      </c>
      <c r="AZ858">
        <v>0</v>
      </c>
      <c r="BA858">
        <v>1</v>
      </c>
      <c r="BB858">
        <v>0</v>
      </c>
      <c r="BC858">
        <v>0</v>
      </c>
      <c r="BD858">
        <v>0</v>
      </c>
      <c r="BE858">
        <v>0</v>
      </c>
      <c r="BF858" s="17">
        <v>0</v>
      </c>
      <c r="BG858">
        <v>0</v>
      </c>
      <c r="BH858">
        <v>1</v>
      </c>
      <c r="BI858" s="17">
        <v>0</v>
      </c>
      <c r="BJ858">
        <v>1732</v>
      </c>
      <c r="BK858">
        <v>201</v>
      </c>
      <c r="BL858" s="24">
        <v>38</v>
      </c>
      <c r="BM858">
        <v>0</v>
      </c>
      <c r="BN858">
        <v>0</v>
      </c>
      <c r="BO858">
        <v>0</v>
      </c>
      <c r="BP858">
        <v>0</v>
      </c>
      <c r="BQ858">
        <v>0</v>
      </c>
      <c r="BR858">
        <v>0</v>
      </c>
      <c r="BS858">
        <v>0</v>
      </c>
      <c r="BT858" s="17">
        <v>1</v>
      </c>
      <c r="BU858">
        <v>0</v>
      </c>
      <c r="BV858">
        <v>1</v>
      </c>
      <c r="BW858">
        <v>0</v>
      </c>
      <c r="BX858" s="17">
        <v>0</v>
      </c>
      <c r="BY858">
        <v>0</v>
      </c>
      <c r="BZ858">
        <v>0</v>
      </c>
      <c r="CA858">
        <v>0</v>
      </c>
      <c r="CB858">
        <v>0</v>
      </c>
      <c r="CC858" s="17">
        <v>0</v>
      </c>
      <c r="CD858">
        <v>0</v>
      </c>
      <c r="CE858">
        <v>0</v>
      </c>
      <c r="CF858">
        <v>1</v>
      </c>
      <c r="CG858">
        <v>1</v>
      </c>
      <c r="CH858">
        <v>0</v>
      </c>
      <c r="CI858">
        <v>0</v>
      </c>
      <c r="CJ858">
        <v>0</v>
      </c>
      <c r="CK858">
        <v>1</v>
      </c>
      <c r="CL858">
        <v>0</v>
      </c>
      <c r="CM858">
        <v>1</v>
      </c>
      <c r="CN858">
        <v>0</v>
      </c>
      <c r="CO858" s="17">
        <v>0</v>
      </c>
      <c r="CP858">
        <v>0</v>
      </c>
      <c r="CQ858">
        <v>0</v>
      </c>
      <c r="CR858">
        <v>0</v>
      </c>
      <c r="CS858">
        <v>1</v>
      </c>
      <c r="CT858">
        <v>24</v>
      </c>
      <c r="CZ858" s="33" t="s">
        <v>85</v>
      </c>
    </row>
    <row r="859" spans="1:104" x14ac:dyDescent="0.25">
      <c r="A859">
        <v>858</v>
      </c>
      <c r="B859">
        <v>59</v>
      </c>
      <c r="C859" s="24" t="s">
        <v>3929</v>
      </c>
      <c r="D859" s="12">
        <v>10.4</v>
      </c>
      <c r="E859" s="13">
        <v>1.1000000000000001</v>
      </c>
      <c r="F859" s="7">
        <f t="shared" si="215"/>
        <v>9.4545454545454533</v>
      </c>
      <c r="G859" s="7">
        <f t="shared" si="206"/>
        <v>9.3000000000000007</v>
      </c>
      <c r="H859" s="15">
        <f t="shared" si="207"/>
        <v>11.5</v>
      </c>
      <c r="I859" s="11">
        <f t="shared" si="208"/>
        <v>0.29410936723884318</v>
      </c>
      <c r="J859" s="32">
        <f t="shared" si="209"/>
        <v>3.110772153487765E-2</v>
      </c>
      <c r="K859" s="32">
        <f t="shared" si="210"/>
        <v>32.146359510091749</v>
      </c>
      <c r="L859" s="8">
        <v>0</v>
      </c>
      <c r="M859" s="9">
        <v>1</v>
      </c>
      <c r="N859" s="8">
        <v>0</v>
      </c>
      <c r="O859" s="9">
        <v>0</v>
      </c>
      <c r="P859" s="9">
        <v>0</v>
      </c>
      <c r="Q859" s="9">
        <v>1</v>
      </c>
      <c r="R859" s="9">
        <v>0</v>
      </c>
      <c r="S859" s="8">
        <v>948</v>
      </c>
      <c r="T859" s="9">
        <v>3</v>
      </c>
      <c r="U859" s="9">
        <f t="shared" si="211"/>
        <v>944</v>
      </c>
      <c r="V859" s="9">
        <f t="shared" si="212"/>
        <v>12</v>
      </c>
      <c r="W859" s="7">
        <v>10.6</v>
      </c>
      <c r="X859" s="7">
        <v>20.3</v>
      </c>
      <c r="Y859" s="9">
        <v>1</v>
      </c>
      <c r="Z859" s="9">
        <v>0</v>
      </c>
      <c r="AA859" s="9">
        <v>0</v>
      </c>
      <c r="AB859" s="9">
        <v>0</v>
      </c>
      <c r="AC859" s="9">
        <v>0</v>
      </c>
      <c r="AD859" s="29">
        <v>1</v>
      </c>
      <c r="AE859" s="9">
        <v>1</v>
      </c>
      <c r="AF859" s="9">
        <v>0</v>
      </c>
      <c r="AG859" s="29">
        <v>0</v>
      </c>
      <c r="AH859" s="9">
        <v>0</v>
      </c>
      <c r="AI859" s="29">
        <v>1</v>
      </c>
      <c r="AJ859" s="20">
        <v>1995</v>
      </c>
      <c r="AK859" s="32" t="s">
        <v>98</v>
      </c>
      <c r="AL859" s="32" t="s">
        <v>98</v>
      </c>
      <c r="AM859" s="32" t="s">
        <v>98</v>
      </c>
      <c r="AN859" s="42" t="s">
        <v>98</v>
      </c>
      <c r="AO859" s="41" t="s">
        <v>98</v>
      </c>
      <c r="AP859" s="17" t="s">
        <v>98</v>
      </c>
      <c r="AQ859" s="32" t="s">
        <v>98</v>
      </c>
      <c r="AR859" s="39" t="s">
        <v>98</v>
      </c>
      <c r="AS859" t="s">
        <v>98</v>
      </c>
      <c r="AT859" s="39" t="s">
        <v>98</v>
      </c>
      <c r="AU859">
        <v>0</v>
      </c>
      <c r="AV859" s="17">
        <v>1</v>
      </c>
      <c r="AW859" t="s">
        <v>98</v>
      </c>
      <c r="AX859" s="17" t="s">
        <v>98</v>
      </c>
      <c r="AY859" s="17" t="s">
        <v>10</v>
      </c>
      <c r="AZ859">
        <v>0</v>
      </c>
      <c r="BA859">
        <v>0</v>
      </c>
      <c r="BB859">
        <v>0</v>
      </c>
      <c r="BC859">
        <v>0</v>
      </c>
      <c r="BD859">
        <v>0</v>
      </c>
      <c r="BE859">
        <v>0</v>
      </c>
      <c r="BF859" s="17">
        <v>1</v>
      </c>
      <c r="BG859">
        <v>0</v>
      </c>
      <c r="BH859">
        <v>0</v>
      </c>
      <c r="BI859" s="17">
        <v>1</v>
      </c>
      <c r="BJ859" t="s">
        <v>98</v>
      </c>
      <c r="BK859">
        <v>27</v>
      </c>
      <c r="BL859" s="24">
        <v>36.799999999999997</v>
      </c>
      <c r="BM859">
        <v>1</v>
      </c>
      <c r="BN859">
        <v>0</v>
      </c>
      <c r="BO859">
        <v>0</v>
      </c>
      <c r="BP859">
        <v>0</v>
      </c>
      <c r="BQ859">
        <v>0</v>
      </c>
      <c r="BR859">
        <v>0</v>
      </c>
      <c r="BS859">
        <v>0</v>
      </c>
      <c r="BT859" s="17">
        <v>0</v>
      </c>
      <c r="BU859">
        <v>1</v>
      </c>
      <c r="BV859">
        <v>0</v>
      </c>
      <c r="BW859">
        <v>0</v>
      </c>
      <c r="BX859" s="17">
        <v>0</v>
      </c>
      <c r="BY859">
        <v>0</v>
      </c>
      <c r="BZ859">
        <v>0</v>
      </c>
      <c r="CA859">
        <v>0</v>
      </c>
      <c r="CB859">
        <v>0</v>
      </c>
      <c r="CC859" s="17">
        <v>0</v>
      </c>
      <c r="CD859">
        <v>0</v>
      </c>
      <c r="CE859">
        <v>0</v>
      </c>
      <c r="CF859">
        <v>1</v>
      </c>
      <c r="CG859">
        <v>1</v>
      </c>
      <c r="CH859">
        <v>0</v>
      </c>
      <c r="CI859">
        <v>0</v>
      </c>
      <c r="CJ859">
        <v>0</v>
      </c>
      <c r="CK859">
        <v>0</v>
      </c>
      <c r="CL859">
        <v>0</v>
      </c>
      <c r="CM859">
        <v>0</v>
      </c>
      <c r="CN859">
        <v>0</v>
      </c>
      <c r="CO859" s="17">
        <v>0</v>
      </c>
      <c r="CP859">
        <v>0</v>
      </c>
      <c r="CQ859">
        <v>2</v>
      </c>
      <c r="CR859">
        <v>0</v>
      </c>
      <c r="CS859">
        <v>1</v>
      </c>
      <c r="CT859">
        <v>32</v>
      </c>
      <c r="CZ859" s="33" t="s">
        <v>85</v>
      </c>
    </row>
    <row r="860" spans="1:104" x14ac:dyDescent="0.25">
      <c r="A860">
        <v>859</v>
      </c>
      <c r="B860">
        <v>59</v>
      </c>
      <c r="C860" s="24" t="s">
        <v>3929</v>
      </c>
      <c r="D860" s="12">
        <v>7.4</v>
      </c>
      <c r="E860" s="13">
        <v>1.4</v>
      </c>
      <c r="F860" s="7">
        <f t="shared" si="215"/>
        <v>5.2857142857142865</v>
      </c>
      <c r="G860" s="7">
        <f t="shared" si="206"/>
        <v>6</v>
      </c>
      <c r="H860" s="15">
        <f t="shared" si="207"/>
        <v>8.8000000000000007</v>
      </c>
      <c r="I860" s="11">
        <f t="shared" si="208"/>
        <v>0.16963199170970289</v>
      </c>
      <c r="J860" s="32">
        <f t="shared" si="209"/>
        <v>3.2092538972105948E-2</v>
      </c>
      <c r="K860" s="32">
        <f t="shared" si="210"/>
        <v>31.159890492590055</v>
      </c>
      <c r="L860" s="8">
        <v>0</v>
      </c>
      <c r="M860" s="9">
        <v>1</v>
      </c>
      <c r="N860" s="8">
        <v>0</v>
      </c>
      <c r="O860" s="9">
        <v>0</v>
      </c>
      <c r="P860" s="9">
        <v>0</v>
      </c>
      <c r="Q860" s="9">
        <v>1</v>
      </c>
      <c r="R860" s="9">
        <v>0</v>
      </c>
      <c r="S860" s="8">
        <v>948</v>
      </c>
      <c r="T860" s="9">
        <v>4</v>
      </c>
      <c r="U860" s="9">
        <f t="shared" si="211"/>
        <v>943</v>
      </c>
      <c r="V860" s="9">
        <f t="shared" si="212"/>
        <v>12</v>
      </c>
      <c r="W860" s="7">
        <v>10.6</v>
      </c>
      <c r="X860" s="7">
        <v>20.3</v>
      </c>
      <c r="Y860" s="9">
        <v>1</v>
      </c>
      <c r="Z860" s="9">
        <v>0</v>
      </c>
      <c r="AA860" s="9">
        <v>0</v>
      </c>
      <c r="AB860" s="9">
        <v>0</v>
      </c>
      <c r="AC860" s="9">
        <v>0</v>
      </c>
      <c r="AD860" s="29">
        <v>1</v>
      </c>
      <c r="AE860" s="9">
        <v>1</v>
      </c>
      <c r="AF860" s="9">
        <v>0</v>
      </c>
      <c r="AG860" s="29">
        <v>0</v>
      </c>
      <c r="AH860" s="9">
        <v>0</v>
      </c>
      <c r="AI860" s="29">
        <v>1</v>
      </c>
      <c r="AJ860" s="20">
        <v>1995</v>
      </c>
      <c r="AK860" s="32" t="s">
        <v>98</v>
      </c>
      <c r="AL860" s="32" t="s">
        <v>98</v>
      </c>
      <c r="AM860" s="32" t="s">
        <v>98</v>
      </c>
      <c r="AN860" s="42" t="s">
        <v>98</v>
      </c>
      <c r="AO860" s="41" t="s">
        <v>98</v>
      </c>
      <c r="AP860" s="17" t="s">
        <v>98</v>
      </c>
      <c r="AQ860" s="32" t="s">
        <v>98</v>
      </c>
      <c r="AR860" s="39" t="s">
        <v>98</v>
      </c>
      <c r="AS860" t="s">
        <v>98</v>
      </c>
      <c r="AT860" s="39" t="s">
        <v>98</v>
      </c>
      <c r="AU860">
        <v>0</v>
      </c>
      <c r="AV860" s="17">
        <v>1</v>
      </c>
      <c r="AW860" t="s">
        <v>98</v>
      </c>
      <c r="AX860" s="17" t="s">
        <v>98</v>
      </c>
      <c r="AY860" s="17" t="s">
        <v>10</v>
      </c>
      <c r="AZ860">
        <v>0</v>
      </c>
      <c r="BA860">
        <v>0</v>
      </c>
      <c r="BB860">
        <v>0</v>
      </c>
      <c r="BC860">
        <v>0</v>
      </c>
      <c r="BD860">
        <v>0</v>
      </c>
      <c r="BE860">
        <v>0</v>
      </c>
      <c r="BF860" s="17">
        <v>1</v>
      </c>
      <c r="BG860">
        <v>0</v>
      </c>
      <c r="BH860">
        <v>0</v>
      </c>
      <c r="BI860" s="17">
        <v>1</v>
      </c>
      <c r="BJ860" t="s">
        <v>98</v>
      </c>
      <c r="BK860">
        <v>27</v>
      </c>
      <c r="BL860" s="24">
        <v>36.799999999999997</v>
      </c>
      <c r="BM860">
        <v>0</v>
      </c>
      <c r="BN860">
        <v>0</v>
      </c>
      <c r="BO860">
        <v>0</v>
      </c>
      <c r="BP860">
        <v>1</v>
      </c>
      <c r="BQ860">
        <v>0</v>
      </c>
      <c r="BR860">
        <v>0</v>
      </c>
      <c r="BS860">
        <v>0</v>
      </c>
      <c r="BT860" s="17">
        <v>0</v>
      </c>
      <c r="BU860">
        <v>1</v>
      </c>
      <c r="BV860">
        <v>0</v>
      </c>
      <c r="BW860">
        <v>0</v>
      </c>
      <c r="BX860" s="17">
        <v>0</v>
      </c>
      <c r="BY860">
        <v>0</v>
      </c>
      <c r="BZ860">
        <v>0</v>
      </c>
      <c r="CA860">
        <v>0</v>
      </c>
      <c r="CB860">
        <v>0</v>
      </c>
      <c r="CC860" s="17">
        <v>0</v>
      </c>
      <c r="CD860">
        <v>0</v>
      </c>
      <c r="CE860">
        <v>0</v>
      </c>
      <c r="CF860">
        <v>1</v>
      </c>
      <c r="CG860">
        <v>1</v>
      </c>
      <c r="CH860">
        <v>0</v>
      </c>
      <c r="CI860">
        <v>0</v>
      </c>
      <c r="CJ860">
        <v>0</v>
      </c>
      <c r="CK860">
        <v>0</v>
      </c>
      <c r="CL860">
        <v>0</v>
      </c>
      <c r="CM860">
        <v>0</v>
      </c>
      <c r="CN860">
        <v>1</v>
      </c>
      <c r="CO860" s="17">
        <v>0</v>
      </c>
      <c r="CP860">
        <v>0</v>
      </c>
      <c r="CQ860">
        <v>2</v>
      </c>
      <c r="CR860">
        <v>0</v>
      </c>
      <c r="CS860">
        <v>1</v>
      </c>
      <c r="CT860">
        <v>32</v>
      </c>
      <c r="CZ860" s="33" t="s">
        <v>85</v>
      </c>
    </row>
    <row r="861" spans="1:104" x14ac:dyDescent="0.25">
      <c r="A861">
        <v>860</v>
      </c>
      <c r="B861">
        <v>59</v>
      </c>
      <c r="C861" s="24" t="s">
        <v>3929</v>
      </c>
      <c r="D861" s="12">
        <v>8.1</v>
      </c>
      <c r="E861" s="13">
        <v>1.1000000000000001</v>
      </c>
      <c r="F861" s="7">
        <f t="shared" si="215"/>
        <v>7.3636363636363624</v>
      </c>
      <c r="G861" s="7">
        <f t="shared" si="206"/>
        <v>7</v>
      </c>
      <c r="H861" s="15">
        <f t="shared" si="207"/>
        <v>9.1999999999999993</v>
      </c>
      <c r="I861" s="11">
        <f t="shared" si="208"/>
        <v>0.23318261044731342</v>
      </c>
      <c r="J861" s="32">
        <f t="shared" si="209"/>
        <v>3.1666774258277137E-2</v>
      </c>
      <c r="K861" s="32">
        <f t="shared" si="210"/>
        <v>31.578840075212828</v>
      </c>
      <c r="L861" s="8">
        <v>0</v>
      </c>
      <c r="M861" s="9">
        <v>1</v>
      </c>
      <c r="N861" s="8">
        <v>0</v>
      </c>
      <c r="O861" s="9">
        <v>0</v>
      </c>
      <c r="P861" s="9">
        <v>0</v>
      </c>
      <c r="Q861" s="9">
        <v>1</v>
      </c>
      <c r="R861" s="9">
        <v>0</v>
      </c>
      <c r="S861" s="8">
        <v>948</v>
      </c>
      <c r="T861" s="9">
        <v>4</v>
      </c>
      <c r="U861" s="9">
        <f t="shared" si="211"/>
        <v>943</v>
      </c>
      <c r="V861" s="9">
        <f t="shared" si="212"/>
        <v>12</v>
      </c>
      <c r="W861" s="7">
        <v>10.6</v>
      </c>
      <c r="X861" s="7">
        <v>20.3</v>
      </c>
      <c r="Y861" s="9">
        <v>1</v>
      </c>
      <c r="Z861" s="9">
        <v>0</v>
      </c>
      <c r="AA861" s="9">
        <v>0</v>
      </c>
      <c r="AB861" s="9">
        <v>0</v>
      </c>
      <c r="AC861" s="9">
        <v>0</v>
      </c>
      <c r="AD861" s="29">
        <v>1</v>
      </c>
      <c r="AE861" s="9">
        <v>1</v>
      </c>
      <c r="AF861" s="9">
        <v>0</v>
      </c>
      <c r="AG861" s="29">
        <v>0</v>
      </c>
      <c r="AH861" s="9">
        <v>0</v>
      </c>
      <c r="AI861" s="29">
        <v>1</v>
      </c>
      <c r="AJ861" s="20">
        <v>1995</v>
      </c>
      <c r="AK861" s="32" t="s">
        <v>98</v>
      </c>
      <c r="AL861" s="32" t="s">
        <v>98</v>
      </c>
      <c r="AM861" s="32" t="s">
        <v>98</v>
      </c>
      <c r="AN861" s="42" t="s">
        <v>98</v>
      </c>
      <c r="AO861" s="41" t="s">
        <v>98</v>
      </c>
      <c r="AP861" s="17" t="s">
        <v>98</v>
      </c>
      <c r="AQ861" s="32" t="s">
        <v>98</v>
      </c>
      <c r="AR861" s="39" t="s">
        <v>98</v>
      </c>
      <c r="AS861" t="s">
        <v>98</v>
      </c>
      <c r="AT861" s="39" t="s">
        <v>98</v>
      </c>
      <c r="AU861">
        <v>0</v>
      </c>
      <c r="AV861" s="17">
        <v>1</v>
      </c>
      <c r="AW861" t="s">
        <v>98</v>
      </c>
      <c r="AX861" s="17" t="s">
        <v>98</v>
      </c>
      <c r="AY861" s="17" t="s">
        <v>10</v>
      </c>
      <c r="AZ861">
        <v>0</v>
      </c>
      <c r="BA861">
        <v>0</v>
      </c>
      <c r="BB861">
        <v>0</v>
      </c>
      <c r="BC861">
        <v>0</v>
      </c>
      <c r="BD861">
        <v>0</v>
      </c>
      <c r="BE861">
        <v>0</v>
      </c>
      <c r="BF861" s="17">
        <v>1</v>
      </c>
      <c r="BG861">
        <v>0</v>
      </c>
      <c r="BH861">
        <v>0</v>
      </c>
      <c r="BI861" s="17">
        <v>1</v>
      </c>
      <c r="BJ861" t="s">
        <v>98</v>
      </c>
      <c r="BK861">
        <v>27</v>
      </c>
      <c r="BL861" s="24">
        <v>36.799999999999997</v>
      </c>
      <c r="BM861">
        <v>1</v>
      </c>
      <c r="BN861">
        <v>0</v>
      </c>
      <c r="BO861">
        <v>0</v>
      </c>
      <c r="BP861">
        <v>0</v>
      </c>
      <c r="BQ861">
        <v>0</v>
      </c>
      <c r="BR861">
        <v>0</v>
      </c>
      <c r="BS861">
        <v>0</v>
      </c>
      <c r="BT861" s="17">
        <v>0</v>
      </c>
      <c r="BU861">
        <v>1</v>
      </c>
      <c r="BV861">
        <v>0</v>
      </c>
      <c r="BW861">
        <v>0</v>
      </c>
      <c r="BX861" s="17">
        <v>0</v>
      </c>
      <c r="BY861">
        <v>0</v>
      </c>
      <c r="BZ861">
        <v>0</v>
      </c>
      <c r="CA861">
        <v>0</v>
      </c>
      <c r="CB861">
        <v>0</v>
      </c>
      <c r="CC861" s="17">
        <v>0</v>
      </c>
      <c r="CD861">
        <v>0</v>
      </c>
      <c r="CE861">
        <v>0</v>
      </c>
      <c r="CF861">
        <v>1</v>
      </c>
      <c r="CG861">
        <v>1</v>
      </c>
      <c r="CH861">
        <v>0</v>
      </c>
      <c r="CI861">
        <v>0</v>
      </c>
      <c r="CJ861">
        <v>1</v>
      </c>
      <c r="CK861">
        <v>0</v>
      </c>
      <c r="CL861">
        <v>0</v>
      </c>
      <c r="CM861">
        <v>0</v>
      </c>
      <c r="CN861">
        <v>0</v>
      </c>
      <c r="CO861" s="17">
        <v>0</v>
      </c>
      <c r="CP861">
        <v>0</v>
      </c>
      <c r="CQ861">
        <v>2</v>
      </c>
      <c r="CR861">
        <v>0</v>
      </c>
      <c r="CS861">
        <v>1</v>
      </c>
      <c r="CT861">
        <v>32</v>
      </c>
      <c r="CZ861" s="33" t="s">
        <v>85</v>
      </c>
    </row>
    <row r="862" spans="1:104" x14ac:dyDescent="0.25">
      <c r="A862">
        <v>861</v>
      </c>
      <c r="B862">
        <v>59</v>
      </c>
      <c r="C862" s="24" t="s">
        <v>3929</v>
      </c>
      <c r="D862" s="12">
        <v>7.2</v>
      </c>
      <c r="E862" s="13">
        <v>1.6</v>
      </c>
      <c r="F862" s="7">
        <f t="shared" si="215"/>
        <v>4.5</v>
      </c>
      <c r="G862" s="7">
        <f t="shared" si="206"/>
        <v>5.6</v>
      </c>
      <c r="H862" s="15">
        <f t="shared" si="207"/>
        <v>8.8000000000000007</v>
      </c>
      <c r="I862" s="11">
        <f t="shared" si="208"/>
        <v>0.14506697461492843</v>
      </c>
      <c r="J862" s="32">
        <f t="shared" si="209"/>
        <v>3.2237105469984102E-2</v>
      </c>
      <c r="K862" s="32">
        <f t="shared" si="210"/>
        <v>31.020154738492195</v>
      </c>
      <c r="L862" s="8">
        <v>0</v>
      </c>
      <c r="M862" s="9">
        <v>1</v>
      </c>
      <c r="N862" s="8">
        <v>0</v>
      </c>
      <c r="O862" s="9">
        <v>0</v>
      </c>
      <c r="P862" s="9">
        <v>0</v>
      </c>
      <c r="Q862" s="9">
        <v>1</v>
      </c>
      <c r="R862" s="9">
        <v>0</v>
      </c>
      <c r="S862" s="8">
        <v>948</v>
      </c>
      <c r="T862" s="9">
        <v>5</v>
      </c>
      <c r="U862" s="9">
        <f t="shared" si="211"/>
        <v>942</v>
      </c>
      <c r="V862" s="9">
        <f t="shared" si="212"/>
        <v>12</v>
      </c>
      <c r="W862" s="7">
        <v>10.6</v>
      </c>
      <c r="X862" s="7">
        <v>20.3</v>
      </c>
      <c r="Y862" s="9">
        <v>1</v>
      </c>
      <c r="Z862" s="9">
        <v>0</v>
      </c>
      <c r="AA862" s="9">
        <v>0</v>
      </c>
      <c r="AB862" s="9">
        <v>0</v>
      </c>
      <c r="AC862" s="9">
        <v>0</v>
      </c>
      <c r="AD862" s="29">
        <v>1</v>
      </c>
      <c r="AE862" s="9">
        <v>1</v>
      </c>
      <c r="AF862" s="9">
        <v>0</v>
      </c>
      <c r="AG862" s="29">
        <v>0</v>
      </c>
      <c r="AH862" s="9">
        <v>0</v>
      </c>
      <c r="AI862" s="29">
        <v>1</v>
      </c>
      <c r="AJ862" s="20">
        <v>1995</v>
      </c>
      <c r="AK862" s="32" t="s">
        <v>98</v>
      </c>
      <c r="AL862" s="32" t="s">
        <v>98</v>
      </c>
      <c r="AM862" s="32" t="s">
        <v>98</v>
      </c>
      <c r="AN862" s="42" t="s">
        <v>98</v>
      </c>
      <c r="AO862" s="41" t="s">
        <v>98</v>
      </c>
      <c r="AP862" s="17" t="s">
        <v>98</v>
      </c>
      <c r="AQ862" s="32" t="s">
        <v>98</v>
      </c>
      <c r="AR862" s="39" t="s">
        <v>98</v>
      </c>
      <c r="AS862" t="s">
        <v>98</v>
      </c>
      <c r="AT862" s="39" t="s">
        <v>98</v>
      </c>
      <c r="AU862">
        <v>0</v>
      </c>
      <c r="AV862" s="17">
        <v>1</v>
      </c>
      <c r="AW862" t="s">
        <v>98</v>
      </c>
      <c r="AX862" s="17" t="s">
        <v>98</v>
      </c>
      <c r="AY862" s="17" t="s">
        <v>10</v>
      </c>
      <c r="AZ862">
        <v>0</v>
      </c>
      <c r="BA862">
        <v>0</v>
      </c>
      <c r="BB862">
        <v>0</v>
      </c>
      <c r="BC862">
        <v>0</v>
      </c>
      <c r="BD862">
        <v>0</v>
      </c>
      <c r="BE862">
        <v>0</v>
      </c>
      <c r="BF862" s="17">
        <v>1</v>
      </c>
      <c r="BG862">
        <v>0</v>
      </c>
      <c r="BH862">
        <v>0</v>
      </c>
      <c r="BI862" s="17">
        <v>1</v>
      </c>
      <c r="BJ862" t="s">
        <v>98</v>
      </c>
      <c r="BK862">
        <v>27</v>
      </c>
      <c r="BL862" s="24">
        <v>36.799999999999997</v>
      </c>
      <c r="BM862">
        <v>0</v>
      </c>
      <c r="BN862">
        <v>0</v>
      </c>
      <c r="BO862">
        <v>0</v>
      </c>
      <c r="BP862">
        <v>1</v>
      </c>
      <c r="BQ862">
        <v>0</v>
      </c>
      <c r="BR862">
        <v>0</v>
      </c>
      <c r="BS862">
        <v>0</v>
      </c>
      <c r="BT862" s="17">
        <v>0</v>
      </c>
      <c r="BU862">
        <v>1</v>
      </c>
      <c r="BV862">
        <v>0</v>
      </c>
      <c r="BW862">
        <v>0</v>
      </c>
      <c r="BX862" s="17">
        <v>0</v>
      </c>
      <c r="BY862">
        <v>0</v>
      </c>
      <c r="BZ862">
        <v>0</v>
      </c>
      <c r="CA862">
        <v>0</v>
      </c>
      <c r="CB862">
        <v>0</v>
      </c>
      <c r="CC862" s="17">
        <v>0</v>
      </c>
      <c r="CD862">
        <v>0</v>
      </c>
      <c r="CE862">
        <v>0</v>
      </c>
      <c r="CF862">
        <v>1</v>
      </c>
      <c r="CG862">
        <v>1</v>
      </c>
      <c r="CH862">
        <v>0</v>
      </c>
      <c r="CI862">
        <v>0</v>
      </c>
      <c r="CJ862">
        <v>1</v>
      </c>
      <c r="CK862">
        <v>0</v>
      </c>
      <c r="CL862">
        <v>0</v>
      </c>
      <c r="CM862">
        <v>0</v>
      </c>
      <c r="CN862">
        <v>1</v>
      </c>
      <c r="CO862" s="17">
        <v>0</v>
      </c>
      <c r="CP862">
        <v>0</v>
      </c>
      <c r="CQ862">
        <v>2</v>
      </c>
      <c r="CR862">
        <v>0</v>
      </c>
      <c r="CS862">
        <v>1</v>
      </c>
      <c r="CT862">
        <v>32</v>
      </c>
      <c r="CZ862" s="33" t="s">
        <v>85</v>
      </c>
    </row>
    <row r="863" spans="1:104" x14ac:dyDescent="0.25">
      <c r="A863">
        <v>862</v>
      </c>
      <c r="B863">
        <v>59</v>
      </c>
      <c r="C863" s="24" t="s">
        <v>3929</v>
      </c>
      <c r="D863" s="12">
        <v>11.2</v>
      </c>
      <c r="E863" s="13">
        <v>1.6</v>
      </c>
      <c r="F863" s="7">
        <f t="shared" si="215"/>
        <v>6.9999999999999991</v>
      </c>
      <c r="G863" s="7">
        <f t="shared" si="206"/>
        <v>9.6</v>
      </c>
      <c r="H863" s="15">
        <f t="shared" si="207"/>
        <v>12.799999999999999</v>
      </c>
      <c r="I863" s="11">
        <f t="shared" si="208"/>
        <v>0.22225022225033333</v>
      </c>
      <c r="J863" s="32">
        <f t="shared" si="209"/>
        <v>3.1750031750047626E-2</v>
      </c>
      <c r="K863" s="32">
        <f t="shared" si="210"/>
        <v>31.496031496047245</v>
      </c>
      <c r="L863" s="8">
        <v>0</v>
      </c>
      <c r="M863" s="9">
        <v>1</v>
      </c>
      <c r="N863" s="8">
        <v>0</v>
      </c>
      <c r="O863" s="9">
        <v>0</v>
      </c>
      <c r="P863" s="9">
        <v>0</v>
      </c>
      <c r="Q863" s="9">
        <v>1</v>
      </c>
      <c r="R863" s="9">
        <v>0</v>
      </c>
      <c r="S863" s="8">
        <v>948</v>
      </c>
      <c r="T863" s="9">
        <v>4</v>
      </c>
      <c r="U863" s="9">
        <f t="shared" si="211"/>
        <v>943</v>
      </c>
      <c r="V863" s="9">
        <f t="shared" si="212"/>
        <v>12</v>
      </c>
      <c r="W863" s="7">
        <v>10.6</v>
      </c>
      <c r="X863" s="7">
        <v>20.3</v>
      </c>
      <c r="Y863" s="9">
        <v>1</v>
      </c>
      <c r="Z863" s="9">
        <v>0</v>
      </c>
      <c r="AA863" s="9">
        <v>0</v>
      </c>
      <c r="AB863" s="9">
        <v>0</v>
      </c>
      <c r="AC863" s="9">
        <v>0</v>
      </c>
      <c r="AD863" s="29">
        <v>1</v>
      </c>
      <c r="AE863" s="9">
        <v>1</v>
      </c>
      <c r="AF863" s="9">
        <v>0</v>
      </c>
      <c r="AG863" s="29">
        <v>0</v>
      </c>
      <c r="AH863" s="9">
        <v>0</v>
      </c>
      <c r="AI863" s="29">
        <v>1</v>
      </c>
      <c r="AJ863" s="20">
        <v>1995</v>
      </c>
      <c r="AK863" s="32" t="s">
        <v>98</v>
      </c>
      <c r="AL863" s="32" t="s">
        <v>98</v>
      </c>
      <c r="AM863" s="32" t="s">
        <v>98</v>
      </c>
      <c r="AN863" s="42" t="s">
        <v>98</v>
      </c>
      <c r="AO863" s="41" t="s">
        <v>98</v>
      </c>
      <c r="AP863" s="17" t="s">
        <v>98</v>
      </c>
      <c r="AQ863" s="32" t="s">
        <v>98</v>
      </c>
      <c r="AR863" s="39" t="s">
        <v>98</v>
      </c>
      <c r="AS863" t="s">
        <v>98</v>
      </c>
      <c r="AT863" s="39" t="s">
        <v>98</v>
      </c>
      <c r="AU863">
        <v>0</v>
      </c>
      <c r="AV863" s="17">
        <v>1</v>
      </c>
      <c r="AW863" t="s">
        <v>98</v>
      </c>
      <c r="AX863" s="17" t="s">
        <v>98</v>
      </c>
      <c r="AY863" s="17" t="s">
        <v>10</v>
      </c>
      <c r="AZ863">
        <v>0</v>
      </c>
      <c r="BA863">
        <v>0</v>
      </c>
      <c r="BB863">
        <v>0</v>
      </c>
      <c r="BC863">
        <v>0</v>
      </c>
      <c r="BD863">
        <v>0</v>
      </c>
      <c r="BE863">
        <v>0</v>
      </c>
      <c r="BF863" s="17">
        <v>1</v>
      </c>
      <c r="BG863">
        <v>0</v>
      </c>
      <c r="BH863">
        <v>0</v>
      </c>
      <c r="BI863" s="17">
        <v>1</v>
      </c>
      <c r="BJ863" t="s">
        <v>98</v>
      </c>
      <c r="BK863">
        <v>27</v>
      </c>
      <c r="BL863" s="24">
        <v>36.799999999999997</v>
      </c>
      <c r="BM863">
        <v>1</v>
      </c>
      <c r="BN863">
        <v>0</v>
      </c>
      <c r="BO863">
        <v>0</v>
      </c>
      <c r="BP863">
        <v>0</v>
      </c>
      <c r="BQ863">
        <v>0</v>
      </c>
      <c r="BR863">
        <v>0</v>
      </c>
      <c r="BS863">
        <v>0</v>
      </c>
      <c r="BT863" s="17">
        <v>0</v>
      </c>
      <c r="BU863">
        <v>1</v>
      </c>
      <c r="BV863">
        <v>0</v>
      </c>
      <c r="BW863">
        <v>0</v>
      </c>
      <c r="BX863" s="17">
        <v>0</v>
      </c>
      <c r="BY863">
        <v>0</v>
      </c>
      <c r="BZ863">
        <v>0</v>
      </c>
      <c r="CA863">
        <v>0</v>
      </c>
      <c r="CB863">
        <v>0</v>
      </c>
      <c r="CC863" s="17">
        <v>0</v>
      </c>
      <c r="CD863">
        <v>0</v>
      </c>
      <c r="CE863">
        <v>0</v>
      </c>
      <c r="CF863">
        <v>1</v>
      </c>
      <c r="CG863">
        <v>1</v>
      </c>
      <c r="CH863">
        <v>0</v>
      </c>
      <c r="CI863">
        <v>0</v>
      </c>
      <c r="CJ863">
        <v>0</v>
      </c>
      <c r="CK863">
        <v>0</v>
      </c>
      <c r="CL863">
        <v>0</v>
      </c>
      <c r="CM863">
        <v>0</v>
      </c>
      <c r="CN863">
        <v>0</v>
      </c>
      <c r="CO863" s="17">
        <v>0</v>
      </c>
      <c r="CP863">
        <v>0</v>
      </c>
      <c r="CQ863">
        <v>2</v>
      </c>
      <c r="CR863">
        <v>0</v>
      </c>
      <c r="CS863">
        <v>1</v>
      </c>
      <c r="CT863">
        <v>32</v>
      </c>
      <c r="CZ863" s="33" t="s">
        <v>85</v>
      </c>
    </row>
    <row r="864" spans="1:104" x14ac:dyDescent="0.25">
      <c r="A864">
        <v>863</v>
      </c>
      <c r="B864">
        <v>59</v>
      </c>
      <c r="C864" s="24" t="s">
        <v>3929</v>
      </c>
      <c r="D864" s="12">
        <v>8.1999999999999993</v>
      </c>
      <c r="E864" s="13">
        <v>2</v>
      </c>
      <c r="F864" s="7">
        <f t="shared" si="215"/>
        <v>4.0999999999999996</v>
      </c>
      <c r="G864" s="7">
        <f t="shared" si="206"/>
        <v>6.1999999999999993</v>
      </c>
      <c r="H864" s="15">
        <f t="shared" si="207"/>
        <v>10.199999999999999</v>
      </c>
      <c r="I864" s="11">
        <f t="shared" si="208"/>
        <v>0.13240902245181604</v>
      </c>
      <c r="J864" s="32">
        <f t="shared" si="209"/>
        <v>3.2294883524833187E-2</v>
      </c>
      <c r="K864" s="32">
        <f t="shared" si="210"/>
        <v>30.964657272445304</v>
      </c>
      <c r="L864" s="8">
        <v>0</v>
      </c>
      <c r="M864" s="9">
        <v>1</v>
      </c>
      <c r="N864" s="8">
        <v>0</v>
      </c>
      <c r="O864" s="9">
        <v>0</v>
      </c>
      <c r="P864" s="9">
        <v>0</v>
      </c>
      <c r="Q864" s="9">
        <v>1</v>
      </c>
      <c r="R864" s="9">
        <v>0</v>
      </c>
      <c r="S864" s="8">
        <v>948</v>
      </c>
      <c r="T864" s="9">
        <v>5</v>
      </c>
      <c r="U864" s="9">
        <f t="shared" si="211"/>
        <v>942</v>
      </c>
      <c r="V864" s="9">
        <f t="shared" si="212"/>
        <v>12</v>
      </c>
      <c r="W864" s="7">
        <v>10.6</v>
      </c>
      <c r="X864" s="7">
        <v>20.3</v>
      </c>
      <c r="Y864" s="9">
        <v>1</v>
      </c>
      <c r="Z864" s="9">
        <v>0</v>
      </c>
      <c r="AA864" s="9">
        <v>0</v>
      </c>
      <c r="AB864" s="9">
        <v>0</v>
      </c>
      <c r="AC864" s="9">
        <v>0</v>
      </c>
      <c r="AD864" s="29">
        <v>1</v>
      </c>
      <c r="AE864" s="9">
        <v>1</v>
      </c>
      <c r="AF864" s="9">
        <v>0</v>
      </c>
      <c r="AG864" s="29">
        <v>0</v>
      </c>
      <c r="AH864" s="9">
        <v>0</v>
      </c>
      <c r="AI864" s="29">
        <v>1</v>
      </c>
      <c r="AJ864" s="20">
        <v>1995</v>
      </c>
      <c r="AK864" s="32" t="s">
        <v>98</v>
      </c>
      <c r="AL864" s="32" t="s">
        <v>98</v>
      </c>
      <c r="AM864" s="32" t="s">
        <v>98</v>
      </c>
      <c r="AN864" s="42" t="s">
        <v>98</v>
      </c>
      <c r="AO864" s="41" t="s">
        <v>98</v>
      </c>
      <c r="AP864" s="17" t="s">
        <v>98</v>
      </c>
      <c r="AQ864" s="32" t="s">
        <v>98</v>
      </c>
      <c r="AR864" s="39" t="s">
        <v>98</v>
      </c>
      <c r="AS864" t="s">
        <v>98</v>
      </c>
      <c r="AT864" s="39" t="s">
        <v>98</v>
      </c>
      <c r="AU864">
        <v>0</v>
      </c>
      <c r="AV864" s="17">
        <v>1</v>
      </c>
      <c r="AW864" t="s">
        <v>98</v>
      </c>
      <c r="AX864" s="17" t="s">
        <v>98</v>
      </c>
      <c r="AY864" s="17" t="s">
        <v>10</v>
      </c>
      <c r="AZ864">
        <v>0</v>
      </c>
      <c r="BA864">
        <v>0</v>
      </c>
      <c r="BB864">
        <v>0</v>
      </c>
      <c r="BC864">
        <v>0</v>
      </c>
      <c r="BD864">
        <v>0</v>
      </c>
      <c r="BE864">
        <v>0</v>
      </c>
      <c r="BF864" s="17">
        <v>1</v>
      </c>
      <c r="BG864">
        <v>0</v>
      </c>
      <c r="BH864">
        <v>0</v>
      </c>
      <c r="BI864" s="17">
        <v>1</v>
      </c>
      <c r="BJ864" t="s">
        <v>98</v>
      </c>
      <c r="BK864">
        <v>27</v>
      </c>
      <c r="BL864" s="24">
        <v>36.799999999999997</v>
      </c>
      <c r="BM864">
        <v>0</v>
      </c>
      <c r="BN864">
        <v>0</v>
      </c>
      <c r="BO864">
        <v>0</v>
      </c>
      <c r="BP864">
        <v>1</v>
      </c>
      <c r="BQ864">
        <v>0</v>
      </c>
      <c r="BR864">
        <v>0</v>
      </c>
      <c r="BS864">
        <v>0</v>
      </c>
      <c r="BT864" s="17">
        <v>0</v>
      </c>
      <c r="BU864">
        <v>1</v>
      </c>
      <c r="BV864">
        <v>0</v>
      </c>
      <c r="BW864">
        <v>0</v>
      </c>
      <c r="BX864" s="17">
        <v>0</v>
      </c>
      <c r="BY864">
        <v>0</v>
      </c>
      <c r="BZ864">
        <v>0</v>
      </c>
      <c r="CA864">
        <v>0</v>
      </c>
      <c r="CB864">
        <v>0</v>
      </c>
      <c r="CC864" s="17">
        <v>0</v>
      </c>
      <c r="CD864">
        <v>0</v>
      </c>
      <c r="CE864">
        <v>0</v>
      </c>
      <c r="CF864">
        <v>1</v>
      </c>
      <c r="CG864">
        <v>1</v>
      </c>
      <c r="CH864">
        <v>0</v>
      </c>
      <c r="CI864">
        <v>0</v>
      </c>
      <c r="CJ864">
        <v>0</v>
      </c>
      <c r="CK864">
        <v>0</v>
      </c>
      <c r="CL864">
        <v>0</v>
      </c>
      <c r="CM864">
        <v>0</v>
      </c>
      <c r="CN864">
        <v>1</v>
      </c>
      <c r="CO864" s="17">
        <v>0</v>
      </c>
      <c r="CP864">
        <v>0</v>
      </c>
      <c r="CQ864">
        <v>2</v>
      </c>
      <c r="CR864">
        <v>0</v>
      </c>
      <c r="CS864">
        <v>1</v>
      </c>
      <c r="CT864">
        <v>32</v>
      </c>
      <c r="CZ864" s="33" t="s">
        <v>85</v>
      </c>
    </row>
    <row r="865" spans="1:104" x14ac:dyDescent="0.25">
      <c r="A865">
        <v>864</v>
      </c>
      <c r="B865">
        <v>59</v>
      </c>
      <c r="C865" s="24" t="s">
        <v>3929</v>
      </c>
      <c r="D865" s="12">
        <v>10</v>
      </c>
      <c r="E865" s="13">
        <v>1.5</v>
      </c>
      <c r="F865" s="7">
        <f t="shared" si="215"/>
        <v>6.666666666666667</v>
      </c>
      <c r="G865" s="7">
        <f t="shared" si="206"/>
        <v>8.5</v>
      </c>
      <c r="H865" s="15">
        <f t="shared" si="207"/>
        <v>11.5</v>
      </c>
      <c r="I865" s="11">
        <f t="shared" si="208"/>
        <v>0.21226208472298677</v>
      </c>
      <c r="J865" s="32">
        <f t="shared" si="209"/>
        <v>3.1839312708448017E-2</v>
      </c>
      <c r="K865" s="32">
        <f t="shared" si="210"/>
        <v>31.407713136177939</v>
      </c>
      <c r="L865" s="8">
        <v>0</v>
      </c>
      <c r="M865" s="9">
        <v>1</v>
      </c>
      <c r="N865" s="8">
        <v>0</v>
      </c>
      <c r="O865" s="9">
        <v>0</v>
      </c>
      <c r="P865" s="9">
        <v>0</v>
      </c>
      <c r="Q865" s="9">
        <v>1</v>
      </c>
      <c r="R865" s="9">
        <v>0</v>
      </c>
      <c r="S865" s="8">
        <v>948</v>
      </c>
      <c r="T865" s="9">
        <v>5</v>
      </c>
      <c r="U865" s="9">
        <f t="shared" si="211"/>
        <v>942</v>
      </c>
      <c r="V865" s="9">
        <f t="shared" si="212"/>
        <v>12</v>
      </c>
      <c r="W865" s="7">
        <v>10.6</v>
      </c>
      <c r="X865" s="7">
        <v>20.3</v>
      </c>
      <c r="Y865" s="9">
        <v>1</v>
      </c>
      <c r="Z865" s="9">
        <v>0</v>
      </c>
      <c r="AA865" s="9">
        <v>0</v>
      </c>
      <c r="AB865" s="9">
        <v>0</v>
      </c>
      <c r="AC865" s="9">
        <v>0</v>
      </c>
      <c r="AD865" s="29">
        <v>1</v>
      </c>
      <c r="AE865" s="9">
        <v>1</v>
      </c>
      <c r="AF865" s="9">
        <v>0</v>
      </c>
      <c r="AG865" s="29">
        <v>0</v>
      </c>
      <c r="AH865" s="9">
        <v>0</v>
      </c>
      <c r="AI865" s="29">
        <v>1</v>
      </c>
      <c r="AJ865" s="20">
        <v>1995</v>
      </c>
      <c r="AK865" s="32" t="s">
        <v>98</v>
      </c>
      <c r="AL865" s="32" t="s">
        <v>98</v>
      </c>
      <c r="AM865" s="32" t="s">
        <v>98</v>
      </c>
      <c r="AN865" s="42" t="s">
        <v>98</v>
      </c>
      <c r="AO865" s="41" t="s">
        <v>98</v>
      </c>
      <c r="AP865" s="17" t="s">
        <v>98</v>
      </c>
      <c r="AQ865" s="32" t="s">
        <v>98</v>
      </c>
      <c r="AR865" s="39" t="s">
        <v>98</v>
      </c>
      <c r="AS865" t="s">
        <v>98</v>
      </c>
      <c r="AT865" s="39" t="s">
        <v>98</v>
      </c>
      <c r="AU865">
        <v>0</v>
      </c>
      <c r="AV865" s="17">
        <v>1</v>
      </c>
      <c r="AW865" t="s">
        <v>98</v>
      </c>
      <c r="AX865" s="17" t="s">
        <v>98</v>
      </c>
      <c r="AY865" s="17" t="s">
        <v>10</v>
      </c>
      <c r="AZ865">
        <v>0</v>
      </c>
      <c r="BA865">
        <v>0</v>
      </c>
      <c r="BB865">
        <v>0</v>
      </c>
      <c r="BC865">
        <v>0</v>
      </c>
      <c r="BD865">
        <v>0</v>
      </c>
      <c r="BE865">
        <v>0</v>
      </c>
      <c r="BF865" s="17">
        <v>1</v>
      </c>
      <c r="BG865">
        <v>0</v>
      </c>
      <c r="BH865">
        <v>0</v>
      </c>
      <c r="BI865" s="17">
        <v>1</v>
      </c>
      <c r="BJ865" t="s">
        <v>98</v>
      </c>
      <c r="BK865">
        <v>27</v>
      </c>
      <c r="BL865" s="24">
        <v>36.799999999999997</v>
      </c>
      <c r="BM865">
        <v>1</v>
      </c>
      <c r="BN865">
        <v>0</v>
      </c>
      <c r="BO865">
        <v>0</v>
      </c>
      <c r="BP865">
        <v>0</v>
      </c>
      <c r="BQ865">
        <v>0</v>
      </c>
      <c r="BR865">
        <v>0</v>
      </c>
      <c r="BS865">
        <v>0</v>
      </c>
      <c r="BT865" s="17">
        <v>0</v>
      </c>
      <c r="BU865">
        <v>1</v>
      </c>
      <c r="BV865">
        <v>0</v>
      </c>
      <c r="BW865">
        <v>0</v>
      </c>
      <c r="BX865" s="17">
        <v>0</v>
      </c>
      <c r="BY865">
        <v>0</v>
      </c>
      <c r="BZ865">
        <v>0</v>
      </c>
      <c r="CA865">
        <v>0</v>
      </c>
      <c r="CB865">
        <v>0</v>
      </c>
      <c r="CC865" s="17">
        <v>0</v>
      </c>
      <c r="CD865">
        <v>0</v>
      </c>
      <c r="CE865">
        <v>0</v>
      </c>
      <c r="CF865">
        <v>1</v>
      </c>
      <c r="CG865">
        <v>1</v>
      </c>
      <c r="CH865">
        <v>0</v>
      </c>
      <c r="CI865">
        <v>0</v>
      </c>
      <c r="CJ865">
        <v>1</v>
      </c>
      <c r="CK865">
        <v>0</v>
      </c>
      <c r="CL865">
        <v>0</v>
      </c>
      <c r="CM865">
        <v>0</v>
      </c>
      <c r="CN865">
        <v>0</v>
      </c>
      <c r="CO865" s="17">
        <v>0</v>
      </c>
      <c r="CP865">
        <v>0</v>
      </c>
      <c r="CQ865">
        <v>2</v>
      </c>
      <c r="CR865">
        <v>0</v>
      </c>
      <c r="CS865">
        <v>1</v>
      </c>
      <c r="CT865">
        <v>32</v>
      </c>
      <c r="CZ865" s="33" t="s">
        <v>85</v>
      </c>
    </row>
    <row r="866" spans="1:104" x14ac:dyDescent="0.25">
      <c r="A866">
        <v>865</v>
      </c>
      <c r="B866">
        <v>59</v>
      </c>
      <c r="C866" s="24" t="s">
        <v>3929</v>
      </c>
      <c r="D866" s="12">
        <v>8</v>
      </c>
      <c r="E866" s="13">
        <v>2</v>
      </c>
      <c r="F866" s="7">
        <f t="shared" si="215"/>
        <v>4</v>
      </c>
      <c r="G866" s="7">
        <f t="shared" si="206"/>
        <v>6</v>
      </c>
      <c r="H866" s="15">
        <f t="shared" si="207"/>
        <v>10</v>
      </c>
      <c r="I866" s="11">
        <f t="shared" si="208"/>
        <v>0.1293016367670472</v>
      </c>
      <c r="J866" s="32">
        <f t="shared" si="209"/>
        <v>3.2325409191761793E-2</v>
      </c>
      <c r="K866" s="32">
        <f t="shared" si="210"/>
        <v>30.935416596516042</v>
      </c>
      <c r="L866" s="8">
        <v>0</v>
      </c>
      <c r="M866" s="9">
        <v>1</v>
      </c>
      <c r="N866" s="8">
        <v>0</v>
      </c>
      <c r="O866" s="9">
        <v>0</v>
      </c>
      <c r="P866" s="9">
        <v>0</v>
      </c>
      <c r="Q866" s="9">
        <v>1</v>
      </c>
      <c r="R866" s="9">
        <v>0</v>
      </c>
      <c r="S866" s="8">
        <v>948</v>
      </c>
      <c r="T866" s="9">
        <v>6</v>
      </c>
      <c r="U866" s="9">
        <f t="shared" si="211"/>
        <v>941</v>
      </c>
      <c r="V866" s="9">
        <f t="shared" si="212"/>
        <v>12</v>
      </c>
      <c r="W866" s="7">
        <v>10.6</v>
      </c>
      <c r="X866" s="7">
        <v>20.3</v>
      </c>
      <c r="Y866" s="9">
        <v>1</v>
      </c>
      <c r="Z866" s="9">
        <v>0</v>
      </c>
      <c r="AA866" s="9">
        <v>0</v>
      </c>
      <c r="AB866" s="9">
        <v>0</v>
      </c>
      <c r="AC866" s="9">
        <v>0</v>
      </c>
      <c r="AD866" s="29">
        <v>1</v>
      </c>
      <c r="AE866" s="9">
        <v>1</v>
      </c>
      <c r="AF866" s="9">
        <v>0</v>
      </c>
      <c r="AG866" s="29">
        <v>0</v>
      </c>
      <c r="AH866" s="9">
        <v>0</v>
      </c>
      <c r="AI866" s="29">
        <v>1</v>
      </c>
      <c r="AJ866" s="20">
        <v>1995</v>
      </c>
      <c r="AK866" s="32" t="s">
        <v>98</v>
      </c>
      <c r="AL866" s="32" t="s">
        <v>98</v>
      </c>
      <c r="AM866" s="32" t="s">
        <v>98</v>
      </c>
      <c r="AN866" s="42" t="s">
        <v>98</v>
      </c>
      <c r="AO866" s="41" t="s">
        <v>98</v>
      </c>
      <c r="AP866" s="17" t="s">
        <v>98</v>
      </c>
      <c r="AQ866" s="32" t="s">
        <v>98</v>
      </c>
      <c r="AR866" s="39" t="s">
        <v>98</v>
      </c>
      <c r="AS866" t="s">
        <v>98</v>
      </c>
      <c r="AT866" s="39" t="s">
        <v>98</v>
      </c>
      <c r="AU866">
        <v>0</v>
      </c>
      <c r="AV866" s="17">
        <v>1</v>
      </c>
      <c r="AW866" t="s">
        <v>98</v>
      </c>
      <c r="AX866" s="17" t="s">
        <v>98</v>
      </c>
      <c r="AY866" s="17" t="s">
        <v>10</v>
      </c>
      <c r="AZ866">
        <v>0</v>
      </c>
      <c r="BA866">
        <v>0</v>
      </c>
      <c r="BB866">
        <v>0</v>
      </c>
      <c r="BC866">
        <v>0</v>
      </c>
      <c r="BD866">
        <v>0</v>
      </c>
      <c r="BE866">
        <v>0</v>
      </c>
      <c r="BF866" s="17">
        <v>1</v>
      </c>
      <c r="BG866">
        <v>0</v>
      </c>
      <c r="BH866">
        <v>0</v>
      </c>
      <c r="BI866" s="17">
        <v>1</v>
      </c>
      <c r="BJ866" t="s">
        <v>98</v>
      </c>
      <c r="BK866">
        <v>27</v>
      </c>
      <c r="BL866" s="24">
        <v>36.799999999999997</v>
      </c>
      <c r="BM866">
        <v>0</v>
      </c>
      <c r="BN866">
        <v>0</v>
      </c>
      <c r="BO866">
        <v>0</v>
      </c>
      <c r="BP866">
        <v>1</v>
      </c>
      <c r="BQ866">
        <v>0</v>
      </c>
      <c r="BR866">
        <v>0</v>
      </c>
      <c r="BS866">
        <v>0</v>
      </c>
      <c r="BT866" s="17">
        <v>0</v>
      </c>
      <c r="BU866">
        <v>1</v>
      </c>
      <c r="BV866">
        <v>0</v>
      </c>
      <c r="BW866">
        <v>0</v>
      </c>
      <c r="BX866" s="17">
        <v>0</v>
      </c>
      <c r="BY866">
        <v>0</v>
      </c>
      <c r="BZ866">
        <v>0</v>
      </c>
      <c r="CA866">
        <v>0</v>
      </c>
      <c r="CB866">
        <v>0</v>
      </c>
      <c r="CC866" s="17">
        <v>0</v>
      </c>
      <c r="CD866">
        <v>0</v>
      </c>
      <c r="CE866">
        <v>0</v>
      </c>
      <c r="CF866">
        <v>1</v>
      </c>
      <c r="CG866">
        <v>1</v>
      </c>
      <c r="CH866">
        <v>0</v>
      </c>
      <c r="CI866">
        <v>0</v>
      </c>
      <c r="CJ866">
        <v>1</v>
      </c>
      <c r="CK866">
        <v>0</v>
      </c>
      <c r="CL866">
        <v>0</v>
      </c>
      <c r="CM866">
        <v>0</v>
      </c>
      <c r="CN866">
        <v>1</v>
      </c>
      <c r="CO866" s="17">
        <v>0</v>
      </c>
      <c r="CP866">
        <v>0</v>
      </c>
      <c r="CQ866">
        <v>2</v>
      </c>
      <c r="CR866">
        <v>0</v>
      </c>
      <c r="CS866">
        <v>1</v>
      </c>
      <c r="CT866">
        <v>32</v>
      </c>
      <c r="CZ866" s="33" t="s">
        <v>85</v>
      </c>
    </row>
    <row r="867" spans="1:104" x14ac:dyDescent="0.25">
      <c r="A867">
        <v>866</v>
      </c>
      <c r="B867">
        <v>59</v>
      </c>
      <c r="C867" s="24" t="s">
        <v>3929</v>
      </c>
      <c r="D867" s="12">
        <v>9.6999999999999993</v>
      </c>
      <c r="E867" s="13">
        <v>1</v>
      </c>
      <c r="F867" s="7">
        <f t="shared" si="215"/>
        <v>9.6999999999999993</v>
      </c>
      <c r="G867" s="7">
        <f t="shared" si="206"/>
        <v>8.6999999999999993</v>
      </c>
      <c r="H867" s="15">
        <f t="shared" si="207"/>
        <v>10.7</v>
      </c>
      <c r="I867" s="11">
        <f t="shared" si="208"/>
        <v>0.30120592524269102</v>
      </c>
      <c r="J867" s="32">
        <f t="shared" si="209"/>
        <v>3.1052157241514538E-2</v>
      </c>
      <c r="K867" s="32">
        <f t="shared" si="210"/>
        <v>32.203881753602317</v>
      </c>
      <c r="L867" s="8">
        <v>0</v>
      </c>
      <c r="M867" s="9">
        <v>1</v>
      </c>
      <c r="N867" s="8">
        <v>0</v>
      </c>
      <c r="O867" s="9">
        <v>0</v>
      </c>
      <c r="P867" s="9">
        <v>0</v>
      </c>
      <c r="Q867" s="9">
        <v>1</v>
      </c>
      <c r="R867" s="9">
        <v>0</v>
      </c>
      <c r="S867" s="8">
        <v>948</v>
      </c>
      <c r="T867" s="9">
        <v>4</v>
      </c>
      <c r="U867" s="9">
        <f t="shared" si="211"/>
        <v>943</v>
      </c>
      <c r="V867" s="9">
        <f t="shared" si="212"/>
        <v>12</v>
      </c>
      <c r="W867" s="7">
        <v>10.6</v>
      </c>
      <c r="X867" s="7">
        <v>20.3</v>
      </c>
      <c r="Y867" s="9">
        <v>1</v>
      </c>
      <c r="Z867" s="9">
        <v>0</v>
      </c>
      <c r="AA867" s="9">
        <v>0</v>
      </c>
      <c r="AB867" s="9">
        <v>0</v>
      </c>
      <c r="AC867" s="9">
        <v>0</v>
      </c>
      <c r="AD867" s="29">
        <v>1</v>
      </c>
      <c r="AE867" s="9">
        <v>1</v>
      </c>
      <c r="AF867" s="9">
        <v>0</v>
      </c>
      <c r="AG867" s="29">
        <v>0</v>
      </c>
      <c r="AH867" s="9">
        <v>0</v>
      </c>
      <c r="AI867" s="29">
        <v>1</v>
      </c>
      <c r="AJ867" s="20">
        <v>1995</v>
      </c>
      <c r="AK867" s="32" t="s">
        <v>98</v>
      </c>
      <c r="AL867" s="32" t="s">
        <v>98</v>
      </c>
      <c r="AM867" s="32" t="s">
        <v>98</v>
      </c>
      <c r="AN867" s="42" t="s">
        <v>98</v>
      </c>
      <c r="AO867" s="41" t="s">
        <v>98</v>
      </c>
      <c r="AP867" s="17" t="s">
        <v>98</v>
      </c>
      <c r="AQ867" s="32" t="s">
        <v>98</v>
      </c>
      <c r="AR867" s="39" t="s">
        <v>98</v>
      </c>
      <c r="AS867" t="s">
        <v>98</v>
      </c>
      <c r="AT867" s="39" t="s">
        <v>98</v>
      </c>
      <c r="AU867">
        <v>0</v>
      </c>
      <c r="AV867" s="17">
        <v>1</v>
      </c>
      <c r="AW867" t="s">
        <v>98</v>
      </c>
      <c r="AX867" s="17" t="s">
        <v>98</v>
      </c>
      <c r="AY867" s="17" t="s">
        <v>10</v>
      </c>
      <c r="AZ867">
        <v>0</v>
      </c>
      <c r="BA867">
        <v>0</v>
      </c>
      <c r="BB867">
        <v>0</v>
      </c>
      <c r="BC867">
        <v>0</v>
      </c>
      <c r="BD867">
        <v>0</v>
      </c>
      <c r="BE867">
        <v>0</v>
      </c>
      <c r="BF867" s="17">
        <v>1</v>
      </c>
      <c r="BG867">
        <v>0</v>
      </c>
      <c r="BH867">
        <v>0</v>
      </c>
      <c r="BI867" s="17">
        <v>1</v>
      </c>
      <c r="BJ867" t="s">
        <v>98</v>
      </c>
      <c r="BK867">
        <v>27</v>
      </c>
      <c r="BL867" s="24">
        <v>36.799999999999997</v>
      </c>
      <c r="BM867">
        <v>1</v>
      </c>
      <c r="BN867">
        <v>0</v>
      </c>
      <c r="BO867">
        <v>0</v>
      </c>
      <c r="BP867">
        <v>0</v>
      </c>
      <c r="BQ867">
        <v>0</v>
      </c>
      <c r="BR867">
        <v>0</v>
      </c>
      <c r="BS867">
        <v>0</v>
      </c>
      <c r="BT867" s="17">
        <v>0</v>
      </c>
      <c r="BU867">
        <v>1</v>
      </c>
      <c r="BV867">
        <v>0</v>
      </c>
      <c r="BW867">
        <v>0</v>
      </c>
      <c r="BX867" s="17">
        <v>0</v>
      </c>
      <c r="BY867">
        <v>0</v>
      </c>
      <c r="BZ867">
        <v>0</v>
      </c>
      <c r="CA867">
        <v>0</v>
      </c>
      <c r="CB867">
        <v>0</v>
      </c>
      <c r="CC867" s="17">
        <v>0</v>
      </c>
      <c r="CD867">
        <v>0</v>
      </c>
      <c r="CE867">
        <v>0</v>
      </c>
      <c r="CF867">
        <v>1</v>
      </c>
      <c r="CG867">
        <v>1</v>
      </c>
      <c r="CH867">
        <v>0</v>
      </c>
      <c r="CI867">
        <v>0</v>
      </c>
      <c r="CJ867">
        <v>0</v>
      </c>
      <c r="CK867">
        <v>0</v>
      </c>
      <c r="CL867">
        <v>0</v>
      </c>
      <c r="CM867">
        <v>0</v>
      </c>
      <c r="CN867">
        <v>0</v>
      </c>
      <c r="CO867" s="17">
        <v>0</v>
      </c>
      <c r="CP867">
        <v>0</v>
      </c>
      <c r="CQ867">
        <v>2</v>
      </c>
      <c r="CR867">
        <v>0</v>
      </c>
      <c r="CS867">
        <v>1</v>
      </c>
      <c r="CT867">
        <v>32</v>
      </c>
      <c r="CZ867" s="33" t="s">
        <v>85</v>
      </c>
    </row>
    <row r="868" spans="1:104" x14ac:dyDescent="0.25">
      <c r="A868">
        <v>867</v>
      </c>
      <c r="B868">
        <v>59</v>
      </c>
      <c r="C868" s="24" t="s">
        <v>3929</v>
      </c>
      <c r="D868" s="12">
        <v>7.5</v>
      </c>
      <c r="E868" s="13">
        <v>1.4</v>
      </c>
      <c r="F868" s="7">
        <f t="shared" si="215"/>
        <v>5.3571428571428577</v>
      </c>
      <c r="G868" s="7">
        <f t="shared" si="206"/>
        <v>6.1</v>
      </c>
      <c r="H868" s="15">
        <f t="shared" si="207"/>
        <v>8.9</v>
      </c>
      <c r="I868" s="11">
        <f t="shared" si="208"/>
        <v>0.17194555021002075</v>
      </c>
      <c r="J868" s="32">
        <f t="shared" si="209"/>
        <v>3.2096502705870535E-2</v>
      </c>
      <c r="K868" s="32">
        <f t="shared" si="210"/>
        <v>31.156042425055155</v>
      </c>
      <c r="L868" s="8">
        <v>0</v>
      </c>
      <c r="M868" s="9">
        <v>1</v>
      </c>
      <c r="N868" s="8">
        <v>0</v>
      </c>
      <c r="O868" s="9">
        <v>0</v>
      </c>
      <c r="P868" s="9">
        <v>0</v>
      </c>
      <c r="Q868" s="9">
        <v>1</v>
      </c>
      <c r="R868" s="9">
        <v>0</v>
      </c>
      <c r="S868" s="8">
        <v>948</v>
      </c>
      <c r="T868" s="9">
        <v>5</v>
      </c>
      <c r="U868" s="9">
        <f t="shared" si="211"/>
        <v>942</v>
      </c>
      <c r="V868" s="9">
        <f t="shared" si="212"/>
        <v>12</v>
      </c>
      <c r="W868" s="7">
        <v>10.6</v>
      </c>
      <c r="X868" s="7">
        <v>20.3</v>
      </c>
      <c r="Y868" s="9">
        <v>1</v>
      </c>
      <c r="Z868" s="9">
        <v>0</v>
      </c>
      <c r="AA868" s="9">
        <v>0</v>
      </c>
      <c r="AB868" s="9">
        <v>0</v>
      </c>
      <c r="AC868" s="9">
        <v>0</v>
      </c>
      <c r="AD868" s="29">
        <v>1</v>
      </c>
      <c r="AE868" s="9">
        <v>1</v>
      </c>
      <c r="AF868" s="9">
        <v>0</v>
      </c>
      <c r="AG868" s="29">
        <v>0</v>
      </c>
      <c r="AH868" s="9">
        <v>0</v>
      </c>
      <c r="AI868" s="29">
        <v>1</v>
      </c>
      <c r="AJ868" s="20">
        <v>1995</v>
      </c>
      <c r="AK868" s="32" t="s">
        <v>98</v>
      </c>
      <c r="AL868" s="32" t="s">
        <v>98</v>
      </c>
      <c r="AM868" s="32" t="s">
        <v>98</v>
      </c>
      <c r="AN868" s="42" t="s">
        <v>98</v>
      </c>
      <c r="AO868" s="41" t="s">
        <v>98</v>
      </c>
      <c r="AP868" s="17" t="s">
        <v>98</v>
      </c>
      <c r="AQ868" s="32" t="s">
        <v>98</v>
      </c>
      <c r="AR868" s="39" t="s">
        <v>98</v>
      </c>
      <c r="AS868" t="s">
        <v>98</v>
      </c>
      <c r="AT868" s="39" t="s">
        <v>98</v>
      </c>
      <c r="AU868">
        <v>0</v>
      </c>
      <c r="AV868" s="17">
        <v>1</v>
      </c>
      <c r="AW868" t="s">
        <v>98</v>
      </c>
      <c r="AX868" s="17" t="s">
        <v>98</v>
      </c>
      <c r="AY868" s="17" t="s">
        <v>10</v>
      </c>
      <c r="AZ868">
        <v>0</v>
      </c>
      <c r="BA868">
        <v>0</v>
      </c>
      <c r="BB868">
        <v>0</v>
      </c>
      <c r="BC868">
        <v>0</v>
      </c>
      <c r="BD868">
        <v>0</v>
      </c>
      <c r="BE868">
        <v>0</v>
      </c>
      <c r="BF868" s="17">
        <v>1</v>
      </c>
      <c r="BG868">
        <v>0</v>
      </c>
      <c r="BH868">
        <v>0</v>
      </c>
      <c r="BI868" s="17">
        <v>1</v>
      </c>
      <c r="BJ868" t="s">
        <v>98</v>
      </c>
      <c r="BK868">
        <v>27</v>
      </c>
      <c r="BL868" s="24">
        <v>36.799999999999997</v>
      </c>
      <c r="BM868">
        <v>0</v>
      </c>
      <c r="BN868">
        <v>0</v>
      </c>
      <c r="BO868">
        <v>0</v>
      </c>
      <c r="BP868">
        <v>1</v>
      </c>
      <c r="BQ868">
        <v>0</v>
      </c>
      <c r="BR868">
        <v>0</v>
      </c>
      <c r="BS868">
        <v>0</v>
      </c>
      <c r="BT868" s="17">
        <v>0</v>
      </c>
      <c r="BU868">
        <v>1</v>
      </c>
      <c r="BV868">
        <v>0</v>
      </c>
      <c r="BW868">
        <v>0</v>
      </c>
      <c r="BX868" s="17">
        <v>0</v>
      </c>
      <c r="BY868">
        <v>0</v>
      </c>
      <c r="BZ868">
        <v>0</v>
      </c>
      <c r="CA868">
        <v>0</v>
      </c>
      <c r="CB868">
        <v>0</v>
      </c>
      <c r="CC868" s="17">
        <v>0</v>
      </c>
      <c r="CD868">
        <v>0</v>
      </c>
      <c r="CE868">
        <v>0</v>
      </c>
      <c r="CF868">
        <v>1</v>
      </c>
      <c r="CG868">
        <v>1</v>
      </c>
      <c r="CH868">
        <v>0</v>
      </c>
      <c r="CI868">
        <v>0</v>
      </c>
      <c r="CJ868">
        <v>0</v>
      </c>
      <c r="CK868">
        <v>0</v>
      </c>
      <c r="CL868">
        <v>0</v>
      </c>
      <c r="CM868">
        <v>0</v>
      </c>
      <c r="CN868">
        <v>1</v>
      </c>
      <c r="CO868" s="17">
        <v>0</v>
      </c>
      <c r="CP868">
        <v>0</v>
      </c>
      <c r="CQ868">
        <v>2</v>
      </c>
      <c r="CR868">
        <v>0</v>
      </c>
      <c r="CS868">
        <v>1</v>
      </c>
      <c r="CT868">
        <v>32</v>
      </c>
      <c r="CZ868" s="33" t="s">
        <v>85</v>
      </c>
    </row>
    <row r="869" spans="1:104" x14ac:dyDescent="0.25">
      <c r="A869">
        <v>868</v>
      </c>
      <c r="B869">
        <v>59</v>
      </c>
      <c r="C869" s="24" t="s">
        <v>3929</v>
      </c>
      <c r="D869" s="12">
        <v>9</v>
      </c>
      <c r="E869" s="13">
        <v>1.1000000000000001</v>
      </c>
      <c r="F869" s="7">
        <f t="shared" si="215"/>
        <v>8.1818181818181817</v>
      </c>
      <c r="G869" s="7">
        <f t="shared" si="206"/>
        <v>7.9</v>
      </c>
      <c r="H869" s="15">
        <f t="shared" si="207"/>
        <v>10.1</v>
      </c>
      <c r="I869" s="11">
        <f t="shared" si="208"/>
        <v>0.25758270030408748</v>
      </c>
      <c r="J869" s="32">
        <f t="shared" si="209"/>
        <v>3.1482330037166245E-2</v>
      </c>
      <c r="K869" s="32">
        <f t="shared" si="210"/>
        <v>31.763849715680415</v>
      </c>
      <c r="L869" s="8">
        <v>0</v>
      </c>
      <c r="M869" s="9">
        <v>1</v>
      </c>
      <c r="N869" s="8">
        <v>0</v>
      </c>
      <c r="O869" s="9">
        <v>0</v>
      </c>
      <c r="P869" s="9">
        <v>0</v>
      </c>
      <c r="Q869" s="9">
        <v>1</v>
      </c>
      <c r="R869" s="9">
        <v>0</v>
      </c>
      <c r="S869" s="8">
        <v>948</v>
      </c>
      <c r="T869" s="9">
        <v>5</v>
      </c>
      <c r="U869" s="9">
        <f t="shared" si="211"/>
        <v>942</v>
      </c>
      <c r="V869" s="9">
        <f t="shared" si="212"/>
        <v>12</v>
      </c>
      <c r="W869" s="7">
        <v>10.6</v>
      </c>
      <c r="X869" s="7">
        <v>20.3</v>
      </c>
      <c r="Y869" s="9">
        <v>1</v>
      </c>
      <c r="Z869" s="9">
        <v>0</v>
      </c>
      <c r="AA869" s="9">
        <v>0</v>
      </c>
      <c r="AB869" s="9">
        <v>0</v>
      </c>
      <c r="AC869" s="9">
        <v>0</v>
      </c>
      <c r="AD869" s="29">
        <v>1</v>
      </c>
      <c r="AE869" s="9">
        <v>1</v>
      </c>
      <c r="AF869" s="9">
        <v>0</v>
      </c>
      <c r="AG869" s="29">
        <v>0</v>
      </c>
      <c r="AH869" s="9">
        <v>0</v>
      </c>
      <c r="AI869" s="29">
        <v>1</v>
      </c>
      <c r="AJ869" s="20">
        <v>1995</v>
      </c>
      <c r="AK869" s="32" t="s">
        <v>98</v>
      </c>
      <c r="AL869" s="32" t="s">
        <v>98</v>
      </c>
      <c r="AM869" s="32" t="s">
        <v>98</v>
      </c>
      <c r="AN869" s="42" t="s">
        <v>98</v>
      </c>
      <c r="AO869" s="41" t="s">
        <v>98</v>
      </c>
      <c r="AP869" s="17" t="s">
        <v>98</v>
      </c>
      <c r="AQ869" s="32" t="s">
        <v>98</v>
      </c>
      <c r="AR869" s="39" t="s">
        <v>98</v>
      </c>
      <c r="AS869" t="s">
        <v>98</v>
      </c>
      <c r="AT869" s="39" t="s">
        <v>98</v>
      </c>
      <c r="AU869">
        <v>0</v>
      </c>
      <c r="AV869" s="17">
        <v>1</v>
      </c>
      <c r="AW869" t="s">
        <v>98</v>
      </c>
      <c r="AX869" s="17" t="s">
        <v>98</v>
      </c>
      <c r="AY869" s="17" t="s">
        <v>10</v>
      </c>
      <c r="AZ869">
        <v>0</v>
      </c>
      <c r="BA869">
        <v>0</v>
      </c>
      <c r="BB869">
        <v>0</v>
      </c>
      <c r="BC869">
        <v>0</v>
      </c>
      <c r="BD869">
        <v>0</v>
      </c>
      <c r="BE869">
        <v>0</v>
      </c>
      <c r="BF869" s="17">
        <v>1</v>
      </c>
      <c r="BG869">
        <v>0</v>
      </c>
      <c r="BH869">
        <v>0</v>
      </c>
      <c r="BI869" s="17">
        <v>1</v>
      </c>
      <c r="BJ869" t="s">
        <v>98</v>
      </c>
      <c r="BK869">
        <v>27</v>
      </c>
      <c r="BL869" s="24">
        <v>36.799999999999997</v>
      </c>
      <c r="BM869">
        <v>1</v>
      </c>
      <c r="BN869">
        <v>0</v>
      </c>
      <c r="BO869">
        <v>0</v>
      </c>
      <c r="BP869">
        <v>0</v>
      </c>
      <c r="BQ869">
        <v>0</v>
      </c>
      <c r="BR869">
        <v>0</v>
      </c>
      <c r="BS869">
        <v>0</v>
      </c>
      <c r="BT869" s="17">
        <v>0</v>
      </c>
      <c r="BU869">
        <v>1</v>
      </c>
      <c r="BV869">
        <v>0</v>
      </c>
      <c r="BW869">
        <v>0</v>
      </c>
      <c r="BX869" s="17">
        <v>0</v>
      </c>
      <c r="BY869">
        <v>0</v>
      </c>
      <c r="BZ869">
        <v>0</v>
      </c>
      <c r="CA869">
        <v>0</v>
      </c>
      <c r="CB869">
        <v>0</v>
      </c>
      <c r="CC869" s="17">
        <v>0</v>
      </c>
      <c r="CD869">
        <v>0</v>
      </c>
      <c r="CE869">
        <v>0</v>
      </c>
      <c r="CF869">
        <v>1</v>
      </c>
      <c r="CG869">
        <v>1</v>
      </c>
      <c r="CH869">
        <v>0</v>
      </c>
      <c r="CI869">
        <v>0</v>
      </c>
      <c r="CJ869">
        <v>1</v>
      </c>
      <c r="CK869">
        <v>0</v>
      </c>
      <c r="CL869">
        <v>0</v>
      </c>
      <c r="CM869">
        <v>0</v>
      </c>
      <c r="CN869">
        <v>0</v>
      </c>
      <c r="CO869" s="17">
        <v>0</v>
      </c>
      <c r="CP869">
        <v>0</v>
      </c>
      <c r="CQ869">
        <v>2</v>
      </c>
      <c r="CR869">
        <v>0</v>
      </c>
      <c r="CS869">
        <v>1</v>
      </c>
      <c r="CT869">
        <v>32</v>
      </c>
      <c r="CZ869" s="33" t="s">
        <v>85</v>
      </c>
    </row>
    <row r="870" spans="1:104" x14ac:dyDescent="0.25">
      <c r="A870">
        <v>869</v>
      </c>
      <c r="B870">
        <v>59</v>
      </c>
      <c r="C870" s="24" t="s">
        <v>3929</v>
      </c>
      <c r="D870" s="12">
        <v>7.2</v>
      </c>
      <c r="E870" s="13">
        <v>1.6</v>
      </c>
      <c r="F870" s="7">
        <f t="shared" si="215"/>
        <v>4.5</v>
      </c>
      <c r="G870" s="7">
        <f t="shared" si="206"/>
        <v>5.6</v>
      </c>
      <c r="H870" s="15">
        <f t="shared" si="207"/>
        <v>8.8000000000000007</v>
      </c>
      <c r="I870" s="11">
        <f t="shared" si="208"/>
        <v>0.14514241246434065</v>
      </c>
      <c r="J870" s="32">
        <f t="shared" si="209"/>
        <v>3.2253869436520144E-2</v>
      </c>
      <c r="K870" s="32">
        <f t="shared" si="210"/>
        <v>31.004031995854994</v>
      </c>
      <c r="L870" s="8">
        <v>0</v>
      </c>
      <c r="M870" s="9">
        <v>1</v>
      </c>
      <c r="N870" s="8">
        <v>0</v>
      </c>
      <c r="O870" s="9">
        <v>0</v>
      </c>
      <c r="P870" s="9">
        <v>0</v>
      </c>
      <c r="Q870" s="9">
        <v>1</v>
      </c>
      <c r="R870" s="9">
        <v>0</v>
      </c>
      <c r="S870" s="8">
        <v>948</v>
      </c>
      <c r="T870" s="9">
        <v>6</v>
      </c>
      <c r="U870" s="9">
        <f t="shared" si="211"/>
        <v>941</v>
      </c>
      <c r="V870" s="9">
        <f t="shared" si="212"/>
        <v>12</v>
      </c>
      <c r="W870" s="7">
        <v>10.6</v>
      </c>
      <c r="X870" s="7">
        <v>20.3</v>
      </c>
      <c r="Y870" s="9">
        <v>1</v>
      </c>
      <c r="Z870" s="9">
        <v>0</v>
      </c>
      <c r="AA870" s="9">
        <v>0</v>
      </c>
      <c r="AB870" s="9">
        <v>0</v>
      </c>
      <c r="AC870" s="9">
        <v>0</v>
      </c>
      <c r="AD870" s="29">
        <v>1</v>
      </c>
      <c r="AE870" s="9">
        <v>1</v>
      </c>
      <c r="AF870" s="9">
        <v>0</v>
      </c>
      <c r="AG870" s="29">
        <v>0</v>
      </c>
      <c r="AH870" s="9">
        <v>0</v>
      </c>
      <c r="AI870" s="29">
        <v>1</v>
      </c>
      <c r="AJ870" s="20">
        <v>1995</v>
      </c>
      <c r="AK870" s="32" t="s">
        <v>98</v>
      </c>
      <c r="AL870" s="32" t="s">
        <v>98</v>
      </c>
      <c r="AM870" s="32" t="s">
        <v>98</v>
      </c>
      <c r="AN870" s="42" t="s">
        <v>98</v>
      </c>
      <c r="AO870" s="41" t="s">
        <v>98</v>
      </c>
      <c r="AP870" s="17" t="s">
        <v>98</v>
      </c>
      <c r="AQ870" s="32" t="s">
        <v>98</v>
      </c>
      <c r="AR870" s="39" t="s">
        <v>98</v>
      </c>
      <c r="AS870" t="s">
        <v>98</v>
      </c>
      <c r="AT870" s="39" t="s">
        <v>98</v>
      </c>
      <c r="AU870">
        <v>0</v>
      </c>
      <c r="AV870" s="17">
        <v>1</v>
      </c>
      <c r="AW870" t="s">
        <v>98</v>
      </c>
      <c r="AX870" s="17" t="s">
        <v>98</v>
      </c>
      <c r="AY870" s="17" t="s">
        <v>10</v>
      </c>
      <c r="AZ870">
        <v>0</v>
      </c>
      <c r="BA870">
        <v>0</v>
      </c>
      <c r="BB870">
        <v>0</v>
      </c>
      <c r="BC870">
        <v>0</v>
      </c>
      <c r="BD870">
        <v>0</v>
      </c>
      <c r="BE870">
        <v>0</v>
      </c>
      <c r="BF870" s="17">
        <v>1</v>
      </c>
      <c r="BG870">
        <v>0</v>
      </c>
      <c r="BH870">
        <v>0</v>
      </c>
      <c r="BI870" s="17">
        <v>1</v>
      </c>
      <c r="BJ870" t="s">
        <v>98</v>
      </c>
      <c r="BK870">
        <v>27</v>
      </c>
      <c r="BL870" s="24">
        <v>36.799999999999997</v>
      </c>
      <c r="BM870">
        <v>0</v>
      </c>
      <c r="BN870">
        <v>0</v>
      </c>
      <c r="BO870">
        <v>0</v>
      </c>
      <c r="BP870">
        <v>1</v>
      </c>
      <c r="BQ870">
        <v>0</v>
      </c>
      <c r="BR870">
        <v>0</v>
      </c>
      <c r="BS870">
        <v>0</v>
      </c>
      <c r="BT870" s="17">
        <v>0</v>
      </c>
      <c r="BU870">
        <v>1</v>
      </c>
      <c r="BV870">
        <v>0</v>
      </c>
      <c r="BW870">
        <v>0</v>
      </c>
      <c r="BX870" s="17">
        <v>0</v>
      </c>
      <c r="BY870">
        <v>0</v>
      </c>
      <c r="BZ870">
        <v>0</v>
      </c>
      <c r="CA870">
        <v>0</v>
      </c>
      <c r="CB870">
        <v>0</v>
      </c>
      <c r="CC870" s="17">
        <v>0</v>
      </c>
      <c r="CD870">
        <v>0</v>
      </c>
      <c r="CE870">
        <v>0</v>
      </c>
      <c r="CF870">
        <v>1</v>
      </c>
      <c r="CG870">
        <v>1</v>
      </c>
      <c r="CH870">
        <v>0</v>
      </c>
      <c r="CI870">
        <v>0</v>
      </c>
      <c r="CJ870">
        <v>1</v>
      </c>
      <c r="CK870">
        <v>0</v>
      </c>
      <c r="CL870">
        <v>0</v>
      </c>
      <c r="CM870">
        <v>0</v>
      </c>
      <c r="CN870">
        <v>1</v>
      </c>
      <c r="CO870" s="17">
        <v>0</v>
      </c>
      <c r="CP870">
        <v>0</v>
      </c>
      <c r="CQ870">
        <v>2</v>
      </c>
      <c r="CR870">
        <v>0</v>
      </c>
      <c r="CS870">
        <v>1</v>
      </c>
      <c r="CT870">
        <v>32</v>
      </c>
      <c r="CZ870" s="33" t="s">
        <v>85</v>
      </c>
    </row>
    <row r="871" spans="1:104" x14ac:dyDescent="0.25">
      <c r="A871">
        <v>870</v>
      </c>
      <c r="B871">
        <v>60</v>
      </c>
      <c r="C871" s="24" t="s">
        <v>3936</v>
      </c>
      <c r="D871" s="12">
        <v>7.22</v>
      </c>
      <c r="E871" s="13">
        <v>0.08</v>
      </c>
      <c r="F871" s="7">
        <f t="shared" si="215"/>
        <v>90.25</v>
      </c>
      <c r="G871" s="7">
        <f t="shared" si="206"/>
        <v>7.14</v>
      </c>
      <c r="H871" s="15">
        <f t="shared" si="207"/>
        <v>7.3</v>
      </c>
      <c r="I871" s="11">
        <f t="shared" si="208"/>
        <v>0.25320966566246955</v>
      </c>
      <c r="J871" s="32">
        <f t="shared" si="209"/>
        <v>2.8056472649581115E-3</v>
      </c>
      <c r="K871" s="32">
        <f t="shared" si="210"/>
        <v>356.42399259870257</v>
      </c>
      <c r="L871" s="8">
        <v>0</v>
      </c>
      <c r="M871" s="9">
        <v>1</v>
      </c>
      <c r="N871" s="8">
        <v>0</v>
      </c>
      <c r="O871" s="9">
        <v>0</v>
      </c>
      <c r="P871" s="9">
        <v>1</v>
      </c>
      <c r="Q871" s="9">
        <v>0</v>
      </c>
      <c r="R871" s="9">
        <v>0</v>
      </c>
      <c r="S871" s="8">
        <v>118899</v>
      </c>
      <c r="T871" s="9">
        <v>5</v>
      </c>
      <c r="U871" s="9">
        <f t="shared" si="211"/>
        <v>118893</v>
      </c>
      <c r="V871" s="9">
        <f t="shared" si="212"/>
        <v>15</v>
      </c>
      <c r="W871" s="7">
        <v>13.5</v>
      </c>
      <c r="X871" s="7">
        <v>20.399999999999999</v>
      </c>
      <c r="Y871" s="9">
        <v>1</v>
      </c>
      <c r="Z871" s="9">
        <v>0</v>
      </c>
      <c r="AA871" s="9">
        <v>0</v>
      </c>
      <c r="AB871" s="9">
        <v>0</v>
      </c>
      <c r="AC871" s="9">
        <v>0</v>
      </c>
      <c r="AD871" s="29">
        <v>1</v>
      </c>
      <c r="AE871" s="9">
        <v>0</v>
      </c>
      <c r="AF871" s="9">
        <v>1</v>
      </c>
      <c r="AG871" s="29">
        <v>0</v>
      </c>
      <c r="AH871" s="9">
        <v>0</v>
      </c>
      <c r="AI871" s="29">
        <v>1</v>
      </c>
      <c r="AJ871" s="20">
        <v>2009</v>
      </c>
      <c r="AK871" s="32">
        <v>0.11799999999999999</v>
      </c>
      <c r="AL871" s="32">
        <v>0.11899999999999999</v>
      </c>
      <c r="AM871" s="32">
        <v>0.54600000000000004</v>
      </c>
      <c r="AN871" s="42">
        <v>0.217</v>
      </c>
      <c r="AO871" s="41" t="s">
        <v>98</v>
      </c>
      <c r="AP871" s="17" t="s">
        <v>98</v>
      </c>
      <c r="AQ871" s="32">
        <v>0.51</v>
      </c>
      <c r="AR871" s="39">
        <v>0.49</v>
      </c>
      <c r="AS871" t="s">
        <v>98</v>
      </c>
      <c r="AT871" s="39" t="s">
        <v>98</v>
      </c>
      <c r="AU871">
        <v>0</v>
      </c>
      <c r="AV871" s="17">
        <v>1</v>
      </c>
      <c r="AW871" t="s">
        <v>98</v>
      </c>
      <c r="AX871" s="17" t="s">
        <v>98</v>
      </c>
      <c r="AY871" s="17" t="s">
        <v>2</v>
      </c>
      <c r="AZ871">
        <v>1</v>
      </c>
      <c r="BA871">
        <v>0</v>
      </c>
      <c r="BB871">
        <v>0</v>
      </c>
      <c r="BC871">
        <v>0</v>
      </c>
      <c r="BD871">
        <v>0</v>
      </c>
      <c r="BE871">
        <v>0</v>
      </c>
      <c r="BF871" s="17">
        <v>0</v>
      </c>
      <c r="BG871">
        <v>1</v>
      </c>
      <c r="BH871">
        <v>0</v>
      </c>
      <c r="BI871" s="17">
        <v>0</v>
      </c>
      <c r="BJ871">
        <v>29551</v>
      </c>
      <c r="BK871">
        <v>23018</v>
      </c>
      <c r="BL871" s="24">
        <v>38.9</v>
      </c>
      <c r="BM871">
        <v>1</v>
      </c>
      <c r="BN871">
        <v>0</v>
      </c>
      <c r="BO871">
        <v>0</v>
      </c>
      <c r="BP871">
        <v>0</v>
      </c>
      <c r="BQ871">
        <v>0</v>
      </c>
      <c r="BR871">
        <v>0</v>
      </c>
      <c r="BS871">
        <v>0</v>
      </c>
      <c r="BT871" s="17">
        <v>0</v>
      </c>
      <c r="BU871">
        <v>0</v>
      </c>
      <c r="BV871">
        <v>0</v>
      </c>
      <c r="BW871">
        <v>1</v>
      </c>
      <c r="BX871" s="17">
        <v>0</v>
      </c>
      <c r="BY871">
        <v>0</v>
      </c>
      <c r="BZ871">
        <v>0</v>
      </c>
      <c r="CA871">
        <v>0</v>
      </c>
      <c r="CB871">
        <v>0</v>
      </c>
      <c r="CC871" s="17">
        <v>0</v>
      </c>
      <c r="CD871">
        <v>0</v>
      </c>
      <c r="CE871">
        <v>0</v>
      </c>
      <c r="CF871">
        <v>1</v>
      </c>
      <c r="CG871">
        <v>1</v>
      </c>
      <c r="CH871">
        <v>0</v>
      </c>
      <c r="CI871">
        <v>1</v>
      </c>
      <c r="CJ871">
        <v>1</v>
      </c>
      <c r="CK871">
        <v>0</v>
      </c>
      <c r="CL871">
        <v>0</v>
      </c>
      <c r="CM871">
        <v>0</v>
      </c>
      <c r="CN871">
        <v>0</v>
      </c>
      <c r="CO871" s="17">
        <v>0</v>
      </c>
      <c r="CP871">
        <v>4.2000000000000003E-2</v>
      </c>
      <c r="CQ871">
        <v>6</v>
      </c>
      <c r="CR871">
        <v>1</v>
      </c>
      <c r="CS871">
        <v>0</v>
      </c>
      <c r="CT871">
        <v>29</v>
      </c>
      <c r="CZ871" s="33" t="s">
        <v>85</v>
      </c>
    </row>
    <row r="872" spans="1:104" x14ac:dyDescent="0.25">
      <c r="A872">
        <v>871</v>
      </c>
      <c r="B872">
        <v>60</v>
      </c>
      <c r="C872" s="24" t="s">
        <v>3936</v>
      </c>
      <c r="D872" s="12">
        <v>7.43</v>
      </c>
      <c r="E872" s="13">
        <v>0.06</v>
      </c>
      <c r="F872" s="7">
        <f t="shared" si="215"/>
        <v>123.83333333333333</v>
      </c>
      <c r="G872" s="7">
        <f t="shared" si="206"/>
        <v>7.37</v>
      </c>
      <c r="H872" s="15">
        <f t="shared" si="207"/>
        <v>7.4899999999999993</v>
      </c>
      <c r="I872" s="11">
        <f t="shared" si="208"/>
        <v>0.28926572343898205</v>
      </c>
      <c r="J872" s="32">
        <f t="shared" si="209"/>
        <v>2.3359277801263691E-3</v>
      </c>
      <c r="K872" s="32">
        <f t="shared" si="210"/>
        <v>428.09542679692862</v>
      </c>
      <c r="L872" s="8">
        <v>0</v>
      </c>
      <c r="M872" s="9">
        <v>1</v>
      </c>
      <c r="N872" s="8">
        <v>0</v>
      </c>
      <c r="O872" s="9">
        <v>0</v>
      </c>
      <c r="P872" s="9">
        <v>1</v>
      </c>
      <c r="Q872" s="9">
        <v>0</v>
      </c>
      <c r="R872" s="9">
        <v>0</v>
      </c>
      <c r="S872" s="8">
        <v>167937</v>
      </c>
      <c r="T872" s="9">
        <v>5</v>
      </c>
      <c r="U872" s="9">
        <f t="shared" si="211"/>
        <v>167931</v>
      </c>
      <c r="V872" s="9">
        <f t="shared" si="212"/>
        <v>15</v>
      </c>
      <c r="W872" s="7">
        <v>13.5</v>
      </c>
      <c r="X872" s="7">
        <v>20.399999999999999</v>
      </c>
      <c r="Y872" s="9">
        <v>1</v>
      </c>
      <c r="Z872" s="9">
        <v>0</v>
      </c>
      <c r="AA872" s="9">
        <v>0</v>
      </c>
      <c r="AB872" s="9">
        <v>0</v>
      </c>
      <c r="AC872" s="9">
        <v>0</v>
      </c>
      <c r="AD872" s="29">
        <v>1</v>
      </c>
      <c r="AE872" s="9">
        <v>0</v>
      </c>
      <c r="AF872" s="9">
        <v>1</v>
      </c>
      <c r="AG872" s="29">
        <v>0</v>
      </c>
      <c r="AH872" s="9">
        <v>0</v>
      </c>
      <c r="AI872" s="29">
        <v>1</v>
      </c>
      <c r="AJ872" s="20">
        <v>2009</v>
      </c>
      <c r="AK872" s="32">
        <v>0.11799999999999999</v>
      </c>
      <c r="AL872" s="32">
        <v>0.11899999999999999</v>
      </c>
      <c r="AM872" s="32">
        <v>0.54600000000000004</v>
      </c>
      <c r="AN872" s="42">
        <v>0.217</v>
      </c>
      <c r="AO872" s="41" t="s">
        <v>98</v>
      </c>
      <c r="AP872" s="17" t="s">
        <v>98</v>
      </c>
      <c r="AQ872" s="32">
        <v>0.51</v>
      </c>
      <c r="AR872" s="39">
        <v>0.49</v>
      </c>
      <c r="AS872" t="s">
        <v>98</v>
      </c>
      <c r="AT872" s="39" t="s">
        <v>98</v>
      </c>
      <c r="AU872">
        <v>0</v>
      </c>
      <c r="AV872" s="17">
        <v>1</v>
      </c>
      <c r="AW872" t="s">
        <v>98</v>
      </c>
      <c r="AX872" s="17" t="s">
        <v>98</v>
      </c>
      <c r="AY872" s="17" t="s">
        <v>2</v>
      </c>
      <c r="AZ872">
        <v>1</v>
      </c>
      <c r="BA872">
        <v>0</v>
      </c>
      <c r="BB872">
        <v>0</v>
      </c>
      <c r="BC872">
        <v>0</v>
      </c>
      <c r="BD872">
        <v>0</v>
      </c>
      <c r="BE872">
        <v>0</v>
      </c>
      <c r="BF872" s="17">
        <v>0</v>
      </c>
      <c r="BG872">
        <v>1</v>
      </c>
      <c r="BH872">
        <v>0</v>
      </c>
      <c r="BI872" s="17">
        <v>0</v>
      </c>
      <c r="BJ872">
        <v>29551</v>
      </c>
      <c r="BK872">
        <v>23018</v>
      </c>
      <c r="BL872" s="24">
        <v>38.9</v>
      </c>
      <c r="BM872">
        <v>0</v>
      </c>
      <c r="BN872">
        <v>0</v>
      </c>
      <c r="BO872">
        <v>0</v>
      </c>
      <c r="BP872">
        <v>0</v>
      </c>
      <c r="BQ872">
        <v>0</v>
      </c>
      <c r="BR872">
        <v>1</v>
      </c>
      <c r="BS872">
        <v>0</v>
      </c>
      <c r="BT872" s="17">
        <v>0</v>
      </c>
      <c r="BU872">
        <v>0</v>
      </c>
      <c r="BV872">
        <v>0</v>
      </c>
      <c r="BW872">
        <v>1</v>
      </c>
      <c r="BX872" s="17">
        <v>0</v>
      </c>
      <c r="BY872">
        <v>0</v>
      </c>
      <c r="BZ872">
        <v>0</v>
      </c>
      <c r="CA872">
        <v>0</v>
      </c>
      <c r="CB872">
        <v>0</v>
      </c>
      <c r="CC872" s="17">
        <v>0</v>
      </c>
      <c r="CD872">
        <v>0</v>
      </c>
      <c r="CE872">
        <v>0</v>
      </c>
      <c r="CF872">
        <v>1</v>
      </c>
      <c r="CG872">
        <v>1</v>
      </c>
      <c r="CH872">
        <v>0</v>
      </c>
      <c r="CI872">
        <v>1</v>
      </c>
      <c r="CJ872">
        <v>1</v>
      </c>
      <c r="CK872">
        <v>0</v>
      </c>
      <c r="CL872">
        <v>0</v>
      </c>
      <c r="CM872">
        <v>0</v>
      </c>
      <c r="CN872">
        <v>0</v>
      </c>
      <c r="CO872" s="17">
        <v>0</v>
      </c>
      <c r="CP872">
        <v>4.2000000000000003E-2</v>
      </c>
      <c r="CQ872">
        <v>6</v>
      </c>
      <c r="CR872">
        <v>1</v>
      </c>
      <c r="CS872">
        <v>0</v>
      </c>
      <c r="CT872">
        <v>29</v>
      </c>
      <c r="CZ872" s="33" t="s">
        <v>85</v>
      </c>
    </row>
    <row r="873" spans="1:104" x14ac:dyDescent="0.25">
      <c r="A873">
        <v>872</v>
      </c>
      <c r="B873">
        <v>60</v>
      </c>
      <c r="C873" s="24" t="s">
        <v>3936</v>
      </c>
      <c r="D873" s="12">
        <v>7.99</v>
      </c>
      <c r="E873" s="13">
        <v>0.2</v>
      </c>
      <c r="F873" s="7">
        <f t="shared" si="215"/>
        <v>39.949999999999996</v>
      </c>
      <c r="G873" s="7">
        <f t="shared" si="206"/>
        <v>7.79</v>
      </c>
      <c r="H873" s="15">
        <f t="shared" si="207"/>
        <v>8.19</v>
      </c>
      <c r="I873" s="11">
        <f t="shared" si="208"/>
        <v>0.17914437518349499</v>
      </c>
      <c r="J873" s="32">
        <f t="shared" si="209"/>
        <v>4.4842146478972474E-3</v>
      </c>
      <c r="K873" s="32">
        <f t="shared" si="210"/>
        <v>223.00448986511458</v>
      </c>
      <c r="L873" s="8">
        <v>0</v>
      </c>
      <c r="M873" s="9">
        <v>1</v>
      </c>
      <c r="N873" s="8">
        <v>0</v>
      </c>
      <c r="O873" s="9">
        <v>0</v>
      </c>
      <c r="P873" s="9">
        <v>1</v>
      </c>
      <c r="Q873" s="9">
        <v>0</v>
      </c>
      <c r="R873" s="9">
        <v>0</v>
      </c>
      <c r="S873" s="8">
        <v>48141</v>
      </c>
      <c r="T873" s="9">
        <v>5</v>
      </c>
      <c r="U873" s="9">
        <f t="shared" si="211"/>
        <v>48135</v>
      </c>
      <c r="V873" s="9">
        <f t="shared" si="212"/>
        <v>15</v>
      </c>
      <c r="W873" s="7">
        <v>13.5</v>
      </c>
      <c r="X873" s="7">
        <v>20.399999999999999</v>
      </c>
      <c r="Y873" s="9">
        <v>1</v>
      </c>
      <c r="Z873" s="9">
        <v>0</v>
      </c>
      <c r="AA873" s="9">
        <v>0</v>
      </c>
      <c r="AB873" s="9">
        <v>0</v>
      </c>
      <c r="AC873" s="9">
        <v>0</v>
      </c>
      <c r="AD873" s="29">
        <v>1</v>
      </c>
      <c r="AE873" s="9">
        <v>0</v>
      </c>
      <c r="AF873" s="9">
        <v>1</v>
      </c>
      <c r="AG873" s="29">
        <v>0</v>
      </c>
      <c r="AH873" s="9">
        <v>0</v>
      </c>
      <c r="AI873" s="29">
        <v>1</v>
      </c>
      <c r="AJ873" s="20">
        <v>2009</v>
      </c>
      <c r="AK873" s="32">
        <v>0.11799999999999999</v>
      </c>
      <c r="AL873" s="32">
        <v>0.11899999999999999</v>
      </c>
      <c r="AM873" s="32">
        <v>0.54600000000000004</v>
      </c>
      <c r="AN873" s="42">
        <v>0.217</v>
      </c>
      <c r="AO873" s="41" t="s">
        <v>98</v>
      </c>
      <c r="AP873" s="17" t="s">
        <v>98</v>
      </c>
      <c r="AQ873" s="32">
        <v>0.51</v>
      </c>
      <c r="AR873" s="39">
        <v>0.49</v>
      </c>
      <c r="AS873" t="s">
        <v>98</v>
      </c>
      <c r="AT873" s="39" t="s">
        <v>98</v>
      </c>
      <c r="AU873">
        <v>0</v>
      </c>
      <c r="AV873" s="17">
        <v>1</v>
      </c>
      <c r="AW873" t="s">
        <v>98</v>
      </c>
      <c r="AX873" s="17" t="s">
        <v>98</v>
      </c>
      <c r="AY873" s="17" t="s">
        <v>2</v>
      </c>
      <c r="AZ873">
        <v>1</v>
      </c>
      <c r="BA873">
        <v>0</v>
      </c>
      <c r="BB873">
        <v>0</v>
      </c>
      <c r="BC873">
        <v>0</v>
      </c>
      <c r="BD873">
        <v>0</v>
      </c>
      <c r="BE873">
        <v>0</v>
      </c>
      <c r="BF873" s="17">
        <v>0</v>
      </c>
      <c r="BG873">
        <v>1</v>
      </c>
      <c r="BH873">
        <v>0</v>
      </c>
      <c r="BI873" s="17">
        <v>0</v>
      </c>
      <c r="BJ873">
        <v>29551</v>
      </c>
      <c r="BK873">
        <v>23018</v>
      </c>
      <c r="BL873" s="24">
        <v>38.9</v>
      </c>
      <c r="BM873">
        <v>1</v>
      </c>
      <c r="BN873">
        <v>0</v>
      </c>
      <c r="BO873">
        <v>0</v>
      </c>
      <c r="BP873">
        <v>0</v>
      </c>
      <c r="BQ873">
        <v>0</v>
      </c>
      <c r="BR873">
        <v>0</v>
      </c>
      <c r="BS873">
        <v>0</v>
      </c>
      <c r="BT873" s="17">
        <v>0</v>
      </c>
      <c r="BU873">
        <v>0</v>
      </c>
      <c r="BV873">
        <v>0</v>
      </c>
      <c r="BW873">
        <v>1</v>
      </c>
      <c r="BX873" s="17">
        <v>0</v>
      </c>
      <c r="BY873">
        <v>0</v>
      </c>
      <c r="BZ873">
        <v>0</v>
      </c>
      <c r="CA873">
        <v>0</v>
      </c>
      <c r="CB873">
        <v>0</v>
      </c>
      <c r="CC873" s="17">
        <v>0</v>
      </c>
      <c r="CD873">
        <v>0</v>
      </c>
      <c r="CE873">
        <v>0</v>
      </c>
      <c r="CF873">
        <v>1</v>
      </c>
      <c r="CG873">
        <v>1</v>
      </c>
      <c r="CH873">
        <v>0</v>
      </c>
      <c r="CI873">
        <v>1</v>
      </c>
      <c r="CJ873">
        <v>1</v>
      </c>
      <c r="CK873">
        <v>0</v>
      </c>
      <c r="CL873">
        <v>0</v>
      </c>
      <c r="CM873">
        <v>0</v>
      </c>
      <c r="CN873">
        <v>0</v>
      </c>
      <c r="CO873" s="17">
        <v>0</v>
      </c>
      <c r="CP873">
        <v>4.2000000000000003E-2</v>
      </c>
      <c r="CQ873">
        <v>6</v>
      </c>
      <c r="CR873">
        <v>1</v>
      </c>
      <c r="CS873">
        <v>0</v>
      </c>
      <c r="CT873">
        <v>29</v>
      </c>
      <c r="CZ873" s="33" t="s">
        <v>85</v>
      </c>
    </row>
    <row r="874" spans="1:104" x14ac:dyDescent="0.25">
      <c r="A874">
        <v>873</v>
      </c>
      <c r="B874">
        <v>60</v>
      </c>
      <c r="C874" s="24" t="s">
        <v>3936</v>
      </c>
      <c r="D874" s="12">
        <v>4.32</v>
      </c>
      <c r="E874" s="13">
        <v>0.19</v>
      </c>
      <c r="F874" s="7">
        <f t="shared" si="215"/>
        <v>22.736842105263158</v>
      </c>
      <c r="G874" s="7">
        <f t="shared" si="206"/>
        <v>4.13</v>
      </c>
      <c r="H874" s="15">
        <f t="shared" si="207"/>
        <v>4.5100000000000007</v>
      </c>
      <c r="I874" s="11">
        <f t="shared" si="208"/>
        <v>8.5168681316683814E-2</v>
      </c>
      <c r="J874" s="32">
        <f t="shared" si="209"/>
        <v>3.7458447801319269E-3</v>
      </c>
      <c r="K874" s="32">
        <f t="shared" si="210"/>
        <v>266.96247674330499</v>
      </c>
      <c r="L874" s="8">
        <v>0</v>
      </c>
      <c r="M874" s="9">
        <v>1</v>
      </c>
      <c r="N874" s="8">
        <v>0</v>
      </c>
      <c r="O874" s="9">
        <v>0</v>
      </c>
      <c r="P874" s="9">
        <v>1</v>
      </c>
      <c r="Q874" s="9">
        <v>0</v>
      </c>
      <c r="R874" s="9">
        <v>0</v>
      </c>
      <c r="S874" s="8">
        <v>70758</v>
      </c>
      <c r="T874" s="9">
        <v>5</v>
      </c>
      <c r="U874" s="9">
        <f t="shared" si="211"/>
        <v>70752</v>
      </c>
      <c r="V874" s="9">
        <f t="shared" si="212"/>
        <v>15</v>
      </c>
      <c r="W874" s="7">
        <v>13.5</v>
      </c>
      <c r="X874" s="7">
        <v>20.399999999999999</v>
      </c>
      <c r="Y874" s="9">
        <v>1</v>
      </c>
      <c r="Z874" s="9">
        <v>0</v>
      </c>
      <c r="AA874" s="9">
        <v>0</v>
      </c>
      <c r="AB874" s="9">
        <v>0</v>
      </c>
      <c r="AC874" s="9">
        <v>0</v>
      </c>
      <c r="AD874" s="29">
        <v>1</v>
      </c>
      <c r="AE874" s="9">
        <v>0</v>
      </c>
      <c r="AF874" s="9">
        <v>1</v>
      </c>
      <c r="AG874" s="29">
        <v>0</v>
      </c>
      <c r="AH874" s="9">
        <v>0</v>
      </c>
      <c r="AI874" s="29">
        <v>1</v>
      </c>
      <c r="AJ874" s="20">
        <v>2009</v>
      </c>
      <c r="AK874" s="32">
        <v>0.11799999999999999</v>
      </c>
      <c r="AL874" s="32">
        <v>0.11899999999999999</v>
      </c>
      <c r="AM874" s="32">
        <v>0.54600000000000004</v>
      </c>
      <c r="AN874" s="42">
        <v>0.217</v>
      </c>
      <c r="AO874" s="41" t="s">
        <v>98</v>
      </c>
      <c r="AP874" s="17" t="s">
        <v>98</v>
      </c>
      <c r="AQ874" s="32">
        <v>0.51</v>
      </c>
      <c r="AR874" s="39">
        <v>0.49</v>
      </c>
      <c r="AS874" t="s">
        <v>98</v>
      </c>
      <c r="AT874" s="39" t="s">
        <v>98</v>
      </c>
      <c r="AU874">
        <v>0</v>
      </c>
      <c r="AV874" s="17">
        <v>1</v>
      </c>
      <c r="AW874" t="s">
        <v>98</v>
      </c>
      <c r="AX874" s="17" t="s">
        <v>98</v>
      </c>
      <c r="AY874" s="17" t="s">
        <v>2</v>
      </c>
      <c r="AZ874">
        <v>1</v>
      </c>
      <c r="BA874">
        <v>0</v>
      </c>
      <c r="BB874">
        <v>0</v>
      </c>
      <c r="BC874">
        <v>0</v>
      </c>
      <c r="BD874">
        <v>0</v>
      </c>
      <c r="BE874">
        <v>0</v>
      </c>
      <c r="BF874" s="17">
        <v>0</v>
      </c>
      <c r="BG874">
        <v>1</v>
      </c>
      <c r="BH874">
        <v>0</v>
      </c>
      <c r="BI874" s="17">
        <v>0</v>
      </c>
      <c r="BJ874">
        <v>29551</v>
      </c>
      <c r="BK874">
        <v>23018</v>
      </c>
      <c r="BL874" s="24">
        <v>38.9</v>
      </c>
      <c r="BM874">
        <v>1</v>
      </c>
      <c r="BN874">
        <v>0</v>
      </c>
      <c r="BO874">
        <v>0</v>
      </c>
      <c r="BP874">
        <v>0</v>
      </c>
      <c r="BQ874">
        <v>0</v>
      </c>
      <c r="BR874">
        <v>0</v>
      </c>
      <c r="BS874">
        <v>0</v>
      </c>
      <c r="BT874" s="17">
        <v>0</v>
      </c>
      <c r="BU874">
        <v>0</v>
      </c>
      <c r="BV874">
        <v>0</v>
      </c>
      <c r="BW874">
        <v>1</v>
      </c>
      <c r="BX874" s="17">
        <v>0</v>
      </c>
      <c r="BY874">
        <v>0</v>
      </c>
      <c r="BZ874">
        <v>0</v>
      </c>
      <c r="CA874">
        <v>0</v>
      </c>
      <c r="CB874">
        <v>0</v>
      </c>
      <c r="CC874" s="17">
        <v>0</v>
      </c>
      <c r="CD874">
        <v>0</v>
      </c>
      <c r="CE874">
        <v>0</v>
      </c>
      <c r="CF874">
        <v>1</v>
      </c>
      <c r="CG874">
        <v>1</v>
      </c>
      <c r="CH874">
        <v>0</v>
      </c>
      <c r="CI874">
        <v>1</v>
      </c>
      <c r="CJ874">
        <v>1</v>
      </c>
      <c r="CK874">
        <v>0</v>
      </c>
      <c r="CL874">
        <v>0</v>
      </c>
      <c r="CM874">
        <v>0</v>
      </c>
      <c r="CN874">
        <v>0</v>
      </c>
      <c r="CO874" s="17">
        <v>0</v>
      </c>
      <c r="CP874">
        <v>4.2000000000000003E-2</v>
      </c>
      <c r="CQ874">
        <v>6</v>
      </c>
      <c r="CR874">
        <v>1</v>
      </c>
      <c r="CS874">
        <v>0</v>
      </c>
      <c r="CT874">
        <v>29</v>
      </c>
      <c r="CZ874" s="33" t="s">
        <v>85</v>
      </c>
    </row>
    <row r="875" spans="1:104" x14ac:dyDescent="0.25">
      <c r="A875">
        <v>874</v>
      </c>
      <c r="B875">
        <v>60</v>
      </c>
      <c r="C875" s="24" t="s">
        <v>3936</v>
      </c>
      <c r="D875" s="12">
        <v>6.36</v>
      </c>
      <c r="E875" s="13">
        <v>0.14000000000000001</v>
      </c>
      <c r="F875" s="7">
        <f t="shared" si="215"/>
        <v>45.428571428571423</v>
      </c>
      <c r="G875" s="7">
        <f t="shared" si="206"/>
        <v>6.2200000000000006</v>
      </c>
      <c r="H875" s="15">
        <f t="shared" si="207"/>
        <v>6.5</v>
      </c>
      <c r="I875" s="11">
        <f t="shared" si="208"/>
        <v>0.21046241267144386</v>
      </c>
      <c r="J875" s="32">
        <f t="shared" si="209"/>
        <v>4.632820404717318E-3</v>
      </c>
      <c r="K875" s="32">
        <f t="shared" si="210"/>
        <v>215.85123372832695</v>
      </c>
      <c r="L875" s="8">
        <v>0</v>
      </c>
      <c r="M875" s="9">
        <v>1</v>
      </c>
      <c r="N875" s="8">
        <v>0</v>
      </c>
      <c r="O875" s="9">
        <v>0</v>
      </c>
      <c r="P875" s="9">
        <v>1</v>
      </c>
      <c r="Q875" s="9">
        <v>0</v>
      </c>
      <c r="R875" s="9">
        <v>0</v>
      </c>
      <c r="S875" s="8">
        <v>44534</v>
      </c>
      <c r="T875" s="9">
        <v>5</v>
      </c>
      <c r="U875" s="9">
        <f t="shared" si="211"/>
        <v>44528</v>
      </c>
      <c r="V875" s="9">
        <f t="shared" si="212"/>
        <v>15</v>
      </c>
      <c r="W875" s="7">
        <v>13.5</v>
      </c>
      <c r="X875" s="7">
        <v>20.399999999999999</v>
      </c>
      <c r="Y875" s="9">
        <v>1</v>
      </c>
      <c r="Z875" s="9">
        <v>0</v>
      </c>
      <c r="AA875" s="9">
        <v>0</v>
      </c>
      <c r="AB875" s="9">
        <v>0</v>
      </c>
      <c r="AC875" s="9">
        <v>0</v>
      </c>
      <c r="AD875" s="29">
        <v>1</v>
      </c>
      <c r="AE875" s="9">
        <v>0</v>
      </c>
      <c r="AF875" s="9">
        <v>1</v>
      </c>
      <c r="AG875" s="29">
        <v>0</v>
      </c>
      <c r="AH875" s="9">
        <v>0</v>
      </c>
      <c r="AI875" s="29">
        <v>1</v>
      </c>
      <c r="AJ875" s="20">
        <v>2009</v>
      </c>
      <c r="AK875" s="32">
        <v>0.11799999999999999</v>
      </c>
      <c r="AL875" s="32">
        <v>0.11899999999999999</v>
      </c>
      <c r="AM875" s="32">
        <v>0.54600000000000004</v>
      </c>
      <c r="AN875" s="42">
        <v>0.217</v>
      </c>
      <c r="AO875" s="41" t="s">
        <v>98</v>
      </c>
      <c r="AP875" s="17" t="s">
        <v>98</v>
      </c>
      <c r="AQ875" s="32">
        <v>0.51</v>
      </c>
      <c r="AR875" s="39">
        <v>0.49</v>
      </c>
      <c r="AS875" t="s">
        <v>98</v>
      </c>
      <c r="AT875" s="39" t="s">
        <v>98</v>
      </c>
      <c r="AU875">
        <v>0</v>
      </c>
      <c r="AV875" s="17">
        <v>1</v>
      </c>
      <c r="AW875" t="s">
        <v>98</v>
      </c>
      <c r="AX875" s="17" t="s">
        <v>98</v>
      </c>
      <c r="AY875" s="17" t="s">
        <v>2</v>
      </c>
      <c r="AZ875">
        <v>1</v>
      </c>
      <c r="BA875">
        <v>0</v>
      </c>
      <c r="BB875">
        <v>0</v>
      </c>
      <c r="BC875">
        <v>0</v>
      </c>
      <c r="BD875">
        <v>0</v>
      </c>
      <c r="BE875">
        <v>0</v>
      </c>
      <c r="BF875" s="17">
        <v>0</v>
      </c>
      <c r="BG875">
        <v>1</v>
      </c>
      <c r="BH875">
        <v>0</v>
      </c>
      <c r="BI875" s="17">
        <v>0</v>
      </c>
      <c r="BJ875">
        <v>29551</v>
      </c>
      <c r="BK875">
        <v>23018</v>
      </c>
      <c r="BL875" s="24">
        <v>38.9</v>
      </c>
      <c r="BM875">
        <v>1</v>
      </c>
      <c r="BN875">
        <v>0</v>
      </c>
      <c r="BO875">
        <v>0</v>
      </c>
      <c r="BP875">
        <v>0</v>
      </c>
      <c r="BQ875">
        <v>0</v>
      </c>
      <c r="BR875">
        <v>0</v>
      </c>
      <c r="BS875">
        <v>0</v>
      </c>
      <c r="BT875" s="17">
        <v>0</v>
      </c>
      <c r="BU875">
        <v>0</v>
      </c>
      <c r="BV875">
        <v>0</v>
      </c>
      <c r="BW875">
        <v>1</v>
      </c>
      <c r="BX875" s="17">
        <v>0</v>
      </c>
      <c r="BY875">
        <v>0</v>
      </c>
      <c r="BZ875">
        <v>0</v>
      </c>
      <c r="CA875">
        <v>0</v>
      </c>
      <c r="CB875">
        <v>0</v>
      </c>
      <c r="CC875" s="17">
        <v>0</v>
      </c>
      <c r="CD875">
        <v>0</v>
      </c>
      <c r="CE875">
        <v>0</v>
      </c>
      <c r="CF875">
        <v>1</v>
      </c>
      <c r="CG875">
        <v>1</v>
      </c>
      <c r="CH875">
        <v>0</v>
      </c>
      <c r="CI875">
        <v>1</v>
      </c>
      <c r="CJ875">
        <v>1</v>
      </c>
      <c r="CK875">
        <v>0</v>
      </c>
      <c r="CL875">
        <v>0</v>
      </c>
      <c r="CM875">
        <v>0</v>
      </c>
      <c r="CN875">
        <v>0</v>
      </c>
      <c r="CO875" s="17">
        <v>0</v>
      </c>
      <c r="CP875">
        <v>4.2000000000000003E-2</v>
      </c>
      <c r="CQ875">
        <v>6</v>
      </c>
      <c r="CR875">
        <v>1</v>
      </c>
      <c r="CS875">
        <v>0</v>
      </c>
      <c r="CT875">
        <v>29</v>
      </c>
      <c r="CZ875" s="33" t="s">
        <v>85</v>
      </c>
    </row>
    <row r="876" spans="1:104" x14ac:dyDescent="0.25">
      <c r="A876">
        <v>875</v>
      </c>
      <c r="B876">
        <v>60</v>
      </c>
      <c r="C876" s="24" t="s">
        <v>3936</v>
      </c>
      <c r="D876" s="12">
        <v>4.1100000000000003</v>
      </c>
      <c r="E876" s="13">
        <v>0.12</v>
      </c>
      <c r="F876" s="7">
        <f t="shared" si="215"/>
        <v>34.250000000000007</v>
      </c>
      <c r="G876" s="7">
        <f t="shared" si="206"/>
        <v>3.99</v>
      </c>
      <c r="H876" s="15">
        <f t="shared" si="207"/>
        <v>4.2300000000000004</v>
      </c>
      <c r="I876" s="11">
        <f t="shared" si="208"/>
        <v>0.12462205370365272</v>
      </c>
      <c r="J876" s="32">
        <f t="shared" si="209"/>
        <v>3.638600108135845E-3</v>
      </c>
      <c r="K876" s="32">
        <f t="shared" si="210"/>
        <v>274.83097078022337</v>
      </c>
      <c r="L876" s="8">
        <v>0</v>
      </c>
      <c r="M876" s="9">
        <v>1</v>
      </c>
      <c r="N876" s="8">
        <v>0</v>
      </c>
      <c r="O876" s="9">
        <v>0</v>
      </c>
      <c r="P876" s="9">
        <v>1</v>
      </c>
      <c r="Q876" s="9">
        <v>0</v>
      </c>
      <c r="R876" s="9">
        <v>0</v>
      </c>
      <c r="S876" s="8">
        <v>74365</v>
      </c>
      <c r="T876" s="9">
        <v>5</v>
      </c>
      <c r="U876" s="9">
        <f t="shared" si="211"/>
        <v>74359</v>
      </c>
      <c r="V876" s="9">
        <f t="shared" si="212"/>
        <v>15</v>
      </c>
      <c r="W876" s="7">
        <v>13.5</v>
      </c>
      <c r="X876" s="7">
        <v>20.399999999999999</v>
      </c>
      <c r="Y876" s="9">
        <v>1</v>
      </c>
      <c r="Z876" s="9">
        <v>0</v>
      </c>
      <c r="AA876" s="9">
        <v>0</v>
      </c>
      <c r="AB876" s="9">
        <v>0</v>
      </c>
      <c r="AC876" s="9">
        <v>0</v>
      </c>
      <c r="AD876" s="29">
        <v>1</v>
      </c>
      <c r="AE876" s="9">
        <v>0</v>
      </c>
      <c r="AF876" s="9">
        <v>1</v>
      </c>
      <c r="AG876" s="29">
        <v>0</v>
      </c>
      <c r="AH876" s="9">
        <v>0</v>
      </c>
      <c r="AI876" s="29">
        <v>1</v>
      </c>
      <c r="AJ876" s="20">
        <v>2009</v>
      </c>
      <c r="AK876" s="32">
        <v>0.11799999999999999</v>
      </c>
      <c r="AL876" s="32">
        <v>0.11899999999999999</v>
      </c>
      <c r="AM876" s="32">
        <v>0.54600000000000004</v>
      </c>
      <c r="AN876" s="42">
        <v>0.217</v>
      </c>
      <c r="AO876" s="41" t="s">
        <v>98</v>
      </c>
      <c r="AP876" s="17" t="s">
        <v>98</v>
      </c>
      <c r="AQ876" s="32">
        <v>0.51</v>
      </c>
      <c r="AR876" s="39">
        <v>0.49</v>
      </c>
      <c r="AS876" t="s">
        <v>98</v>
      </c>
      <c r="AT876" s="39" t="s">
        <v>98</v>
      </c>
      <c r="AU876">
        <v>0</v>
      </c>
      <c r="AV876" s="17">
        <v>1</v>
      </c>
      <c r="AW876" t="s">
        <v>98</v>
      </c>
      <c r="AX876" s="17" t="s">
        <v>98</v>
      </c>
      <c r="AY876" s="17" t="s">
        <v>2</v>
      </c>
      <c r="AZ876">
        <v>1</v>
      </c>
      <c r="BA876">
        <v>0</v>
      </c>
      <c r="BB876">
        <v>0</v>
      </c>
      <c r="BC876">
        <v>0</v>
      </c>
      <c r="BD876">
        <v>0</v>
      </c>
      <c r="BE876">
        <v>0</v>
      </c>
      <c r="BF876" s="17">
        <v>0</v>
      </c>
      <c r="BG876">
        <v>1</v>
      </c>
      <c r="BH876">
        <v>0</v>
      </c>
      <c r="BI876" s="17">
        <v>0</v>
      </c>
      <c r="BJ876">
        <v>29551</v>
      </c>
      <c r="BK876">
        <v>23018</v>
      </c>
      <c r="BL876" s="24">
        <v>38.9</v>
      </c>
      <c r="BM876">
        <v>1</v>
      </c>
      <c r="BN876">
        <v>0</v>
      </c>
      <c r="BO876">
        <v>0</v>
      </c>
      <c r="BP876">
        <v>0</v>
      </c>
      <c r="BQ876">
        <v>0</v>
      </c>
      <c r="BR876">
        <v>0</v>
      </c>
      <c r="BS876">
        <v>0</v>
      </c>
      <c r="BT876" s="17">
        <v>0</v>
      </c>
      <c r="BU876">
        <v>0</v>
      </c>
      <c r="BV876">
        <v>0</v>
      </c>
      <c r="BW876">
        <v>1</v>
      </c>
      <c r="BX876" s="17">
        <v>0</v>
      </c>
      <c r="BY876">
        <v>0</v>
      </c>
      <c r="BZ876">
        <v>0</v>
      </c>
      <c r="CA876">
        <v>0</v>
      </c>
      <c r="CB876">
        <v>0</v>
      </c>
      <c r="CC876" s="17">
        <v>0</v>
      </c>
      <c r="CD876">
        <v>0</v>
      </c>
      <c r="CE876">
        <v>0</v>
      </c>
      <c r="CF876">
        <v>1</v>
      </c>
      <c r="CG876">
        <v>1</v>
      </c>
      <c r="CH876">
        <v>0</v>
      </c>
      <c r="CI876">
        <v>1</v>
      </c>
      <c r="CJ876">
        <v>1</v>
      </c>
      <c r="CK876">
        <v>0</v>
      </c>
      <c r="CL876">
        <v>0</v>
      </c>
      <c r="CM876">
        <v>0</v>
      </c>
      <c r="CN876">
        <v>0</v>
      </c>
      <c r="CO876" s="17">
        <v>0</v>
      </c>
      <c r="CP876">
        <v>4.2000000000000003E-2</v>
      </c>
      <c r="CQ876">
        <v>6</v>
      </c>
      <c r="CR876">
        <v>1</v>
      </c>
      <c r="CS876">
        <v>0</v>
      </c>
      <c r="CT876">
        <v>29</v>
      </c>
      <c r="CZ876" s="33" t="s">
        <v>85</v>
      </c>
    </row>
    <row r="877" spans="1:104" x14ac:dyDescent="0.25">
      <c r="A877">
        <v>876</v>
      </c>
      <c r="B877">
        <v>60</v>
      </c>
      <c r="C877" s="24" t="s">
        <v>3936</v>
      </c>
      <c r="D877" s="12">
        <v>8.17</v>
      </c>
      <c r="E877" s="13">
        <v>0.17</v>
      </c>
      <c r="F877" s="7">
        <f t="shared" si="215"/>
        <v>48.058823529411761</v>
      </c>
      <c r="G877" s="7">
        <f t="shared" si="206"/>
        <v>8</v>
      </c>
      <c r="H877" s="15">
        <f t="shared" si="207"/>
        <v>8.34</v>
      </c>
      <c r="I877" s="11">
        <f t="shared" si="208"/>
        <v>0.19129694933617142</v>
      </c>
      <c r="J877" s="32">
        <f t="shared" si="209"/>
        <v>3.9804750779864314E-3</v>
      </c>
      <c r="K877" s="32">
        <f t="shared" si="210"/>
        <v>251.22629344682679</v>
      </c>
      <c r="L877" s="8">
        <v>0</v>
      </c>
      <c r="M877" s="9">
        <v>1</v>
      </c>
      <c r="N877" s="8">
        <v>0</v>
      </c>
      <c r="O877" s="9">
        <v>0</v>
      </c>
      <c r="P877" s="9">
        <v>1</v>
      </c>
      <c r="Q877" s="9">
        <v>0</v>
      </c>
      <c r="R877" s="9">
        <v>0</v>
      </c>
      <c r="S877" s="8">
        <v>60811</v>
      </c>
      <c r="T877" s="9">
        <v>5</v>
      </c>
      <c r="U877" s="9">
        <f t="shared" si="211"/>
        <v>60805</v>
      </c>
      <c r="V877" s="9">
        <f t="shared" si="212"/>
        <v>15</v>
      </c>
      <c r="W877" s="7">
        <v>13.5</v>
      </c>
      <c r="X877" s="7">
        <v>20.399999999999999</v>
      </c>
      <c r="Y877" s="9">
        <v>1</v>
      </c>
      <c r="Z877" s="9">
        <v>0</v>
      </c>
      <c r="AA877" s="9">
        <v>0</v>
      </c>
      <c r="AB877" s="9">
        <v>0</v>
      </c>
      <c r="AC877" s="9">
        <v>0</v>
      </c>
      <c r="AD877" s="29">
        <v>1</v>
      </c>
      <c r="AE877" s="9">
        <v>0</v>
      </c>
      <c r="AF877" s="9">
        <v>1</v>
      </c>
      <c r="AG877" s="29">
        <v>0</v>
      </c>
      <c r="AH877" s="9">
        <v>0</v>
      </c>
      <c r="AI877" s="29">
        <v>1</v>
      </c>
      <c r="AJ877" s="20">
        <v>2009</v>
      </c>
      <c r="AK877" s="32">
        <v>0.11799999999999999</v>
      </c>
      <c r="AL877" s="32">
        <v>0.11899999999999999</v>
      </c>
      <c r="AM877" s="32">
        <v>0.54600000000000004</v>
      </c>
      <c r="AN877" s="42">
        <v>0.217</v>
      </c>
      <c r="AO877" s="41" t="s">
        <v>98</v>
      </c>
      <c r="AP877" s="17" t="s">
        <v>98</v>
      </c>
      <c r="AQ877" s="32">
        <v>0.51</v>
      </c>
      <c r="AR877" s="39">
        <v>0.49</v>
      </c>
      <c r="AS877" t="s">
        <v>98</v>
      </c>
      <c r="AT877" s="39" t="s">
        <v>98</v>
      </c>
      <c r="AU877">
        <v>0</v>
      </c>
      <c r="AV877" s="17">
        <v>1</v>
      </c>
      <c r="AW877" t="s">
        <v>98</v>
      </c>
      <c r="AX877" s="17" t="s">
        <v>98</v>
      </c>
      <c r="AY877" s="17" t="s">
        <v>2</v>
      </c>
      <c r="AZ877">
        <v>1</v>
      </c>
      <c r="BA877">
        <v>0</v>
      </c>
      <c r="BB877">
        <v>0</v>
      </c>
      <c r="BC877">
        <v>0</v>
      </c>
      <c r="BD877">
        <v>0</v>
      </c>
      <c r="BE877">
        <v>0</v>
      </c>
      <c r="BF877" s="17">
        <v>0</v>
      </c>
      <c r="BG877">
        <v>1</v>
      </c>
      <c r="BH877">
        <v>0</v>
      </c>
      <c r="BI877" s="17">
        <v>0</v>
      </c>
      <c r="BJ877">
        <v>29551</v>
      </c>
      <c r="BK877">
        <v>23018</v>
      </c>
      <c r="BL877" s="24">
        <v>38.9</v>
      </c>
      <c r="BM877">
        <v>0</v>
      </c>
      <c r="BN877">
        <v>0</v>
      </c>
      <c r="BO877">
        <v>0</v>
      </c>
      <c r="BP877">
        <v>0</v>
      </c>
      <c r="BQ877">
        <v>0</v>
      </c>
      <c r="BR877">
        <v>1</v>
      </c>
      <c r="BS877">
        <v>0</v>
      </c>
      <c r="BT877" s="17">
        <v>0</v>
      </c>
      <c r="BU877">
        <v>0</v>
      </c>
      <c r="BV877">
        <v>0</v>
      </c>
      <c r="BW877">
        <v>1</v>
      </c>
      <c r="BX877" s="17">
        <v>0</v>
      </c>
      <c r="BY877">
        <v>0</v>
      </c>
      <c r="BZ877">
        <v>0</v>
      </c>
      <c r="CA877">
        <v>0</v>
      </c>
      <c r="CB877">
        <v>0</v>
      </c>
      <c r="CC877" s="17">
        <v>0</v>
      </c>
      <c r="CD877">
        <v>0</v>
      </c>
      <c r="CE877">
        <v>0</v>
      </c>
      <c r="CF877">
        <v>1</v>
      </c>
      <c r="CG877">
        <v>1</v>
      </c>
      <c r="CH877">
        <v>0</v>
      </c>
      <c r="CI877">
        <v>1</v>
      </c>
      <c r="CJ877">
        <v>1</v>
      </c>
      <c r="CK877">
        <v>0</v>
      </c>
      <c r="CL877">
        <v>0</v>
      </c>
      <c r="CM877">
        <v>0</v>
      </c>
      <c r="CN877">
        <v>0</v>
      </c>
      <c r="CO877" s="17">
        <v>0</v>
      </c>
      <c r="CP877">
        <v>4.2000000000000003E-2</v>
      </c>
      <c r="CQ877">
        <v>6</v>
      </c>
      <c r="CR877">
        <v>1</v>
      </c>
      <c r="CS877">
        <v>0</v>
      </c>
      <c r="CT877">
        <v>29</v>
      </c>
      <c r="CZ877" s="33" t="s">
        <v>85</v>
      </c>
    </row>
    <row r="878" spans="1:104" x14ac:dyDescent="0.25">
      <c r="A878">
        <v>877</v>
      </c>
      <c r="B878">
        <v>60</v>
      </c>
      <c r="C878" s="24" t="s">
        <v>3936</v>
      </c>
      <c r="D878" s="12">
        <v>4.05</v>
      </c>
      <c r="E878" s="13">
        <v>0.14000000000000001</v>
      </c>
      <c r="F878" s="7">
        <f t="shared" si="215"/>
        <v>28.928571428571423</v>
      </c>
      <c r="G878" s="7">
        <f t="shared" si="206"/>
        <v>3.9099999999999997</v>
      </c>
      <c r="H878" s="15">
        <f t="shared" si="207"/>
        <v>4.1899999999999995</v>
      </c>
      <c r="I878" s="11">
        <f t="shared" si="208"/>
        <v>8.8044424868352289E-2</v>
      </c>
      <c r="J878" s="32">
        <f t="shared" si="209"/>
        <v>3.0435109831035367E-3</v>
      </c>
      <c r="K878" s="32">
        <f t="shared" si="210"/>
        <v>328.56789594374243</v>
      </c>
      <c r="L878" s="8">
        <v>0</v>
      </c>
      <c r="M878" s="9">
        <v>1</v>
      </c>
      <c r="N878" s="8">
        <v>0</v>
      </c>
      <c r="O878" s="9">
        <v>0</v>
      </c>
      <c r="P878" s="9">
        <v>1</v>
      </c>
      <c r="Q878" s="9">
        <v>0</v>
      </c>
      <c r="R878" s="9">
        <v>0</v>
      </c>
      <c r="S878" s="8">
        <v>107126</v>
      </c>
      <c r="T878" s="9">
        <v>5</v>
      </c>
      <c r="U878" s="9">
        <f t="shared" si="211"/>
        <v>107120</v>
      </c>
      <c r="V878" s="9">
        <f t="shared" si="212"/>
        <v>15</v>
      </c>
      <c r="W878" s="7">
        <v>13.5</v>
      </c>
      <c r="X878" s="7">
        <v>20.399999999999999</v>
      </c>
      <c r="Y878" s="9">
        <v>1</v>
      </c>
      <c r="Z878" s="9">
        <v>0</v>
      </c>
      <c r="AA878" s="9">
        <v>0</v>
      </c>
      <c r="AB878" s="9">
        <v>0</v>
      </c>
      <c r="AC878" s="9">
        <v>0</v>
      </c>
      <c r="AD878" s="29">
        <v>1</v>
      </c>
      <c r="AE878" s="9">
        <v>0</v>
      </c>
      <c r="AF878" s="9">
        <v>1</v>
      </c>
      <c r="AG878" s="29">
        <v>0</v>
      </c>
      <c r="AH878" s="9">
        <v>0</v>
      </c>
      <c r="AI878" s="29">
        <v>1</v>
      </c>
      <c r="AJ878" s="20">
        <v>2009</v>
      </c>
      <c r="AK878" s="32">
        <v>0.11799999999999999</v>
      </c>
      <c r="AL878" s="32">
        <v>0.11899999999999999</v>
      </c>
      <c r="AM878" s="32">
        <v>0.54600000000000004</v>
      </c>
      <c r="AN878" s="42">
        <v>0.217</v>
      </c>
      <c r="AO878" s="41" t="s">
        <v>98</v>
      </c>
      <c r="AP878" s="17" t="s">
        <v>98</v>
      </c>
      <c r="AQ878" s="32">
        <v>0.51</v>
      </c>
      <c r="AR878" s="39">
        <v>0.49</v>
      </c>
      <c r="AS878" t="s">
        <v>98</v>
      </c>
      <c r="AT878" s="39" t="s">
        <v>98</v>
      </c>
      <c r="AU878">
        <v>0</v>
      </c>
      <c r="AV878" s="17">
        <v>1</v>
      </c>
      <c r="AW878" t="s">
        <v>98</v>
      </c>
      <c r="AX878" s="17" t="s">
        <v>98</v>
      </c>
      <c r="AY878" s="17" t="s">
        <v>2</v>
      </c>
      <c r="AZ878">
        <v>1</v>
      </c>
      <c r="BA878">
        <v>0</v>
      </c>
      <c r="BB878">
        <v>0</v>
      </c>
      <c r="BC878">
        <v>0</v>
      </c>
      <c r="BD878">
        <v>0</v>
      </c>
      <c r="BE878">
        <v>0</v>
      </c>
      <c r="BF878" s="17">
        <v>0</v>
      </c>
      <c r="BG878">
        <v>1</v>
      </c>
      <c r="BH878">
        <v>0</v>
      </c>
      <c r="BI878" s="17">
        <v>0</v>
      </c>
      <c r="BJ878">
        <v>29551</v>
      </c>
      <c r="BK878">
        <v>23018</v>
      </c>
      <c r="BL878" s="24">
        <v>38.9</v>
      </c>
      <c r="BM878">
        <v>0</v>
      </c>
      <c r="BN878">
        <v>0</v>
      </c>
      <c r="BO878">
        <v>0</v>
      </c>
      <c r="BP878">
        <v>0</v>
      </c>
      <c r="BQ878">
        <v>0</v>
      </c>
      <c r="BR878">
        <v>1</v>
      </c>
      <c r="BS878">
        <v>0</v>
      </c>
      <c r="BT878" s="17">
        <v>0</v>
      </c>
      <c r="BU878">
        <v>0</v>
      </c>
      <c r="BV878">
        <v>0</v>
      </c>
      <c r="BW878">
        <v>1</v>
      </c>
      <c r="BX878" s="17">
        <v>0</v>
      </c>
      <c r="BY878">
        <v>0</v>
      </c>
      <c r="BZ878">
        <v>0</v>
      </c>
      <c r="CA878">
        <v>0</v>
      </c>
      <c r="CB878">
        <v>0</v>
      </c>
      <c r="CC878" s="17">
        <v>0</v>
      </c>
      <c r="CD878">
        <v>0</v>
      </c>
      <c r="CE878">
        <v>0</v>
      </c>
      <c r="CF878">
        <v>1</v>
      </c>
      <c r="CG878">
        <v>1</v>
      </c>
      <c r="CH878">
        <v>0</v>
      </c>
      <c r="CI878">
        <v>1</v>
      </c>
      <c r="CJ878">
        <v>1</v>
      </c>
      <c r="CK878">
        <v>0</v>
      </c>
      <c r="CL878">
        <v>0</v>
      </c>
      <c r="CM878">
        <v>0</v>
      </c>
      <c r="CN878">
        <v>0</v>
      </c>
      <c r="CO878" s="17">
        <v>0</v>
      </c>
      <c r="CP878">
        <v>4.2000000000000003E-2</v>
      </c>
      <c r="CQ878">
        <v>6</v>
      </c>
      <c r="CR878">
        <v>1</v>
      </c>
      <c r="CS878">
        <v>0</v>
      </c>
      <c r="CT878">
        <v>29</v>
      </c>
      <c r="CZ878" s="33" t="s">
        <v>85</v>
      </c>
    </row>
    <row r="879" spans="1:104" x14ac:dyDescent="0.25">
      <c r="A879">
        <v>878</v>
      </c>
      <c r="B879">
        <v>60</v>
      </c>
      <c r="C879" s="24" t="s">
        <v>3936</v>
      </c>
      <c r="D879" s="12">
        <v>6.74</v>
      </c>
      <c r="E879" s="13">
        <v>0.11</v>
      </c>
      <c r="F879" s="7">
        <f t="shared" si="215"/>
        <v>61.272727272727273</v>
      </c>
      <c r="G879" s="7">
        <f t="shared" si="206"/>
        <v>6.63</v>
      </c>
      <c r="H879" s="15">
        <f t="shared" si="207"/>
        <v>6.8500000000000005</v>
      </c>
      <c r="I879" s="11">
        <f t="shared" si="208"/>
        <v>0.26258316884075517</v>
      </c>
      <c r="J879" s="32">
        <f t="shared" si="209"/>
        <v>4.2854819840479333E-3</v>
      </c>
      <c r="K879" s="32">
        <f t="shared" si="210"/>
        <v>233.34598155408204</v>
      </c>
      <c r="L879" s="8">
        <v>0</v>
      </c>
      <c r="M879" s="9">
        <v>1</v>
      </c>
      <c r="N879" s="8">
        <v>0</v>
      </c>
      <c r="O879" s="9">
        <v>0</v>
      </c>
      <c r="P879" s="9">
        <v>1</v>
      </c>
      <c r="Q879" s="9">
        <v>0</v>
      </c>
      <c r="R879" s="9">
        <v>0</v>
      </c>
      <c r="S879" s="8">
        <v>50702</v>
      </c>
      <c r="T879" s="9">
        <v>5</v>
      </c>
      <c r="U879" s="9">
        <f t="shared" si="211"/>
        <v>50696</v>
      </c>
      <c r="V879" s="9">
        <f t="shared" si="212"/>
        <v>15</v>
      </c>
      <c r="W879" s="7">
        <v>13.5</v>
      </c>
      <c r="X879" s="7">
        <v>20.399999999999999</v>
      </c>
      <c r="Y879" s="9">
        <v>1</v>
      </c>
      <c r="Z879" s="9">
        <v>0</v>
      </c>
      <c r="AA879" s="9">
        <v>0</v>
      </c>
      <c r="AB879" s="9">
        <v>0</v>
      </c>
      <c r="AC879" s="9">
        <v>0</v>
      </c>
      <c r="AD879" s="29">
        <v>1</v>
      </c>
      <c r="AE879" s="9">
        <v>0</v>
      </c>
      <c r="AF879" s="9">
        <v>1</v>
      </c>
      <c r="AG879" s="29">
        <v>0</v>
      </c>
      <c r="AH879" s="9">
        <v>0</v>
      </c>
      <c r="AI879" s="29">
        <v>1</v>
      </c>
      <c r="AJ879" s="20">
        <v>2009</v>
      </c>
      <c r="AK879" s="32">
        <v>0.11799999999999999</v>
      </c>
      <c r="AL879" s="32">
        <v>0.11899999999999999</v>
      </c>
      <c r="AM879" s="32">
        <v>0.54600000000000004</v>
      </c>
      <c r="AN879" s="42">
        <v>0.217</v>
      </c>
      <c r="AO879" s="41" t="s">
        <v>98</v>
      </c>
      <c r="AP879" s="17" t="s">
        <v>98</v>
      </c>
      <c r="AQ879" s="32">
        <v>0.51</v>
      </c>
      <c r="AR879" s="39">
        <v>0.49</v>
      </c>
      <c r="AS879" t="s">
        <v>98</v>
      </c>
      <c r="AT879" s="39" t="s">
        <v>98</v>
      </c>
      <c r="AU879">
        <v>0</v>
      </c>
      <c r="AV879" s="17">
        <v>1</v>
      </c>
      <c r="AW879" t="s">
        <v>98</v>
      </c>
      <c r="AX879" s="17" t="s">
        <v>98</v>
      </c>
      <c r="AY879" s="17" t="s">
        <v>2</v>
      </c>
      <c r="AZ879">
        <v>1</v>
      </c>
      <c r="BA879">
        <v>0</v>
      </c>
      <c r="BB879">
        <v>0</v>
      </c>
      <c r="BC879">
        <v>0</v>
      </c>
      <c r="BD879">
        <v>0</v>
      </c>
      <c r="BE879">
        <v>0</v>
      </c>
      <c r="BF879" s="17">
        <v>0</v>
      </c>
      <c r="BG879">
        <v>1</v>
      </c>
      <c r="BH879">
        <v>0</v>
      </c>
      <c r="BI879" s="17">
        <v>0</v>
      </c>
      <c r="BJ879">
        <v>29551</v>
      </c>
      <c r="BK879">
        <v>23018</v>
      </c>
      <c r="BL879" s="24">
        <v>38.9</v>
      </c>
      <c r="BM879">
        <v>0</v>
      </c>
      <c r="BN879">
        <v>0</v>
      </c>
      <c r="BO879">
        <v>0</v>
      </c>
      <c r="BP879">
        <v>0</v>
      </c>
      <c r="BQ879">
        <v>0</v>
      </c>
      <c r="BR879">
        <v>1</v>
      </c>
      <c r="BS879">
        <v>0</v>
      </c>
      <c r="BT879" s="17">
        <v>0</v>
      </c>
      <c r="BU879">
        <v>0</v>
      </c>
      <c r="BV879">
        <v>0</v>
      </c>
      <c r="BW879">
        <v>1</v>
      </c>
      <c r="BX879" s="17">
        <v>0</v>
      </c>
      <c r="BY879">
        <v>0</v>
      </c>
      <c r="BZ879">
        <v>0</v>
      </c>
      <c r="CA879">
        <v>0</v>
      </c>
      <c r="CB879">
        <v>0</v>
      </c>
      <c r="CC879" s="17">
        <v>0</v>
      </c>
      <c r="CD879">
        <v>0</v>
      </c>
      <c r="CE879">
        <v>0</v>
      </c>
      <c r="CF879">
        <v>1</v>
      </c>
      <c r="CG879">
        <v>1</v>
      </c>
      <c r="CH879">
        <v>0</v>
      </c>
      <c r="CI879">
        <v>1</v>
      </c>
      <c r="CJ879">
        <v>1</v>
      </c>
      <c r="CK879">
        <v>0</v>
      </c>
      <c r="CL879">
        <v>0</v>
      </c>
      <c r="CM879">
        <v>0</v>
      </c>
      <c r="CN879">
        <v>0</v>
      </c>
      <c r="CO879" s="17">
        <v>0</v>
      </c>
      <c r="CP879">
        <v>4.2000000000000003E-2</v>
      </c>
      <c r="CQ879">
        <v>6</v>
      </c>
      <c r="CR879">
        <v>1</v>
      </c>
      <c r="CS879">
        <v>0</v>
      </c>
      <c r="CT879">
        <v>29</v>
      </c>
      <c r="CZ879" s="33" t="s">
        <v>85</v>
      </c>
    </row>
    <row r="880" spans="1:104" x14ac:dyDescent="0.25">
      <c r="A880">
        <v>879</v>
      </c>
      <c r="B880">
        <v>60</v>
      </c>
      <c r="C880" s="24" t="s">
        <v>3936</v>
      </c>
      <c r="D880" s="12">
        <v>4.0999999999999996</v>
      </c>
      <c r="E880" s="13">
        <v>0.08</v>
      </c>
      <c r="F880" s="7">
        <f t="shared" si="215"/>
        <v>51.249999999999993</v>
      </c>
      <c r="G880" s="7">
        <f t="shared" si="206"/>
        <v>4.0199999999999996</v>
      </c>
      <c r="H880" s="15">
        <f t="shared" si="207"/>
        <v>4.18</v>
      </c>
      <c r="I880" s="11">
        <f t="shared" si="208"/>
        <v>0.14803512423470547</v>
      </c>
      <c r="J880" s="32">
        <f t="shared" si="209"/>
        <v>2.8884902289698635E-3</v>
      </c>
      <c r="K880" s="32">
        <f t="shared" si="210"/>
        <v>346.20162116893675</v>
      </c>
      <c r="L880" s="8">
        <v>0</v>
      </c>
      <c r="M880" s="9">
        <v>1</v>
      </c>
      <c r="N880" s="8">
        <v>0</v>
      </c>
      <c r="O880" s="9">
        <v>0</v>
      </c>
      <c r="P880" s="9">
        <v>1</v>
      </c>
      <c r="Q880" s="9">
        <v>0</v>
      </c>
      <c r="R880" s="9">
        <v>0</v>
      </c>
      <c r="S880" s="8">
        <v>117235</v>
      </c>
      <c r="T880" s="9">
        <v>5</v>
      </c>
      <c r="U880" s="9">
        <f t="shared" si="211"/>
        <v>117229</v>
      </c>
      <c r="V880" s="9">
        <f t="shared" si="212"/>
        <v>15</v>
      </c>
      <c r="W880" s="7">
        <v>13.5</v>
      </c>
      <c r="X880" s="7">
        <v>20.399999999999999</v>
      </c>
      <c r="Y880" s="9">
        <v>1</v>
      </c>
      <c r="Z880" s="9">
        <v>0</v>
      </c>
      <c r="AA880" s="9">
        <v>0</v>
      </c>
      <c r="AB880" s="9">
        <v>0</v>
      </c>
      <c r="AC880" s="9">
        <v>0</v>
      </c>
      <c r="AD880" s="29">
        <v>1</v>
      </c>
      <c r="AE880" s="9">
        <v>0</v>
      </c>
      <c r="AF880" s="9">
        <v>1</v>
      </c>
      <c r="AG880" s="29">
        <v>0</v>
      </c>
      <c r="AH880" s="9">
        <v>0</v>
      </c>
      <c r="AI880" s="29">
        <v>1</v>
      </c>
      <c r="AJ880" s="20">
        <v>2009</v>
      </c>
      <c r="AK880" s="32">
        <v>0.11799999999999999</v>
      </c>
      <c r="AL880" s="32">
        <v>0.11899999999999999</v>
      </c>
      <c r="AM880" s="32">
        <v>0.54600000000000004</v>
      </c>
      <c r="AN880" s="42">
        <v>0.217</v>
      </c>
      <c r="AO880" s="41" t="s">
        <v>98</v>
      </c>
      <c r="AP880" s="17" t="s">
        <v>98</v>
      </c>
      <c r="AQ880" s="32">
        <v>0.51</v>
      </c>
      <c r="AR880" s="39">
        <v>0.49</v>
      </c>
      <c r="AS880" t="s">
        <v>98</v>
      </c>
      <c r="AT880" s="39" t="s">
        <v>98</v>
      </c>
      <c r="AU880">
        <v>0</v>
      </c>
      <c r="AV880" s="17">
        <v>1</v>
      </c>
      <c r="AW880" t="s">
        <v>98</v>
      </c>
      <c r="AX880" s="17" t="s">
        <v>98</v>
      </c>
      <c r="AY880" s="17" t="s">
        <v>2</v>
      </c>
      <c r="AZ880">
        <v>1</v>
      </c>
      <c r="BA880">
        <v>0</v>
      </c>
      <c r="BB880">
        <v>0</v>
      </c>
      <c r="BC880">
        <v>0</v>
      </c>
      <c r="BD880">
        <v>0</v>
      </c>
      <c r="BE880">
        <v>0</v>
      </c>
      <c r="BF880" s="17">
        <v>0</v>
      </c>
      <c r="BG880">
        <v>1</v>
      </c>
      <c r="BH880">
        <v>0</v>
      </c>
      <c r="BI880" s="17">
        <v>0</v>
      </c>
      <c r="BJ880">
        <v>29551</v>
      </c>
      <c r="BK880">
        <v>23018</v>
      </c>
      <c r="BL880" s="24">
        <v>38.9</v>
      </c>
      <c r="BM880">
        <v>0</v>
      </c>
      <c r="BN880">
        <v>0</v>
      </c>
      <c r="BO880">
        <v>0</v>
      </c>
      <c r="BP880">
        <v>0</v>
      </c>
      <c r="BQ880">
        <v>0</v>
      </c>
      <c r="BR880">
        <v>1</v>
      </c>
      <c r="BS880">
        <v>0</v>
      </c>
      <c r="BT880" s="17">
        <v>0</v>
      </c>
      <c r="BU880">
        <v>0</v>
      </c>
      <c r="BV880">
        <v>0</v>
      </c>
      <c r="BW880">
        <v>1</v>
      </c>
      <c r="BX880" s="17">
        <v>0</v>
      </c>
      <c r="BY880">
        <v>0</v>
      </c>
      <c r="BZ880">
        <v>0</v>
      </c>
      <c r="CA880">
        <v>0</v>
      </c>
      <c r="CB880">
        <v>0</v>
      </c>
      <c r="CC880" s="17">
        <v>0</v>
      </c>
      <c r="CD880">
        <v>0</v>
      </c>
      <c r="CE880">
        <v>0</v>
      </c>
      <c r="CF880">
        <v>1</v>
      </c>
      <c r="CG880">
        <v>1</v>
      </c>
      <c r="CH880">
        <v>0</v>
      </c>
      <c r="CI880">
        <v>1</v>
      </c>
      <c r="CJ880">
        <v>1</v>
      </c>
      <c r="CK880">
        <v>0</v>
      </c>
      <c r="CL880">
        <v>0</v>
      </c>
      <c r="CM880">
        <v>0</v>
      </c>
      <c r="CN880">
        <v>0</v>
      </c>
      <c r="CO880" s="17">
        <v>0</v>
      </c>
      <c r="CP880">
        <v>4.2000000000000003E-2</v>
      </c>
      <c r="CQ880">
        <v>6</v>
      </c>
      <c r="CR880">
        <v>1</v>
      </c>
      <c r="CS880">
        <v>0</v>
      </c>
      <c r="CT880">
        <v>29</v>
      </c>
      <c r="CZ880" s="33" t="s">
        <v>85</v>
      </c>
    </row>
    <row r="881" spans="1:104" x14ac:dyDescent="0.25">
      <c r="A881">
        <v>880</v>
      </c>
      <c r="B881">
        <v>60</v>
      </c>
      <c r="C881" s="24" t="s">
        <v>3936</v>
      </c>
      <c r="D881" s="12">
        <v>10.49</v>
      </c>
      <c r="E881" s="13">
        <v>0.22</v>
      </c>
      <c r="F881" s="7">
        <f t="shared" si="215"/>
        <v>47.68181818181818</v>
      </c>
      <c r="G881" s="7">
        <f t="shared" si="206"/>
        <v>10.27</v>
      </c>
      <c r="H881" s="15">
        <f t="shared" si="207"/>
        <v>10.71</v>
      </c>
      <c r="I881" s="11">
        <f t="shared" si="208"/>
        <v>0.20000763401791363</v>
      </c>
      <c r="J881" s="32">
        <f t="shared" si="209"/>
        <v>4.194631028021068E-3</v>
      </c>
      <c r="K881" s="32">
        <f t="shared" si="210"/>
        <v>238.39999116007525</v>
      </c>
      <c r="L881" s="8">
        <v>0</v>
      </c>
      <c r="M881" s="9">
        <v>1</v>
      </c>
      <c r="N881" s="8">
        <v>0</v>
      </c>
      <c r="O881" s="9">
        <v>0</v>
      </c>
      <c r="P881" s="9">
        <v>1</v>
      </c>
      <c r="Q881" s="9">
        <v>0</v>
      </c>
      <c r="R881" s="9">
        <v>0</v>
      </c>
      <c r="S881" s="8">
        <v>54567</v>
      </c>
      <c r="T881" s="9">
        <v>5</v>
      </c>
      <c r="U881" s="9">
        <f t="shared" si="211"/>
        <v>54561</v>
      </c>
      <c r="V881" s="9">
        <f t="shared" si="212"/>
        <v>15</v>
      </c>
      <c r="W881" s="7">
        <v>13.5</v>
      </c>
      <c r="X881" s="7">
        <v>20.399999999999999</v>
      </c>
      <c r="Y881" s="9">
        <v>1</v>
      </c>
      <c r="Z881" s="9">
        <v>0</v>
      </c>
      <c r="AA881" s="9">
        <v>0</v>
      </c>
      <c r="AB881" s="9">
        <v>0</v>
      </c>
      <c r="AC881" s="9">
        <v>0</v>
      </c>
      <c r="AD881" s="29">
        <v>1</v>
      </c>
      <c r="AE881" s="9">
        <v>0</v>
      </c>
      <c r="AF881" s="9">
        <v>1</v>
      </c>
      <c r="AG881" s="29">
        <v>0</v>
      </c>
      <c r="AH881" s="9">
        <v>0</v>
      </c>
      <c r="AI881" s="29">
        <v>1</v>
      </c>
      <c r="AJ881" s="20">
        <v>2009</v>
      </c>
      <c r="AK881" s="32">
        <v>0.11799999999999999</v>
      </c>
      <c r="AL881" s="32">
        <v>0.11899999999999999</v>
      </c>
      <c r="AM881" s="32">
        <v>0.54600000000000004</v>
      </c>
      <c r="AN881" s="42">
        <v>0.217</v>
      </c>
      <c r="AO881" s="41" t="s">
        <v>98</v>
      </c>
      <c r="AP881" s="17" t="s">
        <v>98</v>
      </c>
      <c r="AQ881" s="32">
        <v>0.51</v>
      </c>
      <c r="AR881" s="39">
        <v>0.49</v>
      </c>
      <c r="AS881" t="s">
        <v>98</v>
      </c>
      <c r="AT881" s="39" t="s">
        <v>98</v>
      </c>
      <c r="AU881">
        <v>0</v>
      </c>
      <c r="AV881" s="17">
        <v>1</v>
      </c>
      <c r="AW881" t="s">
        <v>98</v>
      </c>
      <c r="AX881" s="17" t="s">
        <v>98</v>
      </c>
      <c r="AY881" s="17" t="s">
        <v>2</v>
      </c>
      <c r="AZ881">
        <v>1</v>
      </c>
      <c r="BA881">
        <v>0</v>
      </c>
      <c r="BB881">
        <v>0</v>
      </c>
      <c r="BC881">
        <v>0</v>
      </c>
      <c r="BD881">
        <v>0</v>
      </c>
      <c r="BE881">
        <v>0</v>
      </c>
      <c r="BF881" s="17">
        <v>0</v>
      </c>
      <c r="BG881">
        <v>1</v>
      </c>
      <c r="BH881">
        <v>0</v>
      </c>
      <c r="BI881" s="17">
        <v>0</v>
      </c>
      <c r="BJ881">
        <v>29551</v>
      </c>
      <c r="BK881">
        <v>23018</v>
      </c>
      <c r="BL881" s="24">
        <v>38.9</v>
      </c>
      <c r="BM881">
        <v>0</v>
      </c>
      <c r="BN881">
        <v>0</v>
      </c>
      <c r="BO881">
        <v>0</v>
      </c>
      <c r="BP881">
        <v>0</v>
      </c>
      <c r="BQ881">
        <v>0</v>
      </c>
      <c r="BR881">
        <v>0</v>
      </c>
      <c r="BS881">
        <v>0</v>
      </c>
      <c r="BT881" s="17">
        <v>1</v>
      </c>
      <c r="BU881">
        <v>0</v>
      </c>
      <c r="BV881">
        <v>1</v>
      </c>
      <c r="BW881">
        <v>0</v>
      </c>
      <c r="BX881" s="17">
        <v>0</v>
      </c>
      <c r="BY881">
        <v>0</v>
      </c>
      <c r="BZ881">
        <v>0</v>
      </c>
      <c r="CA881">
        <v>0</v>
      </c>
      <c r="CB881">
        <v>0</v>
      </c>
      <c r="CC881" s="17">
        <v>0</v>
      </c>
      <c r="CD881">
        <v>0</v>
      </c>
      <c r="CE881">
        <v>0</v>
      </c>
      <c r="CF881">
        <v>1</v>
      </c>
      <c r="CG881">
        <v>1</v>
      </c>
      <c r="CH881">
        <v>0</v>
      </c>
      <c r="CI881">
        <v>1</v>
      </c>
      <c r="CJ881">
        <v>1</v>
      </c>
      <c r="CK881">
        <v>0</v>
      </c>
      <c r="CL881">
        <v>0</v>
      </c>
      <c r="CM881">
        <v>0</v>
      </c>
      <c r="CN881">
        <v>0</v>
      </c>
      <c r="CO881" s="17">
        <v>0</v>
      </c>
      <c r="CP881">
        <v>4.2000000000000003E-2</v>
      </c>
      <c r="CQ881">
        <v>6</v>
      </c>
      <c r="CR881">
        <v>1</v>
      </c>
      <c r="CS881">
        <v>0</v>
      </c>
      <c r="CT881">
        <v>29</v>
      </c>
      <c r="CZ881" s="33" t="s">
        <v>85</v>
      </c>
    </row>
    <row r="882" spans="1:104" x14ac:dyDescent="0.25">
      <c r="A882">
        <v>881</v>
      </c>
      <c r="B882">
        <v>60</v>
      </c>
      <c r="C882" s="24" t="s">
        <v>3936</v>
      </c>
      <c r="D882" s="12">
        <v>9.18</v>
      </c>
      <c r="E882" s="13">
        <v>0.45</v>
      </c>
      <c r="F882" s="7">
        <f t="shared" si="215"/>
        <v>20.399999999999999</v>
      </c>
      <c r="G882" s="7">
        <f t="shared" si="206"/>
        <v>8.73</v>
      </c>
      <c r="H882" s="15">
        <f t="shared" si="207"/>
        <v>9.629999999999999</v>
      </c>
      <c r="I882" s="11">
        <f t="shared" si="208"/>
        <v>6.9862538467178478E-2</v>
      </c>
      <c r="J882" s="32">
        <f t="shared" si="209"/>
        <v>3.4246342385871801E-3</v>
      </c>
      <c r="K882" s="32">
        <f t="shared" si="210"/>
        <v>292.00198629461408</v>
      </c>
      <c r="L882" s="8">
        <v>0</v>
      </c>
      <c r="M882" s="9">
        <v>1</v>
      </c>
      <c r="N882" s="8">
        <v>0</v>
      </c>
      <c r="O882" s="9">
        <v>0</v>
      </c>
      <c r="P882" s="9">
        <v>1</v>
      </c>
      <c r="Q882" s="9">
        <v>0</v>
      </c>
      <c r="R882" s="9">
        <v>0</v>
      </c>
      <c r="S882" s="8">
        <v>84855</v>
      </c>
      <c r="T882" s="9">
        <v>5</v>
      </c>
      <c r="U882" s="9">
        <f t="shared" si="211"/>
        <v>84849</v>
      </c>
      <c r="V882" s="9">
        <f t="shared" si="212"/>
        <v>15</v>
      </c>
      <c r="W882" s="7">
        <v>13.5</v>
      </c>
      <c r="X882" s="7">
        <v>20.399999999999999</v>
      </c>
      <c r="Y882" s="9">
        <v>1</v>
      </c>
      <c r="Z882" s="9">
        <v>0</v>
      </c>
      <c r="AA882" s="9">
        <v>0</v>
      </c>
      <c r="AB882" s="9">
        <v>0</v>
      </c>
      <c r="AC882" s="9">
        <v>0</v>
      </c>
      <c r="AD882" s="29">
        <v>1</v>
      </c>
      <c r="AE882" s="9">
        <v>0</v>
      </c>
      <c r="AF882" s="9">
        <v>1</v>
      </c>
      <c r="AG882" s="29">
        <v>0</v>
      </c>
      <c r="AH882" s="9">
        <v>0</v>
      </c>
      <c r="AI882" s="29">
        <v>1</v>
      </c>
      <c r="AJ882" s="20">
        <v>2009</v>
      </c>
      <c r="AK882" s="32">
        <v>0.11799999999999999</v>
      </c>
      <c r="AL882" s="32">
        <v>0.11899999999999999</v>
      </c>
      <c r="AM882" s="32">
        <v>0.54600000000000004</v>
      </c>
      <c r="AN882" s="42">
        <v>0.217</v>
      </c>
      <c r="AO882" s="41" t="s">
        <v>98</v>
      </c>
      <c r="AP882" s="17" t="s">
        <v>98</v>
      </c>
      <c r="AQ882" s="32">
        <v>0.51</v>
      </c>
      <c r="AR882" s="39">
        <v>0.49</v>
      </c>
      <c r="AS882" t="s">
        <v>98</v>
      </c>
      <c r="AT882" s="39" t="s">
        <v>98</v>
      </c>
      <c r="AU882">
        <v>0</v>
      </c>
      <c r="AV882" s="17">
        <v>1</v>
      </c>
      <c r="AW882" t="s">
        <v>98</v>
      </c>
      <c r="AX882" s="17" t="s">
        <v>98</v>
      </c>
      <c r="AY882" s="17" t="s">
        <v>2</v>
      </c>
      <c r="AZ882">
        <v>1</v>
      </c>
      <c r="BA882">
        <v>0</v>
      </c>
      <c r="BB882">
        <v>0</v>
      </c>
      <c r="BC882">
        <v>0</v>
      </c>
      <c r="BD882">
        <v>0</v>
      </c>
      <c r="BE882">
        <v>0</v>
      </c>
      <c r="BF882" s="17">
        <v>0</v>
      </c>
      <c r="BG882">
        <v>1</v>
      </c>
      <c r="BH882">
        <v>0</v>
      </c>
      <c r="BI882" s="17">
        <v>0</v>
      </c>
      <c r="BJ882">
        <v>29551</v>
      </c>
      <c r="BK882">
        <v>23018</v>
      </c>
      <c r="BL882" s="24">
        <v>38.9</v>
      </c>
      <c r="BM882">
        <v>0</v>
      </c>
      <c r="BN882">
        <v>0</v>
      </c>
      <c r="BO882">
        <v>0</v>
      </c>
      <c r="BP882">
        <v>0</v>
      </c>
      <c r="BQ882">
        <v>0</v>
      </c>
      <c r="BR882">
        <v>0</v>
      </c>
      <c r="BS882">
        <v>0</v>
      </c>
      <c r="BT882" s="17">
        <v>1</v>
      </c>
      <c r="BU882">
        <v>0</v>
      </c>
      <c r="BV882">
        <v>1</v>
      </c>
      <c r="BW882">
        <v>0</v>
      </c>
      <c r="BX882" s="17">
        <v>0</v>
      </c>
      <c r="BY882">
        <v>0</v>
      </c>
      <c r="BZ882">
        <v>0</v>
      </c>
      <c r="CA882">
        <v>0</v>
      </c>
      <c r="CB882">
        <v>0</v>
      </c>
      <c r="CC882" s="17">
        <v>0</v>
      </c>
      <c r="CD882">
        <v>0</v>
      </c>
      <c r="CE882">
        <v>0</v>
      </c>
      <c r="CF882">
        <v>1</v>
      </c>
      <c r="CG882">
        <v>1</v>
      </c>
      <c r="CH882">
        <v>0</v>
      </c>
      <c r="CI882">
        <v>1</v>
      </c>
      <c r="CJ882">
        <v>1</v>
      </c>
      <c r="CK882">
        <v>0</v>
      </c>
      <c r="CL882">
        <v>0</v>
      </c>
      <c r="CM882">
        <v>0</v>
      </c>
      <c r="CN882">
        <v>0</v>
      </c>
      <c r="CO882" s="17">
        <v>0</v>
      </c>
      <c r="CP882">
        <v>4.2000000000000003E-2</v>
      </c>
      <c r="CQ882">
        <v>6</v>
      </c>
      <c r="CR882">
        <v>1</v>
      </c>
      <c r="CS882">
        <v>0</v>
      </c>
      <c r="CT882">
        <v>29</v>
      </c>
      <c r="CZ882" s="33" t="s">
        <v>85</v>
      </c>
    </row>
    <row r="883" spans="1:104" x14ac:dyDescent="0.25">
      <c r="A883">
        <v>882</v>
      </c>
      <c r="B883">
        <v>60</v>
      </c>
      <c r="C883" s="24" t="s">
        <v>3936</v>
      </c>
      <c r="D883" s="12">
        <v>10.63</v>
      </c>
      <c r="E883" s="13">
        <v>0.65</v>
      </c>
      <c r="F883" s="7">
        <f t="shared" si="215"/>
        <v>16.353846153846156</v>
      </c>
      <c r="G883" s="7">
        <f t="shared" si="206"/>
        <v>9.98</v>
      </c>
      <c r="H883" s="15">
        <f t="shared" si="207"/>
        <v>11.280000000000001</v>
      </c>
      <c r="I883" s="11">
        <f t="shared" si="208"/>
        <v>5.536192568228316E-2</v>
      </c>
      <c r="J883" s="32">
        <f t="shared" si="209"/>
        <v>3.3852541574302965E-3</v>
      </c>
      <c r="K883" s="32">
        <f t="shared" si="210"/>
        <v>295.39879533272244</v>
      </c>
      <c r="L883" s="8">
        <v>0</v>
      </c>
      <c r="M883" s="9">
        <v>1</v>
      </c>
      <c r="N883" s="8">
        <v>0</v>
      </c>
      <c r="O883" s="9">
        <v>0</v>
      </c>
      <c r="P883" s="9">
        <v>1</v>
      </c>
      <c r="Q883" s="9">
        <v>0</v>
      </c>
      <c r="R883" s="9">
        <v>0</v>
      </c>
      <c r="S883" s="8">
        <v>86999</v>
      </c>
      <c r="T883" s="9">
        <v>5</v>
      </c>
      <c r="U883" s="9">
        <f t="shared" si="211"/>
        <v>86993</v>
      </c>
      <c r="V883" s="9">
        <f t="shared" si="212"/>
        <v>15</v>
      </c>
      <c r="W883" s="7">
        <v>13.5</v>
      </c>
      <c r="X883" s="7">
        <v>20.399999999999999</v>
      </c>
      <c r="Y883" s="9">
        <v>1</v>
      </c>
      <c r="Z883" s="9">
        <v>0</v>
      </c>
      <c r="AA883" s="9">
        <v>0</v>
      </c>
      <c r="AB883" s="9">
        <v>0</v>
      </c>
      <c r="AC883" s="9">
        <v>0</v>
      </c>
      <c r="AD883" s="29">
        <v>1</v>
      </c>
      <c r="AE883" s="9">
        <v>0</v>
      </c>
      <c r="AF883" s="9">
        <v>1</v>
      </c>
      <c r="AG883" s="29">
        <v>0</v>
      </c>
      <c r="AH883" s="9">
        <v>0</v>
      </c>
      <c r="AI883" s="29">
        <v>1</v>
      </c>
      <c r="AJ883" s="20">
        <v>2009</v>
      </c>
      <c r="AK883" s="32">
        <v>0.11799999999999999</v>
      </c>
      <c r="AL883" s="32">
        <v>0.11899999999999999</v>
      </c>
      <c r="AM883" s="32">
        <v>0.54600000000000004</v>
      </c>
      <c r="AN883" s="42">
        <v>0.217</v>
      </c>
      <c r="AO883" s="41" t="s">
        <v>98</v>
      </c>
      <c r="AP883" s="17" t="s">
        <v>98</v>
      </c>
      <c r="AQ883" s="32">
        <v>0.51</v>
      </c>
      <c r="AR883" s="39">
        <v>0.49</v>
      </c>
      <c r="AS883" t="s">
        <v>98</v>
      </c>
      <c r="AT883" s="39" t="s">
        <v>98</v>
      </c>
      <c r="AU883">
        <v>0</v>
      </c>
      <c r="AV883" s="17">
        <v>1</v>
      </c>
      <c r="AW883" t="s">
        <v>98</v>
      </c>
      <c r="AX883" s="17" t="s">
        <v>98</v>
      </c>
      <c r="AY883" s="17" t="s">
        <v>2</v>
      </c>
      <c r="AZ883">
        <v>1</v>
      </c>
      <c r="BA883">
        <v>0</v>
      </c>
      <c r="BB883">
        <v>0</v>
      </c>
      <c r="BC883">
        <v>0</v>
      </c>
      <c r="BD883">
        <v>0</v>
      </c>
      <c r="BE883">
        <v>0</v>
      </c>
      <c r="BF883" s="17">
        <v>0</v>
      </c>
      <c r="BG883">
        <v>1</v>
      </c>
      <c r="BH883">
        <v>0</v>
      </c>
      <c r="BI883" s="17">
        <v>0</v>
      </c>
      <c r="BJ883">
        <v>29551</v>
      </c>
      <c r="BK883">
        <v>23018</v>
      </c>
      <c r="BL883" s="24">
        <v>38.9</v>
      </c>
      <c r="BM883">
        <v>0</v>
      </c>
      <c r="BN883">
        <v>0</v>
      </c>
      <c r="BO883">
        <v>0</v>
      </c>
      <c r="BP883">
        <v>0</v>
      </c>
      <c r="BQ883">
        <v>0</v>
      </c>
      <c r="BR883">
        <v>0</v>
      </c>
      <c r="BS883">
        <v>0</v>
      </c>
      <c r="BT883" s="17">
        <v>1</v>
      </c>
      <c r="BU883">
        <v>0</v>
      </c>
      <c r="BV883">
        <v>1</v>
      </c>
      <c r="BW883">
        <v>0</v>
      </c>
      <c r="BX883" s="17">
        <v>0</v>
      </c>
      <c r="BY883">
        <v>0</v>
      </c>
      <c r="BZ883">
        <v>0</v>
      </c>
      <c r="CA883">
        <v>0</v>
      </c>
      <c r="CB883">
        <v>0</v>
      </c>
      <c r="CC883" s="17">
        <v>0</v>
      </c>
      <c r="CD883">
        <v>0</v>
      </c>
      <c r="CE883">
        <v>0</v>
      </c>
      <c r="CF883">
        <v>1</v>
      </c>
      <c r="CG883">
        <v>1</v>
      </c>
      <c r="CH883">
        <v>0</v>
      </c>
      <c r="CI883">
        <v>1</v>
      </c>
      <c r="CJ883">
        <v>1</v>
      </c>
      <c r="CK883">
        <v>0</v>
      </c>
      <c r="CL883">
        <v>0</v>
      </c>
      <c r="CM883">
        <v>0</v>
      </c>
      <c r="CN883">
        <v>0</v>
      </c>
      <c r="CO883" s="17">
        <v>0</v>
      </c>
      <c r="CP883">
        <v>4.2000000000000003E-2</v>
      </c>
      <c r="CQ883">
        <v>6</v>
      </c>
      <c r="CR883">
        <v>1</v>
      </c>
      <c r="CS883">
        <v>0</v>
      </c>
      <c r="CT883">
        <v>29</v>
      </c>
      <c r="CZ883" s="33" t="s">
        <v>85</v>
      </c>
    </row>
    <row r="884" spans="1:104" x14ac:dyDescent="0.25">
      <c r="A884">
        <v>883</v>
      </c>
      <c r="B884">
        <v>60</v>
      </c>
      <c r="C884" s="24" t="s">
        <v>3936</v>
      </c>
      <c r="D884" s="12">
        <v>8.39</v>
      </c>
      <c r="E884" s="13">
        <v>0.51</v>
      </c>
      <c r="F884" s="7">
        <f t="shared" si="215"/>
        <v>16.450980392156865</v>
      </c>
      <c r="G884" s="7">
        <f t="shared" si="206"/>
        <v>7.8800000000000008</v>
      </c>
      <c r="H884" s="15">
        <f t="shared" si="207"/>
        <v>8.9</v>
      </c>
      <c r="I884" s="11">
        <f t="shared" si="208"/>
        <v>5.5173068869910705E-2</v>
      </c>
      <c r="J884" s="32">
        <f t="shared" si="209"/>
        <v>3.3537860695654893E-3</v>
      </c>
      <c r="K884" s="32">
        <f t="shared" si="210"/>
        <v>298.17047935009111</v>
      </c>
      <c r="L884" s="8">
        <v>0</v>
      </c>
      <c r="M884" s="9">
        <v>1</v>
      </c>
      <c r="N884" s="8">
        <v>0</v>
      </c>
      <c r="O884" s="9">
        <v>0</v>
      </c>
      <c r="P884" s="9">
        <v>1</v>
      </c>
      <c r="Q884" s="9">
        <v>0</v>
      </c>
      <c r="R884" s="9">
        <v>0</v>
      </c>
      <c r="S884" s="8">
        <v>88641</v>
      </c>
      <c r="T884" s="9">
        <v>5</v>
      </c>
      <c r="U884" s="9">
        <f t="shared" si="211"/>
        <v>88635</v>
      </c>
      <c r="V884" s="9">
        <f t="shared" si="212"/>
        <v>15</v>
      </c>
      <c r="W884" s="7">
        <v>13.5</v>
      </c>
      <c r="X884" s="7">
        <v>20.399999999999999</v>
      </c>
      <c r="Y884" s="9">
        <v>1</v>
      </c>
      <c r="Z884" s="9">
        <v>0</v>
      </c>
      <c r="AA884" s="9">
        <v>0</v>
      </c>
      <c r="AB884" s="9">
        <v>0</v>
      </c>
      <c r="AC884" s="9">
        <v>0</v>
      </c>
      <c r="AD884" s="29">
        <v>1</v>
      </c>
      <c r="AE884" s="9">
        <v>0</v>
      </c>
      <c r="AF884" s="9">
        <v>1</v>
      </c>
      <c r="AG884" s="29">
        <v>0</v>
      </c>
      <c r="AH884" s="9">
        <v>0</v>
      </c>
      <c r="AI884" s="29">
        <v>1</v>
      </c>
      <c r="AJ884" s="20">
        <v>2009</v>
      </c>
      <c r="AK884" s="32">
        <v>0.11799999999999999</v>
      </c>
      <c r="AL884" s="32">
        <v>0.11899999999999999</v>
      </c>
      <c r="AM884" s="32">
        <v>0.54600000000000004</v>
      </c>
      <c r="AN884" s="42">
        <v>0.217</v>
      </c>
      <c r="AO884" s="41" t="s">
        <v>98</v>
      </c>
      <c r="AP884" s="17" t="s">
        <v>98</v>
      </c>
      <c r="AQ884" s="32">
        <v>0.51</v>
      </c>
      <c r="AR884" s="39">
        <v>0.49</v>
      </c>
      <c r="AS884" t="s">
        <v>98</v>
      </c>
      <c r="AT884" s="39" t="s">
        <v>98</v>
      </c>
      <c r="AU884">
        <v>0</v>
      </c>
      <c r="AV884" s="17">
        <v>1</v>
      </c>
      <c r="AW884" t="s">
        <v>98</v>
      </c>
      <c r="AX884" s="17" t="s">
        <v>98</v>
      </c>
      <c r="AY884" s="17" t="s">
        <v>2</v>
      </c>
      <c r="AZ884">
        <v>1</v>
      </c>
      <c r="BA884">
        <v>0</v>
      </c>
      <c r="BB884">
        <v>0</v>
      </c>
      <c r="BC884">
        <v>0</v>
      </c>
      <c r="BD884">
        <v>0</v>
      </c>
      <c r="BE884">
        <v>0</v>
      </c>
      <c r="BF884" s="17">
        <v>0</v>
      </c>
      <c r="BG884">
        <v>1</v>
      </c>
      <c r="BH884">
        <v>0</v>
      </c>
      <c r="BI884" s="17">
        <v>0</v>
      </c>
      <c r="BJ884">
        <v>29551</v>
      </c>
      <c r="BK884">
        <v>23018</v>
      </c>
      <c r="BL884" s="24">
        <v>38.9</v>
      </c>
      <c r="BM884">
        <v>0</v>
      </c>
      <c r="BN884">
        <v>0</v>
      </c>
      <c r="BO884">
        <v>0</v>
      </c>
      <c r="BP884">
        <v>0</v>
      </c>
      <c r="BQ884">
        <v>0</v>
      </c>
      <c r="BR884">
        <v>0</v>
      </c>
      <c r="BS884">
        <v>0</v>
      </c>
      <c r="BT884" s="17">
        <v>1</v>
      </c>
      <c r="BU884">
        <v>0</v>
      </c>
      <c r="BV884">
        <v>1</v>
      </c>
      <c r="BW884">
        <v>0</v>
      </c>
      <c r="BX884" s="17">
        <v>0</v>
      </c>
      <c r="BY884">
        <v>0</v>
      </c>
      <c r="BZ884">
        <v>0</v>
      </c>
      <c r="CA884">
        <v>0</v>
      </c>
      <c r="CB884">
        <v>0</v>
      </c>
      <c r="CC884" s="17">
        <v>0</v>
      </c>
      <c r="CD884">
        <v>0</v>
      </c>
      <c r="CE884">
        <v>0</v>
      </c>
      <c r="CF884">
        <v>1</v>
      </c>
      <c r="CG884">
        <v>1</v>
      </c>
      <c r="CH884">
        <v>0</v>
      </c>
      <c r="CI884">
        <v>1</v>
      </c>
      <c r="CJ884">
        <v>1</v>
      </c>
      <c r="CK884">
        <v>0</v>
      </c>
      <c r="CL884">
        <v>0</v>
      </c>
      <c r="CM884">
        <v>0</v>
      </c>
      <c r="CN884">
        <v>0</v>
      </c>
      <c r="CO884" s="17">
        <v>0</v>
      </c>
      <c r="CP884">
        <v>4.2000000000000003E-2</v>
      </c>
      <c r="CQ884">
        <v>6</v>
      </c>
      <c r="CR884">
        <v>1</v>
      </c>
      <c r="CS884">
        <v>0</v>
      </c>
      <c r="CT884">
        <v>29</v>
      </c>
      <c r="CZ884" s="33" t="s">
        <v>85</v>
      </c>
    </row>
    <row r="885" spans="1:104" x14ac:dyDescent="0.25">
      <c r="A885">
        <v>884</v>
      </c>
      <c r="B885">
        <v>60</v>
      </c>
      <c r="C885" s="24" t="s">
        <v>3936</v>
      </c>
      <c r="D885" s="12">
        <v>10.35</v>
      </c>
      <c r="E885" s="13">
        <v>0.2</v>
      </c>
      <c r="F885" s="7">
        <f t="shared" si="215"/>
        <v>51.749999999999993</v>
      </c>
      <c r="G885" s="7">
        <f t="shared" si="206"/>
        <v>10.15</v>
      </c>
      <c r="H885" s="15">
        <f t="shared" si="207"/>
        <v>10.549999999999999</v>
      </c>
      <c r="I885" s="11">
        <f t="shared" si="208"/>
        <v>0.18457784471900096</v>
      </c>
      <c r="J885" s="32">
        <f t="shared" si="209"/>
        <v>3.5667216370821445E-3</v>
      </c>
      <c r="K885" s="32">
        <f t="shared" si="210"/>
        <v>280.36951064621843</v>
      </c>
      <c r="L885" s="8">
        <v>0</v>
      </c>
      <c r="M885" s="9">
        <v>1</v>
      </c>
      <c r="N885" s="8">
        <v>0</v>
      </c>
      <c r="O885" s="9">
        <v>0</v>
      </c>
      <c r="P885" s="9">
        <v>1</v>
      </c>
      <c r="Q885" s="9">
        <v>0</v>
      </c>
      <c r="R885" s="9">
        <v>0</v>
      </c>
      <c r="S885" s="8">
        <v>75935</v>
      </c>
      <c r="T885" s="9">
        <v>5</v>
      </c>
      <c r="U885" s="9">
        <f t="shared" si="211"/>
        <v>75929</v>
      </c>
      <c r="V885" s="9">
        <f t="shared" si="212"/>
        <v>15</v>
      </c>
      <c r="W885" s="7">
        <v>13.5</v>
      </c>
      <c r="X885" s="7">
        <v>20.399999999999999</v>
      </c>
      <c r="Y885" s="9">
        <v>1</v>
      </c>
      <c r="Z885" s="9">
        <v>0</v>
      </c>
      <c r="AA885" s="9">
        <v>0</v>
      </c>
      <c r="AB885" s="9">
        <v>0</v>
      </c>
      <c r="AC885" s="9">
        <v>0</v>
      </c>
      <c r="AD885" s="29">
        <v>1</v>
      </c>
      <c r="AE885" s="9">
        <v>0</v>
      </c>
      <c r="AF885" s="9">
        <v>1</v>
      </c>
      <c r="AG885" s="29">
        <v>0</v>
      </c>
      <c r="AH885" s="9">
        <v>0</v>
      </c>
      <c r="AI885" s="29">
        <v>1</v>
      </c>
      <c r="AJ885" s="20">
        <v>2009</v>
      </c>
      <c r="AK885" s="32">
        <v>0.11799999999999999</v>
      </c>
      <c r="AL885" s="32">
        <v>0.11899999999999999</v>
      </c>
      <c r="AM885" s="32">
        <v>0.54600000000000004</v>
      </c>
      <c r="AN885" s="42">
        <v>0.217</v>
      </c>
      <c r="AO885" s="41" t="s">
        <v>98</v>
      </c>
      <c r="AP885" s="17" t="s">
        <v>98</v>
      </c>
      <c r="AQ885" s="32">
        <v>0.51</v>
      </c>
      <c r="AR885" s="39">
        <v>0.49</v>
      </c>
      <c r="AS885" t="s">
        <v>98</v>
      </c>
      <c r="AT885" s="39" t="s">
        <v>98</v>
      </c>
      <c r="AU885">
        <v>0</v>
      </c>
      <c r="AV885" s="17">
        <v>1</v>
      </c>
      <c r="AW885" t="s">
        <v>98</v>
      </c>
      <c r="AX885" s="17" t="s">
        <v>98</v>
      </c>
      <c r="AY885" s="17" t="s">
        <v>2</v>
      </c>
      <c r="AZ885">
        <v>1</v>
      </c>
      <c r="BA885">
        <v>0</v>
      </c>
      <c r="BB885">
        <v>0</v>
      </c>
      <c r="BC885">
        <v>0</v>
      </c>
      <c r="BD885">
        <v>0</v>
      </c>
      <c r="BE885">
        <v>0</v>
      </c>
      <c r="BF885" s="17">
        <v>0</v>
      </c>
      <c r="BG885">
        <v>1</v>
      </c>
      <c r="BH885">
        <v>0</v>
      </c>
      <c r="BI885" s="17">
        <v>0</v>
      </c>
      <c r="BJ885">
        <v>29551</v>
      </c>
      <c r="BK885">
        <v>23018</v>
      </c>
      <c r="BL885" s="24">
        <v>38.9</v>
      </c>
      <c r="BM885">
        <v>0</v>
      </c>
      <c r="BN885">
        <v>0</v>
      </c>
      <c r="BO885">
        <v>0</v>
      </c>
      <c r="BP885">
        <v>0</v>
      </c>
      <c r="BQ885">
        <v>0</v>
      </c>
      <c r="BR885">
        <v>0</v>
      </c>
      <c r="BS885">
        <v>0</v>
      </c>
      <c r="BT885" s="17">
        <v>1</v>
      </c>
      <c r="BU885">
        <v>0</v>
      </c>
      <c r="BV885">
        <v>1</v>
      </c>
      <c r="BW885">
        <v>0</v>
      </c>
      <c r="BX885" s="17">
        <v>0</v>
      </c>
      <c r="BY885">
        <v>0</v>
      </c>
      <c r="BZ885">
        <v>0</v>
      </c>
      <c r="CA885">
        <v>0</v>
      </c>
      <c r="CB885">
        <v>0</v>
      </c>
      <c r="CC885" s="17">
        <v>0</v>
      </c>
      <c r="CD885">
        <v>0</v>
      </c>
      <c r="CE885">
        <v>0</v>
      </c>
      <c r="CF885">
        <v>1</v>
      </c>
      <c r="CG885">
        <v>1</v>
      </c>
      <c r="CH885">
        <v>0</v>
      </c>
      <c r="CI885">
        <v>1</v>
      </c>
      <c r="CJ885">
        <v>1</v>
      </c>
      <c r="CK885">
        <v>0</v>
      </c>
      <c r="CL885">
        <v>0</v>
      </c>
      <c r="CM885">
        <v>0</v>
      </c>
      <c r="CN885">
        <v>0</v>
      </c>
      <c r="CO885" s="17">
        <v>0</v>
      </c>
      <c r="CP885">
        <v>4.2000000000000003E-2</v>
      </c>
      <c r="CQ885">
        <v>6</v>
      </c>
      <c r="CR885">
        <v>1</v>
      </c>
      <c r="CS885">
        <v>0</v>
      </c>
      <c r="CT885">
        <v>29</v>
      </c>
      <c r="CZ885" s="33" t="s">
        <v>85</v>
      </c>
    </row>
    <row r="886" spans="1:104" x14ac:dyDescent="0.25">
      <c r="A886">
        <v>885</v>
      </c>
      <c r="B886">
        <v>61</v>
      </c>
      <c r="C886" s="24" t="s">
        <v>3944</v>
      </c>
      <c r="D886" s="12">
        <v>6.24</v>
      </c>
      <c r="E886" s="13">
        <v>0.21</v>
      </c>
      <c r="F886" s="7">
        <f t="shared" si="215"/>
        <v>29.714285714285715</v>
      </c>
      <c r="G886" s="7">
        <f t="shared" si="206"/>
        <v>6.03</v>
      </c>
      <c r="H886" s="15">
        <f t="shared" si="207"/>
        <v>6.45</v>
      </c>
      <c r="I886" s="11">
        <f t="shared" si="208"/>
        <v>0.2789989064094901</v>
      </c>
      <c r="J886" s="32">
        <f t="shared" si="209"/>
        <v>9.3893862733963017E-3</v>
      </c>
      <c r="K886" s="32">
        <f t="shared" si="210"/>
        <v>106.50323363875016</v>
      </c>
      <c r="L886" s="8">
        <v>1</v>
      </c>
      <c r="M886" s="9">
        <v>0</v>
      </c>
      <c r="N886" s="8">
        <v>0</v>
      </c>
      <c r="O886" s="9">
        <v>1</v>
      </c>
      <c r="P886" s="9">
        <v>0</v>
      </c>
      <c r="Q886" s="9">
        <v>0</v>
      </c>
      <c r="R886" s="9">
        <v>0</v>
      </c>
      <c r="S886" s="8">
        <v>10466</v>
      </c>
      <c r="T886" s="9">
        <v>5</v>
      </c>
      <c r="U886" s="9">
        <f t="shared" si="211"/>
        <v>10460</v>
      </c>
      <c r="V886" s="9">
        <f t="shared" si="212"/>
        <v>12</v>
      </c>
      <c r="W886" s="7">
        <f>AVERAGE(W887,W888)</f>
        <v>10.74</v>
      </c>
      <c r="X886" s="7">
        <f>AVERAGE(X887,X888)</f>
        <v>21.614999999999998</v>
      </c>
      <c r="Y886" s="9">
        <v>1</v>
      </c>
      <c r="Z886" s="9">
        <v>0</v>
      </c>
      <c r="AA886" s="9">
        <v>1</v>
      </c>
      <c r="AB886" s="9">
        <v>0</v>
      </c>
      <c r="AC886" s="9">
        <v>0</v>
      </c>
      <c r="AD886" s="29">
        <v>0</v>
      </c>
      <c r="AE886" s="9">
        <v>0</v>
      </c>
      <c r="AF886" s="9">
        <v>1</v>
      </c>
      <c r="AG886" s="29">
        <v>0</v>
      </c>
      <c r="AH886" s="9">
        <v>0</v>
      </c>
      <c r="AI886" s="29">
        <v>1</v>
      </c>
      <c r="AJ886" s="20">
        <v>1995</v>
      </c>
      <c r="AK886" s="32" t="s">
        <v>98</v>
      </c>
      <c r="AL886" s="32" t="s">
        <v>98</v>
      </c>
      <c r="AM886" s="32" t="s">
        <v>98</v>
      </c>
      <c r="AN886" s="42" t="s">
        <v>98</v>
      </c>
      <c r="AO886" s="41">
        <v>1</v>
      </c>
      <c r="AP886" s="17">
        <v>0</v>
      </c>
      <c r="AQ886" s="32">
        <v>0.52739999999999998</v>
      </c>
      <c r="AR886" s="39">
        <f t="shared" ref="AR886:AR919" si="216">1-AQ886</f>
        <v>0.47260000000000002</v>
      </c>
      <c r="AS886" t="s">
        <v>98</v>
      </c>
      <c r="AT886" s="39" t="s">
        <v>98</v>
      </c>
      <c r="AU886">
        <v>0</v>
      </c>
      <c r="AV886" s="17">
        <v>1</v>
      </c>
      <c r="AW886">
        <v>0</v>
      </c>
      <c r="AX886" s="17">
        <v>1</v>
      </c>
      <c r="AY886" s="17" t="s">
        <v>5</v>
      </c>
      <c r="AZ886">
        <v>0</v>
      </c>
      <c r="BA886">
        <v>1</v>
      </c>
      <c r="BB886">
        <v>0</v>
      </c>
      <c r="BC886">
        <v>0</v>
      </c>
      <c r="BD886">
        <v>0</v>
      </c>
      <c r="BE886">
        <v>0</v>
      </c>
      <c r="BF886" s="17">
        <v>0</v>
      </c>
      <c r="BG886">
        <v>0</v>
      </c>
      <c r="BH886">
        <v>1</v>
      </c>
      <c r="BI886" s="17">
        <v>0</v>
      </c>
      <c r="BJ886">
        <v>557</v>
      </c>
      <c r="BK886">
        <v>41</v>
      </c>
      <c r="BL886" s="24">
        <f>AVERAGE(BL887:BL888)</f>
        <v>38.355000000000004</v>
      </c>
      <c r="BM886">
        <v>1</v>
      </c>
      <c r="BN886">
        <v>0</v>
      </c>
      <c r="BO886">
        <v>0</v>
      </c>
      <c r="BP886">
        <v>0</v>
      </c>
      <c r="BQ886">
        <v>0</v>
      </c>
      <c r="BR886">
        <v>0</v>
      </c>
      <c r="BS886">
        <v>0</v>
      </c>
      <c r="BT886" s="17">
        <v>0</v>
      </c>
      <c r="BU886">
        <v>0</v>
      </c>
      <c r="BV886">
        <v>0</v>
      </c>
      <c r="BW886">
        <v>1</v>
      </c>
      <c r="BX886" s="17">
        <v>0</v>
      </c>
      <c r="BY886">
        <v>0</v>
      </c>
      <c r="BZ886">
        <v>0</v>
      </c>
      <c r="CA886">
        <v>0</v>
      </c>
      <c r="CB886">
        <v>0</v>
      </c>
      <c r="CC886" s="17">
        <v>0</v>
      </c>
      <c r="CD886">
        <v>0</v>
      </c>
      <c r="CE886">
        <v>0</v>
      </c>
      <c r="CF886">
        <v>1</v>
      </c>
      <c r="CG886">
        <v>0</v>
      </c>
      <c r="CH886">
        <v>1</v>
      </c>
      <c r="CI886">
        <v>0</v>
      </c>
      <c r="CJ886">
        <v>1</v>
      </c>
      <c r="CK886">
        <v>0</v>
      </c>
      <c r="CL886">
        <v>0</v>
      </c>
      <c r="CM886">
        <v>0</v>
      </c>
      <c r="CN886">
        <v>1</v>
      </c>
      <c r="CO886" s="17">
        <v>0</v>
      </c>
      <c r="CP886">
        <v>0</v>
      </c>
      <c r="CQ886">
        <v>0</v>
      </c>
      <c r="CR886">
        <v>0</v>
      </c>
      <c r="CS886">
        <v>1</v>
      </c>
      <c r="CT886">
        <v>21</v>
      </c>
      <c r="CZ886" s="33" t="s">
        <v>85</v>
      </c>
    </row>
    <row r="887" spans="1:104" x14ac:dyDescent="0.25">
      <c r="A887">
        <v>886</v>
      </c>
      <c r="B887">
        <v>61</v>
      </c>
      <c r="C887" s="24" t="s">
        <v>3944</v>
      </c>
      <c r="D887" s="12">
        <v>5.41</v>
      </c>
      <c r="E887" s="13">
        <v>0.28000000000000003</v>
      </c>
      <c r="F887" s="7">
        <f t="shared" si="215"/>
        <v>19.321428571428569</v>
      </c>
      <c r="G887" s="7">
        <f t="shared" si="206"/>
        <v>5.13</v>
      </c>
      <c r="H887" s="15">
        <f t="shared" si="207"/>
        <v>5.69</v>
      </c>
      <c r="I887" s="11">
        <f t="shared" si="208"/>
        <v>0.25181436494337711</v>
      </c>
      <c r="J887" s="32">
        <f t="shared" si="209"/>
        <v>1.3032906133853158E-2</v>
      </c>
      <c r="K887" s="32">
        <f t="shared" si="210"/>
        <v>76.728857687579435</v>
      </c>
      <c r="L887" s="8">
        <v>1</v>
      </c>
      <c r="M887" s="9">
        <v>0</v>
      </c>
      <c r="N887" s="8">
        <v>0</v>
      </c>
      <c r="O887" s="9">
        <v>1</v>
      </c>
      <c r="P887" s="9">
        <v>0</v>
      </c>
      <c r="Q887" s="9">
        <v>0</v>
      </c>
      <c r="R887" s="9">
        <v>0</v>
      </c>
      <c r="S887" s="8">
        <v>5520</v>
      </c>
      <c r="T887" s="9">
        <v>5</v>
      </c>
      <c r="U887" s="9">
        <f t="shared" si="211"/>
        <v>5514</v>
      </c>
      <c r="V887" s="9">
        <f t="shared" si="212"/>
        <v>12</v>
      </c>
      <c r="W887" s="7">
        <v>11.05</v>
      </c>
      <c r="X887" s="7">
        <v>22.58</v>
      </c>
      <c r="Y887" s="9">
        <v>1</v>
      </c>
      <c r="Z887" s="9">
        <v>0</v>
      </c>
      <c r="AA887" s="9">
        <v>1</v>
      </c>
      <c r="AB887" s="9">
        <v>0</v>
      </c>
      <c r="AC887" s="9">
        <v>0</v>
      </c>
      <c r="AD887" s="29">
        <v>0</v>
      </c>
      <c r="AE887" s="9">
        <v>0</v>
      </c>
      <c r="AF887" s="9">
        <v>1</v>
      </c>
      <c r="AG887" s="29">
        <v>0</v>
      </c>
      <c r="AH887" s="9">
        <v>0</v>
      </c>
      <c r="AI887" s="29">
        <v>1</v>
      </c>
      <c r="AJ887" s="20">
        <v>1995</v>
      </c>
      <c r="AK887" s="32" t="s">
        <v>98</v>
      </c>
      <c r="AL887" s="32" t="s">
        <v>98</v>
      </c>
      <c r="AM887" s="32" t="s">
        <v>98</v>
      </c>
      <c r="AN887" s="42" t="s">
        <v>98</v>
      </c>
      <c r="AO887" s="41">
        <v>1</v>
      </c>
      <c r="AP887" s="17">
        <v>0</v>
      </c>
      <c r="AQ887" s="32">
        <v>0.52739999999999998</v>
      </c>
      <c r="AR887" s="39">
        <f t="shared" si="216"/>
        <v>0.47260000000000002</v>
      </c>
      <c r="AS887" t="s">
        <v>98</v>
      </c>
      <c r="AT887" s="39" t="s">
        <v>98</v>
      </c>
      <c r="AU887">
        <v>0</v>
      </c>
      <c r="AV887" s="17">
        <v>1</v>
      </c>
      <c r="AW887">
        <v>0</v>
      </c>
      <c r="AX887" s="17">
        <v>1</v>
      </c>
      <c r="AY887" s="17" t="s">
        <v>5</v>
      </c>
      <c r="AZ887">
        <v>0</v>
      </c>
      <c r="BA887">
        <v>1</v>
      </c>
      <c r="BB887">
        <v>0</v>
      </c>
      <c r="BC887">
        <v>0</v>
      </c>
      <c r="BD887">
        <v>0</v>
      </c>
      <c r="BE887">
        <v>0</v>
      </c>
      <c r="BF887" s="17">
        <v>0</v>
      </c>
      <c r="BG887">
        <v>0</v>
      </c>
      <c r="BH887">
        <v>1</v>
      </c>
      <c r="BI887" s="17">
        <v>0</v>
      </c>
      <c r="BJ887">
        <v>557</v>
      </c>
      <c r="BK887">
        <v>41</v>
      </c>
      <c r="BL887" s="24">
        <v>39.630000000000003</v>
      </c>
      <c r="BM887">
        <v>1</v>
      </c>
      <c r="BN887">
        <v>0</v>
      </c>
      <c r="BO887">
        <v>0</v>
      </c>
      <c r="BP887">
        <v>0</v>
      </c>
      <c r="BQ887">
        <v>0</v>
      </c>
      <c r="BR887">
        <v>0</v>
      </c>
      <c r="BS887">
        <v>0</v>
      </c>
      <c r="BT887" s="17">
        <v>0</v>
      </c>
      <c r="BU887">
        <v>0</v>
      </c>
      <c r="BV887">
        <v>0</v>
      </c>
      <c r="BW887">
        <v>1</v>
      </c>
      <c r="BX887" s="17">
        <v>0</v>
      </c>
      <c r="BY887">
        <v>0</v>
      </c>
      <c r="BZ887">
        <v>0</v>
      </c>
      <c r="CA887">
        <v>0</v>
      </c>
      <c r="CB887">
        <v>0</v>
      </c>
      <c r="CC887" s="17">
        <v>0</v>
      </c>
      <c r="CD887">
        <v>0</v>
      </c>
      <c r="CE887">
        <v>0</v>
      </c>
      <c r="CF887">
        <v>1</v>
      </c>
      <c r="CG887">
        <v>0</v>
      </c>
      <c r="CH887">
        <v>1</v>
      </c>
      <c r="CI887">
        <v>0</v>
      </c>
      <c r="CJ887">
        <v>1</v>
      </c>
      <c r="CK887">
        <v>0</v>
      </c>
      <c r="CL887">
        <v>0</v>
      </c>
      <c r="CM887">
        <v>0</v>
      </c>
      <c r="CN887">
        <v>1</v>
      </c>
      <c r="CO887" s="17">
        <v>0</v>
      </c>
      <c r="CP887">
        <v>0</v>
      </c>
      <c r="CQ887">
        <v>0</v>
      </c>
      <c r="CR887">
        <v>0</v>
      </c>
      <c r="CS887">
        <v>1</v>
      </c>
      <c r="CT887">
        <v>21</v>
      </c>
      <c r="CZ887" s="33" t="s">
        <v>85</v>
      </c>
    </row>
    <row r="888" spans="1:104" x14ac:dyDescent="0.25">
      <c r="A888">
        <v>887</v>
      </c>
      <c r="B888">
        <v>61</v>
      </c>
      <c r="C888" s="24" t="s">
        <v>3944</v>
      </c>
      <c r="D888" s="12">
        <v>7.24</v>
      </c>
      <c r="E888" s="13">
        <v>0.33</v>
      </c>
      <c r="F888" s="7">
        <f t="shared" si="215"/>
        <v>21.939393939393938</v>
      </c>
      <c r="G888" s="7">
        <f t="shared" si="206"/>
        <v>6.91</v>
      </c>
      <c r="H888" s="15">
        <f t="shared" si="207"/>
        <v>7.57</v>
      </c>
      <c r="I888" s="11">
        <f t="shared" si="208"/>
        <v>0.29796923347960869</v>
      </c>
      <c r="J888" s="32">
        <f t="shared" si="209"/>
        <v>1.3581470586777744E-2</v>
      </c>
      <c r="K888" s="32">
        <f t="shared" si="210"/>
        <v>73.62972909381044</v>
      </c>
      <c r="L888" s="8">
        <v>1</v>
      </c>
      <c r="M888" s="9">
        <v>0</v>
      </c>
      <c r="N888" s="8">
        <v>0</v>
      </c>
      <c r="O888" s="9">
        <v>1</v>
      </c>
      <c r="P888" s="9">
        <v>0</v>
      </c>
      <c r="Q888" s="9">
        <v>0</v>
      </c>
      <c r="R888" s="9">
        <v>0</v>
      </c>
      <c r="S888" s="8">
        <v>4946</v>
      </c>
      <c r="T888" s="9">
        <v>5</v>
      </c>
      <c r="U888" s="9">
        <f t="shared" si="211"/>
        <v>4940</v>
      </c>
      <c r="V888" s="9">
        <f t="shared" si="212"/>
        <v>12</v>
      </c>
      <c r="W888" s="7">
        <v>10.43</v>
      </c>
      <c r="X888" s="7">
        <v>20.65</v>
      </c>
      <c r="Y888" s="9">
        <v>1</v>
      </c>
      <c r="Z888" s="9">
        <v>0</v>
      </c>
      <c r="AA888" s="9">
        <v>1</v>
      </c>
      <c r="AB888" s="9">
        <v>0</v>
      </c>
      <c r="AC888" s="9">
        <v>0</v>
      </c>
      <c r="AD888" s="29">
        <v>0</v>
      </c>
      <c r="AE888" s="9">
        <v>0</v>
      </c>
      <c r="AF888" s="9">
        <v>1</v>
      </c>
      <c r="AG888" s="29">
        <v>0</v>
      </c>
      <c r="AH888" s="9">
        <v>0</v>
      </c>
      <c r="AI888" s="29">
        <v>1</v>
      </c>
      <c r="AJ888" s="20">
        <v>1995</v>
      </c>
      <c r="AK888" s="32" t="s">
        <v>98</v>
      </c>
      <c r="AL888" s="32" t="s">
        <v>98</v>
      </c>
      <c r="AM888" s="32" t="s">
        <v>98</v>
      </c>
      <c r="AN888" s="42" t="s">
        <v>98</v>
      </c>
      <c r="AO888" s="41">
        <v>1</v>
      </c>
      <c r="AP888" s="17">
        <v>0</v>
      </c>
      <c r="AQ888" s="32">
        <v>0.52739999999999998</v>
      </c>
      <c r="AR888" s="39">
        <f t="shared" si="216"/>
        <v>0.47260000000000002</v>
      </c>
      <c r="AS888" t="s">
        <v>98</v>
      </c>
      <c r="AT888" s="39" t="s">
        <v>98</v>
      </c>
      <c r="AU888">
        <v>0</v>
      </c>
      <c r="AV888" s="17">
        <v>1</v>
      </c>
      <c r="AW888">
        <v>0</v>
      </c>
      <c r="AX888" s="17">
        <v>1</v>
      </c>
      <c r="AY888" s="17" t="s">
        <v>5</v>
      </c>
      <c r="AZ888">
        <v>0</v>
      </c>
      <c r="BA888">
        <v>1</v>
      </c>
      <c r="BB888">
        <v>0</v>
      </c>
      <c r="BC888">
        <v>0</v>
      </c>
      <c r="BD888">
        <v>0</v>
      </c>
      <c r="BE888">
        <v>0</v>
      </c>
      <c r="BF888" s="17">
        <v>0</v>
      </c>
      <c r="BG888">
        <v>0</v>
      </c>
      <c r="BH888">
        <v>1</v>
      </c>
      <c r="BI888" s="17">
        <v>0</v>
      </c>
      <c r="BJ888">
        <v>557</v>
      </c>
      <c r="BK888">
        <v>41</v>
      </c>
      <c r="BL888" s="24">
        <v>37.08</v>
      </c>
      <c r="BM888">
        <v>1</v>
      </c>
      <c r="BN888">
        <v>0</v>
      </c>
      <c r="BO888">
        <v>0</v>
      </c>
      <c r="BP888">
        <v>0</v>
      </c>
      <c r="BQ888">
        <v>0</v>
      </c>
      <c r="BR888">
        <v>0</v>
      </c>
      <c r="BS888">
        <v>0</v>
      </c>
      <c r="BT888" s="17">
        <v>0</v>
      </c>
      <c r="BU888">
        <v>0</v>
      </c>
      <c r="BV888">
        <v>0</v>
      </c>
      <c r="BW888">
        <v>1</v>
      </c>
      <c r="BX888" s="17">
        <v>0</v>
      </c>
      <c r="BY888">
        <v>0</v>
      </c>
      <c r="BZ888">
        <v>0</v>
      </c>
      <c r="CA888">
        <v>0</v>
      </c>
      <c r="CB888">
        <v>0</v>
      </c>
      <c r="CC888" s="17">
        <v>0</v>
      </c>
      <c r="CD888">
        <v>0</v>
      </c>
      <c r="CE888">
        <v>0</v>
      </c>
      <c r="CF888">
        <v>1</v>
      </c>
      <c r="CG888">
        <v>0</v>
      </c>
      <c r="CH888">
        <v>1</v>
      </c>
      <c r="CI888">
        <v>0</v>
      </c>
      <c r="CJ888">
        <v>1</v>
      </c>
      <c r="CK888">
        <v>0</v>
      </c>
      <c r="CL888">
        <v>0</v>
      </c>
      <c r="CM888">
        <v>0</v>
      </c>
      <c r="CN888">
        <v>1</v>
      </c>
      <c r="CO888" s="17">
        <v>0</v>
      </c>
      <c r="CP888">
        <v>0</v>
      </c>
      <c r="CQ888">
        <v>0</v>
      </c>
      <c r="CR888">
        <v>0</v>
      </c>
      <c r="CS888">
        <v>1</v>
      </c>
      <c r="CT888">
        <v>21</v>
      </c>
      <c r="CZ888" s="33" t="s">
        <v>85</v>
      </c>
    </row>
    <row r="889" spans="1:104" x14ac:dyDescent="0.25">
      <c r="A889">
        <v>888</v>
      </c>
      <c r="B889">
        <v>61</v>
      </c>
      <c r="C889" s="24" t="s">
        <v>3944</v>
      </c>
      <c r="D889" s="12">
        <v>8.99</v>
      </c>
      <c r="E889" s="13">
        <v>0.27</v>
      </c>
      <c r="F889" s="7">
        <f t="shared" si="215"/>
        <v>33.296296296296298</v>
      </c>
      <c r="G889" s="7">
        <f t="shared" si="206"/>
        <v>8.7200000000000006</v>
      </c>
      <c r="H889" s="15">
        <f t="shared" si="207"/>
        <v>9.26</v>
      </c>
      <c r="I889" s="11">
        <f t="shared" si="208"/>
        <v>0.32348396438344396</v>
      </c>
      <c r="J889" s="32">
        <f t="shared" si="209"/>
        <v>9.7153137245305759E-3</v>
      </c>
      <c r="K889" s="32">
        <f t="shared" si="210"/>
        <v>102.93028391610873</v>
      </c>
      <c r="L889" s="8">
        <v>1</v>
      </c>
      <c r="M889" s="9">
        <v>0</v>
      </c>
      <c r="N889" s="8">
        <v>0</v>
      </c>
      <c r="O889" s="9">
        <v>1</v>
      </c>
      <c r="P889" s="9">
        <v>0</v>
      </c>
      <c r="Q889" s="9">
        <v>0</v>
      </c>
      <c r="R889" s="9">
        <v>0</v>
      </c>
      <c r="S889" s="8">
        <v>9492</v>
      </c>
      <c r="T889" s="9">
        <v>5</v>
      </c>
      <c r="U889" s="9">
        <f t="shared" si="211"/>
        <v>9486</v>
      </c>
      <c r="V889" s="9">
        <f t="shared" si="212"/>
        <v>12</v>
      </c>
      <c r="W889" s="7">
        <f>AVERAGE(W890,W891)</f>
        <v>11.515000000000001</v>
      </c>
      <c r="X889" s="7">
        <f>AVERAGE(X890,X891)</f>
        <v>22.734999999999999</v>
      </c>
      <c r="Y889" s="9">
        <v>1</v>
      </c>
      <c r="Z889" s="9">
        <v>0</v>
      </c>
      <c r="AA889" s="9">
        <v>1</v>
      </c>
      <c r="AB889" s="9">
        <v>0</v>
      </c>
      <c r="AC889" s="9">
        <v>0</v>
      </c>
      <c r="AD889" s="29">
        <v>0</v>
      </c>
      <c r="AE889" s="9">
        <v>0</v>
      </c>
      <c r="AF889" s="9">
        <v>1</v>
      </c>
      <c r="AG889" s="29">
        <v>0</v>
      </c>
      <c r="AH889" s="9">
        <v>0</v>
      </c>
      <c r="AI889" s="29">
        <v>1</v>
      </c>
      <c r="AJ889" s="20">
        <v>2002</v>
      </c>
      <c r="AK889" s="32" t="s">
        <v>98</v>
      </c>
      <c r="AL889" s="32" t="s">
        <v>98</v>
      </c>
      <c r="AM889" s="32" t="s">
        <v>98</v>
      </c>
      <c r="AN889" s="42" t="s">
        <v>98</v>
      </c>
      <c r="AO889" s="41">
        <v>1</v>
      </c>
      <c r="AP889" s="17">
        <v>0</v>
      </c>
      <c r="AQ889" s="32">
        <v>0.52739999999999998</v>
      </c>
      <c r="AR889" s="39">
        <f t="shared" si="216"/>
        <v>0.47260000000000002</v>
      </c>
      <c r="AS889" t="s">
        <v>98</v>
      </c>
      <c r="AT889" s="39" t="s">
        <v>98</v>
      </c>
      <c r="AU889">
        <v>0</v>
      </c>
      <c r="AV889" s="17">
        <v>1</v>
      </c>
      <c r="AW889">
        <v>0</v>
      </c>
      <c r="AX889" s="17">
        <v>1</v>
      </c>
      <c r="AY889" s="17" t="s">
        <v>5</v>
      </c>
      <c r="AZ889">
        <v>0</v>
      </c>
      <c r="BA889">
        <v>1</v>
      </c>
      <c r="BB889">
        <v>0</v>
      </c>
      <c r="BC889">
        <v>0</v>
      </c>
      <c r="BD889">
        <v>0</v>
      </c>
      <c r="BE889">
        <v>0</v>
      </c>
      <c r="BF889" s="17">
        <v>0</v>
      </c>
      <c r="BG889">
        <v>0</v>
      </c>
      <c r="BH889">
        <v>1</v>
      </c>
      <c r="BI889" s="17">
        <v>0</v>
      </c>
      <c r="BJ889">
        <v>942</v>
      </c>
      <c r="BK889">
        <v>131</v>
      </c>
      <c r="BL889" s="24">
        <f>AVERAGE(BL890:BL891)</f>
        <v>40.25</v>
      </c>
      <c r="BM889">
        <v>1</v>
      </c>
      <c r="BN889">
        <v>0</v>
      </c>
      <c r="BO889">
        <v>0</v>
      </c>
      <c r="BP889">
        <v>0</v>
      </c>
      <c r="BQ889">
        <v>0</v>
      </c>
      <c r="BR889">
        <v>0</v>
      </c>
      <c r="BS889">
        <v>0</v>
      </c>
      <c r="BT889" s="17">
        <v>0</v>
      </c>
      <c r="BU889">
        <v>0</v>
      </c>
      <c r="BV889">
        <v>0</v>
      </c>
      <c r="BW889">
        <v>1</v>
      </c>
      <c r="BX889" s="17">
        <v>0</v>
      </c>
      <c r="BY889">
        <v>0</v>
      </c>
      <c r="BZ889">
        <v>0</v>
      </c>
      <c r="CA889">
        <v>0</v>
      </c>
      <c r="CB889">
        <v>0</v>
      </c>
      <c r="CC889" s="17">
        <v>0</v>
      </c>
      <c r="CD889">
        <v>0</v>
      </c>
      <c r="CE889">
        <v>0</v>
      </c>
      <c r="CF889">
        <v>1</v>
      </c>
      <c r="CG889">
        <v>0</v>
      </c>
      <c r="CH889">
        <v>1</v>
      </c>
      <c r="CI889">
        <v>0</v>
      </c>
      <c r="CJ889">
        <v>1</v>
      </c>
      <c r="CK889">
        <v>0</v>
      </c>
      <c r="CL889">
        <v>0</v>
      </c>
      <c r="CM889">
        <v>0</v>
      </c>
      <c r="CN889">
        <v>1</v>
      </c>
      <c r="CO889" s="17">
        <v>0</v>
      </c>
      <c r="CP889">
        <v>0</v>
      </c>
      <c r="CQ889">
        <v>0</v>
      </c>
      <c r="CR889">
        <v>0</v>
      </c>
      <c r="CS889">
        <v>1</v>
      </c>
      <c r="CT889">
        <v>21</v>
      </c>
      <c r="CZ889" s="33" t="s">
        <v>85</v>
      </c>
    </row>
    <row r="890" spans="1:104" x14ac:dyDescent="0.25">
      <c r="A890">
        <v>889</v>
      </c>
      <c r="B890">
        <v>61</v>
      </c>
      <c r="C890" s="24" t="s">
        <v>3944</v>
      </c>
      <c r="D890" s="12">
        <v>8</v>
      </c>
      <c r="E890" s="13">
        <v>0.34</v>
      </c>
      <c r="F890" s="7">
        <f t="shared" si="215"/>
        <v>23.52941176470588</v>
      </c>
      <c r="G890" s="7">
        <f t="shared" si="206"/>
        <v>7.66</v>
      </c>
      <c r="H890" s="15">
        <f t="shared" si="207"/>
        <v>8.34</v>
      </c>
      <c r="I890" s="11">
        <f t="shared" si="208"/>
        <v>0.30872663043685711</v>
      </c>
      <c r="J890" s="32">
        <f t="shared" si="209"/>
        <v>1.3120881793566429E-2</v>
      </c>
      <c r="K890" s="32">
        <f t="shared" si="210"/>
        <v>76.21438983547057</v>
      </c>
      <c r="L890" s="8">
        <v>1</v>
      </c>
      <c r="M890" s="9">
        <v>0</v>
      </c>
      <c r="N890" s="8">
        <v>0</v>
      </c>
      <c r="O890" s="9">
        <v>1</v>
      </c>
      <c r="P890" s="9">
        <v>0</v>
      </c>
      <c r="Q890" s="9">
        <v>0</v>
      </c>
      <c r="R890" s="9">
        <v>0</v>
      </c>
      <c r="S890" s="8">
        <v>5261</v>
      </c>
      <c r="T890" s="9">
        <v>5</v>
      </c>
      <c r="U890" s="9">
        <f t="shared" si="211"/>
        <v>5255</v>
      </c>
      <c r="V890" s="9">
        <f t="shared" si="212"/>
        <v>12</v>
      </c>
      <c r="W890" s="7">
        <v>11.57</v>
      </c>
      <c r="X890" s="7">
        <v>24.15</v>
      </c>
      <c r="Y890" s="9">
        <v>1</v>
      </c>
      <c r="Z890" s="9">
        <v>0</v>
      </c>
      <c r="AA890" s="9">
        <v>1</v>
      </c>
      <c r="AB890" s="9">
        <v>0</v>
      </c>
      <c r="AC890" s="9">
        <v>0</v>
      </c>
      <c r="AD890" s="29">
        <v>0</v>
      </c>
      <c r="AE890" s="9">
        <v>0</v>
      </c>
      <c r="AF890" s="9">
        <v>1</v>
      </c>
      <c r="AG890" s="29">
        <v>0</v>
      </c>
      <c r="AH890" s="9">
        <v>0</v>
      </c>
      <c r="AI890" s="29">
        <v>1</v>
      </c>
      <c r="AJ890" s="20">
        <v>2002</v>
      </c>
      <c r="AK890" s="32" t="s">
        <v>98</v>
      </c>
      <c r="AL890" s="32" t="s">
        <v>98</v>
      </c>
      <c r="AM890" s="32" t="s">
        <v>98</v>
      </c>
      <c r="AN890" s="42" t="s">
        <v>98</v>
      </c>
      <c r="AO890" s="41">
        <v>1</v>
      </c>
      <c r="AP890" s="17">
        <v>0</v>
      </c>
      <c r="AQ890" s="32">
        <v>0.52739999999999998</v>
      </c>
      <c r="AR890" s="39">
        <f t="shared" si="216"/>
        <v>0.47260000000000002</v>
      </c>
      <c r="AS890" t="s">
        <v>98</v>
      </c>
      <c r="AT890" s="39" t="s">
        <v>98</v>
      </c>
      <c r="AU890">
        <v>0</v>
      </c>
      <c r="AV890" s="17">
        <v>1</v>
      </c>
      <c r="AW890">
        <v>0</v>
      </c>
      <c r="AX890" s="17">
        <v>1</v>
      </c>
      <c r="AY890" s="17" t="s">
        <v>5</v>
      </c>
      <c r="AZ890">
        <v>0</v>
      </c>
      <c r="BA890">
        <v>1</v>
      </c>
      <c r="BB890">
        <v>0</v>
      </c>
      <c r="BC890">
        <v>0</v>
      </c>
      <c r="BD890">
        <v>0</v>
      </c>
      <c r="BE890">
        <v>0</v>
      </c>
      <c r="BF890" s="17">
        <v>0</v>
      </c>
      <c r="BG890">
        <v>0</v>
      </c>
      <c r="BH890">
        <v>1</v>
      </c>
      <c r="BI890" s="17">
        <v>0</v>
      </c>
      <c r="BJ890">
        <v>942</v>
      </c>
      <c r="BK890">
        <v>131</v>
      </c>
      <c r="BL890" s="24">
        <v>41.72</v>
      </c>
      <c r="BM890">
        <v>1</v>
      </c>
      <c r="BN890">
        <v>0</v>
      </c>
      <c r="BO890">
        <v>0</v>
      </c>
      <c r="BP890">
        <v>0</v>
      </c>
      <c r="BQ890">
        <v>0</v>
      </c>
      <c r="BR890">
        <v>0</v>
      </c>
      <c r="BS890">
        <v>0</v>
      </c>
      <c r="BT890" s="17">
        <v>0</v>
      </c>
      <c r="BU890">
        <v>0</v>
      </c>
      <c r="BV890">
        <v>0</v>
      </c>
      <c r="BW890">
        <v>1</v>
      </c>
      <c r="BX890" s="17">
        <v>0</v>
      </c>
      <c r="BY890">
        <v>0</v>
      </c>
      <c r="BZ890">
        <v>0</v>
      </c>
      <c r="CA890">
        <v>0</v>
      </c>
      <c r="CB890">
        <v>0</v>
      </c>
      <c r="CC890" s="17">
        <v>0</v>
      </c>
      <c r="CD890">
        <v>0</v>
      </c>
      <c r="CE890">
        <v>0</v>
      </c>
      <c r="CF890">
        <v>1</v>
      </c>
      <c r="CG890">
        <v>0</v>
      </c>
      <c r="CH890">
        <v>1</v>
      </c>
      <c r="CI890">
        <v>0</v>
      </c>
      <c r="CJ890">
        <v>1</v>
      </c>
      <c r="CK890">
        <v>0</v>
      </c>
      <c r="CL890">
        <v>0</v>
      </c>
      <c r="CM890">
        <v>0</v>
      </c>
      <c r="CN890">
        <v>1</v>
      </c>
      <c r="CO890" s="17">
        <v>0</v>
      </c>
      <c r="CP890">
        <v>0</v>
      </c>
      <c r="CQ890">
        <v>0</v>
      </c>
      <c r="CR890">
        <v>0</v>
      </c>
      <c r="CS890">
        <v>1</v>
      </c>
      <c r="CT890">
        <v>21</v>
      </c>
      <c r="CZ890" s="33" t="s">
        <v>85</v>
      </c>
    </row>
    <row r="891" spans="1:104" x14ac:dyDescent="0.25">
      <c r="A891">
        <v>890</v>
      </c>
      <c r="B891">
        <v>61</v>
      </c>
      <c r="C891" s="24" t="s">
        <v>3944</v>
      </c>
      <c r="D891" s="12">
        <v>10.36</v>
      </c>
      <c r="E891" s="13">
        <v>0.44</v>
      </c>
      <c r="F891" s="7">
        <f t="shared" si="215"/>
        <v>23.545454545454543</v>
      </c>
      <c r="G891" s="7">
        <f t="shared" si="206"/>
        <v>9.92</v>
      </c>
      <c r="H891" s="15">
        <f t="shared" si="207"/>
        <v>10.799999999999999</v>
      </c>
      <c r="I891" s="11">
        <f t="shared" si="208"/>
        <v>0.3405813910739538</v>
      </c>
      <c r="J891" s="32">
        <f t="shared" si="209"/>
        <v>1.4464846725148618E-2</v>
      </c>
      <c r="K891" s="32">
        <f t="shared" si="210"/>
        <v>69.133121076312378</v>
      </c>
      <c r="L891" s="8">
        <v>1</v>
      </c>
      <c r="M891" s="9">
        <v>0</v>
      </c>
      <c r="N891" s="8">
        <v>0</v>
      </c>
      <c r="O891" s="9">
        <v>1</v>
      </c>
      <c r="P891" s="9">
        <v>0</v>
      </c>
      <c r="Q891" s="9">
        <v>0</v>
      </c>
      <c r="R891" s="9">
        <v>0</v>
      </c>
      <c r="S891" s="8">
        <v>4231</v>
      </c>
      <c r="T891" s="9">
        <v>5</v>
      </c>
      <c r="U891" s="9">
        <f t="shared" si="211"/>
        <v>4225</v>
      </c>
      <c r="V891" s="9">
        <f t="shared" si="212"/>
        <v>12</v>
      </c>
      <c r="W891" s="7">
        <v>11.46</v>
      </c>
      <c r="X891" s="7">
        <v>21.32</v>
      </c>
      <c r="Y891" s="9">
        <v>1</v>
      </c>
      <c r="Z891" s="9">
        <v>0</v>
      </c>
      <c r="AA891" s="9">
        <v>1</v>
      </c>
      <c r="AB891" s="9">
        <v>0</v>
      </c>
      <c r="AC891" s="9">
        <v>0</v>
      </c>
      <c r="AD891" s="29">
        <v>0</v>
      </c>
      <c r="AE891" s="9">
        <v>0</v>
      </c>
      <c r="AF891" s="9">
        <v>1</v>
      </c>
      <c r="AG891" s="29">
        <v>0</v>
      </c>
      <c r="AH891" s="9">
        <v>0</v>
      </c>
      <c r="AI891" s="29">
        <v>1</v>
      </c>
      <c r="AJ891" s="20">
        <v>2002</v>
      </c>
      <c r="AK891" s="32" t="s">
        <v>98</v>
      </c>
      <c r="AL891" s="32" t="s">
        <v>98</v>
      </c>
      <c r="AM891" s="32" t="s">
        <v>98</v>
      </c>
      <c r="AN891" s="42" t="s">
        <v>98</v>
      </c>
      <c r="AO891" s="41">
        <v>1</v>
      </c>
      <c r="AP891" s="17">
        <v>0</v>
      </c>
      <c r="AQ891" s="32">
        <v>0.52739999999999998</v>
      </c>
      <c r="AR891" s="39">
        <f t="shared" si="216"/>
        <v>0.47260000000000002</v>
      </c>
      <c r="AS891" t="s">
        <v>98</v>
      </c>
      <c r="AT891" s="39" t="s">
        <v>98</v>
      </c>
      <c r="AU891">
        <v>0</v>
      </c>
      <c r="AV891" s="17">
        <v>1</v>
      </c>
      <c r="AW891">
        <v>0</v>
      </c>
      <c r="AX891" s="17">
        <v>1</v>
      </c>
      <c r="AY891" s="17" t="s">
        <v>5</v>
      </c>
      <c r="AZ891">
        <v>0</v>
      </c>
      <c r="BA891">
        <v>1</v>
      </c>
      <c r="BB891">
        <v>0</v>
      </c>
      <c r="BC891">
        <v>0</v>
      </c>
      <c r="BD891">
        <v>0</v>
      </c>
      <c r="BE891">
        <v>0</v>
      </c>
      <c r="BF891" s="17">
        <v>0</v>
      </c>
      <c r="BG891">
        <v>0</v>
      </c>
      <c r="BH891">
        <v>1</v>
      </c>
      <c r="BI891" s="17">
        <v>0</v>
      </c>
      <c r="BJ891">
        <v>942</v>
      </c>
      <c r="BK891">
        <v>131</v>
      </c>
      <c r="BL891" s="24">
        <v>38.78</v>
      </c>
      <c r="BM891">
        <v>1</v>
      </c>
      <c r="BN891">
        <v>0</v>
      </c>
      <c r="BO891">
        <v>0</v>
      </c>
      <c r="BP891">
        <v>0</v>
      </c>
      <c r="BQ891">
        <v>0</v>
      </c>
      <c r="BR891">
        <v>0</v>
      </c>
      <c r="BS891">
        <v>0</v>
      </c>
      <c r="BT891" s="17">
        <v>0</v>
      </c>
      <c r="BU891">
        <v>0</v>
      </c>
      <c r="BV891">
        <v>0</v>
      </c>
      <c r="BW891">
        <v>1</v>
      </c>
      <c r="BX891" s="17">
        <v>0</v>
      </c>
      <c r="BY891">
        <v>0</v>
      </c>
      <c r="BZ891">
        <v>0</v>
      </c>
      <c r="CA891">
        <v>0</v>
      </c>
      <c r="CB891">
        <v>0</v>
      </c>
      <c r="CC891" s="17">
        <v>0</v>
      </c>
      <c r="CD891">
        <v>0</v>
      </c>
      <c r="CE891">
        <v>0</v>
      </c>
      <c r="CF891">
        <v>1</v>
      </c>
      <c r="CG891">
        <v>0</v>
      </c>
      <c r="CH891">
        <v>1</v>
      </c>
      <c r="CI891">
        <v>0</v>
      </c>
      <c r="CJ891">
        <v>1</v>
      </c>
      <c r="CK891">
        <v>0</v>
      </c>
      <c r="CL891">
        <v>0</v>
      </c>
      <c r="CM891">
        <v>0</v>
      </c>
      <c r="CN891">
        <v>1</v>
      </c>
      <c r="CO891" s="17">
        <v>0</v>
      </c>
      <c r="CP891">
        <v>0</v>
      </c>
      <c r="CQ891">
        <v>0</v>
      </c>
      <c r="CR891">
        <v>0</v>
      </c>
      <c r="CS891">
        <v>1</v>
      </c>
      <c r="CT891">
        <v>21</v>
      </c>
      <c r="CZ891" s="33" t="s">
        <v>85</v>
      </c>
    </row>
    <row r="892" spans="1:104" x14ac:dyDescent="0.25">
      <c r="A892">
        <v>891</v>
      </c>
      <c r="B892">
        <v>61</v>
      </c>
      <c r="C892" s="24" t="s">
        <v>3944</v>
      </c>
      <c r="D892" s="12">
        <v>6.99</v>
      </c>
      <c r="E892" s="13">
        <v>0.2</v>
      </c>
      <c r="F892" s="7">
        <f t="shared" si="215"/>
        <v>34.949999999999996</v>
      </c>
      <c r="G892" s="7">
        <f t="shared" si="206"/>
        <v>6.79</v>
      </c>
      <c r="H892" s="15">
        <f t="shared" si="207"/>
        <v>7.19</v>
      </c>
      <c r="I892" s="11">
        <f t="shared" si="208"/>
        <v>0.32336858551691083</v>
      </c>
      <c r="J892" s="32">
        <f t="shared" si="209"/>
        <v>9.2523200434023144E-3</v>
      </c>
      <c r="K892" s="32">
        <f t="shared" si="210"/>
        <v>108.08099971780423</v>
      </c>
      <c r="L892" s="8">
        <v>1</v>
      </c>
      <c r="M892" s="9">
        <v>0</v>
      </c>
      <c r="N892" s="8">
        <v>0</v>
      </c>
      <c r="O892" s="9">
        <v>1</v>
      </c>
      <c r="P892" s="9">
        <v>0</v>
      </c>
      <c r="Q892" s="9">
        <v>0</v>
      </c>
      <c r="R892" s="9">
        <v>0</v>
      </c>
      <c r="S892" s="8">
        <v>10466</v>
      </c>
      <c r="T892" s="9">
        <v>5</v>
      </c>
      <c r="U892" s="9">
        <f t="shared" si="211"/>
        <v>10460</v>
      </c>
      <c r="V892" s="9">
        <f t="shared" si="212"/>
        <v>12</v>
      </c>
      <c r="W892" s="7">
        <f>AVERAGE(W893,W894)</f>
        <v>10.74</v>
      </c>
      <c r="X892" s="7">
        <f>AVERAGE(X893,X894)</f>
        <v>21.614999999999998</v>
      </c>
      <c r="Y892" s="9">
        <v>1</v>
      </c>
      <c r="Z892" s="9">
        <v>0</v>
      </c>
      <c r="AA892" s="9">
        <v>1</v>
      </c>
      <c r="AB892" s="9">
        <v>0</v>
      </c>
      <c r="AC892" s="9">
        <v>0</v>
      </c>
      <c r="AD892" s="29">
        <v>0</v>
      </c>
      <c r="AE892" s="9">
        <v>0</v>
      </c>
      <c r="AF892" s="9">
        <v>1</v>
      </c>
      <c r="AG892" s="29">
        <v>0</v>
      </c>
      <c r="AH892" s="9">
        <v>0</v>
      </c>
      <c r="AI892" s="29">
        <v>1</v>
      </c>
      <c r="AJ892" s="20">
        <v>1995</v>
      </c>
      <c r="AK892" s="32" t="s">
        <v>98</v>
      </c>
      <c r="AL892" s="32" t="s">
        <v>98</v>
      </c>
      <c r="AM892" s="32" t="s">
        <v>98</v>
      </c>
      <c r="AN892" s="42" t="s">
        <v>98</v>
      </c>
      <c r="AO892" s="41">
        <v>1</v>
      </c>
      <c r="AP892" s="17">
        <v>0</v>
      </c>
      <c r="AQ892" s="32">
        <v>0.55420000000000003</v>
      </c>
      <c r="AR892" s="39">
        <f t="shared" si="216"/>
        <v>0.44579999999999997</v>
      </c>
      <c r="AS892" t="s">
        <v>98</v>
      </c>
      <c r="AT892" s="39" t="s">
        <v>98</v>
      </c>
      <c r="AU892">
        <v>0</v>
      </c>
      <c r="AV892" s="17">
        <v>1</v>
      </c>
      <c r="AW892">
        <v>0</v>
      </c>
      <c r="AX892" s="17">
        <v>1</v>
      </c>
      <c r="AY892" s="17" t="s">
        <v>5</v>
      </c>
      <c r="AZ892">
        <v>0</v>
      </c>
      <c r="BA892">
        <v>1</v>
      </c>
      <c r="BB892">
        <v>0</v>
      </c>
      <c r="BC892">
        <v>0</v>
      </c>
      <c r="BD892">
        <v>0</v>
      </c>
      <c r="BE892">
        <v>0</v>
      </c>
      <c r="BF892" s="17">
        <v>0</v>
      </c>
      <c r="BG892">
        <v>0</v>
      </c>
      <c r="BH892">
        <v>1</v>
      </c>
      <c r="BI892" s="17">
        <v>0</v>
      </c>
      <c r="BJ892">
        <v>557</v>
      </c>
      <c r="BK892">
        <v>41</v>
      </c>
      <c r="BL892" s="24">
        <f>AVERAGE(BL893:BL894)</f>
        <v>38.355000000000004</v>
      </c>
      <c r="BM892">
        <v>1</v>
      </c>
      <c r="BN892">
        <v>0</v>
      </c>
      <c r="BO892">
        <v>0</v>
      </c>
      <c r="BP892">
        <v>0</v>
      </c>
      <c r="BQ892">
        <v>0</v>
      </c>
      <c r="BR892">
        <v>0</v>
      </c>
      <c r="BS892">
        <v>0</v>
      </c>
      <c r="BT892" s="17">
        <v>0</v>
      </c>
      <c r="BU892">
        <v>0</v>
      </c>
      <c r="BV892">
        <v>0</v>
      </c>
      <c r="BW892">
        <v>1</v>
      </c>
      <c r="BX892" s="17">
        <v>0</v>
      </c>
      <c r="BY892">
        <v>0</v>
      </c>
      <c r="BZ892">
        <v>0</v>
      </c>
      <c r="CA892">
        <v>0</v>
      </c>
      <c r="CB892">
        <v>0</v>
      </c>
      <c r="CC892" s="17">
        <v>0</v>
      </c>
      <c r="CD892">
        <v>0</v>
      </c>
      <c r="CE892">
        <v>0</v>
      </c>
      <c r="CF892">
        <v>1</v>
      </c>
      <c r="CG892">
        <v>0</v>
      </c>
      <c r="CH892">
        <v>1</v>
      </c>
      <c r="CI892">
        <v>0</v>
      </c>
      <c r="CJ892">
        <v>1</v>
      </c>
      <c r="CK892">
        <v>0</v>
      </c>
      <c r="CL892">
        <v>0</v>
      </c>
      <c r="CM892">
        <v>0</v>
      </c>
      <c r="CN892">
        <v>1</v>
      </c>
      <c r="CO892" s="17">
        <v>0</v>
      </c>
      <c r="CP892">
        <v>0</v>
      </c>
      <c r="CQ892">
        <v>0</v>
      </c>
      <c r="CR892">
        <v>0</v>
      </c>
      <c r="CS892">
        <v>1</v>
      </c>
      <c r="CT892">
        <v>21</v>
      </c>
      <c r="CZ892" s="33" t="s">
        <v>85</v>
      </c>
    </row>
    <row r="893" spans="1:104" x14ac:dyDescent="0.25">
      <c r="A893">
        <v>892</v>
      </c>
      <c r="B893">
        <v>61</v>
      </c>
      <c r="C893" s="24" t="s">
        <v>3944</v>
      </c>
      <c r="D893" s="12">
        <v>6.24</v>
      </c>
      <c r="E893" s="13">
        <v>0.24</v>
      </c>
      <c r="F893" s="7">
        <f t="shared" si="215"/>
        <v>26.000000000000004</v>
      </c>
      <c r="G893" s="7">
        <f t="shared" si="206"/>
        <v>6</v>
      </c>
      <c r="H893" s="15">
        <f t="shared" si="207"/>
        <v>6.48</v>
      </c>
      <c r="I893" s="11">
        <f t="shared" si="208"/>
        <v>0.33046694334865567</v>
      </c>
      <c r="J893" s="32">
        <f t="shared" si="209"/>
        <v>1.2710267051871369E-2</v>
      </c>
      <c r="K893" s="32">
        <f t="shared" si="210"/>
        <v>78.676553051083786</v>
      </c>
      <c r="L893" s="8">
        <v>1</v>
      </c>
      <c r="M893" s="9">
        <v>0</v>
      </c>
      <c r="N893" s="8">
        <v>0</v>
      </c>
      <c r="O893" s="9">
        <v>1</v>
      </c>
      <c r="P893" s="9">
        <v>0</v>
      </c>
      <c r="Q893" s="9">
        <v>0</v>
      </c>
      <c r="R893" s="9">
        <v>0</v>
      </c>
      <c r="S893" s="8">
        <v>5520</v>
      </c>
      <c r="T893" s="9">
        <v>5</v>
      </c>
      <c r="U893" s="9">
        <f t="shared" si="211"/>
        <v>5514</v>
      </c>
      <c r="V893" s="9">
        <f t="shared" si="212"/>
        <v>12</v>
      </c>
      <c r="W893" s="7">
        <v>11.05</v>
      </c>
      <c r="X893" s="7">
        <v>22.58</v>
      </c>
      <c r="Y893" s="9">
        <v>1</v>
      </c>
      <c r="Z893" s="9">
        <v>0</v>
      </c>
      <c r="AA893" s="9">
        <v>1</v>
      </c>
      <c r="AB893" s="9">
        <v>0</v>
      </c>
      <c r="AC893" s="9">
        <v>0</v>
      </c>
      <c r="AD893" s="29">
        <v>0</v>
      </c>
      <c r="AE893" s="9">
        <v>0</v>
      </c>
      <c r="AF893" s="9">
        <v>1</v>
      </c>
      <c r="AG893" s="29">
        <v>0</v>
      </c>
      <c r="AH893" s="9">
        <v>0</v>
      </c>
      <c r="AI893" s="29">
        <v>1</v>
      </c>
      <c r="AJ893" s="20">
        <v>1995</v>
      </c>
      <c r="AK893" s="32" t="s">
        <v>98</v>
      </c>
      <c r="AL893" s="32" t="s">
        <v>98</v>
      </c>
      <c r="AM893" s="32" t="s">
        <v>98</v>
      </c>
      <c r="AN893" s="42" t="s">
        <v>98</v>
      </c>
      <c r="AO893" s="41">
        <v>1</v>
      </c>
      <c r="AP893" s="17">
        <v>0</v>
      </c>
      <c r="AQ893" s="32">
        <v>0.55420000000000003</v>
      </c>
      <c r="AR893" s="39">
        <f t="shared" si="216"/>
        <v>0.44579999999999997</v>
      </c>
      <c r="AS893" t="s">
        <v>98</v>
      </c>
      <c r="AT893" s="39" t="s">
        <v>98</v>
      </c>
      <c r="AU893">
        <v>0</v>
      </c>
      <c r="AV893" s="17">
        <v>1</v>
      </c>
      <c r="AW893">
        <v>0</v>
      </c>
      <c r="AX893" s="17">
        <v>1</v>
      </c>
      <c r="AY893" s="17" t="s">
        <v>5</v>
      </c>
      <c r="AZ893">
        <v>0</v>
      </c>
      <c r="BA893">
        <v>1</v>
      </c>
      <c r="BB893">
        <v>0</v>
      </c>
      <c r="BC893">
        <v>0</v>
      </c>
      <c r="BD893">
        <v>0</v>
      </c>
      <c r="BE893">
        <v>0</v>
      </c>
      <c r="BF893" s="17">
        <v>0</v>
      </c>
      <c r="BG893">
        <v>0</v>
      </c>
      <c r="BH893">
        <v>1</v>
      </c>
      <c r="BI893" s="17">
        <v>0</v>
      </c>
      <c r="BJ893">
        <v>557</v>
      </c>
      <c r="BK893">
        <v>41</v>
      </c>
      <c r="BL893" s="24">
        <v>39.630000000000003</v>
      </c>
      <c r="BM893">
        <v>1</v>
      </c>
      <c r="BN893">
        <v>0</v>
      </c>
      <c r="BO893">
        <v>0</v>
      </c>
      <c r="BP893">
        <v>0</v>
      </c>
      <c r="BQ893">
        <v>0</v>
      </c>
      <c r="BR893">
        <v>0</v>
      </c>
      <c r="BS893">
        <v>0</v>
      </c>
      <c r="BT893" s="17">
        <v>0</v>
      </c>
      <c r="BU893">
        <v>0</v>
      </c>
      <c r="BV893">
        <v>0</v>
      </c>
      <c r="BW893">
        <v>1</v>
      </c>
      <c r="BX893" s="17">
        <v>0</v>
      </c>
      <c r="BY893">
        <v>0</v>
      </c>
      <c r="BZ893">
        <v>0</v>
      </c>
      <c r="CA893">
        <v>0</v>
      </c>
      <c r="CB893">
        <v>0</v>
      </c>
      <c r="CC893" s="17">
        <v>0</v>
      </c>
      <c r="CD893">
        <v>0</v>
      </c>
      <c r="CE893">
        <v>0</v>
      </c>
      <c r="CF893">
        <v>1</v>
      </c>
      <c r="CG893">
        <v>0</v>
      </c>
      <c r="CH893">
        <v>1</v>
      </c>
      <c r="CI893">
        <v>0</v>
      </c>
      <c r="CJ893">
        <v>1</v>
      </c>
      <c r="CK893">
        <v>0</v>
      </c>
      <c r="CL893">
        <v>0</v>
      </c>
      <c r="CM893">
        <v>0</v>
      </c>
      <c r="CN893">
        <v>1</v>
      </c>
      <c r="CO893" s="17">
        <v>0</v>
      </c>
      <c r="CP893">
        <v>0</v>
      </c>
      <c r="CQ893">
        <v>0</v>
      </c>
      <c r="CR893">
        <v>0</v>
      </c>
      <c r="CS893">
        <v>1</v>
      </c>
      <c r="CT893">
        <v>21</v>
      </c>
      <c r="CZ893" s="33" t="s">
        <v>85</v>
      </c>
    </row>
    <row r="894" spans="1:104" x14ac:dyDescent="0.25">
      <c r="A894">
        <v>893</v>
      </c>
      <c r="B894">
        <v>61</v>
      </c>
      <c r="C894" s="24" t="s">
        <v>3944</v>
      </c>
      <c r="D894" s="12">
        <v>7.82</v>
      </c>
      <c r="E894" s="13">
        <v>0.27</v>
      </c>
      <c r="F894" s="7">
        <f t="shared" si="215"/>
        <v>28.962962962962962</v>
      </c>
      <c r="G894" s="7">
        <f t="shared" si="206"/>
        <v>7.5500000000000007</v>
      </c>
      <c r="H894" s="15">
        <f t="shared" si="207"/>
        <v>8.09</v>
      </c>
      <c r="I894" s="11">
        <f t="shared" si="208"/>
        <v>0.38099752713393192</v>
      </c>
      <c r="J894" s="32">
        <f t="shared" si="209"/>
        <v>1.3154646077514275E-2</v>
      </c>
      <c r="K894" s="32">
        <f t="shared" si="210"/>
        <v>76.018768890281066</v>
      </c>
      <c r="L894" s="8">
        <v>1</v>
      </c>
      <c r="M894" s="9">
        <v>0</v>
      </c>
      <c r="N894" s="8">
        <v>0</v>
      </c>
      <c r="O894" s="9">
        <v>1</v>
      </c>
      <c r="P894" s="9">
        <v>0</v>
      </c>
      <c r="Q894" s="9">
        <v>0</v>
      </c>
      <c r="R894" s="9">
        <v>0</v>
      </c>
      <c r="S894" s="8">
        <v>4946</v>
      </c>
      <c r="T894" s="9">
        <v>5</v>
      </c>
      <c r="U894" s="9">
        <f t="shared" si="211"/>
        <v>4940</v>
      </c>
      <c r="V894" s="9">
        <f t="shared" si="212"/>
        <v>12</v>
      </c>
      <c r="W894" s="7">
        <v>10.43</v>
      </c>
      <c r="X894" s="7">
        <v>20.65</v>
      </c>
      <c r="Y894" s="9">
        <v>1</v>
      </c>
      <c r="Z894" s="9">
        <v>0</v>
      </c>
      <c r="AA894" s="9">
        <v>1</v>
      </c>
      <c r="AB894" s="9">
        <v>0</v>
      </c>
      <c r="AC894" s="9">
        <v>0</v>
      </c>
      <c r="AD894" s="29">
        <v>0</v>
      </c>
      <c r="AE894" s="9">
        <v>0</v>
      </c>
      <c r="AF894" s="9">
        <v>1</v>
      </c>
      <c r="AG894" s="29">
        <v>0</v>
      </c>
      <c r="AH894" s="9">
        <v>0</v>
      </c>
      <c r="AI894" s="29">
        <v>1</v>
      </c>
      <c r="AJ894" s="20">
        <v>1995</v>
      </c>
      <c r="AK894" s="32" t="s">
        <v>98</v>
      </c>
      <c r="AL894" s="32" t="s">
        <v>98</v>
      </c>
      <c r="AM894" s="32" t="s">
        <v>98</v>
      </c>
      <c r="AN894" s="42" t="s">
        <v>98</v>
      </c>
      <c r="AO894" s="41">
        <v>1</v>
      </c>
      <c r="AP894" s="17">
        <v>0</v>
      </c>
      <c r="AQ894" s="32">
        <v>0.55420000000000003</v>
      </c>
      <c r="AR894" s="39">
        <f t="shared" si="216"/>
        <v>0.44579999999999997</v>
      </c>
      <c r="AS894" t="s">
        <v>98</v>
      </c>
      <c r="AT894" s="39" t="s">
        <v>98</v>
      </c>
      <c r="AU894">
        <v>0</v>
      </c>
      <c r="AV894" s="17">
        <v>1</v>
      </c>
      <c r="AW894">
        <v>0</v>
      </c>
      <c r="AX894" s="17">
        <v>1</v>
      </c>
      <c r="AY894" s="17" t="s">
        <v>5</v>
      </c>
      <c r="AZ894">
        <v>0</v>
      </c>
      <c r="BA894">
        <v>1</v>
      </c>
      <c r="BB894">
        <v>0</v>
      </c>
      <c r="BC894">
        <v>0</v>
      </c>
      <c r="BD894">
        <v>0</v>
      </c>
      <c r="BE894">
        <v>0</v>
      </c>
      <c r="BF894" s="17">
        <v>0</v>
      </c>
      <c r="BG894">
        <v>0</v>
      </c>
      <c r="BH894">
        <v>1</v>
      </c>
      <c r="BI894" s="17">
        <v>0</v>
      </c>
      <c r="BJ894">
        <v>557</v>
      </c>
      <c r="BK894">
        <v>41</v>
      </c>
      <c r="BL894" s="24">
        <v>37.08</v>
      </c>
      <c r="BM894">
        <v>1</v>
      </c>
      <c r="BN894">
        <v>0</v>
      </c>
      <c r="BO894">
        <v>0</v>
      </c>
      <c r="BP894">
        <v>0</v>
      </c>
      <c r="BQ894">
        <v>0</v>
      </c>
      <c r="BR894">
        <v>0</v>
      </c>
      <c r="BS894">
        <v>0</v>
      </c>
      <c r="BT894" s="17">
        <v>0</v>
      </c>
      <c r="BU894">
        <v>0</v>
      </c>
      <c r="BV894">
        <v>0</v>
      </c>
      <c r="BW894">
        <v>1</v>
      </c>
      <c r="BX894" s="17">
        <v>0</v>
      </c>
      <c r="BY894">
        <v>0</v>
      </c>
      <c r="BZ894">
        <v>0</v>
      </c>
      <c r="CA894">
        <v>0</v>
      </c>
      <c r="CB894">
        <v>0</v>
      </c>
      <c r="CC894" s="17">
        <v>0</v>
      </c>
      <c r="CD894">
        <v>0</v>
      </c>
      <c r="CE894">
        <v>0</v>
      </c>
      <c r="CF894">
        <v>1</v>
      </c>
      <c r="CG894">
        <v>0</v>
      </c>
      <c r="CH894">
        <v>1</v>
      </c>
      <c r="CI894">
        <v>0</v>
      </c>
      <c r="CJ894">
        <v>1</v>
      </c>
      <c r="CK894">
        <v>0</v>
      </c>
      <c r="CL894">
        <v>0</v>
      </c>
      <c r="CM894">
        <v>0</v>
      </c>
      <c r="CN894">
        <v>1</v>
      </c>
      <c r="CO894" s="17">
        <v>0</v>
      </c>
      <c r="CP894">
        <v>0</v>
      </c>
      <c r="CQ894">
        <v>0</v>
      </c>
      <c r="CR894">
        <v>0</v>
      </c>
      <c r="CS894">
        <v>1</v>
      </c>
      <c r="CT894">
        <v>21</v>
      </c>
      <c r="CZ894" s="33" t="s">
        <v>85</v>
      </c>
    </row>
    <row r="895" spans="1:104" x14ac:dyDescent="0.25">
      <c r="A895">
        <v>894</v>
      </c>
      <c r="B895">
        <v>61</v>
      </c>
      <c r="C895" s="24" t="s">
        <v>3944</v>
      </c>
      <c r="D895" s="12">
        <v>10.14</v>
      </c>
      <c r="E895" s="13">
        <v>0.27</v>
      </c>
      <c r="F895" s="7">
        <f t="shared" si="215"/>
        <v>37.555555555555557</v>
      </c>
      <c r="G895" s="7">
        <f t="shared" si="206"/>
        <v>9.870000000000001</v>
      </c>
      <c r="H895" s="15">
        <f t="shared" si="207"/>
        <v>10.41</v>
      </c>
      <c r="I895" s="11">
        <f t="shared" si="208"/>
        <v>0.35977607409251577</v>
      </c>
      <c r="J895" s="32">
        <f t="shared" si="209"/>
        <v>9.579836292404267E-3</v>
      </c>
      <c r="K895" s="32">
        <f t="shared" si="210"/>
        <v>104.38591740788802</v>
      </c>
      <c r="L895" s="8">
        <v>1</v>
      </c>
      <c r="M895" s="9">
        <v>0</v>
      </c>
      <c r="N895" s="8">
        <v>0</v>
      </c>
      <c r="O895" s="9">
        <v>1</v>
      </c>
      <c r="P895" s="9">
        <v>0</v>
      </c>
      <c r="Q895" s="9">
        <v>0</v>
      </c>
      <c r="R895" s="9">
        <v>0</v>
      </c>
      <c r="S895" s="8">
        <v>9492</v>
      </c>
      <c r="T895" s="9">
        <v>5</v>
      </c>
      <c r="U895" s="9">
        <f t="shared" si="211"/>
        <v>9486</v>
      </c>
      <c r="V895" s="9">
        <f t="shared" si="212"/>
        <v>12</v>
      </c>
      <c r="W895" s="7">
        <f>AVERAGE(W896,W897)</f>
        <v>11.515000000000001</v>
      </c>
      <c r="X895" s="7">
        <f>AVERAGE(X896,X897)</f>
        <v>22.734999999999999</v>
      </c>
      <c r="Y895" s="9">
        <v>1</v>
      </c>
      <c r="Z895" s="9">
        <v>0</v>
      </c>
      <c r="AA895" s="9">
        <v>1</v>
      </c>
      <c r="AB895" s="9">
        <v>0</v>
      </c>
      <c r="AC895" s="9">
        <v>0</v>
      </c>
      <c r="AD895" s="29">
        <v>0</v>
      </c>
      <c r="AE895" s="9">
        <v>0</v>
      </c>
      <c r="AF895" s="9">
        <v>1</v>
      </c>
      <c r="AG895" s="29">
        <v>0</v>
      </c>
      <c r="AH895" s="9">
        <v>0</v>
      </c>
      <c r="AI895" s="29">
        <v>1</v>
      </c>
      <c r="AJ895" s="20">
        <v>2002</v>
      </c>
      <c r="AK895" s="32" t="s">
        <v>98</v>
      </c>
      <c r="AL895" s="32" t="s">
        <v>98</v>
      </c>
      <c r="AM895" s="32" t="s">
        <v>98</v>
      </c>
      <c r="AN895" s="42" t="s">
        <v>98</v>
      </c>
      <c r="AO895" s="41">
        <v>1</v>
      </c>
      <c r="AP895" s="17">
        <v>0</v>
      </c>
      <c r="AQ895" s="32">
        <v>0.55420000000000003</v>
      </c>
      <c r="AR895" s="39">
        <f t="shared" si="216"/>
        <v>0.44579999999999997</v>
      </c>
      <c r="AS895" t="s">
        <v>98</v>
      </c>
      <c r="AT895" s="39" t="s">
        <v>98</v>
      </c>
      <c r="AU895">
        <v>0</v>
      </c>
      <c r="AV895" s="17">
        <v>1</v>
      </c>
      <c r="AW895">
        <v>0</v>
      </c>
      <c r="AX895" s="17">
        <v>1</v>
      </c>
      <c r="AY895" s="17" t="s">
        <v>5</v>
      </c>
      <c r="AZ895">
        <v>0</v>
      </c>
      <c r="BA895">
        <v>1</v>
      </c>
      <c r="BB895">
        <v>0</v>
      </c>
      <c r="BC895">
        <v>0</v>
      </c>
      <c r="BD895">
        <v>0</v>
      </c>
      <c r="BE895">
        <v>0</v>
      </c>
      <c r="BF895" s="17">
        <v>0</v>
      </c>
      <c r="BG895">
        <v>0</v>
      </c>
      <c r="BH895">
        <v>1</v>
      </c>
      <c r="BI895" s="17">
        <v>0</v>
      </c>
      <c r="BJ895">
        <v>942</v>
      </c>
      <c r="BK895">
        <v>131</v>
      </c>
      <c r="BL895" s="24">
        <f>AVERAGE(BL896:BL897)</f>
        <v>40.25</v>
      </c>
      <c r="BM895">
        <v>1</v>
      </c>
      <c r="BN895">
        <v>0</v>
      </c>
      <c r="BO895">
        <v>0</v>
      </c>
      <c r="BP895">
        <v>0</v>
      </c>
      <c r="BQ895">
        <v>0</v>
      </c>
      <c r="BR895">
        <v>0</v>
      </c>
      <c r="BS895">
        <v>0</v>
      </c>
      <c r="BT895" s="17">
        <v>0</v>
      </c>
      <c r="BU895">
        <v>0</v>
      </c>
      <c r="BV895">
        <v>0</v>
      </c>
      <c r="BW895">
        <v>1</v>
      </c>
      <c r="BX895" s="17">
        <v>0</v>
      </c>
      <c r="BY895">
        <v>0</v>
      </c>
      <c r="BZ895">
        <v>0</v>
      </c>
      <c r="CA895">
        <v>0</v>
      </c>
      <c r="CB895">
        <v>0</v>
      </c>
      <c r="CC895" s="17">
        <v>0</v>
      </c>
      <c r="CD895">
        <v>0</v>
      </c>
      <c r="CE895">
        <v>0</v>
      </c>
      <c r="CF895">
        <v>1</v>
      </c>
      <c r="CG895">
        <v>0</v>
      </c>
      <c r="CH895">
        <v>1</v>
      </c>
      <c r="CI895">
        <v>0</v>
      </c>
      <c r="CJ895">
        <v>1</v>
      </c>
      <c r="CK895">
        <v>0</v>
      </c>
      <c r="CL895">
        <v>0</v>
      </c>
      <c r="CM895">
        <v>0</v>
      </c>
      <c r="CN895">
        <v>1</v>
      </c>
      <c r="CO895" s="17">
        <v>0</v>
      </c>
      <c r="CP895">
        <v>0</v>
      </c>
      <c r="CQ895">
        <v>0</v>
      </c>
      <c r="CR895">
        <v>0</v>
      </c>
      <c r="CS895">
        <v>1</v>
      </c>
      <c r="CT895">
        <v>21</v>
      </c>
      <c r="CZ895" s="33" t="s">
        <v>85</v>
      </c>
    </row>
    <row r="896" spans="1:104" x14ac:dyDescent="0.25">
      <c r="A896">
        <v>895</v>
      </c>
      <c r="B896">
        <v>61</v>
      </c>
      <c r="C896" s="24" t="s">
        <v>3944</v>
      </c>
      <c r="D896" s="12">
        <v>9.32</v>
      </c>
      <c r="E896" s="13">
        <v>0.32</v>
      </c>
      <c r="F896" s="7">
        <f t="shared" si="215"/>
        <v>29.125</v>
      </c>
      <c r="G896" s="7">
        <f t="shared" si="206"/>
        <v>9</v>
      </c>
      <c r="H896" s="15">
        <f t="shared" si="207"/>
        <v>9.64</v>
      </c>
      <c r="I896" s="11">
        <f t="shared" si="208"/>
        <v>0.37280763517855348</v>
      </c>
      <c r="J896" s="32">
        <f t="shared" si="209"/>
        <v>1.2800262152053338E-2</v>
      </c>
      <c r="K896" s="32">
        <f t="shared" si="210"/>
        <v>78.12339998361567</v>
      </c>
      <c r="L896" s="8">
        <v>1</v>
      </c>
      <c r="M896" s="9">
        <v>0</v>
      </c>
      <c r="N896" s="8">
        <v>0</v>
      </c>
      <c r="O896" s="9">
        <v>1</v>
      </c>
      <c r="P896" s="9">
        <v>0</v>
      </c>
      <c r="Q896" s="9">
        <v>0</v>
      </c>
      <c r="R896" s="9">
        <v>0</v>
      </c>
      <c r="S896" s="8">
        <v>5261</v>
      </c>
      <c r="T896" s="9">
        <v>5</v>
      </c>
      <c r="U896" s="9">
        <f t="shared" si="211"/>
        <v>5255</v>
      </c>
      <c r="V896" s="9">
        <f t="shared" si="212"/>
        <v>12</v>
      </c>
      <c r="W896" s="7">
        <v>11.57</v>
      </c>
      <c r="X896" s="7">
        <v>24.15</v>
      </c>
      <c r="Y896" s="9">
        <v>1</v>
      </c>
      <c r="Z896" s="9">
        <v>0</v>
      </c>
      <c r="AA896" s="9">
        <v>1</v>
      </c>
      <c r="AB896" s="9">
        <v>0</v>
      </c>
      <c r="AC896" s="9">
        <v>0</v>
      </c>
      <c r="AD896" s="29">
        <v>0</v>
      </c>
      <c r="AE896" s="9">
        <v>0</v>
      </c>
      <c r="AF896" s="9">
        <v>1</v>
      </c>
      <c r="AG896" s="29">
        <v>0</v>
      </c>
      <c r="AH896" s="9">
        <v>0</v>
      </c>
      <c r="AI896" s="29">
        <v>1</v>
      </c>
      <c r="AJ896" s="20">
        <v>2002</v>
      </c>
      <c r="AK896" s="32" t="s">
        <v>98</v>
      </c>
      <c r="AL896" s="32" t="s">
        <v>98</v>
      </c>
      <c r="AM896" s="32" t="s">
        <v>98</v>
      </c>
      <c r="AN896" s="42" t="s">
        <v>98</v>
      </c>
      <c r="AO896" s="41">
        <v>1</v>
      </c>
      <c r="AP896" s="17">
        <v>0</v>
      </c>
      <c r="AQ896" s="32">
        <v>0.55420000000000003</v>
      </c>
      <c r="AR896" s="39">
        <f t="shared" si="216"/>
        <v>0.44579999999999997</v>
      </c>
      <c r="AS896" t="s">
        <v>98</v>
      </c>
      <c r="AT896" s="39" t="s">
        <v>98</v>
      </c>
      <c r="AU896">
        <v>0</v>
      </c>
      <c r="AV896" s="17">
        <v>1</v>
      </c>
      <c r="AW896">
        <v>0</v>
      </c>
      <c r="AX896" s="17">
        <v>1</v>
      </c>
      <c r="AY896" s="17" t="s">
        <v>5</v>
      </c>
      <c r="AZ896">
        <v>0</v>
      </c>
      <c r="BA896">
        <v>1</v>
      </c>
      <c r="BB896">
        <v>0</v>
      </c>
      <c r="BC896">
        <v>0</v>
      </c>
      <c r="BD896">
        <v>0</v>
      </c>
      <c r="BE896">
        <v>0</v>
      </c>
      <c r="BF896" s="17">
        <v>0</v>
      </c>
      <c r="BG896">
        <v>0</v>
      </c>
      <c r="BH896">
        <v>1</v>
      </c>
      <c r="BI896" s="17">
        <v>0</v>
      </c>
      <c r="BJ896">
        <v>942</v>
      </c>
      <c r="BK896">
        <v>131</v>
      </c>
      <c r="BL896" s="24">
        <v>41.72</v>
      </c>
      <c r="BM896">
        <v>1</v>
      </c>
      <c r="BN896">
        <v>0</v>
      </c>
      <c r="BO896">
        <v>0</v>
      </c>
      <c r="BP896">
        <v>0</v>
      </c>
      <c r="BQ896">
        <v>0</v>
      </c>
      <c r="BR896">
        <v>0</v>
      </c>
      <c r="BS896">
        <v>0</v>
      </c>
      <c r="BT896" s="17">
        <v>0</v>
      </c>
      <c r="BU896">
        <v>0</v>
      </c>
      <c r="BV896">
        <v>0</v>
      </c>
      <c r="BW896">
        <v>1</v>
      </c>
      <c r="BX896" s="17">
        <v>0</v>
      </c>
      <c r="BY896">
        <v>0</v>
      </c>
      <c r="BZ896">
        <v>0</v>
      </c>
      <c r="CA896">
        <v>0</v>
      </c>
      <c r="CB896">
        <v>0</v>
      </c>
      <c r="CC896" s="17">
        <v>0</v>
      </c>
      <c r="CD896">
        <v>0</v>
      </c>
      <c r="CE896">
        <v>0</v>
      </c>
      <c r="CF896">
        <v>1</v>
      </c>
      <c r="CG896">
        <v>0</v>
      </c>
      <c r="CH896">
        <v>1</v>
      </c>
      <c r="CI896">
        <v>0</v>
      </c>
      <c r="CJ896">
        <v>1</v>
      </c>
      <c r="CK896">
        <v>0</v>
      </c>
      <c r="CL896">
        <v>0</v>
      </c>
      <c r="CM896">
        <v>0</v>
      </c>
      <c r="CN896">
        <v>1</v>
      </c>
      <c r="CO896" s="17">
        <v>0</v>
      </c>
      <c r="CP896">
        <v>0</v>
      </c>
      <c r="CQ896">
        <v>0</v>
      </c>
      <c r="CR896">
        <v>0</v>
      </c>
      <c r="CS896">
        <v>1</v>
      </c>
      <c r="CT896">
        <v>21</v>
      </c>
      <c r="CZ896" s="33" t="s">
        <v>85</v>
      </c>
    </row>
    <row r="897" spans="1:104" x14ac:dyDescent="0.25">
      <c r="A897">
        <v>896</v>
      </c>
      <c r="B897">
        <v>61</v>
      </c>
      <c r="C897" s="24" t="s">
        <v>3944</v>
      </c>
      <c r="D897" s="12">
        <v>11.15</v>
      </c>
      <c r="E897" s="13">
        <v>0.35</v>
      </c>
      <c r="F897" s="7">
        <f t="shared" si="215"/>
        <v>31.857142857142861</v>
      </c>
      <c r="G897" s="7">
        <f t="shared" si="206"/>
        <v>10.8</v>
      </c>
      <c r="H897" s="15">
        <f t="shared" si="207"/>
        <v>11.5</v>
      </c>
      <c r="I897" s="11">
        <f t="shared" si="208"/>
        <v>0.44009481702202752</v>
      </c>
      <c r="J897" s="32">
        <f t="shared" si="209"/>
        <v>1.3814635511902209E-2</v>
      </c>
      <c r="K897" s="32">
        <f t="shared" si="210"/>
        <v>72.386998494345718</v>
      </c>
      <c r="L897" s="8">
        <v>1</v>
      </c>
      <c r="M897" s="9">
        <v>0</v>
      </c>
      <c r="N897" s="8">
        <v>0</v>
      </c>
      <c r="O897" s="9">
        <v>1</v>
      </c>
      <c r="P897" s="9">
        <v>0</v>
      </c>
      <c r="Q897" s="9">
        <v>0</v>
      </c>
      <c r="R897" s="9">
        <v>0</v>
      </c>
      <c r="S897" s="8">
        <v>4231</v>
      </c>
      <c r="T897" s="9">
        <v>5</v>
      </c>
      <c r="U897" s="9">
        <f t="shared" si="211"/>
        <v>4225</v>
      </c>
      <c r="V897" s="9">
        <f t="shared" si="212"/>
        <v>12</v>
      </c>
      <c r="W897" s="7">
        <v>11.46</v>
      </c>
      <c r="X897" s="7">
        <v>21.32</v>
      </c>
      <c r="Y897" s="9">
        <v>1</v>
      </c>
      <c r="Z897" s="9">
        <v>0</v>
      </c>
      <c r="AA897" s="9">
        <v>1</v>
      </c>
      <c r="AB897" s="9">
        <v>0</v>
      </c>
      <c r="AC897" s="9">
        <v>0</v>
      </c>
      <c r="AD897" s="29">
        <v>0</v>
      </c>
      <c r="AE897" s="9">
        <v>0</v>
      </c>
      <c r="AF897" s="9">
        <v>1</v>
      </c>
      <c r="AG897" s="29">
        <v>0</v>
      </c>
      <c r="AH897" s="9">
        <v>0</v>
      </c>
      <c r="AI897" s="29">
        <v>1</v>
      </c>
      <c r="AJ897" s="20">
        <v>2002</v>
      </c>
      <c r="AK897" s="32" t="s">
        <v>98</v>
      </c>
      <c r="AL897" s="32" t="s">
        <v>98</v>
      </c>
      <c r="AM897" s="32" t="s">
        <v>98</v>
      </c>
      <c r="AN897" s="42" t="s">
        <v>98</v>
      </c>
      <c r="AO897" s="41">
        <v>1</v>
      </c>
      <c r="AP897" s="17">
        <v>0</v>
      </c>
      <c r="AQ897" s="32">
        <v>0.55420000000000003</v>
      </c>
      <c r="AR897" s="39">
        <f t="shared" si="216"/>
        <v>0.44579999999999997</v>
      </c>
      <c r="AS897" t="s">
        <v>98</v>
      </c>
      <c r="AT897" s="39" t="s">
        <v>98</v>
      </c>
      <c r="AU897">
        <v>0</v>
      </c>
      <c r="AV897" s="17">
        <v>1</v>
      </c>
      <c r="AW897">
        <v>0</v>
      </c>
      <c r="AX897" s="17">
        <v>1</v>
      </c>
      <c r="AY897" s="17" t="s">
        <v>5</v>
      </c>
      <c r="AZ897">
        <v>0</v>
      </c>
      <c r="BA897">
        <v>1</v>
      </c>
      <c r="BB897">
        <v>0</v>
      </c>
      <c r="BC897">
        <v>0</v>
      </c>
      <c r="BD897">
        <v>0</v>
      </c>
      <c r="BE897">
        <v>0</v>
      </c>
      <c r="BF897" s="17">
        <v>0</v>
      </c>
      <c r="BG897">
        <v>0</v>
      </c>
      <c r="BH897">
        <v>1</v>
      </c>
      <c r="BI897" s="17">
        <v>0</v>
      </c>
      <c r="BJ897">
        <v>942</v>
      </c>
      <c r="BK897">
        <v>131</v>
      </c>
      <c r="BL897" s="24">
        <v>38.78</v>
      </c>
      <c r="BM897">
        <v>1</v>
      </c>
      <c r="BN897">
        <v>0</v>
      </c>
      <c r="BO897">
        <v>0</v>
      </c>
      <c r="BP897">
        <v>0</v>
      </c>
      <c r="BQ897">
        <v>0</v>
      </c>
      <c r="BR897">
        <v>0</v>
      </c>
      <c r="BS897">
        <v>0</v>
      </c>
      <c r="BT897" s="17">
        <v>0</v>
      </c>
      <c r="BU897">
        <v>0</v>
      </c>
      <c r="BV897">
        <v>0</v>
      </c>
      <c r="BW897">
        <v>1</v>
      </c>
      <c r="BX897" s="17">
        <v>0</v>
      </c>
      <c r="BY897">
        <v>0</v>
      </c>
      <c r="BZ897">
        <v>0</v>
      </c>
      <c r="CA897">
        <v>0</v>
      </c>
      <c r="CB897">
        <v>0</v>
      </c>
      <c r="CC897" s="17">
        <v>0</v>
      </c>
      <c r="CD897">
        <v>0</v>
      </c>
      <c r="CE897">
        <v>0</v>
      </c>
      <c r="CF897">
        <v>1</v>
      </c>
      <c r="CG897">
        <v>0</v>
      </c>
      <c r="CH897">
        <v>1</v>
      </c>
      <c r="CI897">
        <v>0</v>
      </c>
      <c r="CJ897">
        <v>1</v>
      </c>
      <c r="CK897">
        <v>0</v>
      </c>
      <c r="CL897">
        <v>0</v>
      </c>
      <c r="CM897">
        <v>0</v>
      </c>
      <c r="CN897">
        <v>1</v>
      </c>
      <c r="CO897" s="17">
        <v>0</v>
      </c>
      <c r="CP897">
        <v>0</v>
      </c>
      <c r="CQ897">
        <v>0</v>
      </c>
      <c r="CR897">
        <v>0</v>
      </c>
      <c r="CS897">
        <v>1</v>
      </c>
      <c r="CT897">
        <v>21</v>
      </c>
      <c r="CZ897" s="33" t="s">
        <v>85</v>
      </c>
    </row>
    <row r="898" spans="1:104" x14ac:dyDescent="0.25">
      <c r="A898">
        <v>897</v>
      </c>
      <c r="B898">
        <v>62</v>
      </c>
      <c r="C898" s="24" t="s">
        <v>3951</v>
      </c>
      <c r="D898" s="12">
        <v>4.2679999999999998</v>
      </c>
      <c r="E898" s="13">
        <v>0.50080000000000002</v>
      </c>
      <c r="F898" s="7">
        <f t="shared" si="215"/>
        <v>8.5223642172523952</v>
      </c>
      <c r="G898" s="7">
        <f t="shared" ref="G898:G961" si="217">D898-E898</f>
        <v>3.7671999999999999</v>
      </c>
      <c r="H898" s="15">
        <f t="shared" ref="H898:H961" si="218">D898+E898</f>
        <v>4.7687999999999997</v>
      </c>
      <c r="I898" s="11">
        <f t="shared" ref="I898:I961" si="219">IFERROR(F898/SQRT(F898^2+U898), "X")</f>
        <v>0.27743360268328471</v>
      </c>
      <c r="J898" s="32">
        <f t="shared" ref="J898:J961" si="220">IFERROR(SQRT((1-I898^2)/U898), "X")</f>
        <v>3.2553596116164242E-2</v>
      </c>
      <c r="K898" s="32">
        <f t="shared" ref="K898:K961" si="221">IFERROR(1/J898, "X")</f>
        <v>30.718572425350498</v>
      </c>
      <c r="L898" s="8">
        <v>0</v>
      </c>
      <c r="M898" s="9">
        <v>1</v>
      </c>
      <c r="N898" s="8">
        <v>0</v>
      </c>
      <c r="O898" s="9">
        <v>0</v>
      </c>
      <c r="P898" s="9">
        <v>0</v>
      </c>
      <c r="Q898" s="9">
        <v>1</v>
      </c>
      <c r="R898" s="9">
        <v>0</v>
      </c>
      <c r="S898" s="8">
        <v>874</v>
      </c>
      <c r="T898" s="9">
        <v>2</v>
      </c>
      <c r="U898" s="9">
        <f t="shared" ref="U898:U961" si="222">S898-T898-1</f>
        <v>871</v>
      </c>
      <c r="V898" s="9">
        <f t="shared" ref="V898:V961" si="223">COUNTIF(B:B,B898)</f>
        <v>20</v>
      </c>
      <c r="W898" s="7">
        <v>12.16</v>
      </c>
      <c r="X898" s="7">
        <v>23.74</v>
      </c>
      <c r="Y898" s="9">
        <v>1</v>
      </c>
      <c r="Z898" s="9">
        <v>0</v>
      </c>
      <c r="AA898" s="9">
        <v>1</v>
      </c>
      <c r="AB898" s="9">
        <v>0</v>
      </c>
      <c r="AC898" s="9">
        <v>0</v>
      </c>
      <c r="AD898" s="29">
        <v>0</v>
      </c>
      <c r="AE898" s="9">
        <v>0</v>
      </c>
      <c r="AF898" s="9">
        <v>1</v>
      </c>
      <c r="AG898" s="29">
        <v>0</v>
      </c>
      <c r="AH898" s="9">
        <v>0</v>
      </c>
      <c r="AI898" s="29">
        <v>1</v>
      </c>
      <c r="AJ898" s="20">
        <v>1997</v>
      </c>
      <c r="AK898" s="32">
        <v>0.05</v>
      </c>
      <c r="AL898" s="32">
        <v>0.109</v>
      </c>
      <c r="AM898" s="32">
        <v>0.69499999999999995</v>
      </c>
      <c r="AN898" s="42">
        <v>0.191</v>
      </c>
      <c r="AO898" s="41" t="s">
        <v>98</v>
      </c>
      <c r="AP898" s="17" t="s">
        <v>98</v>
      </c>
      <c r="AQ898">
        <v>0.5</v>
      </c>
      <c r="AR898" s="39">
        <f t="shared" si="216"/>
        <v>0.5</v>
      </c>
      <c r="AS898">
        <v>0.72</v>
      </c>
      <c r="AT898" s="39">
        <v>0.28000000000000003</v>
      </c>
      <c r="AU898">
        <v>1</v>
      </c>
      <c r="AV898" s="17">
        <v>0</v>
      </c>
      <c r="AW898" t="s">
        <v>98</v>
      </c>
      <c r="AX898" s="17" t="s">
        <v>98</v>
      </c>
      <c r="AY898" s="17" t="s">
        <v>515</v>
      </c>
      <c r="AZ898">
        <v>1</v>
      </c>
      <c r="BA898">
        <v>0</v>
      </c>
      <c r="BB898">
        <v>0</v>
      </c>
      <c r="BC898">
        <v>0</v>
      </c>
      <c r="BD898">
        <v>0</v>
      </c>
      <c r="BE898">
        <v>0</v>
      </c>
      <c r="BF898" s="17">
        <v>0</v>
      </c>
      <c r="BG898">
        <v>1</v>
      </c>
      <c r="BH898">
        <v>0</v>
      </c>
      <c r="BI898" s="17">
        <v>0</v>
      </c>
      <c r="BJ898">
        <v>16471</v>
      </c>
      <c r="BK898">
        <v>1190</v>
      </c>
      <c r="BL898" s="24">
        <v>43.52</v>
      </c>
      <c r="BM898">
        <v>1</v>
      </c>
      <c r="BN898">
        <v>0</v>
      </c>
      <c r="BO898">
        <v>0</v>
      </c>
      <c r="BP898">
        <v>0</v>
      </c>
      <c r="BQ898">
        <v>0</v>
      </c>
      <c r="BR898">
        <v>0</v>
      </c>
      <c r="BS898">
        <v>0</v>
      </c>
      <c r="BT898" s="17">
        <v>0</v>
      </c>
      <c r="BU898">
        <v>0</v>
      </c>
      <c r="BV898">
        <v>0</v>
      </c>
      <c r="BW898">
        <v>1</v>
      </c>
      <c r="BX898" s="17">
        <v>0</v>
      </c>
      <c r="BY898">
        <v>0</v>
      </c>
      <c r="BZ898">
        <v>0</v>
      </c>
      <c r="CA898">
        <v>0</v>
      </c>
      <c r="CB898">
        <v>0</v>
      </c>
      <c r="CC898" s="17">
        <v>0</v>
      </c>
      <c r="CD898">
        <v>0</v>
      </c>
      <c r="CE898">
        <v>0</v>
      </c>
      <c r="CF898">
        <v>1</v>
      </c>
      <c r="CG898">
        <v>1</v>
      </c>
      <c r="CH898">
        <v>0</v>
      </c>
      <c r="CI898">
        <v>0</v>
      </c>
      <c r="CJ898">
        <v>0</v>
      </c>
      <c r="CK898">
        <v>1</v>
      </c>
      <c r="CL898">
        <v>0</v>
      </c>
      <c r="CM898">
        <v>0</v>
      </c>
      <c r="CN898">
        <v>0</v>
      </c>
      <c r="CO898" s="17">
        <v>0</v>
      </c>
      <c r="CP898">
        <v>0</v>
      </c>
      <c r="CQ898">
        <v>0</v>
      </c>
      <c r="CR898">
        <v>0</v>
      </c>
      <c r="CS898">
        <v>1</v>
      </c>
      <c r="CT898">
        <v>27</v>
      </c>
      <c r="CZ898" s="33" t="s">
        <v>85</v>
      </c>
    </row>
    <row r="899" spans="1:104" x14ac:dyDescent="0.25">
      <c r="A899">
        <v>898</v>
      </c>
      <c r="B899">
        <v>62</v>
      </c>
      <c r="C899" s="24" t="s">
        <v>3951</v>
      </c>
      <c r="D899" s="12">
        <v>4.077</v>
      </c>
      <c r="E899" s="13">
        <v>0.4496</v>
      </c>
      <c r="F899" s="7">
        <f t="shared" si="215"/>
        <v>9.0680604982206408</v>
      </c>
      <c r="G899" s="7">
        <f t="shared" si="217"/>
        <v>3.6273999999999997</v>
      </c>
      <c r="H899" s="15">
        <f t="shared" si="218"/>
        <v>4.5266000000000002</v>
      </c>
      <c r="I899" s="11">
        <f t="shared" si="219"/>
        <v>0.28306887228097272</v>
      </c>
      <c r="J899" s="32">
        <f t="shared" si="220"/>
        <v>3.1216032616513446E-2</v>
      </c>
      <c r="K899" s="32">
        <f t="shared" si="221"/>
        <v>32.034820448995646</v>
      </c>
      <c r="L899" s="8">
        <v>0</v>
      </c>
      <c r="M899" s="9">
        <v>1</v>
      </c>
      <c r="N899" s="8">
        <v>0</v>
      </c>
      <c r="O899" s="9">
        <v>0</v>
      </c>
      <c r="P899" s="9">
        <v>0</v>
      </c>
      <c r="Q899" s="9">
        <v>1</v>
      </c>
      <c r="R899" s="9">
        <v>0</v>
      </c>
      <c r="S899" s="8">
        <v>947</v>
      </c>
      <c r="T899" s="9">
        <v>2</v>
      </c>
      <c r="U899" s="9">
        <f t="shared" si="222"/>
        <v>944</v>
      </c>
      <c r="V899" s="9">
        <f t="shared" si="223"/>
        <v>20</v>
      </c>
      <c r="W899" s="7">
        <v>12.49</v>
      </c>
      <c r="X899" s="7">
        <v>24.01</v>
      </c>
      <c r="Y899" s="9">
        <v>1</v>
      </c>
      <c r="Z899" s="9">
        <v>0</v>
      </c>
      <c r="AA899" s="9">
        <v>1</v>
      </c>
      <c r="AB899" s="9">
        <v>0</v>
      </c>
      <c r="AC899" s="9">
        <v>0</v>
      </c>
      <c r="AD899" s="29">
        <v>0</v>
      </c>
      <c r="AE899" s="9">
        <v>0</v>
      </c>
      <c r="AF899" s="9">
        <v>1</v>
      </c>
      <c r="AG899" s="29">
        <v>0</v>
      </c>
      <c r="AH899" s="9">
        <v>0</v>
      </c>
      <c r="AI899" s="29">
        <v>1</v>
      </c>
      <c r="AJ899" s="20">
        <v>2005</v>
      </c>
      <c r="AK899" s="32">
        <v>0.05</v>
      </c>
      <c r="AL899" s="32">
        <v>0.109</v>
      </c>
      <c r="AM899" s="32">
        <v>0.69499999999999995</v>
      </c>
      <c r="AN899" s="42">
        <v>0.191</v>
      </c>
      <c r="AO899" s="41" t="s">
        <v>98</v>
      </c>
      <c r="AP899" s="17" t="s">
        <v>98</v>
      </c>
      <c r="AQ899">
        <v>0.49</v>
      </c>
      <c r="AR899" s="39">
        <f t="shared" si="216"/>
        <v>0.51</v>
      </c>
      <c r="AS899">
        <v>0.72</v>
      </c>
      <c r="AT899" s="39">
        <v>0.28000000000000003</v>
      </c>
      <c r="AU899">
        <v>1</v>
      </c>
      <c r="AV899" s="17">
        <v>0</v>
      </c>
      <c r="AW899" t="s">
        <v>98</v>
      </c>
      <c r="AX899" s="17" t="s">
        <v>98</v>
      </c>
      <c r="AY899" s="17" t="s">
        <v>515</v>
      </c>
      <c r="AZ899">
        <v>1</v>
      </c>
      <c r="BA899">
        <v>0</v>
      </c>
      <c r="BB899">
        <v>0</v>
      </c>
      <c r="BC899">
        <v>0</v>
      </c>
      <c r="BD899">
        <v>0</v>
      </c>
      <c r="BE899">
        <v>0</v>
      </c>
      <c r="BF899" s="17">
        <v>0</v>
      </c>
      <c r="BG899">
        <v>1</v>
      </c>
      <c r="BH899">
        <v>0</v>
      </c>
      <c r="BI899" s="17">
        <v>0</v>
      </c>
      <c r="BJ899">
        <v>20349</v>
      </c>
      <c r="BK899">
        <v>1351</v>
      </c>
      <c r="BL899" s="24">
        <v>44.02</v>
      </c>
      <c r="BM899">
        <v>1</v>
      </c>
      <c r="BN899">
        <v>0</v>
      </c>
      <c r="BO899">
        <v>0</v>
      </c>
      <c r="BP899">
        <v>0</v>
      </c>
      <c r="BQ899">
        <v>0</v>
      </c>
      <c r="BR899">
        <v>0</v>
      </c>
      <c r="BS899">
        <v>0</v>
      </c>
      <c r="BT899" s="17">
        <v>0</v>
      </c>
      <c r="BU899">
        <v>0</v>
      </c>
      <c r="BV899">
        <v>0</v>
      </c>
      <c r="BW899">
        <v>1</v>
      </c>
      <c r="BX899" s="17">
        <v>0</v>
      </c>
      <c r="BY899">
        <v>0</v>
      </c>
      <c r="BZ899">
        <v>0</v>
      </c>
      <c r="CA899">
        <v>0</v>
      </c>
      <c r="CB899">
        <v>0</v>
      </c>
      <c r="CC899" s="17">
        <v>0</v>
      </c>
      <c r="CD899">
        <v>0</v>
      </c>
      <c r="CE899">
        <v>0</v>
      </c>
      <c r="CF899">
        <v>1</v>
      </c>
      <c r="CG899">
        <v>1</v>
      </c>
      <c r="CH899">
        <v>0</v>
      </c>
      <c r="CI899">
        <v>0</v>
      </c>
      <c r="CJ899">
        <v>0</v>
      </c>
      <c r="CK899">
        <v>1</v>
      </c>
      <c r="CL899">
        <v>0</v>
      </c>
      <c r="CM899">
        <v>0</v>
      </c>
      <c r="CN899">
        <v>0</v>
      </c>
      <c r="CO899" s="17">
        <v>0</v>
      </c>
      <c r="CP899">
        <v>0</v>
      </c>
      <c r="CQ899">
        <v>0</v>
      </c>
      <c r="CR899">
        <v>0</v>
      </c>
      <c r="CS899">
        <v>1</v>
      </c>
      <c r="CT899">
        <v>27</v>
      </c>
      <c r="CZ899" s="33" t="s">
        <v>85</v>
      </c>
    </row>
    <row r="900" spans="1:104" x14ac:dyDescent="0.25">
      <c r="A900">
        <v>899</v>
      </c>
      <c r="B900">
        <v>62</v>
      </c>
      <c r="C900" s="24" t="s">
        <v>3951</v>
      </c>
      <c r="D900" s="12">
        <v>3.968</v>
      </c>
      <c r="E900" s="13">
        <v>0.59989999999999999</v>
      </c>
      <c r="F900" s="7">
        <f t="shared" si="215"/>
        <v>6.614435739289882</v>
      </c>
      <c r="G900" s="7">
        <f t="shared" si="217"/>
        <v>3.3681000000000001</v>
      </c>
      <c r="H900" s="15">
        <f t="shared" si="218"/>
        <v>4.5678999999999998</v>
      </c>
      <c r="I900" s="11">
        <f t="shared" si="219"/>
        <v>0.24569621253382809</v>
      </c>
      <c r="J900" s="32">
        <f t="shared" si="220"/>
        <v>3.7145453099557323E-2</v>
      </c>
      <c r="K900" s="32">
        <f t="shared" si="221"/>
        <v>26.92119536999045</v>
      </c>
      <c r="L900" s="8">
        <v>0</v>
      </c>
      <c r="M900" s="9">
        <v>1</v>
      </c>
      <c r="N900" s="8">
        <v>0</v>
      </c>
      <c r="O900" s="9">
        <v>0</v>
      </c>
      <c r="P900" s="9">
        <v>0</v>
      </c>
      <c r="Q900" s="9">
        <v>1</v>
      </c>
      <c r="R900" s="9">
        <v>0</v>
      </c>
      <c r="S900" s="8">
        <v>684</v>
      </c>
      <c r="T900" s="9">
        <v>2</v>
      </c>
      <c r="U900" s="9">
        <f t="shared" si="222"/>
        <v>681</v>
      </c>
      <c r="V900" s="9">
        <f t="shared" si="223"/>
        <v>20</v>
      </c>
      <c r="W900" s="7">
        <v>14.19</v>
      </c>
      <c r="X900" s="7">
        <v>26.43</v>
      </c>
      <c r="Y900" s="9">
        <v>1</v>
      </c>
      <c r="Z900" s="9">
        <v>0</v>
      </c>
      <c r="AA900" s="9">
        <v>1</v>
      </c>
      <c r="AB900" s="9">
        <v>0</v>
      </c>
      <c r="AC900" s="9">
        <v>0</v>
      </c>
      <c r="AD900" s="29">
        <v>0</v>
      </c>
      <c r="AE900" s="9">
        <v>0</v>
      </c>
      <c r="AF900" s="9">
        <v>1</v>
      </c>
      <c r="AG900" s="29">
        <v>0</v>
      </c>
      <c r="AH900" s="9">
        <v>0</v>
      </c>
      <c r="AI900" s="29">
        <v>1</v>
      </c>
      <c r="AJ900" s="20">
        <v>2015</v>
      </c>
      <c r="AK900" s="32">
        <v>0.05</v>
      </c>
      <c r="AL900" s="32">
        <v>0.109</v>
      </c>
      <c r="AM900" s="32">
        <v>0.69499999999999995</v>
      </c>
      <c r="AN900" s="42">
        <v>0.191</v>
      </c>
      <c r="AO900" s="41" t="s">
        <v>98</v>
      </c>
      <c r="AP900" s="17" t="s">
        <v>98</v>
      </c>
      <c r="AQ900">
        <v>0.53</v>
      </c>
      <c r="AR900" s="39">
        <f t="shared" si="216"/>
        <v>0.47</v>
      </c>
      <c r="AS900">
        <v>0.72</v>
      </c>
      <c r="AT900" s="39">
        <v>0.28000000000000003</v>
      </c>
      <c r="AU900">
        <v>1</v>
      </c>
      <c r="AV900" s="17">
        <v>0</v>
      </c>
      <c r="AW900" t="s">
        <v>98</v>
      </c>
      <c r="AX900" s="17" t="s">
        <v>98</v>
      </c>
      <c r="AY900" s="17" t="s">
        <v>515</v>
      </c>
      <c r="AZ900">
        <v>1</v>
      </c>
      <c r="BA900">
        <v>0</v>
      </c>
      <c r="BB900">
        <v>0</v>
      </c>
      <c r="BC900">
        <v>0</v>
      </c>
      <c r="BD900">
        <v>0</v>
      </c>
      <c r="BE900">
        <v>0</v>
      </c>
      <c r="BF900" s="17">
        <v>0</v>
      </c>
      <c r="BG900">
        <v>1</v>
      </c>
      <c r="BH900">
        <v>0</v>
      </c>
      <c r="BI900" s="17">
        <v>0</v>
      </c>
      <c r="BJ900">
        <v>23733</v>
      </c>
      <c r="BK900">
        <v>1419</v>
      </c>
      <c r="BL900" s="24">
        <v>46.7</v>
      </c>
      <c r="BM900">
        <v>1</v>
      </c>
      <c r="BN900">
        <v>0</v>
      </c>
      <c r="BO900">
        <v>0</v>
      </c>
      <c r="BP900">
        <v>0</v>
      </c>
      <c r="BQ900">
        <v>0</v>
      </c>
      <c r="BR900">
        <v>0</v>
      </c>
      <c r="BS900">
        <v>0</v>
      </c>
      <c r="BT900" s="17">
        <v>0</v>
      </c>
      <c r="BU900">
        <v>0</v>
      </c>
      <c r="BV900">
        <v>0</v>
      </c>
      <c r="BW900">
        <v>1</v>
      </c>
      <c r="BX900" s="17">
        <v>0</v>
      </c>
      <c r="BY900">
        <v>0</v>
      </c>
      <c r="BZ900">
        <v>0</v>
      </c>
      <c r="CA900">
        <v>0</v>
      </c>
      <c r="CB900">
        <v>0</v>
      </c>
      <c r="CC900" s="17">
        <v>0</v>
      </c>
      <c r="CD900">
        <v>0</v>
      </c>
      <c r="CE900">
        <v>0</v>
      </c>
      <c r="CF900">
        <v>1</v>
      </c>
      <c r="CG900">
        <v>1</v>
      </c>
      <c r="CH900">
        <v>0</v>
      </c>
      <c r="CI900">
        <v>0</v>
      </c>
      <c r="CJ900">
        <v>0</v>
      </c>
      <c r="CK900">
        <v>1</v>
      </c>
      <c r="CL900">
        <v>0</v>
      </c>
      <c r="CM900">
        <v>0</v>
      </c>
      <c r="CN900">
        <v>0</v>
      </c>
      <c r="CO900" s="17">
        <v>0</v>
      </c>
      <c r="CP900">
        <v>0</v>
      </c>
      <c r="CQ900">
        <v>0</v>
      </c>
      <c r="CR900">
        <v>0</v>
      </c>
      <c r="CS900">
        <v>1</v>
      </c>
      <c r="CT900">
        <v>27</v>
      </c>
      <c r="CZ900" s="33" t="s">
        <v>85</v>
      </c>
    </row>
    <row r="901" spans="1:104" x14ac:dyDescent="0.25">
      <c r="A901">
        <v>900</v>
      </c>
      <c r="B901">
        <v>62</v>
      </c>
      <c r="C901" s="24" t="s">
        <v>3951</v>
      </c>
      <c r="D901" s="12">
        <v>4.8079999999999998</v>
      </c>
      <c r="E901" s="13">
        <v>0.22720000000000001</v>
      </c>
      <c r="F901" s="7">
        <f t="shared" si="215"/>
        <v>21.161971830985912</v>
      </c>
      <c r="G901" s="7">
        <f t="shared" si="217"/>
        <v>4.5808</v>
      </c>
      <c r="H901" s="15">
        <f t="shared" si="218"/>
        <v>5.0351999999999997</v>
      </c>
      <c r="I901" s="11">
        <f t="shared" si="219"/>
        <v>0.38877903256646729</v>
      </c>
      <c r="J901" s="32">
        <f t="shared" si="220"/>
        <v>1.8371588227766512E-2</v>
      </c>
      <c r="K901" s="32">
        <f t="shared" si="221"/>
        <v>54.431875328482306</v>
      </c>
      <c r="L901" s="8">
        <v>0</v>
      </c>
      <c r="M901" s="9">
        <v>1</v>
      </c>
      <c r="N901" s="8">
        <v>0</v>
      </c>
      <c r="O901" s="9">
        <v>0</v>
      </c>
      <c r="P901" s="9">
        <v>0</v>
      </c>
      <c r="Q901" s="9">
        <v>1</v>
      </c>
      <c r="R901" s="9">
        <v>0</v>
      </c>
      <c r="S901" s="8">
        <v>2518</v>
      </c>
      <c r="T901" s="9">
        <v>2</v>
      </c>
      <c r="U901" s="9">
        <f t="shared" si="222"/>
        <v>2515</v>
      </c>
      <c r="V901" s="9">
        <f t="shared" si="223"/>
        <v>20</v>
      </c>
      <c r="W901" s="7">
        <v>12.84</v>
      </c>
      <c r="X901" s="7">
        <v>25.3</v>
      </c>
      <c r="Y901" s="9">
        <v>1</v>
      </c>
      <c r="Z901" s="9">
        <v>0</v>
      </c>
      <c r="AA901" s="9">
        <v>1</v>
      </c>
      <c r="AB901" s="9">
        <v>0</v>
      </c>
      <c r="AC901" s="9">
        <v>0</v>
      </c>
      <c r="AD901" s="29">
        <v>0</v>
      </c>
      <c r="AE901" s="9">
        <v>0</v>
      </c>
      <c r="AF901" s="9">
        <v>1</v>
      </c>
      <c r="AG901" s="29">
        <v>0</v>
      </c>
      <c r="AH901" s="9">
        <v>0</v>
      </c>
      <c r="AI901" s="29">
        <v>1</v>
      </c>
      <c r="AJ901" s="20">
        <v>2006</v>
      </c>
      <c r="AK901" s="32">
        <v>0.05</v>
      </c>
      <c r="AL901" s="32">
        <v>0.109</v>
      </c>
      <c r="AM901" s="32">
        <v>0.69499999999999995</v>
      </c>
      <c r="AN901" s="42">
        <v>0.191</v>
      </c>
      <c r="AO901" s="41" t="s">
        <v>98</v>
      </c>
      <c r="AP901" s="17" t="s">
        <v>98</v>
      </c>
      <c r="AQ901">
        <v>0.5</v>
      </c>
      <c r="AR901" s="39">
        <f t="shared" si="216"/>
        <v>0.5</v>
      </c>
      <c r="AS901">
        <v>0.72</v>
      </c>
      <c r="AT901" s="39">
        <v>0.28000000000000003</v>
      </c>
      <c r="AU901">
        <v>1</v>
      </c>
      <c r="AV901" s="17">
        <v>0</v>
      </c>
      <c r="AW901" t="s">
        <v>98</v>
      </c>
      <c r="AX901" s="17" t="s">
        <v>98</v>
      </c>
      <c r="AY901" s="17" t="s">
        <v>515</v>
      </c>
      <c r="AZ901">
        <v>1</v>
      </c>
      <c r="BA901">
        <v>0</v>
      </c>
      <c r="BB901">
        <v>0</v>
      </c>
      <c r="BC901">
        <v>0</v>
      </c>
      <c r="BD901">
        <v>0</v>
      </c>
      <c r="BE901">
        <v>0</v>
      </c>
      <c r="BF901" s="17">
        <v>0</v>
      </c>
      <c r="BG901">
        <v>1</v>
      </c>
      <c r="BH901">
        <v>0</v>
      </c>
      <c r="BI901" s="17">
        <v>0</v>
      </c>
      <c r="BJ901">
        <v>20841</v>
      </c>
      <c r="BK901">
        <v>1400</v>
      </c>
      <c r="BL901" s="24">
        <v>44.55</v>
      </c>
      <c r="BM901">
        <v>1</v>
      </c>
      <c r="BN901">
        <v>0</v>
      </c>
      <c r="BO901">
        <v>0</v>
      </c>
      <c r="BP901">
        <v>0</v>
      </c>
      <c r="BQ901">
        <v>0</v>
      </c>
      <c r="BR901">
        <v>0</v>
      </c>
      <c r="BS901">
        <v>0</v>
      </c>
      <c r="BT901" s="17">
        <v>0</v>
      </c>
      <c r="BU901">
        <v>0</v>
      </c>
      <c r="BV901">
        <v>0</v>
      </c>
      <c r="BW901">
        <v>1</v>
      </c>
      <c r="BX901" s="17">
        <v>0</v>
      </c>
      <c r="BY901">
        <v>0</v>
      </c>
      <c r="BZ901">
        <v>0</v>
      </c>
      <c r="CA901">
        <v>0</v>
      </c>
      <c r="CB901">
        <v>0</v>
      </c>
      <c r="CC901" s="17">
        <v>0</v>
      </c>
      <c r="CD901">
        <v>0</v>
      </c>
      <c r="CE901">
        <v>0</v>
      </c>
      <c r="CF901">
        <v>1</v>
      </c>
      <c r="CG901">
        <v>1</v>
      </c>
      <c r="CH901">
        <v>0</v>
      </c>
      <c r="CI901">
        <v>0</v>
      </c>
      <c r="CJ901">
        <v>0</v>
      </c>
      <c r="CK901">
        <v>1</v>
      </c>
      <c r="CL901">
        <v>0</v>
      </c>
      <c r="CM901">
        <v>0</v>
      </c>
      <c r="CN901">
        <v>0</v>
      </c>
      <c r="CO901" s="17">
        <v>0</v>
      </c>
      <c r="CP901">
        <v>0</v>
      </c>
      <c r="CQ901">
        <v>0</v>
      </c>
      <c r="CR901">
        <v>0</v>
      </c>
      <c r="CS901">
        <v>1</v>
      </c>
      <c r="CT901">
        <v>27</v>
      </c>
      <c r="CZ901" s="33" t="s">
        <v>85</v>
      </c>
    </row>
    <row r="902" spans="1:104" x14ac:dyDescent="0.25">
      <c r="A902">
        <v>901</v>
      </c>
      <c r="B902">
        <v>62</v>
      </c>
      <c r="C902" s="24" t="s">
        <v>3951</v>
      </c>
      <c r="D902" s="12">
        <v>2.9990000000000001</v>
      </c>
      <c r="E902" s="13">
        <v>0.65780000000000005</v>
      </c>
      <c r="F902" s="7">
        <f t="shared" si="215"/>
        <v>4.5591365156582544</v>
      </c>
      <c r="G902" s="7">
        <f t="shared" si="217"/>
        <v>2.3412000000000002</v>
      </c>
      <c r="H902" s="15">
        <f t="shared" si="218"/>
        <v>3.6568000000000001</v>
      </c>
      <c r="I902" s="11">
        <f t="shared" si="219"/>
        <v>0.15405779067021458</v>
      </c>
      <c r="J902" s="32">
        <f t="shared" si="220"/>
        <v>3.3791001901589582E-2</v>
      </c>
      <c r="K902" s="32">
        <f t="shared" si="221"/>
        <v>29.593677124825305</v>
      </c>
      <c r="L902" s="8">
        <v>0</v>
      </c>
      <c r="M902" s="9">
        <v>1</v>
      </c>
      <c r="N902" s="8">
        <v>0</v>
      </c>
      <c r="O902" s="9">
        <v>0</v>
      </c>
      <c r="P902" s="9">
        <v>0</v>
      </c>
      <c r="Q902" s="9">
        <v>1</v>
      </c>
      <c r="R902" s="9">
        <v>0</v>
      </c>
      <c r="S902" s="8">
        <v>859</v>
      </c>
      <c r="T902" s="9">
        <v>3</v>
      </c>
      <c r="U902" s="9">
        <f t="shared" si="222"/>
        <v>855</v>
      </c>
      <c r="V902" s="9">
        <f t="shared" si="223"/>
        <v>20</v>
      </c>
      <c r="W902" s="7">
        <v>12.16</v>
      </c>
      <c r="X902" s="7">
        <v>23.74</v>
      </c>
      <c r="Y902" s="9">
        <v>1</v>
      </c>
      <c r="Z902" s="9">
        <v>0</v>
      </c>
      <c r="AA902" s="9">
        <v>1</v>
      </c>
      <c r="AB902" s="9">
        <v>0</v>
      </c>
      <c r="AC902" s="9">
        <v>0</v>
      </c>
      <c r="AD902" s="29">
        <v>0</v>
      </c>
      <c r="AE902" s="9">
        <v>0</v>
      </c>
      <c r="AF902" s="9">
        <v>1</v>
      </c>
      <c r="AG902" s="29">
        <v>0</v>
      </c>
      <c r="AH902" s="9">
        <v>0</v>
      </c>
      <c r="AI902" s="29">
        <v>1</v>
      </c>
      <c r="AJ902" s="20">
        <v>1997</v>
      </c>
      <c r="AK902" s="32">
        <v>0.05</v>
      </c>
      <c r="AL902" s="32">
        <v>0.109</v>
      </c>
      <c r="AM902" s="32">
        <v>0.69499999999999995</v>
      </c>
      <c r="AN902" s="42">
        <v>0.191</v>
      </c>
      <c r="AO902" s="41" t="s">
        <v>98</v>
      </c>
      <c r="AP902" s="17" t="s">
        <v>98</v>
      </c>
      <c r="AQ902">
        <v>0.5</v>
      </c>
      <c r="AR902" s="39">
        <f t="shared" si="216"/>
        <v>0.5</v>
      </c>
      <c r="AS902">
        <v>0.72</v>
      </c>
      <c r="AT902" s="39">
        <v>0.28000000000000003</v>
      </c>
      <c r="AU902">
        <v>1</v>
      </c>
      <c r="AV902" s="17">
        <v>0</v>
      </c>
      <c r="AW902" t="s">
        <v>98</v>
      </c>
      <c r="AX902" s="17" t="s">
        <v>98</v>
      </c>
      <c r="AY902" s="17" t="s">
        <v>515</v>
      </c>
      <c r="AZ902">
        <v>1</v>
      </c>
      <c r="BA902">
        <v>0</v>
      </c>
      <c r="BB902">
        <v>0</v>
      </c>
      <c r="BC902">
        <v>0</v>
      </c>
      <c r="BD902">
        <v>0</v>
      </c>
      <c r="BE902">
        <v>0</v>
      </c>
      <c r="BF902" s="17">
        <v>0</v>
      </c>
      <c r="BG902">
        <v>1</v>
      </c>
      <c r="BH902">
        <v>0</v>
      </c>
      <c r="BI902" s="17">
        <v>0</v>
      </c>
      <c r="BJ902">
        <v>16471</v>
      </c>
      <c r="BK902">
        <v>1190</v>
      </c>
      <c r="BL902" s="24">
        <v>43.52</v>
      </c>
      <c r="BM902">
        <v>1</v>
      </c>
      <c r="BN902">
        <v>0</v>
      </c>
      <c r="BO902">
        <v>0</v>
      </c>
      <c r="BP902">
        <v>0</v>
      </c>
      <c r="BQ902">
        <v>0</v>
      </c>
      <c r="BR902">
        <v>0</v>
      </c>
      <c r="BS902">
        <v>0</v>
      </c>
      <c r="BT902" s="17">
        <v>0</v>
      </c>
      <c r="BU902">
        <v>0</v>
      </c>
      <c r="BV902">
        <v>0</v>
      </c>
      <c r="BW902">
        <v>1</v>
      </c>
      <c r="BX902" s="17">
        <v>0</v>
      </c>
      <c r="BY902">
        <v>0</v>
      </c>
      <c r="BZ902">
        <v>0</v>
      </c>
      <c r="CA902">
        <v>0</v>
      </c>
      <c r="CB902">
        <v>0</v>
      </c>
      <c r="CC902" s="17">
        <v>0</v>
      </c>
      <c r="CD902">
        <v>0</v>
      </c>
      <c r="CE902">
        <v>0</v>
      </c>
      <c r="CF902">
        <v>1</v>
      </c>
      <c r="CG902">
        <v>1</v>
      </c>
      <c r="CH902">
        <v>0</v>
      </c>
      <c r="CI902">
        <v>0</v>
      </c>
      <c r="CJ902">
        <v>0</v>
      </c>
      <c r="CK902">
        <v>1</v>
      </c>
      <c r="CL902">
        <v>0</v>
      </c>
      <c r="CM902">
        <v>0</v>
      </c>
      <c r="CN902">
        <v>0</v>
      </c>
      <c r="CO902" s="17">
        <v>0</v>
      </c>
      <c r="CP902">
        <v>0</v>
      </c>
      <c r="CQ902">
        <v>0</v>
      </c>
      <c r="CR902">
        <v>0</v>
      </c>
      <c r="CS902">
        <v>1</v>
      </c>
      <c r="CT902">
        <v>27</v>
      </c>
      <c r="CZ902" s="33" t="s">
        <v>85</v>
      </c>
    </row>
    <row r="903" spans="1:104" x14ac:dyDescent="0.25">
      <c r="A903">
        <v>902</v>
      </c>
      <c r="B903">
        <v>62</v>
      </c>
      <c r="C903" s="24" t="s">
        <v>3951</v>
      </c>
      <c r="D903" s="12">
        <v>2.415</v>
      </c>
      <c r="E903" s="13">
        <v>0.58289999999999997</v>
      </c>
      <c r="F903" s="7">
        <f t="shared" si="215"/>
        <v>4.1430777148739066</v>
      </c>
      <c r="G903" s="7">
        <f t="shared" si="217"/>
        <v>1.8321000000000001</v>
      </c>
      <c r="H903" s="15">
        <f t="shared" si="218"/>
        <v>2.9979</v>
      </c>
      <c r="I903" s="11">
        <f t="shared" si="219"/>
        <v>0.13405525975132729</v>
      </c>
      <c r="J903" s="32">
        <f t="shared" si="220"/>
        <v>3.2356443440599861E-2</v>
      </c>
      <c r="K903" s="32">
        <f t="shared" si="221"/>
        <v>30.905745306520032</v>
      </c>
      <c r="L903" s="8">
        <v>0</v>
      </c>
      <c r="M903" s="9">
        <v>1</v>
      </c>
      <c r="N903" s="8">
        <v>0</v>
      </c>
      <c r="O903" s="9">
        <v>0</v>
      </c>
      <c r="P903" s="9">
        <v>0</v>
      </c>
      <c r="Q903" s="9">
        <v>1</v>
      </c>
      <c r="R903" s="9">
        <v>0</v>
      </c>
      <c r="S903" s="8">
        <v>942</v>
      </c>
      <c r="T903" s="9">
        <v>3</v>
      </c>
      <c r="U903" s="9">
        <f t="shared" si="222"/>
        <v>938</v>
      </c>
      <c r="V903" s="9">
        <f t="shared" si="223"/>
        <v>20</v>
      </c>
      <c r="W903" s="7">
        <v>12.49</v>
      </c>
      <c r="X903" s="7">
        <v>24.01</v>
      </c>
      <c r="Y903" s="9">
        <v>1</v>
      </c>
      <c r="Z903" s="9">
        <v>0</v>
      </c>
      <c r="AA903" s="9">
        <v>1</v>
      </c>
      <c r="AB903" s="9">
        <v>0</v>
      </c>
      <c r="AC903" s="9">
        <v>0</v>
      </c>
      <c r="AD903" s="29">
        <v>0</v>
      </c>
      <c r="AE903" s="9">
        <v>0</v>
      </c>
      <c r="AF903" s="9">
        <v>1</v>
      </c>
      <c r="AG903" s="29">
        <v>0</v>
      </c>
      <c r="AH903" s="9">
        <v>0</v>
      </c>
      <c r="AI903" s="29">
        <v>1</v>
      </c>
      <c r="AJ903" s="20">
        <v>2005</v>
      </c>
      <c r="AK903" s="32">
        <v>0.05</v>
      </c>
      <c r="AL903" s="32">
        <v>0.109</v>
      </c>
      <c r="AM903" s="32">
        <v>0.69499999999999995</v>
      </c>
      <c r="AN903" s="42">
        <v>0.191</v>
      </c>
      <c r="AO903" s="41" t="s">
        <v>98</v>
      </c>
      <c r="AP903" s="17" t="s">
        <v>98</v>
      </c>
      <c r="AQ903">
        <v>0.49</v>
      </c>
      <c r="AR903" s="39">
        <f t="shared" si="216"/>
        <v>0.51</v>
      </c>
      <c r="AS903">
        <v>0.72</v>
      </c>
      <c r="AT903" s="39">
        <v>0.28000000000000003</v>
      </c>
      <c r="AU903">
        <v>1</v>
      </c>
      <c r="AV903" s="17">
        <v>0</v>
      </c>
      <c r="AW903" t="s">
        <v>98</v>
      </c>
      <c r="AX903" s="17" t="s">
        <v>98</v>
      </c>
      <c r="AY903" s="17" t="s">
        <v>515</v>
      </c>
      <c r="AZ903">
        <v>1</v>
      </c>
      <c r="BA903">
        <v>0</v>
      </c>
      <c r="BB903">
        <v>0</v>
      </c>
      <c r="BC903">
        <v>0</v>
      </c>
      <c r="BD903">
        <v>0</v>
      </c>
      <c r="BE903">
        <v>0</v>
      </c>
      <c r="BF903" s="17">
        <v>0</v>
      </c>
      <c r="BG903">
        <v>1</v>
      </c>
      <c r="BH903">
        <v>0</v>
      </c>
      <c r="BI903" s="17">
        <v>0</v>
      </c>
      <c r="BJ903">
        <v>20349</v>
      </c>
      <c r="BK903">
        <v>1351</v>
      </c>
      <c r="BL903" s="24">
        <v>44.02</v>
      </c>
      <c r="BM903">
        <v>1</v>
      </c>
      <c r="BN903">
        <v>0</v>
      </c>
      <c r="BO903">
        <v>0</v>
      </c>
      <c r="BP903">
        <v>0</v>
      </c>
      <c r="BQ903">
        <v>0</v>
      </c>
      <c r="BR903">
        <v>0</v>
      </c>
      <c r="BS903">
        <v>0</v>
      </c>
      <c r="BT903" s="17">
        <v>0</v>
      </c>
      <c r="BU903">
        <v>0</v>
      </c>
      <c r="BV903">
        <v>0</v>
      </c>
      <c r="BW903">
        <v>1</v>
      </c>
      <c r="BX903" s="17">
        <v>0</v>
      </c>
      <c r="BY903">
        <v>0</v>
      </c>
      <c r="BZ903">
        <v>0</v>
      </c>
      <c r="CA903">
        <v>0</v>
      </c>
      <c r="CB903">
        <v>0</v>
      </c>
      <c r="CC903" s="17">
        <v>0</v>
      </c>
      <c r="CD903">
        <v>0</v>
      </c>
      <c r="CE903">
        <v>0</v>
      </c>
      <c r="CF903">
        <v>1</v>
      </c>
      <c r="CG903">
        <v>1</v>
      </c>
      <c r="CH903">
        <v>0</v>
      </c>
      <c r="CI903">
        <v>0</v>
      </c>
      <c r="CJ903">
        <v>0</v>
      </c>
      <c r="CK903">
        <v>1</v>
      </c>
      <c r="CL903">
        <v>0</v>
      </c>
      <c r="CM903">
        <v>0</v>
      </c>
      <c r="CN903">
        <v>0</v>
      </c>
      <c r="CO903" s="17">
        <v>0</v>
      </c>
      <c r="CP903">
        <v>0</v>
      </c>
      <c r="CQ903">
        <v>0</v>
      </c>
      <c r="CR903">
        <v>0</v>
      </c>
      <c r="CS903">
        <v>1</v>
      </c>
      <c r="CT903">
        <v>27</v>
      </c>
      <c r="CZ903" s="33" t="s">
        <v>85</v>
      </c>
    </row>
    <row r="904" spans="1:104" x14ac:dyDescent="0.25">
      <c r="A904">
        <v>903</v>
      </c>
      <c r="B904">
        <v>62</v>
      </c>
      <c r="C904" s="24" t="s">
        <v>3951</v>
      </c>
      <c r="D904" s="12">
        <v>1.556</v>
      </c>
      <c r="E904" s="13">
        <v>0.74</v>
      </c>
      <c r="F904" s="7">
        <f t="shared" si="215"/>
        <v>2.102702702702703</v>
      </c>
      <c r="G904" s="7">
        <f t="shared" si="217"/>
        <v>0.81600000000000006</v>
      </c>
      <c r="H904" s="15">
        <f t="shared" si="218"/>
        <v>2.2960000000000003</v>
      </c>
      <c r="I904" s="11">
        <f t="shared" si="219"/>
        <v>8.0432876248302226E-2</v>
      </c>
      <c r="J904" s="32">
        <f t="shared" si="220"/>
        <v>3.8252139089809532E-2</v>
      </c>
      <c r="K904" s="32">
        <f t="shared" si="221"/>
        <v>26.142328868254129</v>
      </c>
      <c r="L904" s="8">
        <v>0</v>
      </c>
      <c r="M904" s="9">
        <v>1</v>
      </c>
      <c r="N904" s="8">
        <v>0</v>
      </c>
      <c r="O904" s="9">
        <v>0</v>
      </c>
      <c r="P904" s="9">
        <v>0</v>
      </c>
      <c r="Q904" s="9">
        <v>1</v>
      </c>
      <c r="R904" s="9">
        <v>0</v>
      </c>
      <c r="S904" s="8">
        <v>683</v>
      </c>
      <c r="T904" s="9">
        <v>3</v>
      </c>
      <c r="U904" s="9">
        <f t="shared" si="222"/>
        <v>679</v>
      </c>
      <c r="V904" s="9">
        <f t="shared" si="223"/>
        <v>20</v>
      </c>
      <c r="W904" s="7">
        <v>14.19</v>
      </c>
      <c r="X904" s="7">
        <v>26.43</v>
      </c>
      <c r="Y904" s="9">
        <v>1</v>
      </c>
      <c r="Z904" s="9">
        <v>0</v>
      </c>
      <c r="AA904" s="9">
        <v>1</v>
      </c>
      <c r="AB904" s="9">
        <v>0</v>
      </c>
      <c r="AC904" s="9">
        <v>0</v>
      </c>
      <c r="AD904" s="29">
        <v>0</v>
      </c>
      <c r="AE904" s="9">
        <v>0</v>
      </c>
      <c r="AF904" s="9">
        <v>1</v>
      </c>
      <c r="AG904" s="29">
        <v>0</v>
      </c>
      <c r="AH904" s="9">
        <v>0</v>
      </c>
      <c r="AI904" s="29">
        <v>1</v>
      </c>
      <c r="AJ904" s="20">
        <v>2015</v>
      </c>
      <c r="AK904" s="32">
        <v>0.05</v>
      </c>
      <c r="AL904" s="32">
        <v>0.109</v>
      </c>
      <c r="AM904" s="32">
        <v>0.69499999999999995</v>
      </c>
      <c r="AN904" s="42">
        <v>0.191</v>
      </c>
      <c r="AO904" s="41" t="s">
        <v>98</v>
      </c>
      <c r="AP904" s="17" t="s">
        <v>98</v>
      </c>
      <c r="AQ904">
        <v>0.53</v>
      </c>
      <c r="AR904" s="39">
        <f t="shared" si="216"/>
        <v>0.47</v>
      </c>
      <c r="AS904">
        <v>0.72</v>
      </c>
      <c r="AT904" s="39">
        <v>0.28000000000000003</v>
      </c>
      <c r="AU904">
        <v>1</v>
      </c>
      <c r="AV904" s="17">
        <v>0</v>
      </c>
      <c r="AW904" t="s">
        <v>98</v>
      </c>
      <c r="AX904" s="17" t="s">
        <v>98</v>
      </c>
      <c r="AY904" s="17" t="s">
        <v>515</v>
      </c>
      <c r="AZ904">
        <v>1</v>
      </c>
      <c r="BA904">
        <v>0</v>
      </c>
      <c r="BB904">
        <v>0</v>
      </c>
      <c r="BC904">
        <v>0</v>
      </c>
      <c r="BD904">
        <v>0</v>
      </c>
      <c r="BE904">
        <v>0</v>
      </c>
      <c r="BF904" s="17">
        <v>0</v>
      </c>
      <c r="BG904">
        <v>1</v>
      </c>
      <c r="BH904">
        <v>0</v>
      </c>
      <c r="BI904" s="17">
        <v>0</v>
      </c>
      <c r="BJ904">
        <v>23733</v>
      </c>
      <c r="BK904">
        <v>1419</v>
      </c>
      <c r="BL904" s="24">
        <v>46.7</v>
      </c>
      <c r="BM904">
        <v>1</v>
      </c>
      <c r="BN904">
        <v>0</v>
      </c>
      <c r="BO904">
        <v>0</v>
      </c>
      <c r="BP904">
        <v>0</v>
      </c>
      <c r="BQ904">
        <v>0</v>
      </c>
      <c r="BR904">
        <v>0</v>
      </c>
      <c r="BS904">
        <v>0</v>
      </c>
      <c r="BT904" s="17">
        <v>0</v>
      </c>
      <c r="BU904">
        <v>0</v>
      </c>
      <c r="BV904">
        <v>0</v>
      </c>
      <c r="BW904">
        <v>1</v>
      </c>
      <c r="BX904" s="17">
        <v>0</v>
      </c>
      <c r="BY904">
        <v>0</v>
      </c>
      <c r="BZ904">
        <v>0</v>
      </c>
      <c r="CA904">
        <v>0</v>
      </c>
      <c r="CB904">
        <v>0</v>
      </c>
      <c r="CC904" s="17">
        <v>0</v>
      </c>
      <c r="CD904">
        <v>0</v>
      </c>
      <c r="CE904">
        <v>0</v>
      </c>
      <c r="CF904">
        <v>1</v>
      </c>
      <c r="CG904">
        <v>1</v>
      </c>
      <c r="CH904">
        <v>0</v>
      </c>
      <c r="CI904">
        <v>0</v>
      </c>
      <c r="CJ904">
        <v>0</v>
      </c>
      <c r="CK904">
        <v>1</v>
      </c>
      <c r="CL904">
        <v>0</v>
      </c>
      <c r="CM904">
        <v>0</v>
      </c>
      <c r="CN904">
        <v>0</v>
      </c>
      <c r="CO904" s="17">
        <v>0</v>
      </c>
      <c r="CP904">
        <v>0</v>
      </c>
      <c r="CQ904">
        <v>0</v>
      </c>
      <c r="CR904">
        <v>0</v>
      </c>
      <c r="CS904">
        <v>1</v>
      </c>
      <c r="CT904">
        <v>27</v>
      </c>
      <c r="CZ904" s="33" t="s">
        <v>85</v>
      </c>
    </row>
    <row r="905" spans="1:104" x14ac:dyDescent="0.25">
      <c r="A905">
        <v>904</v>
      </c>
      <c r="B905">
        <v>62</v>
      </c>
      <c r="C905" s="24" t="s">
        <v>3951</v>
      </c>
      <c r="D905" s="12">
        <v>3.3570000000000002</v>
      </c>
      <c r="E905" s="13">
        <v>0.25380000000000003</v>
      </c>
      <c r="F905" s="7">
        <f t="shared" si="215"/>
        <v>13.226950354609929</v>
      </c>
      <c r="G905" s="7">
        <f t="shared" si="217"/>
        <v>3.1032000000000002</v>
      </c>
      <c r="H905" s="15">
        <f t="shared" si="218"/>
        <v>3.6108000000000002</v>
      </c>
      <c r="I905" s="11">
        <f t="shared" si="219"/>
        <v>0.25507516789330476</v>
      </c>
      <c r="J905" s="32">
        <f t="shared" si="220"/>
        <v>1.9284503309895965E-2</v>
      </c>
      <c r="K905" s="32">
        <f t="shared" si="221"/>
        <v>51.855107903496986</v>
      </c>
      <c r="L905" s="8">
        <v>0</v>
      </c>
      <c r="M905" s="9">
        <v>1</v>
      </c>
      <c r="N905" s="8">
        <v>0</v>
      </c>
      <c r="O905" s="9">
        <v>0</v>
      </c>
      <c r="P905" s="9">
        <v>0</v>
      </c>
      <c r="Q905" s="9">
        <v>1</v>
      </c>
      <c r="R905" s="9">
        <v>0</v>
      </c>
      <c r="S905" s="8">
        <v>2518</v>
      </c>
      <c r="T905" s="9">
        <v>3</v>
      </c>
      <c r="U905" s="9">
        <f t="shared" si="222"/>
        <v>2514</v>
      </c>
      <c r="V905" s="9">
        <f t="shared" si="223"/>
        <v>20</v>
      </c>
      <c r="W905" s="7">
        <v>12.84</v>
      </c>
      <c r="X905" s="7">
        <v>25.3</v>
      </c>
      <c r="Y905" s="9">
        <v>1</v>
      </c>
      <c r="Z905" s="9">
        <v>0</v>
      </c>
      <c r="AA905" s="9">
        <v>1</v>
      </c>
      <c r="AB905" s="9">
        <v>0</v>
      </c>
      <c r="AC905" s="9">
        <v>0</v>
      </c>
      <c r="AD905" s="29">
        <v>0</v>
      </c>
      <c r="AE905" s="9">
        <v>0</v>
      </c>
      <c r="AF905" s="9">
        <v>1</v>
      </c>
      <c r="AG905" s="29">
        <v>0</v>
      </c>
      <c r="AH905" s="9">
        <v>0</v>
      </c>
      <c r="AI905" s="29">
        <v>1</v>
      </c>
      <c r="AJ905" s="20">
        <v>2006</v>
      </c>
      <c r="AK905" s="32">
        <v>0.05</v>
      </c>
      <c r="AL905" s="32">
        <v>0.109</v>
      </c>
      <c r="AM905" s="32">
        <v>0.69499999999999995</v>
      </c>
      <c r="AN905" s="42">
        <v>0.191</v>
      </c>
      <c r="AO905" s="41" t="s">
        <v>98</v>
      </c>
      <c r="AP905" s="17" t="s">
        <v>98</v>
      </c>
      <c r="AQ905">
        <v>0.5</v>
      </c>
      <c r="AR905" s="39">
        <f t="shared" si="216"/>
        <v>0.5</v>
      </c>
      <c r="AS905">
        <v>0.72</v>
      </c>
      <c r="AT905" s="39">
        <v>0.28000000000000003</v>
      </c>
      <c r="AU905">
        <v>1</v>
      </c>
      <c r="AV905" s="17">
        <v>0</v>
      </c>
      <c r="AW905" t="s">
        <v>98</v>
      </c>
      <c r="AX905" s="17" t="s">
        <v>98</v>
      </c>
      <c r="AY905" s="17" t="s">
        <v>515</v>
      </c>
      <c r="AZ905">
        <v>1</v>
      </c>
      <c r="BA905">
        <v>0</v>
      </c>
      <c r="BB905">
        <v>0</v>
      </c>
      <c r="BC905">
        <v>0</v>
      </c>
      <c r="BD905">
        <v>0</v>
      </c>
      <c r="BE905">
        <v>0</v>
      </c>
      <c r="BF905" s="17">
        <v>0</v>
      </c>
      <c r="BG905">
        <v>1</v>
      </c>
      <c r="BH905">
        <v>0</v>
      </c>
      <c r="BI905" s="17">
        <v>0</v>
      </c>
      <c r="BJ905">
        <v>20841</v>
      </c>
      <c r="BK905">
        <v>1400</v>
      </c>
      <c r="BL905" s="24">
        <v>44.55</v>
      </c>
      <c r="BM905">
        <v>1</v>
      </c>
      <c r="BN905">
        <v>0</v>
      </c>
      <c r="BO905">
        <v>0</v>
      </c>
      <c r="BP905">
        <v>0</v>
      </c>
      <c r="BQ905">
        <v>0</v>
      </c>
      <c r="BR905">
        <v>0</v>
      </c>
      <c r="BS905">
        <v>0</v>
      </c>
      <c r="BT905" s="17">
        <v>0</v>
      </c>
      <c r="BU905">
        <v>0</v>
      </c>
      <c r="BV905">
        <v>0</v>
      </c>
      <c r="BW905">
        <v>1</v>
      </c>
      <c r="BX905" s="17">
        <v>0</v>
      </c>
      <c r="BY905">
        <v>0</v>
      </c>
      <c r="BZ905">
        <v>0</v>
      </c>
      <c r="CA905">
        <v>0</v>
      </c>
      <c r="CB905">
        <v>0</v>
      </c>
      <c r="CC905" s="17">
        <v>0</v>
      </c>
      <c r="CD905">
        <v>0</v>
      </c>
      <c r="CE905">
        <v>0</v>
      </c>
      <c r="CF905">
        <v>1</v>
      </c>
      <c r="CG905">
        <v>1</v>
      </c>
      <c r="CH905">
        <v>0</v>
      </c>
      <c r="CI905">
        <v>0</v>
      </c>
      <c r="CJ905">
        <v>0</v>
      </c>
      <c r="CK905">
        <v>1</v>
      </c>
      <c r="CL905">
        <v>0</v>
      </c>
      <c r="CM905">
        <v>0</v>
      </c>
      <c r="CN905">
        <v>0</v>
      </c>
      <c r="CO905" s="17">
        <v>0</v>
      </c>
      <c r="CP905">
        <v>0</v>
      </c>
      <c r="CQ905">
        <v>0</v>
      </c>
      <c r="CR905">
        <v>0</v>
      </c>
      <c r="CS905">
        <v>1</v>
      </c>
      <c r="CT905">
        <v>27</v>
      </c>
      <c r="CZ905" s="33" t="s">
        <v>85</v>
      </c>
    </row>
    <row r="906" spans="1:104" x14ac:dyDescent="0.25">
      <c r="A906">
        <v>905</v>
      </c>
      <c r="B906">
        <v>62</v>
      </c>
      <c r="C906" s="24" t="s">
        <v>3951</v>
      </c>
      <c r="D906" s="12">
        <v>4.4290000000000003</v>
      </c>
      <c r="E906" s="13">
        <v>0.49509999999999998</v>
      </c>
      <c r="F906" s="7">
        <f t="shared" si="215"/>
        <v>8.9456675419107263</v>
      </c>
      <c r="G906" s="7">
        <f t="shared" si="217"/>
        <v>3.9339000000000004</v>
      </c>
      <c r="H906" s="15">
        <f t="shared" si="218"/>
        <v>4.9241000000000001</v>
      </c>
      <c r="I906" s="11">
        <f t="shared" si="219"/>
        <v>0.29007933725999008</v>
      </c>
      <c r="J906" s="32">
        <f t="shared" si="220"/>
        <v>3.2426796088828418E-2</v>
      </c>
      <c r="K906" s="32">
        <f t="shared" si="221"/>
        <v>30.838692705275221</v>
      </c>
      <c r="L906" s="8">
        <v>0</v>
      </c>
      <c r="M906" s="9">
        <v>1</v>
      </c>
      <c r="N906" s="8">
        <v>0</v>
      </c>
      <c r="O906" s="9">
        <v>0</v>
      </c>
      <c r="P906" s="9">
        <v>0</v>
      </c>
      <c r="Q906" s="9">
        <v>1</v>
      </c>
      <c r="R906" s="9">
        <v>0</v>
      </c>
      <c r="S906" s="8">
        <v>874</v>
      </c>
      <c r="T906" s="9">
        <v>2</v>
      </c>
      <c r="U906" s="9">
        <f t="shared" si="222"/>
        <v>871</v>
      </c>
      <c r="V906" s="9">
        <f t="shared" si="223"/>
        <v>20</v>
      </c>
      <c r="W906" s="7">
        <v>12.16</v>
      </c>
      <c r="X906" s="7">
        <v>23.74</v>
      </c>
      <c r="Y906" s="9">
        <v>1</v>
      </c>
      <c r="Z906" s="9">
        <v>0</v>
      </c>
      <c r="AA906" s="9">
        <v>1</v>
      </c>
      <c r="AB906" s="9">
        <v>0</v>
      </c>
      <c r="AC906" s="9">
        <v>0</v>
      </c>
      <c r="AD906" s="29">
        <v>0</v>
      </c>
      <c r="AE906" s="9">
        <v>0</v>
      </c>
      <c r="AF906" s="9">
        <v>1</v>
      </c>
      <c r="AG906" s="29">
        <v>0</v>
      </c>
      <c r="AH906" s="9">
        <v>0</v>
      </c>
      <c r="AI906" s="29">
        <v>1</v>
      </c>
      <c r="AJ906" s="20">
        <v>1997</v>
      </c>
      <c r="AK906" s="32">
        <v>0.05</v>
      </c>
      <c r="AL906" s="32">
        <v>0.109</v>
      </c>
      <c r="AM906" s="32">
        <v>0.69499999999999995</v>
      </c>
      <c r="AN906" s="42">
        <v>0.191</v>
      </c>
      <c r="AO906" s="41" t="s">
        <v>98</v>
      </c>
      <c r="AP906" s="17" t="s">
        <v>98</v>
      </c>
      <c r="AQ906">
        <v>0.5</v>
      </c>
      <c r="AR906" s="39">
        <f t="shared" si="216"/>
        <v>0.5</v>
      </c>
      <c r="AS906">
        <v>0.72</v>
      </c>
      <c r="AT906" s="39">
        <v>0.28000000000000003</v>
      </c>
      <c r="AU906">
        <v>1</v>
      </c>
      <c r="AV906" s="17">
        <v>0</v>
      </c>
      <c r="AW906" t="s">
        <v>98</v>
      </c>
      <c r="AX906" s="17" t="s">
        <v>98</v>
      </c>
      <c r="AY906" s="17" t="s">
        <v>515</v>
      </c>
      <c r="AZ906">
        <v>1</v>
      </c>
      <c r="BA906">
        <v>0</v>
      </c>
      <c r="BB906">
        <v>0</v>
      </c>
      <c r="BC906">
        <v>0</v>
      </c>
      <c r="BD906">
        <v>0</v>
      </c>
      <c r="BE906">
        <v>0</v>
      </c>
      <c r="BF906" s="17">
        <v>0</v>
      </c>
      <c r="BG906">
        <v>1</v>
      </c>
      <c r="BH906">
        <v>0</v>
      </c>
      <c r="BI906" s="17">
        <v>0</v>
      </c>
      <c r="BJ906">
        <v>16471</v>
      </c>
      <c r="BK906">
        <v>1190</v>
      </c>
      <c r="BL906" s="24">
        <v>43.52</v>
      </c>
      <c r="BM906">
        <v>1</v>
      </c>
      <c r="BN906">
        <v>0</v>
      </c>
      <c r="BO906">
        <v>0</v>
      </c>
      <c r="BP906">
        <v>0</v>
      </c>
      <c r="BQ906">
        <v>0</v>
      </c>
      <c r="BR906">
        <v>0</v>
      </c>
      <c r="BS906">
        <v>0</v>
      </c>
      <c r="BT906" s="17">
        <v>0</v>
      </c>
      <c r="BU906">
        <v>0</v>
      </c>
      <c r="BV906">
        <v>0</v>
      </c>
      <c r="BW906">
        <v>1</v>
      </c>
      <c r="BX906" s="17">
        <v>0</v>
      </c>
      <c r="BY906">
        <v>0</v>
      </c>
      <c r="BZ906">
        <v>0</v>
      </c>
      <c r="CA906">
        <v>0</v>
      </c>
      <c r="CB906">
        <v>0</v>
      </c>
      <c r="CC906" s="17">
        <v>0</v>
      </c>
      <c r="CD906">
        <v>0</v>
      </c>
      <c r="CE906">
        <v>0</v>
      </c>
      <c r="CF906">
        <v>1</v>
      </c>
      <c r="CG906">
        <v>1</v>
      </c>
      <c r="CH906">
        <v>0</v>
      </c>
      <c r="CI906">
        <v>0</v>
      </c>
      <c r="CJ906">
        <v>1</v>
      </c>
      <c r="CK906">
        <v>1</v>
      </c>
      <c r="CL906">
        <v>0</v>
      </c>
      <c r="CM906">
        <v>0</v>
      </c>
      <c r="CN906">
        <v>0</v>
      </c>
      <c r="CO906" s="17">
        <v>0</v>
      </c>
      <c r="CP906">
        <v>0</v>
      </c>
      <c r="CQ906">
        <v>0</v>
      </c>
      <c r="CR906">
        <v>0</v>
      </c>
      <c r="CS906">
        <v>1</v>
      </c>
      <c r="CT906">
        <v>27</v>
      </c>
      <c r="CZ906" s="33" t="s">
        <v>85</v>
      </c>
    </row>
    <row r="907" spans="1:104" x14ac:dyDescent="0.25">
      <c r="A907">
        <v>906</v>
      </c>
      <c r="B907">
        <v>62</v>
      </c>
      <c r="C907" s="24" t="s">
        <v>3951</v>
      </c>
      <c r="D907" s="12">
        <v>4.1890000000000001</v>
      </c>
      <c r="E907" s="13">
        <v>0.44290000000000002</v>
      </c>
      <c r="F907" s="7">
        <f t="shared" si="215"/>
        <v>9.4581169564235719</v>
      </c>
      <c r="G907" s="7">
        <f t="shared" si="217"/>
        <v>3.7461000000000002</v>
      </c>
      <c r="H907" s="15">
        <f t="shared" si="218"/>
        <v>4.6318999999999999</v>
      </c>
      <c r="I907" s="11">
        <f t="shared" si="219"/>
        <v>0.29421085325313495</v>
      </c>
      <c r="J907" s="32">
        <f t="shared" si="220"/>
        <v>3.1106704919029234E-2</v>
      </c>
      <c r="K907" s="32">
        <f t="shared" si="221"/>
        <v>32.147410103480922</v>
      </c>
      <c r="L907" s="8">
        <v>0</v>
      </c>
      <c r="M907" s="9">
        <v>1</v>
      </c>
      <c r="N907" s="8">
        <v>0</v>
      </c>
      <c r="O907" s="9">
        <v>0</v>
      </c>
      <c r="P907" s="9">
        <v>0</v>
      </c>
      <c r="Q907" s="9">
        <v>1</v>
      </c>
      <c r="R907" s="9">
        <v>0</v>
      </c>
      <c r="S907" s="8">
        <v>947</v>
      </c>
      <c r="T907" s="9">
        <v>2</v>
      </c>
      <c r="U907" s="9">
        <f t="shared" si="222"/>
        <v>944</v>
      </c>
      <c r="V907" s="9">
        <f t="shared" si="223"/>
        <v>20</v>
      </c>
      <c r="W907" s="7">
        <v>12.49</v>
      </c>
      <c r="X907" s="7">
        <v>24.01</v>
      </c>
      <c r="Y907" s="9">
        <v>1</v>
      </c>
      <c r="Z907" s="9">
        <v>0</v>
      </c>
      <c r="AA907" s="9">
        <v>1</v>
      </c>
      <c r="AB907" s="9">
        <v>0</v>
      </c>
      <c r="AC907" s="9">
        <v>0</v>
      </c>
      <c r="AD907" s="29">
        <v>0</v>
      </c>
      <c r="AE907" s="9">
        <v>0</v>
      </c>
      <c r="AF907" s="9">
        <v>1</v>
      </c>
      <c r="AG907" s="29">
        <v>0</v>
      </c>
      <c r="AH907" s="9">
        <v>0</v>
      </c>
      <c r="AI907" s="29">
        <v>1</v>
      </c>
      <c r="AJ907" s="20">
        <v>2005</v>
      </c>
      <c r="AK907" s="32">
        <v>0.05</v>
      </c>
      <c r="AL907" s="32">
        <v>0.109</v>
      </c>
      <c r="AM907" s="32">
        <v>0.69499999999999995</v>
      </c>
      <c r="AN907" s="42">
        <v>0.191</v>
      </c>
      <c r="AO907" s="41" t="s">
        <v>98</v>
      </c>
      <c r="AP907" s="17" t="s">
        <v>98</v>
      </c>
      <c r="AQ907">
        <v>0.49</v>
      </c>
      <c r="AR907" s="39">
        <f t="shared" si="216"/>
        <v>0.51</v>
      </c>
      <c r="AS907">
        <v>0.72</v>
      </c>
      <c r="AT907" s="39">
        <v>0.28000000000000003</v>
      </c>
      <c r="AU907">
        <v>1</v>
      </c>
      <c r="AV907" s="17">
        <v>0</v>
      </c>
      <c r="AW907" t="s">
        <v>98</v>
      </c>
      <c r="AX907" s="17" t="s">
        <v>98</v>
      </c>
      <c r="AY907" s="17" t="s">
        <v>515</v>
      </c>
      <c r="AZ907">
        <v>1</v>
      </c>
      <c r="BA907">
        <v>0</v>
      </c>
      <c r="BB907">
        <v>0</v>
      </c>
      <c r="BC907">
        <v>0</v>
      </c>
      <c r="BD907">
        <v>0</v>
      </c>
      <c r="BE907">
        <v>0</v>
      </c>
      <c r="BF907" s="17">
        <v>0</v>
      </c>
      <c r="BG907">
        <v>1</v>
      </c>
      <c r="BH907">
        <v>0</v>
      </c>
      <c r="BI907" s="17">
        <v>0</v>
      </c>
      <c r="BJ907">
        <v>20349</v>
      </c>
      <c r="BK907">
        <v>1351</v>
      </c>
      <c r="BL907" s="24">
        <v>44.02</v>
      </c>
      <c r="BM907">
        <v>1</v>
      </c>
      <c r="BN907">
        <v>0</v>
      </c>
      <c r="BO907">
        <v>0</v>
      </c>
      <c r="BP907">
        <v>0</v>
      </c>
      <c r="BQ907">
        <v>0</v>
      </c>
      <c r="BR907">
        <v>0</v>
      </c>
      <c r="BS907">
        <v>0</v>
      </c>
      <c r="BT907" s="17">
        <v>0</v>
      </c>
      <c r="BU907">
        <v>0</v>
      </c>
      <c r="BV907">
        <v>0</v>
      </c>
      <c r="BW907">
        <v>1</v>
      </c>
      <c r="BX907" s="17">
        <v>0</v>
      </c>
      <c r="BY907">
        <v>0</v>
      </c>
      <c r="BZ907">
        <v>0</v>
      </c>
      <c r="CA907">
        <v>0</v>
      </c>
      <c r="CB907">
        <v>0</v>
      </c>
      <c r="CC907" s="17">
        <v>0</v>
      </c>
      <c r="CD907">
        <v>0</v>
      </c>
      <c r="CE907">
        <v>0</v>
      </c>
      <c r="CF907">
        <v>1</v>
      </c>
      <c r="CG907">
        <v>1</v>
      </c>
      <c r="CH907">
        <v>0</v>
      </c>
      <c r="CI907">
        <v>0</v>
      </c>
      <c r="CJ907">
        <v>1</v>
      </c>
      <c r="CK907">
        <v>1</v>
      </c>
      <c r="CL907">
        <v>0</v>
      </c>
      <c r="CM907">
        <v>0</v>
      </c>
      <c r="CN907">
        <v>0</v>
      </c>
      <c r="CO907" s="17">
        <v>0</v>
      </c>
      <c r="CP907">
        <v>0</v>
      </c>
      <c r="CQ907">
        <v>0</v>
      </c>
      <c r="CR907">
        <v>0</v>
      </c>
      <c r="CS907">
        <v>1</v>
      </c>
      <c r="CT907">
        <v>27</v>
      </c>
      <c r="CZ907" s="33" t="s">
        <v>85</v>
      </c>
    </row>
    <row r="908" spans="1:104" x14ac:dyDescent="0.25">
      <c r="A908">
        <v>907</v>
      </c>
      <c r="B908">
        <v>62</v>
      </c>
      <c r="C908" s="24" t="s">
        <v>3951</v>
      </c>
      <c r="D908" s="12">
        <v>4.0449999999999999</v>
      </c>
      <c r="E908" s="13">
        <v>0.59989999999999999</v>
      </c>
      <c r="F908" s="7">
        <f t="shared" si="215"/>
        <v>6.7427904650775128</v>
      </c>
      <c r="G908" s="7">
        <f t="shared" si="217"/>
        <v>3.4451000000000001</v>
      </c>
      <c r="H908" s="15">
        <f t="shared" si="218"/>
        <v>4.6448999999999998</v>
      </c>
      <c r="I908" s="11">
        <f t="shared" si="219"/>
        <v>0.25660715362909847</v>
      </c>
      <c r="J908" s="32">
        <f t="shared" si="220"/>
        <v>3.8056521993101652E-2</v>
      </c>
      <c r="K908" s="32">
        <f t="shared" si="221"/>
        <v>26.276704954311533</v>
      </c>
      <c r="L908" s="8">
        <v>0</v>
      </c>
      <c r="M908" s="9">
        <v>1</v>
      </c>
      <c r="N908" s="8">
        <v>0</v>
      </c>
      <c r="O908" s="9">
        <v>0</v>
      </c>
      <c r="P908" s="9">
        <v>0</v>
      </c>
      <c r="Q908" s="9">
        <v>1</v>
      </c>
      <c r="R908" s="9">
        <v>0</v>
      </c>
      <c r="S908" s="8">
        <v>648</v>
      </c>
      <c r="T908" s="9">
        <v>2</v>
      </c>
      <c r="U908" s="9">
        <f t="shared" si="222"/>
        <v>645</v>
      </c>
      <c r="V908" s="9">
        <f t="shared" si="223"/>
        <v>20</v>
      </c>
      <c r="W908" s="7">
        <v>14.19</v>
      </c>
      <c r="X908" s="7">
        <v>26.43</v>
      </c>
      <c r="Y908" s="9">
        <v>1</v>
      </c>
      <c r="Z908" s="9">
        <v>0</v>
      </c>
      <c r="AA908" s="9">
        <v>1</v>
      </c>
      <c r="AB908" s="9">
        <v>0</v>
      </c>
      <c r="AC908" s="9">
        <v>0</v>
      </c>
      <c r="AD908" s="29">
        <v>0</v>
      </c>
      <c r="AE908" s="9">
        <v>0</v>
      </c>
      <c r="AF908" s="9">
        <v>1</v>
      </c>
      <c r="AG908" s="29">
        <v>0</v>
      </c>
      <c r="AH908" s="9">
        <v>0</v>
      </c>
      <c r="AI908" s="29">
        <v>1</v>
      </c>
      <c r="AJ908" s="20">
        <v>2015</v>
      </c>
      <c r="AK908" s="32">
        <v>0.05</v>
      </c>
      <c r="AL908" s="32">
        <v>0.109</v>
      </c>
      <c r="AM908" s="32">
        <v>0.69499999999999995</v>
      </c>
      <c r="AN908" s="42">
        <v>0.191</v>
      </c>
      <c r="AO908" s="41" t="s">
        <v>98</v>
      </c>
      <c r="AP908" s="17" t="s">
        <v>98</v>
      </c>
      <c r="AQ908">
        <v>0.53</v>
      </c>
      <c r="AR908" s="39">
        <f t="shared" si="216"/>
        <v>0.47</v>
      </c>
      <c r="AS908">
        <v>0.72</v>
      </c>
      <c r="AT908" s="39">
        <v>0.28000000000000003</v>
      </c>
      <c r="AU908">
        <v>1</v>
      </c>
      <c r="AV908" s="17">
        <v>0</v>
      </c>
      <c r="AW908" t="s">
        <v>98</v>
      </c>
      <c r="AX908" s="17" t="s">
        <v>98</v>
      </c>
      <c r="AY908" s="17" t="s">
        <v>515</v>
      </c>
      <c r="AZ908">
        <v>1</v>
      </c>
      <c r="BA908">
        <v>0</v>
      </c>
      <c r="BB908">
        <v>0</v>
      </c>
      <c r="BC908">
        <v>0</v>
      </c>
      <c r="BD908">
        <v>0</v>
      </c>
      <c r="BE908">
        <v>0</v>
      </c>
      <c r="BF908" s="17">
        <v>0</v>
      </c>
      <c r="BG908">
        <v>1</v>
      </c>
      <c r="BH908">
        <v>0</v>
      </c>
      <c r="BI908" s="17">
        <v>0</v>
      </c>
      <c r="BJ908">
        <v>23733</v>
      </c>
      <c r="BK908">
        <v>1419</v>
      </c>
      <c r="BL908" s="24">
        <v>46.7</v>
      </c>
      <c r="BM908">
        <v>1</v>
      </c>
      <c r="BN908">
        <v>0</v>
      </c>
      <c r="BO908">
        <v>0</v>
      </c>
      <c r="BP908">
        <v>0</v>
      </c>
      <c r="BQ908">
        <v>0</v>
      </c>
      <c r="BR908">
        <v>0</v>
      </c>
      <c r="BS908">
        <v>0</v>
      </c>
      <c r="BT908" s="17">
        <v>0</v>
      </c>
      <c r="BU908">
        <v>0</v>
      </c>
      <c r="BV908">
        <v>0</v>
      </c>
      <c r="BW908">
        <v>1</v>
      </c>
      <c r="BX908" s="17">
        <v>0</v>
      </c>
      <c r="BY908">
        <v>0</v>
      </c>
      <c r="BZ908">
        <v>0</v>
      </c>
      <c r="CA908">
        <v>0</v>
      </c>
      <c r="CB908">
        <v>0</v>
      </c>
      <c r="CC908" s="17">
        <v>0</v>
      </c>
      <c r="CD908">
        <v>0</v>
      </c>
      <c r="CE908">
        <v>0</v>
      </c>
      <c r="CF908">
        <v>1</v>
      </c>
      <c r="CG908">
        <v>1</v>
      </c>
      <c r="CH908">
        <v>0</v>
      </c>
      <c r="CI908">
        <v>0</v>
      </c>
      <c r="CJ908">
        <v>1</v>
      </c>
      <c r="CK908">
        <v>1</v>
      </c>
      <c r="CL908">
        <v>0</v>
      </c>
      <c r="CM908">
        <v>0</v>
      </c>
      <c r="CN908">
        <v>0</v>
      </c>
      <c r="CO908" s="17">
        <v>0</v>
      </c>
      <c r="CP908">
        <v>0</v>
      </c>
      <c r="CQ908">
        <v>0</v>
      </c>
      <c r="CR908">
        <v>0</v>
      </c>
      <c r="CS908">
        <v>1</v>
      </c>
      <c r="CT908">
        <v>27</v>
      </c>
      <c r="CZ908" s="33" t="s">
        <v>85</v>
      </c>
    </row>
    <row r="909" spans="1:104" x14ac:dyDescent="0.25">
      <c r="A909">
        <v>908</v>
      </c>
      <c r="B909">
        <v>62</v>
      </c>
      <c r="C909" s="24" t="s">
        <v>3951</v>
      </c>
      <c r="D909" s="12">
        <v>4.8689999999999998</v>
      </c>
      <c r="E909" s="13">
        <v>0.22600000000000001</v>
      </c>
      <c r="F909" s="7">
        <f t="shared" ref="F909:F917" si="224">D909/E909</f>
        <v>21.544247787610619</v>
      </c>
      <c r="G909" s="7">
        <f t="shared" si="217"/>
        <v>4.6429999999999998</v>
      </c>
      <c r="H909" s="15">
        <f t="shared" si="218"/>
        <v>5.0949999999999998</v>
      </c>
      <c r="I909" s="11">
        <f t="shared" si="219"/>
        <v>0.39471607531309572</v>
      </c>
      <c r="J909" s="32">
        <f t="shared" si="220"/>
        <v>1.8321181561051475E-2</v>
      </c>
      <c r="K909" s="32">
        <f t="shared" si="221"/>
        <v>54.581632558342967</v>
      </c>
      <c r="L909" s="8">
        <v>0</v>
      </c>
      <c r="M909" s="9">
        <v>1</v>
      </c>
      <c r="N909" s="8">
        <v>0</v>
      </c>
      <c r="O909" s="9">
        <v>0</v>
      </c>
      <c r="P909" s="9">
        <v>0</v>
      </c>
      <c r="Q909" s="9">
        <v>1</v>
      </c>
      <c r="R909" s="9">
        <v>0</v>
      </c>
      <c r="S909" s="8">
        <v>2518</v>
      </c>
      <c r="T909" s="9">
        <v>2</v>
      </c>
      <c r="U909" s="9">
        <f t="shared" si="222"/>
        <v>2515</v>
      </c>
      <c r="V909" s="9">
        <f t="shared" si="223"/>
        <v>20</v>
      </c>
      <c r="W909" s="7">
        <v>12.84</v>
      </c>
      <c r="X909" s="7">
        <v>25.3</v>
      </c>
      <c r="Y909" s="9">
        <v>1</v>
      </c>
      <c r="Z909" s="9">
        <v>0</v>
      </c>
      <c r="AA909" s="9">
        <v>1</v>
      </c>
      <c r="AB909" s="9">
        <v>0</v>
      </c>
      <c r="AC909" s="9">
        <v>0</v>
      </c>
      <c r="AD909" s="29">
        <v>0</v>
      </c>
      <c r="AE909" s="9">
        <v>0</v>
      </c>
      <c r="AF909" s="9">
        <v>1</v>
      </c>
      <c r="AG909" s="29">
        <v>0</v>
      </c>
      <c r="AH909" s="9">
        <v>0</v>
      </c>
      <c r="AI909" s="29">
        <v>1</v>
      </c>
      <c r="AJ909" s="20">
        <v>2006</v>
      </c>
      <c r="AK909" s="32">
        <v>0.05</v>
      </c>
      <c r="AL909" s="32">
        <v>0.109</v>
      </c>
      <c r="AM909" s="32">
        <v>0.69499999999999995</v>
      </c>
      <c r="AN909" s="42">
        <v>0.191</v>
      </c>
      <c r="AO909" s="41" t="s">
        <v>98</v>
      </c>
      <c r="AP909" s="17" t="s">
        <v>98</v>
      </c>
      <c r="AQ909">
        <v>0.5</v>
      </c>
      <c r="AR909" s="39">
        <f t="shared" si="216"/>
        <v>0.5</v>
      </c>
      <c r="AS909">
        <v>0.72</v>
      </c>
      <c r="AT909" s="39">
        <v>0.28000000000000003</v>
      </c>
      <c r="AU909">
        <v>1</v>
      </c>
      <c r="AV909" s="17">
        <v>0</v>
      </c>
      <c r="AW909" t="s">
        <v>98</v>
      </c>
      <c r="AX909" s="17" t="s">
        <v>98</v>
      </c>
      <c r="AY909" s="17" t="s">
        <v>515</v>
      </c>
      <c r="AZ909">
        <v>1</v>
      </c>
      <c r="BA909">
        <v>0</v>
      </c>
      <c r="BB909">
        <v>0</v>
      </c>
      <c r="BC909">
        <v>0</v>
      </c>
      <c r="BD909">
        <v>0</v>
      </c>
      <c r="BE909">
        <v>0</v>
      </c>
      <c r="BF909" s="17">
        <v>0</v>
      </c>
      <c r="BG909">
        <v>1</v>
      </c>
      <c r="BH909">
        <v>0</v>
      </c>
      <c r="BI909" s="17">
        <v>0</v>
      </c>
      <c r="BJ909">
        <v>20841</v>
      </c>
      <c r="BK909">
        <v>1400</v>
      </c>
      <c r="BL909" s="24">
        <v>44.55</v>
      </c>
      <c r="BM909">
        <v>1</v>
      </c>
      <c r="BN909">
        <v>0</v>
      </c>
      <c r="BO909">
        <v>0</v>
      </c>
      <c r="BP909">
        <v>0</v>
      </c>
      <c r="BQ909">
        <v>0</v>
      </c>
      <c r="BR909">
        <v>0</v>
      </c>
      <c r="BS909">
        <v>0</v>
      </c>
      <c r="BT909" s="17">
        <v>0</v>
      </c>
      <c r="BU909">
        <v>0</v>
      </c>
      <c r="BV909">
        <v>0</v>
      </c>
      <c r="BW909">
        <v>1</v>
      </c>
      <c r="BX909" s="17">
        <v>0</v>
      </c>
      <c r="BY909">
        <v>0</v>
      </c>
      <c r="BZ909">
        <v>0</v>
      </c>
      <c r="CA909">
        <v>0</v>
      </c>
      <c r="CB909">
        <v>0</v>
      </c>
      <c r="CC909" s="17">
        <v>0</v>
      </c>
      <c r="CD909">
        <v>0</v>
      </c>
      <c r="CE909">
        <v>0</v>
      </c>
      <c r="CF909">
        <v>1</v>
      </c>
      <c r="CG909">
        <v>1</v>
      </c>
      <c r="CH909">
        <v>0</v>
      </c>
      <c r="CI909">
        <v>0</v>
      </c>
      <c r="CJ909">
        <v>1</v>
      </c>
      <c r="CK909">
        <v>1</v>
      </c>
      <c r="CL909">
        <v>0</v>
      </c>
      <c r="CM909">
        <v>0</v>
      </c>
      <c r="CN909">
        <v>0</v>
      </c>
      <c r="CO909" s="17">
        <v>0</v>
      </c>
      <c r="CP909">
        <v>0</v>
      </c>
      <c r="CQ909">
        <v>0</v>
      </c>
      <c r="CR909">
        <v>0</v>
      </c>
      <c r="CS909">
        <v>1</v>
      </c>
      <c r="CT909">
        <v>27</v>
      </c>
      <c r="CZ909" s="33" t="s">
        <v>85</v>
      </c>
    </row>
    <row r="910" spans="1:104" x14ac:dyDescent="0.25">
      <c r="A910">
        <v>909</v>
      </c>
      <c r="B910">
        <v>62</v>
      </c>
      <c r="C910" s="24" t="s">
        <v>3951</v>
      </c>
      <c r="D910" s="12">
        <v>2.4340000000000002</v>
      </c>
      <c r="E910" s="13">
        <v>0.91990000000000005</v>
      </c>
      <c r="F910" s="7">
        <f t="shared" si="224"/>
        <v>2.6459397760626153</v>
      </c>
      <c r="G910" s="7">
        <f t="shared" si="217"/>
        <v>1.5141</v>
      </c>
      <c r="H910" s="15">
        <f t="shared" si="218"/>
        <v>3.3539000000000003</v>
      </c>
      <c r="I910" s="11">
        <f t="shared" si="219"/>
        <v>0.12745028691767002</v>
      </c>
      <c r="J910" s="32">
        <f t="shared" si="220"/>
        <v>4.8168249357257456E-2</v>
      </c>
      <c r="K910" s="32">
        <f t="shared" si="221"/>
        <v>20.760563511103214</v>
      </c>
      <c r="L910" s="8">
        <v>0</v>
      </c>
      <c r="M910" s="9">
        <v>1</v>
      </c>
      <c r="N910" s="8">
        <v>0</v>
      </c>
      <c r="O910" s="9">
        <v>0</v>
      </c>
      <c r="P910" s="9">
        <v>0</v>
      </c>
      <c r="Q910" s="9">
        <v>1</v>
      </c>
      <c r="R910" s="9">
        <v>0</v>
      </c>
      <c r="S910" s="8">
        <v>426</v>
      </c>
      <c r="T910" s="9">
        <v>1</v>
      </c>
      <c r="U910" s="9">
        <f t="shared" si="222"/>
        <v>424</v>
      </c>
      <c r="V910" s="9">
        <f t="shared" si="223"/>
        <v>20</v>
      </c>
      <c r="W910" s="7">
        <v>12.16</v>
      </c>
      <c r="X910" s="7">
        <v>23.74</v>
      </c>
      <c r="Y910" s="9">
        <v>1</v>
      </c>
      <c r="Z910" s="9">
        <v>0</v>
      </c>
      <c r="AA910" s="9">
        <v>1</v>
      </c>
      <c r="AB910" s="9">
        <v>0</v>
      </c>
      <c r="AC910" s="9">
        <v>0</v>
      </c>
      <c r="AD910" s="29">
        <v>0</v>
      </c>
      <c r="AE910" s="9">
        <v>0</v>
      </c>
      <c r="AF910" s="9">
        <v>1</v>
      </c>
      <c r="AG910" s="29">
        <v>0</v>
      </c>
      <c r="AH910" s="9">
        <v>0</v>
      </c>
      <c r="AI910" s="29">
        <v>1</v>
      </c>
      <c r="AJ910" s="20">
        <v>1997</v>
      </c>
      <c r="AK910" s="32">
        <v>0.05</v>
      </c>
      <c r="AL910" s="32">
        <v>0.109</v>
      </c>
      <c r="AM910" s="32">
        <v>0.69499999999999995</v>
      </c>
      <c r="AN910" s="42">
        <v>0.191</v>
      </c>
      <c r="AO910" s="41" t="s">
        <v>98</v>
      </c>
      <c r="AP910" s="17" t="s">
        <v>98</v>
      </c>
      <c r="AQ910">
        <v>0</v>
      </c>
      <c r="AR910" s="39">
        <f t="shared" si="216"/>
        <v>1</v>
      </c>
      <c r="AS910">
        <v>0.72</v>
      </c>
      <c r="AT910" s="39">
        <v>0.28000000000000003</v>
      </c>
      <c r="AU910">
        <v>1</v>
      </c>
      <c r="AV910" s="17">
        <v>0</v>
      </c>
      <c r="AW910" t="s">
        <v>98</v>
      </c>
      <c r="AX910" s="17" t="s">
        <v>98</v>
      </c>
      <c r="AY910" s="17" t="s">
        <v>515</v>
      </c>
      <c r="AZ910">
        <v>1</v>
      </c>
      <c r="BA910">
        <v>0</v>
      </c>
      <c r="BB910">
        <v>0</v>
      </c>
      <c r="BC910">
        <v>0</v>
      </c>
      <c r="BD910">
        <v>0</v>
      </c>
      <c r="BE910">
        <v>0</v>
      </c>
      <c r="BF910" s="17">
        <v>0</v>
      </c>
      <c r="BG910">
        <v>1</v>
      </c>
      <c r="BH910">
        <v>0</v>
      </c>
      <c r="BI910" s="17">
        <v>0</v>
      </c>
      <c r="BJ910">
        <v>16471</v>
      </c>
      <c r="BK910">
        <v>1190</v>
      </c>
      <c r="BL910" s="24">
        <v>43.52</v>
      </c>
      <c r="BM910">
        <v>1</v>
      </c>
      <c r="BN910">
        <v>0</v>
      </c>
      <c r="BO910">
        <v>0</v>
      </c>
      <c r="BP910">
        <v>0</v>
      </c>
      <c r="BQ910">
        <v>0</v>
      </c>
      <c r="BR910">
        <v>0</v>
      </c>
      <c r="BS910">
        <v>0</v>
      </c>
      <c r="BT910" s="17">
        <v>0</v>
      </c>
      <c r="BU910">
        <v>0</v>
      </c>
      <c r="BV910">
        <v>0</v>
      </c>
      <c r="BW910">
        <v>1</v>
      </c>
      <c r="BX910" s="17">
        <v>0</v>
      </c>
      <c r="BY910">
        <v>0</v>
      </c>
      <c r="BZ910">
        <v>0</v>
      </c>
      <c r="CA910">
        <v>0</v>
      </c>
      <c r="CB910">
        <v>0</v>
      </c>
      <c r="CC910" s="17">
        <v>0</v>
      </c>
      <c r="CD910">
        <v>0</v>
      </c>
      <c r="CE910">
        <v>0</v>
      </c>
      <c r="CF910">
        <v>1</v>
      </c>
      <c r="CG910">
        <v>1</v>
      </c>
      <c r="CH910">
        <v>0</v>
      </c>
      <c r="CI910">
        <v>0</v>
      </c>
      <c r="CJ910">
        <v>0</v>
      </c>
      <c r="CK910">
        <v>1</v>
      </c>
      <c r="CL910">
        <v>0</v>
      </c>
      <c r="CM910">
        <v>0</v>
      </c>
      <c r="CN910">
        <v>0</v>
      </c>
      <c r="CO910" s="17">
        <v>0</v>
      </c>
      <c r="CP910">
        <v>0</v>
      </c>
      <c r="CQ910">
        <v>0</v>
      </c>
      <c r="CR910">
        <v>0</v>
      </c>
      <c r="CS910">
        <v>1</v>
      </c>
      <c r="CT910">
        <v>27</v>
      </c>
      <c r="CZ910" s="33" t="s">
        <v>85</v>
      </c>
    </row>
    <row r="911" spans="1:104" x14ac:dyDescent="0.25">
      <c r="A911">
        <v>910</v>
      </c>
      <c r="B911">
        <v>62</v>
      </c>
      <c r="C911" s="24" t="s">
        <v>3951</v>
      </c>
      <c r="D911" s="12">
        <v>1.5780000000000001</v>
      </c>
      <c r="E911" s="13">
        <v>0.74250000000000005</v>
      </c>
      <c r="F911" s="7">
        <f t="shared" si="224"/>
        <v>2.1252525252525252</v>
      </c>
      <c r="G911" s="7">
        <f t="shared" si="217"/>
        <v>0.83550000000000002</v>
      </c>
      <c r="H911" s="15">
        <f t="shared" si="218"/>
        <v>2.3205</v>
      </c>
      <c r="I911" s="11">
        <f t="shared" si="219"/>
        <v>9.8395886809123978E-2</v>
      </c>
      <c r="J911" s="32">
        <f t="shared" si="220"/>
        <v>4.6298444838893886E-2</v>
      </c>
      <c r="K911" s="32">
        <f t="shared" si="221"/>
        <v>21.598997622484525</v>
      </c>
      <c r="L911" s="8">
        <v>0</v>
      </c>
      <c r="M911" s="9">
        <v>1</v>
      </c>
      <c r="N911" s="8">
        <v>0</v>
      </c>
      <c r="O911" s="9">
        <v>0</v>
      </c>
      <c r="P911" s="9">
        <v>0</v>
      </c>
      <c r="Q911" s="9">
        <v>1</v>
      </c>
      <c r="R911" s="9">
        <v>0</v>
      </c>
      <c r="S911" s="8">
        <v>464</v>
      </c>
      <c r="T911" s="9">
        <v>1</v>
      </c>
      <c r="U911" s="9">
        <f t="shared" si="222"/>
        <v>462</v>
      </c>
      <c r="V911" s="9">
        <f t="shared" si="223"/>
        <v>20</v>
      </c>
      <c r="W911" s="7">
        <v>12.49</v>
      </c>
      <c r="X911" s="7">
        <v>24.01</v>
      </c>
      <c r="Y911" s="9">
        <v>1</v>
      </c>
      <c r="Z911" s="9">
        <v>0</v>
      </c>
      <c r="AA911" s="9">
        <v>1</v>
      </c>
      <c r="AB911" s="9">
        <v>0</v>
      </c>
      <c r="AC911" s="9">
        <v>0</v>
      </c>
      <c r="AD911" s="29">
        <v>0</v>
      </c>
      <c r="AE911" s="9">
        <v>0</v>
      </c>
      <c r="AF911" s="9">
        <v>1</v>
      </c>
      <c r="AG911" s="29">
        <v>0</v>
      </c>
      <c r="AH911" s="9">
        <v>0</v>
      </c>
      <c r="AI911" s="29">
        <v>1</v>
      </c>
      <c r="AJ911" s="20">
        <v>2005</v>
      </c>
      <c r="AK911" s="32">
        <v>0.05</v>
      </c>
      <c r="AL911" s="32">
        <v>0.109</v>
      </c>
      <c r="AM911" s="32">
        <v>0.69499999999999995</v>
      </c>
      <c r="AN911" s="42">
        <v>0.191</v>
      </c>
      <c r="AO911" s="41" t="s">
        <v>98</v>
      </c>
      <c r="AP911" s="17" t="s">
        <v>98</v>
      </c>
      <c r="AQ911">
        <v>0</v>
      </c>
      <c r="AR911" s="39">
        <f t="shared" si="216"/>
        <v>1</v>
      </c>
      <c r="AS911">
        <v>0.72</v>
      </c>
      <c r="AT911" s="39">
        <v>0.28000000000000003</v>
      </c>
      <c r="AU911">
        <v>1</v>
      </c>
      <c r="AV911" s="17">
        <v>0</v>
      </c>
      <c r="AW911" t="s">
        <v>98</v>
      </c>
      <c r="AX911" s="17" t="s">
        <v>98</v>
      </c>
      <c r="AY911" s="17" t="s">
        <v>515</v>
      </c>
      <c r="AZ911">
        <v>1</v>
      </c>
      <c r="BA911">
        <v>0</v>
      </c>
      <c r="BB911">
        <v>0</v>
      </c>
      <c r="BC911">
        <v>0</v>
      </c>
      <c r="BD911">
        <v>0</v>
      </c>
      <c r="BE911">
        <v>0</v>
      </c>
      <c r="BF911" s="17">
        <v>0</v>
      </c>
      <c r="BG911">
        <v>1</v>
      </c>
      <c r="BH911">
        <v>0</v>
      </c>
      <c r="BI911" s="17">
        <v>0</v>
      </c>
      <c r="BJ911">
        <v>20349</v>
      </c>
      <c r="BK911">
        <v>1351</v>
      </c>
      <c r="BL911" s="24">
        <v>44.02</v>
      </c>
      <c r="BM911">
        <v>1</v>
      </c>
      <c r="BN911">
        <v>0</v>
      </c>
      <c r="BO911">
        <v>0</v>
      </c>
      <c r="BP911">
        <v>0</v>
      </c>
      <c r="BQ911">
        <v>0</v>
      </c>
      <c r="BR911">
        <v>0</v>
      </c>
      <c r="BS911">
        <v>0</v>
      </c>
      <c r="BT911" s="17">
        <v>0</v>
      </c>
      <c r="BU911">
        <v>0</v>
      </c>
      <c r="BV911">
        <v>0</v>
      </c>
      <c r="BW911">
        <v>1</v>
      </c>
      <c r="BX911" s="17">
        <v>0</v>
      </c>
      <c r="BY911">
        <v>0</v>
      </c>
      <c r="BZ911">
        <v>0</v>
      </c>
      <c r="CA911">
        <v>0</v>
      </c>
      <c r="CB911">
        <v>0</v>
      </c>
      <c r="CC911" s="17">
        <v>0</v>
      </c>
      <c r="CD911">
        <v>0</v>
      </c>
      <c r="CE911">
        <v>0</v>
      </c>
      <c r="CF911">
        <v>1</v>
      </c>
      <c r="CG911">
        <v>1</v>
      </c>
      <c r="CH911">
        <v>0</v>
      </c>
      <c r="CI911">
        <v>0</v>
      </c>
      <c r="CJ911">
        <v>0</v>
      </c>
      <c r="CK911">
        <v>1</v>
      </c>
      <c r="CL911">
        <v>0</v>
      </c>
      <c r="CM911">
        <v>0</v>
      </c>
      <c r="CN911">
        <v>0</v>
      </c>
      <c r="CO911" s="17">
        <v>0</v>
      </c>
      <c r="CP911">
        <v>0</v>
      </c>
      <c r="CQ911">
        <v>0</v>
      </c>
      <c r="CR911">
        <v>0</v>
      </c>
      <c r="CS911">
        <v>1</v>
      </c>
      <c r="CT911">
        <v>27</v>
      </c>
      <c r="CZ911" s="33" t="s">
        <v>85</v>
      </c>
    </row>
    <row r="912" spans="1:104" x14ac:dyDescent="0.25">
      <c r="A912">
        <v>911</v>
      </c>
      <c r="B912">
        <v>62</v>
      </c>
      <c r="C912" s="24" t="s">
        <v>3951</v>
      </c>
      <c r="D912" s="12">
        <v>1.8879999999999999</v>
      </c>
      <c r="E912" s="13">
        <v>1.0250999999999999</v>
      </c>
      <c r="F912" s="7">
        <f t="shared" si="224"/>
        <v>1.8417715344844405</v>
      </c>
      <c r="G912" s="7">
        <f t="shared" si="217"/>
        <v>0.8629</v>
      </c>
      <c r="H912" s="15">
        <f t="shared" si="218"/>
        <v>2.9131</v>
      </c>
      <c r="I912" s="11">
        <f t="shared" si="219"/>
        <v>9.6748977134979888E-2</v>
      </c>
      <c r="J912" s="32">
        <f t="shared" si="220"/>
        <v>5.2530390074718158E-2</v>
      </c>
      <c r="K912" s="32">
        <f t="shared" si="221"/>
        <v>19.03659954890151</v>
      </c>
      <c r="L912" s="8">
        <v>0</v>
      </c>
      <c r="M912" s="9">
        <v>1</v>
      </c>
      <c r="N912" s="8">
        <v>0</v>
      </c>
      <c r="O912" s="9">
        <v>0</v>
      </c>
      <c r="P912" s="9">
        <v>0</v>
      </c>
      <c r="Q912" s="9">
        <v>1</v>
      </c>
      <c r="R912" s="9">
        <v>0</v>
      </c>
      <c r="S912" s="8">
        <v>361</v>
      </c>
      <c r="T912" s="9">
        <v>1</v>
      </c>
      <c r="U912" s="9">
        <f t="shared" si="222"/>
        <v>359</v>
      </c>
      <c r="V912" s="9">
        <f t="shared" si="223"/>
        <v>20</v>
      </c>
      <c r="W912" s="7">
        <v>14.19</v>
      </c>
      <c r="X912" s="7">
        <v>26.43</v>
      </c>
      <c r="Y912" s="9">
        <v>1</v>
      </c>
      <c r="Z912" s="9">
        <v>0</v>
      </c>
      <c r="AA912" s="9">
        <v>1</v>
      </c>
      <c r="AB912" s="9">
        <v>0</v>
      </c>
      <c r="AC912" s="9">
        <v>0</v>
      </c>
      <c r="AD912" s="29">
        <v>0</v>
      </c>
      <c r="AE912" s="9">
        <v>0</v>
      </c>
      <c r="AF912" s="9">
        <v>1</v>
      </c>
      <c r="AG912" s="29">
        <v>0</v>
      </c>
      <c r="AH912" s="9">
        <v>0</v>
      </c>
      <c r="AI912" s="29">
        <v>1</v>
      </c>
      <c r="AJ912" s="20">
        <v>2015</v>
      </c>
      <c r="AK912" s="32">
        <v>0.05</v>
      </c>
      <c r="AL912" s="32">
        <v>0.109</v>
      </c>
      <c r="AM912" s="32">
        <v>0.69499999999999995</v>
      </c>
      <c r="AN912" s="42">
        <v>0.191</v>
      </c>
      <c r="AO912" s="41" t="s">
        <v>98</v>
      </c>
      <c r="AP912" s="17" t="s">
        <v>98</v>
      </c>
      <c r="AQ912">
        <v>0</v>
      </c>
      <c r="AR912" s="39">
        <f t="shared" si="216"/>
        <v>1</v>
      </c>
      <c r="AS912">
        <v>0.72</v>
      </c>
      <c r="AT912" s="39">
        <v>0.28000000000000003</v>
      </c>
      <c r="AU912">
        <v>1</v>
      </c>
      <c r="AV912" s="17">
        <v>0</v>
      </c>
      <c r="AW912" t="s">
        <v>98</v>
      </c>
      <c r="AX912" s="17" t="s">
        <v>98</v>
      </c>
      <c r="AY912" s="17" t="s">
        <v>515</v>
      </c>
      <c r="AZ912">
        <v>1</v>
      </c>
      <c r="BA912">
        <v>0</v>
      </c>
      <c r="BB912">
        <v>0</v>
      </c>
      <c r="BC912">
        <v>0</v>
      </c>
      <c r="BD912">
        <v>0</v>
      </c>
      <c r="BE912">
        <v>0</v>
      </c>
      <c r="BF912" s="17">
        <v>0</v>
      </c>
      <c r="BG912">
        <v>1</v>
      </c>
      <c r="BH912">
        <v>0</v>
      </c>
      <c r="BI912" s="17">
        <v>0</v>
      </c>
      <c r="BJ912">
        <v>23733</v>
      </c>
      <c r="BK912">
        <v>1419</v>
      </c>
      <c r="BL912" s="24">
        <v>46.7</v>
      </c>
      <c r="BM912">
        <v>1</v>
      </c>
      <c r="BN912">
        <v>0</v>
      </c>
      <c r="BO912">
        <v>0</v>
      </c>
      <c r="BP912">
        <v>0</v>
      </c>
      <c r="BQ912">
        <v>0</v>
      </c>
      <c r="BR912">
        <v>0</v>
      </c>
      <c r="BS912">
        <v>0</v>
      </c>
      <c r="BT912" s="17">
        <v>0</v>
      </c>
      <c r="BU912">
        <v>0</v>
      </c>
      <c r="BV912">
        <v>0</v>
      </c>
      <c r="BW912">
        <v>1</v>
      </c>
      <c r="BX912" s="17">
        <v>0</v>
      </c>
      <c r="BY912">
        <v>0</v>
      </c>
      <c r="BZ912">
        <v>0</v>
      </c>
      <c r="CA912">
        <v>0</v>
      </c>
      <c r="CB912">
        <v>0</v>
      </c>
      <c r="CC912" s="17">
        <v>0</v>
      </c>
      <c r="CD912">
        <v>0</v>
      </c>
      <c r="CE912">
        <v>0</v>
      </c>
      <c r="CF912">
        <v>1</v>
      </c>
      <c r="CG912">
        <v>1</v>
      </c>
      <c r="CH912">
        <v>0</v>
      </c>
      <c r="CI912">
        <v>0</v>
      </c>
      <c r="CJ912">
        <v>0</v>
      </c>
      <c r="CK912">
        <v>1</v>
      </c>
      <c r="CL912">
        <v>0</v>
      </c>
      <c r="CM912">
        <v>0</v>
      </c>
      <c r="CN912">
        <v>0</v>
      </c>
      <c r="CO912" s="17">
        <v>0</v>
      </c>
      <c r="CP912">
        <v>0</v>
      </c>
      <c r="CQ912">
        <v>0</v>
      </c>
      <c r="CR912">
        <v>0</v>
      </c>
      <c r="CS912">
        <v>1</v>
      </c>
      <c r="CT912">
        <v>27</v>
      </c>
      <c r="CZ912" s="33" t="s">
        <v>85</v>
      </c>
    </row>
    <row r="913" spans="1:104" x14ac:dyDescent="0.25">
      <c r="A913">
        <v>912</v>
      </c>
      <c r="B913">
        <v>62</v>
      </c>
      <c r="C913" s="24" t="s">
        <v>3951</v>
      </c>
      <c r="D913" s="12">
        <v>3.4140000000000001</v>
      </c>
      <c r="E913" s="13">
        <v>0.57210000000000005</v>
      </c>
      <c r="F913" s="7">
        <f t="shared" si="224"/>
        <v>5.9674882013633974</v>
      </c>
      <c r="G913" s="7">
        <f t="shared" si="217"/>
        <v>2.8418999999999999</v>
      </c>
      <c r="H913" s="15">
        <f t="shared" si="218"/>
        <v>3.9861000000000004</v>
      </c>
      <c r="I913" s="11">
        <f t="shared" si="219"/>
        <v>0.16649675172905307</v>
      </c>
      <c r="J913" s="32">
        <f t="shared" si="220"/>
        <v>2.7900641963734995E-2</v>
      </c>
      <c r="K913" s="32">
        <f t="shared" si="221"/>
        <v>35.841469214213461</v>
      </c>
      <c r="L913" s="8">
        <v>0</v>
      </c>
      <c r="M913" s="9">
        <v>1</v>
      </c>
      <c r="N913" s="8">
        <v>0</v>
      </c>
      <c r="O913" s="9">
        <v>0</v>
      </c>
      <c r="P913" s="9">
        <v>0</v>
      </c>
      <c r="Q913" s="9">
        <v>1</v>
      </c>
      <c r="R913" s="9">
        <v>0</v>
      </c>
      <c r="S913" s="8">
        <v>1251</v>
      </c>
      <c r="T913" s="9">
        <v>1</v>
      </c>
      <c r="U913" s="9">
        <f t="shared" si="222"/>
        <v>1249</v>
      </c>
      <c r="V913" s="9">
        <f t="shared" si="223"/>
        <v>20</v>
      </c>
      <c r="W913" s="7">
        <v>12.84</v>
      </c>
      <c r="X913" s="7">
        <v>25.3</v>
      </c>
      <c r="Y913" s="9">
        <v>1</v>
      </c>
      <c r="Z913" s="9">
        <v>0</v>
      </c>
      <c r="AA913" s="9">
        <v>1</v>
      </c>
      <c r="AB913" s="9">
        <v>0</v>
      </c>
      <c r="AC913" s="9">
        <v>0</v>
      </c>
      <c r="AD913" s="29">
        <v>0</v>
      </c>
      <c r="AE913" s="9">
        <v>0</v>
      </c>
      <c r="AF913" s="9">
        <v>1</v>
      </c>
      <c r="AG913" s="29">
        <v>0</v>
      </c>
      <c r="AH913" s="9">
        <v>0</v>
      </c>
      <c r="AI913" s="29">
        <v>1</v>
      </c>
      <c r="AJ913" s="20">
        <v>2006</v>
      </c>
      <c r="AK913" s="32">
        <v>0.05</v>
      </c>
      <c r="AL913" s="32">
        <v>0.109</v>
      </c>
      <c r="AM913" s="32">
        <v>0.69499999999999995</v>
      </c>
      <c r="AN913" s="42">
        <v>0.191</v>
      </c>
      <c r="AO913" s="41" t="s">
        <v>98</v>
      </c>
      <c r="AP913" s="17" t="s">
        <v>98</v>
      </c>
      <c r="AQ913">
        <v>0</v>
      </c>
      <c r="AR913" s="39">
        <f t="shared" si="216"/>
        <v>1</v>
      </c>
      <c r="AS913">
        <v>0.72</v>
      </c>
      <c r="AT913" s="39">
        <v>0.28000000000000003</v>
      </c>
      <c r="AU913">
        <v>1</v>
      </c>
      <c r="AV913" s="17">
        <v>0</v>
      </c>
      <c r="AW913" t="s">
        <v>98</v>
      </c>
      <c r="AX913" s="17" t="s">
        <v>98</v>
      </c>
      <c r="AY913" s="17" t="s">
        <v>515</v>
      </c>
      <c r="AZ913">
        <v>1</v>
      </c>
      <c r="BA913">
        <v>0</v>
      </c>
      <c r="BB913">
        <v>0</v>
      </c>
      <c r="BC913">
        <v>0</v>
      </c>
      <c r="BD913">
        <v>0</v>
      </c>
      <c r="BE913">
        <v>0</v>
      </c>
      <c r="BF913" s="17">
        <v>0</v>
      </c>
      <c r="BG913">
        <v>1</v>
      </c>
      <c r="BH913">
        <v>0</v>
      </c>
      <c r="BI913" s="17">
        <v>0</v>
      </c>
      <c r="BJ913">
        <v>20841</v>
      </c>
      <c r="BK913">
        <v>1400</v>
      </c>
      <c r="BL913" s="24">
        <v>44.55</v>
      </c>
      <c r="BM913">
        <v>1</v>
      </c>
      <c r="BN913">
        <v>0</v>
      </c>
      <c r="BO913">
        <v>0</v>
      </c>
      <c r="BP913">
        <v>0</v>
      </c>
      <c r="BQ913">
        <v>0</v>
      </c>
      <c r="BR913">
        <v>0</v>
      </c>
      <c r="BS913">
        <v>0</v>
      </c>
      <c r="BT913" s="17">
        <v>0</v>
      </c>
      <c r="BU913">
        <v>0</v>
      </c>
      <c r="BV913">
        <v>0</v>
      </c>
      <c r="BW913">
        <v>1</v>
      </c>
      <c r="BX913" s="17">
        <v>0</v>
      </c>
      <c r="BY913">
        <v>0</v>
      </c>
      <c r="BZ913">
        <v>0</v>
      </c>
      <c r="CA913">
        <v>0</v>
      </c>
      <c r="CB913">
        <v>0</v>
      </c>
      <c r="CC913" s="17">
        <v>0</v>
      </c>
      <c r="CD913">
        <v>0</v>
      </c>
      <c r="CE913">
        <v>0</v>
      </c>
      <c r="CF913">
        <v>1</v>
      </c>
      <c r="CG913">
        <v>1</v>
      </c>
      <c r="CH913">
        <v>0</v>
      </c>
      <c r="CI913">
        <v>0</v>
      </c>
      <c r="CJ913">
        <v>0</v>
      </c>
      <c r="CK913">
        <v>1</v>
      </c>
      <c r="CL913">
        <v>0</v>
      </c>
      <c r="CM913">
        <v>0</v>
      </c>
      <c r="CN913">
        <v>0</v>
      </c>
      <c r="CO913" s="17">
        <v>0</v>
      </c>
      <c r="CP913">
        <v>0</v>
      </c>
      <c r="CQ913">
        <v>0</v>
      </c>
      <c r="CR913">
        <v>0</v>
      </c>
      <c r="CS913">
        <v>1</v>
      </c>
      <c r="CT913">
        <v>27</v>
      </c>
      <c r="CZ913" s="33" t="s">
        <v>85</v>
      </c>
    </row>
    <row r="914" spans="1:104" x14ac:dyDescent="0.25">
      <c r="A914">
        <v>913</v>
      </c>
      <c r="B914">
        <v>62</v>
      </c>
      <c r="C914" s="24" t="s">
        <v>3951</v>
      </c>
      <c r="D914" s="12">
        <v>3.411</v>
      </c>
      <c r="E914" s="13">
        <v>0.93610000000000004</v>
      </c>
      <c r="F914" s="7">
        <f t="shared" si="224"/>
        <v>3.6438414699284265</v>
      </c>
      <c r="G914" s="7">
        <f t="shared" si="217"/>
        <v>2.4748999999999999</v>
      </c>
      <c r="H914" s="15">
        <f t="shared" si="218"/>
        <v>4.3471000000000002</v>
      </c>
      <c r="I914" s="11">
        <f t="shared" si="219"/>
        <v>0.17287503261517501</v>
      </c>
      <c r="J914" s="32">
        <f t="shared" si="220"/>
        <v>4.7443071835551257E-2</v>
      </c>
      <c r="K914" s="32">
        <f t="shared" si="221"/>
        <v>21.077893174080991</v>
      </c>
      <c r="L914" s="8">
        <v>0</v>
      </c>
      <c r="M914" s="9">
        <v>1</v>
      </c>
      <c r="N914" s="8">
        <v>0</v>
      </c>
      <c r="O914" s="9">
        <v>0</v>
      </c>
      <c r="P914" s="9">
        <v>0</v>
      </c>
      <c r="Q914" s="9">
        <v>1</v>
      </c>
      <c r="R914" s="9">
        <v>0</v>
      </c>
      <c r="S914" s="8">
        <v>433</v>
      </c>
      <c r="T914" s="9">
        <v>1</v>
      </c>
      <c r="U914" s="9">
        <f t="shared" si="222"/>
        <v>431</v>
      </c>
      <c r="V914" s="9">
        <f t="shared" si="223"/>
        <v>20</v>
      </c>
      <c r="W914" s="7">
        <v>12.16</v>
      </c>
      <c r="X914" s="7">
        <v>23.74</v>
      </c>
      <c r="Y914" s="9">
        <v>1</v>
      </c>
      <c r="Z914" s="9">
        <v>0</v>
      </c>
      <c r="AA914" s="9">
        <v>1</v>
      </c>
      <c r="AB914" s="9">
        <v>0</v>
      </c>
      <c r="AC914" s="9">
        <v>0</v>
      </c>
      <c r="AD914" s="29">
        <v>0</v>
      </c>
      <c r="AE914" s="9">
        <v>0</v>
      </c>
      <c r="AF914" s="9">
        <v>1</v>
      </c>
      <c r="AG914" s="29">
        <v>0</v>
      </c>
      <c r="AH914" s="9">
        <v>0</v>
      </c>
      <c r="AI914" s="29">
        <v>1</v>
      </c>
      <c r="AJ914" s="20">
        <v>1997</v>
      </c>
      <c r="AK914" s="32">
        <v>0.05</v>
      </c>
      <c r="AL914" s="32">
        <v>0.109</v>
      </c>
      <c r="AM914" s="32">
        <v>0.69499999999999995</v>
      </c>
      <c r="AN914" s="42">
        <v>0.191</v>
      </c>
      <c r="AO914" s="41" t="s">
        <v>98</v>
      </c>
      <c r="AP914" s="17" t="s">
        <v>98</v>
      </c>
      <c r="AQ914">
        <v>1</v>
      </c>
      <c r="AR914" s="39">
        <f t="shared" si="216"/>
        <v>0</v>
      </c>
      <c r="AS914">
        <v>0.72</v>
      </c>
      <c r="AT914" s="39">
        <v>0.28000000000000003</v>
      </c>
      <c r="AU914">
        <v>1</v>
      </c>
      <c r="AV914" s="17">
        <v>0</v>
      </c>
      <c r="AW914" t="s">
        <v>98</v>
      </c>
      <c r="AX914" s="17" t="s">
        <v>98</v>
      </c>
      <c r="AY914" s="17" t="s">
        <v>515</v>
      </c>
      <c r="AZ914">
        <v>1</v>
      </c>
      <c r="BA914">
        <v>0</v>
      </c>
      <c r="BB914">
        <v>0</v>
      </c>
      <c r="BC914">
        <v>0</v>
      </c>
      <c r="BD914">
        <v>0</v>
      </c>
      <c r="BE914">
        <v>0</v>
      </c>
      <c r="BF914" s="17">
        <v>0</v>
      </c>
      <c r="BG914">
        <v>1</v>
      </c>
      <c r="BH914">
        <v>0</v>
      </c>
      <c r="BI914" s="17">
        <v>0</v>
      </c>
      <c r="BJ914">
        <v>16471</v>
      </c>
      <c r="BK914">
        <v>1190</v>
      </c>
      <c r="BL914" s="24">
        <v>43.52</v>
      </c>
      <c r="BM914">
        <v>1</v>
      </c>
      <c r="BN914">
        <v>0</v>
      </c>
      <c r="BO914">
        <v>0</v>
      </c>
      <c r="BP914">
        <v>0</v>
      </c>
      <c r="BQ914">
        <v>0</v>
      </c>
      <c r="BR914">
        <v>0</v>
      </c>
      <c r="BS914">
        <v>0</v>
      </c>
      <c r="BT914" s="17">
        <v>0</v>
      </c>
      <c r="BU914">
        <v>0</v>
      </c>
      <c r="BV914">
        <v>0</v>
      </c>
      <c r="BW914">
        <v>1</v>
      </c>
      <c r="BX914" s="17">
        <v>0</v>
      </c>
      <c r="BY914">
        <v>0</v>
      </c>
      <c r="BZ914">
        <v>0</v>
      </c>
      <c r="CA914">
        <v>0</v>
      </c>
      <c r="CB914">
        <v>0</v>
      </c>
      <c r="CC914" s="17">
        <v>0</v>
      </c>
      <c r="CD914">
        <v>0</v>
      </c>
      <c r="CE914">
        <v>0</v>
      </c>
      <c r="CF914">
        <v>1</v>
      </c>
      <c r="CG914">
        <v>1</v>
      </c>
      <c r="CH914">
        <v>0</v>
      </c>
      <c r="CI914">
        <v>0</v>
      </c>
      <c r="CJ914">
        <v>0</v>
      </c>
      <c r="CK914">
        <v>1</v>
      </c>
      <c r="CL914">
        <v>0</v>
      </c>
      <c r="CM914">
        <v>0</v>
      </c>
      <c r="CN914">
        <v>0</v>
      </c>
      <c r="CO914" s="17">
        <v>0</v>
      </c>
      <c r="CP914">
        <v>0</v>
      </c>
      <c r="CQ914">
        <v>0</v>
      </c>
      <c r="CR914">
        <v>0</v>
      </c>
      <c r="CS914">
        <v>1</v>
      </c>
      <c r="CT914">
        <v>27</v>
      </c>
      <c r="CZ914" s="33" t="s">
        <v>85</v>
      </c>
    </row>
    <row r="915" spans="1:104" x14ac:dyDescent="0.25">
      <c r="A915">
        <v>914</v>
      </c>
      <c r="B915">
        <v>62</v>
      </c>
      <c r="C915" s="24" t="s">
        <v>3951</v>
      </c>
      <c r="D915" s="12">
        <v>2.8820000000000001</v>
      </c>
      <c r="E915" s="13">
        <v>0.874</v>
      </c>
      <c r="F915" s="7">
        <f t="shared" si="224"/>
        <v>3.2974828375286043</v>
      </c>
      <c r="G915" s="7">
        <f t="shared" si="217"/>
        <v>2.008</v>
      </c>
      <c r="H915" s="15">
        <f t="shared" si="218"/>
        <v>3.7560000000000002</v>
      </c>
      <c r="I915" s="11">
        <f t="shared" si="219"/>
        <v>0.14944263724342779</v>
      </c>
      <c r="J915" s="32">
        <f t="shared" si="220"/>
        <v>4.5320216846202598E-2</v>
      </c>
      <c r="K915" s="32">
        <f t="shared" si="221"/>
        <v>22.065207750297656</v>
      </c>
      <c r="L915" s="8">
        <v>0</v>
      </c>
      <c r="M915" s="9">
        <v>1</v>
      </c>
      <c r="N915" s="8">
        <v>0</v>
      </c>
      <c r="O915" s="9">
        <v>0</v>
      </c>
      <c r="P915" s="9">
        <v>0</v>
      </c>
      <c r="Q915" s="9">
        <v>1</v>
      </c>
      <c r="R915" s="9">
        <v>0</v>
      </c>
      <c r="S915" s="8">
        <v>478</v>
      </c>
      <c r="T915" s="9">
        <v>1</v>
      </c>
      <c r="U915" s="9">
        <f t="shared" si="222"/>
        <v>476</v>
      </c>
      <c r="V915" s="9">
        <f t="shared" si="223"/>
        <v>20</v>
      </c>
      <c r="W915" s="7">
        <v>12.49</v>
      </c>
      <c r="X915" s="7">
        <v>24.01</v>
      </c>
      <c r="Y915" s="9">
        <v>1</v>
      </c>
      <c r="Z915" s="9">
        <v>0</v>
      </c>
      <c r="AA915" s="9">
        <v>1</v>
      </c>
      <c r="AB915" s="9">
        <v>0</v>
      </c>
      <c r="AC915" s="9">
        <v>0</v>
      </c>
      <c r="AD915" s="29">
        <v>0</v>
      </c>
      <c r="AE915" s="9">
        <v>0</v>
      </c>
      <c r="AF915" s="9">
        <v>1</v>
      </c>
      <c r="AG915" s="29">
        <v>0</v>
      </c>
      <c r="AH915" s="9">
        <v>0</v>
      </c>
      <c r="AI915" s="29">
        <v>1</v>
      </c>
      <c r="AJ915" s="20">
        <v>2005</v>
      </c>
      <c r="AK915" s="32">
        <v>0.05</v>
      </c>
      <c r="AL915" s="32">
        <v>0.109</v>
      </c>
      <c r="AM915" s="32">
        <v>0.69499999999999995</v>
      </c>
      <c r="AN915" s="42">
        <v>0.191</v>
      </c>
      <c r="AO915" s="41" t="s">
        <v>98</v>
      </c>
      <c r="AP915" s="17" t="s">
        <v>98</v>
      </c>
      <c r="AQ915">
        <v>1</v>
      </c>
      <c r="AR915" s="39">
        <f t="shared" si="216"/>
        <v>0</v>
      </c>
      <c r="AS915">
        <v>0.72</v>
      </c>
      <c r="AT915" s="39">
        <v>0.28000000000000003</v>
      </c>
      <c r="AU915">
        <v>1</v>
      </c>
      <c r="AV915" s="17">
        <v>0</v>
      </c>
      <c r="AW915" t="s">
        <v>98</v>
      </c>
      <c r="AX915" s="17" t="s">
        <v>98</v>
      </c>
      <c r="AY915" s="17" t="s">
        <v>515</v>
      </c>
      <c r="AZ915">
        <v>1</v>
      </c>
      <c r="BA915">
        <v>0</v>
      </c>
      <c r="BB915">
        <v>0</v>
      </c>
      <c r="BC915">
        <v>0</v>
      </c>
      <c r="BD915">
        <v>0</v>
      </c>
      <c r="BE915">
        <v>0</v>
      </c>
      <c r="BF915" s="17">
        <v>0</v>
      </c>
      <c r="BG915">
        <v>1</v>
      </c>
      <c r="BH915">
        <v>0</v>
      </c>
      <c r="BI915" s="17">
        <v>0</v>
      </c>
      <c r="BJ915">
        <v>20349</v>
      </c>
      <c r="BK915">
        <v>1351</v>
      </c>
      <c r="BL915" s="24">
        <v>44.02</v>
      </c>
      <c r="BM915">
        <v>1</v>
      </c>
      <c r="BN915">
        <v>0</v>
      </c>
      <c r="BO915">
        <v>0</v>
      </c>
      <c r="BP915">
        <v>0</v>
      </c>
      <c r="BQ915">
        <v>0</v>
      </c>
      <c r="BR915">
        <v>0</v>
      </c>
      <c r="BS915">
        <v>0</v>
      </c>
      <c r="BT915" s="17">
        <v>0</v>
      </c>
      <c r="BU915">
        <v>0</v>
      </c>
      <c r="BV915">
        <v>0</v>
      </c>
      <c r="BW915">
        <v>1</v>
      </c>
      <c r="BX915" s="17">
        <v>0</v>
      </c>
      <c r="BY915">
        <v>0</v>
      </c>
      <c r="BZ915">
        <v>0</v>
      </c>
      <c r="CA915">
        <v>0</v>
      </c>
      <c r="CB915">
        <v>0</v>
      </c>
      <c r="CC915" s="17">
        <v>0</v>
      </c>
      <c r="CD915">
        <v>0</v>
      </c>
      <c r="CE915">
        <v>0</v>
      </c>
      <c r="CF915">
        <v>1</v>
      </c>
      <c r="CG915">
        <v>1</v>
      </c>
      <c r="CH915">
        <v>0</v>
      </c>
      <c r="CI915">
        <v>0</v>
      </c>
      <c r="CJ915">
        <v>0</v>
      </c>
      <c r="CK915">
        <v>1</v>
      </c>
      <c r="CL915">
        <v>0</v>
      </c>
      <c r="CM915">
        <v>0</v>
      </c>
      <c r="CN915">
        <v>0</v>
      </c>
      <c r="CO915" s="17">
        <v>0</v>
      </c>
      <c r="CP915">
        <v>0</v>
      </c>
      <c r="CQ915">
        <v>0</v>
      </c>
      <c r="CR915">
        <v>0</v>
      </c>
      <c r="CS915">
        <v>1</v>
      </c>
      <c r="CT915">
        <v>27</v>
      </c>
      <c r="CZ915" s="33" t="s">
        <v>85</v>
      </c>
    </row>
    <row r="916" spans="1:104" x14ac:dyDescent="0.25">
      <c r="A916">
        <v>915</v>
      </c>
      <c r="B916">
        <v>62</v>
      </c>
      <c r="C916" s="24" t="s">
        <v>3951</v>
      </c>
      <c r="D916" s="12">
        <v>1.294</v>
      </c>
      <c r="E916" s="13">
        <v>1.0887</v>
      </c>
      <c r="F916" s="7">
        <f t="shared" si="224"/>
        <v>1.1885735280609901</v>
      </c>
      <c r="G916" s="7">
        <f t="shared" si="217"/>
        <v>0.20530000000000004</v>
      </c>
      <c r="H916" s="15">
        <f t="shared" si="218"/>
        <v>2.3826999999999998</v>
      </c>
      <c r="I916" s="11">
        <f t="shared" si="219"/>
        <v>6.6297100065110984E-2</v>
      </c>
      <c r="J916" s="32">
        <f t="shared" si="220"/>
        <v>5.5778711623559747E-2</v>
      </c>
      <c r="K916" s="32">
        <f t="shared" si="221"/>
        <v>17.927986697663723</v>
      </c>
      <c r="L916" s="8">
        <v>0</v>
      </c>
      <c r="M916" s="9">
        <v>1</v>
      </c>
      <c r="N916" s="8">
        <v>0</v>
      </c>
      <c r="O916" s="9">
        <v>0</v>
      </c>
      <c r="P916" s="9">
        <v>0</v>
      </c>
      <c r="Q916" s="9">
        <v>1</v>
      </c>
      <c r="R916" s="9">
        <v>0</v>
      </c>
      <c r="S916" s="8">
        <v>322</v>
      </c>
      <c r="T916" s="9">
        <v>1</v>
      </c>
      <c r="U916" s="9">
        <f t="shared" si="222"/>
        <v>320</v>
      </c>
      <c r="V916" s="9">
        <f t="shared" si="223"/>
        <v>20</v>
      </c>
      <c r="W916" s="7">
        <v>14.19</v>
      </c>
      <c r="X916" s="7">
        <v>26.43</v>
      </c>
      <c r="Y916" s="9">
        <v>1</v>
      </c>
      <c r="Z916" s="9">
        <v>0</v>
      </c>
      <c r="AA916" s="9">
        <v>1</v>
      </c>
      <c r="AB916" s="9">
        <v>0</v>
      </c>
      <c r="AC916" s="9">
        <v>0</v>
      </c>
      <c r="AD916" s="29">
        <v>0</v>
      </c>
      <c r="AE916" s="9">
        <v>0</v>
      </c>
      <c r="AF916" s="9">
        <v>1</v>
      </c>
      <c r="AG916" s="29">
        <v>0</v>
      </c>
      <c r="AH916" s="9">
        <v>0</v>
      </c>
      <c r="AI916" s="29">
        <v>1</v>
      </c>
      <c r="AJ916" s="20">
        <v>2015</v>
      </c>
      <c r="AK916" s="32">
        <v>0.05</v>
      </c>
      <c r="AL916" s="32">
        <v>0.109</v>
      </c>
      <c r="AM916" s="32">
        <v>0.69499999999999995</v>
      </c>
      <c r="AN916" s="42">
        <v>0.191</v>
      </c>
      <c r="AO916" s="41" t="s">
        <v>98</v>
      </c>
      <c r="AP916" s="17" t="s">
        <v>98</v>
      </c>
      <c r="AQ916">
        <v>1</v>
      </c>
      <c r="AR916" s="39">
        <f t="shared" si="216"/>
        <v>0</v>
      </c>
      <c r="AS916">
        <v>0.72</v>
      </c>
      <c r="AT916" s="39">
        <v>0.28000000000000003</v>
      </c>
      <c r="AU916">
        <v>1</v>
      </c>
      <c r="AV916" s="17">
        <v>0</v>
      </c>
      <c r="AW916" t="s">
        <v>98</v>
      </c>
      <c r="AX916" s="17" t="s">
        <v>98</v>
      </c>
      <c r="AY916" s="17" t="s">
        <v>515</v>
      </c>
      <c r="AZ916">
        <v>1</v>
      </c>
      <c r="BA916">
        <v>0</v>
      </c>
      <c r="BB916">
        <v>0</v>
      </c>
      <c r="BC916">
        <v>0</v>
      </c>
      <c r="BD916">
        <v>0</v>
      </c>
      <c r="BE916">
        <v>0</v>
      </c>
      <c r="BF916" s="17">
        <v>0</v>
      </c>
      <c r="BG916">
        <v>1</v>
      </c>
      <c r="BH916">
        <v>0</v>
      </c>
      <c r="BI916" s="17">
        <v>0</v>
      </c>
      <c r="BJ916">
        <v>23733</v>
      </c>
      <c r="BK916">
        <v>1419</v>
      </c>
      <c r="BL916" s="24">
        <v>46.7</v>
      </c>
      <c r="BM916">
        <v>1</v>
      </c>
      <c r="BN916">
        <v>0</v>
      </c>
      <c r="BO916">
        <v>0</v>
      </c>
      <c r="BP916">
        <v>0</v>
      </c>
      <c r="BQ916">
        <v>0</v>
      </c>
      <c r="BR916">
        <v>0</v>
      </c>
      <c r="BS916">
        <v>0</v>
      </c>
      <c r="BT916" s="17">
        <v>0</v>
      </c>
      <c r="BU916">
        <v>0</v>
      </c>
      <c r="BV916">
        <v>0</v>
      </c>
      <c r="BW916">
        <v>1</v>
      </c>
      <c r="BX916" s="17">
        <v>0</v>
      </c>
      <c r="BY916">
        <v>0</v>
      </c>
      <c r="BZ916">
        <v>0</v>
      </c>
      <c r="CA916">
        <v>0</v>
      </c>
      <c r="CB916">
        <v>0</v>
      </c>
      <c r="CC916" s="17">
        <v>0</v>
      </c>
      <c r="CD916">
        <v>0</v>
      </c>
      <c r="CE916">
        <v>0</v>
      </c>
      <c r="CF916">
        <v>1</v>
      </c>
      <c r="CG916">
        <v>1</v>
      </c>
      <c r="CH916">
        <v>0</v>
      </c>
      <c r="CI916">
        <v>0</v>
      </c>
      <c r="CJ916">
        <v>0</v>
      </c>
      <c r="CK916">
        <v>1</v>
      </c>
      <c r="CL916">
        <v>0</v>
      </c>
      <c r="CM916">
        <v>0</v>
      </c>
      <c r="CN916">
        <v>0</v>
      </c>
      <c r="CO916" s="17">
        <v>0</v>
      </c>
      <c r="CP916">
        <v>0</v>
      </c>
      <c r="CQ916">
        <v>0</v>
      </c>
      <c r="CR916">
        <v>0</v>
      </c>
      <c r="CS916">
        <v>1</v>
      </c>
      <c r="CT916">
        <v>27</v>
      </c>
      <c r="CZ916" s="33" t="s">
        <v>85</v>
      </c>
    </row>
    <row r="917" spans="1:104" x14ac:dyDescent="0.25">
      <c r="A917">
        <v>916</v>
      </c>
      <c r="B917">
        <v>62</v>
      </c>
      <c r="C917" s="24" t="s">
        <v>3951</v>
      </c>
      <c r="D917" s="12">
        <v>3.5739999999999998</v>
      </c>
      <c r="E917" s="13">
        <v>0.59570000000000001</v>
      </c>
      <c r="F917" s="7">
        <f t="shared" si="224"/>
        <v>5.9996642605338257</v>
      </c>
      <c r="G917" s="7">
        <f t="shared" si="217"/>
        <v>2.9782999999999999</v>
      </c>
      <c r="H917" s="15">
        <f t="shared" si="218"/>
        <v>4.1696999999999997</v>
      </c>
      <c r="I917" s="11">
        <f t="shared" si="219"/>
        <v>0.16855410392402168</v>
      </c>
      <c r="J917" s="32">
        <f t="shared" si="220"/>
        <v>2.8093922693771603E-2</v>
      </c>
      <c r="K917" s="32">
        <f t="shared" si="221"/>
        <v>35.594886869312099</v>
      </c>
      <c r="L917" s="8">
        <v>0</v>
      </c>
      <c r="M917" s="9">
        <v>1</v>
      </c>
      <c r="N917" s="8">
        <v>0</v>
      </c>
      <c r="O917" s="9">
        <v>0</v>
      </c>
      <c r="P917" s="9">
        <v>0</v>
      </c>
      <c r="Q917" s="9">
        <v>1</v>
      </c>
      <c r="R917" s="9">
        <v>0</v>
      </c>
      <c r="S917" s="8">
        <v>1233</v>
      </c>
      <c r="T917" s="9">
        <v>1</v>
      </c>
      <c r="U917" s="9">
        <f t="shared" si="222"/>
        <v>1231</v>
      </c>
      <c r="V917" s="9">
        <f t="shared" si="223"/>
        <v>20</v>
      </c>
      <c r="W917" s="7">
        <v>12.84</v>
      </c>
      <c r="X917" s="7">
        <v>25.3</v>
      </c>
      <c r="Y917" s="9">
        <v>1</v>
      </c>
      <c r="Z917" s="9">
        <v>0</v>
      </c>
      <c r="AA917" s="9">
        <v>1</v>
      </c>
      <c r="AB917" s="9">
        <v>0</v>
      </c>
      <c r="AC917" s="9">
        <v>0</v>
      </c>
      <c r="AD917" s="29">
        <v>0</v>
      </c>
      <c r="AE917" s="9">
        <v>0</v>
      </c>
      <c r="AF917" s="9">
        <v>1</v>
      </c>
      <c r="AG917" s="29">
        <v>0</v>
      </c>
      <c r="AH917" s="9">
        <v>0</v>
      </c>
      <c r="AI917" s="29">
        <v>1</v>
      </c>
      <c r="AJ917" s="20">
        <v>2006</v>
      </c>
      <c r="AK917" s="32">
        <v>0.05</v>
      </c>
      <c r="AL917" s="32">
        <v>0.109</v>
      </c>
      <c r="AM917" s="32">
        <v>0.69499999999999995</v>
      </c>
      <c r="AN917" s="42">
        <v>0.191</v>
      </c>
      <c r="AO917" s="41" t="s">
        <v>98</v>
      </c>
      <c r="AP917" s="17" t="s">
        <v>98</v>
      </c>
      <c r="AQ917">
        <v>1</v>
      </c>
      <c r="AR917" s="39">
        <f t="shared" si="216"/>
        <v>0</v>
      </c>
      <c r="AS917">
        <v>0.72</v>
      </c>
      <c r="AT917" s="39">
        <v>0.28000000000000003</v>
      </c>
      <c r="AU917">
        <v>1</v>
      </c>
      <c r="AV917" s="17">
        <v>0</v>
      </c>
      <c r="AW917" t="s">
        <v>98</v>
      </c>
      <c r="AX917" s="17" t="s">
        <v>98</v>
      </c>
      <c r="AY917" s="17" t="s">
        <v>515</v>
      </c>
      <c r="AZ917">
        <v>1</v>
      </c>
      <c r="BA917">
        <v>0</v>
      </c>
      <c r="BB917">
        <v>0</v>
      </c>
      <c r="BC917">
        <v>0</v>
      </c>
      <c r="BD917">
        <v>0</v>
      </c>
      <c r="BE917">
        <v>0</v>
      </c>
      <c r="BF917" s="17">
        <v>0</v>
      </c>
      <c r="BG917">
        <v>1</v>
      </c>
      <c r="BH917">
        <v>0</v>
      </c>
      <c r="BI917" s="17">
        <v>0</v>
      </c>
      <c r="BJ917">
        <v>20841</v>
      </c>
      <c r="BK917">
        <v>1400</v>
      </c>
      <c r="BL917" s="24">
        <v>44.55</v>
      </c>
      <c r="BM917">
        <v>1</v>
      </c>
      <c r="BN917">
        <v>0</v>
      </c>
      <c r="BO917">
        <v>0</v>
      </c>
      <c r="BP917">
        <v>0</v>
      </c>
      <c r="BQ917">
        <v>0</v>
      </c>
      <c r="BR917">
        <v>0</v>
      </c>
      <c r="BS917">
        <v>0</v>
      </c>
      <c r="BT917" s="17">
        <v>0</v>
      </c>
      <c r="BU917">
        <v>0</v>
      </c>
      <c r="BV917">
        <v>0</v>
      </c>
      <c r="BW917">
        <v>1</v>
      </c>
      <c r="BX917" s="17">
        <v>0</v>
      </c>
      <c r="BY917">
        <v>0</v>
      </c>
      <c r="BZ917">
        <v>0</v>
      </c>
      <c r="CA917">
        <v>0</v>
      </c>
      <c r="CB917">
        <v>0</v>
      </c>
      <c r="CC917" s="17">
        <v>0</v>
      </c>
      <c r="CD917">
        <v>0</v>
      </c>
      <c r="CE917">
        <v>0</v>
      </c>
      <c r="CF917">
        <v>1</v>
      </c>
      <c r="CG917">
        <v>1</v>
      </c>
      <c r="CH917">
        <v>0</v>
      </c>
      <c r="CI917">
        <v>0</v>
      </c>
      <c r="CJ917">
        <v>0</v>
      </c>
      <c r="CK917">
        <v>1</v>
      </c>
      <c r="CL917">
        <v>0</v>
      </c>
      <c r="CM917">
        <v>0</v>
      </c>
      <c r="CN917">
        <v>0</v>
      </c>
      <c r="CO917" s="17">
        <v>0</v>
      </c>
      <c r="CP917">
        <v>0</v>
      </c>
      <c r="CQ917">
        <v>0</v>
      </c>
      <c r="CR917">
        <v>0</v>
      </c>
      <c r="CS917">
        <v>1</v>
      </c>
      <c r="CT917">
        <v>27</v>
      </c>
      <c r="CZ917" s="33" t="s">
        <v>85</v>
      </c>
    </row>
    <row r="918" spans="1:104" x14ac:dyDescent="0.25">
      <c r="A918">
        <v>917</v>
      </c>
      <c r="B918">
        <v>63</v>
      </c>
      <c r="C918" s="24" t="s">
        <v>3961</v>
      </c>
      <c r="D918" s="12">
        <v>8.06</v>
      </c>
      <c r="E918" s="13">
        <f t="shared" ref="E918:E937" si="225">D918/F918</f>
        <v>0.51070840197693579</v>
      </c>
      <c r="F918" s="7">
        <v>15.782</v>
      </c>
      <c r="G918" s="7">
        <f t="shared" si="217"/>
        <v>7.549291598023065</v>
      </c>
      <c r="H918" s="15">
        <f t="shared" si="218"/>
        <v>8.5707084019769368</v>
      </c>
      <c r="I918" s="11">
        <f t="shared" si="219"/>
        <v>0.36291762619196694</v>
      </c>
      <c r="J918" s="32">
        <f t="shared" si="220"/>
        <v>2.29956676081591E-2</v>
      </c>
      <c r="K918" s="32">
        <f t="shared" si="221"/>
        <v>43.486452189158868</v>
      </c>
      <c r="L918" s="8">
        <v>1</v>
      </c>
      <c r="M918" s="9">
        <v>0</v>
      </c>
      <c r="N918" s="8">
        <v>0</v>
      </c>
      <c r="O918" s="9">
        <v>0</v>
      </c>
      <c r="P918" s="9">
        <v>1</v>
      </c>
      <c r="Q918" s="9">
        <v>0</v>
      </c>
      <c r="R918" s="9">
        <v>0</v>
      </c>
      <c r="S918" s="8">
        <v>1650</v>
      </c>
      <c r="T918" s="9">
        <v>7</v>
      </c>
      <c r="U918" s="9">
        <f t="shared" si="222"/>
        <v>1642</v>
      </c>
      <c r="V918" s="9">
        <f t="shared" si="223"/>
        <v>8</v>
      </c>
      <c r="W918" s="7">
        <v>11.5358</v>
      </c>
      <c r="X918" s="7">
        <f t="shared" ref="X918:X925" si="226">BL918-W918-6</f>
        <v>23.8369</v>
      </c>
      <c r="Y918" s="9">
        <v>1</v>
      </c>
      <c r="Z918" s="9">
        <v>0</v>
      </c>
      <c r="AA918" s="9">
        <v>1</v>
      </c>
      <c r="AB918" s="9">
        <v>0</v>
      </c>
      <c r="AC918" s="9">
        <v>0</v>
      </c>
      <c r="AD918" s="29">
        <v>0</v>
      </c>
      <c r="AE918" s="9">
        <v>1</v>
      </c>
      <c r="AF918" s="9">
        <v>0</v>
      </c>
      <c r="AG918" s="29">
        <v>0</v>
      </c>
      <c r="AH918" s="9">
        <v>1</v>
      </c>
      <c r="AI918" s="29">
        <v>0</v>
      </c>
      <c r="AJ918" s="20">
        <v>2005</v>
      </c>
      <c r="AK918" s="32">
        <f t="shared" ref="AK918:AL925" si="227">(1-$AM918-$AN918)/2</f>
        <v>2.4850000000000011E-2</v>
      </c>
      <c r="AL918" s="32">
        <f t="shared" si="227"/>
        <v>2.4850000000000011E-2</v>
      </c>
      <c r="AM918" s="42">
        <v>0.68359999999999999</v>
      </c>
      <c r="AN918" s="42">
        <v>0.26669999999999999</v>
      </c>
      <c r="AO918" s="41">
        <v>1</v>
      </c>
      <c r="AP918" s="17">
        <v>0</v>
      </c>
      <c r="AQ918">
        <v>1</v>
      </c>
      <c r="AR918" s="39">
        <f t="shared" si="216"/>
        <v>0</v>
      </c>
      <c r="AS918" t="s">
        <v>98</v>
      </c>
      <c r="AT918" s="39" t="s">
        <v>98</v>
      </c>
      <c r="AU918">
        <v>0</v>
      </c>
      <c r="AV918" s="17">
        <v>1</v>
      </c>
      <c r="AW918">
        <v>0</v>
      </c>
      <c r="AX918" s="17">
        <v>1</v>
      </c>
      <c r="AY918" s="17" t="s">
        <v>5</v>
      </c>
      <c r="AZ918">
        <v>0</v>
      </c>
      <c r="BA918">
        <v>1</v>
      </c>
      <c r="BB918">
        <v>0</v>
      </c>
      <c r="BC918">
        <v>0</v>
      </c>
      <c r="BD918">
        <v>0</v>
      </c>
      <c r="BE918">
        <v>0</v>
      </c>
      <c r="BF918" s="17">
        <v>0</v>
      </c>
      <c r="BG918">
        <v>0</v>
      </c>
      <c r="BH918">
        <v>1</v>
      </c>
      <c r="BI918" s="17">
        <v>0</v>
      </c>
      <c r="BJ918">
        <v>1178</v>
      </c>
      <c r="BK918">
        <v>148</v>
      </c>
      <c r="BL918" s="24">
        <v>41.372700000000002</v>
      </c>
      <c r="BM918">
        <v>1</v>
      </c>
      <c r="BN918">
        <v>0</v>
      </c>
      <c r="BO918">
        <v>0</v>
      </c>
      <c r="BP918">
        <v>0</v>
      </c>
      <c r="BQ918">
        <v>0</v>
      </c>
      <c r="BR918">
        <v>0</v>
      </c>
      <c r="BS918">
        <v>0</v>
      </c>
      <c r="BT918" s="17">
        <v>0</v>
      </c>
      <c r="BU918">
        <v>0</v>
      </c>
      <c r="BV918">
        <v>0</v>
      </c>
      <c r="BW918">
        <v>1</v>
      </c>
      <c r="BX918" s="17">
        <v>0</v>
      </c>
      <c r="BY918">
        <v>0</v>
      </c>
      <c r="BZ918">
        <v>0</v>
      </c>
      <c r="CA918">
        <v>0</v>
      </c>
      <c r="CB918">
        <v>0</v>
      </c>
      <c r="CC918" s="17">
        <v>0</v>
      </c>
      <c r="CD918">
        <v>1</v>
      </c>
      <c r="CE918">
        <v>1</v>
      </c>
      <c r="CF918">
        <v>0</v>
      </c>
      <c r="CG918">
        <v>0</v>
      </c>
      <c r="CH918">
        <v>0</v>
      </c>
      <c r="CI918">
        <v>0</v>
      </c>
      <c r="CJ918">
        <v>0</v>
      </c>
      <c r="CK918">
        <v>1</v>
      </c>
      <c r="CL918">
        <v>0</v>
      </c>
      <c r="CM918">
        <v>0</v>
      </c>
      <c r="CN918">
        <v>0</v>
      </c>
      <c r="CO918" s="17">
        <v>1</v>
      </c>
      <c r="CP918">
        <v>0.17100000000000001</v>
      </c>
      <c r="CQ918">
        <v>120</v>
      </c>
      <c r="CR918">
        <v>1</v>
      </c>
      <c r="CS918">
        <v>0</v>
      </c>
      <c r="CT918">
        <v>18</v>
      </c>
      <c r="CZ918" s="33" t="s">
        <v>85</v>
      </c>
    </row>
    <row r="919" spans="1:104" x14ac:dyDescent="0.25">
      <c r="A919">
        <v>918</v>
      </c>
      <c r="B919">
        <v>63</v>
      </c>
      <c r="C919" s="24" t="s">
        <v>3961</v>
      </c>
      <c r="D919" s="12">
        <v>7.67</v>
      </c>
      <c r="E919" s="13">
        <f t="shared" si="225"/>
        <v>0.68129935423125099</v>
      </c>
      <c r="F919" s="7">
        <v>11.257899999999999</v>
      </c>
      <c r="G919" s="7">
        <f t="shared" si="217"/>
        <v>6.9887006457687493</v>
      </c>
      <c r="H919" s="15">
        <f t="shared" si="218"/>
        <v>8.3512993542312515</v>
      </c>
      <c r="I919" s="11">
        <f t="shared" si="219"/>
        <v>0.31544012755508893</v>
      </c>
      <c r="J919" s="32">
        <f t="shared" si="220"/>
        <v>2.8019446571304504E-2</v>
      </c>
      <c r="K919" s="32">
        <f t="shared" si="221"/>
        <v>35.6894986292887</v>
      </c>
      <c r="L919" s="8">
        <v>1</v>
      </c>
      <c r="M919" s="9">
        <v>0</v>
      </c>
      <c r="N919" s="8">
        <v>0</v>
      </c>
      <c r="O919" s="9">
        <v>0</v>
      </c>
      <c r="P919" s="9">
        <v>1</v>
      </c>
      <c r="Q919" s="9">
        <v>0</v>
      </c>
      <c r="R919" s="9">
        <v>0</v>
      </c>
      <c r="S919" s="8">
        <v>1155</v>
      </c>
      <c r="T919" s="9">
        <v>7</v>
      </c>
      <c r="U919" s="9">
        <f t="shared" si="222"/>
        <v>1147</v>
      </c>
      <c r="V919" s="9">
        <f t="shared" si="223"/>
        <v>8</v>
      </c>
      <c r="W919" s="7">
        <v>12.167999999999999</v>
      </c>
      <c r="X919" s="7">
        <f t="shared" si="226"/>
        <v>19.716000000000001</v>
      </c>
      <c r="Y919" s="9">
        <v>1</v>
      </c>
      <c r="Z919" s="9">
        <v>0</v>
      </c>
      <c r="AA919" s="9">
        <v>1</v>
      </c>
      <c r="AB919" s="9">
        <v>0</v>
      </c>
      <c r="AC919" s="9">
        <v>0</v>
      </c>
      <c r="AD919" s="29">
        <v>0</v>
      </c>
      <c r="AE919" s="9">
        <v>1</v>
      </c>
      <c r="AF919" s="9">
        <v>0</v>
      </c>
      <c r="AG919" s="29">
        <v>0</v>
      </c>
      <c r="AH919" s="9">
        <v>1</v>
      </c>
      <c r="AI919" s="29">
        <v>0</v>
      </c>
      <c r="AJ919" s="20">
        <v>2005</v>
      </c>
      <c r="AK919" s="32">
        <f t="shared" si="227"/>
        <v>2.4600000000000011E-2</v>
      </c>
      <c r="AL919" s="32">
        <f t="shared" si="227"/>
        <v>2.4600000000000011E-2</v>
      </c>
      <c r="AM919" s="32">
        <v>0.60699999999999998</v>
      </c>
      <c r="AN919" s="42">
        <v>0.34379999999999999</v>
      </c>
      <c r="AO919" s="41">
        <v>1</v>
      </c>
      <c r="AP919" s="17">
        <v>0</v>
      </c>
      <c r="AQ919">
        <v>0</v>
      </c>
      <c r="AR919" s="39">
        <f t="shared" si="216"/>
        <v>1</v>
      </c>
      <c r="AS919" t="s">
        <v>98</v>
      </c>
      <c r="AT919" s="39" t="s">
        <v>98</v>
      </c>
      <c r="AU919">
        <v>0</v>
      </c>
      <c r="AV919" s="17">
        <v>1</v>
      </c>
      <c r="AW919">
        <v>0</v>
      </c>
      <c r="AX919" s="17">
        <v>1</v>
      </c>
      <c r="AY919" s="17" t="s">
        <v>5</v>
      </c>
      <c r="AZ919">
        <v>0</v>
      </c>
      <c r="BA919">
        <v>1</v>
      </c>
      <c r="BB919">
        <v>0</v>
      </c>
      <c r="BC919">
        <v>0</v>
      </c>
      <c r="BD919">
        <v>0</v>
      </c>
      <c r="BE919">
        <v>0</v>
      </c>
      <c r="BF919" s="17">
        <v>0</v>
      </c>
      <c r="BG919">
        <v>0</v>
      </c>
      <c r="BH919">
        <v>1</v>
      </c>
      <c r="BI919" s="17">
        <v>0</v>
      </c>
      <c r="BJ919">
        <v>1178</v>
      </c>
      <c r="BK919">
        <v>148</v>
      </c>
      <c r="BL919" s="24">
        <v>37.884</v>
      </c>
      <c r="BM919">
        <v>1</v>
      </c>
      <c r="BN919">
        <v>0</v>
      </c>
      <c r="BO919">
        <v>0</v>
      </c>
      <c r="BP919">
        <v>0</v>
      </c>
      <c r="BQ919">
        <v>0</v>
      </c>
      <c r="BR919">
        <v>0</v>
      </c>
      <c r="BS919">
        <v>0</v>
      </c>
      <c r="BT919" s="17">
        <v>0</v>
      </c>
      <c r="BU919">
        <v>0</v>
      </c>
      <c r="BV919">
        <v>0</v>
      </c>
      <c r="BW919">
        <v>1</v>
      </c>
      <c r="BX919" s="17">
        <v>0</v>
      </c>
      <c r="BY919">
        <v>0</v>
      </c>
      <c r="BZ919">
        <v>0</v>
      </c>
      <c r="CA919">
        <v>0</v>
      </c>
      <c r="CB919">
        <v>0</v>
      </c>
      <c r="CC919" s="17">
        <v>0</v>
      </c>
      <c r="CD919">
        <v>1</v>
      </c>
      <c r="CE919">
        <v>1</v>
      </c>
      <c r="CF919">
        <v>0</v>
      </c>
      <c r="CG919">
        <v>0</v>
      </c>
      <c r="CH919">
        <v>0</v>
      </c>
      <c r="CI919">
        <v>0</v>
      </c>
      <c r="CJ919">
        <v>0</v>
      </c>
      <c r="CK919">
        <v>1</v>
      </c>
      <c r="CL919">
        <v>0</v>
      </c>
      <c r="CM919">
        <v>0</v>
      </c>
      <c r="CN919">
        <v>0</v>
      </c>
      <c r="CO919" s="17">
        <v>1</v>
      </c>
      <c r="CP919">
        <v>0.17100000000000001</v>
      </c>
      <c r="CQ919">
        <v>120</v>
      </c>
      <c r="CR919">
        <v>1</v>
      </c>
      <c r="CS919">
        <v>0</v>
      </c>
      <c r="CT919">
        <v>18</v>
      </c>
      <c r="CZ919" s="33" t="s">
        <v>85</v>
      </c>
    </row>
    <row r="920" spans="1:104" x14ac:dyDescent="0.25">
      <c r="A920">
        <v>919</v>
      </c>
      <c r="B920">
        <v>63</v>
      </c>
      <c r="C920" s="24" t="s">
        <v>3961</v>
      </c>
      <c r="D920" s="12">
        <v>8.02</v>
      </c>
      <c r="E920" s="13">
        <f t="shared" si="225"/>
        <v>0.53368823822991185</v>
      </c>
      <c r="F920" s="7">
        <v>15.0275</v>
      </c>
      <c r="G920" s="7">
        <f t="shared" si="217"/>
        <v>7.4863117617700876</v>
      </c>
      <c r="H920" s="15">
        <f t="shared" si="218"/>
        <v>8.5536882382299115</v>
      </c>
      <c r="I920" s="11">
        <f t="shared" si="219"/>
        <v>0.36796914057596747</v>
      </c>
      <c r="J920" s="32">
        <f t="shared" si="220"/>
        <v>2.4486384333785891E-2</v>
      </c>
      <c r="K920" s="32">
        <f t="shared" si="221"/>
        <v>40.839022469324604</v>
      </c>
      <c r="L920" s="8">
        <v>1</v>
      </c>
      <c r="M920" s="9">
        <v>0</v>
      </c>
      <c r="N920" s="8">
        <v>0</v>
      </c>
      <c r="O920" s="9">
        <v>0</v>
      </c>
      <c r="P920" s="9">
        <v>1</v>
      </c>
      <c r="Q920" s="9">
        <v>0</v>
      </c>
      <c r="R920" s="9">
        <v>0</v>
      </c>
      <c r="S920" s="8">
        <v>1450</v>
      </c>
      <c r="T920" s="9">
        <v>7</v>
      </c>
      <c r="U920" s="9">
        <f t="shared" si="222"/>
        <v>1442</v>
      </c>
      <c r="V920" s="9">
        <f t="shared" si="223"/>
        <v>8</v>
      </c>
      <c r="W920" s="7">
        <v>11.4421</v>
      </c>
      <c r="X920" s="7">
        <f t="shared" si="226"/>
        <v>26.0227</v>
      </c>
      <c r="Y920" s="9">
        <v>1</v>
      </c>
      <c r="Z920" s="9">
        <v>0</v>
      </c>
      <c r="AA920" s="9">
        <v>1</v>
      </c>
      <c r="AB920" s="9">
        <v>0</v>
      </c>
      <c r="AC920" s="9">
        <v>0</v>
      </c>
      <c r="AD920" s="29">
        <v>0</v>
      </c>
      <c r="AE920" s="9">
        <v>1</v>
      </c>
      <c r="AF920" s="9">
        <v>0</v>
      </c>
      <c r="AG920" s="29">
        <v>0</v>
      </c>
      <c r="AH920" s="9">
        <v>1</v>
      </c>
      <c r="AI920" s="29">
        <v>0</v>
      </c>
      <c r="AJ920" s="20">
        <v>2005</v>
      </c>
      <c r="AK920" s="32">
        <f t="shared" si="227"/>
        <v>2.4850000000000011E-2</v>
      </c>
      <c r="AL920" s="32">
        <f t="shared" si="227"/>
        <v>2.4850000000000011E-2</v>
      </c>
      <c r="AM920" s="42">
        <v>0.68359999999999999</v>
      </c>
      <c r="AN920" s="42">
        <v>0.26669999999999999</v>
      </c>
      <c r="AO920" s="41">
        <v>1</v>
      </c>
      <c r="AP920" s="17">
        <v>0</v>
      </c>
      <c r="AQ920">
        <v>1</v>
      </c>
      <c r="AR920" s="39">
        <v>0</v>
      </c>
      <c r="AS920" t="s">
        <v>98</v>
      </c>
      <c r="AT920" s="39" t="s">
        <v>98</v>
      </c>
      <c r="AU920">
        <v>0</v>
      </c>
      <c r="AV920" s="17">
        <v>1</v>
      </c>
      <c r="AW920">
        <v>0</v>
      </c>
      <c r="AX920" s="17">
        <v>1</v>
      </c>
      <c r="AY920" s="17" t="s">
        <v>5</v>
      </c>
      <c r="AZ920">
        <v>0</v>
      </c>
      <c r="BA920">
        <v>1</v>
      </c>
      <c r="BB920">
        <v>0</v>
      </c>
      <c r="BC920">
        <v>0</v>
      </c>
      <c r="BD920">
        <v>0</v>
      </c>
      <c r="BE920">
        <v>0</v>
      </c>
      <c r="BF920" s="17">
        <v>0</v>
      </c>
      <c r="BG920">
        <v>0</v>
      </c>
      <c r="BH920">
        <v>1</v>
      </c>
      <c r="BI920" s="17">
        <v>0</v>
      </c>
      <c r="BJ920">
        <v>1178</v>
      </c>
      <c r="BK920">
        <v>148</v>
      </c>
      <c r="BL920" s="24">
        <v>43.464799999999997</v>
      </c>
      <c r="BM920">
        <v>1</v>
      </c>
      <c r="BN920">
        <v>0</v>
      </c>
      <c r="BO920">
        <v>0</v>
      </c>
      <c r="BP920">
        <v>0</v>
      </c>
      <c r="BQ920">
        <v>0</v>
      </c>
      <c r="BR920">
        <v>0</v>
      </c>
      <c r="BS920">
        <v>0</v>
      </c>
      <c r="BT920" s="17">
        <v>0</v>
      </c>
      <c r="BU920">
        <v>0</v>
      </c>
      <c r="BV920">
        <v>0</v>
      </c>
      <c r="BW920">
        <v>1</v>
      </c>
      <c r="BX920" s="17">
        <v>0</v>
      </c>
      <c r="BY920">
        <v>0</v>
      </c>
      <c r="BZ920">
        <v>0</v>
      </c>
      <c r="CA920">
        <v>0</v>
      </c>
      <c r="CB920">
        <v>0</v>
      </c>
      <c r="CC920" s="17">
        <v>0</v>
      </c>
      <c r="CD920">
        <v>1</v>
      </c>
      <c r="CE920">
        <v>1</v>
      </c>
      <c r="CF920">
        <v>0</v>
      </c>
      <c r="CG920">
        <v>0</v>
      </c>
      <c r="CH920">
        <v>0</v>
      </c>
      <c r="CI920">
        <v>0</v>
      </c>
      <c r="CJ920">
        <v>0</v>
      </c>
      <c r="CK920">
        <v>1</v>
      </c>
      <c r="CL920">
        <v>0</v>
      </c>
      <c r="CM920">
        <v>0</v>
      </c>
      <c r="CN920">
        <v>0</v>
      </c>
      <c r="CO920" s="17">
        <v>1</v>
      </c>
      <c r="CP920">
        <v>0.17100000000000001</v>
      </c>
      <c r="CQ920">
        <v>120</v>
      </c>
      <c r="CR920">
        <v>1</v>
      </c>
      <c r="CS920">
        <v>0</v>
      </c>
      <c r="CT920">
        <v>18</v>
      </c>
      <c r="CZ920" s="33" t="s">
        <v>85</v>
      </c>
    </row>
    <row r="921" spans="1:104" x14ac:dyDescent="0.25">
      <c r="A921">
        <v>920</v>
      </c>
      <c r="B921">
        <v>63</v>
      </c>
      <c r="C921" s="24" t="s">
        <v>3961</v>
      </c>
      <c r="D921" s="12">
        <v>12.61</v>
      </c>
      <c r="E921" s="13">
        <f t="shared" si="225"/>
        <v>1.0845912355395002</v>
      </c>
      <c r="F921" s="7">
        <v>11.6265</v>
      </c>
      <c r="G921" s="7">
        <f t="shared" si="217"/>
        <v>11.525408764460499</v>
      </c>
      <c r="H921" s="15">
        <f t="shared" si="218"/>
        <v>13.6945912355395</v>
      </c>
      <c r="I921" s="11">
        <f t="shared" si="219"/>
        <v>0.2927581435944297</v>
      </c>
      <c r="J921" s="32">
        <f t="shared" si="220"/>
        <v>2.5180247159027197E-2</v>
      </c>
      <c r="K921" s="32">
        <f t="shared" si="221"/>
        <v>39.713668959817852</v>
      </c>
      <c r="L921" s="8">
        <v>1</v>
      </c>
      <c r="M921" s="9">
        <v>0</v>
      </c>
      <c r="N921" s="8">
        <v>0</v>
      </c>
      <c r="O921" s="9">
        <v>0</v>
      </c>
      <c r="P921" s="9">
        <v>1</v>
      </c>
      <c r="Q921" s="9">
        <v>0</v>
      </c>
      <c r="R921" s="9">
        <v>0</v>
      </c>
      <c r="S921" s="8">
        <v>1450</v>
      </c>
      <c r="T921" s="9">
        <v>7</v>
      </c>
      <c r="U921" s="9">
        <f t="shared" si="222"/>
        <v>1442</v>
      </c>
      <c r="V921" s="9">
        <f t="shared" si="223"/>
        <v>8</v>
      </c>
      <c r="W921" s="7">
        <v>11.4421</v>
      </c>
      <c r="X921" s="7">
        <f t="shared" si="226"/>
        <v>26.0227</v>
      </c>
      <c r="Y921" s="9">
        <v>1</v>
      </c>
      <c r="Z921" s="9">
        <v>0</v>
      </c>
      <c r="AA921" s="9">
        <v>1</v>
      </c>
      <c r="AB921" s="9">
        <v>0</v>
      </c>
      <c r="AC921" s="9">
        <v>0</v>
      </c>
      <c r="AD921" s="29">
        <v>0</v>
      </c>
      <c r="AE921" s="9">
        <v>1</v>
      </c>
      <c r="AF921" s="9">
        <v>0</v>
      </c>
      <c r="AG921" s="29">
        <v>0</v>
      </c>
      <c r="AH921" s="9">
        <v>1</v>
      </c>
      <c r="AI921" s="29">
        <v>0</v>
      </c>
      <c r="AJ921" s="20">
        <v>2005</v>
      </c>
      <c r="AK921" s="32">
        <f t="shared" si="227"/>
        <v>2.4850000000000011E-2</v>
      </c>
      <c r="AL921" s="32">
        <f t="shared" si="227"/>
        <v>2.4850000000000011E-2</v>
      </c>
      <c r="AM921" s="42">
        <v>0.68359999999999999</v>
      </c>
      <c r="AN921" s="42">
        <v>0.26669999999999999</v>
      </c>
      <c r="AO921" s="41">
        <v>1</v>
      </c>
      <c r="AP921" s="17">
        <v>0</v>
      </c>
      <c r="AQ921">
        <v>1</v>
      </c>
      <c r="AR921" s="39">
        <v>0</v>
      </c>
      <c r="AS921" t="s">
        <v>98</v>
      </c>
      <c r="AT921" s="39" t="s">
        <v>98</v>
      </c>
      <c r="AU921">
        <v>0</v>
      </c>
      <c r="AV921" s="17">
        <v>1</v>
      </c>
      <c r="AW921">
        <v>0</v>
      </c>
      <c r="AX921" s="17">
        <v>1</v>
      </c>
      <c r="AY921" s="17" t="s">
        <v>5</v>
      </c>
      <c r="AZ921">
        <v>0</v>
      </c>
      <c r="BA921">
        <v>1</v>
      </c>
      <c r="BB921">
        <v>0</v>
      </c>
      <c r="BC921">
        <v>0</v>
      </c>
      <c r="BD921">
        <v>0</v>
      </c>
      <c r="BE921">
        <v>0</v>
      </c>
      <c r="BF921" s="17">
        <v>0</v>
      </c>
      <c r="BG921">
        <v>0</v>
      </c>
      <c r="BH921">
        <v>1</v>
      </c>
      <c r="BI921" s="17">
        <v>0</v>
      </c>
      <c r="BJ921">
        <v>1178</v>
      </c>
      <c r="BK921">
        <v>148</v>
      </c>
      <c r="BL921" s="24">
        <v>43.464799999999997</v>
      </c>
      <c r="BM921">
        <v>0</v>
      </c>
      <c r="BN921">
        <v>0</v>
      </c>
      <c r="BO921">
        <v>0</v>
      </c>
      <c r="BP921">
        <v>0</v>
      </c>
      <c r="BQ921">
        <v>0</v>
      </c>
      <c r="BR921">
        <v>0</v>
      </c>
      <c r="BS921">
        <v>0</v>
      </c>
      <c r="BT921" s="17">
        <v>1</v>
      </c>
      <c r="BU921">
        <v>0</v>
      </c>
      <c r="BV921">
        <v>1</v>
      </c>
      <c r="BW921">
        <v>0</v>
      </c>
      <c r="BX921" s="17">
        <v>0</v>
      </c>
      <c r="BY921">
        <v>0</v>
      </c>
      <c r="BZ921">
        <v>0</v>
      </c>
      <c r="CA921">
        <v>0</v>
      </c>
      <c r="CB921">
        <v>0</v>
      </c>
      <c r="CC921" s="17">
        <v>0</v>
      </c>
      <c r="CD921">
        <v>1</v>
      </c>
      <c r="CE921">
        <v>1</v>
      </c>
      <c r="CF921">
        <v>0</v>
      </c>
      <c r="CG921">
        <v>0</v>
      </c>
      <c r="CH921">
        <v>0</v>
      </c>
      <c r="CI921">
        <v>0</v>
      </c>
      <c r="CJ921">
        <v>0</v>
      </c>
      <c r="CK921">
        <v>1</v>
      </c>
      <c r="CL921">
        <v>0</v>
      </c>
      <c r="CM921">
        <v>0</v>
      </c>
      <c r="CN921">
        <v>0</v>
      </c>
      <c r="CO921" s="17">
        <v>1</v>
      </c>
      <c r="CP921">
        <v>0.17100000000000001</v>
      </c>
      <c r="CQ921">
        <v>120</v>
      </c>
      <c r="CR921">
        <v>1</v>
      </c>
      <c r="CS921">
        <v>0</v>
      </c>
      <c r="CT921">
        <v>18</v>
      </c>
      <c r="CZ921" s="33" t="s">
        <v>85</v>
      </c>
    </row>
    <row r="922" spans="1:104" x14ac:dyDescent="0.25">
      <c r="A922">
        <v>921</v>
      </c>
      <c r="B922">
        <v>63</v>
      </c>
      <c r="C922" s="24" t="s">
        <v>3961</v>
      </c>
      <c r="D922" s="12">
        <v>7.89</v>
      </c>
      <c r="E922" s="13">
        <f t="shared" si="225"/>
        <v>0.7504708277055947</v>
      </c>
      <c r="F922" s="7">
        <v>10.513400000000001</v>
      </c>
      <c r="G922" s="7">
        <f t="shared" si="217"/>
        <v>7.139529172294405</v>
      </c>
      <c r="H922" s="15">
        <f t="shared" si="218"/>
        <v>8.6404708277055953</v>
      </c>
      <c r="I922" s="11">
        <f t="shared" si="219"/>
        <v>0.31449466745904769</v>
      </c>
      <c r="J922" s="32">
        <f t="shared" si="220"/>
        <v>2.9913697515461E-2</v>
      </c>
      <c r="K922" s="32">
        <f t="shared" si="221"/>
        <v>33.429501634933175</v>
      </c>
      <c r="L922" s="8">
        <v>1</v>
      </c>
      <c r="M922" s="9">
        <v>0</v>
      </c>
      <c r="N922" s="8">
        <v>0</v>
      </c>
      <c r="O922" s="9">
        <v>0</v>
      </c>
      <c r="P922" s="9">
        <v>1</v>
      </c>
      <c r="Q922" s="9">
        <v>0</v>
      </c>
      <c r="R922" s="9">
        <v>0</v>
      </c>
      <c r="S922" s="8">
        <v>1015</v>
      </c>
      <c r="T922" s="9">
        <v>7</v>
      </c>
      <c r="U922" s="9">
        <f t="shared" si="222"/>
        <v>1007</v>
      </c>
      <c r="V922" s="9">
        <f t="shared" si="223"/>
        <v>8</v>
      </c>
      <c r="W922" s="7">
        <v>12.0837</v>
      </c>
      <c r="X922" s="7">
        <f t="shared" si="226"/>
        <v>21.452300000000001</v>
      </c>
      <c r="Y922" s="9">
        <v>1</v>
      </c>
      <c r="Z922" s="9">
        <v>0</v>
      </c>
      <c r="AA922" s="9">
        <v>1</v>
      </c>
      <c r="AB922" s="9">
        <v>0</v>
      </c>
      <c r="AC922" s="9">
        <v>0</v>
      </c>
      <c r="AD922" s="29">
        <v>0</v>
      </c>
      <c r="AE922" s="9">
        <v>1</v>
      </c>
      <c r="AF922" s="9">
        <v>0</v>
      </c>
      <c r="AG922" s="29">
        <v>0</v>
      </c>
      <c r="AH922" s="9">
        <v>1</v>
      </c>
      <c r="AI922" s="29">
        <v>0</v>
      </c>
      <c r="AJ922" s="20">
        <v>2005</v>
      </c>
      <c r="AK922" s="32">
        <f t="shared" si="227"/>
        <v>2.4600000000000011E-2</v>
      </c>
      <c r="AL922" s="32">
        <f t="shared" si="227"/>
        <v>2.4600000000000011E-2</v>
      </c>
      <c r="AM922" s="32">
        <v>0.60699999999999998</v>
      </c>
      <c r="AN922" s="42">
        <v>0.34379999999999999</v>
      </c>
      <c r="AO922" s="41">
        <v>1</v>
      </c>
      <c r="AP922" s="17">
        <v>0</v>
      </c>
      <c r="AQ922">
        <v>0</v>
      </c>
      <c r="AR922" s="39">
        <v>1</v>
      </c>
      <c r="AS922" t="s">
        <v>98</v>
      </c>
      <c r="AT922" s="39" t="s">
        <v>98</v>
      </c>
      <c r="AU922">
        <v>0</v>
      </c>
      <c r="AV922" s="17">
        <v>1</v>
      </c>
      <c r="AW922">
        <v>0</v>
      </c>
      <c r="AX922" s="17">
        <v>1</v>
      </c>
      <c r="AY922" s="17" t="s">
        <v>5</v>
      </c>
      <c r="AZ922">
        <v>0</v>
      </c>
      <c r="BA922">
        <v>1</v>
      </c>
      <c r="BB922">
        <v>0</v>
      </c>
      <c r="BC922">
        <v>0</v>
      </c>
      <c r="BD922">
        <v>0</v>
      </c>
      <c r="BE922">
        <v>0</v>
      </c>
      <c r="BF922" s="17">
        <v>0</v>
      </c>
      <c r="BG922">
        <v>0</v>
      </c>
      <c r="BH922">
        <v>1</v>
      </c>
      <c r="BI922" s="17">
        <v>0</v>
      </c>
      <c r="BJ922">
        <v>1178</v>
      </c>
      <c r="BK922">
        <v>148</v>
      </c>
      <c r="BL922" s="24">
        <v>39.536000000000001</v>
      </c>
      <c r="BM922">
        <v>1</v>
      </c>
      <c r="BN922">
        <v>0</v>
      </c>
      <c r="BO922">
        <v>0</v>
      </c>
      <c r="BP922">
        <v>0</v>
      </c>
      <c r="BQ922">
        <v>0</v>
      </c>
      <c r="BR922">
        <v>0</v>
      </c>
      <c r="BS922">
        <v>0</v>
      </c>
      <c r="BT922" s="17">
        <v>0</v>
      </c>
      <c r="BU922">
        <v>0</v>
      </c>
      <c r="BV922">
        <v>0</v>
      </c>
      <c r="BW922">
        <v>1</v>
      </c>
      <c r="BX922" s="17">
        <v>0</v>
      </c>
      <c r="BY922">
        <v>0</v>
      </c>
      <c r="BZ922">
        <v>0</v>
      </c>
      <c r="CA922">
        <v>0</v>
      </c>
      <c r="CB922">
        <v>0</v>
      </c>
      <c r="CC922" s="17">
        <v>0</v>
      </c>
      <c r="CD922">
        <v>1</v>
      </c>
      <c r="CE922">
        <v>1</v>
      </c>
      <c r="CF922">
        <v>0</v>
      </c>
      <c r="CG922">
        <v>0</v>
      </c>
      <c r="CH922">
        <v>0</v>
      </c>
      <c r="CI922">
        <v>0</v>
      </c>
      <c r="CJ922">
        <v>0</v>
      </c>
      <c r="CK922">
        <v>1</v>
      </c>
      <c r="CL922">
        <v>0</v>
      </c>
      <c r="CM922">
        <v>0</v>
      </c>
      <c r="CN922">
        <v>0</v>
      </c>
      <c r="CO922" s="17">
        <v>1</v>
      </c>
      <c r="CP922">
        <v>0.17100000000000001</v>
      </c>
      <c r="CQ922">
        <v>120</v>
      </c>
      <c r="CR922">
        <v>1</v>
      </c>
      <c r="CS922">
        <v>0</v>
      </c>
      <c r="CT922">
        <v>18</v>
      </c>
      <c r="CZ922" s="33" t="s">
        <v>85</v>
      </c>
    </row>
    <row r="923" spans="1:104" x14ac:dyDescent="0.25">
      <c r="A923">
        <v>922</v>
      </c>
      <c r="B923">
        <v>63</v>
      </c>
      <c r="C923" s="24" t="s">
        <v>3961</v>
      </c>
      <c r="D923" s="12">
        <v>14.47</v>
      </c>
      <c r="E923" s="13">
        <f t="shared" si="225"/>
        <v>1.7882742597261359</v>
      </c>
      <c r="F923" s="7">
        <v>8.0915999999999997</v>
      </c>
      <c r="G923" s="7">
        <f t="shared" si="217"/>
        <v>12.681725740273865</v>
      </c>
      <c r="H923" s="15">
        <f t="shared" si="218"/>
        <v>16.258274259726136</v>
      </c>
      <c r="I923" s="11">
        <f t="shared" si="219"/>
        <v>0.24708195071908545</v>
      </c>
      <c r="J923" s="32">
        <f t="shared" si="220"/>
        <v>3.0535611092872294E-2</v>
      </c>
      <c r="K923" s="32">
        <f t="shared" si="221"/>
        <v>32.748648682960948</v>
      </c>
      <c r="L923" s="8">
        <v>1</v>
      </c>
      <c r="M923" s="9">
        <v>0</v>
      </c>
      <c r="N923" s="8">
        <v>0</v>
      </c>
      <c r="O923" s="9">
        <v>0</v>
      </c>
      <c r="P923" s="9">
        <v>1</v>
      </c>
      <c r="Q923" s="9">
        <v>0</v>
      </c>
      <c r="R923" s="9">
        <v>0</v>
      </c>
      <c r="S923" s="8">
        <v>1015</v>
      </c>
      <c r="T923" s="9">
        <v>7</v>
      </c>
      <c r="U923" s="9">
        <f t="shared" si="222"/>
        <v>1007</v>
      </c>
      <c r="V923" s="9">
        <f t="shared" si="223"/>
        <v>8</v>
      </c>
      <c r="W923" s="7">
        <v>12.0837</v>
      </c>
      <c r="X923" s="7">
        <f t="shared" si="226"/>
        <v>21.452300000000001</v>
      </c>
      <c r="Y923" s="9">
        <v>1</v>
      </c>
      <c r="Z923" s="9">
        <v>0</v>
      </c>
      <c r="AA923" s="9">
        <v>1</v>
      </c>
      <c r="AB923" s="9">
        <v>0</v>
      </c>
      <c r="AC923" s="9">
        <v>0</v>
      </c>
      <c r="AD923" s="29">
        <v>0</v>
      </c>
      <c r="AE923" s="9">
        <v>1</v>
      </c>
      <c r="AF923" s="9">
        <v>0</v>
      </c>
      <c r="AG923" s="29">
        <v>0</v>
      </c>
      <c r="AH923" s="9">
        <v>1</v>
      </c>
      <c r="AI923" s="29">
        <v>0</v>
      </c>
      <c r="AJ923" s="20">
        <v>2005</v>
      </c>
      <c r="AK923" s="32">
        <f t="shared" si="227"/>
        <v>2.4600000000000011E-2</v>
      </c>
      <c r="AL923" s="32">
        <f t="shared" si="227"/>
        <v>2.4600000000000011E-2</v>
      </c>
      <c r="AM923" s="32">
        <v>0.60699999999999998</v>
      </c>
      <c r="AN923" s="42">
        <v>0.34379999999999999</v>
      </c>
      <c r="AO923" s="41">
        <v>1</v>
      </c>
      <c r="AP923" s="17">
        <v>0</v>
      </c>
      <c r="AQ923">
        <v>0</v>
      </c>
      <c r="AR923" s="39">
        <v>1</v>
      </c>
      <c r="AS923" t="s">
        <v>98</v>
      </c>
      <c r="AT923" s="39" t="s">
        <v>98</v>
      </c>
      <c r="AU923">
        <v>0</v>
      </c>
      <c r="AV923" s="17">
        <v>1</v>
      </c>
      <c r="AW923">
        <v>0</v>
      </c>
      <c r="AX923" s="17">
        <v>1</v>
      </c>
      <c r="AY923" s="17" t="s">
        <v>5</v>
      </c>
      <c r="AZ923">
        <v>0</v>
      </c>
      <c r="BA923">
        <v>1</v>
      </c>
      <c r="BB923">
        <v>0</v>
      </c>
      <c r="BC923">
        <v>0</v>
      </c>
      <c r="BD923">
        <v>0</v>
      </c>
      <c r="BE923">
        <v>0</v>
      </c>
      <c r="BF923" s="17">
        <v>0</v>
      </c>
      <c r="BG923">
        <v>0</v>
      </c>
      <c r="BH923">
        <v>1</v>
      </c>
      <c r="BI923" s="17">
        <v>0</v>
      </c>
      <c r="BJ923">
        <v>1178</v>
      </c>
      <c r="BK923">
        <v>148</v>
      </c>
      <c r="BL923" s="24">
        <v>39.536000000000001</v>
      </c>
      <c r="BM923">
        <v>0</v>
      </c>
      <c r="BN923">
        <v>0</v>
      </c>
      <c r="BO923">
        <v>0</v>
      </c>
      <c r="BP923">
        <v>0</v>
      </c>
      <c r="BQ923">
        <v>0</v>
      </c>
      <c r="BR923">
        <v>0</v>
      </c>
      <c r="BS923">
        <v>0</v>
      </c>
      <c r="BT923" s="17">
        <v>1</v>
      </c>
      <c r="BU923">
        <v>0</v>
      </c>
      <c r="BV923">
        <v>1</v>
      </c>
      <c r="BW923">
        <v>0</v>
      </c>
      <c r="BX923" s="17">
        <v>0</v>
      </c>
      <c r="BY923">
        <v>0</v>
      </c>
      <c r="BZ923">
        <v>0</v>
      </c>
      <c r="CA923">
        <v>0</v>
      </c>
      <c r="CB923">
        <v>0</v>
      </c>
      <c r="CC923" s="17">
        <v>0</v>
      </c>
      <c r="CD923">
        <v>1</v>
      </c>
      <c r="CE923">
        <v>1</v>
      </c>
      <c r="CF923">
        <v>0</v>
      </c>
      <c r="CG923">
        <v>0</v>
      </c>
      <c r="CH923">
        <v>0</v>
      </c>
      <c r="CI923">
        <v>0</v>
      </c>
      <c r="CJ923">
        <v>0</v>
      </c>
      <c r="CK923">
        <v>1</v>
      </c>
      <c r="CL923">
        <v>0</v>
      </c>
      <c r="CM923">
        <v>0</v>
      </c>
      <c r="CN923">
        <v>0</v>
      </c>
      <c r="CO923" s="17">
        <v>1</v>
      </c>
      <c r="CP923">
        <v>0.17100000000000001</v>
      </c>
      <c r="CQ923">
        <v>120</v>
      </c>
      <c r="CR923">
        <v>1</v>
      </c>
      <c r="CS923">
        <v>0</v>
      </c>
      <c r="CT923">
        <v>18</v>
      </c>
      <c r="CZ923" s="33" t="s">
        <v>85</v>
      </c>
    </row>
    <row r="924" spans="1:104" x14ac:dyDescent="0.25">
      <c r="A924">
        <v>923</v>
      </c>
      <c r="B924">
        <v>63</v>
      </c>
      <c r="C924" s="24" t="s">
        <v>3961</v>
      </c>
      <c r="D924" s="12">
        <v>7.89</v>
      </c>
      <c r="E924" s="13">
        <f t="shared" si="225"/>
        <v>0.7504708277055947</v>
      </c>
      <c r="F924" s="7">
        <v>10.513400000000001</v>
      </c>
      <c r="G924" s="7">
        <f t="shared" si="217"/>
        <v>7.139529172294405</v>
      </c>
      <c r="H924" s="15">
        <f t="shared" si="218"/>
        <v>8.6404708277055953</v>
      </c>
      <c r="I924" s="11">
        <f t="shared" si="219"/>
        <v>0.31449466745904769</v>
      </c>
      <c r="J924" s="32">
        <f t="shared" si="220"/>
        <v>2.9913697515461E-2</v>
      </c>
      <c r="K924" s="32">
        <f t="shared" si="221"/>
        <v>33.429501634933175</v>
      </c>
      <c r="L924" s="8">
        <v>1</v>
      </c>
      <c r="M924" s="9">
        <v>0</v>
      </c>
      <c r="N924" s="8">
        <v>0</v>
      </c>
      <c r="O924" s="9">
        <v>0</v>
      </c>
      <c r="P924" s="9">
        <v>1</v>
      </c>
      <c r="Q924" s="9">
        <v>0</v>
      </c>
      <c r="R924" s="9">
        <v>0</v>
      </c>
      <c r="S924" s="8">
        <v>1015</v>
      </c>
      <c r="T924" s="9">
        <v>7</v>
      </c>
      <c r="U924" s="9">
        <f t="shared" si="222"/>
        <v>1007</v>
      </c>
      <c r="V924" s="9">
        <f t="shared" si="223"/>
        <v>8</v>
      </c>
      <c r="W924" s="7">
        <v>12.0837</v>
      </c>
      <c r="X924" s="7">
        <f t="shared" si="226"/>
        <v>21.452300000000001</v>
      </c>
      <c r="Y924" s="9">
        <v>1</v>
      </c>
      <c r="Z924" s="9">
        <v>0</v>
      </c>
      <c r="AA924" s="9">
        <v>1</v>
      </c>
      <c r="AB924" s="9">
        <v>0</v>
      </c>
      <c r="AC924" s="9">
        <v>0</v>
      </c>
      <c r="AD924" s="29">
        <v>0</v>
      </c>
      <c r="AE924" s="9">
        <v>1</v>
      </c>
      <c r="AF924" s="9">
        <v>0</v>
      </c>
      <c r="AG924" s="29">
        <v>0</v>
      </c>
      <c r="AH924" s="9">
        <v>1</v>
      </c>
      <c r="AI924" s="29">
        <v>0</v>
      </c>
      <c r="AJ924" s="20">
        <v>2005</v>
      </c>
      <c r="AK924" s="32">
        <f t="shared" si="227"/>
        <v>2.4600000000000011E-2</v>
      </c>
      <c r="AL924" s="32">
        <f t="shared" si="227"/>
        <v>2.4600000000000011E-2</v>
      </c>
      <c r="AM924" s="32">
        <v>0.60699999999999998</v>
      </c>
      <c r="AN924" s="42">
        <v>0.34379999999999999</v>
      </c>
      <c r="AO924" s="41">
        <v>1</v>
      </c>
      <c r="AP924" s="17">
        <v>0</v>
      </c>
      <c r="AQ924">
        <v>0</v>
      </c>
      <c r="AR924" s="39">
        <v>1</v>
      </c>
      <c r="AS924" t="s">
        <v>98</v>
      </c>
      <c r="AT924" s="39" t="s">
        <v>98</v>
      </c>
      <c r="AU924">
        <v>0</v>
      </c>
      <c r="AV924" s="17">
        <v>1</v>
      </c>
      <c r="AW924">
        <v>0</v>
      </c>
      <c r="AX924" s="17">
        <v>1</v>
      </c>
      <c r="AY924" s="17" t="s">
        <v>5</v>
      </c>
      <c r="AZ924">
        <v>0</v>
      </c>
      <c r="BA924">
        <v>1</v>
      </c>
      <c r="BB924">
        <v>0</v>
      </c>
      <c r="BC924">
        <v>0</v>
      </c>
      <c r="BD924">
        <v>0</v>
      </c>
      <c r="BE924">
        <v>0</v>
      </c>
      <c r="BF924" s="17">
        <v>0</v>
      </c>
      <c r="BG924">
        <v>0</v>
      </c>
      <c r="BH924">
        <v>1</v>
      </c>
      <c r="BI924" s="17">
        <v>0</v>
      </c>
      <c r="BJ924">
        <v>1178</v>
      </c>
      <c r="BK924">
        <v>148</v>
      </c>
      <c r="BL924" s="24">
        <v>39.536000000000001</v>
      </c>
      <c r="BM924">
        <v>1</v>
      </c>
      <c r="BN924">
        <v>0</v>
      </c>
      <c r="BO924">
        <v>0</v>
      </c>
      <c r="BP924">
        <v>0</v>
      </c>
      <c r="BQ924">
        <v>0</v>
      </c>
      <c r="BR924">
        <v>0</v>
      </c>
      <c r="BS924">
        <v>0</v>
      </c>
      <c r="BT924" s="17">
        <v>0</v>
      </c>
      <c r="BU924">
        <v>0</v>
      </c>
      <c r="BV924">
        <v>0</v>
      </c>
      <c r="BW924">
        <v>1</v>
      </c>
      <c r="BX924" s="17">
        <v>0</v>
      </c>
      <c r="BY924">
        <v>0</v>
      </c>
      <c r="BZ924">
        <v>0</v>
      </c>
      <c r="CA924">
        <v>0</v>
      </c>
      <c r="CB924">
        <v>0</v>
      </c>
      <c r="CC924" s="17">
        <v>0</v>
      </c>
      <c r="CD924">
        <v>1</v>
      </c>
      <c r="CE924">
        <v>1</v>
      </c>
      <c r="CF924">
        <v>0</v>
      </c>
      <c r="CG924">
        <v>0</v>
      </c>
      <c r="CH924">
        <v>0</v>
      </c>
      <c r="CI924">
        <v>0</v>
      </c>
      <c r="CJ924">
        <v>0</v>
      </c>
      <c r="CK924">
        <v>1</v>
      </c>
      <c r="CL924">
        <v>0</v>
      </c>
      <c r="CM924">
        <v>0</v>
      </c>
      <c r="CN924">
        <v>0</v>
      </c>
      <c r="CO924" s="17">
        <v>1</v>
      </c>
      <c r="CP924">
        <v>0.17100000000000001</v>
      </c>
      <c r="CQ924">
        <v>120</v>
      </c>
      <c r="CR924">
        <v>1</v>
      </c>
      <c r="CS924">
        <v>0</v>
      </c>
      <c r="CT924">
        <v>18</v>
      </c>
      <c r="CZ924" s="33" t="s">
        <v>85</v>
      </c>
    </row>
    <row r="925" spans="1:104" x14ac:dyDescent="0.25">
      <c r="A925">
        <v>924</v>
      </c>
      <c r="B925">
        <v>63</v>
      </c>
      <c r="C925" s="24" t="s">
        <v>3961</v>
      </c>
      <c r="D925" s="12">
        <v>21.5</v>
      </c>
      <c r="E925" s="13">
        <f t="shared" si="225"/>
        <v>4.4340867843590166</v>
      </c>
      <c r="F925" s="7">
        <v>4.8487999999999998</v>
      </c>
      <c r="G925" s="7">
        <f t="shared" si="217"/>
        <v>17.065913215640983</v>
      </c>
      <c r="H925" s="15">
        <f t="shared" si="218"/>
        <v>25.934086784359017</v>
      </c>
      <c r="I925" s="11">
        <f t="shared" si="219"/>
        <v>0.15104556715258183</v>
      </c>
      <c r="J925" s="32">
        <f t="shared" si="220"/>
        <v>3.1151123402198864E-2</v>
      </c>
      <c r="K925" s="32">
        <f t="shared" si="221"/>
        <v>32.101571012023697</v>
      </c>
      <c r="L925" s="8">
        <v>1</v>
      </c>
      <c r="M925" s="9">
        <v>0</v>
      </c>
      <c r="N925" s="8">
        <v>0</v>
      </c>
      <c r="O925" s="9">
        <v>0</v>
      </c>
      <c r="P925" s="9">
        <v>1</v>
      </c>
      <c r="Q925" s="9">
        <v>0</v>
      </c>
      <c r="R925" s="9">
        <v>0</v>
      </c>
      <c r="S925" s="8">
        <v>1015</v>
      </c>
      <c r="T925" s="9">
        <v>7</v>
      </c>
      <c r="U925" s="9">
        <f t="shared" si="222"/>
        <v>1007</v>
      </c>
      <c r="V925" s="9">
        <f t="shared" si="223"/>
        <v>8</v>
      </c>
      <c r="W925" s="7">
        <v>12.0837</v>
      </c>
      <c r="X925" s="7">
        <f t="shared" si="226"/>
        <v>21.452300000000001</v>
      </c>
      <c r="Y925" s="9">
        <v>1</v>
      </c>
      <c r="Z925" s="9">
        <v>0</v>
      </c>
      <c r="AA925" s="9">
        <v>1</v>
      </c>
      <c r="AB925" s="9">
        <v>0</v>
      </c>
      <c r="AC925" s="9">
        <v>0</v>
      </c>
      <c r="AD925" s="29">
        <v>0</v>
      </c>
      <c r="AE925" s="9">
        <v>1</v>
      </c>
      <c r="AF925" s="9">
        <v>0</v>
      </c>
      <c r="AG925" s="29">
        <v>0</v>
      </c>
      <c r="AH925" s="9">
        <v>1</v>
      </c>
      <c r="AI925" s="29">
        <v>0</v>
      </c>
      <c r="AJ925" s="20">
        <v>2005</v>
      </c>
      <c r="AK925" s="32">
        <f t="shared" si="227"/>
        <v>2.4600000000000011E-2</v>
      </c>
      <c r="AL925" s="32">
        <f t="shared" si="227"/>
        <v>2.4600000000000011E-2</v>
      </c>
      <c r="AM925" s="32">
        <v>0.60699999999999998</v>
      </c>
      <c r="AN925" s="42">
        <v>0.34379999999999999</v>
      </c>
      <c r="AO925" s="41">
        <v>1</v>
      </c>
      <c r="AP925" s="17">
        <v>0</v>
      </c>
      <c r="AQ925">
        <v>0</v>
      </c>
      <c r="AR925" s="39">
        <v>1</v>
      </c>
      <c r="AS925" t="s">
        <v>98</v>
      </c>
      <c r="AT925" s="39" t="s">
        <v>98</v>
      </c>
      <c r="AU925">
        <v>0</v>
      </c>
      <c r="AV925" s="17">
        <v>1</v>
      </c>
      <c r="AW925">
        <v>0</v>
      </c>
      <c r="AX925" s="17">
        <v>1</v>
      </c>
      <c r="AY925" s="17" t="s">
        <v>5</v>
      </c>
      <c r="AZ925">
        <v>0</v>
      </c>
      <c r="BA925">
        <v>1</v>
      </c>
      <c r="BB925">
        <v>0</v>
      </c>
      <c r="BC925">
        <v>0</v>
      </c>
      <c r="BD925">
        <v>0</v>
      </c>
      <c r="BE925">
        <v>0</v>
      </c>
      <c r="BF925" s="17">
        <v>0</v>
      </c>
      <c r="BG925">
        <v>0</v>
      </c>
      <c r="BH925">
        <v>1</v>
      </c>
      <c r="BI925" s="17">
        <v>0</v>
      </c>
      <c r="BJ925">
        <v>1178</v>
      </c>
      <c r="BK925">
        <v>148</v>
      </c>
      <c r="BL925" s="24">
        <v>39.536000000000001</v>
      </c>
      <c r="BM925">
        <v>0</v>
      </c>
      <c r="BN925">
        <v>0</v>
      </c>
      <c r="BO925">
        <v>0</v>
      </c>
      <c r="BP925">
        <v>0</v>
      </c>
      <c r="BQ925">
        <v>1</v>
      </c>
      <c r="BR925">
        <v>0</v>
      </c>
      <c r="BS925">
        <v>0</v>
      </c>
      <c r="BT925" s="17">
        <v>0</v>
      </c>
      <c r="BU925">
        <v>0</v>
      </c>
      <c r="BV925">
        <v>0</v>
      </c>
      <c r="BW925">
        <v>1</v>
      </c>
      <c r="BX925" s="17">
        <v>0</v>
      </c>
      <c r="BY925">
        <v>0</v>
      </c>
      <c r="BZ925">
        <v>0</v>
      </c>
      <c r="CA925">
        <v>0</v>
      </c>
      <c r="CB925">
        <v>0</v>
      </c>
      <c r="CC925" s="17">
        <v>0</v>
      </c>
      <c r="CD925">
        <v>1</v>
      </c>
      <c r="CE925">
        <v>1</v>
      </c>
      <c r="CF925">
        <v>0</v>
      </c>
      <c r="CG925">
        <v>0</v>
      </c>
      <c r="CH925">
        <v>0</v>
      </c>
      <c r="CI925">
        <v>0</v>
      </c>
      <c r="CJ925">
        <v>0</v>
      </c>
      <c r="CK925">
        <v>1</v>
      </c>
      <c r="CL925">
        <v>0</v>
      </c>
      <c r="CM925">
        <v>0</v>
      </c>
      <c r="CN925">
        <v>0</v>
      </c>
      <c r="CO925" s="17">
        <v>1</v>
      </c>
      <c r="CP925">
        <v>0.17100000000000001</v>
      </c>
      <c r="CQ925">
        <v>120</v>
      </c>
      <c r="CR925">
        <v>1</v>
      </c>
      <c r="CS925">
        <v>0</v>
      </c>
      <c r="CT925">
        <v>18</v>
      </c>
      <c r="CZ925" s="33" t="s">
        <v>85</v>
      </c>
    </row>
    <row r="926" spans="1:104" x14ac:dyDescent="0.25">
      <c r="A926">
        <v>925</v>
      </c>
      <c r="B926">
        <v>64</v>
      </c>
      <c r="C926" s="24" t="s">
        <v>3962</v>
      </c>
      <c r="D926" s="12">
        <v>7.3</v>
      </c>
      <c r="E926" s="13">
        <f t="shared" si="225"/>
        <v>0.74940971152859048</v>
      </c>
      <c r="F926" s="7">
        <v>9.7409999999999997</v>
      </c>
      <c r="G926" s="7">
        <f t="shared" si="217"/>
        <v>6.5505902884714091</v>
      </c>
      <c r="H926" s="15">
        <f t="shared" si="218"/>
        <v>8.0494097115285896</v>
      </c>
      <c r="I926" s="11">
        <f t="shared" si="219"/>
        <v>0.35152390398162275</v>
      </c>
      <c r="J926" s="32">
        <f t="shared" si="220"/>
        <v>3.6087044860037241E-2</v>
      </c>
      <c r="K926" s="32">
        <f t="shared" si="221"/>
        <v>27.710775539490047</v>
      </c>
      <c r="L926" s="8">
        <v>1</v>
      </c>
      <c r="M926" s="9">
        <v>0</v>
      </c>
      <c r="N926" s="8">
        <v>1</v>
      </c>
      <c r="O926" s="9">
        <v>0</v>
      </c>
      <c r="P926" s="9">
        <v>0</v>
      </c>
      <c r="Q926" s="9">
        <v>0</v>
      </c>
      <c r="R926" s="9">
        <v>0</v>
      </c>
      <c r="S926" s="8">
        <v>684</v>
      </c>
      <c r="T926" s="9">
        <v>10</v>
      </c>
      <c r="U926" s="9">
        <f t="shared" si="222"/>
        <v>673</v>
      </c>
      <c r="V926" s="9">
        <f t="shared" si="223"/>
        <v>12</v>
      </c>
      <c r="W926" s="7">
        <v>11.35</v>
      </c>
      <c r="X926" s="7">
        <v>16.489999999999998</v>
      </c>
      <c r="Y926" s="9">
        <v>1</v>
      </c>
      <c r="Z926" s="9">
        <v>0</v>
      </c>
      <c r="AA926" s="9">
        <v>1</v>
      </c>
      <c r="AB926" s="9">
        <v>0</v>
      </c>
      <c r="AC926" s="9">
        <v>0</v>
      </c>
      <c r="AD926" s="29">
        <v>0</v>
      </c>
      <c r="AE926" s="9">
        <v>0</v>
      </c>
      <c r="AF926" s="9">
        <v>0</v>
      </c>
      <c r="AG926" s="29">
        <v>1</v>
      </c>
      <c r="AH926" s="9">
        <v>1</v>
      </c>
      <c r="AI926" s="29">
        <v>0</v>
      </c>
      <c r="AJ926" s="20">
        <v>2007</v>
      </c>
      <c r="AK926" s="32">
        <v>5.0000000000000001E-3</v>
      </c>
      <c r="AL926" s="32">
        <v>1.7000000000000001E-2</v>
      </c>
      <c r="AM926" s="32">
        <f t="shared" ref="AM926:AM937" si="228">1-AK926-AL926-AN926</f>
        <v>0.64500000000000002</v>
      </c>
      <c r="AN926" s="42">
        <v>0.33300000000000002</v>
      </c>
      <c r="AO926" s="41">
        <v>1</v>
      </c>
      <c r="AP926" s="17">
        <v>0</v>
      </c>
      <c r="AQ926">
        <v>1</v>
      </c>
      <c r="AR926" s="39">
        <f t="shared" ref="AR926:AR969" si="229">1-AQ926</f>
        <v>0</v>
      </c>
      <c r="AS926" s="38">
        <f t="shared" ref="AS926:AS937" si="230">1-AT926</f>
        <v>0.59799999999999998</v>
      </c>
      <c r="AT926" s="39">
        <v>0.40200000000000002</v>
      </c>
      <c r="AU926">
        <v>0</v>
      </c>
      <c r="AV926" s="17">
        <v>1</v>
      </c>
      <c r="AW926">
        <v>0</v>
      </c>
      <c r="AX926" s="17">
        <v>1</v>
      </c>
      <c r="AY926" s="17" t="s">
        <v>5</v>
      </c>
      <c r="AZ926">
        <v>0</v>
      </c>
      <c r="BA926">
        <v>1</v>
      </c>
      <c r="BB926">
        <v>0</v>
      </c>
      <c r="BC926">
        <v>0</v>
      </c>
      <c r="BD926">
        <v>0</v>
      </c>
      <c r="BE926">
        <v>0</v>
      </c>
      <c r="BF926" s="17">
        <v>0</v>
      </c>
      <c r="BG926">
        <v>0</v>
      </c>
      <c r="BH926">
        <v>1</v>
      </c>
      <c r="BI926" s="17">
        <v>0</v>
      </c>
      <c r="BJ926">
        <v>1462</v>
      </c>
      <c r="BK926">
        <v>176</v>
      </c>
      <c r="BL926" s="90">
        <f t="shared" ref="BL926:BL937" si="231">W926+X926+6</f>
        <v>33.839999999999996</v>
      </c>
      <c r="BM926">
        <v>1</v>
      </c>
      <c r="BN926">
        <v>0</v>
      </c>
      <c r="BO926">
        <v>0</v>
      </c>
      <c r="BP926">
        <v>0</v>
      </c>
      <c r="BQ926">
        <v>0</v>
      </c>
      <c r="BR926">
        <v>0</v>
      </c>
      <c r="BS926">
        <v>0</v>
      </c>
      <c r="BT926" s="17">
        <v>0</v>
      </c>
      <c r="BU926">
        <v>0</v>
      </c>
      <c r="BV926">
        <v>0</v>
      </c>
      <c r="BW926">
        <v>1</v>
      </c>
      <c r="BX926" s="17">
        <v>0</v>
      </c>
      <c r="BY926">
        <v>0</v>
      </c>
      <c r="BZ926">
        <v>0</v>
      </c>
      <c r="CA926">
        <v>0</v>
      </c>
      <c r="CB926">
        <v>0</v>
      </c>
      <c r="CC926" s="17">
        <v>0</v>
      </c>
      <c r="CD926">
        <v>0</v>
      </c>
      <c r="CE926">
        <v>0</v>
      </c>
      <c r="CF926">
        <v>1</v>
      </c>
      <c r="CG926">
        <v>1</v>
      </c>
      <c r="CH926">
        <v>0</v>
      </c>
      <c r="CI926">
        <v>1</v>
      </c>
      <c r="CJ926">
        <v>1</v>
      </c>
      <c r="CK926">
        <v>1</v>
      </c>
      <c r="CL926">
        <v>1</v>
      </c>
      <c r="CM926">
        <v>0</v>
      </c>
      <c r="CN926">
        <v>0</v>
      </c>
      <c r="CO926" s="17">
        <v>1</v>
      </c>
      <c r="CP926">
        <v>0.21149999999999999</v>
      </c>
      <c r="CQ926">
        <v>4</v>
      </c>
      <c r="CR926">
        <v>1</v>
      </c>
      <c r="CS926">
        <v>0</v>
      </c>
      <c r="CT926">
        <v>23</v>
      </c>
      <c r="CZ926" s="33" t="s">
        <v>85</v>
      </c>
    </row>
    <row r="927" spans="1:104" x14ac:dyDescent="0.25">
      <c r="A927">
        <v>926</v>
      </c>
      <c r="B927">
        <v>64</v>
      </c>
      <c r="C927" s="24" t="s">
        <v>3962</v>
      </c>
      <c r="D927" s="12">
        <v>7.4</v>
      </c>
      <c r="E927" s="13">
        <f t="shared" si="225"/>
        <v>0.78748536767053312</v>
      </c>
      <c r="F927" s="7">
        <v>9.3970000000000002</v>
      </c>
      <c r="G927" s="7">
        <f t="shared" si="217"/>
        <v>6.612514632329467</v>
      </c>
      <c r="H927" s="15">
        <f t="shared" si="218"/>
        <v>8.1874853676705328</v>
      </c>
      <c r="I927" s="11">
        <f t="shared" si="219"/>
        <v>0.35509621620136783</v>
      </c>
      <c r="J927" s="32">
        <f t="shared" si="220"/>
        <v>3.7788253293749907E-2</v>
      </c>
      <c r="K927" s="32">
        <f t="shared" si="221"/>
        <v>26.463250159419189</v>
      </c>
      <c r="L927" s="8">
        <v>1</v>
      </c>
      <c r="M927" s="9">
        <v>0</v>
      </c>
      <c r="N927" s="8">
        <v>1</v>
      </c>
      <c r="O927" s="9">
        <v>0</v>
      </c>
      <c r="P927" s="9">
        <v>0</v>
      </c>
      <c r="Q927" s="9">
        <v>0</v>
      </c>
      <c r="R927" s="9">
        <v>0</v>
      </c>
      <c r="S927" s="8">
        <v>628</v>
      </c>
      <c r="T927" s="9">
        <v>15</v>
      </c>
      <c r="U927" s="9">
        <f t="shared" si="222"/>
        <v>612</v>
      </c>
      <c r="V927" s="9">
        <f t="shared" si="223"/>
        <v>12</v>
      </c>
      <c r="W927" s="7">
        <v>11.35</v>
      </c>
      <c r="X927" s="7">
        <v>16.489999999999998</v>
      </c>
      <c r="Y927" s="9">
        <v>1</v>
      </c>
      <c r="Z927" s="9">
        <v>0</v>
      </c>
      <c r="AA927" s="9">
        <v>1</v>
      </c>
      <c r="AB927" s="9">
        <v>0</v>
      </c>
      <c r="AC927" s="9">
        <v>0</v>
      </c>
      <c r="AD927" s="29">
        <v>0</v>
      </c>
      <c r="AE927" s="9">
        <v>0</v>
      </c>
      <c r="AF927" s="9">
        <v>0</v>
      </c>
      <c r="AG927" s="29">
        <v>1</v>
      </c>
      <c r="AH927" s="9">
        <v>1</v>
      </c>
      <c r="AI927" s="29">
        <v>0</v>
      </c>
      <c r="AJ927" s="20">
        <v>2007</v>
      </c>
      <c r="AK927" s="32">
        <v>5.0000000000000001E-3</v>
      </c>
      <c r="AL927" s="32">
        <v>1.7000000000000001E-2</v>
      </c>
      <c r="AM927" s="32">
        <f t="shared" si="228"/>
        <v>0.64500000000000002</v>
      </c>
      <c r="AN927" s="42">
        <v>0.33300000000000002</v>
      </c>
      <c r="AO927" s="41">
        <v>1</v>
      </c>
      <c r="AP927" s="17">
        <v>0</v>
      </c>
      <c r="AQ927">
        <v>0</v>
      </c>
      <c r="AR927" s="39">
        <f t="shared" si="229"/>
        <v>1</v>
      </c>
      <c r="AS927" s="38">
        <f t="shared" si="230"/>
        <v>0.59799999999999998</v>
      </c>
      <c r="AT927" s="39">
        <v>0.40200000000000002</v>
      </c>
      <c r="AU927">
        <v>0</v>
      </c>
      <c r="AV927" s="17">
        <v>1</v>
      </c>
      <c r="AW927">
        <v>0</v>
      </c>
      <c r="AX927" s="17">
        <v>1</v>
      </c>
      <c r="AY927" s="17" t="s">
        <v>5</v>
      </c>
      <c r="AZ927">
        <v>0</v>
      </c>
      <c r="BA927">
        <v>1</v>
      </c>
      <c r="BB927">
        <v>0</v>
      </c>
      <c r="BC927">
        <v>0</v>
      </c>
      <c r="BD927">
        <v>0</v>
      </c>
      <c r="BE927">
        <v>0</v>
      </c>
      <c r="BF927" s="17">
        <v>0</v>
      </c>
      <c r="BG927">
        <v>0</v>
      </c>
      <c r="BH927">
        <v>1</v>
      </c>
      <c r="BI927" s="17">
        <v>0</v>
      </c>
      <c r="BJ927">
        <v>1462</v>
      </c>
      <c r="BK927">
        <v>176</v>
      </c>
      <c r="BL927" s="90">
        <f t="shared" si="231"/>
        <v>33.839999999999996</v>
      </c>
      <c r="BM927">
        <v>1</v>
      </c>
      <c r="BN927">
        <v>0</v>
      </c>
      <c r="BO927">
        <v>0</v>
      </c>
      <c r="BP927">
        <v>0</v>
      </c>
      <c r="BQ927">
        <v>0</v>
      </c>
      <c r="BR927">
        <v>0</v>
      </c>
      <c r="BS927">
        <v>0</v>
      </c>
      <c r="BT927" s="17">
        <v>0</v>
      </c>
      <c r="BU927">
        <v>0</v>
      </c>
      <c r="BV927">
        <v>0</v>
      </c>
      <c r="BW927">
        <v>1</v>
      </c>
      <c r="BX927" s="17">
        <v>0</v>
      </c>
      <c r="BY927">
        <v>0</v>
      </c>
      <c r="BZ927">
        <v>0</v>
      </c>
      <c r="CA927">
        <v>0</v>
      </c>
      <c r="CB927">
        <v>0</v>
      </c>
      <c r="CC927" s="17">
        <v>0</v>
      </c>
      <c r="CD927">
        <v>0</v>
      </c>
      <c r="CE927">
        <v>0</v>
      </c>
      <c r="CF927">
        <v>1</v>
      </c>
      <c r="CG927">
        <v>1</v>
      </c>
      <c r="CH927">
        <v>0</v>
      </c>
      <c r="CI927">
        <v>1</v>
      </c>
      <c r="CJ927">
        <v>1</v>
      </c>
      <c r="CK927">
        <v>1</v>
      </c>
      <c r="CL927">
        <v>1</v>
      </c>
      <c r="CM927">
        <v>1</v>
      </c>
      <c r="CN927">
        <v>0</v>
      </c>
      <c r="CO927" s="17">
        <v>1</v>
      </c>
      <c r="CP927">
        <v>0.21149999999999999</v>
      </c>
      <c r="CQ927">
        <v>4</v>
      </c>
      <c r="CR927">
        <v>1</v>
      </c>
      <c r="CS927">
        <v>0</v>
      </c>
      <c r="CT927">
        <v>23</v>
      </c>
      <c r="CZ927" s="33" t="s">
        <v>85</v>
      </c>
    </row>
    <row r="928" spans="1:104" x14ac:dyDescent="0.25">
      <c r="A928">
        <v>927</v>
      </c>
      <c r="B928">
        <v>64</v>
      </c>
      <c r="C928" s="24" t="s">
        <v>3962</v>
      </c>
      <c r="D928" s="12">
        <v>7.4</v>
      </c>
      <c r="E928" s="13">
        <f t="shared" si="225"/>
        <v>0.79715609178067448</v>
      </c>
      <c r="F928" s="7">
        <v>9.2829999999999995</v>
      </c>
      <c r="G928" s="7">
        <f t="shared" si="217"/>
        <v>6.6028439082193255</v>
      </c>
      <c r="H928" s="15">
        <f t="shared" si="218"/>
        <v>8.1971560917806752</v>
      </c>
      <c r="I928" s="11">
        <f t="shared" si="219"/>
        <v>0.35208016755956645</v>
      </c>
      <c r="J928" s="32">
        <f t="shared" si="220"/>
        <v>3.7927412211522828E-2</v>
      </c>
      <c r="K928" s="32">
        <f t="shared" si="221"/>
        <v>26.366154232272862</v>
      </c>
      <c r="L928" s="8">
        <v>1</v>
      </c>
      <c r="M928" s="9">
        <v>0</v>
      </c>
      <c r="N928" s="8">
        <v>1</v>
      </c>
      <c r="O928" s="9">
        <v>0</v>
      </c>
      <c r="P928" s="9">
        <v>0</v>
      </c>
      <c r="Q928" s="9">
        <v>0</v>
      </c>
      <c r="R928" s="9">
        <v>0</v>
      </c>
      <c r="S928" s="8">
        <v>628</v>
      </c>
      <c r="T928" s="9">
        <v>18</v>
      </c>
      <c r="U928" s="9">
        <f t="shared" si="222"/>
        <v>609</v>
      </c>
      <c r="V928" s="9">
        <f t="shared" si="223"/>
        <v>12</v>
      </c>
      <c r="W928" s="7">
        <v>11.35</v>
      </c>
      <c r="X928" s="7">
        <v>16.489999999999998</v>
      </c>
      <c r="Y928" s="9">
        <v>1</v>
      </c>
      <c r="Z928" s="9">
        <v>0</v>
      </c>
      <c r="AA928" s="9">
        <v>1</v>
      </c>
      <c r="AB928" s="9">
        <v>0</v>
      </c>
      <c r="AC928" s="9">
        <v>0</v>
      </c>
      <c r="AD928" s="29">
        <v>0</v>
      </c>
      <c r="AE928" s="9">
        <v>0</v>
      </c>
      <c r="AF928" s="9">
        <v>0</v>
      </c>
      <c r="AG928" s="29">
        <v>1</v>
      </c>
      <c r="AH928" s="9">
        <v>1</v>
      </c>
      <c r="AI928" s="29">
        <v>0</v>
      </c>
      <c r="AJ928" s="20">
        <v>2007</v>
      </c>
      <c r="AK928" s="32">
        <v>5.0000000000000001E-3</v>
      </c>
      <c r="AL928" s="32">
        <v>1.7000000000000001E-2</v>
      </c>
      <c r="AM928" s="32">
        <f t="shared" si="228"/>
        <v>0.64500000000000002</v>
      </c>
      <c r="AN928" s="42">
        <v>0.33300000000000002</v>
      </c>
      <c r="AO928" s="41">
        <v>1</v>
      </c>
      <c r="AP928" s="17">
        <v>0</v>
      </c>
      <c r="AQ928">
        <v>1</v>
      </c>
      <c r="AR928" s="39">
        <f t="shared" si="229"/>
        <v>0</v>
      </c>
      <c r="AS928" s="38">
        <f t="shared" si="230"/>
        <v>0.59799999999999998</v>
      </c>
      <c r="AT928" s="39">
        <v>0.40200000000000002</v>
      </c>
      <c r="AU928">
        <v>0</v>
      </c>
      <c r="AV928" s="17">
        <v>1</v>
      </c>
      <c r="AW928">
        <v>0</v>
      </c>
      <c r="AX928" s="17">
        <v>1</v>
      </c>
      <c r="AY928" s="17" t="s">
        <v>5</v>
      </c>
      <c r="AZ928">
        <v>0</v>
      </c>
      <c r="BA928">
        <v>1</v>
      </c>
      <c r="BB928">
        <v>0</v>
      </c>
      <c r="BC928">
        <v>0</v>
      </c>
      <c r="BD928">
        <v>0</v>
      </c>
      <c r="BE928">
        <v>0</v>
      </c>
      <c r="BF928" s="17">
        <v>0</v>
      </c>
      <c r="BG928">
        <v>0</v>
      </c>
      <c r="BH928">
        <v>1</v>
      </c>
      <c r="BI928" s="17">
        <v>0</v>
      </c>
      <c r="BJ928">
        <v>1462</v>
      </c>
      <c r="BK928">
        <v>176</v>
      </c>
      <c r="BL928" s="90">
        <f t="shared" si="231"/>
        <v>33.839999999999996</v>
      </c>
      <c r="BM928">
        <v>1</v>
      </c>
      <c r="BN928">
        <v>0</v>
      </c>
      <c r="BO928">
        <v>0</v>
      </c>
      <c r="BP928">
        <v>0</v>
      </c>
      <c r="BQ928">
        <v>0</v>
      </c>
      <c r="BR928">
        <v>0</v>
      </c>
      <c r="BS928">
        <v>0</v>
      </c>
      <c r="BT928" s="17">
        <v>0</v>
      </c>
      <c r="BU928">
        <v>0</v>
      </c>
      <c r="BV928">
        <v>0</v>
      </c>
      <c r="BW928">
        <v>1</v>
      </c>
      <c r="BX928" s="17">
        <v>0</v>
      </c>
      <c r="BY928">
        <v>0</v>
      </c>
      <c r="BZ928">
        <v>0</v>
      </c>
      <c r="CA928">
        <v>0</v>
      </c>
      <c r="CB928">
        <v>0</v>
      </c>
      <c r="CC928" s="17">
        <v>0</v>
      </c>
      <c r="CD928">
        <v>0</v>
      </c>
      <c r="CE928">
        <v>0</v>
      </c>
      <c r="CF928">
        <v>1</v>
      </c>
      <c r="CG928">
        <v>1</v>
      </c>
      <c r="CH928">
        <v>0</v>
      </c>
      <c r="CI928">
        <v>1</v>
      </c>
      <c r="CJ928">
        <v>1</v>
      </c>
      <c r="CK928">
        <v>1</v>
      </c>
      <c r="CL928">
        <v>1</v>
      </c>
      <c r="CM928">
        <v>1</v>
      </c>
      <c r="CN928">
        <v>0</v>
      </c>
      <c r="CO928" s="17">
        <v>1</v>
      </c>
      <c r="CP928">
        <v>0.21149999999999999</v>
      </c>
      <c r="CQ928">
        <v>4</v>
      </c>
      <c r="CR928">
        <v>1</v>
      </c>
      <c r="CS928">
        <v>0</v>
      </c>
      <c r="CT928">
        <v>23</v>
      </c>
      <c r="CZ928" s="33" t="s">
        <v>85</v>
      </c>
    </row>
    <row r="929" spans="1:104" x14ac:dyDescent="0.25">
      <c r="A929">
        <v>928</v>
      </c>
      <c r="B929">
        <v>64</v>
      </c>
      <c r="C929" s="24" t="s">
        <v>3962</v>
      </c>
      <c r="D929" s="12">
        <v>6.9</v>
      </c>
      <c r="E929" s="13">
        <f t="shared" si="225"/>
        <v>0.78695255474452552</v>
      </c>
      <c r="F929" s="7">
        <v>8.7680000000000007</v>
      </c>
      <c r="G929" s="7">
        <f t="shared" si="217"/>
        <v>6.1130474452554751</v>
      </c>
      <c r="H929" s="15">
        <f t="shared" si="218"/>
        <v>7.6869525547445257</v>
      </c>
      <c r="I929" s="11">
        <f t="shared" si="219"/>
        <v>0.33577414959800761</v>
      </c>
      <c r="J929" s="32">
        <f t="shared" si="220"/>
        <v>3.829540939758299E-2</v>
      </c>
      <c r="K929" s="32">
        <f t="shared" si="221"/>
        <v>26.112790429213035</v>
      </c>
      <c r="L929" s="8">
        <v>1</v>
      </c>
      <c r="M929" s="9">
        <v>0</v>
      </c>
      <c r="N929" s="8">
        <v>1</v>
      </c>
      <c r="O929" s="9">
        <v>0</v>
      </c>
      <c r="P929" s="9">
        <v>0</v>
      </c>
      <c r="Q929" s="9">
        <v>0</v>
      </c>
      <c r="R929" s="9">
        <v>0</v>
      </c>
      <c r="S929" s="8">
        <v>628</v>
      </c>
      <c r="T929" s="9">
        <v>22</v>
      </c>
      <c r="U929" s="9">
        <f t="shared" si="222"/>
        <v>605</v>
      </c>
      <c r="V929" s="9">
        <f t="shared" si="223"/>
        <v>12</v>
      </c>
      <c r="W929" s="7">
        <v>11.35</v>
      </c>
      <c r="X929" s="7">
        <v>16.489999999999998</v>
      </c>
      <c r="Y929" s="9">
        <v>1</v>
      </c>
      <c r="Z929" s="9">
        <v>0</v>
      </c>
      <c r="AA929" s="9">
        <v>1</v>
      </c>
      <c r="AB929" s="9">
        <v>0</v>
      </c>
      <c r="AC929" s="9">
        <v>0</v>
      </c>
      <c r="AD929" s="29">
        <v>0</v>
      </c>
      <c r="AE929" s="9">
        <v>0</v>
      </c>
      <c r="AF929" s="9">
        <v>0</v>
      </c>
      <c r="AG929" s="29">
        <v>1</v>
      </c>
      <c r="AH929" s="9">
        <v>1</v>
      </c>
      <c r="AI929" s="29">
        <v>0</v>
      </c>
      <c r="AJ929" s="20">
        <v>2007</v>
      </c>
      <c r="AK929" s="32">
        <v>5.0000000000000001E-3</v>
      </c>
      <c r="AL929" s="32">
        <v>1.7000000000000001E-2</v>
      </c>
      <c r="AM929" s="32">
        <f t="shared" si="228"/>
        <v>0.64500000000000002</v>
      </c>
      <c r="AN929" s="42">
        <v>0.33300000000000002</v>
      </c>
      <c r="AO929" s="41">
        <v>1</v>
      </c>
      <c r="AP929" s="17">
        <v>0</v>
      </c>
      <c r="AQ929">
        <v>0</v>
      </c>
      <c r="AR929" s="39">
        <f t="shared" si="229"/>
        <v>1</v>
      </c>
      <c r="AS929" s="38">
        <f t="shared" si="230"/>
        <v>0.59799999999999998</v>
      </c>
      <c r="AT929" s="39">
        <v>0.40200000000000002</v>
      </c>
      <c r="AU929">
        <v>0</v>
      </c>
      <c r="AV929" s="17">
        <v>1</v>
      </c>
      <c r="AW929">
        <v>0</v>
      </c>
      <c r="AX929" s="17">
        <v>1</v>
      </c>
      <c r="AY929" s="17" t="s">
        <v>5</v>
      </c>
      <c r="AZ929">
        <v>0</v>
      </c>
      <c r="BA929">
        <v>1</v>
      </c>
      <c r="BB929">
        <v>0</v>
      </c>
      <c r="BC929">
        <v>0</v>
      </c>
      <c r="BD929">
        <v>0</v>
      </c>
      <c r="BE929">
        <v>0</v>
      </c>
      <c r="BF929" s="17">
        <v>0</v>
      </c>
      <c r="BG929">
        <v>0</v>
      </c>
      <c r="BH929">
        <v>1</v>
      </c>
      <c r="BI929" s="17">
        <v>0</v>
      </c>
      <c r="BJ929">
        <v>1462</v>
      </c>
      <c r="BK929">
        <v>176</v>
      </c>
      <c r="BL929" s="90">
        <f t="shared" si="231"/>
        <v>33.839999999999996</v>
      </c>
      <c r="BM929">
        <v>1</v>
      </c>
      <c r="BN929">
        <v>0</v>
      </c>
      <c r="BO929">
        <v>0</v>
      </c>
      <c r="BP929">
        <v>0</v>
      </c>
      <c r="BQ929">
        <v>0</v>
      </c>
      <c r="BR929">
        <v>0</v>
      </c>
      <c r="BS929">
        <v>0</v>
      </c>
      <c r="BT929" s="17">
        <v>0</v>
      </c>
      <c r="BU929">
        <v>0</v>
      </c>
      <c r="BV929">
        <v>0</v>
      </c>
      <c r="BW929">
        <v>1</v>
      </c>
      <c r="BX929" s="17">
        <v>0</v>
      </c>
      <c r="BY929">
        <v>0</v>
      </c>
      <c r="BZ929">
        <v>0</v>
      </c>
      <c r="CA929">
        <v>0</v>
      </c>
      <c r="CB929">
        <v>0</v>
      </c>
      <c r="CC929" s="17">
        <v>0</v>
      </c>
      <c r="CD929">
        <v>0</v>
      </c>
      <c r="CE929">
        <v>0</v>
      </c>
      <c r="CF929">
        <v>1</v>
      </c>
      <c r="CG929">
        <v>1</v>
      </c>
      <c r="CH929">
        <v>0</v>
      </c>
      <c r="CI929">
        <v>1</v>
      </c>
      <c r="CJ929">
        <v>1</v>
      </c>
      <c r="CK929">
        <v>1</v>
      </c>
      <c r="CL929">
        <v>1</v>
      </c>
      <c r="CM929">
        <v>1</v>
      </c>
      <c r="CN929">
        <v>0</v>
      </c>
      <c r="CO929" s="17">
        <v>1</v>
      </c>
      <c r="CP929">
        <v>0.21149999999999999</v>
      </c>
      <c r="CQ929">
        <v>4</v>
      </c>
      <c r="CR929">
        <v>1</v>
      </c>
      <c r="CS929">
        <v>0</v>
      </c>
      <c r="CT929">
        <v>23</v>
      </c>
      <c r="CZ929" s="33" t="s">
        <v>85</v>
      </c>
    </row>
    <row r="930" spans="1:104" x14ac:dyDescent="0.25">
      <c r="A930">
        <v>929</v>
      </c>
      <c r="B930">
        <v>64</v>
      </c>
      <c r="C930" s="24" t="s">
        <v>3962</v>
      </c>
      <c r="D930" s="12">
        <v>6.4</v>
      </c>
      <c r="E930" s="13">
        <f t="shared" si="225"/>
        <v>1.0718472617651984</v>
      </c>
      <c r="F930" s="7">
        <v>5.9710000000000001</v>
      </c>
      <c r="G930" s="7">
        <f t="shared" si="217"/>
        <v>5.3281527382348024</v>
      </c>
      <c r="H930" s="15">
        <f t="shared" si="218"/>
        <v>7.4718472617651983</v>
      </c>
      <c r="I930" s="11">
        <f t="shared" si="219"/>
        <v>0.28252834197816146</v>
      </c>
      <c r="J930" s="32">
        <f t="shared" si="220"/>
        <v>4.7316754643805303E-2</v>
      </c>
      <c r="K930" s="32">
        <f t="shared" si="221"/>
        <v>21.134162888555583</v>
      </c>
      <c r="L930" s="8">
        <v>1</v>
      </c>
      <c r="M930" s="9">
        <v>0</v>
      </c>
      <c r="N930" s="8">
        <v>1</v>
      </c>
      <c r="O930" s="9">
        <v>0</v>
      </c>
      <c r="P930" s="9">
        <v>0</v>
      </c>
      <c r="Q930" s="9">
        <v>0</v>
      </c>
      <c r="R930" s="9">
        <v>0</v>
      </c>
      <c r="S930" s="8">
        <v>422</v>
      </c>
      <c r="T930" s="9">
        <v>10</v>
      </c>
      <c r="U930" s="9">
        <f t="shared" si="222"/>
        <v>411</v>
      </c>
      <c r="V930" s="9">
        <f t="shared" si="223"/>
        <v>12</v>
      </c>
      <c r="W930" s="7">
        <v>11.35</v>
      </c>
      <c r="X930" s="7">
        <v>16.489999999999998</v>
      </c>
      <c r="Y930" s="9">
        <v>1</v>
      </c>
      <c r="Z930" s="9">
        <v>0</v>
      </c>
      <c r="AA930" s="9">
        <v>1</v>
      </c>
      <c r="AB930" s="9">
        <v>0</v>
      </c>
      <c r="AC930" s="9">
        <v>0</v>
      </c>
      <c r="AD930" s="29">
        <v>0</v>
      </c>
      <c r="AE930" s="9">
        <v>0</v>
      </c>
      <c r="AF930" s="9">
        <v>0</v>
      </c>
      <c r="AG930" s="29">
        <v>1</v>
      </c>
      <c r="AH930" s="9">
        <v>1</v>
      </c>
      <c r="AI930" s="29">
        <v>0</v>
      </c>
      <c r="AJ930" s="20">
        <v>2007</v>
      </c>
      <c r="AK930" s="32">
        <v>5.0000000000000001E-3</v>
      </c>
      <c r="AL930" s="32">
        <v>1.7000000000000001E-2</v>
      </c>
      <c r="AM930" s="32">
        <f t="shared" si="228"/>
        <v>0.64500000000000002</v>
      </c>
      <c r="AN930" s="42">
        <v>0.33300000000000002</v>
      </c>
      <c r="AO930" s="41">
        <v>1</v>
      </c>
      <c r="AP930" s="17">
        <v>0</v>
      </c>
      <c r="AQ930">
        <v>1</v>
      </c>
      <c r="AR930" s="39">
        <f t="shared" si="229"/>
        <v>0</v>
      </c>
      <c r="AS930" s="38">
        <f t="shared" si="230"/>
        <v>0.59799999999999998</v>
      </c>
      <c r="AT930" s="39">
        <v>0.40200000000000002</v>
      </c>
      <c r="AU930">
        <v>0</v>
      </c>
      <c r="AV930" s="17">
        <v>1</v>
      </c>
      <c r="AW930">
        <v>0</v>
      </c>
      <c r="AX930" s="17">
        <v>1</v>
      </c>
      <c r="AY930" s="17" t="s">
        <v>5</v>
      </c>
      <c r="AZ930">
        <v>0</v>
      </c>
      <c r="BA930">
        <v>1</v>
      </c>
      <c r="BB930">
        <v>0</v>
      </c>
      <c r="BC930">
        <v>0</v>
      </c>
      <c r="BD930">
        <v>0</v>
      </c>
      <c r="BE930">
        <v>0</v>
      </c>
      <c r="BF930" s="17">
        <v>0</v>
      </c>
      <c r="BG930">
        <v>0</v>
      </c>
      <c r="BH930">
        <v>1</v>
      </c>
      <c r="BI930" s="17">
        <v>0</v>
      </c>
      <c r="BJ930">
        <v>1462</v>
      </c>
      <c r="BK930">
        <v>176</v>
      </c>
      <c r="BL930" s="90">
        <f t="shared" si="231"/>
        <v>33.839999999999996</v>
      </c>
      <c r="BM930">
        <v>1</v>
      </c>
      <c r="BN930">
        <v>0</v>
      </c>
      <c r="BO930">
        <v>0</v>
      </c>
      <c r="BP930">
        <v>0</v>
      </c>
      <c r="BQ930">
        <v>0</v>
      </c>
      <c r="BR930">
        <v>0</v>
      </c>
      <c r="BS930">
        <v>0</v>
      </c>
      <c r="BT930" s="17">
        <v>0</v>
      </c>
      <c r="BU930">
        <v>0</v>
      </c>
      <c r="BV930">
        <v>0</v>
      </c>
      <c r="BW930">
        <v>1</v>
      </c>
      <c r="BX930" s="17">
        <v>0</v>
      </c>
      <c r="BY930">
        <v>0</v>
      </c>
      <c r="BZ930">
        <v>0</v>
      </c>
      <c r="CA930">
        <v>0</v>
      </c>
      <c r="CB930">
        <v>0</v>
      </c>
      <c r="CC930" s="17">
        <v>0</v>
      </c>
      <c r="CD930">
        <v>0</v>
      </c>
      <c r="CE930">
        <v>0</v>
      </c>
      <c r="CF930">
        <v>1</v>
      </c>
      <c r="CG930">
        <v>1</v>
      </c>
      <c r="CH930">
        <v>0</v>
      </c>
      <c r="CI930">
        <v>1</v>
      </c>
      <c r="CJ930">
        <v>1</v>
      </c>
      <c r="CK930">
        <v>1</v>
      </c>
      <c r="CL930">
        <v>1</v>
      </c>
      <c r="CM930">
        <v>0</v>
      </c>
      <c r="CN930">
        <v>0</v>
      </c>
      <c r="CO930" s="17">
        <v>1</v>
      </c>
      <c r="CP930">
        <v>0.21149999999999999</v>
      </c>
      <c r="CQ930">
        <v>4</v>
      </c>
      <c r="CR930">
        <v>1</v>
      </c>
      <c r="CS930">
        <v>0</v>
      </c>
      <c r="CT930">
        <v>23</v>
      </c>
      <c r="CZ930" s="33" t="s">
        <v>85</v>
      </c>
    </row>
    <row r="931" spans="1:104" x14ac:dyDescent="0.25">
      <c r="A931">
        <v>930</v>
      </c>
      <c r="B931">
        <v>64</v>
      </c>
      <c r="C931" s="24" t="s">
        <v>3962</v>
      </c>
      <c r="D931" s="12">
        <v>8.52</v>
      </c>
      <c r="E931" s="13">
        <f t="shared" si="225"/>
        <v>1.0560237977193851</v>
      </c>
      <c r="F931" s="7">
        <v>8.0679999999999996</v>
      </c>
      <c r="G931" s="7">
        <f t="shared" si="217"/>
        <v>7.4639762022806142</v>
      </c>
      <c r="H931" s="15">
        <f t="shared" si="218"/>
        <v>9.5760237977193849</v>
      </c>
      <c r="I931" s="11">
        <f t="shared" si="219"/>
        <v>0.39552221475325594</v>
      </c>
      <c r="J931" s="32">
        <f t="shared" si="220"/>
        <v>4.9023576444379768E-2</v>
      </c>
      <c r="K931" s="32">
        <f t="shared" si="221"/>
        <v>20.398348560606564</v>
      </c>
      <c r="L931" s="8">
        <v>1</v>
      </c>
      <c r="M931" s="9">
        <v>0</v>
      </c>
      <c r="N931" s="8">
        <v>1</v>
      </c>
      <c r="O931" s="9">
        <v>0</v>
      </c>
      <c r="P931" s="9">
        <v>0</v>
      </c>
      <c r="Q931" s="9">
        <v>0</v>
      </c>
      <c r="R931" s="9">
        <v>0</v>
      </c>
      <c r="S931" s="8">
        <v>362</v>
      </c>
      <c r="T931" s="9">
        <v>10</v>
      </c>
      <c r="U931" s="9">
        <f t="shared" si="222"/>
        <v>351</v>
      </c>
      <c r="V931" s="9">
        <f t="shared" si="223"/>
        <v>12</v>
      </c>
      <c r="W931" s="7">
        <v>11.35</v>
      </c>
      <c r="X931" s="7">
        <v>16.489999999999998</v>
      </c>
      <c r="Y931" s="9">
        <v>1</v>
      </c>
      <c r="Z931" s="9">
        <v>0</v>
      </c>
      <c r="AA931" s="9">
        <v>1</v>
      </c>
      <c r="AB931" s="9">
        <v>0</v>
      </c>
      <c r="AC931" s="9">
        <v>0</v>
      </c>
      <c r="AD931" s="29">
        <v>0</v>
      </c>
      <c r="AE931" s="9">
        <v>0</v>
      </c>
      <c r="AF931" s="9">
        <v>0</v>
      </c>
      <c r="AG931" s="29">
        <v>1</v>
      </c>
      <c r="AH931" s="9">
        <v>1</v>
      </c>
      <c r="AI931" s="29">
        <v>0</v>
      </c>
      <c r="AJ931" s="20">
        <v>2007</v>
      </c>
      <c r="AK931" s="32">
        <v>5.0000000000000001E-3</v>
      </c>
      <c r="AL931" s="32">
        <v>1.7000000000000001E-2</v>
      </c>
      <c r="AM931" s="32">
        <f t="shared" si="228"/>
        <v>0.64500000000000002</v>
      </c>
      <c r="AN931" s="42">
        <v>0.33300000000000002</v>
      </c>
      <c r="AO931" s="41">
        <v>1</v>
      </c>
      <c r="AP931" s="17">
        <v>0</v>
      </c>
      <c r="AQ931">
        <v>0</v>
      </c>
      <c r="AR931" s="39">
        <f t="shared" si="229"/>
        <v>1</v>
      </c>
      <c r="AS931" s="38">
        <f t="shared" si="230"/>
        <v>0.59799999999999998</v>
      </c>
      <c r="AT931" s="39">
        <v>0.40200000000000002</v>
      </c>
      <c r="AU931">
        <v>0</v>
      </c>
      <c r="AV931" s="17">
        <v>1</v>
      </c>
      <c r="AW931">
        <v>0</v>
      </c>
      <c r="AX931" s="17">
        <v>1</v>
      </c>
      <c r="AY931" s="17" t="s">
        <v>5</v>
      </c>
      <c r="AZ931">
        <v>0</v>
      </c>
      <c r="BA931">
        <v>1</v>
      </c>
      <c r="BB931">
        <v>0</v>
      </c>
      <c r="BC931">
        <v>0</v>
      </c>
      <c r="BD931">
        <v>0</v>
      </c>
      <c r="BE931">
        <v>0</v>
      </c>
      <c r="BF931" s="17">
        <v>0</v>
      </c>
      <c r="BG931">
        <v>0</v>
      </c>
      <c r="BH931">
        <v>1</v>
      </c>
      <c r="BI931" s="17">
        <v>0</v>
      </c>
      <c r="BJ931">
        <v>1462</v>
      </c>
      <c r="BK931">
        <v>176</v>
      </c>
      <c r="BL931" s="90">
        <f t="shared" si="231"/>
        <v>33.839999999999996</v>
      </c>
      <c r="BM931">
        <v>1</v>
      </c>
      <c r="BN931">
        <v>0</v>
      </c>
      <c r="BO931">
        <v>0</v>
      </c>
      <c r="BP931">
        <v>0</v>
      </c>
      <c r="BQ931">
        <v>0</v>
      </c>
      <c r="BR931">
        <v>0</v>
      </c>
      <c r="BS931">
        <v>0</v>
      </c>
      <c r="BT931" s="17">
        <v>0</v>
      </c>
      <c r="BU931">
        <v>0</v>
      </c>
      <c r="BV931">
        <v>0</v>
      </c>
      <c r="BW931">
        <v>1</v>
      </c>
      <c r="BX931" s="17">
        <v>0</v>
      </c>
      <c r="BY931">
        <v>0</v>
      </c>
      <c r="BZ931">
        <v>0</v>
      </c>
      <c r="CA931">
        <v>0</v>
      </c>
      <c r="CB931">
        <v>0</v>
      </c>
      <c r="CC931" s="17">
        <v>0</v>
      </c>
      <c r="CD931">
        <v>0</v>
      </c>
      <c r="CE931">
        <v>0</v>
      </c>
      <c r="CF931">
        <v>1</v>
      </c>
      <c r="CG931">
        <v>1</v>
      </c>
      <c r="CH931">
        <v>0</v>
      </c>
      <c r="CI931">
        <v>1</v>
      </c>
      <c r="CJ931">
        <v>1</v>
      </c>
      <c r="CK931">
        <v>1</v>
      </c>
      <c r="CL931">
        <v>1</v>
      </c>
      <c r="CM931">
        <v>0</v>
      </c>
      <c r="CN931">
        <v>0</v>
      </c>
      <c r="CO931" s="17">
        <v>1</v>
      </c>
      <c r="CP931">
        <v>0.21149999999999999</v>
      </c>
      <c r="CQ931">
        <v>4</v>
      </c>
      <c r="CR931">
        <v>1</v>
      </c>
      <c r="CS931">
        <v>0</v>
      </c>
      <c r="CT931">
        <v>23</v>
      </c>
      <c r="CZ931" s="33" t="s">
        <v>85</v>
      </c>
    </row>
    <row r="932" spans="1:104" x14ac:dyDescent="0.25">
      <c r="A932">
        <v>931</v>
      </c>
      <c r="B932">
        <v>64</v>
      </c>
      <c r="C932" s="24" t="s">
        <v>3962</v>
      </c>
      <c r="D932" s="12">
        <v>6.66</v>
      </c>
      <c r="E932" s="13">
        <f t="shared" si="225"/>
        <v>1.1388508891928866</v>
      </c>
      <c r="F932" s="7">
        <v>5.8479999999999999</v>
      </c>
      <c r="G932" s="7">
        <f t="shared" si="217"/>
        <v>5.521149110807114</v>
      </c>
      <c r="H932" s="15">
        <f t="shared" si="218"/>
        <v>7.7988508891928863</v>
      </c>
      <c r="I932" s="11">
        <f t="shared" si="219"/>
        <v>0.27872940443332772</v>
      </c>
      <c r="J932" s="32">
        <f t="shared" si="220"/>
        <v>4.7662346859324162E-2</v>
      </c>
      <c r="K932" s="32">
        <f t="shared" si="221"/>
        <v>20.980922382011713</v>
      </c>
      <c r="L932" s="8">
        <v>1</v>
      </c>
      <c r="M932" s="9">
        <v>0</v>
      </c>
      <c r="N932" s="8">
        <v>1</v>
      </c>
      <c r="O932" s="9">
        <v>0</v>
      </c>
      <c r="P932" s="9">
        <v>0</v>
      </c>
      <c r="Q932" s="9">
        <v>0</v>
      </c>
      <c r="R932" s="9">
        <v>0</v>
      </c>
      <c r="S932" s="8">
        <v>422</v>
      </c>
      <c r="T932" s="9">
        <v>15</v>
      </c>
      <c r="U932" s="9">
        <f t="shared" si="222"/>
        <v>406</v>
      </c>
      <c r="V932" s="9">
        <f t="shared" si="223"/>
        <v>12</v>
      </c>
      <c r="W932" s="7">
        <v>11.35</v>
      </c>
      <c r="X932" s="7">
        <v>16.489999999999998</v>
      </c>
      <c r="Y932" s="9">
        <v>1</v>
      </c>
      <c r="Z932" s="9">
        <v>0</v>
      </c>
      <c r="AA932" s="9">
        <v>1</v>
      </c>
      <c r="AB932" s="9">
        <v>0</v>
      </c>
      <c r="AC932" s="9">
        <v>0</v>
      </c>
      <c r="AD932" s="29">
        <v>0</v>
      </c>
      <c r="AE932" s="9">
        <v>0</v>
      </c>
      <c r="AF932" s="9">
        <v>0</v>
      </c>
      <c r="AG932" s="29">
        <v>1</v>
      </c>
      <c r="AH932" s="9">
        <v>1</v>
      </c>
      <c r="AI932" s="29">
        <v>0</v>
      </c>
      <c r="AJ932" s="20">
        <v>2007</v>
      </c>
      <c r="AK932" s="32">
        <v>5.0000000000000001E-3</v>
      </c>
      <c r="AL932" s="32">
        <v>1.7000000000000001E-2</v>
      </c>
      <c r="AM932" s="32">
        <f t="shared" si="228"/>
        <v>0.64500000000000002</v>
      </c>
      <c r="AN932" s="42">
        <v>0.33300000000000002</v>
      </c>
      <c r="AO932" s="41">
        <v>1</v>
      </c>
      <c r="AP932" s="17">
        <v>0</v>
      </c>
      <c r="AQ932">
        <v>1</v>
      </c>
      <c r="AR932" s="39">
        <f t="shared" si="229"/>
        <v>0</v>
      </c>
      <c r="AS932" s="38">
        <f t="shared" si="230"/>
        <v>0.59799999999999998</v>
      </c>
      <c r="AT932" s="39">
        <v>0.40200000000000002</v>
      </c>
      <c r="AU932">
        <v>0</v>
      </c>
      <c r="AV932" s="17">
        <v>1</v>
      </c>
      <c r="AW932">
        <v>0</v>
      </c>
      <c r="AX932" s="17">
        <v>1</v>
      </c>
      <c r="AY932" s="17" t="s">
        <v>5</v>
      </c>
      <c r="AZ932">
        <v>0</v>
      </c>
      <c r="BA932">
        <v>1</v>
      </c>
      <c r="BB932">
        <v>0</v>
      </c>
      <c r="BC932">
        <v>0</v>
      </c>
      <c r="BD932">
        <v>0</v>
      </c>
      <c r="BE932">
        <v>0</v>
      </c>
      <c r="BF932" s="17">
        <v>0</v>
      </c>
      <c r="BG932">
        <v>0</v>
      </c>
      <c r="BH932">
        <v>1</v>
      </c>
      <c r="BI932" s="17">
        <v>0</v>
      </c>
      <c r="BJ932">
        <v>1462</v>
      </c>
      <c r="BK932">
        <v>176</v>
      </c>
      <c r="BL932" s="90">
        <f t="shared" si="231"/>
        <v>33.839999999999996</v>
      </c>
      <c r="BM932">
        <v>1</v>
      </c>
      <c r="BN932">
        <v>0</v>
      </c>
      <c r="BO932">
        <v>0</v>
      </c>
      <c r="BP932">
        <v>0</v>
      </c>
      <c r="BQ932">
        <v>0</v>
      </c>
      <c r="BR932">
        <v>0</v>
      </c>
      <c r="BS932">
        <v>0</v>
      </c>
      <c r="BT932" s="17">
        <v>0</v>
      </c>
      <c r="BU932">
        <v>0</v>
      </c>
      <c r="BV932">
        <v>0</v>
      </c>
      <c r="BW932">
        <v>1</v>
      </c>
      <c r="BX932" s="17">
        <v>0</v>
      </c>
      <c r="BY932">
        <v>0</v>
      </c>
      <c r="BZ932">
        <v>0</v>
      </c>
      <c r="CA932">
        <v>0</v>
      </c>
      <c r="CB932">
        <v>0</v>
      </c>
      <c r="CC932" s="17">
        <v>0</v>
      </c>
      <c r="CD932">
        <v>0</v>
      </c>
      <c r="CE932">
        <v>0</v>
      </c>
      <c r="CF932">
        <v>1</v>
      </c>
      <c r="CG932">
        <v>1</v>
      </c>
      <c r="CH932">
        <v>0</v>
      </c>
      <c r="CI932">
        <v>1</v>
      </c>
      <c r="CJ932">
        <v>1</v>
      </c>
      <c r="CK932">
        <v>1</v>
      </c>
      <c r="CL932">
        <v>1</v>
      </c>
      <c r="CM932">
        <v>1</v>
      </c>
      <c r="CN932">
        <v>0</v>
      </c>
      <c r="CO932" s="17">
        <v>1</v>
      </c>
      <c r="CP932">
        <v>0.21149999999999999</v>
      </c>
      <c r="CQ932">
        <v>4</v>
      </c>
      <c r="CR932">
        <v>1</v>
      </c>
      <c r="CS932">
        <v>0</v>
      </c>
      <c r="CT932">
        <v>23</v>
      </c>
      <c r="CZ932" s="33" t="s">
        <v>85</v>
      </c>
    </row>
    <row r="933" spans="1:104" x14ac:dyDescent="0.25">
      <c r="A933">
        <v>932</v>
      </c>
      <c r="B933">
        <v>64</v>
      </c>
      <c r="C933" s="24" t="s">
        <v>3962</v>
      </c>
      <c r="D933" s="12">
        <v>9.08</v>
      </c>
      <c r="E933" s="13">
        <f t="shared" si="225"/>
        <v>1.1167138113393187</v>
      </c>
      <c r="F933" s="7">
        <v>8.1310000000000002</v>
      </c>
      <c r="G933" s="7">
        <f t="shared" si="217"/>
        <v>7.9632861886606818</v>
      </c>
      <c r="H933" s="15">
        <f t="shared" si="218"/>
        <v>10.196713811339318</v>
      </c>
      <c r="I933" s="11">
        <f t="shared" si="219"/>
        <v>0.400530616419636</v>
      </c>
      <c r="J933" s="32">
        <f t="shared" si="220"/>
        <v>4.9259699473574711E-2</v>
      </c>
      <c r="K933" s="32">
        <f t="shared" si="221"/>
        <v>20.300570459964913</v>
      </c>
      <c r="L933" s="8">
        <v>1</v>
      </c>
      <c r="M933" s="9">
        <v>0</v>
      </c>
      <c r="N933" s="8">
        <v>1</v>
      </c>
      <c r="O933" s="9">
        <v>0</v>
      </c>
      <c r="P933" s="9">
        <v>0</v>
      </c>
      <c r="Q933" s="9">
        <v>0</v>
      </c>
      <c r="R933" s="9">
        <v>0</v>
      </c>
      <c r="S933" s="8">
        <v>362</v>
      </c>
      <c r="T933" s="9">
        <v>15</v>
      </c>
      <c r="U933" s="9">
        <f t="shared" si="222"/>
        <v>346</v>
      </c>
      <c r="V933" s="9">
        <f t="shared" si="223"/>
        <v>12</v>
      </c>
      <c r="W933" s="7">
        <v>11.35</v>
      </c>
      <c r="X933" s="7">
        <v>16.489999999999998</v>
      </c>
      <c r="Y933" s="9">
        <v>1</v>
      </c>
      <c r="Z933" s="9">
        <v>0</v>
      </c>
      <c r="AA933" s="9">
        <v>1</v>
      </c>
      <c r="AB933" s="9">
        <v>0</v>
      </c>
      <c r="AC933" s="9">
        <v>0</v>
      </c>
      <c r="AD933" s="29">
        <v>0</v>
      </c>
      <c r="AE933" s="9">
        <v>0</v>
      </c>
      <c r="AF933" s="9">
        <v>0</v>
      </c>
      <c r="AG933" s="29">
        <v>1</v>
      </c>
      <c r="AH933" s="9">
        <v>1</v>
      </c>
      <c r="AI933" s="29">
        <v>0</v>
      </c>
      <c r="AJ933" s="20">
        <v>2007</v>
      </c>
      <c r="AK933" s="32">
        <v>5.0000000000000001E-3</v>
      </c>
      <c r="AL933" s="32">
        <v>1.7000000000000001E-2</v>
      </c>
      <c r="AM933" s="32">
        <f t="shared" si="228"/>
        <v>0.64500000000000002</v>
      </c>
      <c r="AN933" s="42">
        <v>0.33300000000000002</v>
      </c>
      <c r="AO933" s="41">
        <v>1</v>
      </c>
      <c r="AP933" s="17">
        <v>0</v>
      </c>
      <c r="AQ933">
        <v>0</v>
      </c>
      <c r="AR933" s="39">
        <f t="shared" si="229"/>
        <v>1</v>
      </c>
      <c r="AS933" s="38">
        <f t="shared" si="230"/>
        <v>0.59799999999999998</v>
      </c>
      <c r="AT933" s="39">
        <v>0.40200000000000002</v>
      </c>
      <c r="AU933">
        <v>0</v>
      </c>
      <c r="AV933" s="17">
        <v>1</v>
      </c>
      <c r="AW933">
        <v>0</v>
      </c>
      <c r="AX933" s="17">
        <v>1</v>
      </c>
      <c r="AY933" s="17" t="s">
        <v>5</v>
      </c>
      <c r="AZ933">
        <v>0</v>
      </c>
      <c r="BA933">
        <v>1</v>
      </c>
      <c r="BB933">
        <v>0</v>
      </c>
      <c r="BC933">
        <v>0</v>
      </c>
      <c r="BD933">
        <v>0</v>
      </c>
      <c r="BE933">
        <v>0</v>
      </c>
      <c r="BF933" s="17">
        <v>0</v>
      </c>
      <c r="BG933">
        <v>0</v>
      </c>
      <c r="BH933">
        <v>1</v>
      </c>
      <c r="BI933" s="17">
        <v>0</v>
      </c>
      <c r="BJ933">
        <v>1462</v>
      </c>
      <c r="BK933">
        <v>176</v>
      </c>
      <c r="BL933" s="90">
        <f t="shared" si="231"/>
        <v>33.839999999999996</v>
      </c>
      <c r="BM933">
        <v>1</v>
      </c>
      <c r="BN933">
        <v>0</v>
      </c>
      <c r="BO933">
        <v>0</v>
      </c>
      <c r="BP933">
        <v>0</v>
      </c>
      <c r="BQ933">
        <v>0</v>
      </c>
      <c r="BR933">
        <v>0</v>
      </c>
      <c r="BS933">
        <v>0</v>
      </c>
      <c r="BT933" s="17">
        <v>0</v>
      </c>
      <c r="BU933">
        <v>0</v>
      </c>
      <c r="BV933">
        <v>0</v>
      </c>
      <c r="BW933">
        <v>1</v>
      </c>
      <c r="BX933" s="17">
        <v>0</v>
      </c>
      <c r="BY933">
        <v>0</v>
      </c>
      <c r="BZ933">
        <v>0</v>
      </c>
      <c r="CA933">
        <v>0</v>
      </c>
      <c r="CB933">
        <v>0</v>
      </c>
      <c r="CC933" s="17">
        <v>0</v>
      </c>
      <c r="CD933">
        <v>0</v>
      </c>
      <c r="CE933">
        <v>0</v>
      </c>
      <c r="CF933">
        <v>1</v>
      </c>
      <c r="CG933">
        <v>1</v>
      </c>
      <c r="CH933">
        <v>0</v>
      </c>
      <c r="CI933">
        <v>1</v>
      </c>
      <c r="CJ933">
        <v>1</v>
      </c>
      <c r="CK933">
        <v>1</v>
      </c>
      <c r="CL933">
        <v>1</v>
      </c>
      <c r="CM933">
        <v>1</v>
      </c>
      <c r="CN933">
        <v>0</v>
      </c>
      <c r="CO933" s="17">
        <v>1</v>
      </c>
      <c r="CP933">
        <v>0.21149999999999999</v>
      </c>
      <c r="CQ933">
        <v>4</v>
      </c>
      <c r="CR933">
        <v>1</v>
      </c>
      <c r="CS933">
        <v>0</v>
      </c>
      <c r="CT933">
        <v>23</v>
      </c>
      <c r="CZ933" s="33" t="s">
        <v>85</v>
      </c>
    </row>
    <row r="934" spans="1:104" x14ac:dyDescent="0.25">
      <c r="A934">
        <v>933</v>
      </c>
      <c r="B934">
        <v>64</v>
      </c>
      <c r="C934" s="24" t="s">
        <v>3962</v>
      </c>
      <c r="D934" s="12">
        <v>6.67</v>
      </c>
      <c r="E934" s="13">
        <f t="shared" si="225"/>
        <v>1.1575841721624436</v>
      </c>
      <c r="F934" s="7">
        <v>5.7619999999999996</v>
      </c>
      <c r="G934" s="7">
        <f t="shared" si="217"/>
        <v>5.5124158278375566</v>
      </c>
      <c r="H934" s="15">
        <f t="shared" si="218"/>
        <v>7.8275841721624433</v>
      </c>
      <c r="I934" s="11">
        <f t="shared" si="219"/>
        <v>0.27588627965331808</v>
      </c>
      <c r="J934" s="32">
        <f t="shared" si="220"/>
        <v>4.7880298447295751E-2</v>
      </c>
      <c r="K934" s="32">
        <f t="shared" si="221"/>
        <v>20.885417017622608</v>
      </c>
      <c r="L934" s="8">
        <v>1</v>
      </c>
      <c r="M934" s="9">
        <v>0</v>
      </c>
      <c r="N934" s="8">
        <v>1</v>
      </c>
      <c r="O934" s="9">
        <v>0</v>
      </c>
      <c r="P934" s="9">
        <v>0</v>
      </c>
      <c r="Q934" s="9">
        <v>0</v>
      </c>
      <c r="R934" s="9">
        <v>0</v>
      </c>
      <c r="S934" s="8">
        <v>422</v>
      </c>
      <c r="T934" s="9">
        <v>18</v>
      </c>
      <c r="U934" s="9">
        <f t="shared" si="222"/>
        <v>403</v>
      </c>
      <c r="V934" s="9">
        <f t="shared" si="223"/>
        <v>12</v>
      </c>
      <c r="W934" s="7">
        <v>11.35</v>
      </c>
      <c r="X934" s="7">
        <v>16.489999999999998</v>
      </c>
      <c r="Y934" s="9">
        <v>1</v>
      </c>
      <c r="Z934" s="9">
        <v>0</v>
      </c>
      <c r="AA934" s="9">
        <v>1</v>
      </c>
      <c r="AB934" s="9">
        <v>0</v>
      </c>
      <c r="AC934" s="9">
        <v>0</v>
      </c>
      <c r="AD934" s="29">
        <v>0</v>
      </c>
      <c r="AE934" s="9">
        <v>0</v>
      </c>
      <c r="AF934" s="9">
        <v>0</v>
      </c>
      <c r="AG934" s="29">
        <v>1</v>
      </c>
      <c r="AH934" s="9">
        <v>1</v>
      </c>
      <c r="AI934" s="29">
        <v>0</v>
      </c>
      <c r="AJ934" s="20">
        <v>2007</v>
      </c>
      <c r="AK934" s="32">
        <v>5.0000000000000001E-3</v>
      </c>
      <c r="AL934" s="32">
        <v>1.7000000000000001E-2</v>
      </c>
      <c r="AM934" s="32">
        <f t="shared" si="228"/>
        <v>0.64500000000000002</v>
      </c>
      <c r="AN934" s="42">
        <v>0.33300000000000002</v>
      </c>
      <c r="AO934" s="41">
        <v>1</v>
      </c>
      <c r="AP934" s="17">
        <v>0</v>
      </c>
      <c r="AQ934">
        <v>1</v>
      </c>
      <c r="AR934" s="39">
        <f t="shared" si="229"/>
        <v>0</v>
      </c>
      <c r="AS934" s="38">
        <f t="shared" si="230"/>
        <v>0.59799999999999998</v>
      </c>
      <c r="AT934" s="39">
        <v>0.40200000000000002</v>
      </c>
      <c r="AU934">
        <v>0</v>
      </c>
      <c r="AV934" s="17">
        <v>1</v>
      </c>
      <c r="AW934">
        <v>0</v>
      </c>
      <c r="AX934" s="17">
        <v>1</v>
      </c>
      <c r="AY934" s="17" t="s">
        <v>5</v>
      </c>
      <c r="AZ934">
        <v>0</v>
      </c>
      <c r="BA934">
        <v>1</v>
      </c>
      <c r="BB934">
        <v>0</v>
      </c>
      <c r="BC934">
        <v>0</v>
      </c>
      <c r="BD934">
        <v>0</v>
      </c>
      <c r="BE934">
        <v>0</v>
      </c>
      <c r="BF934" s="17">
        <v>0</v>
      </c>
      <c r="BG934">
        <v>0</v>
      </c>
      <c r="BH934">
        <v>1</v>
      </c>
      <c r="BI934" s="17">
        <v>0</v>
      </c>
      <c r="BJ934">
        <v>1462</v>
      </c>
      <c r="BK934">
        <v>176</v>
      </c>
      <c r="BL934" s="90">
        <f t="shared" si="231"/>
        <v>33.839999999999996</v>
      </c>
      <c r="BM934">
        <v>1</v>
      </c>
      <c r="BN934">
        <v>0</v>
      </c>
      <c r="BO934">
        <v>0</v>
      </c>
      <c r="BP934">
        <v>0</v>
      </c>
      <c r="BQ934">
        <v>0</v>
      </c>
      <c r="BR934">
        <v>0</v>
      </c>
      <c r="BS934">
        <v>0</v>
      </c>
      <c r="BT934" s="17">
        <v>0</v>
      </c>
      <c r="BU934">
        <v>0</v>
      </c>
      <c r="BV934">
        <v>0</v>
      </c>
      <c r="BW934">
        <v>1</v>
      </c>
      <c r="BX934" s="17">
        <v>0</v>
      </c>
      <c r="BY934">
        <v>0</v>
      </c>
      <c r="BZ934">
        <v>0</v>
      </c>
      <c r="CA934">
        <v>0</v>
      </c>
      <c r="CB934">
        <v>0</v>
      </c>
      <c r="CC934" s="17">
        <v>0</v>
      </c>
      <c r="CD934">
        <v>0</v>
      </c>
      <c r="CE934">
        <v>0</v>
      </c>
      <c r="CF934">
        <v>1</v>
      </c>
      <c r="CG934">
        <v>1</v>
      </c>
      <c r="CH934">
        <v>0</v>
      </c>
      <c r="CI934">
        <v>1</v>
      </c>
      <c r="CJ934">
        <v>1</v>
      </c>
      <c r="CK934">
        <v>1</v>
      </c>
      <c r="CL934">
        <v>1</v>
      </c>
      <c r="CM934">
        <v>1</v>
      </c>
      <c r="CN934">
        <v>0</v>
      </c>
      <c r="CO934" s="17">
        <v>1</v>
      </c>
      <c r="CP934">
        <v>0.21149999999999999</v>
      </c>
      <c r="CQ934">
        <v>4</v>
      </c>
      <c r="CR934">
        <v>1</v>
      </c>
      <c r="CS934">
        <v>0</v>
      </c>
      <c r="CT934">
        <v>23</v>
      </c>
      <c r="CZ934" s="33" t="s">
        <v>85</v>
      </c>
    </row>
    <row r="935" spans="1:104" x14ac:dyDescent="0.25">
      <c r="A935">
        <v>934</v>
      </c>
      <c r="B935">
        <v>64</v>
      </c>
      <c r="C935" s="24" t="s">
        <v>3962</v>
      </c>
      <c r="D935" s="12">
        <v>9.07</v>
      </c>
      <c r="E935" s="13">
        <f t="shared" si="225"/>
        <v>1.1211372064276885</v>
      </c>
      <c r="F935" s="7">
        <v>8.09</v>
      </c>
      <c r="G935" s="7">
        <f t="shared" si="217"/>
        <v>7.948862793572312</v>
      </c>
      <c r="H935" s="15">
        <f t="shared" si="218"/>
        <v>10.191137206427689</v>
      </c>
      <c r="I935" s="11">
        <f t="shared" si="219"/>
        <v>0.40029492263963368</v>
      </c>
      <c r="J935" s="32">
        <f t="shared" si="220"/>
        <v>4.9480212934441742E-2</v>
      </c>
      <c r="K935" s="32">
        <f t="shared" si="221"/>
        <v>20.210098960668155</v>
      </c>
      <c r="L935" s="8">
        <v>1</v>
      </c>
      <c r="M935" s="9">
        <v>0</v>
      </c>
      <c r="N935" s="8">
        <v>1</v>
      </c>
      <c r="O935" s="9">
        <v>0</v>
      </c>
      <c r="P935" s="9">
        <v>0</v>
      </c>
      <c r="Q935" s="9">
        <v>0</v>
      </c>
      <c r="R935" s="9">
        <v>0</v>
      </c>
      <c r="S935" s="8">
        <v>362</v>
      </c>
      <c r="T935" s="9">
        <v>18</v>
      </c>
      <c r="U935" s="9">
        <f t="shared" si="222"/>
        <v>343</v>
      </c>
      <c r="V935" s="9">
        <f t="shared" si="223"/>
        <v>12</v>
      </c>
      <c r="W935" s="7">
        <v>11.35</v>
      </c>
      <c r="X935" s="7">
        <v>16.489999999999998</v>
      </c>
      <c r="Y935" s="9">
        <v>1</v>
      </c>
      <c r="Z935" s="9">
        <v>0</v>
      </c>
      <c r="AA935" s="9">
        <v>1</v>
      </c>
      <c r="AB935" s="9">
        <v>0</v>
      </c>
      <c r="AC935" s="9">
        <v>0</v>
      </c>
      <c r="AD935" s="29">
        <v>0</v>
      </c>
      <c r="AE935" s="9">
        <v>0</v>
      </c>
      <c r="AF935" s="9">
        <v>0</v>
      </c>
      <c r="AG935" s="29">
        <v>1</v>
      </c>
      <c r="AH935" s="9">
        <v>1</v>
      </c>
      <c r="AI935" s="29">
        <v>0</v>
      </c>
      <c r="AJ935" s="20">
        <v>2007</v>
      </c>
      <c r="AK935" s="32">
        <v>5.0000000000000001E-3</v>
      </c>
      <c r="AL935" s="32">
        <v>1.7000000000000001E-2</v>
      </c>
      <c r="AM935" s="32">
        <f t="shared" si="228"/>
        <v>0.64500000000000002</v>
      </c>
      <c r="AN935" s="42">
        <v>0.33300000000000002</v>
      </c>
      <c r="AO935" s="41">
        <v>1</v>
      </c>
      <c r="AP935" s="17">
        <v>0</v>
      </c>
      <c r="AQ935">
        <v>0</v>
      </c>
      <c r="AR935" s="39">
        <f t="shared" si="229"/>
        <v>1</v>
      </c>
      <c r="AS935" s="38">
        <f t="shared" si="230"/>
        <v>0.59799999999999998</v>
      </c>
      <c r="AT935" s="39">
        <v>0.40200000000000002</v>
      </c>
      <c r="AU935">
        <v>0</v>
      </c>
      <c r="AV935" s="17">
        <v>1</v>
      </c>
      <c r="AW935">
        <v>0</v>
      </c>
      <c r="AX935" s="17">
        <v>1</v>
      </c>
      <c r="AY935" s="17" t="s">
        <v>5</v>
      </c>
      <c r="AZ935">
        <v>0</v>
      </c>
      <c r="BA935">
        <v>1</v>
      </c>
      <c r="BB935">
        <v>0</v>
      </c>
      <c r="BC935">
        <v>0</v>
      </c>
      <c r="BD935">
        <v>0</v>
      </c>
      <c r="BE935">
        <v>0</v>
      </c>
      <c r="BF935" s="17">
        <v>0</v>
      </c>
      <c r="BG935">
        <v>0</v>
      </c>
      <c r="BH935">
        <v>1</v>
      </c>
      <c r="BI935" s="17">
        <v>0</v>
      </c>
      <c r="BJ935">
        <v>1462</v>
      </c>
      <c r="BK935">
        <v>176</v>
      </c>
      <c r="BL935" s="90">
        <f t="shared" si="231"/>
        <v>33.839999999999996</v>
      </c>
      <c r="BM935">
        <v>1</v>
      </c>
      <c r="BN935">
        <v>0</v>
      </c>
      <c r="BO935">
        <v>0</v>
      </c>
      <c r="BP935">
        <v>0</v>
      </c>
      <c r="BQ935">
        <v>0</v>
      </c>
      <c r="BR935">
        <v>0</v>
      </c>
      <c r="BS935">
        <v>0</v>
      </c>
      <c r="BT935" s="17">
        <v>0</v>
      </c>
      <c r="BU935">
        <v>0</v>
      </c>
      <c r="BV935">
        <v>0</v>
      </c>
      <c r="BW935">
        <v>1</v>
      </c>
      <c r="BX935" s="17">
        <v>0</v>
      </c>
      <c r="BY935">
        <v>0</v>
      </c>
      <c r="BZ935">
        <v>0</v>
      </c>
      <c r="CA935">
        <v>0</v>
      </c>
      <c r="CB935">
        <v>0</v>
      </c>
      <c r="CC935" s="17">
        <v>0</v>
      </c>
      <c r="CD935">
        <v>0</v>
      </c>
      <c r="CE935">
        <v>0</v>
      </c>
      <c r="CF935">
        <v>1</v>
      </c>
      <c r="CG935">
        <v>1</v>
      </c>
      <c r="CH935">
        <v>0</v>
      </c>
      <c r="CI935">
        <v>1</v>
      </c>
      <c r="CJ935">
        <v>1</v>
      </c>
      <c r="CK935">
        <v>1</v>
      </c>
      <c r="CL935">
        <v>1</v>
      </c>
      <c r="CM935">
        <v>1</v>
      </c>
      <c r="CN935">
        <v>0</v>
      </c>
      <c r="CO935" s="17">
        <v>1</v>
      </c>
      <c r="CP935">
        <v>0.21149999999999999</v>
      </c>
      <c r="CQ935">
        <v>4</v>
      </c>
      <c r="CR935">
        <v>1</v>
      </c>
      <c r="CS935">
        <v>0</v>
      </c>
      <c r="CT935">
        <v>23</v>
      </c>
      <c r="CZ935" s="33" t="s">
        <v>85</v>
      </c>
    </row>
    <row r="936" spans="1:104" x14ac:dyDescent="0.25">
      <c r="A936">
        <v>935</v>
      </c>
      <c r="B936">
        <v>64</v>
      </c>
      <c r="C936" s="24" t="s">
        <v>3962</v>
      </c>
      <c r="D936" s="12">
        <v>6.61</v>
      </c>
      <c r="E936" s="13">
        <f t="shared" si="225"/>
        <v>1.1598526057203018</v>
      </c>
      <c r="F936" s="7">
        <v>5.6989999999999998</v>
      </c>
      <c r="G936" s="7">
        <f t="shared" si="217"/>
        <v>5.4501473942796981</v>
      </c>
      <c r="H936" s="15">
        <f t="shared" si="218"/>
        <v>7.7698526057203026</v>
      </c>
      <c r="I936" s="11">
        <f t="shared" si="219"/>
        <v>0.27435888297770461</v>
      </c>
      <c r="J936" s="32">
        <f t="shared" si="220"/>
        <v>4.8141583256308941E-2</v>
      </c>
      <c r="K936" s="32">
        <f t="shared" si="221"/>
        <v>20.77206299335721</v>
      </c>
      <c r="L936" s="8">
        <v>1</v>
      </c>
      <c r="M936" s="9">
        <v>0</v>
      </c>
      <c r="N936" s="8">
        <v>1</v>
      </c>
      <c r="O936" s="9">
        <v>0</v>
      </c>
      <c r="P936" s="9">
        <v>0</v>
      </c>
      <c r="Q936" s="9">
        <v>0</v>
      </c>
      <c r="R936" s="9">
        <v>0</v>
      </c>
      <c r="S936" s="8">
        <v>422</v>
      </c>
      <c r="T936" s="9">
        <v>22</v>
      </c>
      <c r="U936" s="9">
        <f t="shared" si="222"/>
        <v>399</v>
      </c>
      <c r="V936" s="9">
        <f t="shared" si="223"/>
        <v>12</v>
      </c>
      <c r="W936" s="7">
        <v>11.35</v>
      </c>
      <c r="X936" s="7">
        <v>16.489999999999998</v>
      </c>
      <c r="Y936" s="9">
        <v>1</v>
      </c>
      <c r="Z936" s="9">
        <v>0</v>
      </c>
      <c r="AA936" s="9">
        <v>1</v>
      </c>
      <c r="AB936" s="9">
        <v>0</v>
      </c>
      <c r="AC936" s="9">
        <v>0</v>
      </c>
      <c r="AD936" s="29">
        <v>0</v>
      </c>
      <c r="AE936" s="9">
        <v>0</v>
      </c>
      <c r="AF936" s="9">
        <v>0</v>
      </c>
      <c r="AG936" s="29">
        <v>1</v>
      </c>
      <c r="AH936" s="9">
        <v>1</v>
      </c>
      <c r="AI936" s="29">
        <v>0</v>
      </c>
      <c r="AJ936" s="20">
        <v>2007</v>
      </c>
      <c r="AK936" s="32">
        <v>5.0000000000000001E-3</v>
      </c>
      <c r="AL936" s="32">
        <v>1.7000000000000001E-2</v>
      </c>
      <c r="AM936" s="32">
        <f t="shared" si="228"/>
        <v>0.64500000000000002</v>
      </c>
      <c r="AN936" s="42">
        <v>0.33300000000000002</v>
      </c>
      <c r="AO936" s="41">
        <v>1</v>
      </c>
      <c r="AP936" s="17">
        <v>0</v>
      </c>
      <c r="AQ936">
        <v>1</v>
      </c>
      <c r="AR936" s="39">
        <f t="shared" si="229"/>
        <v>0</v>
      </c>
      <c r="AS936" s="38">
        <f t="shared" si="230"/>
        <v>0.59799999999999998</v>
      </c>
      <c r="AT936" s="39">
        <v>0.40200000000000002</v>
      </c>
      <c r="AU936">
        <v>0</v>
      </c>
      <c r="AV936" s="17">
        <v>1</v>
      </c>
      <c r="AW936">
        <v>0</v>
      </c>
      <c r="AX936" s="17">
        <v>1</v>
      </c>
      <c r="AY936" s="17" t="s">
        <v>5</v>
      </c>
      <c r="AZ936">
        <v>0</v>
      </c>
      <c r="BA936">
        <v>1</v>
      </c>
      <c r="BB936">
        <v>0</v>
      </c>
      <c r="BC936">
        <v>0</v>
      </c>
      <c r="BD936">
        <v>0</v>
      </c>
      <c r="BE936">
        <v>0</v>
      </c>
      <c r="BF936" s="17">
        <v>0</v>
      </c>
      <c r="BG936">
        <v>0</v>
      </c>
      <c r="BH936">
        <v>1</v>
      </c>
      <c r="BI936" s="17">
        <v>0</v>
      </c>
      <c r="BJ936">
        <v>1462</v>
      </c>
      <c r="BK936">
        <v>176</v>
      </c>
      <c r="BL936" s="90">
        <f t="shared" si="231"/>
        <v>33.839999999999996</v>
      </c>
      <c r="BM936">
        <v>1</v>
      </c>
      <c r="BN936">
        <v>0</v>
      </c>
      <c r="BO936">
        <v>0</v>
      </c>
      <c r="BP936">
        <v>0</v>
      </c>
      <c r="BQ936">
        <v>0</v>
      </c>
      <c r="BR936">
        <v>0</v>
      </c>
      <c r="BS936">
        <v>0</v>
      </c>
      <c r="BT936" s="17">
        <v>0</v>
      </c>
      <c r="BU936">
        <v>0</v>
      </c>
      <c r="BV936">
        <v>0</v>
      </c>
      <c r="BW936">
        <v>1</v>
      </c>
      <c r="BX936" s="17">
        <v>0</v>
      </c>
      <c r="BY936">
        <v>0</v>
      </c>
      <c r="BZ936">
        <v>0</v>
      </c>
      <c r="CA936">
        <v>0</v>
      </c>
      <c r="CB936">
        <v>0</v>
      </c>
      <c r="CC936" s="17">
        <v>0</v>
      </c>
      <c r="CD936">
        <v>0</v>
      </c>
      <c r="CE936">
        <v>0</v>
      </c>
      <c r="CF936">
        <v>1</v>
      </c>
      <c r="CG936">
        <v>1</v>
      </c>
      <c r="CH936">
        <v>0</v>
      </c>
      <c r="CI936">
        <v>1</v>
      </c>
      <c r="CJ936">
        <v>1</v>
      </c>
      <c r="CK936">
        <v>1</v>
      </c>
      <c r="CL936">
        <v>1</v>
      </c>
      <c r="CM936">
        <v>1</v>
      </c>
      <c r="CN936">
        <v>0</v>
      </c>
      <c r="CO936" s="17">
        <v>1</v>
      </c>
      <c r="CP936">
        <v>0.21149999999999999</v>
      </c>
      <c r="CQ936">
        <v>4</v>
      </c>
      <c r="CR936">
        <v>1</v>
      </c>
      <c r="CS936">
        <v>0</v>
      </c>
      <c r="CT936">
        <v>23</v>
      </c>
      <c r="CZ936" s="33" t="s">
        <v>85</v>
      </c>
    </row>
    <row r="937" spans="1:104" x14ac:dyDescent="0.25">
      <c r="A937">
        <v>936</v>
      </c>
      <c r="B937">
        <v>64</v>
      </c>
      <c r="C937" s="24" t="s">
        <v>3962</v>
      </c>
      <c r="D937" s="12">
        <v>8.76</v>
      </c>
      <c r="E937" s="13">
        <f t="shared" si="225"/>
        <v>1.1546065638592329</v>
      </c>
      <c r="F937" s="7">
        <v>7.5869999999999997</v>
      </c>
      <c r="G937" s="7">
        <f t="shared" si="217"/>
        <v>7.6053934361407673</v>
      </c>
      <c r="H937" s="15">
        <f t="shared" si="218"/>
        <v>9.9146065638592322</v>
      </c>
      <c r="I937" s="11">
        <f t="shared" si="219"/>
        <v>0.38099056817957472</v>
      </c>
      <c r="J937" s="32">
        <f t="shared" si="220"/>
        <v>5.0216234108287169E-2</v>
      </c>
      <c r="K937" s="32">
        <f t="shared" si="221"/>
        <v>19.91387880348778</v>
      </c>
      <c r="L937" s="8">
        <v>1</v>
      </c>
      <c r="M937" s="9">
        <v>0</v>
      </c>
      <c r="N937" s="8">
        <v>1</v>
      </c>
      <c r="O937" s="9">
        <v>0</v>
      </c>
      <c r="P937" s="9">
        <v>0</v>
      </c>
      <c r="Q937" s="9">
        <v>0</v>
      </c>
      <c r="R937" s="9">
        <v>0</v>
      </c>
      <c r="S937" s="8">
        <v>362</v>
      </c>
      <c r="T937" s="9">
        <v>22</v>
      </c>
      <c r="U937" s="9">
        <f t="shared" si="222"/>
        <v>339</v>
      </c>
      <c r="V937" s="9">
        <f t="shared" si="223"/>
        <v>12</v>
      </c>
      <c r="W937" s="7">
        <v>11.35</v>
      </c>
      <c r="X937" s="7">
        <v>16.489999999999998</v>
      </c>
      <c r="Y937" s="9">
        <v>1</v>
      </c>
      <c r="Z937" s="9">
        <v>0</v>
      </c>
      <c r="AA937" s="9">
        <v>1</v>
      </c>
      <c r="AB937" s="9">
        <v>0</v>
      </c>
      <c r="AC937" s="9">
        <v>0</v>
      </c>
      <c r="AD937" s="29">
        <v>0</v>
      </c>
      <c r="AE937" s="9">
        <v>0</v>
      </c>
      <c r="AF937" s="9">
        <v>0</v>
      </c>
      <c r="AG937" s="29">
        <v>1</v>
      </c>
      <c r="AH937" s="9">
        <v>1</v>
      </c>
      <c r="AI937" s="29">
        <v>0</v>
      </c>
      <c r="AJ937" s="20">
        <v>2007</v>
      </c>
      <c r="AK937" s="32">
        <v>5.0000000000000001E-3</v>
      </c>
      <c r="AL937" s="32">
        <v>1.7000000000000001E-2</v>
      </c>
      <c r="AM937" s="32">
        <f t="shared" si="228"/>
        <v>0.64500000000000002</v>
      </c>
      <c r="AN937" s="42">
        <v>0.33300000000000002</v>
      </c>
      <c r="AO937" s="41">
        <v>1</v>
      </c>
      <c r="AP937" s="17">
        <v>0</v>
      </c>
      <c r="AQ937">
        <v>0</v>
      </c>
      <c r="AR937" s="39">
        <f t="shared" si="229"/>
        <v>1</v>
      </c>
      <c r="AS937" s="38">
        <f t="shared" si="230"/>
        <v>0.59799999999999998</v>
      </c>
      <c r="AT937" s="39">
        <v>0.40200000000000002</v>
      </c>
      <c r="AU937">
        <v>0</v>
      </c>
      <c r="AV937" s="17">
        <v>1</v>
      </c>
      <c r="AW937">
        <v>0</v>
      </c>
      <c r="AX937" s="17">
        <v>1</v>
      </c>
      <c r="AY937" s="17" t="s">
        <v>5</v>
      </c>
      <c r="AZ937">
        <v>0</v>
      </c>
      <c r="BA937">
        <v>1</v>
      </c>
      <c r="BB937">
        <v>0</v>
      </c>
      <c r="BC937">
        <v>0</v>
      </c>
      <c r="BD937">
        <v>0</v>
      </c>
      <c r="BE937">
        <v>0</v>
      </c>
      <c r="BF937" s="17">
        <v>0</v>
      </c>
      <c r="BG937">
        <v>0</v>
      </c>
      <c r="BH937">
        <v>1</v>
      </c>
      <c r="BI937" s="17">
        <v>0</v>
      </c>
      <c r="BJ937">
        <v>1462</v>
      </c>
      <c r="BK937">
        <v>176</v>
      </c>
      <c r="BL937" s="90">
        <f t="shared" si="231"/>
        <v>33.839999999999996</v>
      </c>
      <c r="BM937">
        <v>1</v>
      </c>
      <c r="BN937">
        <v>0</v>
      </c>
      <c r="BO937">
        <v>0</v>
      </c>
      <c r="BP937">
        <v>0</v>
      </c>
      <c r="BQ937">
        <v>0</v>
      </c>
      <c r="BR937">
        <v>0</v>
      </c>
      <c r="BS937">
        <v>0</v>
      </c>
      <c r="BT937" s="17">
        <v>0</v>
      </c>
      <c r="BU937">
        <v>0</v>
      </c>
      <c r="BV937">
        <v>0</v>
      </c>
      <c r="BW937">
        <v>1</v>
      </c>
      <c r="BX937" s="17">
        <v>0</v>
      </c>
      <c r="BY937">
        <v>0</v>
      </c>
      <c r="BZ937">
        <v>0</v>
      </c>
      <c r="CA937">
        <v>0</v>
      </c>
      <c r="CB937">
        <v>0</v>
      </c>
      <c r="CC937" s="17">
        <v>0</v>
      </c>
      <c r="CD937">
        <v>0</v>
      </c>
      <c r="CE937">
        <v>0</v>
      </c>
      <c r="CF937">
        <v>1</v>
      </c>
      <c r="CG937">
        <v>1</v>
      </c>
      <c r="CH937">
        <v>0</v>
      </c>
      <c r="CI937">
        <v>1</v>
      </c>
      <c r="CJ937">
        <v>1</v>
      </c>
      <c r="CK937">
        <v>1</v>
      </c>
      <c r="CL937">
        <v>1</v>
      </c>
      <c r="CM937">
        <v>1</v>
      </c>
      <c r="CN937">
        <v>0</v>
      </c>
      <c r="CO937" s="17">
        <v>1</v>
      </c>
      <c r="CP937">
        <v>0.21149999999999999</v>
      </c>
      <c r="CQ937">
        <v>4</v>
      </c>
      <c r="CR937">
        <v>1</v>
      </c>
      <c r="CS937">
        <v>0</v>
      </c>
      <c r="CT937">
        <v>23</v>
      </c>
      <c r="CZ937" s="33" t="s">
        <v>85</v>
      </c>
    </row>
    <row r="938" spans="1:104" x14ac:dyDescent="0.25">
      <c r="A938">
        <v>937</v>
      </c>
      <c r="B938">
        <v>65</v>
      </c>
      <c r="C938" s="24" t="s">
        <v>3971</v>
      </c>
      <c r="D938" s="12">
        <v>9.44</v>
      </c>
      <c r="E938" s="13">
        <v>0.98</v>
      </c>
      <c r="F938" s="7">
        <f t="shared" ref="F938:F1001" si="232">D938/E938</f>
        <v>9.6326530612244898</v>
      </c>
      <c r="G938" s="7">
        <f t="shared" si="217"/>
        <v>8.4599999999999991</v>
      </c>
      <c r="H938" s="15">
        <f t="shared" si="218"/>
        <v>10.42</v>
      </c>
      <c r="I938" s="11">
        <f t="shared" si="219"/>
        <v>0.14911892285947093</v>
      </c>
      <c r="J938" s="32">
        <f t="shared" si="220"/>
        <v>1.5480566144309482E-2</v>
      </c>
      <c r="K938" s="32">
        <f t="shared" si="221"/>
        <v>64.597120717551476</v>
      </c>
      <c r="L938" s="8">
        <v>0</v>
      </c>
      <c r="M938" s="9">
        <v>1</v>
      </c>
      <c r="N938" s="8">
        <v>0</v>
      </c>
      <c r="O938" s="9">
        <v>0</v>
      </c>
      <c r="P938" s="9">
        <v>0</v>
      </c>
      <c r="Q938" s="9">
        <v>1</v>
      </c>
      <c r="R938" s="9">
        <v>0</v>
      </c>
      <c r="S938" s="8">
        <v>4083</v>
      </c>
      <c r="T938" s="9">
        <v>2</v>
      </c>
      <c r="U938" s="9">
        <f t="shared" si="222"/>
        <v>4080</v>
      </c>
      <c r="V938" s="9">
        <f t="shared" si="223"/>
        <v>24</v>
      </c>
      <c r="W938" s="7">
        <v>13.131</v>
      </c>
      <c r="X938" s="7">
        <f t="shared" ref="X938:X996" si="233">BL938-W938-6</f>
        <v>9.1490000000000009</v>
      </c>
      <c r="Y938" s="9">
        <v>1</v>
      </c>
      <c r="Z938" s="9">
        <v>0</v>
      </c>
      <c r="AA938" s="9">
        <v>0</v>
      </c>
      <c r="AB938" s="9">
        <v>0</v>
      </c>
      <c r="AC938" s="9">
        <v>0</v>
      </c>
      <c r="AD938" s="29">
        <v>1</v>
      </c>
      <c r="AE938" s="9">
        <v>0</v>
      </c>
      <c r="AF938" s="9">
        <v>1</v>
      </c>
      <c r="AG938" s="29">
        <v>0</v>
      </c>
      <c r="AH938" s="9">
        <v>0</v>
      </c>
      <c r="AI938" s="29">
        <v>1</v>
      </c>
      <c r="AJ938" s="20">
        <v>1981</v>
      </c>
      <c r="AK938" s="32" t="s">
        <v>98</v>
      </c>
      <c r="AL938" s="32" t="s">
        <v>98</v>
      </c>
      <c r="AM938" s="32" t="s">
        <v>98</v>
      </c>
      <c r="AN938" s="42" t="s">
        <v>98</v>
      </c>
      <c r="AO938" s="41">
        <f>1-AP938</f>
        <v>0.93799999999999994</v>
      </c>
      <c r="AP938" s="17">
        <v>6.2E-2</v>
      </c>
      <c r="AQ938">
        <v>0.52400000000000002</v>
      </c>
      <c r="AR938" s="39">
        <f t="shared" si="229"/>
        <v>0.47599999999999998</v>
      </c>
      <c r="AS938" t="s">
        <v>98</v>
      </c>
      <c r="AT938" s="39" t="s">
        <v>98</v>
      </c>
      <c r="AU938">
        <v>0</v>
      </c>
      <c r="AV938" s="17">
        <v>1</v>
      </c>
      <c r="AW938" t="s">
        <v>98</v>
      </c>
      <c r="AX938" s="17" t="s">
        <v>98</v>
      </c>
      <c r="AY938" s="17" t="s">
        <v>233</v>
      </c>
      <c r="AZ938">
        <v>1</v>
      </c>
      <c r="BA938">
        <v>0</v>
      </c>
      <c r="BB938">
        <v>0</v>
      </c>
      <c r="BC938">
        <v>0</v>
      </c>
      <c r="BD938">
        <v>0</v>
      </c>
      <c r="BE938">
        <v>0</v>
      </c>
      <c r="BF938" s="17">
        <v>0</v>
      </c>
      <c r="BG938">
        <v>1</v>
      </c>
      <c r="BH938">
        <v>0</v>
      </c>
      <c r="BI938" s="17">
        <v>0</v>
      </c>
      <c r="BJ938">
        <v>19368</v>
      </c>
      <c r="BK938">
        <v>20765</v>
      </c>
      <c r="BL938" s="24">
        <v>28.28</v>
      </c>
      <c r="BM938">
        <v>0</v>
      </c>
      <c r="BN938">
        <v>0</v>
      </c>
      <c r="BO938">
        <v>0</v>
      </c>
      <c r="BP938">
        <v>1</v>
      </c>
      <c r="BQ938">
        <v>0</v>
      </c>
      <c r="BR938">
        <v>0</v>
      </c>
      <c r="BS938">
        <v>0</v>
      </c>
      <c r="BT938" s="17">
        <v>0</v>
      </c>
      <c r="BU938">
        <v>0</v>
      </c>
      <c r="BV938">
        <v>0</v>
      </c>
      <c r="BW938">
        <v>1</v>
      </c>
      <c r="BX938" s="17">
        <v>0</v>
      </c>
      <c r="BY938">
        <v>0</v>
      </c>
      <c r="BZ938">
        <v>0</v>
      </c>
      <c r="CA938">
        <v>0</v>
      </c>
      <c r="CB938">
        <v>0</v>
      </c>
      <c r="CC938" s="17">
        <v>0</v>
      </c>
      <c r="CD938">
        <v>0</v>
      </c>
      <c r="CE938">
        <v>0</v>
      </c>
      <c r="CF938">
        <v>0</v>
      </c>
      <c r="CG938">
        <v>0</v>
      </c>
      <c r="CH938">
        <v>0</v>
      </c>
      <c r="CI938">
        <v>0</v>
      </c>
      <c r="CJ938">
        <v>0</v>
      </c>
      <c r="CK938">
        <v>0</v>
      </c>
      <c r="CL938">
        <v>0</v>
      </c>
      <c r="CM938">
        <v>0</v>
      </c>
      <c r="CN938">
        <v>0</v>
      </c>
      <c r="CO938" s="17">
        <v>0</v>
      </c>
      <c r="CP938">
        <v>0.19600000000000001</v>
      </c>
      <c r="CQ938">
        <v>166</v>
      </c>
      <c r="CR938">
        <v>1</v>
      </c>
      <c r="CS938">
        <v>0</v>
      </c>
      <c r="CT938">
        <v>22</v>
      </c>
      <c r="CZ938" s="33" t="s">
        <v>85</v>
      </c>
    </row>
    <row r="939" spans="1:104" x14ac:dyDescent="0.25">
      <c r="A939">
        <v>938</v>
      </c>
      <c r="B939">
        <v>65</v>
      </c>
      <c r="C939" s="24" t="s">
        <v>3971</v>
      </c>
      <c r="D939" s="12">
        <v>8.1</v>
      </c>
      <c r="E939" s="13">
        <v>0.22</v>
      </c>
      <c r="F939" s="7">
        <f t="shared" si="232"/>
        <v>36.818181818181813</v>
      </c>
      <c r="G939" s="7">
        <f t="shared" si="217"/>
        <v>7.88</v>
      </c>
      <c r="H939" s="15">
        <f t="shared" si="218"/>
        <v>8.32</v>
      </c>
      <c r="I939" s="11">
        <f t="shared" si="219"/>
        <v>0.14612854458928509</v>
      </c>
      <c r="J939" s="32">
        <f t="shared" si="220"/>
        <v>3.9689234332892257E-3</v>
      </c>
      <c r="K939" s="32">
        <f t="shared" si="221"/>
        <v>251.95749346347429</v>
      </c>
      <c r="L939" s="8">
        <v>0</v>
      </c>
      <c r="M939" s="9">
        <v>1</v>
      </c>
      <c r="N939" s="8">
        <v>0</v>
      </c>
      <c r="O939" s="9">
        <v>0</v>
      </c>
      <c r="P939" s="9">
        <v>0</v>
      </c>
      <c r="Q939" s="9">
        <v>1</v>
      </c>
      <c r="R939" s="9">
        <v>0</v>
      </c>
      <c r="S939" s="8">
        <v>62130</v>
      </c>
      <c r="T939" s="9">
        <v>2</v>
      </c>
      <c r="U939" s="9">
        <f t="shared" si="222"/>
        <v>62127</v>
      </c>
      <c r="V939" s="9">
        <f t="shared" si="223"/>
        <v>24</v>
      </c>
      <c r="W939" s="7">
        <v>13.154999999999999</v>
      </c>
      <c r="X939" s="7">
        <f t="shared" si="233"/>
        <v>11.055</v>
      </c>
      <c r="Y939" s="9">
        <v>1</v>
      </c>
      <c r="Z939" s="9">
        <v>0</v>
      </c>
      <c r="AA939" s="9">
        <v>0</v>
      </c>
      <c r="AB939" s="9">
        <v>0</v>
      </c>
      <c r="AC939" s="9">
        <v>0</v>
      </c>
      <c r="AD939" s="29">
        <v>1</v>
      </c>
      <c r="AE939" s="9">
        <v>0</v>
      </c>
      <c r="AF939" s="9">
        <v>1</v>
      </c>
      <c r="AG939" s="29">
        <v>0</v>
      </c>
      <c r="AH939" s="9">
        <v>0</v>
      </c>
      <c r="AI939" s="29">
        <v>1</v>
      </c>
      <c r="AJ939" s="20">
        <v>1981</v>
      </c>
      <c r="AK939" s="32" t="s">
        <v>98</v>
      </c>
      <c r="AL939" s="32" t="s">
        <v>98</v>
      </c>
      <c r="AM939" s="32" t="s">
        <v>98</v>
      </c>
      <c r="AN939" s="42" t="s">
        <v>98</v>
      </c>
      <c r="AO939" s="41">
        <v>0</v>
      </c>
      <c r="AP939" s="17">
        <v>1</v>
      </c>
      <c r="AQ939">
        <v>0.63300000000000001</v>
      </c>
      <c r="AR939" s="39">
        <f t="shared" si="229"/>
        <v>0.36699999999999999</v>
      </c>
      <c r="AS939" t="s">
        <v>98</v>
      </c>
      <c r="AT939" s="39" t="s">
        <v>98</v>
      </c>
      <c r="AU939">
        <v>0</v>
      </c>
      <c r="AV939" s="17">
        <v>1</v>
      </c>
      <c r="AW939" t="s">
        <v>98</v>
      </c>
      <c r="AX939" s="17" t="s">
        <v>98</v>
      </c>
      <c r="AY939" s="17" t="s">
        <v>233</v>
      </c>
      <c r="AZ939">
        <v>1</v>
      </c>
      <c r="BA939">
        <v>0</v>
      </c>
      <c r="BB939">
        <v>0</v>
      </c>
      <c r="BC939">
        <v>0</v>
      </c>
      <c r="BD939">
        <v>0</v>
      </c>
      <c r="BE939">
        <v>0</v>
      </c>
      <c r="BF939" s="17">
        <v>0</v>
      </c>
      <c r="BG939">
        <v>1</v>
      </c>
      <c r="BH939">
        <v>0</v>
      </c>
      <c r="BI939" s="17">
        <v>0</v>
      </c>
      <c r="BJ939">
        <v>19368</v>
      </c>
      <c r="BK939">
        <v>20765</v>
      </c>
      <c r="BL939" s="24">
        <v>30.21</v>
      </c>
      <c r="BM939">
        <v>0</v>
      </c>
      <c r="BN939">
        <v>0</v>
      </c>
      <c r="BO939">
        <v>0</v>
      </c>
      <c r="BP939">
        <v>1</v>
      </c>
      <c r="BQ939">
        <v>0</v>
      </c>
      <c r="BR939">
        <v>0</v>
      </c>
      <c r="BS939">
        <v>0</v>
      </c>
      <c r="BT939" s="17">
        <v>0</v>
      </c>
      <c r="BU939">
        <v>0</v>
      </c>
      <c r="BV939">
        <v>0</v>
      </c>
      <c r="BW939">
        <v>1</v>
      </c>
      <c r="BX939" s="17">
        <v>0</v>
      </c>
      <c r="BY939">
        <v>0</v>
      </c>
      <c r="BZ939">
        <v>0</v>
      </c>
      <c r="CA939">
        <v>0</v>
      </c>
      <c r="CB939">
        <v>0</v>
      </c>
      <c r="CC939" s="17">
        <v>0</v>
      </c>
      <c r="CD939">
        <v>0</v>
      </c>
      <c r="CE939">
        <v>0</v>
      </c>
      <c r="CF939">
        <v>0</v>
      </c>
      <c r="CG939">
        <v>0</v>
      </c>
      <c r="CH939">
        <v>0</v>
      </c>
      <c r="CI939">
        <v>0</v>
      </c>
      <c r="CJ939">
        <v>0</v>
      </c>
      <c r="CK939">
        <v>0</v>
      </c>
      <c r="CL939">
        <v>0</v>
      </c>
      <c r="CM939">
        <v>0</v>
      </c>
      <c r="CN939">
        <v>0</v>
      </c>
      <c r="CO939" s="17">
        <v>0</v>
      </c>
      <c r="CP939">
        <v>0.19600000000000001</v>
      </c>
      <c r="CQ939">
        <v>166</v>
      </c>
      <c r="CR939">
        <v>1</v>
      </c>
      <c r="CS939">
        <v>0</v>
      </c>
      <c r="CT939">
        <v>22</v>
      </c>
      <c r="CZ939" s="33" t="s">
        <v>85</v>
      </c>
    </row>
    <row r="940" spans="1:104" x14ac:dyDescent="0.25">
      <c r="A940">
        <v>939</v>
      </c>
      <c r="B940">
        <v>65</v>
      </c>
      <c r="C940" s="24" t="s">
        <v>3971</v>
      </c>
      <c r="D940" s="12">
        <v>8.16</v>
      </c>
      <c r="E940" s="13">
        <v>0.21</v>
      </c>
      <c r="F940" s="7">
        <f t="shared" si="232"/>
        <v>38.857142857142861</v>
      </c>
      <c r="G940" s="7">
        <f t="shared" si="217"/>
        <v>7.95</v>
      </c>
      <c r="H940" s="15">
        <f t="shared" si="218"/>
        <v>8.370000000000001</v>
      </c>
      <c r="I940" s="11">
        <f t="shared" si="219"/>
        <v>0.14931821237205145</v>
      </c>
      <c r="J940" s="32">
        <f t="shared" si="220"/>
        <v>3.8427481125160295E-3</v>
      </c>
      <c r="K940" s="32">
        <f t="shared" si="221"/>
        <v>260.2304316390003</v>
      </c>
      <c r="L940" s="8">
        <v>0</v>
      </c>
      <c r="M940" s="9">
        <v>1</v>
      </c>
      <c r="N940" s="8">
        <v>0</v>
      </c>
      <c r="O940" s="9">
        <v>0</v>
      </c>
      <c r="P940" s="9">
        <v>0</v>
      </c>
      <c r="Q940" s="9">
        <v>1</v>
      </c>
      <c r="R940" s="9">
        <v>0</v>
      </c>
      <c r="S940" s="8">
        <v>66213</v>
      </c>
      <c r="T940" s="9">
        <v>2</v>
      </c>
      <c r="U940" s="9">
        <f t="shared" si="222"/>
        <v>66210</v>
      </c>
      <c r="V940" s="9">
        <f t="shared" si="223"/>
        <v>24</v>
      </c>
      <c r="W940" s="7">
        <v>13.153</v>
      </c>
      <c r="X940" s="7">
        <f t="shared" si="233"/>
        <v>8.9969999999999981</v>
      </c>
      <c r="Y940" s="9">
        <v>1</v>
      </c>
      <c r="Z940" s="9">
        <v>0</v>
      </c>
      <c r="AA940" s="9">
        <v>0</v>
      </c>
      <c r="AB940" s="9">
        <v>0</v>
      </c>
      <c r="AC940" s="9">
        <v>0</v>
      </c>
      <c r="AD940" s="29">
        <v>1</v>
      </c>
      <c r="AE940" s="9">
        <v>0</v>
      </c>
      <c r="AF940" s="9">
        <v>1</v>
      </c>
      <c r="AG940" s="29">
        <v>0</v>
      </c>
      <c r="AH940" s="9">
        <v>0</v>
      </c>
      <c r="AI940" s="29">
        <v>1</v>
      </c>
      <c r="AJ940" s="20">
        <v>1981</v>
      </c>
      <c r="AK940" s="32" t="s">
        <v>98</v>
      </c>
      <c r="AL940" s="32" t="s">
        <v>98</v>
      </c>
      <c r="AM940" s="32" t="s">
        <v>98</v>
      </c>
      <c r="AN940" s="42" t="s">
        <v>98</v>
      </c>
      <c r="AO940" s="41">
        <v>1</v>
      </c>
      <c r="AP940" s="17">
        <v>0</v>
      </c>
      <c r="AQ940">
        <v>0.51700000000000002</v>
      </c>
      <c r="AR940" s="39">
        <f t="shared" si="229"/>
        <v>0.48299999999999998</v>
      </c>
      <c r="AS940" t="s">
        <v>98</v>
      </c>
      <c r="AT940" s="39" t="s">
        <v>98</v>
      </c>
      <c r="AU940">
        <v>0</v>
      </c>
      <c r="AV940" s="17">
        <v>1</v>
      </c>
      <c r="AW940" t="s">
        <v>98</v>
      </c>
      <c r="AX940" s="17" t="s">
        <v>98</v>
      </c>
      <c r="AY940" s="17" t="s">
        <v>233</v>
      </c>
      <c r="AZ940">
        <v>1</v>
      </c>
      <c r="BA940">
        <v>0</v>
      </c>
      <c r="BB940">
        <v>0</v>
      </c>
      <c r="BC940">
        <v>0</v>
      </c>
      <c r="BD940">
        <v>0</v>
      </c>
      <c r="BE940">
        <v>0</v>
      </c>
      <c r="BF940" s="17">
        <v>0</v>
      </c>
      <c r="BG940">
        <v>1</v>
      </c>
      <c r="BH940">
        <v>0</v>
      </c>
      <c r="BI940" s="17">
        <v>0</v>
      </c>
      <c r="BJ940">
        <v>19368</v>
      </c>
      <c r="BK940">
        <v>20765</v>
      </c>
      <c r="BL940" s="24">
        <v>28.15</v>
      </c>
      <c r="BM940">
        <v>0</v>
      </c>
      <c r="BN940">
        <v>0</v>
      </c>
      <c r="BO940">
        <v>0</v>
      </c>
      <c r="BP940">
        <v>1</v>
      </c>
      <c r="BQ940">
        <v>0</v>
      </c>
      <c r="BR940">
        <v>0</v>
      </c>
      <c r="BS940">
        <v>0</v>
      </c>
      <c r="BT940" s="17">
        <v>0</v>
      </c>
      <c r="BU940">
        <v>0</v>
      </c>
      <c r="BV940">
        <v>0</v>
      </c>
      <c r="BW940">
        <v>1</v>
      </c>
      <c r="BX940" s="17">
        <v>0</v>
      </c>
      <c r="BY940">
        <v>0</v>
      </c>
      <c r="BZ940">
        <v>0</v>
      </c>
      <c r="CA940">
        <v>0</v>
      </c>
      <c r="CB940">
        <v>0</v>
      </c>
      <c r="CC940" s="17">
        <v>0</v>
      </c>
      <c r="CD940">
        <v>0</v>
      </c>
      <c r="CE940">
        <v>0</v>
      </c>
      <c r="CF940">
        <v>0</v>
      </c>
      <c r="CG940">
        <v>0</v>
      </c>
      <c r="CH940">
        <v>0</v>
      </c>
      <c r="CI940">
        <v>0</v>
      </c>
      <c r="CJ940">
        <v>0</v>
      </c>
      <c r="CK940">
        <v>0</v>
      </c>
      <c r="CL940">
        <v>0</v>
      </c>
      <c r="CM940">
        <v>0</v>
      </c>
      <c r="CN940">
        <v>0</v>
      </c>
      <c r="CO940" s="17">
        <v>0</v>
      </c>
      <c r="CP940">
        <v>0.19600000000000001</v>
      </c>
      <c r="CQ940">
        <v>166</v>
      </c>
      <c r="CR940">
        <v>1</v>
      </c>
      <c r="CS940">
        <v>0</v>
      </c>
      <c r="CT940">
        <v>22</v>
      </c>
      <c r="CZ940" s="33" t="s">
        <v>85</v>
      </c>
    </row>
    <row r="941" spans="1:104" x14ac:dyDescent="0.25">
      <c r="A941">
        <v>940</v>
      </c>
      <c r="B941">
        <v>65</v>
      </c>
      <c r="C941" s="24" t="s">
        <v>3971</v>
      </c>
      <c r="D941" s="12">
        <v>9.26</v>
      </c>
      <c r="E941" s="13">
        <v>0.95</v>
      </c>
      <c r="F941" s="7">
        <f t="shared" si="232"/>
        <v>9.7473684210526326</v>
      </c>
      <c r="G941" s="7">
        <f t="shared" si="217"/>
        <v>8.31</v>
      </c>
      <c r="H941" s="15">
        <f t="shared" si="218"/>
        <v>10.209999999999999</v>
      </c>
      <c r="I941" s="11">
        <f t="shared" si="219"/>
        <v>0.15085460062198786</v>
      </c>
      <c r="J941" s="32">
        <f t="shared" si="220"/>
        <v>1.5476443908303288E-2</v>
      </c>
      <c r="K941" s="32">
        <f t="shared" si="221"/>
        <v>64.614326516150697</v>
      </c>
      <c r="L941" s="8">
        <v>0</v>
      </c>
      <c r="M941" s="9">
        <v>1</v>
      </c>
      <c r="N941" s="8">
        <v>0</v>
      </c>
      <c r="O941" s="9">
        <v>0</v>
      </c>
      <c r="P941" s="9">
        <v>0</v>
      </c>
      <c r="Q941" s="9">
        <v>1</v>
      </c>
      <c r="R941" s="9">
        <v>0</v>
      </c>
      <c r="S941" s="8">
        <v>4083</v>
      </c>
      <c r="T941" s="9">
        <v>2</v>
      </c>
      <c r="U941" s="9">
        <f t="shared" si="222"/>
        <v>4080</v>
      </c>
      <c r="V941" s="9">
        <f t="shared" si="223"/>
        <v>24</v>
      </c>
      <c r="W941" s="7">
        <v>13.131</v>
      </c>
      <c r="X941" s="7">
        <f t="shared" si="233"/>
        <v>9.1490000000000009</v>
      </c>
      <c r="Y941" s="9">
        <v>1</v>
      </c>
      <c r="Z941" s="9">
        <v>0</v>
      </c>
      <c r="AA941" s="9">
        <v>1</v>
      </c>
      <c r="AB941" s="9">
        <v>0</v>
      </c>
      <c r="AC941" s="9">
        <v>0</v>
      </c>
      <c r="AD941" s="29">
        <v>0</v>
      </c>
      <c r="AE941" s="9">
        <v>0</v>
      </c>
      <c r="AF941" s="9">
        <v>1</v>
      </c>
      <c r="AG941" s="29">
        <v>0</v>
      </c>
      <c r="AH941" s="9">
        <v>0</v>
      </c>
      <c r="AI941" s="29">
        <v>1</v>
      </c>
      <c r="AJ941" s="20">
        <v>1981</v>
      </c>
      <c r="AK941" s="32" t="s">
        <v>98</v>
      </c>
      <c r="AL941" s="32" t="s">
        <v>98</v>
      </c>
      <c r="AM941" s="32" t="s">
        <v>98</v>
      </c>
      <c r="AN941" s="42" t="s">
        <v>98</v>
      </c>
      <c r="AO941" s="41">
        <f>1-AP941</f>
        <v>0.93799999999999994</v>
      </c>
      <c r="AP941" s="17">
        <v>6.2E-2</v>
      </c>
      <c r="AQ941">
        <v>0.52400000000000002</v>
      </c>
      <c r="AR941" s="39">
        <f t="shared" si="229"/>
        <v>0.47599999999999998</v>
      </c>
      <c r="AS941" t="s">
        <v>98</v>
      </c>
      <c r="AT941" s="39" t="s">
        <v>98</v>
      </c>
      <c r="AU941">
        <v>0</v>
      </c>
      <c r="AV941" s="17">
        <v>1</v>
      </c>
      <c r="AW941" t="s">
        <v>98</v>
      </c>
      <c r="AX941" s="17" t="s">
        <v>98</v>
      </c>
      <c r="AY941" s="17" t="s">
        <v>233</v>
      </c>
      <c r="AZ941">
        <v>1</v>
      </c>
      <c r="BA941">
        <v>0</v>
      </c>
      <c r="BB941">
        <v>0</v>
      </c>
      <c r="BC941">
        <v>0</v>
      </c>
      <c r="BD941">
        <v>0</v>
      </c>
      <c r="BE941">
        <v>0</v>
      </c>
      <c r="BF941" s="17">
        <v>0</v>
      </c>
      <c r="BG941">
        <v>1</v>
      </c>
      <c r="BH941">
        <v>0</v>
      </c>
      <c r="BI941" s="17">
        <v>0</v>
      </c>
      <c r="BJ941">
        <v>19368</v>
      </c>
      <c r="BK941">
        <v>20765</v>
      </c>
      <c r="BL941" s="24">
        <v>28.28</v>
      </c>
      <c r="BM941">
        <v>0</v>
      </c>
      <c r="BN941">
        <v>0</v>
      </c>
      <c r="BO941">
        <v>0</v>
      </c>
      <c r="BP941">
        <v>1</v>
      </c>
      <c r="BQ941">
        <v>0</v>
      </c>
      <c r="BR941">
        <v>0</v>
      </c>
      <c r="BS941">
        <v>0</v>
      </c>
      <c r="BT941" s="17">
        <v>0</v>
      </c>
      <c r="BU941">
        <v>0</v>
      </c>
      <c r="BV941">
        <v>0</v>
      </c>
      <c r="BW941">
        <v>1</v>
      </c>
      <c r="BX941" s="17">
        <v>0</v>
      </c>
      <c r="BY941">
        <v>0</v>
      </c>
      <c r="BZ941">
        <v>0</v>
      </c>
      <c r="CA941">
        <v>0</v>
      </c>
      <c r="CB941">
        <v>0</v>
      </c>
      <c r="CC941" s="17">
        <v>0</v>
      </c>
      <c r="CD941">
        <v>0</v>
      </c>
      <c r="CE941">
        <v>0</v>
      </c>
      <c r="CF941">
        <v>0</v>
      </c>
      <c r="CG941">
        <v>0</v>
      </c>
      <c r="CH941">
        <v>0</v>
      </c>
      <c r="CI941">
        <v>0</v>
      </c>
      <c r="CJ941">
        <v>0</v>
      </c>
      <c r="CK941">
        <v>0</v>
      </c>
      <c r="CL941">
        <v>0</v>
      </c>
      <c r="CM941">
        <v>0</v>
      </c>
      <c r="CN941">
        <v>0</v>
      </c>
      <c r="CO941" s="17">
        <v>0</v>
      </c>
      <c r="CP941">
        <v>0.19600000000000001</v>
      </c>
      <c r="CQ941">
        <v>166</v>
      </c>
      <c r="CR941">
        <v>1</v>
      </c>
      <c r="CS941">
        <v>0</v>
      </c>
      <c r="CT941">
        <v>22</v>
      </c>
      <c r="CZ941" s="33" t="s">
        <v>85</v>
      </c>
    </row>
    <row r="942" spans="1:104" x14ac:dyDescent="0.25">
      <c r="A942">
        <v>941</v>
      </c>
      <c r="B942">
        <v>65</v>
      </c>
      <c r="C942" s="24" t="s">
        <v>3971</v>
      </c>
      <c r="D942" s="12">
        <v>8.08</v>
      </c>
      <c r="E942" s="13">
        <v>0.2</v>
      </c>
      <c r="F942" s="7">
        <f t="shared" si="232"/>
        <v>40.4</v>
      </c>
      <c r="G942" s="7">
        <f t="shared" si="217"/>
        <v>7.88</v>
      </c>
      <c r="H942" s="15">
        <f t="shared" si="218"/>
        <v>8.2799999999999994</v>
      </c>
      <c r="I942" s="11">
        <f t="shared" si="219"/>
        <v>0.15999634871826515</v>
      </c>
      <c r="J942" s="32">
        <f t="shared" si="220"/>
        <v>3.9603056613431971E-3</v>
      </c>
      <c r="K942" s="32">
        <f t="shared" si="221"/>
        <v>252.50576231048666</v>
      </c>
      <c r="L942" s="8">
        <v>0</v>
      </c>
      <c r="M942" s="9">
        <v>1</v>
      </c>
      <c r="N942" s="8">
        <v>0</v>
      </c>
      <c r="O942" s="9">
        <v>0</v>
      </c>
      <c r="P942" s="9">
        <v>0</v>
      </c>
      <c r="Q942" s="9">
        <v>1</v>
      </c>
      <c r="R942" s="9">
        <v>0</v>
      </c>
      <c r="S942" s="8">
        <v>62130</v>
      </c>
      <c r="T942" s="9">
        <v>2</v>
      </c>
      <c r="U942" s="9">
        <f t="shared" si="222"/>
        <v>62127</v>
      </c>
      <c r="V942" s="9">
        <f t="shared" si="223"/>
        <v>24</v>
      </c>
      <c r="W942" s="7">
        <v>13.154999999999999</v>
      </c>
      <c r="X942" s="7">
        <f t="shared" si="233"/>
        <v>11.055</v>
      </c>
      <c r="Y942" s="9">
        <v>1</v>
      </c>
      <c r="Z942" s="9">
        <v>0</v>
      </c>
      <c r="AA942" s="9">
        <v>1</v>
      </c>
      <c r="AB942" s="9">
        <v>0</v>
      </c>
      <c r="AC942" s="9">
        <v>0</v>
      </c>
      <c r="AD942" s="29">
        <v>0</v>
      </c>
      <c r="AE942" s="9">
        <v>0</v>
      </c>
      <c r="AF942" s="9">
        <v>1</v>
      </c>
      <c r="AG942" s="29">
        <v>0</v>
      </c>
      <c r="AH942" s="9">
        <v>0</v>
      </c>
      <c r="AI942" s="29">
        <v>1</v>
      </c>
      <c r="AJ942" s="20">
        <v>1981</v>
      </c>
      <c r="AK942" s="32" t="s">
        <v>98</v>
      </c>
      <c r="AL942" s="32" t="s">
        <v>98</v>
      </c>
      <c r="AM942" s="32" t="s">
        <v>98</v>
      </c>
      <c r="AN942" s="42" t="s">
        <v>98</v>
      </c>
      <c r="AO942" s="41">
        <v>0</v>
      </c>
      <c r="AP942" s="17">
        <v>1</v>
      </c>
      <c r="AQ942">
        <v>0.63300000000000001</v>
      </c>
      <c r="AR942" s="39">
        <f t="shared" si="229"/>
        <v>0.36699999999999999</v>
      </c>
      <c r="AS942" t="s">
        <v>98</v>
      </c>
      <c r="AT942" s="39" t="s">
        <v>98</v>
      </c>
      <c r="AU942">
        <v>0</v>
      </c>
      <c r="AV942" s="17">
        <v>1</v>
      </c>
      <c r="AW942" t="s">
        <v>98</v>
      </c>
      <c r="AX942" s="17" t="s">
        <v>98</v>
      </c>
      <c r="AY942" s="17" t="s">
        <v>233</v>
      </c>
      <c r="AZ942">
        <v>1</v>
      </c>
      <c r="BA942">
        <v>0</v>
      </c>
      <c r="BB942">
        <v>0</v>
      </c>
      <c r="BC942">
        <v>0</v>
      </c>
      <c r="BD942">
        <v>0</v>
      </c>
      <c r="BE942">
        <v>0</v>
      </c>
      <c r="BF942" s="17">
        <v>0</v>
      </c>
      <c r="BG942">
        <v>1</v>
      </c>
      <c r="BH942">
        <v>0</v>
      </c>
      <c r="BI942" s="17">
        <v>0</v>
      </c>
      <c r="BJ942">
        <v>19368</v>
      </c>
      <c r="BK942">
        <v>20765</v>
      </c>
      <c r="BL942" s="24">
        <v>30.21</v>
      </c>
      <c r="BM942">
        <v>0</v>
      </c>
      <c r="BN942">
        <v>0</v>
      </c>
      <c r="BO942">
        <v>0</v>
      </c>
      <c r="BP942">
        <v>1</v>
      </c>
      <c r="BQ942">
        <v>0</v>
      </c>
      <c r="BR942">
        <v>0</v>
      </c>
      <c r="BS942">
        <v>0</v>
      </c>
      <c r="BT942" s="17">
        <v>0</v>
      </c>
      <c r="BU942">
        <v>0</v>
      </c>
      <c r="BV942">
        <v>0</v>
      </c>
      <c r="BW942">
        <v>1</v>
      </c>
      <c r="BX942" s="17">
        <v>0</v>
      </c>
      <c r="BY942">
        <v>0</v>
      </c>
      <c r="BZ942">
        <v>0</v>
      </c>
      <c r="CA942">
        <v>0</v>
      </c>
      <c r="CB942">
        <v>0</v>
      </c>
      <c r="CC942" s="17">
        <v>0</v>
      </c>
      <c r="CD942">
        <v>0</v>
      </c>
      <c r="CE942">
        <v>0</v>
      </c>
      <c r="CF942">
        <v>0</v>
      </c>
      <c r="CG942">
        <v>0</v>
      </c>
      <c r="CH942">
        <v>0</v>
      </c>
      <c r="CI942">
        <v>0</v>
      </c>
      <c r="CJ942">
        <v>0</v>
      </c>
      <c r="CK942">
        <v>0</v>
      </c>
      <c r="CL942">
        <v>0</v>
      </c>
      <c r="CM942">
        <v>0</v>
      </c>
      <c r="CN942">
        <v>0</v>
      </c>
      <c r="CO942" s="17">
        <v>0</v>
      </c>
      <c r="CP942">
        <v>0.19600000000000001</v>
      </c>
      <c r="CQ942">
        <v>166</v>
      </c>
      <c r="CR942">
        <v>1</v>
      </c>
      <c r="CS942">
        <v>0</v>
      </c>
      <c r="CT942">
        <v>22</v>
      </c>
      <c r="CZ942" s="33" t="s">
        <v>85</v>
      </c>
    </row>
    <row r="943" spans="1:104" x14ac:dyDescent="0.25">
      <c r="A943">
        <v>942</v>
      </c>
      <c r="B943">
        <v>65</v>
      </c>
      <c r="C943" s="24" t="s">
        <v>3971</v>
      </c>
      <c r="D943" s="12">
        <v>8.1199999999999992</v>
      </c>
      <c r="E943" s="13">
        <v>0.2</v>
      </c>
      <c r="F943" s="7">
        <f t="shared" si="232"/>
        <v>40.599999999999994</v>
      </c>
      <c r="G943" s="7">
        <f t="shared" si="217"/>
        <v>7.919999999999999</v>
      </c>
      <c r="H943" s="15">
        <f t="shared" si="218"/>
        <v>8.3199999999999985</v>
      </c>
      <c r="I943" s="11">
        <f t="shared" si="219"/>
        <v>0.15585629709920443</v>
      </c>
      <c r="J943" s="32">
        <f t="shared" si="220"/>
        <v>3.8388250517045436E-3</v>
      </c>
      <c r="K943" s="32">
        <f t="shared" si="221"/>
        <v>260.49637233558548</v>
      </c>
      <c r="L943" s="8">
        <v>0</v>
      </c>
      <c r="M943" s="9">
        <v>1</v>
      </c>
      <c r="N943" s="8">
        <v>0</v>
      </c>
      <c r="O943" s="9">
        <v>0</v>
      </c>
      <c r="P943" s="9">
        <v>0</v>
      </c>
      <c r="Q943" s="9">
        <v>1</v>
      </c>
      <c r="R943" s="9">
        <v>0</v>
      </c>
      <c r="S943" s="8">
        <v>66213</v>
      </c>
      <c r="T943" s="9">
        <v>2</v>
      </c>
      <c r="U943" s="9">
        <f t="shared" si="222"/>
        <v>66210</v>
      </c>
      <c r="V943" s="9">
        <f t="shared" si="223"/>
        <v>24</v>
      </c>
      <c r="W943" s="7">
        <v>13.153</v>
      </c>
      <c r="X943" s="7">
        <f t="shared" si="233"/>
        <v>8.9969999999999981</v>
      </c>
      <c r="Y943" s="9">
        <v>1</v>
      </c>
      <c r="Z943" s="9">
        <v>0</v>
      </c>
      <c r="AA943" s="9">
        <v>1</v>
      </c>
      <c r="AB943" s="9">
        <v>0</v>
      </c>
      <c r="AC943" s="9">
        <v>0</v>
      </c>
      <c r="AD943" s="29">
        <v>0</v>
      </c>
      <c r="AE943" s="9">
        <v>0</v>
      </c>
      <c r="AF943" s="9">
        <v>1</v>
      </c>
      <c r="AG943" s="29">
        <v>0</v>
      </c>
      <c r="AH943" s="9">
        <v>0</v>
      </c>
      <c r="AI943" s="29">
        <v>1</v>
      </c>
      <c r="AJ943" s="20">
        <v>1981</v>
      </c>
      <c r="AK943" s="32" t="s">
        <v>98</v>
      </c>
      <c r="AL943" s="32" t="s">
        <v>98</v>
      </c>
      <c r="AM943" s="32" t="s">
        <v>98</v>
      </c>
      <c r="AN943" s="42" t="s">
        <v>98</v>
      </c>
      <c r="AO943" s="41">
        <v>1</v>
      </c>
      <c r="AP943" s="17">
        <v>0</v>
      </c>
      <c r="AQ943">
        <v>0.51700000000000002</v>
      </c>
      <c r="AR943" s="39">
        <f t="shared" si="229"/>
        <v>0.48299999999999998</v>
      </c>
      <c r="AS943" t="s">
        <v>98</v>
      </c>
      <c r="AT943" s="39" t="s">
        <v>98</v>
      </c>
      <c r="AU943">
        <v>0</v>
      </c>
      <c r="AV943" s="17">
        <v>1</v>
      </c>
      <c r="AW943" t="s">
        <v>98</v>
      </c>
      <c r="AX943" s="17" t="s">
        <v>98</v>
      </c>
      <c r="AY943" s="17" t="s">
        <v>233</v>
      </c>
      <c r="AZ943">
        <v>1</v>
      </c>
      <c r="BA943">
        <v>0</v>
      </c>
      <c r="BB943">
        <v>0</v>
      </c>
      <c r="BC943">
        <v>0</v>
      </c>
      <c r="BD943">
        <v>0</v>
      </c>
      <c r="BE943">
        <v>0</v>
      </c>
      <c r="BF943" s="17">
        <v>0</v>
      </c>
      <c r="BG943">
        <v>1</v>
      </c>
      <c r="BH943">
        <v>0</v>
      </c>
      <c r="BI943" s="17">
        <v>0</v>
      </c>
      <c r="BJ943">
        <v>19368</v>
      </c>
      <c r="BK943">
        <v>20765</v>
      </c>
      <c r="BL943" s="24">
        <v>28.15</v>
      </c>
      <c r="BM943">
        <v>0</v>
      </c>
      <c r="BN943">
        <v>0</v>
      </c>
      <c r="BO943">
        <v>0</v>
      </c>
      <c r="BP943">
        <v>1</v>
      </c>
      <c r="BQ943">
        <v>0</v>
      </c>
      <c r="BR943">
        <v>0</v>
      </c>
      <c r="BS943">
        <v>0</v>
      </c>
      <c r="BT943" s="17">
        <v>0</v>
      </c>
      <c r="BU943">
        <v>0</v>
      </c>
      <c r="BV943">
        <v>0</v>
      </c>
      <c r="BW943">
        <v>1</v>
      </c>
      <c r="BX943" s="17">
        <v>0</v>
      </c>
      <c r="BY943">
        <v>0</v>
      </c>
      <c r="BZ943">
        <v>0</v>
      </c>
      <c r="CA943">
        <v>0</v>
      </c>
      <c r="CB943">
        <v>0</v>
      </c>
      <c r="CC943" s="17">
        <v>0</v>
      </c>
      <c r="CD943">
        <v>0</v>
      </c>
      <c r="CE943">
        <v>0</v>
      </c>
      <c r="CF943">
        <v>0</v>
      </c>
      <c r="CG943">
        <v>0</v>
      </c>
      <c r="CH943">
        <v>0</v>
      </c>
      <c r="CI943">
        <v>0</v>
      </c>
      <c r="CJ943">
        <v>0</v>
      </c>
      <c r="CK943">
        <v>0</v>
      </c>
      <c r="CL943">
        <v>0</v>
      </c>
      <c r="CM943">
        <v>0</v>
      </c>
      <c r="CN943">
        <v>0</v>
      </c>
      <c r="CO943" s="17">
        <v>0</v>
      </c>
      <c r="CP943">
        <v>0.19600000000000001</v>
      </c>
      <c r="CQ943">
        <v>166</v>
      </c>
      <c r="CR943">
        <v>1</v>
      </c>
      <c r="CS943">
        <v>0</v>
      </c>
      <c r="CT943">
        <v>22</v>
      </c>
      <c r="CZ943" s="33" t="s">
        <v>85</v>
      </c>
    </row>
    <row r="944" spans="1:104" x14ac:dyDescent="0.25">
      <c r="A944">
        <v>943</v>
      </c>
      <c r="B944">
        <v>65</v>
      </c>
      <c r="C944" s="24" t="s">
        <v>3971</v>
      </c>
      <c r="D944" s="12">
        <v>6.44</v>
      </c>
      <c r="E944" s="13">
        <v>1.19</v>
      </c>
      <c r="F944" s="7">
        <f t="shared" si="232"/>
        <v>5.4117647058823533</v>
      </c>
      <c r="G944" s="7">
        <f t="shared" si="217"/>
        <v>5.25</v>
      </c>
      <c r="H944" s="15">
        <f t="shared" si="218"/>
        <v>7.6300000000000008</v>
      </c>
      <c r="I944" s="11">
        <f t="shared" si="219"/>
        <v>9.4417443129568596E-2</v>
      </c>
      <c r="J944" s="32">
        <f t="shared" si="220"/>
        <v>1.7446701447855067E-2</v>
      </c>
      <c r="K944" s="32">
        <f t="shared" si="221"/>
        <v>57.31742490056434</v>
      </c>
      <c r="L944" s="8">
        <v>0</v>
      </c>
      <c r="M944" s="9">
        <v>1</v>
      </c>
      <c r="N944" s="8">
        <v>0</v>
      </c>
      <c r="O944" s="9">
        <v>0</v>
      </c>
      <c r="P944" s="9">
        <v>0</v>
      </c>
      <c r="Q944" s="9">
        <v>1</v>
      </c>
      <c r="R944" s="9">
        <v>0</v>
      </c>
      <c r="S944" s="8">
        <v>3275</v>
      </c>
      <c r="T944" s="9">
        <v>18</v>
      </c>
      <c r="U944" s="9">
        <f t="shared" si="222"/>
        <v>3256</v>
      </c>
      <c r="V944" s="9">
        <f t="shared" si="223"/>
        <v>24</v>
      </c>
      <c r="W944" s="7">
        <v>13.131</v>
      </c>
      <c r="X944" s="7">
        <f t="shared" si="233"/>
        <v>9.1490000000000009</v>
      </c>
      <c r="Y944" s="9">
        <v>1</v>
      </c>
      <c r="Z944" s="9">
        <v>0</v>
      </c>
      <c r="AA944" s="9">
        <v>0</v>
      </c>
      <c r="AB944" s="9">
        <v>0</v>
      </c>
      <c r="AC944" s="9">
        <v>0</v>
      </c>
      <c r="AD944" s="29">
        <v>1</v>
      </c>
      <c r="AE944" s="9">
        <v>0</v>
      </c>
      <c r="AF944" s="9">
        <v>1</v>
      </c>
      <c r="AG944" s="29">
        <v>0</v>
      </c>
      <c r="AH944" s="9">
        <v>0</v>
      </c>
      <c r="AI944" s="29">
        <v>1</v>
      </c>
      <c r="AJ944" s="20">
        <v>1981</v>
      </c>
      <c r="AK944" s="32" t="s">
        <v>98</v>
      </c>
      <c r="AL944" s="32" t="s">
        <v>98</v>
      </c>
      <c r="AM944" s="32" t="s">
        <v>98</v>
      </c>
      <c r="AN944" s="42" t="s">
        <v>98</v>
      </c>
      <c r="AO944" s="41">
        <f>1-AP944</f>
        <v>0.93799999999999994</v>
      </c>
      <c r="AP944" s="17">
        <v>6.2E-2</v>
      </c>
      <c r="AQ944">
        <v>0.52400000000000002</v>
      </c>
      <c r="AR944" s="39">
        <f t="shared" si="229"/>
        <v>0.47599999999999998</v>
      </c>
      <c r="AS944" t="s">
        <v>98</v>
      </c>
      <c r="AT944" s="39" t="s">
        <v>98</v>
      </c>
      <c r="AU944">
        <v>0</v>
      </c>
      <c r="AV944" s="17">
        <v>1</v>
      </c>
      <c r="AW944" t="s">
        <v>98</v>
      </c>
      <c r="AX944" s="17" t="s">
        <v>98</v>
      </c>
      <c r="AY944" s="17" t="s">
        <v>233</v>
      </c>
      <c r="AZ944">
        <v>1</v>
      </c>
      <c r="BA944">
        <v>0</v>
      </c>
      <c r="BB944">
        <v>0</v>
      </c>
      <c r="BC944">
        <v>0</v>
      </c>
      <c r="BD944">
        <v>0</v>
      </c>
      <c r="BE944">
        <v>0</v>
      </c>
      <c r="BF944" s="17">
        <v>0</v>
      </c>
      <c r="BG944">
        <v>1</v>
      </c>
      <c r="BH944">
        <v>0</v>
      </c>
      <c r="BI944" s="17">
        <v>0</v>
      </c>
      <c r="BJ944">
        <v>19368</v>
      </c>
      <c r="BK944">
        <v>20765</v>
      </c>
      <c r="BL944" s="24">
        <v>28.28</v>
      </c>
      <c r="BM944">
        <v>0</v>
      </c>
      <c r="BN944">
        <v>0</v>
      </c>
      <c r="BO944">
        <v>0</v>
      </c>
      <c r="BP944">
        <v>1</v>
      </c>
      <c r="BQ944">
        <v>0</v>
      </c>
      <c r="BR944">
        <v>0</v>
      </c>
      <c r="BS944">
        <v>0</v>
      </c>
      <c r="BT944" s="17">
        <v>0</v>
      </c>
      <c r="BU944">
        <v>0</v>
      </c>
      <c r="BV944">
        <v>0</v>
      </c>
      <c r="BW944">
        <v>1</v>
      </c>
      <c r="BX944" s="17">
        <v>0</v>
      </c>
      <c r="BY944">
        <v>0</v>
      </c>
      <c r="BZ944">
        <v>0</v>
      </c>
      <c r="CA944">
        <v>0</v>
      </c>
      <c r="CB944">
        <v>0</v>
      </c>
      <c r="CC944" s="17">
        <v>0</v>
      </c>
      <c r="CD944">
        <v>1</v>
      </c>
      <c r="CE944">
        <v>0</v>
      </c>
      <c r="CF944">
        <v>0</v>
      </c>
      <c r="CG944">
        <v>0</v>
      </c>
      <c r="CH944">
        <v>1</v>
      </c>
      <c r="CI944">
        <v>1</v>
      </c>
      <c r="CJ944">
        <v>1</v>
      </c>
      <c r="CK944">
        <v>1</v>
      </c>
      <c r="CL944">
        <v>0</v>
      </c>
      <c r="CM944">
        <v>0</v>
      </c>
      <c r="CN944">
        <v>1</v>
      </c>
      <c r="CO944" s="17">
        <v>0</v>
      </c>
      <c r="CP944">
        <v>0.19600000000000001</v>
      </c>
      <c r="CQ944">
        <v>166</v>
      </c>
      <c r="CR944">
        <v>1</v>
      </c>
      <c r="CS944">
        <v>0</v>
      </c>
      <c r="CT944">
        <v>22</v>
      </c>
      <c r="CZ944" s="33" t="s">
        <v>85</v>
      </c>
    </row>
    <row r="945" spans="1:104" x14ac:dyDescent="0.25">
      <c r="A945">
        <v>944</v>
      </c>
      <c r="B945">
        <v>65</v>
      </c>
      <c r="C945" s="24" t="s">
        <v>3971</v>
      </c>
      <c r="D945" s="12">
        <v>5.44</v>
      </c>
      <c r="E945" s="13">
        <v>0.27</v>
      </c>
      <c r="F945" s="7">
        <f t="shared" si="232"/>
        <v>20.148148148148149</v>
      </c>
      <c r="G945" s="7">
        <f t="shared" si="217"/>
        <v>5.17</v>
      </c>
      <c r="H945" s="15">
        <f t="shared" si="218"/>
        <v>5.7100000000000009</v>
      </c>
      <c r="I945" s="11">
        <f t="shared" si="219"/>
        <v>9.0276994457422877E-2</v>
      </c>
      <c r="J945" s="32">
        <f t="shared" si="220"/>
        <v>4.4806596513794449E-3</v>
      </c>
      <c r="K945" s="32">
        <f t="shared" si="221"/>
        <v>223.18142367544777</v>
      </c>
      <c r="L945" s="8">
        <v>0</v>
      </c>
      <c r="M945" s="9">
        <v>1</v>
      </c>
      <c r="N945" s="8">
        <v>0</v>
      </c>
      <c r="O945" s="9">
        <v>0</v>
      </c>
      <c r="P945" s="9">
        <v>0</v>
      </c>
      <c r="Q945" s="9">
        <v>1</v>
      </c>
      <c r="R945" s="9">
        <v>0</v>
      </c>
      <c r="S945" s="8">
        <v>49423</v>
      </c>
      <c r="T945" s="9">
        <v>18</v>
      </c>
      <c r="U945" s="9">
        <f t="shared" si="222"/>
        <v>49404</v>
      </c>
      <c r="V945" s="9">
        <f t="shared" si="223"/>
        <v>24</v>
      </c>
      <c r="W945" s="7">
        <v>13.154999999999999</v>
      </c>
      <c r="X945" s="7">
        <f t="shared" si="233"/>
        <v>11.055</v>
      </c>
      <c r="Y945" s="9">
        <v>1</v>
      </c>
      <c r="Z945" s="9">
        <v>0</v>
      </c>
      <c r="AA945" s="9">
        <v>0</v>
      </c>
      <c r="AB945" s="9">
        <v>0</v>
      </c>
      <c r="AC945" s="9">
        <v>0</v>
      </c>
      <c r="AD945" s="29">
        <v>1</v>
      </c>
      <c r="AE945" s="9">
        <v>0</v>
      </c>
      <c r="AF945" s="9">
        <v>1</v>
      </c>
      <c r="AG945" s="29">
        <v>0</v>
      </c>
      <c r="AH945" s="9">
        <v>0</v>
      </c>
      <c r="AI945" s="29">
        <v>1</v>
      </c>
      <c r="AJ945" s="20">
        <v>1981</v>
      </c>
      <c r="AK945" s="32" t="s">
        <v>98</v>
      </c>
      <c r="AL945" s="32" t="s">
        <v>98</v>
      </c>
      <c r="AM945" s="32" t="s">
        <v>98</v>
      </c>
      <c r="AN945" s="42" t="s">
        <v>98</v>
      </c>
      <c r="AO945" s="41">
        <v>0</v>
      </c>
      <c r="AP945" s="17">
        <v>1</v>
      </c>
      <c r="AQ945">
        <v>0.63300000000000001</v>
      </c>
      <c r="AR945" s="39">
        <f t="shared" si="229"/>
        <v>0.36699999999999999</v>
      </c>
      <c r="AS945" t="s">
        <v>98</v>
      </c>
      <c r="AT945" s="39" t="s">
        <v>98</v>
      </c>
      <c r="AU945">
        <v>0</v>
      </c>
      <c r="AV945" s="17">
        <v>1</v>
      </c>
      <c r="AW945" t="s">
        <v>98</v>
      </c>
      <c r="AX945" s="17" t="s">
        <v>98</v>
      </c>
      <c r="AY945" s="17" t="s">
        <v>233</v>
      </c>
      <c r="AZ945">
        <v>1</v>
      </c>
      <c r="BA945">
        <v>0</v>
      </c>
      <c r="BB945">
        <v>0</v>
      </c>
      <c r="BC945">
        <v>0</v>
      </c>
      <c r="BD945">
        <v>0</v>
      </c>
      <c r="BE945">
        <v>0</v>
      </c>
      <c r="BF945" s="17">
        <v>0</v>
      </c>
      <c r="BG945">
        <v>1</v>
      </c>
      <c r="BH945">
        <v>0</v>
      </c>
      <c r="BI945" s="17">
        <v>0</v>
      </c>
      <c r="BJ945">
        <v>19368</v>
      </c>
      <c r="BK945">
        <v>20765</v>
      </c>
      <c r="BL945" s="24">
        <v>30.21</v>
      </c>
      <c r="BM945">
        <v>0</v>
      </c>
      <c r="BN945">
        <v>0</v>
      </c>
      <c r="BO945">
        <v>0</v>
      </c>
      <c r="BP945">
        <v>1</v>
      </c>
      <c r="BQ945">
        <v>0</v>
      </c>
      <c r="BR945">
        <v>0</v>
      </c>
      <c r="BS945">
        <v>0</v>
      </c>
      <c r="BT945" s="17">
        <v>0</v>
      </c>
      <c r="BU945">
        <v>0</v>
      </c>
      <c r="BV945">
        <v>0</v>
      </c>
      <c r="BW945">
        <v>1</v>
      </c>
      <c r="BX945" s="17">
        <v>0</v>
      </c>
      <c r="BY945">
        <v>0</v>
      </c>
      <c r="BZ945">
        <v>0</v>
      </c>
      <c r="CA945">
        <v>0</v>
      </c>
      <c r="CB945">
        <v>0</v>
      </c>
      <c r="CC945" s="17">
        <v>0</v>
      </c>
      <c r="CD945">
        <v>1</v>
      </c>
      <c r="CE945">
        <v>0</v>
      </c>
      <c r="CF945">
        <v>0</v>
      </c>
      <c r="CG945">
        <v>0</v>
      </c>
      <c r="CH945">
        <v>1</v>
      </c>
      <c r="CI945">
        <v>1</v>
      </c>
      <c r="CJ945">
        <v>1</v>
      </c>
      <c r="CK945">
        <v>1</v>
      </c>
      <c r="CL945">
        <v>0</v>
      </c>
      <c r="CM945">
        <v>0</v>
      </c>
      <c r="CN945">
        <v>1</v>
      </c>
      <c r="CO945" s="17">
        <v>0</v>
      </c>
      <c r="CP945">
        <v>0.19600000000000001</v>
      </c>
      <c r="CQ945">
        <v>166</v>
      </c>
      <c r="CR945">
        <v>1</v>
      </c>
      <c r="CS945">
        <v>0</v>
      </c>
      <c r="CT945">
        <v>22</v>
      </c>
      <c r="CZ945" s="33" t="s">
        <v>85</v>
      </c>
    </row>
    <row r="946" spans="1:104" x14ac:dyDescent="0.25">
      <c r="A946">
        <v>945</v>
      </c>
      <c r="B946">
        <v>65</v>
      </c>
      <c r="C946" s="24" t="s">
        <v>3971</v>
      </c>
      <c r="D946" s="12">
        <v>5.42</v>
      </c>
      <c r="E946" s="13">
        <v>0.25</v>
      </c>
      <c r="F946" s="7">
        <f t="shared" si="232"/>
        <v>21.68</v>
      </c>
      <c r="G946" s="7">
        <f t="shared" si="217"/>
        <v>5.17</v>
      </c>
      <c r="H946" s="15">
        <f t="shared" si="218"/>
        <v>5.67</v>
      </c>
      <c r="I946" s="11">
        <f t="shared" si="219"/>
        <v>9.4039787159001409E-2</v>
      </c>
      <c r="J946" s="32">
        <f t="shared" si="220"/>
        <v>4.33762855899453E-3</v>
      </c>
      <c r="K946" s="32">
        <f t="shared" si="221"/>
        <v>230.54071744488002</v>
      </c>
      <c r="L946" s="8">
        <v>0</v>
      </c>
      <c r="M946" s="9">
        <v>1</v>
      </c>
      <c r="N946" s="8">
        <v>0</v>
      </c>
      <c r="O946" s="9">
        <v>0</v>
      </c>
      <c r="P946" s="9">
        <v>0</v>
      </c>
      <c r="Q946" s="9">
        <v>1</v>
      </c>
      <c r="R946" s="9">
        <v>0</v>
      </c>
      <c r="S946" s="8">
        <v>52698</v>
      </c>
      <c r="T946" s="9">
        <v>18</v>
      </c>
      <c r="U946" s="9">
        <f t="shared" si="222"/>
        <v>52679</v>
      </c>
      <c r="V946" s="9">
        <f t="shared" si="223"/>
        <v>24</v>
      </c>
      <c r="W946" s="7">
        <v>13.153</v>
      </c>
      <c r="X946" s="7">
        <f t="shared" si="233"/>
        <v>8.9969999999999981</v>
      </c>
      <c r="Y946" s="9">
        <v>1</v>
      </c>
      <c r="Z946" s="9">
        <v>0</v>
      </c>
      <c r="AA946" s="9">
        <v>0</v>
      </c>
      <c r="AB946" s="9">
        <v>0</v>
      </c>
      <c r="AC946" s="9">
        <v>0</v>
      </c>
      <c r="AD946" s="29">
        <v>1</v>
      </c>
      <c r="AE946" s="9">
        <v>0</v>
      </c>
      <c r="AF946" s="9">
        <v>1</v>
      </c>
      <c r="AG946" s="29">
        <v>0</v>
      </c>
      <c r="AH946" s="9">
        <v>0</v>
      </c>
      <c r="AI946" s="29">
        <v>1</v>
      </c>
      <c r="AJ946" s="20">
        <v>1981</v>
      </c>
      <c r="AK946" s="32" t="s">
        <v>98</v>
      </c>
      <c r="AL946" s="32" t="s">
        <v>98</v>
      </c>
      <c r="AM946" s="32" t="s">
        <v>98</v>
      </c>
      <c r="AN946" s="42" t="s">
        <v>98</v>
      </c>
      <c r="AO946" s="41">
        <v>1</v>
      </c>
      <c r="AP946" s="17">
        <v>0</v>
      </c>
      <c r="AQ946">
        <v>0.51700000000000002</v>
      </c>
      <c r="AR946" s="39">
        <f t="shared" si="229"/>
        <v>0.48299999999999998</v>
      </c>
      <c r="AS946" t="s">
        <v>98</v>
      </c>
      <c r="AT946" s="39" t="s">
        <v>98</v>
      </c>
      <c r="AU946">
        <v>0</v>
      </c>
      <c r="AV946" s="17">
        <v>1</v>
      </c>
      <c r="AW946" t="s">
        <v>98</v>
      </c>
      <c r="AX946" s="17" t="s">
        <v>98</v>
      </c>
      <c r="AY946" s="17" t="s">
        <v>233</v>
      </c>
      <c r="AZ946">
        <v>1</v>
      </c>
      <c r="BA946">
        <v>0</v>
      </c>
      <c r="BB946">
        <v>0</v>
      </c>
      <c r="BC946">
        <v>0</v>
      </c>
      <c r="BD946">
        <v>0</v>
      </c>
      <c r="BE946">
        <v>0</v>
      </c>
      <c r="BF946" s="17">
        <v>0</v>
      </c>
      <c r="BG946">
        <v>1</v>
      </c>
      <c r="BH946">
        <v>0</v>
      </c>
      <c r="BI946" s="17">
        <v>0</v>
      </c>
      <c r="BJ946">
        <v>19368</v>
      </c>
      <c r="BK946">
        <v>20765</v>
      </c>
      <c r="BL946" s="24">
        <v>28.15</v>
      </c>
      <c r="BM946">
        <v>0</v>
      </c>
      <c r="BN946">
        <v>0</v>
      </c>
      <c r="BO946">
        <v>0</v>
      </c>
      <c r="BP946">
        <v>1</v>
      </c>
      <c r="BQ946">
        <v>0</v>
      </c>
      <c r="BR946">
        <v>0</v>
      </c>
      <c r="BS946">
        <v>0</v>
      </c>
      <c r="BT946" s="17">
        <v>0</v>
      </c>
      <c r="BU946">
        <v>0</v>
      </c>
      <c r="BV946">
        <v>0</v>
      </c>
      <c r="BW946">
        <v>1</v>
      </c>
      <c r="BX946" s="17">
        <v>0</v>
      </c>
      <c r="BY946">
        <v>0</v>
      </c>
      <c r="BZ946">
        <v>0</v>
      </c>
      <c r="CA946">
        <v>0</v>
      </c>
      <c r="CB946">
        <v>0</v>
      </c>
      <c r="CC946" s="17">
        <v>0</v>
      </c>
      <c r="CD946">
        <v>1</v>
      </c>
      <c r="CE946">
        <v>0</v>
      </c>
      <c r="CF946">
        <v>0</v>
      </c>
      <c r="CG946">
        <v>0</v>
      </c>
      <c r="CH946">
        <v>1</v>
      </c>
      <c r="CI946">
        <v>1</v>
      </c>
      <c r="CJ946">
        <v>1</v>
      </c>
      <c r="CK946">
        <v>1</v>
      </c>
      <c r="CL946">
        <v>0</v>
      </c>
      <c r="CM946">
        <v>0</v>
      </c>
      <c r="CN946">
        <v>1</v>
      </c>
      <c r="CO946" s="17">
        <v>0</v>
      </c>
      <c r="CP946">
        <v>0.19600000000000001</v>
      </c>
      <c r="CQ946">
        <v>166</v>
      </c>
      <c r="CR946">
        <v>1</v>
      </c>
      <c r="CS946">
        <v>0</v>
      </c>
      <c r="CT946">
        <v>22</v>
      </c>
      <c r="CZ946" s="33" t="s">
        <v>85</v>
      </c>
    </row>
    <row r="947" spans="1:104" x14ac:dyDescent="0.25">
      <c r="A947">
        <v>946</v>
      </c>
      <c r="B947">
        <v>65</v>
      </c>
      <c r="C947" s="24" t="s">
        <v>3971</v>
      </c>
      <c r="D947" s="12">
        <v>5.59</v>
      </c>
      <c r="E947" s="13">
        <v>1.3</v>
      </c>
      <c r="F947" s="7">
        <f t="shared" si="232"/>
        <v>4.3</v>
      </c>
      <c r="G947" s="7">
        <f t="shared" si="217"/>
        <v>4.29</v>
      </c>
      <c r="H947" s="15">
        <f t="shared" si="218"/>
        <v>6.89</v>
      </c>
      <c r="I947" s="11">
        <f t="shared" si="219"/>
        <v>7.71371494382493E-2</v>
      </c>
      <c r="J947" s="32">
        <f t="shared" si="220"/>
        <v>1.7938871962383557E-2</v>
      </c>
      <c r="K947" s="32">
        <f t="shared" si="221"/>
        <v>55.744865234387291</v>
      </c>
      <c r="L947" s="8">
        <v>0</v>
      </c>
      <c r="M947" s="9">
        <v>1</v>
      </c>
      <c r="N947" s="8">
        <v>0</v>
      </c>
      <c r="O947" s="9">
        <v>0</v>
      </c>
      <c r="P947" s="9">
        <v>0</v>
      </c>
      <c r="Q947" s="9">
        <v>1</v>
      </c>
      <c r="R947" s="9">
        <v>0</v>
      </c>
      <c r="S947" s="8">
        <v>3109</v>
      </c>
      <c r="T947" s="9">
        <v>19</v>
      </c>
      <c r="U947" s="9">
        <f t="shared" si="222"/>
        <v>3089</v>
      </c>
      <c r="V947" s="9">
        <f t="shared" si="223"/>
        <v>24</v>
      </c>
      <c r="W947" s="7">
        <v>13.131</v>
      </c>
      <c r="X947" s="7">
        <f t="shared" si="233"/>
        <v>9.1490000000000009</v>
      </c>
      <c r="Y947" s="9">
        <v>1</v>
      </c>
      <c r="Z947" s="9">
        <v>0</v>
      </c>
      <c r="AA947" s="9">
        <v>0</v>
      </c>
      <c r="AB947" s="9">
        <v>0</v>
      </c>
      <c r="AC947" s="9">
        <v>0</v>
      </c>
      <c r="AD947" s="29">
        <v>1</v>
      </c>
      <c r="AE947" s="9">
        <v>0</v>
      </c>
      <c r="AF947" s="9">
        <v>1</v>
      </c>
      <c r="AG947" s="29">
        <v>0</v>
      </c>
      <c r="AH947" s="9">
        <v>0</v>
      </c>
      <c r="AI947" s="29">
        <v>1</v>
      </c>
      <c r="AJ947" s="20">
        <v>1981</v>
      </c>
      <c r="AK947" s="32" t="s">
        <v>98</v>
      </c>
      <c r="AL947" s="32" t="s">
        <v>98</v>
      </c>
      <c r="AM947" s="32" t="s">
        <v>98</v>
      </c>
      <c r="AN947" s="42" t="s">
        <v>98</v>
      </c>
      <c r="AO947" s="41">
        <f>1-AP947</f>
        <v>0.93799999999999994</v>
      </c>
      <c r="AP947" s="17">
        <v>6.2E-2</v>
      </c>
      <c r="AQ947">
        <v>0.52400000000000002</v>
      </c>
      <c r="AR947" s="39">
        <f t="shared" si="229"/>
        <v>0.47599999999999998</v>
      </c>
      <c r="AS947" t="s">
        <v>98</v>
      </c>
      <c r="AT947" s="39" t="s">
        <v>98</v>
      </c>
      <c r="AU947">
        <v>0</v>
      </c>
      <c r="AV947" s="17">
        <v>1</v>
      </c>
      <c r="AW947" t="s">
        <v>98</v>
      </c>
      <c r="AX947" s="17" t="s">
        <v>98</v>
      </c>
      <c r="AY947" s="17" t="s">
        <v>233</v>
      </c>
      <c r="AZ947">
        <v>1</v>
      </c>
      <c r="BA947">
        <v>0</v>
      </c>
      <c r="BB947">
        <v>0</v>
      </c>
      <c r="BC947">
        <v>0</v>
      </c>
      <c r="BD947">
        <v>0</v>
      </c>
      <c r="BE947">
        <v>0</v>
      </c>
      <c r="BF947" s="17">
        <v>0</v>
      </c>
      <c r="BG947">
        <v>1</v>
      </c>
      <c r="BH947">
        <v>0</v>
      </c>
      <c r="BI947" s="17">
        <v>0</v>
      </c>
      <c r="BJ947">
        <v>19368</v>
      </c>
      <c r="BK947">
        <v>20765</v>
      </c>
      <c r="BL947" s="24">
        <v>28.28</v>
      </c>
      <c r="BM947">
        <v>0</v>
      </c>
      <c r="BN947">
        <v>0</v>
      </c>
      <c r="BO947">
        <v>0</v>
      </c>
      <c r="BP947">
        <v>1</v>
      </c>
      <c r="BQ947">
        <v>0</v>
      </c>
      <c r="BR947">
        <v>0</v>
      </c>
      <c r="BS947">
        <v>0</v>
      </c>
      <c r="BT947" s="17">
        <v>0</v>
      </c>
      <c r="BU947">
        <v>1</v>
      </c>
      <c r="BV947">
        <v>0</v>
      </c>
      <c r="BW947">
        <v>0</v>
      </c>
      <c r="BX947" s="17">
        <v>0</v>
      </c>
      <c r="BY947">
        <v>0</v>
      </c>
      <c r="BZ947">
        <v>0</v>
      </c>
      <c r="CA947">
        <v>0</v>
      </c>
      <c r="CB947">
        <v>0</v>
      </c>
      <c r="CC947" s="17">
        <v>0</v>
      </c>
      <c r="CD947">
        <v>1</v>
      </c>
      <c r="CE947">
        <v>0</v>
      </c>
      <c r="CF947">
        <v>0</v>
      </c>
      <c r="CG947">
        <v>0</v>
      </c>
      <c r="CH947">
        <v>1</v>
      </c>
      <c r="CI947">
        <v>1</v>
      </c>
      <c r="CJ947">
        <v>1</v>
      </c>
      <c r="CK947">
        <v>1</v>
      </c>
      <c r="CL947">
        <v>0</v>
      </c>
      <c r="CM947">
        <v>0</v>
      </c>
      <c r="CN947">
        <v>1</v>
      </c>
      <c r="CO947" s="17">
        <v>0</v>
      </c>
      <c r="CP947">
        <v>0.19600000000000001</v>
      </c>
      <c r="CQ947">
        <v>166</v>
      </c>
      <c r="CR947">
        <v>1</v>
      </c>
      <c r="CS947">
        <v>0</v>
      </c>
      <c r="CT947">
        <v>22</v>
      </c>
      <c r="CZ947" s="33" t="s">
        <v>85</v>
      </c>
    </row>
    <row r="948" spans="1:104" x14ac:dyDescent="0.25">
      <c r="A948">
        <v>947</v>
      </c>
      <c r="B948">
        <v>65</v>
      </c>
      <c r="C948" s="24" t="s">
        <v>3971</v>
      </c>
      <c r="D948" s="12">
        <v>4.37</v>
      </c>
      <c r="E948" s="13">
        <v>0.28999999999999998</v>
      </c>
      <c r="F948" s="7">
        <f t="shared" si="232"/>
        <v>15.068965517241381</v>
      </c>
      <c r="G948" s="7">
        <f t="shared" si="217"/>
        <v>4.08</v>
      </c>
      <c r="H948" s="15">
        <f t="shared" si="218"/>
        <v>4.66</v>
      </c>
      <c r="I948" s="11">
        <f t="shared" si="219"/>
        <v>6.9109827835688309E-2</v>
      </c>
      <c r="J948" s="32">
        <f t="shared" si="220"/>
        <v>4.5862357144964777E-3</v>
      </c>
      <c r="K948" s="32">
        <f t="shared" si="221"/>
        <v>218.04374267967381</v>
      </c>
      <c r="L948" s="8">
        <v>0</v>
      </c>
      <c r="M948" s="9">
        <v>1</v>
      </c>
      <c r="N948" s="8">
        <v>0</v>
      </c>
      <c r="O948" s="9">
        <v>0</v>
      </c>
      <c r="P948" s="9">
        <v>0</v>
      </c>
      <c r="Q948" s="9">
        <v>1</v>
      </c>
      <c r="R948" s="9">
        <v>0</v>
      </c>
      <c r="S948" s="8">
        <v>47336</v>
      </c>
      <c r="T948" s="9">
        <v>19</v>
      </c>
      <c r="U948" s="9">
        <f t="shared" si="222"/>
        <v>47316</v>
      </c>
      <c r="V948" s="9">
        <f t="shared" si="223"/>
        <v>24</v>
      </c>
      <c r="W948" s="7">
        <v>13.154999999999999</v>
      </c>
      <c r="X948" s="7">
        <f t="shared" si="233"/>
        <v>11.055</v>
      </c>
      <c r="Y948" s="9">
        <v>1</v>
      </c>
      <c r="Z948" s="9">
        <v>0</v>
      </c>
      <c r="AA948" s="9">
        <v>0</v>
      </c>
      <c r="AB948" s="9">
        <v>0</v>
      </c>
      <c r="AC948" s="9">
        <v>0</v>
      </c>
      <c r="AD948" s="29">
        <v>1</v>
      </c>
      <c r="AE948" s="9">
        <v>0</v>
      </c>
      <c r="AF948" s="9">
        <v>1</v>
      </c>
      <c r="AG948" s="29">
        <v>0</v>
      </c>
      <c r="AH948" s="9">
        <v>0</v>
      </c>
      <c r="AI948" s="29">
        <v>1</v>
      </c>
      <c r="AJ948" s="20">
        <v>1981</v>
      </c>
      <c r="AK948" s="32" t="s">
        <v>98</v>
      </c>
      <c r="AL948" s="32" t="s">
        <v>98</v>
      </c>
      <c r="AM948" s="32" t="s">
        <v>98</v>
      </c>
      <c r="AN948" s="42" t="s">
        <v>98</v>
      </c>
      <c r="AO948" s="41">
        <v>0</v>
      </c>
      <c r="AP948" s="17">
        <v>1</v>
      </c>
      <c r="AQ948">
        <v>0.63300000000000001</v>
      </c>
      <c r="AR948" s="39">
        <f t="shared" si="229"/>
        <v>0.36699999999999999</v>
      </c>
      <c r="AS948" t="s">
        <v>98</v>
      </c>
      <c r="AT948" s="39" t="s">
        <v>98</v>
      </c>
      <c r="AU948">
        <v>0</v>
      </c>
      <c r="AV948" s="17">
        <v>1</v>
      </c>
      <c r="AW948" t="s">
        <v>98</v>
      </c>
      <c r="AX948" s="17" t="s">
        <v>98</v>
      </c>
      <c r="AY948" s="17" t="s">
        <v>233</v>
      </c>
      <c r="AZ948">
        <v>1</v>
      </c>
      <c r="BA948">
        <v>0</v>
      </c>
      <c r="BB948">
        <v>0</v>
      </c>
      <c r="BC948">
        <v>0</v>
      </c>
      <c r="BD948">
        <v>0</v>
      </c>
      <c r="BE948">
        <v>0</v>
      </c>
      <c r="BF948" s="17">
        <v>0</v>
      </c>
      <c r="BG948">
        <v>1</v>
      </c>
      <c r="BH948">
        <v>0</v>
      </c>
      <c r="BI948" s="17">
        <v>0</v>
      </c>
      <c r="BJ948">
        <v>19368</v>
      </c>
      <c r="BK948">
        <v>20765</v>
      </c>
      <c r="BL948" s="24">
        <v>30.21</v>
      </c>
      <c r="BM948">
        <v>0</v>
      </c>
      <c r="BN948">
        <v>0</v>
      </c>
      <c r="BO948">
        <v>0</v>
      </c>
      <c r="BP948">
        <v>1</v>
      </c>
      <c r="BQ948">
        <v>0</v>
      </c>
      <c r="BR948">
        <v>0</v>
      </c>
      <c r="BS948">
        <v>0</v>
      </c>
      <c r="BT948" s="17">
        <v>0</v>
      </c>
      <c r="BU948">
        <v>1</v>
      </c>
      <c r="BV948">
        <v>0</v>
      </c>
      <c r="BW948">
        <v>0</v>
      </c>
      <c r="BX948" s="17">
        <v>0</v>
      </c>
      <c r="BY948">
        <v>0</v>
      </c>
      <c r="BZ948">
        <v>0</v>
      </c>
      <c r="CA948">
        <v>0</v>
      </c>
      <c r="CB948">
        <v>0</v>
      </c>
      <c r="CC948" s="17">
        <v>0</v>
      </c>
      <c r="CD948">
        <v>1</v>
      </c>
      <c r="CE948">
        <v>0</v>
      </c>
      <c r="CF948">
        <v>0</v>
      </c>
      <c r="CG948">
        <v>0</v>
      </c>
      <c r="CH948">
        <v>1</v>
      </c>
      <c r="CI948">
        <v>1</v>
      </c>
      <c r="CJ948">
        <v>1</v>
      </c>
      <c r="CK948">
        <v>1</v>
      </c>
      <c r="CL948">
        <v>0</v>
      </c>
      <c r="CM948">
        <v>0</v>
      </c>
      <c r="CN948">
        <v>1</v>
      </c>
      <c r="CO948" s="17">
        <v>0</v>
      </c>
      <c r="CP948">
        <v>0.19600000000000001</v>
      </c>
      <c r="CQ948">
        <v>166</v>
      </c>
      <c r="CR948">
        <v>1</v>
      </c>
      <c r="CS948">
        <v>0</v>
      </c>
      <c r="CT948">
        <v>22</v>
      </c>
      <c r="CZ948" s="33" t="s">
        <v>85</v>
      </c>
    </row>
    <row r="949" spans="1:104" x14ac:dyDescent="0.25">
      <c r="A949">
        <v>948</v>
      </c>
      <c r="B949">
        <v>65</v>
      </c>
      <c r="C949" s="24" t="s">
        <v>3971</v>
      </c>
      <c r="D949" s="12">
        <v>4.43</v>
      </c>
      <c r="E949" s="13">
        <v>0.27</v>
      </c>
      <c r="F949" s="7">
        <f t="shared" si="232"/>
        <v>16.407407407407405</v>
      </c>
      <c r="G949" s="7">
        <f t="shared" si="217"/>
        <v>4.16</v>
      </c>
      <c r="H949" s="15">
        <f t="shared" si="218"/>
        <v>4.6999999999999993</v>
      </c>
      <c r="I949" s="11">
        <f t="shared" si="219"/>
        <v>7.2872020659854361E-2</v>
      </c>
      <c r="J949" s="32">
        <f t="shared" si="220"/>
        <v>4.4414098370565867E-3</v>
      </c>
      <c r="K949" s="32">
        <f t="shared" si="221"/>
        <v>225.15373196514565</v>
      </c>
      <c r="L949" s="8">
        <v>0</v>
      </c>
      <c r="M949" s="9">
        <v>1</v>
      </c>
      <c r="N949" s="8">
        <v>0</v>
      </c>
      <c r="O949" s="9">
        <v>0</v>
      </c>
      <c r="P949" s="9">
        <v>0</v>
      </c>
      <c r="Q949" s="9">
        <v>1</v>
      </c>
      <c r="R949" s="9">
        <v>0</v>
      </c>
      <c r="S949" s="8">
        <v>50445</v>
      </c>
      <c r="T949" s="9">
        <v>19</v>
      </c>
      <c r="U949" s="9">
        <f t="shared" si="222"/>
        <v>50425</v>
      </c>
      <c r="V949" s="9">
        <f t="shared" si="223"/>
        <v>24</v>
      </c>
      <c r="W949" s="7">
        <v>13.153</v>
      </c>
      <c r="X949" s="7">
        <f t="shared" si="233"/>
        <v>8.9969999999999981</v>
      </c>
      <c r="Y949" s="9">
        <v>1</v>
      </c>
      <c r="Z949" s="9">
        <v>0</v>
      </c>
      <c r="AA949" s="9">
        <v>0</v>
      </c>
      <c r="AB949" s="9">
        <v>0</v>
      </c>
      <c r="AC949" s="9">
        <v>0</v>
      </c>
      <c r="AD949" s="29">
        <v>1</v>
      </c>
      <c r="AE949" s="9">
        <v>0</v>
      </c>
      <c r="AF949" s="9">
        <v>1</v>
      </c>
      <c r="AG949" s="29">
        <v>0</v>
      </c>
      <c r="AH949" s="9">
        <v>0</v>
      </c>
      <c r="AI949" s="29">
        <v>1</v>
      </c>
      <c r="AJ949" s="20">
        <v>1981</v>
      </c>
      <c r="AK949" s="32" t="s">
        <v>98</v>
      </c>
      <c r="AL949" s="32" t="s">
        <v>98</v>
      </c>
      <c r="AM949" s="32" t="s">
        <v>98</v>
      </c>
      <c r="AN949" s="42" t="s">
        <v>98</v>
      </c>
      <c r="AO949" s="41">
        <v>1</v>
      </c>
      <c r="AP949" s="17">
        <v>0</v>
      </c>
      <c r="AQ949">
        <v>0.51700000000000002</v>
      </c>
      <c r="AR949" s="39">
        <f t="shared" si="229"/>
        <v>0.48299999999999998</v>
      </c>
      <c r="AS949" t="s">
        <v>98</v>
      </c>
      <c r="AT949" s="39" t="s">
        <v>98</v>
      </c>
      <c r="AU949">
        <v>0</v>
      </c>
      <c r="AV949" s="17">
        <v>1</v>
      </c>
      <c r="AW949" t="s">
        <v>98</v>
      </c>
      <c r="AX949" s="17" t="s">
        <v>98</v>
      </c>
      <c r="AY949" s="17" t="s">
        <v>233</v>
      </c>
      <c r="AZ949">
        <v>1</v>
      </c>
      <c r="BA949">
        <v>0</v>
      </c>
      <c r="BB949">
        <v>0</v>
      </c>
      <c r="BC949">
        <v>0</v>
      </c>
      <c r="BD949">
        <v>0</v>
      </c>
      <c r="BE949">
        <v>0</v>
      </c>
      <c r="BF949" s="17">
        <v>0</v>
      </c>
      <c r="BG949">
        <v>1</v>
      </c>
      <c r="BH949">
        <v>0</v>
      </c>
      <c r="BI949" s="17">
        <v>0</v>
      </c>
      <c r="BJ949">
        <v>19368</v>
      </c>
      <c r="BK949">
        <v>20765</v>
      </c>
      <c r="BL949" s="24">
        <v>28.15</v>
      </c>
      <c r="BM949">
        <v>0</v>
      </c>
      <c r="BN949">
        <v>0</v>
      </c>
      <c r="BO949">
        <v>0</v>
      </c>
      <c r="BP949">
        <v>1</v>
      </c>
      <c r="BQ949">
        <v>0</v>
      </c>
      <c r="BR949">
        <v>0</v>
      </c>
      <c r="BS949">
        <v>0</v>
      </c>
      <c r="BT949" s="17">
        <v>0</v>
      </c>
      <c r="BU949">
        <v>1</v>
      </c>
      <c r="BV949">
        <v>0</v>
      </c>
      <c r="BW949">
        <v>0</v>
      </c>
      <c r="BX949" s="17">
        <v>0</v>
      </c>
      <c r="BY949">
        <v>0</v>
      </c>
      <c r="BZ949">
        <v>0</v>
      </c>
      <c r="CA949">
        <v>0</v>
      </c>
      <c r="CB949">
        <v>0</v>
      </c>
      <c r="CC949" s="17">
        <v>0</v>
      </c>
      <c r="CD949">
        <v>1</v>
      </c>
      <c r="CE949">
        <v>0</v>
      </c>
      <c r="CF949">
        <v>0</v>
      </c>
      <c r="CG949">
        <v>0</v>
      </c>
      <c r="CH949">
        <v>1</v>
      </c>
      <c r="CI949">
        <v>1</v>
      </c>
      <c r="CJ949">
        <v>1</v>
      </c>
      <c r="CK949">
        <v>1</v>
      </c>
      <c r="CL949">
        <v>0</v>
      </c>
      <c r="CM949">
        <v>0</v>
      </c>
      <c r="CN949">
        <v>1</v>
      </c>
      <c r="CO949" s="17">
        <v>0</v>
      </c>
      <c r="CP949">
        <v>0.19600000000000001</v>
      </c>
      <c r="CQ949">
        <v>166</v>
      </c>
      <c r="CR949">
        <v>1</v>
      </c>
      <c r="CS949">
        <v>0</v>
      </c>
      <c r="CT949">
        <v>22</v>
      </c>
      <c r="CZ949" s="33" t="s">
        <v>85</v>
      </c>
    </row>
    <row r="950" spans="1:104" x14ac:dyDescent="0.25">
      <c r="A950">
        <v>949</v>
      </c>
      <c r="B950">
        <v>65</v>
      </c>
      <c r="C950" s="24" t="s">
        <v>3971</v>
      </c>
      <c r="D950" s="12">
        <v>17.64</v>
      </c>
      <c r="E950" s="13">
        <v>5.52</v>
      </c>
      <c r="F950" s="7">
        <f t="shared" si="232"/>
        <v>3.1956521739130439</v>
      </c>
      <c r="G950" s="7">
        <f t="shared" si="217"/>
        <v>12.120000000000001</v>
      </c>
      <c r="H950" s="15">
        <f t="shared" si="218"/>
        <v>23.16</v>
      </c>
      <c r="I950" s="11">
        <f t="shared" si="219"/>
        <v>5.591615566090917E-2</v>
      </c>
      <c r="J950" s="32">
        <f t="shared" si="220"/>
        <v>1.7497572519740285E-2</v>
      </c>
      <c r="K950" s="32">
        <f t="shared" si="221"/>
        <v>57.150784708669001</v>
      </c>
      <c r="L950" s="8">
        <v>0</v>
      </c>
      <c r="M950" s="9">
        <v>1</v>
      </c>
      <c r="N950" s="8">
        <v>0</v>
      </c>
      <c r="O950" s="9">
        <v>0</v>
      </c>
      <c r="P950" s="9">
        <v>0</v>
      </c>
      <c r="Q950" s="9">
        <v>1</v>
      </c>
      <c r="R950" s="9">
        <v>0</v>
      </c>
      <c r="S950" s="8">
        <v>3275</v>
      </c>
      <c r="T950" s="9">
        <v>18</v>
      </c>
      <c r="U950" s="9">
        <f t="shared" si="222"/>
        <v>3256</v>
      </c>
      <c r="V950" s="9">
        <f t="shared" si="223"/>
        <v>24</v>
      </c>
      <c r="W950" s="7">
        <v>13.131</v>
      </c>
      <c r="X950" s="7">
        <f t="shared" si="233"/>
        <v>9.1490000000000009</v>
      </c>
      <c r="Y950" s="9">
        <v>1</v>
      </c>
      <c r="Z950" s="9">
        <v>0</v>
      </c>
      <c r="AA950" s="9">
        <v>0</v>
      </c>
      <c r="AB950" s="9">
        <v>0</v>
      </c>
      <c r="AC950" s="9">
        <v>0</v>
      </c>
      <c r="AD950" s="29">
        <v>1</v>
      </c>
      <c r="AE950" s="9">
        <v>0</v>
      </c>
      <c r="AF950" s="9">
        <v>1</v>
      </c>
      <c r="AG950" s="29">
        <v>0</v>
      </c>
      <c r="AH950" s="9">
        <v>0</v>
      </c>
      <c r="AI950" s="29">
        <v>1</v>
      </c>
      <c r="AJ950" s="20">
        <v>1981</v>
      </c>
      <c r="AK950" s="32" t="s">
        <v>98</v>
      </c>
      <c r="AL950" s="32" t="s">
        <v>98</v>
      </c>
      <c r="AM950" s="32" t="s">
        <v>98</v>
      </c>
      <c r="AN950" s="42" t="s">
        <v>98</v>
      </c>
      <c r="AO950" s="41">
        <f>1-AP950</f>
        <v>0.93799999999999994</v>
      </c>
      <c r="AP950" s="17">
        <v>6.2E-2</v>
      </c>
      <c r="AQ950">
        <v>0.52400000000000002</v>
      </c>
      <c r="AR950" s="39">
        <f t="shared" si="229"/>
        <v>0.47599999999999998</v>
      </c>
      <c r="AS950" t="s">
        <v>98</v>
      </c>
      <c r="AT950" s="39" t="s">
        <v>98</v>
      </c>
      <c r="AU950">
        <v>0</v>
      </c>
      <c r="AV950" s="17">
        <v>1</v>
      </c>
      <c r="AW950" t="s">
        <v>98</v>
      </c>
      <c r="AX950" s="17" t="s">
        <v>98</v>
      </c>
      <c r="AY950" s="17" t="s">
        <v>233</v>
      </c>
      <c r="AZ950">
        <v>1</v>
      </c>
      <c r="BA950">
        <v>0</v>
      </c>
      <c r="BB950">
        <v>0</v>
      </c>
      <c r="BC950">
        <v>0</v>
      </c>
      <c r="BD950">
        <v>0</v>
      </c>
      <c r="BE950">
        <v>0</v>
      </c>
      <c r="BF950" s="17">
        <v>0</v>
      </c>
      <c r="BG950">
        <v>1</v>
      </c>
      <c r="BH950">
        <v>0</v>
      </c>
      <c r="BI950" s="17">
        <v>0</v>
      </c>
      <c r="BJ950">
        <v>19368</v>
      </c>
      <c r="BK950">
        <v>20765</v>
      </c>
      <c r="BL950" s="24">
        <v>28.28</v>
      </c>
      <c r="BM950">
        <v>0</v>
      </c>
      <c r="BN950">
        <v>0</v>
      </c>
      <c r="BO950">
        <v>0</v>
      </c>
      <c r="BP950">
        <v>0</v>
      </c>
      <c r="BQ950">
        <v>0</v>
      </c>
      <c r="BR950">
        <v>0</v>
      </c>
      <c r="BS950">
        <v>0</v>
      </c>
      <c r="BT950" s="17">
        <v>1</v>
      </c>
      <c r="BU950">
        <v>0</v>
      </c>
      <c r="BV950">
        <v>1</v>
      </c>
      <c r="BW950">
        <v>0</v>
      </c>
      <c r="BX950" s="17">
        <v>0</v>
      </c>
      <c r="BY950">
        <v>0</v>
      </c>
      <c r="BZ950">
        <v>0</v>
      </c>
      <c r="CA950">
        <v>0</v>
      </c>
      <c r="CB950">
        <v>0</v>
      </c>
      <c r="CC950" s="17">
        <v>0</v>
      </c>
      <c r="CD950">
        <v>1</v>
      </c>
      <c r="CE950">
        <v>0</v>
      </c>
      <c r="CF950">
        <v>0</v>
      </c>
      <c r="CG950">
        <v>0</v>
      </c>
      <c r="CH950">
        <v>1</v>
      </c>
      <c r="CI950">
        <v>1</v>
      </c>
      <c r="CJ950">
        <v>1</v>
      </c>
      <c r="CK950">
        <v>1</v>
      </c>
      <c r="CL950">
        <v>0</v>
      </c>
      <c r="CM950">
        <v>0</v>
      </c>
      <c r="CN950">
        <v>1</v>
      </c>
      <c r="CO950" s="17">
        <v>0</v>
      </c>
      <c r="CP950">
        <v>0.19600000000000001</v>
      </c>
      <c r="CQ950">
        <v>166</v>
      </c>
      <c r="CR950">
        <v>1</v>
      </c>
      <c r="CS950">
        <v>0</v>
      </c>
      <c r="CT950">
        <v>22</v>
      </c>
      <c r="CZ950" s="33" t="s">
        <v>85</v>
      </c>
    </row>
    <row r="951" spans="1:104" x14ac:dyDescent="0.25">
      <c r="A951">
        <v>950</v>
      </c>
      <c r="B951">
        <v>65</v>
      </c>
      <c r="C951" s="24" t="s">
        <v>3971</v>
      </c>
      <c r="D951" s="12">
        <v>12.73</v>
      </c>
      <c r="E951" s="13">
        <v>1.18</v>
      </c>
      <c r="F951" s="7">
        <f t="shared" si="232"/>
        <v>10.788135593220339</v>
      </c>
      <c r="G951" s="7">
        <f t="shared" si="217"/>
        <v>11.55</v>
      </c>
      <c r="H951" s="15">
        <f t="shared" si="218"/>
        <v>13.91</v>
      </c>
      <c r="I951" s="11">
        <f t="shared" si="219"/>
        <v>4.8479082851631536E-2</v>
      </c>
      <c r="J951" s="32">
        <f t="shared" si="220"/>
        <v>4.4937405942596393E-3</v>
      </c>
      <c r="K951" s="32">
        <f t="shared" si="221"/>
        <v>222.53175923804159</v>
      </c>
      <c r="L951" s="8">
        <v>0</v>
      </c>
      <c r="M951" s="9">
        <v>1</v>
      </c>
      <c r="N951" s="8">
        <v>0</v>
      </c>
      <c r="O951" s="9">
        <v>0</v>
      </c>
      <c r="P951" s="9">
        <v>0</v>
      </c>
      <c r="Q951" s="9">
        <v>1</v>
      </c>
      <c r="R951" s="9">
        <v>0</v>
      </c>
      <c r="S951" s="8">
        <v>49423</v>
      </c>
      <c r="T951" s="9">
        <v>18</v>
      </c>
      <c r="U951" s="9">
        <f t="shared" si="222"/>
        <v>49404</v>
      </c>
      <c r="V951" s="9">
        <f t="shared" si="223"/>
        <v>24</v>
      </c>
      <c r="W951" s="7">
        <v>13.154999999999999</v>
      </c>
      <c r="X951" s="7">
        <f t="shared" si="233"/>
        <v>11.055</v>
      </c>
      <c r="Y951" s="9">
        <v>1</v>
      </c>
      <c r="Z951" s="9">
        <v>0</v>
      </c>
      <c r="AA951" s="9">
        <v>0</v>
      </c>
      <c r="AB951" s="9">
        <v>0</v>
      </c>
      <c r="AC951" s="9">
        <v>0</v>
      </c>
      <c r="AD951" s="29">
        <v>1</v>
      </c>
      <c r="AE951" s="9">
        <v>0</v>
      </c>
      <c r="AF951" s="9">
        <v>1</v>
      </c>
      <c r="AG951" s="29">
        <v>0</v>
      </c>
      <c r="AH951" s="9">
        <v>0</v>
      </c>
      <c r="AI951" s="29">
        <v>1</v>
      </c>
      <c r="AJ951" s="20">
        <v>1981</v>
      </c>
      <c r="AK951" s="32" t="s">
        <v>98</v>
      </c>
      <c r="AL951" s="32" t="s">
        <v>98</v>
      </c>
      <c r="AM951" s="32" t="s">
        <v>98</v>
      </c>
      <c r="AN951" s="42" t="s">
        <v>98</v>
      </c>
      <c r="AO951" s="41">
        <v>0</v>
      </c>
      <c r="AP951" s="17">
        <v>1</v>
      </c>
      <c r="AQ951">
        <v>0.63300000000000001</v>
      </c>
      <c r="AR951" s="39">
        <f t="shared" si="229"/>
        <v>0.36699999999999999</v>
      </c>
      <c r="AS951" t="s">
        <v>98</v>
      </c>
      <c r="AT951" s="39" t="s">
        <v>98</v>
      </c>
      <c r="AU951">
        <v>0</v>
      </c>
      <c r="AV951" s="17">
        <v>1</v>
      </c>
      <c r="AW951" t="s">
        <v>98</v>
      </c>
      <c r="AX951" s="17" t="s">
        <v>98</v>
      </c>
      <c r="AY951" s="17" t="s">
        <v>233</v>
      </c>
      <c r="AZ951">
        <v>1</v>
      </c>
      <c r="BA951">
        <v>0</v>
      </c>
      <c r="BB951">
        <v>0</v>
      </c>
      <c r="BC951">
        <v>0</v>
      </c>
      <c r="BD951">
        <v>0</v>
      </c>
      <c r="BE951">
        <v>0</v>
      </c>
      <c r="BF951" s="17">
        <v>0</v>
      </c>
      <c r="BG951">
        <v>1</v>
      </c>
      <c r="BH951">
        <v>0</v>
      </c>
      <c r="BI951" s="17">
        <v>0</v>
      </c>
      <c r="BJ951">
        <v>19368</v>
      </c>
      <c r="BK951">
        <v>20765</v>
      </c>
      <c r="BL951" s="24">
        <v>30.21</v>
      </c>
      <c r="BM951">
        <v>0</v>
      </c>
      <c r="BN951">
        <v>0</v>
      </c>
      <c r="BO951">
        <v>0</v>
      </c>
      <c r="BP951">
        <v>0</v>
      </c>
      <c r="BQ951">
        <v>0</v>
      </c>
      <c r="BR951">
        <v>0</v>
      </c>
      <c r="BS951">
        <v>0</v>
      </c>
      <c r="BT951" s="17">
        <v>1</v>
      </c>
      <c r="BU951">
        <v>0</v>
      </c>
      <c r="BV951">
        <v>1</v>
      </c>
      <c r="BW951">
        <v>0</v>
      </c>
      <c r="BX951" s="17">
        <v>0</v>
      </c>
      <c r="BY951">
        <v>0</v>
      </c>
      <c r="BZ951">
        <v>0</v>
      </c>
      <c r="CA951">
        <v>0</v>
      </c>
      <c r="CB951">
        <v>0</v>
      </c>
      <c r="CC951" s="17">
        <v>0</v>
      </c>
      <c r="CD951">
        <v>1</v>
      </c>
      <c r="CE951">
        <v>0</v>
      </c>
      <c r="CF951">
        <v>0</v>
      </c>
      <c r="CG951">
        <v>0</v>
      </c>
      <c r="CH951">
        <v>1</v>
      </c>
      <c r="CI951">
        <v>1</v>
      </c>
      <c r="CJ951">
        <v>1</v>
      </c>
      <c r="CK951">
        <v>1</v>
      </c>
      <c r="CL951">
        <v>0</v>
      </c>
      <c r="CM951">
        <v>0</v>
      </c>
      <c r="CN951">
        <v>1</v>
      </c>
      <c r="CO951" s="17">
        <v>0</v>
      </c>
      <c r="CP951">
        <v>0.19600000000000001</v>
      </c>
      <c r="CQ951">
        <v>166</v>
      </c>
      <c r="CR951">
        <v>1</v>
      </c>
      <c r="CS951">
        <v>0</v>
      </c>
      <c r="CT951">
        <v>22</v>
      </c>
      <c r="CZ951" s="33" t="s">
        <v>85</v>
      </c>
    </row>
    <row r="952" spans="1:104" x14ac:dyDescent="0.25">
      <c r="A952">
        <v>951</v>
      </c>
      <c r="B952">
        <v>65</v>
      </c>
      <c r="C952" s="24" t="s">
        <v>3971</v>
      </c>
      <c r="D952" s="12">
        <v>11.27</v>
      </c>
      <c r="E952" s="13">
        <v>1.07</v>
      </c>
      <c r="F952" s="7">
        <f t="shared" si="232"/>
        <v>10.532710280373831</v>
      </c>
      <c r="G952" s="7">
        <f t="shared" si="217"/>
        <v>10.199999999999999</v>
      </c>
      <c r="H952" s="15">
        <f t="shared" si="218"/>
        <v>12.34</v>
      </c>
      <c r="I952" s="11">
        <f t="shared" si="219"/>
        <v>4.5842106149373264E-2</v>
      </c>
      <c r="J952" s="32">
        <f t="shared" si="220"/>
        <v>4.3523561295323336E-3</v>
      </c>
      <c r="K952" s="32">
        <f t="shared" si="221"/>
        <v>229.76061017034729</v>
      </c>
      <c r="L952" s="8">
        <v>0</v>
      </c>
      <c r="M952" s="9">
        <v>1</v>
      </c>
      <c r="N952" s="8">
        <v>0</v>
      </c>
      <c r="O952" s="9">
        <v>0</v>
      </c>
      <c r="P952" s="9">
        <v>0</v>
      </c>
      <c r="Q952" s="9">
        <v>1</v>
      </c>
      <c r="R952" s="9">
        <v>0</v>
      </c>
      <c r="S952" s="8">
        <v>52698</v>
      </c>
      <c r="T952" s="9">
        <v>18</v>
      </c>
      <c r="U952" s="9">
        <f t="shared" si="222"/>
        <v>52679</v>
      </c>
      <c r="V952" s="9">
        <f t="shared" si="223"/>
        <v>24</v>
      </c>
      <c r="W952" s="7">
        <v>13.153</v>
      </c>
      <c r="X952" s="7">
        <f t="shared" si="233"/>
        <v>8.9969999999999981</v>
      </c>
      <c r="Y952" s="9">
        <v>1</v>
      </c>
      <c r="Z952" s="9">
        <v>0</v>
      </c>
      <c r="AA952" s="9">
        <v>0</v>
      </c>
      <c r="AB952" s="9">
        <v>0</v>
      </c>
      <c r="AC952" s="9">
        <v>0</v>
      </c>
      <c r="AD952" s="29">
        <v>1</v>
      </c>
      <c r="AE952" s="9">
        <v>0</v>
      </c>
      <c r="AF952" s="9">
        <v>1</v>
      </c>
      <c r="AG952" s="29">
        <v>0</v>
      </c>
      <c r="AH952" s="9">
        <v>0</v>
      </c>
      <c r="AI952" s="29">
        <v>1</v>
      </c>
      <c r="AJ952" s="20">
        <v>1981</v>
      </c>
      <c r="AK952" s="32" t="s">
        <v>98</v>
      </c>
      <c r="AL952" s="32" t="s">
        <v>98</v>
      </c>
      <c r="AM952" s="32" t="s">
        <v>98</v>
      </c>
      <c r="AN952" s="42" t="s">
        <v>98</v>
      </c>
      <c r="AO952" s="41">
        <v>1</v>
      </c>
      <c r="AP952" s="17">
        <v>0</v>
      </c>
      <c r="AQ952">
        <v>0.51700000000000002</v>
      </c>
      <c r="AR952" s="39">
        <f t="shared" si="229"/>
        <v>0.48299999999999998</v>
      </c>
      <c r="AS952" t="s">
        <v>98</v>
      </c>
      <c r="AT952" s="39" t="s">
        <v>98</v>
      </c>
      <c r="AU952">
        <v>0</v>
      </c>
      <c r="AV952" s="17">
        <v>1</v>
      </c>
      <c r="AW952" t="s">
        <v>98</v>
      </c>
      <c r="AX952" s="17" t="s">
        <v>98</v>
      </c>
      <c r="AY952" s="17" t="s">
        <v>233</v>
      </c>
      <c r="AZ952">
        <v>1</v>
      </c>
      <c r="BA952">
        <v>0</v>
      </c>
      <c r="BB952">
        <v>0</v>
      </c>
      <c r="BC952">
        <v>0</v>
      </c>
      <c r="BD952">
        <v>0</v>
      </c>
      <c r="BE952">
        <v>0</v>
      </c>
      <c r="BF952" s="17">
        <v>0</v>
      </c>
      <c r="BG952">
        <v>1</v>
      </c>
      <c r="BH952">
        <v>0</v>
      </c>
      <c r="BI952" s="17">
        <v>0</v>
      </c>
      <c r="BJ952">
        <v>19368</v>
      </c>
      <c r="BK952">
        <v>20765</v>
      </c>
      <c r="BL952" s="24">
        <v>28.15</v>
      </c>
      <c r="BM952">
        <v>0</v>
      </c>
      <c r="BN952">
        <v>0</v>
      </c>
      <c r="BO952">
        <v>0</v>
      </c>
      <c r="BP952">
        <v>0</v>
      </c>
      <c r="BQ952">
        <v>0</v>
      </c>
      <c r="BR952">
        <v>0</v>
      </c>
      <c r="BS952">
        <v>0</v>
      </c>
      <c r="BT952" s="17">
        <v>1</v>
      </c>
      <c r="BU952">
        <v>0</v>
      </c>
      <c r="BV952">
        <v>1</v>
      </c>
      <c r="BW952">
        <v>0</v>
      </c>
      <c r="BX952" s="17">
        <v>0</v>
      </c>
      <c r="BY952">
        <v>0</v>
      </c>
      <c r="BZ952">
        <v>0</v>
      </c>
      <c r="CA952">
        <v>0</v>
      </c>
      <c r="CB952">
        <v>0</v>
      </c>
      <c r="CC952" s="17">
        <v>0</v>
      </c>
      <c r="CD952">
        <v>1</v>
      </c>
      <c r="CE952">
        <v>0</v>
      </c>
      <c r="CF952">
        <v>0</v>
      </c>
      <c r="CG952">
        <v>0</v>
      </c>
      <c r="CH952">
        <v>1</v>
      </c>
      <c r="CI952">
        <v>1</v>
      </c>
      <c r="CJ952">
        <v>1</v>
      </c>
      <c r="CK952">
        <v>1</v>
      </c>
      <c r="CL952">
        <v>0</v>
      </c>
      <c r="CM952">
        <v>0</v>
      </c>
      <c r="CN952">
        <v>1</v>
      </c>
      <c r="CO952" s="17">
        <v>0</v>
      </c>
      <c r="CP952">
        <v>0.19600000000000001</v>
      </c>
      <c r="CQ952">
        <v>166</v>
      </c>
      <c r="CR952">
        <v>1</v>
      </c>
      <c r="CS952">
        <v>0</v>
      </c>
      <c r="CT952">
        <v>22</v>
      </c>
      <c r="CZ952" s="33" t="s">
        <v>85</v>
      </c>
    </row>
    <row r="953" spans="1:104" x14ac:dyDescent="0.25">
      <c r="A953">
        <v>952</v>
      </c>
      <c r="B953">
        <v>65</v>
      </c>
      <c r="C953" s="24" t="s">
        <v>3971</v>
      </c>
      <c r="D953" s="12">
        <v>21.23</v>
      </c>
      <c r="E953" s="13">
        <v>5.52</v>
      </c>
      <c r="F953" s="7">
        <f t="shared" si="232"/>
        <v>3.8460144927536235</v>
      </c>
      <c r="G953" s="7">
        <f t="shared" si="217"/>
        <v>15.71</v>
      </c>
      <c r="H953" s="15">
        <f t="shared" si="218"/>
        <v>26.75</v>
      </c>
      <c r="I953" s="11">
        <f t="shared" si="219"/>
        <v>6.9034252041442867E-2</v>
      </c>
      <c r="J953" s="32">
        <f t="shared" si="220"/>
        <v>1.7949555877002574E-2</v>
      </c>
      <c r="K953" s="32">
        <f t="shared" si="221"/>
        <v>55.711684837908741</v>
      </c>
      <c r="L953" s="8">
        <v>0</v>
      </c>
      <c r="M953" s="9">
        <v>1</v>
      </c>
      <c r="N953" s="8">
        <v>0</v>
      </c>
      <c r="O953" s="9">
        <v>0</v>
      </c>
      <c r="P953" s="9">
        <v>0</v>
      </c>
      <c r="Q953" s="9">
        <v>1</v>
      </c>
      <c r="R953" s="9">
        <v>0</v>
      </c>
      <c r="S953" s="8">
        <v>3109</v>
      </c>
      <c r="T953" s="9">
        <v>19</v>
      </c>
      <c r="U953" s="9">
        <f t="shared" si="222"/>
        <v>3089</v>
      </c>
      <c r="V953" s="9">
        <f t="shared" si="223"/>
        <v>24</v>
      </c>
      <c r="W953" s="7">
        <v>13.131</v>
      </c>
      <c r="X953" s="7">
        <f t="shared" si="233"/>
        <v>9.1490000000000009</v>
      </c>
      <c r="Y953" s="9">
        <v>1</v>
      </c>
      <c r="Z953" s="9">
        <v>0</v>
      </c>
      <c r="AA953" s="9">
        <v>0</v>
      </c>
      <c r="AB953" s="9">
        <v>0</v>
      </c>
      <c r="AC953" s="9">
        <v>0</v>
      </c>
      <c r="AD953" s="29">
        <v>1</v>
      </c>
      <c r="AE953" s="9">
        <v>0</v>
      </c>
      <c r="AF953" s="9">
        <v>1</v>
      </c>
      <c r="AG953" s="29">
        <v>0</v>
      </c>
      <c r="AH953" s="9">
        <v>0</v>
      </c>
      <c r="AI953" s="29">
        <v>1</v>
      </c>
      <c r="AJ953" s="20">
        <v>1981</v>
      </c>
      <c r="AK953" s="32" t="s">
        <v>98</v>
      </c>
      <c r="AL953" s="32" t="s">
        <v>98</v>
      </c>
      <c r="AM953" s="32" t="s">
        <v>98</v>
      </c>
      <c r="AN953" s="42" t="s">
        <v>98</v>
      </c>
      <c r="AO953" s="41">
        <f>1-AP953</f>
        <v>0.93799999999999994</v>
      </c>
      <c r="AP953" s="17">
        <v>6.2E-2</v>
      </c>
      <c r="AQ953">
        <v>0.52400000000000002</v>
      </c>
      <c r="AR953" s="39">
        <f t="shared" si="229"/>
        <v>0.47599999999999998</v>
      </c>
      <c r="AS953" t="s">
        <v>98</v>
      </c>
      <c r="AT953" s="39" t="s">
        <v>98</v>
      </c>
      <c r="AU953">
        <v>0</v>
      </c>
      <c r="AV953" s="17">
        <v>1</v>
      </c>
      <c r="AW953" t="s">
        <v>98</v>
      </c>
      <c r="AX953" s="17" t="s">
        <v>98</v>
      </c>
      <c r="AY953" s="17" t="s">
        <v>233</v>
      </c>
      <c r="AZ953">
        <v>1</v>
      </c>
      <c r="BA953">
        <v>0</v>
      </c>
      <c r="BB953">
        <v>0</v>
      </c>
      <c r="BC953">
        <v>0</v>
      </c>
      <c r="BD953">
        <v>0</v>
      </c>
      <c r="BE953">
        <v>0</v>
      </c>
      <c r="BF953" s="17">
        <v>0</v>
      </c>
      <c r="BG953">
        <v>1</v>
      </c>
      <c r="BH953">
        <v>0</v>
      </c>
      <c r="BI953" s="17">
        <v>0</v>
      </c>
      <c r="BJ953">
        <v>19368</v>
      </c>
      <c r="BK953">
        <v>20765</v>
      </c>
      <c r="BL953" s="24">
        <v>28.28</v>
      </c>
      <c r="BM953">
        <v>0</v>
      </c>
      <c r="BN953">
        <v>0</v>
      </c>
      <c r="BO953">
        <v>0</v>
      </c>
      <c r="BP953">
        <v>0</v>
      </c>
      <c r="BQ953">
        <v>0</v>
      </c>
      <c r="BR953">
        <v>0</v>
      </c>
      <c r="BS953">
        <v>0</v>
      </c>
      <c r="BT953" s="17">
        <v>1</v>
      </c>
      <c r="BU953">
        <v>1</v>
      </c>
      <c r="BV953">
        <v>0</v>
      </c>
      <c r="BW953">
        <v>0</v>
      </c>
      <c r="BX953" s="17">
        <v>0</v>
      </c>
      <c r="BY953">
        <v>0</v>
      </c>
      <c r="BZ953">
        <v>0</v>
      </c>
      <c r="CA953">
        <v>0</v>
      </c>
      <c r="CB953">
        <v>0</v>
      </c>
      <c r="CC953" s="17">
        <v>0</v>
      </c>
      <c r="CD953">
        <v>1</v>
      </c>
      <c r="CE953">
        <v>0</v>
      </c>
      <c r="CF953">
        <v>0</v>
      </c>
      <c r="CG953">
        <v>0</v>
      </c>
      <c r="CH953">
        <v>1</v>
      </c>
      <c r="CI953">
        <v>1</v>
      </c>
      <c r="CJ953">
        <v>1</v>
      </c>
      <c r="CK953">
        <v>1</v>
      </c>
      <c r="CL953">
        <v>0</v>
      </c>
      <c r="CM953">
        <v>0</v>
      </c>
      <c r="CN953">
        <v>1</v>
      </c>
      <c r="CO953" s="17">
        <v>0</v>
      </c>
      <c r="CP953">
        <v>0.19600000000000001</v>
      </c>
      <c r="CQ953">
        <v>166</v>
      </c>
      <c r="CR953">
        <v>1</v>
      </c>
      <c r="CS953">
        <v>0</v>
      </c>
      <c r="CT953">
        <v>22</v>
      </c>
      <c r="CZ953" s="33" t="s">
        <v>85</v>
      </c>
    </row>
    <row r="954" spans="1:104" x14ac:dyDescent="0.25">
      <c r="A954">
        <v>953</v>
      </c>
      <c r="B954">
        <v>65</v>
      </c>
      <c r="C954" s="24" t="s">
        <v>3971</v>
      </c>
      <c r="D954" s="12">
        <v>11.81</v>
      </c>
      <c r="E954" s="13">
        <v>1.63</v>
      </c>
      <c r="F954" s="7">
        <f t="shared" si="232"/>
        <v>7.2453987730061353</v>
      </c>
      <c r="G954" s="7">
        <f t="shared" si="217"/>
        <v>10.18</v>
      </c>
      <c r="H954" s="15">
        <f t="shared" si="218"/>
        <v>13.440000000000001</v>
      </c>
      <c r="I954" s="11">
        <f t="shared" si="219"/>
        <v>3.3290283704605919E-2</v>
      </c>
      <c r="J954" s="32">
        <f t="shared" si="220"/>
        <v>4.5946792919989545E-3</v>
      </c>
      <c r="K954" s="32">
        <f t="shared" si="221"/>
        <v>217.64304676092888</v>
      </c>
      <c r="L954" s="8">
        <v>0</v>
      </c>
      <c r="M954" s="9">
        <v>1</v>
      </c>
      <c r="N954" s="8">
        <v>0</v>
      </c>
      <c r="O954" s="9">
        <v>0</v>
      </c>
      <c r="P954" s="9">
        <v>0</v>
      </c>
      <c r="Q954" s="9">
        <v>1</v>
      </c>
      <c r="R954" s="9">
        <v>0</v>
      </c>
      <c r="S954" s="8">
        <v>47336</v>
      </c>
      <c r="T954" s="9">
        <v>19</v>
      </c>
      <c r="U954" s="9">
        <f t="shared" si="222"/>
        <v>47316</v>
      </c>
      <c r="V954" s="9">
        <f t="shared" si="223"/>
        <v>24</v>
      </c>
      <c r="W954" s="7">
        <v>13.154999999999999</v>
      </c>
      <c r="X954" s="7">
        <f t="shared" si="233"/>
        <v>11.055</v>
      </c>
      <c r="Y954" s="9">
        <v>1</v>
      </c>
      <c r="Z954" s="9">
        <v>0</v>
      </c>
      <c r="AA954" s="9">
        <v>0</v>
      </c>
      <c r="AB954" s="9">
        <v>0</v>
      </c>
      <c r="AC954" s="9">
        <v>0</v>
      </c>
      <c r="AD954" s="29">
        <v>1</v>
      </c>
      <c r="AE954" s="9">
        <v>0</v>
      </c>
      <c r="AF954" s="9">
        <v>1</v>
      </c>
      <c r="AG954" s="29">
        <v>0</v>
      </c>
      <c r="AH954" s="9">
        <v>0</v>
      </c>
      <c r="AI954" s="29">
        <v>1</v>
      </c>
      <c r="AJ954" s="20">
        <v>1981</v>
      </c>
      <c r="AK954" s="32" t="s">
        <v>98</v>
      </c>
      <c r="AL954" s="32" t="s">
        <v>98</v>
      </c>
      <c r="AM954" s="32" t="s">
        <v>98</v>
      </c>
      <c r="AN954" s="42" t="s">
        <v>98</v>
      </c>
      <c r="AO954" s="41">
        <v>0</v>
      </c>
      <c r="AP954" s="17">
        <v>1</v>
      </c>
      <c r="AQ954">
        <v>0.63300000000000001</v>
      </c>
      <c r="AR954" s="39">
        <f t="shared" si="229"/>
        <v>0.36699999999999999</v>
      </c>
      <c r="AS954" t="s">
        <v>98</v>
      </c>
      <c r="AT954" s="39" t="s">
        <v>98</v>
      </c>
      <c r="AU954">
        <v>0</v>
      </c>
      <c r="AV954" s="17">
        <v>1</v>
      </c>
      <c r="AW954" t="s">
        <v>98</v>
      </c>
      <c r="AX954" s="17" t="s">
        <v>98</v>
      </c>
      <c r="AY954" s="17" t="s">
        <v>233</v>
      </c>
      <c r="AZ954">
        <v>1</v>
      </c>
      <c r="BA954">
        <v>0</v>
      </c>
      <c r="BB954">
        <v>0</v>
      </c>
      <c r="BC954">
        <v>0</v>
      </c>
      <c r="BD954">
        <v>0</v>
      </c>
      <c r="BE954">
        <v>0</v>
      </c>
      <c r="BF954" s="17">
        <v>0</v>
      </c>
      <c r="BG954">
        <v>1</v>
      </c>
      <c r="BH954">
        <v>0</v>
      </c>
      <c r="BI954" s="17">
        <v>0</v>
      </c>
      <c r="BJ954">
        <v>19368</v>
      </c>
      <c r="BK954">
        <v>20765</v>
      </c>
      <c r="BL954" s="24">
        <v>30.21</v>
      </c>
      <c r="BM954">
        <v>0</v>
      </c>
      <c r="BN954">
        <v>0</v>
      </c>
      <c r="BO954">
        <v>0</v>
      </c>
      <c r="BP954">
        <v>0</v>
      </c>
      <c r="BQ954">
        <v>0</v>
      </c>
      <c r="BR954">
        <v>0</v>
      </c>
      <c r="BS954">
        <v>0</v>
      </c>
      <c r="BT954" s="17">
        <v>1</v>
      </c>
      <c r="BU954">
        <v>1</v>
      </c>
      <c r="BV954">
        <v>0</v>
      </c>
      <c r="BW954">
        <v>0</v>
      </c>
      <c r="BX954" s="17">
        <v>0</v>
      </c>
      <c r="BY954">
        <v>0</v>
      </c>
      <c r="BZ954">
        <v>0</v>
      </c>
      <c r="CA954">
        <v>0</v>
      </c>
      <c r="CB954">
        <v>0</v>
      </c>
      <c r="CC954" s="17">
        <v>0</v>
      </c>
      <c r="CD954">
        <v>1</v>
      </c>
      <c r="CE954">
        <v>0</v>
      </c>
      <c r="CF954">
        <v>0</v>
      </c>
      <c r="CG954">
        <v>0</v>
      </c>
      <c r="CH954">
        <v>1</v>
      </c>
      <c r="CI954">
        <v>1</v>
      </c>
      <c r="CJ954">
        <v>1</v>
      </c>
      <c r="CK954">
        <v>1</v>
      </c>
      <c r="CL954">
        <v>0</v>
      </c>
      <c r="CM954">
        <v>0</v>
      </c>
      <c r="CN954">
        <v>1</v>
      </c>
      <c r="CO954" s="17">
        <v>0</v>
      </c>
      <c r="CP954">
        <v>0.19600000000000001</v>
      </c>
      <c r="CQ954">
        <v>166</v>
      </c>
      <c r="CR954">
        <v>1</v>
      </c>
      <c r="CS954">
        <v>0</v>
      </c>
      <c r="CT954">
        <v>22</v>
      </c>
      <c r="CZ954" s="33" t="s">
        <v>85</v>
      </c>
    </row>
    <row r="955" spans="1:104" x14ac:dyDescent="0.25">
      <c r="A955">
        <v>954</v>
      </c>
      <c r="B955">
        <v>65</v>
      </c>
      <c r="C955" s="24" t="s">
        <v>3971</v>
      </c>
      <c r="D955" s="12">
        <v>9.99</v>
      </c>
      <c r="E955" s="13">
        <v>1.46</v>
      </c>
      <c r="F955" s="7">
        <f t="shared" si="232"/>
        <v>6.8424657534246576</v>
      </c>
      <c r="G955" s="7">
        <f t="shared" si="217"/>
        <v>8.5300000000000011</v>
      </c>
      <c r="H955" s="15">
        <f t="shared" si="218"/>
        <v>11.45</v>
      </c>
      <c r="I955" s="11">
        <f t="shared" si="219"/>
        <v>3.0457072178164363E-2</v>
      </c>
      <c r="J955" s="32">
        <f t="shared" si="220"/>
        <v>4.451183721733731E-3</v>
      </c>
      <c r="K955" s="32">
        <f t="shared" si="221"/>
        <v>224.65934064175207</v>
      </c>
      <c r="L955" s="8">
        <v>0</v>
      </c>
      <c r="M955" s="9">
        <v>1</v>
      </c>
      <c r="N955" s="8">
        <v>0</v>
      </c>
      <c r="O955" s="9">
        <v>0</v>
      </c>
      <c r="P955" s="9">
        <v>0</v>
      </c>
      <c r="Q955" s="9">
        <v>1</v>
      </c>
      <c r="R955" s="9">
        <v>0</v>
      </c>
      <c r="S955" s="8">
        <v>50445</v>
      </c>
      <c r="T955" s="9">
        <v>19</v>
      </c>
      <c r="U955" s="9">
        <f t="shared" si="222"/>
        <v>50425</v>
      </c>
      <c r="V955" s="9">
        <f t="shared" si="223"/>
        <v>24</v>
      </c>
      <c r="W955" s="7">
        <v>13.153</v>
      </c>
      <c r="X955" s="7">
        <f t="shared" si="233"/>
        <v>8.9969999999999981</v>
      </c>
      <c r="Y955" s="9">
        <v>1</v>
      </c>
      <c r="Z955" s="9">
        <v>0</v>
      </c>
      <c r="AA955" s="9">
        <v>0</v>
      </c>
      <c r="AB955" s="9">
        <v>0</v>
      </c>
      <c r="AC955" s="9">
        <v>0</v>
      </c>
      <c r="AD955" s="29">
        <v>1</v>
      </c>
      <c r="AE955" s="9">
        <v>0</v>
      </c>
      <c r="AF955" s="9">
        <v>1</v>
      </c>
      <c r="AG955" s="29">
        <v>0</v>
      </c>
      <c r="AH955" s="9">
        <v>0</v>
      </c>
      <c r="AI955" s="29">
        <v>1</v>
      </c>
      <c r="AJ955" s="20">
        <v>1981</v>
      </c>
      <c r="AK955" s="32" t="s">
        <v>98</v>
      </c>
      <c r="AL955" s="32" t="s">
        <v>98</v>
      </c>
      <c r="AM955" s="32" t="s">
        <v>98</v>
      </c>
      <c r="AN955" s="42" t="s">
        <v>98</v>
      </c>
      <c r="AO955" s="41">
        <v>1</v>
      </c>
      <c r="AP955" s="17">
        <v>0</v>
      </c>
      <c r="AQ955">
        <v>0.51700000000000002</v>
      </c>
      <c r="AR955" s="39">
        <f t="shared" si="229"/>
        <v>0.48299999999999998</v>
      </c>
      <c r="AS955" t="s">
        <v>98</v>
      </c>
      <c r="AT955" s="39" t="s">
        <v>98</v>
      </c>
      <c r="AU955">
        <v>0</v>
      </c>
      <c r="AV955" s="17">
        <v>1</v>
      </c>
      <c r="AW955" t="s">
        <v>98</v>
      </c>
      <c r="AX955" s="17" t="s">
        <v>98</v>
      </c>
      <c r="AY955" s="17" t="s">
        <v>233</v>
      </c>
      <c r="AZ955">
        <v>1</v>
      </c>
      <c r="BA955">
        <v>0</v>
      </c>
      <c r="BB955">
        <v>0</v>
      </c>
      <c r="BC955">
        <v>0</v>
      </c>
      <c r="BD955">
        <v>0</v>
      </c>
      <c r="BE955">
        <v>0</v>
      </c>
      <c r="BF955" s="17">
        <v>0</v>
      </c>
      <c r="BG955">
        <v>1</v>
      </c>
      <c r="BH955">
        <v>0</v>
      </c>
      <c r="BI955" s="17">
        <v>0</v>
      </c>
      <c r="BJ955">
        <v>19368</v>
      </c>
      <c r="BK955">
        <v>20765</v>
      </c>
      <c r="BL955" s="24">
        <v>28.15</v>
      </c>
      <c r="BM955">
        <v>0</v>
      </c>
      <c r="BN955">
        <v>0</v>
      </c>
      <c r="BO955">
        <v>0</v>
      </c>
      <c r="BP955">
        <v>0</v>
      </c>
      <c r="BQ955">
        <v>0</v>
      </c>
      <c r="BR955">
        <v>0</v>
      </c>
      <c r="BS955">
        <v>0</v>
      </c>
      <c r="BT955" s="17">
        <v>1</v>
      </c>
      <c r="BU955">
        <v>1</v>
      </c>
      <c r="BV955">
        <v>0</v>
      </c>
      <c r="BW955">
        <v>0</v>
      </c>
      <c r="BX955" s="17">
        <v>0</v>
      </c>
      <c r="BY955">
        <v>0</v>
      </c>
      <c r="BZ955">
        <v>0</v>
      </c>
      <c r="CA955">
        <v>0</v>
      </c>
      <c r="CB955">
        <v>0</v>
      </c>
      <c r="CC955" s="17">
        <v>0</v>
      </c>
      <c r="CD955">
        <v>1</v>
      </c>
      <c r="CE955">
        <v>0</v>
      </c>
      <c r="CF955">
        <v>0</v>
      </c>
      <c r="CG955">
        <v>0</v>
      </c>
      <c r="CH955">
        <v>1</v>
      </c>
      <c r="CI955">
        <v>1</v>
      </c>
      <c r="CJ955">
        <v>1</v>
      </c>
      <c r="CK955">
        <v>1</v>
      </c>
      <c r="CL955">
        <v>0</v>
      </c>
      <c r="CM955">
        <v>0</v>
      </c>
      <c r="CN955">
        <v>1</v>
      </c>
      <c r="CO955" s="17">
        <v>0</v>
      </c>
      <c r="CP955">
        <v>0.19600000000000001</v>
      </c>
      <c r="CQ955">
        <v>166</v>
      </c>
      <c r="CR955">
        <v>1</v>
      </c>
      <c r="CS955">
        <v>0</v>
      </c>
      <c r="CT955">
        <v>22</v>
      </c>
      <c r="CZ955" s="33" t="s">
        <v>85</v>
      </c>
    </row>
    <row r="956" spans="1:104" x14ac:dyDescent="0.25">
      <c r="A956">
        <v>955</v>
      </c>
      <c r="B956">
        <v>65</v>
      </c>
      <c r="C956" s="24" t="s">
        <v>3971</v>
      </c>
      <c r="D956" s="12">
        <v>5.94</v>
      </c>
      <c r="E956" s="13">
        <v>1.23</v>
      </c>
      <c r="F956" s="7">
        <f t="shared" si="232"/>
        <v>4.8292682926829276</v>
      </c>
      <c r="G956" s="7">
        <f t="shared" si="217"/>
        <v>4.7100000000000009</v>
      </c>
      <c r="H956" s="15">
        <f t="shared" si="218"/>
        <v>7.17</v>
      </c>
      <c r="I956" s="11">
        <f t="shared" si="219"/>
        <v>8.4850476295895663E-2</v>
      </c>
      <c r="J956" s="32">
        <f t="shared" si="220"/>
        <v>1.7570048121877384E-2</v>
      </c>
      <c r="K956" s="32">
        <f t="shared" si="221"/>
        <v>56.915040474752473</v>
      </c>
      <c r="L956" s="8">
        <v>0</v>
      </c>
      <c r="M956" s="9">
        <v>1</v>
      </c>
      <c r="N956" s="8">
        <v>0</v>
      </c>
      <c r="O956" s="9">
        <v>0</v>
      </c>
      <c r="P956" s="9">
        <v>0</v>
      </c>
      <c r="Q956" s="9">
        <v>1</v>
      </c>
      <c r="R956" s="9">
        <v>0</v>
      </c>
      <c r="S956" s="8">
        <v>3235</v>
      </c>
      <c r="T956" s="9">
        <v>18</v>
      </c>
      <c r="U956" s="9">
        <f t="shared" si="222"/>
        <v>3216</v>
      </c>
      <c r="V956" s="9">
        <f t="shared" si="223"/>
        <v>24</v>
      </c>
      <c r="W956" s="7">
        <v>13.131</v>
      </c>
      <c r="X956" s="7">
        <f t="shared" si="233"/>
        <v>9.1490000000000009</v>
      </c>
      <c r="Y956" s="9">
        <v>1</v>
      </c>
      <c r="Z956" s="9">
        <v>0</v>
      </c>
      <c r="AA956" s="9">
        <v>0</v>
      </c>
      <c r="AB956" s="9">
        <v>0</v>
      </c>
      <c r="AC956" s="9">
        <v>0</v>
      </c>
      <c r="AD956" s="29">
        <v>1</v>
      </c>
      <c r="AE956" s="9">
        <v>0</v>
      </c>
      <c r="AF956" s="9">
        <v>1</v>
      </c>
      <c r="AG956" s="29">
        <v>0</v>
      </c>
      <c r="AH956" s="9">
        <v>0</v>
      </c>
      <c r="AI956" s="29">
        <v>1</v>
      </c>
      <c r="AJ956" s="20">
        <v>1981</v>
      </c>
      <c r="AK956" s="32" t="s">
        <v>98</v>
      </c>
      <c r="AL956" s="32" t="s">
        <v>98</v>
      </c>
      <c r="AM956" s="32" t="s">
        <v>98</v>
      </c>
      <c r="AN956" s="42" t="s">
        <v>98</v>
      </c>
      <c r="AO956" s="41">
        <f>1-AP956</f>
        <v>0.93799999999999994</v>
      </c>
      <c r="AP956" s="17">
        <v>6.2E-2</v>
      </c>
      <c r="AQ956">
        <v>0.52400000000000002</v>
      </c>
      <c r="AR956" s="39">
        <f t="shared" si="229"/>
        <v>0.47599999999999998</v>
      </c>
      <c r="AS956" t="s">
        <v>98</v>
      </c>
      <c r="AT956" s="39" t="s">
        <v>98</v>
      </c>
      <c r="AU956">
        <v>0</v>
      </c>
      <c r="AV956" s="17">
        <v>1</v>
      </c>
      <c r="AW956" t="s">
        <v>98</v>
      </c>
      <c r="AX956" s="17" t="s">
        <v>98</v>
      </c>
      <c r="AY956" s="17" t="s">
        <v>233</v>
      </c>
      <c r="AZ956">
        <v>1</v>
      </c>
      <c r="BA956">
        <v>0</v>
      </c>
      <c r="BB956">
        <v>0</v>
      </c>
      <c r="BC956">
        <v>0</v>
      </c>
      <c r="BD956">
        <v>0</v>
      </c>
      <c r="BE956">
        <v>0</v>
      </c>
      <c r="BF956" s="17">
        <v>0</v>
      </c>
      <c r="BG956">
        <v>1</v>
      </c>
      <c r="BH956">
        <v>0</v>
      </c>
      <c r="BI956" s="17">
        <v>0</v>
      </c>
      <c r="BJ956">
        <v>19368</v>
      </c>
      <c r="BK956">
        <v>20765</v>
      </c>
      <c r="BL956" s="24">
        <v>28.28</v>
      </c>
      <c r="BM956">
        <v>0</v>
      </c>
      <c r="BN956">
        <v>0</v>
      </c>
      <c r="BO956">
        <v>0</v>
      </c>
      <c r="BP956">
        <v>1</v>
      </c>
      <c r="BQ956">
        <v>0</v>
      </c>
      <c r="BR956">
        <v>0</v>
      </c>
      <c r="BS956">
        <v>0</v>
      </c>
      <c r="BT956" s="17">
        <v>0</v>
      </c>
      <c r="BU956">
        <v>0</v>
      </c>
      <c r="BV956">
        <v>0</v>
      </c>
      <c r="BW956">
        <v>1</v>
      </c>
      <c r="BX956" s="17">
        <v>0</v>
      </c>
      <c r="BY956">
        <v>0</v>
      </c>
      <c r="BZ956">
        <v>0</v>
      </c>
      <c r="CA956">
        <v>0</v>
      </c>
      <c r="CB956">
        <v>0</v>
      </c>
      <c r="CC956" s="17">
        <v>0</v>
      </c>
      <c r="CD956">
        <v>1</v>
      </c>
      <c r="CE956">
        <v>0</v>
      </c>
      <c r="CF956">
        <v>0</v>
      </c>
      <c r="CG956">
        <v>0</v>
      </c>
      <c r="CH956">
        <v>1</v>
      </c>
      <c r="CI956">
        <v>1</v>
      </c>
      <c r="CJ956">
        <v>1</v>
      </c>
      <c r="CK956">
        <v>1</v>
      </c>
      <c r="CL956">
        <v>0</v>
      </c>
      <c r="CM956">
        <v>0</v>
      </c>
      <c r="CN956">
        <v>1</v>
      </c>
      <c r="CO956" s="17">
        <v>0</v>
      </c>
      <c r="CP956">
        <v>0.19600000000000001</v>
      </c>
      <c r="CQ956">
        <v>166</v>
      </c>
      <c r="CR956">
        <v>1</v>
      </c>
      <c r="CS956">
        <v>0</v>
      </c>
      <c r="CT956">
        <v>22</v>
      </c>
      <c r="CZ956" s="33" t="s">
        <v>85</v>
      </c>
    </row>
    <row r="957" spans="1:104" x14ac:dyDescent="0.25">
      <c r="A957">
        <v>956</v>
      </c>
      <c r="B957">
        <v>65</v>
      </c>
      <c r="C957" s="24" t="s">
        <v>3971</v>
      </c>
      <c r="D957" s="12">
        <v>5.25</v>
      </c>
      <c r="E957" s="13">
        <v>2.7</v>
      </c>
      <c r="F957" s="7">
        <f t="shared" si="232"/>
        <v>1.9444444444444444</v>
      </c>
      <c r="G957" s="7">
        <f t="shared" si="217"/>
        <v>2.5499999999999998</v>
      </c>
      <c r="H957" s="15">
        <f t="shared" si="218"/>
        <v>7.95</v>
      </c>
      <c r="I957" s="11">
        <f t="shared" si="219"/>
        <v>8.7677669757510405E-3</v>
      </c>
      <c r="J957" s="32">
        <f t="shared" si="220"/>
        <v>4.5091373018148204E-3</v>
      </c>
      <c r="K957" s="32">
        <f t="shared" si="221"/>
        <v>221.77191180173728</v>
      </c>
      <c r="L957" s="8">
        <v>0</v>
      </c>
      <c r="M957" s="9">
        <v>1</v>
      </c>
      <c r="N957" s="8">
        <v>0</v>
      </c>
      <c r="O957" s="9">
        <v>0</v>
      </c>
      <c r="P957" s="9">
        <v>0</v>
      </c>
      <c r="Q957" s="9">
        <v>1</v>
      </c>
      <c r="R957" s="9">
        <v>0</v>
      </c>
      <c r="S957" s="8">
        <v>49198</v>
      </c>
      <c r="T957" s="9">
        <v>18</v>
      </c>
      <c r="U957" s="9">
        <f t="shared" si="222"/>
        <v>49179</v>
      </c>
      <c r="V957" s="9">
        <f t="shared" si="223"/>
        <v>24</v>
      </c>
      <c r="W957" s="7">
        <v>13.154999999999999</v>
      </c>
      <c r="X957" s="7">
        <f t="shared" si="233"/>
        <v>11.055</v>
      </c>
      <c r="Y957" s="9">
        <v>1</v>
      </c>
      <c r="Z957" s="9">
        <v>0</v>
      </c>
      <c r="AA957" s="9">
        <v>0</v>
      </c>
      <c r="AB957" s="9">
        <v>0</v>
      </c>
      <c r="AC957" s="9">
        <v>0</v>
      </c>
      <c r="AD957" s="29">
        <v>1</v>
      </c>
      <c r="AE957" s="9">
        <v>0</v>
      </c>
      <c r="AF957" s="9">
        <v>1</v>
      </c>
      <c r="AG957" s="29">
        <v>0</v>
      </c>
      <c r="AH957" s="9">
        <v>0</v>
      </c>
      <c r="AI957" s="29">
        <v>1</v>
      </c>
      <c r="AJ957" s="20">
        <v>1981</v>
      </c>
      <c r="AK957" s="32" t="s">
        <v>98</v>
      </c>
      <c r="AL957" s="32" t="s">
        <v>98</v>
      </c>
      <c r="AM957" s="32" t="s">
        <v>98</v>
      </c>
      <c r="AN957" s="42" t="s">
        <v>98</v>
      </c>
      <c r="AO957" s="41">
        <v>0</v>
      </c>
      <c r="AP957" s="17">
        <v>1</v>
      </c>
      <c r="AQ957">
        <v>0.63300000000000001</v>
      </c>
      <c r="AR957" s="39">
        <f t="shared" si="229"/>
        <v>0.36699999999999999</v>
      </c>
      <c r="AS957" t="s">
        <v>98</v>
      </c>
      <c r="AT957" s="39" t="s">
        <v>98</v>
      </c>
      <c r="AU957">
        <v>0</v>
      </c>
      <c r="AV957" s="17">
        <v>1</v>
      </c>
      <c r="AW957" t="s">
        <v>98</v>
      </c>
      <c r="AX957" s="17" t="s">
        <v>98</v>
      </c>
      <c r="AY957" s="17" t="s">
        <v>233</v>
      </c>
      <c r="AZ957">
        <v>1</v>
      </c>
      <c r="BA957">
        <v>0</v>
      </c>
      <c r="BB957">
        <v>0</v>
      </c>
      <c r="BC957">
        <v>0</v>
      </c>
      <c r="BD957">
        <v>0</v>
      </c>
      <c r="BE957">
        <v>0</v>
      </c>
      <c r="BF957" s="17">
        <v>0</v>
      </c>
      <c r="BG957">
        <v>1</v>
      </c>
      <c r="BH957">
        <v>0</v>
      </c>
      <c r="BI957" s="17">
        <v>0</v>
      </c>
      <c r="BJ957">
        <v>19368</v>
      </c>
      <c r="BK957">
        <v>20765</v>
      </c>
      <c r="BL957" s="24">
        <v>30.21</v>
      </c>
      <c r="BM957">
        <v>0</v>
      </c>
      <c r="BN957">
        <v>0</v>
      </c>
      <c r="BO957">
        <v>0</v>
      </c>
      <c r="BP957">
        <v>1</v>
      </c>
      <c r="BQ957">
        <v>0</v>
      </c>
      <c r="BR957">
        <v>0</v>
      </c>
      <c r="BS957">
        <v>0</v>
      </c>
      <c r="BT957" s="17">
        <v>0</v>
      </c>
      <c r="BU957">
        <v>0</v>
      </c>
      <c r="BV957">
        <v>0</v>
      </c>
      <c r="BW957">
        <v>1</v>
      </c>
      <c r="BX957" s="17">
        <v>0</v>
      </c>
      <c r="BY957">
        <v>0</v>
      </c>
      <c r="BZ957">
        <v>0</v>
      </c>
      <c r="CA957">
        <v>0</v>
      </c>
      <c r="CB957">
        <v>0</v>
      </c>
      <c r="CC957" s="17">
        <v>0</v>
      </c>
      <c r="CD957">
        <v>1</v>
      </c>
      <c r="CE957">
        <v>0</v>
      </c>
      <c r="CF957">
        <v>0</v>
      </c>
      <c r="CG957">
        <v>0</v>
      </c>
      <c r="CH957">
        <v>1</v>
      </c>
      <c r="CI957">
        <v>1</v>
      </c>
      <c r="CJ957">
        <v>1</v>
      </c>
      <c r="CK957">
        <v>1</v>
      </c>
      <c r="CL957">
        <v>0</v>
      </c>
      <c r="CM957">
        <v>0</v>
      </c>
      <c r="CN957">
        <v>1</v>
      </c>
      <c r="CO957" s="17">
        <v>0</v>
      </c>
      <c r="CP957">
        <v>0.19600000000000001</v>
      </c>
      <c r="CQ957">
        <v>166</v>
      </c>
      <c r="CR957">
        <v>1</v>
      </c>
      <c r="CS957">
        <v>0</v>
      </c>
      <c r="CT957">
        <v>22</v>
      </c>
      <c r="CZ957" s="33" t="s">
        <v>85</v>
      </c>
    </row>
    <row r="958" spans="1:104" x14ac:dyDescent="0.25">
      <c r="A958">
        <v>957</v>
      </c>
      <c r="B958">
        <v>65</v>
      </c>
      <c r="C958" s="24" t="s">
        <v>3971</v>
      </c>
      <c r="D958" s="12">
        <v>5.23</v>
      </c>
      <c r="E958" s="13">
        <v>2.5</v>
      </c>
      <c r="F958" s="7">
        <f t="shared" si="232"/>
        <v>2.0920000000000001</v>
      </c>
      <c r="G958" s="7">
        <f t="shared" si="217"/>
        <v>2.7300000000000004</v>
      </c>
      <c r="H958" s="15">
        <f t="shared" si="218"/>
        <v>7.73</v>
      </c>
      <c r="I958" s="11">
        <f t="shared" si="219"/>
        <v>9.1373423589723498E-3</v>
      </c>
      <c r="J958" s="32">
        <f t="shared" si="220"/>
        <v>4.3677544736961515E-3</v>
      </c>
      <c r="K958" s="32">
        <f t="shared" si="221"/>
        <v>228.9505983045251</v>
      </c>
      <c r="L958" s="8">
        <v>0</v>
      </c>
      <c r="M958" s="9">
        <v>1</v>
      </c>
      <c r="N958" s="8">
        <v>0</v>
      </c>
      <c r="O958" s="9">
        <v>0</v>
      </c>
      <c r="P958" s="9">
        <v>0</v>
      </c>
      <c r="Q958" s="9">
        <v>1</v>
      </c>
      <c r="R958" s="9">
        <v>0</v>
      </c>
      <c r="S958" s="8">
        <v>52433</v>
      </c>
      <c r="T958" s="9">
        <v>18</v>
      </c>
      <c r="U958" s="9">
        <f t="shared" si="222"/>
        <v>52414</v>
      </c>
      <c r="V958" s="9">
        <f t="shared" si="223"/>
        <v>24</v>
      </c>
      <c r="W958" s="7">
        <v>13.153</v>
      </c>
      <c r="X958" s="7">
        <f t="shared" si="233"/>
        <v>8.9969999999999981</v>
      </c>
      <c r="Y958" s="9">
        <v>1</v>
      </c>
      <c r="Z958" s="9">
        <v>0</v>
      </c>
      <c r="AA958" s="9">
        <v>0</v>
      </c>
      <c r="AB958" s="9">
        <v>0</v>
      </c>
      <c r="AC958" s="9">
        <v>0</v>
      </c>
      <c r="AD958" s="29">
        <v>1</v>
      </c>
      <c r="AE958" s="9">
        <v>0</v>
      </c>
      <c r="AF958" s="9">
        <v>1</v>
      </c>
      <c r="AG958" s="29">
        <v>0</v>
      </c>
      <c r="AH958" s="9">
        <v>0</v>
      </c>
      <c r="AI958" s="29">
        <v>1</v>
      </c>
      <c r="AJ958" s="20">
        <v>1981</v>
      </c>
      <c r="AK958" s="32" t="s">
        <v>98</v>
      </c>
      <c r="AL958" s="32" t="s">
        <v>98</v>
      </c>
      <c r="AM958" s="32" t="s">
        <v>98</v>
      </c>
      <c r="AN958" s="42" t="s">
        <v>98</v>
      </c>
      <c r="AO958" s="41">
        <v>1</v>
      </c>
      <c r="AP958" s="17">
        <v>0</v>
      </c>
      <c r="AQ958">
        <v>0.51700000000000002</v>
      </c>
      <c r="AR958" s="39">
        <f t="shared" si="229"/>
        <v>0.48299999999999998</v>
      </c>
      <c r="AS958" t="s">
        <v>98</v>
      </c>
      <c r="AT958" s="39" t="s">
        <v>98</v>
      </c>
      <c r="AU958">
        <v>0</v>
      </c>
      <c r="AV958" s="17">
        <v>1</v>
      </c>
      <c r="AW958" t="s">
        <v>98</v>
      </c>
      <c r="AX958" s="17" t="s">
        <v>98</v>
      </c>
      <c r="AY958" s="17" t="s">
        <v>233</v>
      </c>
      <c r="AZ958">
        <v>1</v>
      </c>
      <c r="BA958">
        <v>0</v>
      </c>
      <c r="BB958">
        <v>0</v>
      </c>
      <c r="BC958">
        <v>0</v>
      </c>
      <c r="BD958">
        <v>0</v>
      </c>
      <c r="BE958">
        <v>0</v>
      </c>
      <c r="BF958" s="17">
        <v>0</v>
      </c>
      <c r="BG958">
        <v>1</v>
      </c>
      <c r="BH958">
        <v>0</v>
      </c>
      <c r="BI958" s="17">
        <v>0</v>
      </c>
      <c r="BJ958">
        <v>19368</v>
      </c>
      <c r="BK958">
        <v>20765</v>
      </c>
      <c r="BL958" s="24">
        <v>28.15</v>
      </c>
      <c r="BM958">
        <v>0</v>
      </c>
      <c r="BN958">
        <v>0</v>
      </c>
      <c r="BO958">
        <v>0</v>
      </c>
      <c r="BP958">
        <v>1</v>
      </c>
      <c r="BQ958">
        <v>0</v>
      </c>
      <c r="BR958">
        <v>0</v>
      </c>
      <c r="BS958">
        <v>0</v>
      </c>
      <c r="BT958" s="17">
        <v>0</v>
      </c>
      <c r="BU958">
        <v>0</v>
      </c>
      <c r="BV958">
        <v>0</v>
      </c>
      <c r="BW958">
        <v>1</v>
      </c>
      <c r="BX958" s="17">
        <v>0</v>
      </c>
      <c r="BY958">
        <v>0</v>
      </c>
      <c r="BZ958">
        <v>0</v>
      </c>
      <c r="CA958">
        <v>0</v>
      </c>
      <c r="CB958">
        <v>0</v>
      </c>
      <c r="CC958" s="17">
        <v>0</v>
      </c>
      <c r="CD958">
        <v>1</v>
      </c>
      <c r="CE958">
        <v>0</v>
      </c>
      <c r="CF958">
        <v>0</v>
      </c>
      <c r="CG958">
        <v>0</v>
      </c>
      <c r="CH958">
        <v>1</v>
      </c>
      <c r="CI958">
        <v>1</v>
      </c>
      <c r="CJ958">
        <v>1</v>
      </c>
      <c r="CK958">
        <v>1</v>
      </c>
      <c r="CL958">
        <v>0</v>
      </c>
      <c r="CM958">
        <v>0</v>
      </c>
      <c r="CN958">
        <v>1</v>
      </c>
      <c r="CO958" s="17">
        <v>0</v>
      </c>
      <c r="CP958">
        <v>0.19600000000000001</v>
      </c>
      <c r="CQ958">
        <v>166</v>
      </c>
      <c r="CR958">
        <v>1</v>
      </c>
      <c r="CS958">
        <v>0</v>
      </c>
      <c r="CT958">
        <v>22</v>
      </c>
      <c r="CZ958" s="33" t="s">
        <v>85</v>
      </c>
    </row>
    <row r="959" spans="1:104" x14ac:dyDescent="0.25">
      <c r="A959">
        <v>958</v>
      </c>
      <c r="B959">
        <v>65</v>
      </c>
      <c r="C959" s="24" t="s">
        <v>3971</v>
      </c>
      <c r="D959" s="12">
        <v>5.29</v>
      </c>
      <c r="E959" s="13">
        <v>1.34</v>
      </c>
      <c r="F959" s="7">
        <f t="shared" si="232"/>
        <v>3.9477611940298507</v>
      </c>
      <c r="G959" s="7">
        <f t="shared" si="217"/>
        <v>3.95</v>
      </c>
      <c r="H959" s="15">
        <f t="shared" si="218"/>
        <v>6.63</v>
      </c>
      <c r="I959" s="11">
        <f t="shared" si="219"/>
        <v>7.1312399672231297E-2</v>
      </c>
      <c r="J959" s="32">
        <f t="shared" si="220"/>
        <v>1.8064010502984867E-2</v>
      </c>
      <c r="K959" s="32">
        <f t="shared" si="221"/>
        <v>55.358692347680027</v>
      </c>
      <c r="L959" s="8">
        <v>0</v>
      </c>
      <c r="M959" s="9">
        <v>1</v>
      </c>
      <c r="N959" s="8">
        <v>0</v>
      </c>
      <c r="O959" s="9">
        <v>0</v>
      </c>
      <c r="P959" s="9">
        <v>0</v>
      </c>
      <c r="Q959" s="9">
        <v>1</v>
      </c>
      <c r="R959" s="9">
        <v>0</v>
      </c>
      <c r="S959" s="8">
        <v>3069</v>
      </c>
      <c r="T959" s="9">
        <v>19</v>
      </c>
      <c r="U959" s="9">
        <f t="shared" si="222"/>
        <v>3049</v>
      </c>
      <c r="V959" s="9">
        <f t="shared" si="223"/>
        <v>24</v>
      </c>
      <c r="W959" s="7">
        <v>13.131</v>
      </c>
      <c r="X959" s="7">
        <f t="shared" si="233"/>
        <v>9.1490000000000009</v>
      </c>
      <c r="Y959" s="9">
        <v>1</v>
      </c>
      <c r="Z959" s="9">
        <v>0</v>
      </c>
      <c r="AA959" s="9">
        <v>0</v>
      </c>
      <c r="AB959" s="9">
        <v>0</v>
      </c>
      <c r="AC959" s="9">
        <v>0</v>
      </c>
      <c r="AD959" s="29">
        <v>1</v>
      </c>
      <c r="AE959" s="9">
        <v>0</v>
      </c>
      <c r="AF959" s="9">
        <v>1</v>
      </c>
      <c r="AG959" s="29">
        <v>0</v>
      </c>
      <c r="AH959" s="9">
        <v>0</v>
      </c>
      <c r="AI959" s="29">
        <v>1</v>
      </c>
      <c r="AJ959" s="20">
        <v>1981</v>
      </c>
      <c r="AK959" s="32" t="s">
        <v>98</v>
      </c>
      <c r="AL959" s="32" t="s">
        <v>98</v>
      </c>
      <c r="AM959" s="32" t="s">
        <v>98</v>
      </c>
      <c r="AN959" s="42" t="s">
        <v>98</v>
      </c>
      <c r="AO959" s="41">
        <f>1-AP959</f>
        <v>0.93799999999999994</v>
      </c>
      <c r="AP959" s="17">
        <v>6.2E-2</v>
      </c>
      <c r="AQ959">
        <v>0.52400000000000002</v>
      </c>
      <c r="AR959" s="39">
        <f t="shared" si="229"/>
        <v>0.47599999999999998</v>
      </c>
      <c r="AS959" t="s">
        <v>98</v>
      </c>
      <c r="AT959" s="39" t="s">
        <v>98</v>
      </c>
      <c r="AU959">
        <v>0</v>
      </c>
      <c r="AV959" s="17">
        <v>1</v>
      </c>
      <c r="AW959" t="s">
        <v>98</v>
      </c>
      <c r="AX959" s="17" t="s">
        <v>98</v>
      </c>
      <c r="AY959" s="17" t="s">
        <v>233</v>
      </c>
      <c r="AZ959">
        <v>1</v>
      </c>
      <c r="BA959">
        <v>0</v>
      </c>
      <c r="BB959">
        <v>0</v>
      </c>
      <c r="BC959">
        <v>0</v>
      </c>
      <c r="BD959">
        <v>0</v>
      </c>
      <c r="BE959">
        <v>0</v>
      </c>
      <c r="BF959" s="17">
        <v>0</v>
      </c>
      <c r="BG959">
        <v>1</v>
      </c>
      <c r="BH959">
        <v>0</v>
      </c>
      <c r="BI959" s="17">
        <v>0</v>
      </c>
      <c r="BJ959">
        <v>19368</v>
      </c>
      <c r="BK959">
        <v>20765</v>
      </c>
      <c r="BL959" s="24">
        <v>28.28</v>
      </c>
      <c r="BM959">
        <v>0</v>
      </c>
      <c r="BN959">
        <v>0</v>
      </c>
      <c r="BO959">
        <v>0</v>
      </c>
      <c r="BP959">
        <v>1</v>
      </c>
      <c r="BQ959">
        <v>0</v>
      </c>
      <c r="BR959">
        <v>0</v>
      </c>
      <c r="BS959">
        <v>0</v>
      </c>
      <c r="BT959" s="17">
        <v>0</v>
      </c>
      <c r="BU959">
        <v>1</v>
      </c>
      <c r="BV959">
        <v>0</v>
      </c>
      <c r="BW959">
        <v>0</v>
      </c>
      <c r="BX959" s="17">
        <v>0</v>
      </c>
      <c r="BY959">
        <v>0</v>
      </c>
      <c r="BZ959">
        <v>0</v>
      </c>
      <c r="CA959">
        <v>0</v>
      </c>
      <c r="CB959">
        <v>0</v>
      </c>
      <c r="CC959" s="17">
        <v>0</v>
      </c>
      <c r="CD959">
        <v>1</v>
      </c>
      <c r="CE959">
        <v>0</v>
      </c>
      <c r="CF959">
        <v>0</v>
      </c>
      <c r="CG959">
        <v>0</v>
      </c>
      <c r="CH959">
        <v>1</v>
      </c>
      <c r="CI959">
        <v>1</v>
      </c>
      <c r="CJ959">
        <v>1</v>
      </c>
      <c r="CK959">
        <v>1</v>
      </c>
      <c r="CL959">
        <v>0</v>
      </c>
      <c r="CM959">
        <v>0</v>
      </c>
      <c r="CN959">
        <v>1</v>
      </c>
      <c r="CO959" s="17">
        <v>0</v>
      </c>
      <c r="CP959">
        <v>0.19600000000000001</v>
      </c>
      <c r="CQ959">
        <v>166</v>
      </c>
      <c r="CR959">
        <v>1</v>
      </c>
      <c r="CS959">
        <v>0</v>
      </c>
      <c r="CT959">
        <v>22</v>
      </c>
      <c r="CZ959" s="33" t="s">
        <v>85</v>
      </c>
    </row>
    <row r="960" spans="1:104" x14ac:dyDescent="0.25">
      <c r="A960">
        <v>959</v>
      </c>
      <c r="B960">
        <v>65</v>
      </c>
      <c r="C960" s="24" t="s">
        <v>3971</v>
      </c>
      <c r="D960" s="12">
        <v>4.28</v>
      </c>
      <c r="E960" s="13">
        <v>2.9</v>
      </c>
      <c r="F960" s="7">
        <f t="shared" si="232"/>
        <v>1.4758620689655173</v>
      </c>
      <c r="G960" s="7">
        <f t="shared" si="217"/>
        <v>1.3800000000000003</v>
      </c>
      <c r="H960" s="15">
        <f t="shared" si="218"/>
        <v>7.18</v>
      </c>
      <c r="I960" s="11">
        <f t="shared" si="219"/>
        <v>6.7985965340321289E-3</v>
      </c>
      <c r="J960" s="32">
        <f t="shared" si="220"/>
        <v>4.6065256889470038E-3</v>
      </c>
      <c r="K960" s="32">
        <f t="shared" si="221"/>
        <v>217.0833438309964</v>
      </c>
      <c r="L960" s="8">
        <v>0</v>
      </c>
      <c r="M960" s="9">
        <v>1</v>
      </c>
      <c r="N960" s="8">
        <v>0</v>
      </c>
      <c r="O960" s="9">
        <v>0</v>
      </c>
      <c r="P960" s="9">
        <v>0</v>
      </c>
      <c r="Q960" s="9">
        <v>1</v>
      </c>
      <c r="R960" s="9">
        <v>0</v>
      </c>
      <c r="S960" s="8">
        <v>47143</v>
      </c>
      <c r="T960" s="9">
        <v>19</v>
      </c>
      <c r="U960" s="9">
        <f t="shared" si="222"/>
        <v>47123</v>
      </c>
      <c r="V960" s="9">
        <f t="shared" si="223"/>
        <v>24</v>
      </c>
      <c r="W960" s="7">
        <v>13.154999999999999</v>
      </c>
      <c r="X960" s="7">
        <f t="shared" si="233"/>
        <v>11.055</v>
      </c>
      <c r="Y960" s="9">
        <v>1</v>
      </c>
      <c r="Z960" s="9">
        <v>0</v>
      </c>
      <c r="AA960" s="9">
        <v>0</v>
      </c>
      <c r="AB960" s="9">
        <v>0</v>
      </c>
      <c r="AC960" s="9">
        <v>0</v>
      </c>
      <c r="AD960" s="29">
        <v>1</v>
      </c>
      <c r="AE960" s="9">
        <v>0</v>
      </c>
      <c r="AF960" s="9">
        <v>1</v>
      </c>
      <c r="AG960" s="29">
        <v>0</v>
      </c>
      <c r="AH960" s="9">
        <v>0</v>
      </c>
      <c r="AI960" s="29">
        <v>1</v>
      </c>
      <c r="AJ960" s="20">
        <v>1981</v>
      </c>
      <c r="AK960" s="32" t="s">
        <v>98</v>
      </c>
      <c r="AL960" s="32" t="s">
        <v>98</v>
      </c>
      <c r="AM960" s="32" t="s">
        <v>98</v>
      </c>
      <c r="AN960" s="42" t="s">
        <v>98</v>
      </c>
      <c r="AO960" s="41">
        <v>0</v>
      </c>
      <c r="AP960" s="17">
        <v>1</v>
      </c>
      <c r="AQ960">
        <v>0.63300000000000001</v>
      </c>
      <c r="AR960" s="39">
        <f t="shared" si="229"/>
        <v>0.36699999999999999</v>
      </c>
      <c r="AS960" t="s">
        <v>98</v>
      </c>
      <c r="AT960" s="39" t="s">
        <v>98</v>
      </c>
      <c r="AU960">
        <v>0</v>
      </c>
      <c r="AV960" s="17">
        <v>1</v>
      </c>
      <c r="AW960" t="s">
        <v>98</v>
      </c>
      <c r="AX960" s="17" t="s">
        <v>98</v>
      </c>
      <c r="AY960" s="17" t="s">
        <v>233</v>
      </c>
      <c r="AZ960">
        <v>1</v>
      </c>
      <c r="BA960">
        <v>0</v>
      </c>
      <c r="BB960">
        <v>0</v>
      </c>
      <c r="BC960">
        <v>0</v>
      </c>
      <c r="BD960">
        <v>0</v>
      </c>
      <c r="BE960">
        <v>0</v>
      </c>
      <c r="BF960" s="17">
        <v>0</v>
      </c>
      <c r="BG960">
        <v>1</v>
      </c>
      <c r="BH960">
        <v>0</v>
      </c>
      <c r="BI960" s="17">
        <v>0</v>
      </c>
      <c r="BJ960">
        <v>19368</v>
      </c>
      <c r="BK960">
        <v>20765</v>
      </c>
      <c r="BL960" s="24">
        <v>30.21</v>
      </c>
      <c r="BM960">
        <v>0</v>
      </c>
      <c r="BN960">
        <v>0</v>
      </c>
      <c r="BO960">
        <v>0</v>
      </c>
      <c r="BP960">
        <v>1</v>
      </c>
      <c r="BQ960">
        <v>0</v>
      </c>
      <c r="BR960">
        <v>0</v>
      </c>
      <c r="BS960">
        <v>0</v>
      </c>
      <c r="BT960" s="17">
        <v>0</v>
      </c>
      <c r="BU960">
        <v>1</v>
      </c>
      <c r="BV960">
        <v>0</v>
      </c>
      <c r="BW960">
        <v>0</v>
      </c>
      <c r="BX960" s="17">
        <v>0</v>
      </c>
      <c r="BY960">
        <v>0</v>
      </c>
      <c r="BZ960">
        <v>0</v>
      </c>
      <c r="CA960">
        <v>0</v>
      </c>
      <c r="CB960">
        <v>0</v>
      </c>
      <c r="CC960" s="17">
        <v>0</v>
      </c>
      <c r="CD960">
        <v>1</v>
      </c>
      <c r="CE960">
        <v>0</v>
      </c>
      <c r="CF960">
        <v>0</v>
      </c>
      <c r="CG960">
        <v>0</v>
      </c>
      <c r="CH960">
        <v>1</v>
      </c>
      <c r="CI960">
        <v>1</v>
      </c>
      <c r="CJ960">
        <v>1</v>
      </c>
      <c r="CK960">
        <v>1</v>
      </c>
      <c r="CL960">
        <v>0</v>
      </c>
      <c r="CM960">
        <v>0</v>
      </c>
      <c r="CN960">
        <v>1</v>
      </c>
      <c r="CO960" s="17">
        <v>0</v>
      </c>
      <c r="CP960">
        <v>0.19600000000000001</v>
      </c>
      <c r="CQ960">
        <v>166</v>
      </c>
      <c r="CR960">
        <v>1</v>
      </c>
      <c r="CS960">
        <v>0</v>
      </c>
      <c r="CT960">
        <v>22</v>
      </c>
      <c r="CZ960" s="33" t="s">
        <v>85</v>
      </c>
    </row>
    <row r="961" spans="1:104" x14ac:dyDescent="0.25">
      <c r="A961">
        <v>960</v>
      </c>
      <c r="B961">
        <v>65</v>
      </c>
      <c r="C961" s="24" t="s">
        <v>3971</v>
      </c>
      <c r="D961" s="12">
        <v>4.25</v>
      </c>
      <c r="E961" s="13">
        <v>2.7</v>
      </c>
      <c r="F961" s="7">
        <f t="shared" si="232"/>
        <v>1.574074074074074</v>
      </c>
      <c r="G961" s="7">
        <f t="shared" si="217"/>
        <v>1.5499999999999998</v>
      </c>
      <c r="H961" s="15">
        <f t="shared" si="218"/>
        <v>6.95</v>
      </c>
      <c r="I961" s="11">
        <f t="shared" si="219"/>
        <v>7.0258228637515583E-3</v>
      </c>
      <c r="J961" s="32">
        <f t="shared" si="220"/>
        <v>4.4634639369715784E-3</v>
      </c>
      <c r="K961" s="32">
        <f t="shared" si="221"/>
        <v>224.04124109009635</v>
      </c>
      <c r="L961" s="8">
        <v>0</v>
      </c>
      <c r="M961" s="9">
        <v>1</v>
      </c>
      <c r="N961" s="8">
        <v>0</v>
      </c>
      <c r="O961" s="9">
        <v>0</v>
      </c>
      <c r="P961" s="9">
        <v>0</v>
      </c>
      <c r="Q961" s="9">
        <v>1</v>
      </c>
      <c r="R961" s="9">
        <v>0</v>
      </c>
      <c r="S961" s="8">
        <v>50212</v>
      </c>
      <c r="T961" s="9">
        <v>19</v>
      </c>
      <c r="U961" s="9">
        <f t="shared" si="222"/>
        <v>50192</v>
      </c>
      <c r="V961" s="9">
        <f t="shared" si="223"/>
        <v>24</v>
      </c>
      <c r="W961" s="7">
        <v>13.153</v>
      </c>
      <c r="X961" s="7">
        <f t="shared" si="233"/>
        <v>8.9969999999999981</v>
      </c>
      <c r="Y961" s="9">
        <v>1</v>
      </c>
      <c r="Z961" s="9">
        <v>0</v>
      </c>
      <c r="AA961" s="9">
        <v>0</v>
      </c>
      <c r="AB961" s="9">
        <v>0</v>
      </c>
      <c r="AC961" s="9">
        <v>0</v>
      </c>
      <c r="AD961" s="29">
        <v>1</v>
      </c>
      <c r="AE961" s="9">
        <v>0</v>
      </c>
      <c r="AF961" s="9">
        <v>1</v>
      </c>
      <c r="AG961" s="29">
        <v>0</v>
      </c>
      <c r="AH961" s="9">
        <v>0</v>
      </c>
      <c r="AI961" s="29">
        <v>1</v>
      </c>
      <c r="AJ961" s="20">
        <v>1981</v>
      </c>
      <c r="AK961" s="32" t="s">
        <v>98</v>
      </c>
      <c r="AL961" s="32" t="s">
        <v>98</v>
      </c>
      <c r="AM961" s="32" t="s">
        <v>98</v>
      </c>
      <c r="AN961" s="42" t="s">
        <v>98</v>
      </c>
      <c r="AO961" s="41">
        <v>1</v>
      </c>
      <c r="AP961" s="17">
        <v>0</v>
      </c>
      <c r="AQ961">
        <v>0.51700000000000002</v>
      </c>
      <c r="AR961" s="39">
        <f t="shared" si="229"/>
        <v>0.48299999999999998</v>
      </c>
      <c r="AS961" t="s">
        <v>98</v>
      </c>
      <c r="AT961" s="39" t="s">
        <v>98</v>
      </c>
      <c r="AU961">
        <v>0</v>
      </c>
      <c r="AV961" s="17">
        <v>1</v>
      </c>
      <c r="AW961" t="s">
        <v>98</v>
      </c>
      <c r="AX961" s="17" t="s">
        <v>98</v>
      </c>
      <c r="AY961" s="17" t="s">
        <v>233</v>
      </c>
      <c r="AZ961">
        <v>1</v>
      </c>
      <c r="BA961">
        <v>0</v>
      </c>
      <c r="BB961">
        <v>0</v>
      </c>
      <c r="BC961">
        <v>0</v>
      </c>
      <c r="BD961">
        <v>0</v>
      </c>
      <c r="BE961">
        <v>0</v>
      </c>
      <c r="BF961" s="17">
        <v>0</v>
      </c>
      <c r="BG961">
        <v>1</v>
      </c>
      <c r="BH961">
        <v>0</v>
      </c>
      <c r="BI961" s="17">
        <v>0</v>
      </c>
      <c r="BJ961">
        <v>19368</v>
      </c>
      <c r="BK961">
        <v>20765</v>
      </c>
      <c r="BL961" s="24">
        <v>28.15</v>
      </c>
      <c r="BM961">
        <v>0</v>
      </c>
      <c r="BN961">
        <v>0</v>
      </c>
      <c r="BO961">
        <v>0</v>
      </c>
      <c r="BP961">
        <v>1</v>
      </c>
      <c r="BQ961">
        <v>0</v>
      </c>
      <c r="BR961">
        <v>0</v>
      </c>
      <c r="BS961">
        <v>0</v>
      </c>
      <c r="BT961" s="17">
        <v>0</v>
      </c>
      <c r="BU961">
        <v>1</v>
      </c>
      <c r="BV961">
        <v>0</v>
      </c>
      <c r="BW961">
        <v>0</v>
      </c>
      <c r="BX961" s="17">
        <v>0</v>
      </c>
      <c r="BY961">
        <v>0</v>
      </c>
      <c r="BZ961">
        <v>0</v>
      </c>
      <c r="CA961">
        <v>0</v>
      </c>
      <c r="CB961">
        <v>0</v>
      </c>
      <c r="CC961" s="17">
        <v>0</v>
      </c>
      <c r="CD961">
        <v>1</v>
      </c>
      <c r="CE961">
        <v>0</v>
      </c>
      <c r="CF961">
        <v>0</v>
      </c>
      <c r="CG961">
        <v>0</v>
      </c>
      <c r="CH961">
        <v>1</v>
      </c>
      <c r="CI961">
        <v>1</v>
      </c>
      <c r="CJ961">
        <v>1</v>
      </c>
      <c r="CK961">
        <v>1</v>
      </c>
      <c r="CL961">
        <v>0</v>
      </c>
      <c r="CM961">
        <v>0</v>
      </c>
      <c r="CN961">
        <v>1</v>
      </c>
      <c r="CO961" s="17">
        <v>0</v>
      </c>
      <c r="CP961">
        <v>0.19600000000000001</v>
      </c>
      <c r="CQ961">
        <v>166</v>
      </c>
      <c r="CR961">
        <v>1</v>
      </c>
      <c r="CS961">
        <v>0</v>
      </c>
      <c r="CT961">
        <v>22</v>
      </c>
      <c r="CZ961" s="33" t="s">
        <v>85</v>
      </c>
    </row>
    <row r="962" spans="1:104" x14ac:dyDescent="0.25">
      <c r="A962">
        <v>961</v>
      </c>
      <c r="B962">
        <v>66</v>
      </c>
      <c r="C962" s="24" t="s">
        <v>3979</v>
      </c>
      <c r="D962" s="12">
        <v>6.4</v>
      </c>
      <c r="E962" s="13">
        <v>1</v>
      </c>
      <c r="F962" s="7">
        <f t="shared" si="232"/>
        <v>6.4</v>
      </c>
      <c r="G962" s="7">
        <f t="shared" ref="G962:G1025" si="234">D962-E962</f>
        <v>5.4</v>
      </c>
      <c r="H962" s="15">
        <f t="shared" ref="H962:H1025" si="235">D962+E962</f>
        <v>7.4</v>
      </c>
      <c r="I962" s="11">
        <f t="shared" ref="I962:I1025" si="236">IFERROR(F962/SQRT(F962^2+U962), "X")</f>
        <v>0.26973742357178704</v>
      </c>
      <c r="J962" s="32">
        <f t="shared" ref="J962:J1025" si="237">IFERROR(SQRT((1-I962^2)/U962), "X")</f>
        <v>4.2146472433091726E-2</v>
      </c>
      <c r="K962" s="32">
        <f t="shared" ref="K962:K1025" si="238">IFERROR(1/J962, "X")</f>
        <v>23.726778120933318</v>
      </c>
      <c r="L962" s="8">
        <v>0</v>
      </c>
      <c r="M962" s="9">
        <v>1</v>
      </c>
      <c r="N962" s="8">
        <v>1</v>
      </c>
      <c r="O962" s="9">
        <v>0</v>
      </c>
      <c r="P962" s="9">
        <v>0</v>
      </c>
      <c r="Q962" s="9">
        <v>0</v>
      </c>
      <c r="R962" s="9">
        <v>0</v>
      </c>
      <c r="S962" s="8">
        <v>526</v>
      </c>
      <c r="T962" s="9">
        <v>3</v>
      </c>
      <c r="U962" s="9">
        <f t="shared" ref="U962:U1025" si="239">S962-T962-1</f>
        <v>522</v>
      </c>
      <c r="V962" s="9">
        <f t="shared" ref="V962:V1025" si="240">COUNTIF(B:B,B962)</f>
        <v>8</v>
      </c>
      <c r="W962" s="7">
        <v>11.6</v>
      </c>
      <c r="X962" s="7">
        <f t="shared" si="233"/>
        <v>10.399999999999999</v>
      </c>
      <c r="Y962" s="9">
        <v>1</v>
      </c>
      <c r="Z962" s="9">
        <v>0</v>
      </c>
      <c r="AA962" s="9">
        <v>0</v>
      </c>
      <c r="AB962" s="9">
        <v>1</v>
      </c>
      <c r="AC962" s="9">
        <v>0</v>
      </c>
      <c r="AD962" s="29">
        <v>0</v>
      </c>
      <c r="AE962" s="9">
        <v>0</v>
      </c>
      <c r="AF962" s="9">
        <v>1</v>
      </c>
      <c r="AG962" s="29">
        <v>0</v>
      </c>
      <c r="AH962" s="9">
        <v>0</v>
      </c>
      <c r="AI962" s="29">
        <v>1</v>
      </c>
      <c r="AJ962" s="20">
        <v>1983</v>
      </c>
      <c r="AK962" s="32" t="s">
        <v>98</v>
      </c>
      <c r="AL962" s="32" t="s">
        <v>98</v>
      </c>
      <c r="AM962" s="32" t="s">
        <v>98</v>
      </c>
      <c r="AN962" s="42" t="s">
        <v>98</v>
      </c>
      <c r="AO962" s="41">
        <v>1</v>
      </c>
      <c r="AP962" s="17">
        <v>0</v>
      </c>
      <c r="AQ962">
        <v>1</v>
      </c>
      <c r="AR962" s="39">
        <f t="shared" si="229"/>
        <v>0</v>
      </c>
      <c r="AS962">
        <v>0.45400000000000001</v>
      </c>
      <c r="AT962" s="39">
        <f t="shared" ref="AT962:AT976" si="241">1-AS962</f>
        <v>0.54600000000000004</v>
      </c>
      <c r="AU962">
        <v>0</v>
      </c>
      <c r="AV962" s="17">
        <v>1</v>
      </c>
      <c r="AW962">
        <v>0</v>
      </c>
      <c r="AX962" s="17">
        <v>1</v>
      </c>
      <c r="AY962" s="17" t="s">
        <v>19</v>
      </c>
      <c r="AZ962">
        <v>0</v>
      </c>
      <c r="BA962">
        <v>0</v>
      </c>
      <c r="BB962">
        <v>0</v>
      </c>
      <c r="BC962">
        <v>0</v>
      </c>
      <c r="BD962">
        <v>0</v>
      </c>
      <c r="BE962">
        <v>0</v>
      </c>
      <c r="BF962" s="17">
        <v>1</v>
      </c>
      <c r="BG962">
        <v>0</v>
      </c>
      <c r="BH962">
        <v>1</v>
      </c>
      <c r="BI962" s="17">
        <v>0</v>
      </c>
      <c r="BJ962">
        <v>925</v>
      </c>
      <c r="BK962" t="s">
        <v>98</v>
      </c>
      <c r="BL962" s="24">
        <v>28</v>
      </c>
      <c r="BM962">
        <v>0</v>
      </c>
      <c r="BN962">
        <v>0</v>
      </c>
      <c r="BO962">
        <v>1</v>
      </c>
      <c r="BP962">
        <v>0</v>
      </c>
      <c r="BQ962">
        <v>0</v>
      </c>
      <c r="BR962">
        <v>0</v>
      </c>
      <c r="BS962">
        <v>0</v>
      </c>
      <c r="BT962" s="17">
        <v>0</v>
      </c>
      <c r="BU962">
        <v>0</v>
      </c>
      <c r="BV962">
        <v>0</v>
      </c>
      <c r="BW962">
        <v>0</v>
      </c>
      <c r="BX962" s="17">
        <v>0</v>
      </c>
      <c r="BY962">
        <v>0</v>
      </c>
      <c r="BZ962">
        <v>0</v>
      </c>
      <c r="CA962">
        <v>0</v>
      </c>
      <c r="CB962">
        <v>0</v>
      </c>
      <c r="CC962" s="17">
        <v>0</v>
      </c>
      <c r="CD962">
        <v>0</v>
      </c>
      <c r="CE962">
        <v>0</v>
      </c>
      <c r="CF962">
        <v>0</v>
      </c>
      <c r="CG962">
        <v>0</v>
      </c>
      <c r="CH962">
        <v>0</v>
      </c>
      <c r="CI962">
        <v>0</v>
      </c>
      <c r="CJ962">
        <v>0</v>
      </c>
      <c r="CK962">
        <v>0</v>
      </c>
      <c r="CL962">
        <v>1</v>
      </c>
      <c r="CM962">
        <v>1</v>
      </c>
      <c r="CN962">
        <v>0</v>
      </c>
      <c r="CO962" s="17">
        <v>0</v>
      </c>
      <c r="CP962">
        <v>0.21149999999999999</v>
      </c>
      <c r="CQ962">
        <v>6</v>
      </c>
      <c r="CR962">
        <v>1</v>
      </c>
      <c r="CS962">
        <v>0</v>
      </c>
      <c r="CT962">
        <v>7</v>
      </c>
      <c r="CZ962" s="33" t="s">
        <v>85</v>
      </c>
    </row>
    <row r="963" spans="1:104" x14ac:dyDescent="0.25">
      <c r="A963">
        <v>962</v>
      </c>
      <c r="B963">
        <v>66</v>
      </c>
      <c r="C963" s="24" t="s">
        <v>3979</v>
      </c>
      <c r="D963" s="12">
        <v>5.8</v>
      </c>
      <c r="E963" s="13">
        <v>1.2</v>
      </c>
      <c r="F963" s="7">
        <f t="shared" si="232"/>
        <v>4.833333333333333</v>
      </c>
      <c r="G963" s="7">
        <f t="shared" si="234"/>
        <v>4.5999999999999996</v>
      </c>
      <c r="H963" s="15">
        <f t="shared" si="235"/>
        <v>7</v>
      </c>
      <c r="I963" s="11">
        <f t="shared" si="236"/>
        <v>0.20948049241473998</v>
      </c>
      <c r="J963" s="32">
        <f t="shared" si="237"/>
        <v>4.3340791534084135E-2</v>
      </c>
      <c r="K963" s="32">
        <f t="shared" si="238"/>
        <v>23.07295193752007</v>
      </c>
      <c r="L963" s="8">
        <v>0</v>
      </c>
      <c r="M963" s="9">
        <v>1</v>
      </c>
      <c r="N963" s="8">
        <v>1</v>
      </c>
      <c r="O963" s="9">
        <v>0</v>
      </c>
      <c r="P963" s="9">
        <v>0</v>
      </c>
      <c r="Q963" s="9">
        <v>0</v>
      </c>
      <c r="R963" s="9">
        <v>0</v>
      </c>
      <c r="S963" s="8">
        <v>515</v>
      </c>
      <c r="T963" s="9">
        <v>5</v>
      </c>
      <c r="U963" s="9">
        <f t="shared" si="239"/>
        <v>509</v>
      </c>
      <c r="V963" s="9">
        <f t="shared" si="240"/>
        <v>8</v>
      </c>
      <c r="W963" s="7">
        <v>11.6</v>
      </c>
      <c r="X963" s="7">
        <f t="shared" si="233"/>
        <v>10.399999999999999</v>
      </c>
      <c r="Y963" s="9">
        <v>1</v>
      </c>
      <c r="Z963" s="9">
        <v>0</v>
      </c>
      <c r="AA963" s="9">
        <v>0</v>
      </c>
      <c r="AB963" s="9">
        <v>1</v>
      </c>
      <c r="AC963" s="9">
        <v>0</v>
      </c>
      <c r="AD963" s="29">
        <v>0</v>
      </c>
      <c r="AE963" s="9">
        <v>0</v>
      </c>
      <c r="AF963" s="9">
        <v>1</v>
      </c>
      <c r="AG963" s="29">
        <v>0</v>
      </c>
      <c r="AH963" s="9">
        <v>0</v>
      </c>
      <c r="AI963" s="29">
        <v>1</v>
      </c>
      <c r="AJ963" s="20">
        <v>1983</v>
      </c>
      <c r="AK963" s="32" t="s">
        <v>98</v>
      </c>
      <c r="AL963" s="32" t="s">
        <v>98</v>
      </c>
      <c r="AM963" s="32" t="s">
        <v>98</v>
      </c>
      <c r="AN963" s="42" t="s">
        <v>98</v>
      </c>
      <c r="AO963" s="41">
        <v>1</v>
      </c>
      <c r="AP963" s="17">
        <v>0</v>
      </c>
      <c r="AQ963">
        <v>1</v>
      </c>
      <c r="AR963" s="39">
        <f t="shared" si="229"/>
        <v>0</v>
      </c>
      <c r="AS963">
        <v>0.45400000000000001</v>
      </c>
      <c r="AT963" s="39">
        <f t="shared" si="241"/>
        <v>0.54600000000000004</v>
      </c>
      <c r="AU963">
        <v>0</v>
      </c>
      <c r="AV963" s="17">
        <v>1</v>
      </c>
      <c r="AW963">
        <v>0</v>
      </c>
      <c r="AX963" s="17">
        <v>1</v>
      </c>
      <c r="AY963" s="17" t="s">
        <v>19</v>
      </c>
      <c r="AZ963">
        <v>0</v>
      </c>
      <c r="BA963">
        <v>0</v>
      </c>
      <c r="BB963">
        <v>0</v>
      </c>
      <c r="BC963">
        <v>0</v>
      </c>
      <c r="BD963">
        <v>0</v>
      </c>
      <c r="BE963">
        <v>0</v>
      </c>
      <c r="BF963" s="17">
        <v>1</v>
      </c>
      <c r="BG963">
        <v>0</v>
      </c>
      <c r="BH963">
        <v>1</v>
      </c>
      <c r="BI963" s="17">
        <v>0</v>
      </c>
      <c r="BJ963">
        <v>925</v>
      </c>
      <c r="BK963" t="s">
        <v>98</v>
      </c>
      <c r="BL963" s="24">
        <v>28</v>
      </c>
      <c r="BM963">
        <v>0</v>
      </c>
      <c r="BN963">
        <v>0</v>
      </c>
      <c r="BO963">
        <v>1</v>
      </c>
      <c r="BP963">
        <v>0</v>
      </c>
      <c r="BQ963">
        <v>0</v>
      </c>
      <c r="BR963">
        <v>0</v>
      </c>
      <c r="BS963">
        <v>0</v>
      </c>
      <c r="BT963" s="17">
        <v>0</v>
      </c>
      <c r="BU963">
        <v>0</v>
      </c>
      <c r="BV963">
        <v>0</v>
      </c>
      <c r="BW963">
        <v>0</v>
      </c>
      <c r="BX963" s="17">
        <v>0</v>
      </c>
      <c r="BY963">
        <v>0</v>
      </c>
      <c r="BZ963">
        <v>0</v>
      </c>
      <c r="CA963">
        <v>0</v>
      </c>
      <c r="CB963">
        <v>0</v>
      </c>
      <c r="CC963" s="17">
        <v>0</v>
      </c>
      <c r="CD963">
        <v>0</v>
      </c>
      <c r="CE963">
        <v>0</v>
      </c>
      <c r="CF963">
        <v>0</v>
      </c>
      <c r="CG963">
        <v>0</v>
      </c>
      <c r="CH963">
        <v>0</v>
      </c>
      <c r="CI963">
        <v>0</v>
      </c>
      <c r="CJ963">
        <v>0</v>
      </c>
      <c r="CK963">
        <v>0</v>
      </c>
      <c r="CL963">
        <v>1</v>
      </c>
      <c r="CM963">
        <v>1</v>
      </c>
      <c r="CN963">
        <v>0</v>
      </c>
      <c r="CO963" s="17">
        <v>0</v>
      </c>
      <c r="CP963">
        <v>0.21149999999999999</v>
      </c>
      <c r="CQ963">
        <v>6</v>
      </c>
      <c r="CR963">
        <v>1</v>
      </c>
      <c r="CS963">
        <v>0</v>
      </c>
      <c r="CT963">
        <v>7</v>
      </c>
      <c r="CZ963" s="33" t="s">
        <v>85</v>
      </c>
    </row>
    <row r="964" spans="1:104" x14ac:dyDescent="0.25">
      <c r="A964">
        <v>963</v>
      </c>
      <c r="B964">
        <v>66</v>
      </c>
      <c r="C964" s="24" t="s">
        <v>3979</v>
      </c>
      <c r="D964" s="12">
        <v>8.8000000000000007</v>
      </c>
      <c r="E964" s="13">
        <v>1.6</v>
      </c>
      <c r="F964" s="7">
        <f t="shared" si="232"/>
        <v>5.5</v>
      </c>
      <c r="G964" s="7">
        <f t="shared" si="234"/>
        <v>7.2000000000000011</v>
      </c>
      <c r="H964" s="15">
        <f t="shared" si="235"/>
        <v>10.4</v>
      </c>
      <c r="I964" s="11">
        <f t="shared" si="236"/>
        <v>0.2368468497303001</v>
      </c>
      <c r="J964" s="32">
        <f t="shared" si="237"/>
        <v>4.306306358732729E-2</v>
      </c>
      <c r="K964" s="32">
        <f t="shared" si="238"/>
        <v>23.221757039466244</v>
      </c>
      <c r="L964" s="8">
        <v>0</v>
      </c>
      <c r="M964" s="9">
        <v>1</v>
      </c>
      <c r="N964" s="8">
        <v>1</v>
      </c>
      <c r="O964" s="9">
        <v>0</v>
      </c>
      <c r="P964" s="9">
        <v>0</v>
      </c>
      <c r="Q964" s="9">
        <v>0</v>
      </c>
      <c r="R964" s="9">
        <v>0</v>
      </c>
      <c r="S964" s="8">
        <v>515</v>
      </c>
      <c r="T964" s="9">
        <v>5</v>
      </c>
      <c r="U964" s="9">
        <f t="shared" si="239"/>
        <v>509</v>
      </c>
      <c r="V964" s="9">
        <f t="shared" si="240"/>
        <v>8</v>
      </c>
      <c r="W964" s="7">
        <v>11.6</v>
      </c>
      <c r="X964" s="7">
        <f t="shared" si="233"/>
        <v>10.399999999999999</v>
      </c>
      <c r="Y964" s="9">
        <v>1</v>
      </c>
      <c r="Z964" s="9">
        <v>0</v>
      </c>
      <c r="AA964" s="9">
        <v>0</v>
      </c>
      <c r="AB964" s="9">
        <v>1</v>
      </c>
      <c r="AC964" s="9">
        <v>0</v>
      </c>
      <c r="AD964" s="29">
        <v>0</v>
      </c>
      <c r="AE964" s="9">
        <v>0</v>
      </c>
      <c r="AF964" s="9">
        <v>1</v>
      </c>
      <c r="AG964" s="29">
        <v>0</v>
      </c>
      <c r="AH964" s="9">
        <v>0</v>
      </c>
      <c r="AI964" s="29">
        <v>1</v>
      </c>
      <c r="AJ964" s="20">
        <v>1983</v>
      </c>
      <c r="AK964" s="32" t="s">
        <v>98</v>
      </c>
      <c r="AL964" s="32" t="s">
        <v>98</v>
      </c>
      <c r="AM964" s="32" t="s">
        <v>98</v>
      </c>
      <c r="AN964" s="42" t="s">
        <v>98</v>
      </c>
      <c r="AO964" s="41">
        <v>1</v>
      </c>
      <c r="AP964" s="17">
        <v>0</v>
      </c>
      <c r="AQ964">
        <v>1</v>
      </c>
      <c r="AR964" s="39">
        <f t="shared" si="229"/>
        <v>0</v>
      </c>
      <c r="AS964">
        <v>0.45400000000000001</v>
      </c>
      <c r="AT964" s="39">
        <f t="shared" si="241"/>
        <v>0.54600000000000004</v>
      </c>
      <c r="AU964">
        <v>0</v>
      </c>
      <c r="AV964" s="17">
        <v>1</v>
      </c>
      <c r="AW964">
        <v>0</v>
      </c>
      <c r="AX964" s="17">
        <v>1</v>
      </c>
      <c r="AY964" s="17" t="s">
        <v>19</v>
      </c>
      <c r="AZ964">
        <v>0</v>
      </c>
      <c r="BA964">
        <v>0</v>
      </c>
      <c r="BB964">
        <v>0</v>
      </c>
      <c r="BC964">
        <v>0</v>
      </c>
      <c r="BD964">
        <v>0</v>
      </c>
      <c r="BE964">
        <v>0</v>
      </c>
      <c r="BF964" s="17">
        <v>1</v>
      </c>
      <c r="BG964">
        <v>0</v>
      </c>
      <c r="BH964">
        <v>1</v>
      </c>
      <c r="BI964" s="17">
        <v>0</v>
      </c>
      <c r="BJ964">
        <v>925</v>
      </c>
      <c r="BK964" t="s">
        <v>98</v>
      </c>
      <c r="BL964" s="24">
        <v>28</v>
      </c>
      <c r="BM964">
        <v>0</v>
      </c>
      <c r="BN964">
        <v>0</v>
      </c>
      <c r="BO964">
        <v>1</v>
      </c>
      <c r="BP964">
        <v>0</v>
      </c>
      <c r="BQ964">
        <v>0</v>
      </c>
      <c r="BR964">
        <v>0</v>
      </c>
      <c r="BS964">
        <v>0</v>
      </c>
      <c r="BT964" s="17">
        <v>0</v>
      </c>
      <c r="BU964">
        <v>0</v>
      </c>
      <c r="BV964">
        <v>0</v>
      </c>
      <c r="BW964">
        <v>0</v>
      </c>
      <c r="BX964" s="17">
        <v>0</v>
      </c>
      <c r="BY964">
        <v>0</v>
      </c>
      <c r="BZ964">
        <v>0</v>
      </c>
      <c r="CA964">
        <v>0</v>
      </c>
      <c r="CB964">
        <v>0</v>
      </c>
      <c r="CC964" s="17">
        <v>0</v>
      </c>
      <c r="CD964">
        <v>0</v>
      </c>
      <c r="CE964">
        <v>0</v>
      </c>
      <c r="CF964">
        <v>0</v>
      </c>
      <c r="CG964">
        <v>0</v>
      </c>
      <c r="CH964">
        <v>0</v>
      </c>
      <c r="CI964">
        <v>0</v>
      </c>
      <c r="CJ964">
        <v>0</v>
      </c>
      <c r="CK964">
        <v>0</v>
      </c>
      <c r="CL964">
        <v>1</v>
      </c>
      <c r="CM964">
        <v>1</v>
      </c>
      <c r="CN964">
        <v>0</v>
      </c>
      <c r="CO964" s="17">
        <v>0</v>
      </c>
      <c r="CP964">
        <v>0.21149999999999999</v>
      </c>
      <c r="CQ964">
        <v>6</v>
      </c>
      <c r="CR964">
        <v>1</v>
      </c>
      <c r="CS964">
        <v>0</v>
      </c>
      <c r="CT964">
        <v>7</v>
      </c>
      <c r="CZ964" s="33" t="s">
        <v>85</v>
      </c>
    </row>
    <row r="965" spans="1:104" x14ac:dyDescent="0.25">
      <c r="A965">
        <v>964</v>
      </c>
      <c r="B965">
        <v>66</v>
      </c>
      <c r="C965" s="24" t="s">
        <v>3979</v>
      </c>
      <c r="D965" s="12">
        <v>8.1999999999999993</v>
      </c>
      <c r="E965" s="13">
        <v>2</v>
      </c>
      <c r="F965" s="7">
        <f t="shared" si="232"/>
        <v>4.0999999999999996</v>
      </c>
      <c r="G965" s="7">
        <f t="shared" si="234"/>
        <v>6.1999999999999993</v>
      </c>
      <c r="H965" s="15">
        <f t="shared" si="235"/>
        <v>10.199999999999999</v>
      </c>
      <c r="I965" s="11">
        <f t="shared" si="236"/>
        <v>0.18017670483805717</v>
      </c>
      <c r="J965" s="32">
        <f t="shared" si="237"/>
        <v>4.3945537765379801E-2</v>
      </c>
      <c r="K965" s="32">
        <f t="shared" si="238"/>
        <v>22.755438910291314</v>
      </c>
      <c r="L965" s="8">
        <v>0</v>
      </c>
      <c r="M965" s="9">
        <v>1</v>
      </c>
      <c r="N965" s="8">
        <v>1</v>
      </c>
      <c r="O965" s="9">
        <v>0</v>
      </c>
      <c r="P965" s="9">
        <v>0</v>
      </c>
      <c r="Q965" s="9">
        <v>0</v>
      </c>
      <c r="R965" s="9">
        <v>0</v>
      </c>
      <c r="S965" s="8">
        <v>515</v>
      </c>
      <c r="T965" s="9">
        <v>13</v>
      </c>
      <c r="U965" s="9">
        <f t="shared" si="239"/>
        <v>501</v>
      </c>
      <c r="V965" s="9">
        <f t="shared" si="240"/>
        <v>8</v>
      </c>
      <c r="W965" s="7">
        <v>11.6</v>
      </c>
      <c r="X965" s="7">
        <f t="shared" si="233"/>
        <v>10.399999999999999</v>
      </c>
      <c r="Y965" s="9">
        <v>1</v>
      </c>
      <c r="Z965" s="9">
        <v>0</v>
      </c>
      <c r="AA965" s="9">
        <v>0</v>
      </c>
      <c r="AB965" s="9">
        <v>1</v>
      </c>
      <c r="AC965" s="9">
        <v>0</v>
      </c>
      <c r="AD965" s="29">
        <v>0</v>
      </c>
      <c r="AE965" s="9">
        <v>0</v>
      </c>
      <c r="AF965" s="9">
        <v>1</v>
      </c>
      <c r="AG965" s="29">
        <v>0</v>
      </c>
      <c r="AH965" s="9">
        <v>0</v>
      </c>
      <c r="AI965" s="29">
        <v>1</v>
      </c>
      <c r="AJ965" s="20">
        <v>1983</v>
      </c>
      <c r="AK965" s="32" t="s">
        <v>98</v>
      </c>
      <c r="AL965" s="32" t="s">
        <v>98</v>
      </c>
      <c r="AM965" s="32" t="s">
        <v>98</v>
      </c>
      <c r="AN965" s="42" t="s">
        <v>98</v>
      </c>
      <c r="AO965" s="41">
        <v>1</v>
      </c>
      <c r="AP965" s="17">
        <v>0</v>
      </c>
      <c r="AQ965">
        <v>1</v>
      </c>
      <c r="AR965" s="39">
        <f t="shared" si="229"/>
        <v>0</v>
      </c>
      <c r="AS965">
        <v>0.45400000000000001</v>
      </c>
      <c r="AT965" s="39">
        <f t="shared" si="241"/>
        <v>0.54600000000000004</v>
      </c>
      <c r="AU965">
        <v>0</v>
      </c>
      <c r="AV965" s="17">
        <v>1</v>
      </c>
      <c r="AW965">
        <v>0</v>
      </c>
      <c r="AX965" s="17">
        <v>1</v>
      </c>
      <c r="AY965" s="17" t="s">
        <v>19</v>
      </c>
      <c r="AZ965">
        <v>0</v>
      </c>
      <c r="BA965">
        <v>0</v>
      </c>
      <c r="BB965">
        <v>0</v>
      </c>
      <c r="BC965">
        <v>0</v>
      </c>
      <c r="BD965">
        <v>0</v>
      </c>
      <c r="BE965">
        <v>0</v>
      </c>
      <c r="BF965" s="17">
        <v>1</v>
      </c>
      <c r="BG965">
        <v>0</v>
      </c>
      <c r="BH965">
        <v>1</v>
      </c>
      <c r="BI965" s="17">
        <v>0</v>
      </c>
      <c r="BJ965">
        <v>925</v>
      </c>
      <c r="BK965" t="s">
        <v>98</v>
      </c>
      <c r="BL965" s="24">
        <v>28</v>
      </c>
      <c r="BM965">
        <v>0</v>
      </c>
      <c r="BN965">
        <v>0</v>
      </c>
      <c r="BO965">
        <v>1</v>
      </c>
      <c r="BP965">
        <v>0</v>
      </c>
      <c r="BQ965">
        <v>0</v>
      </c>
      <c r="BR965">
        <v>0</v>
      </c>
      <c r="BS965">
        <v>0</v>
      </c>
      <c r="BT965" s="17">
        <v>0</v>
      </c>
      <c r="BU965">
        <v>0</v>
      </c>
      <c r="BV965">
        <v>0</v>
      </c>
      <c r="BW965">
        <v>0</v>
      </c>
      <c r="BX965" s="17">
        <v>0</v>
      </c>
      <c r="BY965">
        <v>0</v>
      </c>
      <c r="BZ965">
        <v>0</v>
      </c>
      <c r="CA965">
        <v>0</v>
      </c>
      <c r="CB965">
        <v>0</v>
      </c>
      <c r="CC965" s="17">
        <v>0</v>
      </c>
      <c r="CD965">
        <v>0</v>
      </c>
      <c r="CE965">
        <v>0</v>
      </c>
      <c r="CF965">
        <v>0</v>
      </c>
      <c r="CG965">
        <v>0</v>
      </c>
      <c r="CH965">
        <v>0</v>
      </c>
      <c r="CI965">
        <v>0</v>
      </c>
      <c r="CJ965">
        <v>0</v>
      </c>
      <c r="CK965">
        <v>0</v>
      </c>
      <c r="CL965">
        <v>1</v>
      </c>
      <c r="CM965">
        <v>1</v>
      </c>
      <c r="CN965">
        <v>0</v>
      </c>
      <c r="CO965" s="17">
        <v>0</v>
      </c>
      <c r="CP965">
        <v>0.21149999999999999</v>
      </c>
      <c r="CQ965">
        <v>6</v>
      </c>
      <c r="CR965">
        <v>1</v>
      </c>
      <c r="CS965">
        <v>0</v>
      </c>
      <c r="CT965">
        <v>7</v>
      </c>
      <c r="CZ965" s="33" t="s">
        <v>85</v>
      </c>
    </row>
    <row r="966" spans="1:104" x14ac:dyDescent="0.25">
      <c r="A966">
        <v>965</v>
      </c>
      <c r="B966">
        <v>66</v>
      </c>
      <c r="C966" s="24" t="s">
        <v>3979</v>
      </c>
      <c r="D966" s="12">
        <v>7.4</v>
      </c>
      <c r="E966" s="13">
        <v>0.8</v>
      </c>
      <c r="F966" s="7">
        <f t="shared" si="232"/>
        <v>9.25</v>
      </c>
      <c r="G966" s="7">
        <f t="shared" si="234"/>
        <v>6.6000000000000005</v>
      </c>
      <c r="H966" s="15">
        <f t="shared" si="235"/>
        <v>8.2000000000000011</v>
      </c>
      <c r="I966" s="11">
        <f t="shared" si="236"/>
        <v>0.37527207837150228</v>
      </c>
      <c r="J966" s="32">
        <f t="shared" si="237"/>
        <v>4.0569954418540784E-2</v>
      </c>
      <c r="K966" s="32">
        <f t="shared" si="238"/>
        <v>24.64878293141469</v>
      </c>
      <c r="L966" s="8">
        <v>0</v>
      </c>
      <c r="M966" s="9">
        <v>1</v>
      </c>
      <c r="N966" s="8">
        <v>1</v>
      </c>
      <c r="O966" s="9">
        <v>0</v>
      </c>
      <c r="P966" s="9">
        <v>0</v>
      </c>
      <c r="Q966" s="9">
        <v>0</v>
      </c>
      <c r="R966" s="9">
        <v>0</v>
      </c>
      <c r="S966" s="8">
        <v>526</v>
      </c>
      <c r="T966" s="9">
        <v>3</v>
      </c>
      <c r="U966" s="9">
        <f t="shared" si="239"/>
        <v>522</v>
      </c>
      <c r="V966" s="9">
        <f t="shared" si="240"/>
        <v>8</v>
      </c>
      <c r="W966" s="7">
        <v>11.6</v>
      </c>
      <c r="X966" s="7">
        <f t="shared" si="233"/>
        <v>10.399999999999999</v>
      </c>
      <c r="Y966" s="9">
        <v>1</v>
      </c>
      <c r="Z966" s="9">
        <v>0</v>
      </c>
      <c r="AA966" s="9">
        <v>0</v>
      </c>
      <c r="AB966" s="9">
        <v>1</v>
      </c>
      <c r="AC966" s="9">
        <v>0</v>
      </c>
      <c r="AD966" s="29">
        <v>0</v>
      </c>
      <c r="AE966" s="9">
        <v>0</v>
      </c>
      <c r="AF966" s="9">
        <v>1</v>
      </c>
      <c r="AG966" s="29">
        <v>0</v>
      </c>
      <c r="AH966" s="9">
        <v>0</v>
      </c>
      <c r="AI966" s="29">
        <v>1</v>
      </c>
      <c r="AJ966" s="20">
        <v>1983</v>
      </c>
      <c r="AK966" s="32" t="s">
        <v>98</v>
      </c>
      <c r="AL966" s="32" t="s">
        <v>98</v>
      </c>
      <c r="AM966" s="32" t="s">
        <v>98</v>
      </c>
      <c r="AN966" s="42" t="s">
        <v>98</v>
      </c>
      <c r="AO966" s="41">
        <v>1</v>
      </c>
      <c r="AP966" s="17">
        <v>0</v>
      </c>
      <c r="AQ966">
        <v>1</v>
      </c>
      <c r="AR966" s="39">
        <f t="shared" si="229"/>
        <v>0</v>
      </c>
      <c r="AS966">
        <v>0.45400000000000001</v>
      </c>
      <c r="AT966" s="39">
        <f t="shared" si="241"/>
        <v>0.54600000000000004</v>
      </c>
      <c r="AU966">
        <v>0</v>
      </c>
      <c r="AV966" s="17">
        <v>1</v>
      </c>
      <c r="AW966">
        <v>0</v>
      </c>
      <c r="AX966" s="17">
        <v>1</v>
      </c>
      <c r="AY966" s="17" t="s">
        <v>19</v>
      </c>
      <c r="AZ966">
        <v>0</v>
      </c>
      <c r="BA966">
        <v>0</v>
      </c>
      <c r="BB966">
        <v>0</v>
      </c>
      <c r="BC966">
        <v>0</v>
      </c>
      <c r="BD966">
        <v>0</v>
      </c>
      <c r="BE966">
        <v>0</v>
      </c>
      <c r="BF966" s="17">
        <v>1</v>
      </c>
      <c r="BG966">
        <v>0</v>
      </c>
      <c r="BH966">
        <v>1</v>
      </c>
      <c r="BI966" s="17">
        <v>0</v>
      </c>
      <c r="BJ966">
        <v>925</v>
      </c>
      <c r="BK966" t="s">
        <v>98</v>
      </c>
      <c r="BL966" s="24">
        <v>28</v>
      </c>
      <c r="BM966">
        <v>0</v>
      </c>
      <c r="BN966">
        <v>0</v>
      </c>
      <c r="BO966">
        <v>1</v>
      </c>
      <c r="BP966">
        <v>0</v>
      </c>
      <c r="BQ966">
        <v>0</v>
      </c>
      <c r="BR966">
        <v>0</v>
      </c>
      <c r="BS966">
        <v>0</v>
      </c>
      <c r="BT966" s="17">
        <v>0</v>
      </c>
      <c r="BU966">
        <v>0</v>
      </c>
      <c r="BV966">
        <v>0</v>
      </c>
      <c r="BW966">
        <v>0</v>
      </c>
      <c r="BX966" s="17">
        <v>0</v>
      </c>
      <c r="BY966">
        <v>0</v>
      </c>
      <c r="BZ966">
        <v>0</v>
      </c>
      <c r="CA966">
        <v>0</v>
      </c>
      <c r="CB966">
        <v>0</v>
      </c>
      <c r="CC966" s="17">
        <v>0</v>
      </c>
      <c r="CD966">
        <v>0</v>
      </c>
      <c r="CE966">
        <v>0</v>
      </c>
      <c r="CF966">
        <v>0</v>
      </c>
      <c r="CG966">
        <v>0</v>
      </c>
      <c r="CH966">
        <v>0</v>
      </c>
      <c r="CI966">
        <v>0</v>
      </c>
      <c r="CJ966">
        <v>0</v>
      </c>
      <c r="CK966">
        <v>0</v>
      </c>
      <c r="CL966">
        <v>1</v>
      </c>
      <c r="CM966">
        <v>1</v>
      </c>
      <c r="CN966">
        <v>0</v>
      </c>
      <c r="CO966" s="17">
        <v>0</v>
      </c>
      <c r="CP966">
        <v>0.21149999999999999</v>
      </c>
      <c r="CQ966">
        <v>6</v>
      </c>
      <c r="CR966">
        <v>1</v>
      </c>
      <c r="CS966">
        <v>0</v>
      </c>
      <c r="CT966">
        <v>7</v>
      </c>
      <c r="CZ966" s="33" t="s">
        <v>85</v>
      </c>
    </row>
    <row r="967" spans="1:104" x14ac:dyDescent="0.25">
      <c r="A967">
        <v>966</v>
      </c>
      <c r="B967">
        <v>66</v>
      </c>
      <c r="C967" s="24" t="s">
        <v>3979</v>
      </c>
      <c r="D967" s="12">
        <v>7.1</v>
      </c>
      <c r="E967" s="13">
        <v>0.9</v>
      </c>
      <c r="F967" s="7">
        <f t="shared" si="232"/>
        <v>7.8888888888888884</v>
      </c>
      <c r="G967" s="7">
        <f t="shared" si="234"/>
        <v>6.1999999999999993</v>
      </c>
      <c r="H967" s="15">
        <f t="shared" si="235"/>
        <v>8</v>
      </c>
      <c r="I967" s="11">
        <f t="shared" si="236"/>
        <v>0.33007193484128955</v>
      </c>
      <c r="J967" s="32">
        <f t="shared" si="237"/>
        <v>4.1840104416501489E-2</v>
      </c>
      <c r="K967" s="32">
        <f t="shared" si="238"/>
        <v>23.900513967302768</v>
      </c>
      <c r="L967" s="8">
        <v>0</v>
      </c>
      <c r="M967" s="9">
        <v>1</v>
      </c>
      <c r="N967" s="8">
        <v>1</v>
      </c>
      <c r="O967" s="9">
        <v>0</v>
      </c>
      <c r="P967" s="9">
        <v>0</v>
      </c>
      <c r="Q967" s="9">
        <v>0</v>
      </c>
      <c r="R967" s="9">
        <v>0</v>
      </c>
      <c r="S967" s="8">
        <v>515</v>
      </c>
      <c r="T967" s="9">
        <v>5</v>
      </c>
      <c r="U967" s="9">
        <f t="shared" si="239"/>
        <v>509</v>
      </c>
      <c r="V967" s="9">
        <f t="shared" si="240"/>
        <v>8</v>
      </c>
      <c r="W967" s="7">
        <v>11.6</v>
      </c>
      <c r="X967" s="7">
        <f t="shared" si="233"/>
        <v>10.399999999999999</v>
      </c>
      <c r="Y967" s="9">
        <v>1</v>
      </c>
      <c r="Z967" s="9">
        <v>0</v>
      </c>
      <c r="AA967" s="9">
        <v>0</v>
      </c>
      <c r="AB967" s="9">
        <v>1</v>
      </c>
      <c r="AC967" s="9">
        <v>0</v>
      </c>
      <c r="AD967" s="29">
        <v>0</v>
      </c>
      <c r="AE967" s="9">
        <v>0</v>
      </c>
      <c r="AF967" s="9">
        <v>1</v>
      </c>
      <c r="AG967" s="29">
        <v>0</v>
      </c>
      <c r="AH967" s="9">
        <v>0</v>
      </c>
      <c r="AI967" s="29">
        <v>1</v>
      </c>
      <c r="AJ967" s="20">
        <v>1983</v>
      </c>
      <c r="AK967" s="32" t="s">
        <v>98</v>
      </c>
      <c r="AL967" s="32" t="s">
        <v>98</v>
      </c>
      <c r="AM967" s="32" t="s">
        <v>98</v>
      </c>
      <c r="AN967" s="42" t="s">
        <v>98</v>
      </c>
      <c r="AO967" s="41">
        <v>1</v>
      </c>
      <c r="AP967" s="17">
        <v>0</v>
      </c>
      <c r="AQ967">
        <v>1</v>
      </c>
      <c r="AR967" s="39">
        <f t="shared" si="229"/>
        <v>0</v>
      </c>
      <c r="AS967">
        <v>0.45400000000000001</v>
      </c>
      <c r="AT967" s="39">
        <f t="shared" si="241"/>
        <v>0.54600000000000004</v>
      </c>
      <c r="AU967">
        <v>0</v>
      </c>
      <c r="AV967" s="17">
        <v>1</v>
      </c>
      <c r="AW967">
        <v>0</v>
      </c>
      <c r="AX967" s="17">
        <v>1</v>
      </c>
      <c r="AY967" s="17" t="s">
        <v>19</v>
      </c>
      <c r="AZ967">
        <v>0</v>
      </c>
      <c r="BA967">
        <v>0</v>
      </c>
      <c r="BB967">
        <v>0</v>
      </c>
      <c r="BC967">
        <v>0</v>
      </c>
      <c r="BD967">
        <v>0</v>
      </c>
      <c r="BE967">
        <v>0</v>
      </c>
      <c r="BF967" s="17">
        <v>1</v>
      </c>
      <c r="BG967">
        <v>0</v>
      </c>
      <c r="BH967">
        <v>1</v>
      </c>
      <c r="BI967" s="17">
        <v>0</v>
      </c>
      <c r="BJ967">
        <v>925</v>
      </c>
      <c r="BK967" t="s">
        <v>98</v>
      </c>
      <c r="BL967" s="24">
        <v>28</v>
      </c>
      <c r="BM967">
        <v>0</v>
      </c>
      <c r="BN967">
        <v>0</v>
      </c>
      <c r="BO967">
        <v>1</v>
      </c>
      <c r="BP967">
        <v>0</v>
      </c>
      <c r="BQ967">
        <v>0</v>
      </c>
      <c r="BR967">
        <v>0</v>
      </c>
      <c r="BS967">
        <v>0</v>
      </c>
      <c r="BT967" s="17">
        <v>0</v>
      </c>
      <c r="BU967">
        <v>0</v>
      </c>
      <c r="BV967">
        <v>0</v>
      </c>
      <c r="BW967">
        <v>0</v>
      </c>
      <c r="BX967" s="17">
        <v>0</v>
      </c>
      <c r="BY967">
        <v>0</v>
      </c>
      <c r="BZ967">
        <v>0</v>
      </c>
      <c r="CA967">
        <v>0</v>
      </c>
      <c r="CB967">
        <v>0</v>
      </c>
      <c r="CC967" s="17">
        <v>0</v>
      </c>
      <c r="CD967">
        <v>0</v>
      </c>
      <c r="CE967">
        <v>0</v>
      </c>
      <c r="CF967">
        <v>0</v>
      </c>
      <c r="CG967">
        <v>0</v>
      </c>
      <c r="CH967">
        <v>0</v>
      </c>
      <c r="CI967">
        <v>0</v>
      </c>
      <c r="CJ967">
        <v>0</v>
      </c>
      <c r="CK967">
        <v>0</v>
      </c>
      <c r="CL967">
        <v>1</v>
      </c>
      <c r="CM967">
        <v>1</v>
      </c>
      <c r="CN967">
        <v>0</v>
      </c>
      <c r="CO967" s="17">
        <v>0</v>
      </c>
      <c r="CP967">
        <v>0.21149999999999999</v>
      </c>
      <c r="CQ967">
        <v>6</v>
      </c>
      <c r="CR967">
        <v>1</v>
      </c>
      <c r="CS967">
        <v>0</v>
      </c>
      <c r="CT967">
        <v>7</v>
      </c>
      <c r="CZ967" s="33" t="s">
        <v>85</v>
      </c>
    </row>
    <row r="968" spans="1:104" x14ac:dyDescent="0.25">
      <c r="A968">
        <v>967</v>
      </c>
      <c r="B968">
        <v>66</v>
      </c>
      <c r="C968" s="24" t="s">
        <v>3979</v>
      </c>
      <c r="D968" s="12">
        <v>8.4</v>
      </c>
      <c r="E968" s="13">
        <v>1.3</v>
      </c>
      <c r="F968" s="7">
        <f t="shared" si="232"/>
        <v>6.4615384615384617</v>
      </c>
      <c r="G968" s="7">
        <f t="shared" si="234"/>
        <v>7.1000000000000005</v>
      </c>
      <c r="H968" s="15">
        <f t="shared" si="235"/>
        <v>9.7000000000000011</v>
      </c>
      <c r="I968" s="11">
        <f t="shared" si="236"/>
        <v>0.27735463364540874</v>
      </c>
      <c r="J968" s="32">
        <f t="shared" si="237"/>
        <v>4.2923931397503737E-2</v>
      </c>
      <c r="K968" s="32">
        <f t="shared" si="238"/>
        <v>23.297027262935089</v>
      </c>
      <c r="L968" s="8">
        <v>0</v>
      </c>
      <c r="M968" s="9">
        <v>1</v>
      </c>
      <c r="N968" s="8">
        <v>1</v>
      </c>
      <c r="O968" s="9">
        <v>0</v>
      </c>
      <c r="P968" s="9">
        <v>0</v>
      </c>
      <c r="Q968" s="9">
        <v>0</v>
      </c>
      <c r="R968" s="9">
        <v>0</v>
      </c>
      <c r="S968" s="8">
        <v>515</v>
      </c>
      <c r="T968" s="9">
        <v>13</v>
      </c>
      <c r="U968" s="9">
        <f t="shared" si="239"/>
        <v>501</v>
      </c>
      <c r="V968" s="9">
        <f t="shared" si="240"/>
        <v>8</v>
      </c>
      <c r="W968" s="7">
        <v>11.6</v>
      </c>
      <c r="X968" s="7">
        <f t="shared" si="233"/>
        <v>10.399999999999999</v>
      </c>
      <c r="Y968" s="9">
        <v>1</v>
      </c>
      <c r="Z968" s="9">
        <v>0</v>
      </c>
      <c r="AA968" s="9">
        <v>0</v>
      </c>
      <c r="AB968" s="9">
        <v>1</v>
      </c>
      <c r="AC968" s="9">
        <v>0</v>
      </c>
      <c r="AD968" s="29">
        <v>0</v>
      </c>
      <c r="AE968" s="9">
        <v>0</v>
      </c>
      <c r="AF968" s="9">
        <v>1</v>
      </c>
      <c r="AG968" s="29">
        <v>0</v>
      </c>
      <c r="AH968" s="9">
        <v>0</v>
      </c>
      <c r="AI968" s="29">
        <v>1</v>
      </c>
      <c r="AJ968" s="20">
        <v>1983</v>
      </c>
      <c r="AK968" s="32" t="s">
        <v>98</v>
      </c>
      <c r="AL968" s="32" t="s">
        <v>98</v>
      </c>
      <c r="AM968" s="32" t="s">
        <v>98</v>
      </c>
      <c r="AN968" s="42" t="s">
        <v>98</v>
      </c>
      <c r="AO968" s="41">
        <v>1</v>
      </c>
      <c r="AP968" s="17">
        <v>0</v>
      </c>
      <c r="AQ968">
        <v>1</v>
      </c>
      <c r="AR968" s="39">
        <f t="shared" si="229"/>
        <v>0</v>
      </c>
      <c r="AS968">
        <v>0.45400000000000001</v>
      </c>
      <c r="AT968" s="39">
        <f t="shared" si="241"/>
        <v>0.54600000000000004</v>
      </c>
      <c r="AU968">
        <v>0</v>
      </c>
      <c r="AV968" s="17">
        <v>1</v>
      </c>
      <c r="AW968">
        <v>0</v>
      </c>
      <c r="AX968" s="17">
        <v>1</v>
      </c>
      <c r="AY968" s="17" t="s">
        <v>19</v>
      </c>
      <c r="AZ968">
        <v>0</v>
      </c>
      <c r="BA968">
        <v>0</v>
      </c>
      <c r="BB968">
        <v>0</v>
      </c>
      <c r="BC968">
        <v>0</v>
      </c>
      <c r="BD968">
        <v>0</v>
      </c>
      <c r="BE968">
        <v>0</v>
      </c>
      <c r="BF968" s="17">
        <v>1</v>
      </c>
      <c r="BG968">
        <v>0</v>
      </c>
      <c r="BH968">
        <v>1</v>
      </c>
      <c r="BI968" s="17">
        <v>0</v>
      </c>
      <c r="BJ968">
        <v>925</v>
      </c>
      <c r="BK968" t="s">
        <v>98</v>
      </c>
      <c r="BL968" s="24">
        <v>28</v>
      </c>
      <c r="BM968">
        <v>0</v>
      </c>
      <c r="BN968">
        <v>0</v>
      </c>
      <c r="BO968">
        <v>1</v>
      </c>
      <c r="BP968">
        <v>0</v>
      </c>
      <c r="BQ968">
        <v>0</v>
      </c>
      <c r="BR968">
        <v>0</v>
      </c>
      <c r="BS968">
        <v>0</v>
      </c>
      <c r="BT968" s="17">
        <v>0</v>
      </c>
      <c r="BU968">
        <v>0</v>
      </c>
      <c r="BV968">
        <v>0</v>
      </c>
      <c r="BW968">
        <v>0</v>
      </c>
      <c r="BX968" s="17">
        <v>0</v>
      </c>
      <c r="BY968">
        <v>0</v>
      </c>
      <c r="BZ968">
        <v>0</v>
      </c>
      <c r="CA968">
        <v>0</v>
      </c>
      <c r="CB968">
        <v>0</v>
      </c>
      <c r="CC968" s="17">
        <v>0</v>
      </c>
      <c r="CD968">
        <v>0</v>
      </c>
      <c r="CE968">
        <v>0</v>
      </c>
      <c r="CF968">
        <v>0</v>
      </c>
      <c r="CG968">
        <v>0</v>
      </c>
      <c r="CH968">
        <v>0</v>
      </c>
      <c r="CI968">
        <v>0</v>
      </c>
      <c r="CJ968">
        <v>0</v>
      </c>
      <c r="CK968">
        <v>0</v>
      </c>
      <c r="CL968">
        <v>1</v>
      </c>
      <c r="CM968">
        <v>1</v>
      </c>
      <c r="CN968">
        <v>0</v>
      </c>
      <c r="CO968" s="17">
        <v>0</v>
      </c>
      <c r="CP968">
        <v>0.21149999999999999</v>
      </c>
      <c r="CQ968">
        <v>6</v>
      </c>
      <c r="CR968">
        <v>1</v>
      </c>
      <c r="CS968">
        <v>0</v>
      </c>
      <c r="CT968">
        <v>7</v>
      </c>
      <c r="CZ968" s="33" t="s">
        <v>85</v>
      </c>
    </row>
    <row r="969" spans="1:104" x14ac:dyDescent="0.25">
      <c r="A969">
        <v>968</v>
      </c>
      <c r="B969">
        <v>66</v>
      </c>
      <c r="C969" s="24" t="s">
        <v>3979</v>
      </c>
      <c r="D969" s="12">
        <v>8.8000000000000007</v>
      </c>
      <c r="E969" s="13">
        <v>1.5</v>
      </c>
      <c r="F969" s="7">
        <f t="shared" si="232"/>
        <v>5.8666666666666671</v>
      </c>
      <c r="G969" s="7">
        <f t="shared" si="234"/>
        <v>7.3000000000000007</v>
      </c>
      <c r="H969" s="15">
        <f t="shared" si="235"/>
        <v>10.3</v>
      </c>
      <c r="I969" s="11">
        <f t="shared" si="236"/>
        <v>0.25353914385959897</v>
      </c>
      <c r="J969" s="32">
        <f t="shared" si="237"/>
        <v>4.3216899521522557E-2</v>
      </c>
      <c r="K969" s="32">
        <f t="shared" si="238"/>
        <v>23.139096304259112</v>
      </c>
      <c r="L969" s="8">
        <v>0</v>
      </c>
      <c r="M969" s="9">
        <v>1</v>
      </c>
      <c r="N969" s="8">
        <v>1</v>
      </c>
      <c r="O969" s="9">
        <v>0</v>
      </c>
      <c r="P969" s="9">
        <v>0</v>
      </c>
      <c r="Q969" s="9">
        <v>0</v>
      </c>
      <c r="R969" s="9">
        <v>0</v>
      </c>
      <c r="S969" s="8">
        <v>515</v>
      </c>
      <c r="T969" s="9">
        <v>13</v>
      </c>
      <c r="U969" s="9">
        <f t="shared" si="239"/>
        <v>501</v>
      </c>
      <c r="V969" s="9">
        <f t="shared" si="240"/>
        <v>8</v>
      </c>
      <c r="W969" s="7">
        <v>11.6</v>
      </c>
      <c r="X969" s="7">
        <f t="shared" si="233"/>
        <v>10.399999999999999</v>
      </c>
      <c r="Y969" s="9">
        <v>1</v>
      </c>
      <c r="Z969" s="9">
        <v>0</v>
      </c>
      <c r="AA969" s="9">
        <v>0</v>
      </c>
      <c r="AB969" s="9">
        <v>1</v>
      </c>
      <c r="AC969" s="9">
        <v>0</v>
      </c>
      <c r="AD969" s="29">
        <v>0</v>
      </c>
      <c r="AE969" s="9">
        <v>0</v>
      </c>
      <c r="AF969" s="9">
        <v>1</v>
      </c>
      <c r="AG969" s="29">
        <v>0</v>
      </c>
      <c r="AH969" s="9">
        <v>0</v>
      </c>
      <c r="AI969" s="29">
        <v>1</v>
      </c>
      <c r="AJ969" s="20">
        <v>1983</v>
      </c>
      <c r="AK969" s="32" t="s">
        <v>98</v>
      </c>
      <c r="AL969" s="32" t="s">
        <v>98</v>
      </c>
      <c r="AM969" s="32" t="s">
        <v>98</v>
      </c>
      <c r="AN969" s="42" t="s">
        <v>98</v>
      </c>
      <c r="AO969" s="41">
        <v>1</v>
      </c>
      <c r="AP969" s="17">
        <v>0</v>
      </c>
      <c r="AQ969">
        <v>1</v>
      </c>
      <c r="AR969" s="39">
        <f t="shared" si="229"/>
        <v>0</v>
      </c>
      <c r="AS969">
        <v>0.45400000000000001</v>
      </c>
      <c r="AT969" s="39">
        <f t="shared" si="241"/>
        <v>0.54600000000000004</v>
      </c>
      <c r="AU969">
        <v>0</v>
      </c>
      <c r="AV969" s="17">
        <v>1</v>
      </c>
      <c r="AW969">
        <v>0</v>
      </c>
      <c r="AX969" s="17">
        <v>1</v>
      </c>
      <c r="AY969" s="17" t="s">
        <v>19</v>
      </c>
      <c r="AZ969">
        <v>0</v>
      </c>
      <c r="BA969">
        <v>0</v>
      </c>
      <c r="BB969">
        <v>0</v>
      </c>
      <c r="BC969">
        <v>0</v>
      </c>
      <c r="BD969">
        <v>0</v>
      </c>
      <c r="BE969">
        <v>0</v>
      </c>
      <c r="BF969" s="17">
        <v>1</v>
      </c>
      <c r="BG969">
        <v>0</v>
      </c>
      <c r="BH969">
        <v>1</v>
      </c>
      <c r="BI969" s="17">
        <v>0</v>
      </c>
      <c r="BJ969">
        <v>925</v>
      </c>
      <c r="BK969" t="s">
        <v>98</v>
      </c>
      <c r="BL969" s="24">
        <v>28</v>
      </c>
      <c r="BM969">
        <v>0</v>
      </c>
      <c r="BN969">
        <v>0</v>
      </c>
      <c r="BO969">
        <v>1</v>
      </c>
      <c r="BP969">
        <v>0</v>
      </c>
      <c r="BQ969">
        <v>0</v>
      </c>
      <c r="BR969">
        <v>0</v>
      </c>
      <c r="BS969">
        <v>0</v>
      </c>
      <c r="BT969" s="17">
        <v>0</v>
      </c>
      <c r="BU969">
        <v>0</v>
      </c>
      <c r="BV969">
        <v>0</v>
      </c>
      <c r="BW969">
        <v>0</v>
      </c>
      <c r="BX969" s="17">
        <v>0</v>
      </c>
      <c r="BY969">
        <v>0</v>
      </c>
      <c r="BZ969">
        <v>0</v>
      </c>
      <c r="CA969">
        <v>0</v>
      </c>
      <c r="CB969">
        <v>0</v>
      </c>
      <c r="CC969" s="17">
        <v>0</v>
      </c>
      <c r="CD969">
        <v>0</v>
      </c>
      <c r="CE969">
        <v>0</v>
      </c>
      <c r="CF969">
        <v>0</v>
      </c>
      <c r="CG969">
        <v>0</v>
      </c>
      <c r="CH969">
        <v>0</v>
      </c>
      <c r="CI969">
        <v>0</v>
      </c>
      <c r="CJ969">
        <v>0</v>
      </c>
      <c r="CK969">
        <v>0</v>
      </c>
      <c r="CL969">
        <v>1</v>
      </c>
      <c r="CM969">
        <v>1</v>
      </c>
      <c r="CN969">
        <v>0</v>
      </c>
      <c r="CO969" s="17">
        <v>0</v>
      </c>
      <c r="CP969">
        <v>0.21149999999999999</v>
      </c>
      <c r="CQ969">
        <v>6</v>
      </c>
      <c r="CR969">
        <v>1</v>
      </c>
      <c r="CS969">
        <v>0</v>
      </c>
      <c r="CT969">
        <v>7</v>
      </c>
      <c r="CZ969" s="33" t="s">
        <v>85</v>
      </c>
    </row>
    <row r="970" spans="1:104" x14ac:dyDescent="0.25">
      <c r="A970">
        <v>969</v>
      </c>
      <c r="B970">
        <v>67</v>
      </c>
      <c r="C970" s="24" t="s">
        <v>3993</v>
      </c>
      <c r="D970" s="12">
        <v>21.4</v>
      </c>
      <c r="E970" s="13">
        <v>12</v>
      </c>
      <c r="F970" s="7">
        <f t="shared" si="232"/>
        <v>1.7833333333333332</v>
      </c>
      <c r="G970" s="7">
        <f t="shared" si="234"/>
        <v>9.3999999999999986</v>
      </c>
      <c r="H970" s="15">
        <f t="shared" si="235"/>
        <v>33.4</v>
      </c>
      <c r="I970" s="11">
        <f t="shared" si="236"/>
        <v>4.1007761425582795E-2</v>
      </c>
      <c r="J970" s="32">
        <f t="shared" si="237"/>
        <v>2.299500640686886E-2</v>
      </c>
      <c r="K970" s="32">
        <f t="shared" si="238"/>
        <v>43.487702604044024</v>
      </c>
      <c r="L970" s="8">
        <v>1</v>
      </c>
      <c r="M970" s="9">
        <v>0</v>
      </c>
      <c r="N970" s="8">
        <v>0</v>
      </c>
      <c r="O970" s="9">
        <v>0</v>
      </c>
      <c r="P970" s="9">
        <v>1</v>
      </c>
      <c r="Q970" s="9">
        <v>0</v>
      </c>
      <c r="R970" s="9">
        <v>0</v>
      </c>
      <c r="S970" s="8">
        <v>1900</v>
      </c>
      <c r="T970" s="9">
        <v>11</v>
      </c>
      <c r="U970" s="9">
        <f t="shared" si="239"/>
        <v>1888</v>
      </c>
      <c r="V970" s="9">
        <f t="shared" si="240"/>
        <v>7</v>
      </c>
      <c r="W970" s="7">
        <v>4.6900000000000004</v>
      </c>
      <c r="X970" s="7">
        <f t="shared" si="233"/>
        <v>28.330000000000005</v>
      </c>
      <c r="Y970" s="9">
        <v>1</v>
      </c>
      <c r="Z970" s="9">
        <v>0</v>
      </c>
      <c r="AA970" s="9">
        <v>0</v>
      </c>
      <c r="AB970" s="9">
        <v>0</v>
      </c>
      <c r="AC970" s="9">
        <v>1</v>
      </c>
      <c r="AD970" s="29">
        <v>0</v>
      </c>
      <c r="AE970" s="9">
        <v>0</v>
      </c>
      <c r="AF970" s="9">
        <v>1</v>
      </c>
      <c r="AG970" s="29">
        <v>0</v>
      </c>
      <c r="AH970" s="9">
        <v>1</v>
      </c>
      <c r="AI970" s="29">
        <v>0</v>
      </c>
      <c r="AJ970" s="20">
        <v>2005</v>
      </c>
      <c r="AK970" s="7">
        <f t="shared" ref="AK970:AK976" si="242">0.57</f>
        <v>0.56999999999999995</v>
      </c>
      <c r="AL970" s="32">
        <v>0.25</v>
      </c>
      <c r="AM970" s="32">
        <v>0.17</v>
      </c>
      <c r="AN970" s="42">
        <v>0.01</v>
      </c>
      <c r="AO970" s="41">
        <v>0</v>
      </c>
      <c r="AP970" s="17">
        <v>1</v>
      </c>
      <c r="AQ970">
        <v>0.55000000000000004</v>
      </c>
      <c r="AR970" s="39">
        <v>0.45</v>
      </c>
      <c r="AS970">
        <v>1</v>
      </c>
      <c r="AT970" s="39">
        <f t="shared" si="241"/>
        <v>0</v>
      </c>
      <c r="AU970">
        <v>0</v>
      </c>
      <c r="AV970" s="17">
        <v>1</v>
      </c>
      <c r="AW970">
        <v>0.85</v>
      </c>
      <c r="AX970" s="17">
        <v>0.15</v>
      </c>
      <c r="AY970" s="17" t="s">
        <v>535</v>
      </c>
      <c r="AZ970">
        <v>0</v>
      </c>
      <c r="BA970">
        <v>0</v>
      </c>
      <c r="BB970">
        <v>0</v>
      </c>
      <c r="BC970">
        <v>0</v>
      </c>
      <c r="BD970">
        <v>0</v>
      </c>
      <c r="BE970">
        <v>0</v>
      </c>
      <c r="BF970" s="17">
        <v>1</v>
      </c>
      <c r="BG970">
        <v>0</v>
      </c>
      <c r="BH970">
        <v>0</v>
      </c>
      <c r="BI970" s="17">
        <v>1</v>
      </c>
      <c r="BJ970" t="s">
        <v>98</v>
      </c>
      <c r="BK970">
        <v>28</v>
      </c>
      <c r="BL970" s="24">
        <v>39.020000000000003</v>
      </c>
      <c r="BM970">
        <v>0</v>
      </c>
      <c r="BN970">
        <v>0</v>
      </c>
      <c r="BO970">
        <v>0</v>
      </c>
      <c r="BP970">
        <v>0</v>
      </c>
      <c r="BQ970">
        <v>1</v>
      </c>
      <c r="BR970">
        <v>0</v>
      </c>
      <c r="BS970">
        <v>0</v>
      </c>
      <c r="BT970" s="17">
        <v>0</v>
      </c>
      <c r="BU970">
        <v>0</v>
      </c>
      <c r="BV970">
        <v>0</v>
      </c>
      <c r="BW970">
        <v>1</v>
      </c>
      <c r="BX970" s="17">
        <v>0</v>
      </c>
      <c r="BY970">
        <v>0</v>
      </c>
      <c r="BZ970">
        <v>0</v>
      </c>
      <c r="CA970">
        <v>0</v>
      </c>
      <c r="CB970">
        <v>0</v>
      </c>
      <c r="CC970" s="17">
        <v>0</v>
      </c>
      <c r="CD970">
        <v>1</v>
      </c>
      <c r="CE970">
        <v>1</v>
      </c>
      <c r="CF970">
        <v>0</v>
      </c>
      <c r="CG970">
        <v>0</v>
      </c>
      <c r="CH970">
        <v>0</v>
      </c>
      <c r="CI970">
        <v>1</v>
      </c>
      <c r="CJ970">
        <v>1</v>
      </c>
      <c r="CK970">
        <v>0</v>
      </c>
      <c r="CL970">
        <v>0</v>
      </c>
      <c r="CM970">
        <v>1</v>
      </c>
      <c r="CN970">
        <v>1</v>
      </c>
      <c r="CO970" s="17">
        <v>0</v>
      </c>
      <c r="CP970">
        <v>0.19600000000000001</v>
      </c>
      <c r="CQ970">
        <v>118</v>
      </c>
      <c r="CR970">
        <v>1</v>
      </c>
      <c r="CS970">
        <v>0</v>
      </c>
      <c r="CT970">
        <v>24</v>
      </c>
      <c r="CZ970" s="33" t="s">
        <v>85</v>
      </c>
    </row>
    <row r="971" spans="1:104" x14ac:dyDescent="0.25">
      <c r="A971">
        <v>970</v>
      </c>
      <c r="B971">
        <v>67</v>
      </c>
      <c r="C971" s="24" t="s">
        <v>3993</v>
      </c>
      <c r="D971" s="12">
        <v>6</v>
      </c>
      <c r="E971" s="13">
        <v>1</v>
      </c>
      <c r="F971" s="7">
        <f t="shared" si="232"/>
        <v>6</v>
      </c>
      <c r="G971" s="7">
        <f t="shared" si="234"/>
        <v>5</v>
      </c>
      <c r="H971" s="15">
        <f t="shared" si="235"/>
        <v>7</v>
      </c>
      <c r="I971" s="11">
        <f t="shared" si="236"/>
        <v>0.13678822577626595</v>
      </c>
      <c r="J971" s="32">
        <f t="shared" si="237"/>
        <v>2.2798037629377661E-2</v>
      </c>
      <c r="K971" s="32">
        <f t="shared" si="238"/>
        <v>43.863424398922618</v>
      </c>
      <c r="L971" s="8">
        <v>1</v>
      </c>
      <c r="M971" s="9">
        <v>0</v>
      </c>
      <c r="N971" s="8">
        <v>0</v>
      </c>
      <c r="O971" s="9">
        <v>0</v>
      </c>
      <c r="P971" s="9">
        <v>1</v>
      </c>
      <c r="Q971" s="9">
        <v>0</v>
      </c>
      <c r="R971" s="9">
        <v>0</v>
      </c>
      <c r="S971" s="8">
        <v>1900</v>
      </c>
      <c r="T971" s="9">
        <v>11</v>
      </c>
      <c r="U971" s="9">
        <f t="shared" si="239"/>
        <v>1888</v>
      </c>
      <c r="V971" s="9">
        <f t="shared" si="240"/>
        <v>7</v>
      </c>
      <c r="W971" s="7">
        <v>4.6900000000000004</v>
      </c>
      <c r="X971" s="7">
        <f t="shared" si="233"/>
        <v>28.330000000000005</v>
      </c>
      <c r="Y971" s="9">
        <v>1</v>
      </c>
      <c r="Z971" s="9">
        <v>0</v>
      </c>
      <c r="AA971" s="9">
        <v>0</v>
      </c>
      <c r="AB971" s="9">
        <v>0</v>
      </c>
      <c r="AC971" s="9">
        <v>1</v>
      </c>
      <c r="AD971" s="29">
        <v>0</v>
      </c>
      <c r="AE971" s="9">
        <v>0</v>
      </c>
      <c r="AF971" s="9">
        <v>1</v>
      </c>
      <c r="AG971" s="29">
        <v>0</v>
      </c>
      <c r="AH971" s="9">
        <v>1</v>
      </c>
      <c r="AI971" s="29">
        <v>0</v>
      </c>
      <c r="AJ971" s="20">
        <v>2005</v>
      </c>
      <c r="AK971" s="7">
        <f t="shared" si="242"/>
        <v>0.56999999999999995</v>
      </c>
      <c r="AL971" s="32">
        <v>0.25</v>
      </c>
      <c r="AM971" s="32">
        <v>0.17</v>
      </c>
      <c r="AN971" s="42">
        <v>0.01</v>
      </c>
      <c r="AO971" s="41">
        <v>0</v>
      </c>
      <c r="AP971" s="17">
        <v>1</v>
      </c>
      <c r="AQ971">
        <v>0.55000000000000004</v>
      </c>
      <c r="AR971" s="39">
        <v>0.45</v>
      </c>
      <c r="AS971">
        <v>1</v>
      </c>
      <c r="AT971" s="39">
        <f t="shared" si="241"/>
        <v>0</v>
      </c>
      <c r="AU971">
        <v>0</v>
      </c>
      <c r="AV971" s="17">
        <v>1</v>
      </c>
      <c r="AW971">
        <v>0.85</v>
      </c>
      <c r="AX971" s="17">
        <v>0.15</v>
      </c>
      <c r="AY971" s="17" t="s">
        <v>535</v>
      </c>
      <c r="AZ971">
        <v>0</v>
      </c>
      <c r="BA971">
        <v>0</v>
      </c>
      <c r="BB971">
        <v>0</v>
      </c>
      <c r="BC971">
        <v>0</v>
      </c>
      <c r="BD971">
        <v>0</v>
      </c>
      <c r="BE971">
        <v>0</v>
      </c>
      <c r="BF971" s="17">
        <v>1</v>
      </c>
      <c r="BG971">
        <v>0</v>
      </c>
      <c r="BH971">
        <v>0</v>
      </c>
      <c r="BI971" s="17">
        <v>1</v>
      </c>
      <c r="BJ971" t="s">
        <v>98</v>
      </c>
      <c r="BK971">
        <v>28</v>
      </c>
      <c r="BL971" s="24">
        <v>39.020000000000003</v>
      </c>
      <c r="BM971">
        <v>1</v>
      </c>
      <c r="BN971">
        <v>0</v>
      </c>
      <c r="BO971">
        <v>0</v>
      </c>
      <c r="BP971">
        <v>0</v>
      </c>
      <c r="BQ971">
        <v>0</v>
      </c>
      <c r="BR971">
        <v>0</v>
      </c>
      <c r="BS971">
        <v>0</v>
      </c>
      <c r="BT971" s="17">
        <v>0</v>
      </c>
      <c r="BU971">
        <v>0</v>
      </c>
      <c r="BV971">
        <v>0</v>
      </c>
      <c r="BW971">
        <v>1</v>
      </c>
      <c r="BX971" s="17">
        <v>0</v>
      </c>
      <c r="BY971">
        <v>0</v>
      </c>
      <c r="BZ971">
        <v>0</v>
      </c>
      <c r="CA971">
        <v>0</v>
      </c>
      <c r="CB971">
        <v>0</v>
      </c>
      <c r="CC971" s="17">
        <v>0</v>
      </c>
      <c r="CD971">
        <v>1</v>
      </c>
      <c r="CE971">
        <v>1</v>
      </c>
      <c r="CF971">
        <v>0</v>
      </c>
      <c r="CG971">
        <v>0</v>
      </c>
      <c r="CH971">
        <v>0</v>
      </c>
      <c r="CI971">
        <v>1</v>
      </c>
      <c r="CJ971">
        <v>1</v>
      </c>
      <c r="CK971">
        <v>0</v>
      </c>
      <c r="CL971">
        <v>0</v>
      </c>
      <c r="CM971">
        <v>1</v>
      </c>
      <c r="CN971">
        <v>1</v>
      </c>
      <c r="CO971" s="17">
        <v>0</v>
      </c>
      <c r="CP971">
        <v>0.19600000000000001</v>
      </c>
      <c r="CQ971">
        <v>118</v>
      </c>
      <c r="CR971">
        <v>1</v>
      </c>
      <c r="CS971">
        <v>0</v>
      </c>
      <c r="CT971">
        <v>24</v>
      </c>
      <c r="CZ971" s="33" t="s">
        <v>85</v>
      </c>
    </row>
    <row r="972" spans="1:104" x14ac:dyDescent="0.25">
      <c r="A972">
        <v>971</v>
      </c>
      <c r="B972">
        <v>67</v>
      </c>
      <c r="C972" s="24" t="s">
        <v>3993</v>
      </c>
      <c r="D972" s="12">
        <v>-4.0999999999999996</v>
      </c>
      <c r="E972" s="13">
        <v>1.2</v>
      </c>
      <c r="F972" s="7">
        <f t="shared" si="232"/>
        <v>-3.4166666666666665</v>
      </c>
      <c r="G972" s="7">
        <f t="shared" si="234"/>
        <v>-5.3</v>
      </c>
      <c r="H972" s="15">
        <f t="shared" si="235"/>
        <v>-2.8999999999999995</v>
      </c>
      <c r="I972" s="11">
        <f t="shared" si="236"/>
        <v>-6.316691593984583E-2</v>
      </c>
      <c r="J972" s="32">
        <f t="shared" si="237"/>
        <v>1.8487877836052439E-2</v>
      </c>
      <c r="K972" s="32">
        <f t="shared" si="238"/>
        <v>54.089496310384618</v>
      </c>
      <c r="L972" s="8">
        <v>1</v>
      </c>
      <c r="M972" s="9">
        <v>0</v>
      </c>
      <c r="N972" s="8">
        <v>0</v>
      </c>
      <c r="O972" s="9">
        <v>0</v>
      </c>
      <c r="P972" s="9">
        <v>1</v>
      </c>
      <c r="Q972" s="9">
        <v>0</v>
      </c>
      <c r="R972" s="9">
        <v>0</v>
      </c>
      <c r="S972" s="8">
        <v>2926</v>
      </c>
      <c r="T972" s="9">
        <v>11</v>
      </c>
      <c r="U972" s="9">
        <f t="shared" si="239"/>
        <v>2914</v>
      </c>
      <c r="V972" s="9">
        <f t="shared" si="240"/>
        <v>7</v>
      </c>
      <c r="W972" s="7">
        <v>4.6900000000000004</v>
      </c>
      <c r="X972" s="7">
        <f t="shared" si="233"/>
        <v>28.330000000000005</v>
      </c>
      <c r="Y972" s="9">
        <v>1</v>
      </c>
      <c r="Z972" s="9">
        <v>0</v>
      </c>
      <c r="AA972" s="9">
        <v>0</v>
      </c>
      <c r="AB972" s="9">
        <v>0</v>
      </c>
      <c r="AC972" s="9">
        <v>1</v>
      </c>
      <c r="AD972" s="29">
        <v>0</v>
      </c>
      <c r="AE972" s="9">
        <v>0</v>
      </c>
      <c r="AF972" s="9">
        <v>1</v>
      </c>
      <c r="AG972" s="29">
        <v>0</v>
      </c>
      <c r="AH972" s="9">
        <v>1</v>
      </c>
      <c r="AI972" s="29">
        <v>0</v>
      </c>
      <c r="AJ972" s="20">
        <v>2005</v>
      </c>
      <c r="AK972" s="7">
        <f t="shared" si="242"/>
        <v>0.56999999999999995</v>
      </c>
      <c r="AL972" s="32">
        <v>0.25</v>
      </c>
      <c r="AM972" s="32">
        <v>0.17</v>
      </c>
      <c r="AN972" s="42">
        <v>0.01</v>
      </c>
      <c r="AO972" s="41">
        <v>0</v>
      </c>
      <c r="AP972" s="17">
        <v>1</v>
      </c>
      <c r="AQ972">
        <v>0.55000000000000004</v>
      </c>
      <c r="AR972" s="39">
        <v>0.45</v>
      </c>
      <c r="AS972">
        <v>1</v>
      </c>
      <c r="AT972" s="39">
        <f t="shared" si="241"/>
        <v>0</v>
      </c>
      <c r="AU972">
        <v>0</v>
      </c>
      <c r="AV972" s="17">
        <v>1</v>
      </c>
      <c r="AW972">
        <v>0.85</v>
      </c>
      <c r="AX972" s="17">
        <v>0.15</v>
      </c>
      <c r="AY972" s="17" t="s">
        <v>535</v>
      </c>
      <c r="AZ972">
        <v>0</v>
      </c>
      <c r="BA972">
        <v>0</v>
      </c>
      <c r="BB972">
        <v>0</v>
      </c>
      <c r="BC972">
        <v>0</v>
      </c>
      <c r="BD972">
        <v>0</v>
      </c>
      <c r="BE972">
        <v>0</v>
      </c>
      <c r="BF972" s="17">
        <v>1</v>
      </c>
      <c r="BG972">
        <v>0</v>
      </c>
      <c r="BH972">
        <v>0</v>
      </c>
      <c r="BI972" s="17">
        <v>1</v>
      </c>
      <c r="BJ972" t="s">
        <v>98</v>
      </c>
      <c r="BK972">
        <v>28</v>
      </c>
      <c r="BL972" s="24">
        <v>39.020000000000003</v>
      </c>
      <c r="BM972">
        <v>0</v>
      </c>
      <c r="BN972">
        <v>0</v>
      </c>
      <c r="BO972">
        <v>0</v>
      </c>
      <c r="BP972">
        <v>0</v>
      </c>
      <c r="BQ972">
        <v>1</v>
      </c>
      <c r="BR972">
        <v>0</v>
      </c>
      <c r="BS972">
        <v>0</v>
      </c>
      <c r="BT972" s="17">
        <v>0</v>
      </c>
      <c r="BU972">
        <v>0</v>
      </c>
      <c r="BV972">
        <v>0</v>
      </c>
      <c r="BW972">
        <v>1</v>
      </c>
      <c r="BX972" s="17">
        <v>0</v>
      </c>
      <c r="BY972">
        <v>0</v>
      </c>
      <c r="BZ972">
        <v>0</v>
      </c>
      <c r="CA972">
        <v>0</v>
      </c>
      <c r="CB972">
        <v>0</v>
      </c>
      <c r="CC972" s="17">
        <v>0</v>
      </c>
      <c r="CD972">
        <v>1</v>
      </c>
      <c r="CE972">
        <v>1</v>
      </c>
      <c r="CF972">
        <v>0</v>
      </c>
      <c r="CG972">
        <v>0</v>
      </c>
      <c r="CH972">
        <v>0</v>
      </c>
      <c r="CI972">
        <v>1</v>
      </c>
      <c r="CJ972">
        <v>1</v>
      </c>
      <c r="CK972">
        <v>0</v>
      </c>
      <c r="CL972">
        <v>0</v>
      </c>
      <c r="CM972">
        <v>1</v>
      </c>
      <c r="CN972">
        <v>1</v>
      </c>
      <c r="CO972" s="17">
        <v>0</v>
      </c>
      <c r="CP972">
        <v>0.19600000000000001</v>
      </c>
      <c r="CQ972">
        <v>118</v>
      </c>
      <c r="CR972">
        <v>1</v>
      </c>
      <c r="CS972">
        <v>0</v>
      </c>
      <c r="CT972">
        <v>24</v>
      </c>
      <c r="CZ972" s="33" t="s">
        <v>85</v>
      </c>
    </row>
    <row r="973" spans="1:104" x14ac:dyDescent="0.25">
      <c r="A973">
        <v>972</v>
      </c>
      <c r="B973">
        <v>67</v>
      </c>
      <c r="C973" s="24" t="s">
        <v>3993</v>
      </c>
      <c r="D973" s="12">
        <v>20</v>
      </c>
      <c r="E973" s="13">
        <v>9</v>
      </c>
      <c r="F973" s="7">
        <f t="shared" si="232"/>
        <v>2.2222222222222223</v>
      </c>
      <c r="G973" s="7">
        <f t="shared" si="234"/>
        <v>11</v>
      </c>
      <c r="H973" s="15">
        <f t="shared" si="235"/>
        <v>29</v>
      </c>
      <c r="I973" s="11">
        <f t="shared" si="236"/>
        <v>6.9582582319649325E-2</v>
      </c>
      <c r="J973" s="32">
        <f t="shared" si="237"/>
        <v>3.1312162043842191E-2</v>
      </c>
      <c r="K973" s="32">
        <f t="shared" si="238"/>
        <v>31.93647243521016</v>
      </c>
      <c r="L973" s="8">
        <v>1</v>
      </c>
      <c r="M973" s="9">
        <v>0</v>
      </c>
      <c r="N973" s="8">
        <v>0</v>
      </c>
      <c r="O973" s="9">
        <v>0</v>
      </c>
      <c r="P973" s="9">
        <v>1</v>
      </c>
      <c r="Q973" s="9">
        <v>0</v>
      </c>
      <c r="R973" s="9">
        <v>0</v>
      </c>
      <c r="S973" s="8">
        <v>1027</v>
      </c>
      <c r="T973" s="9">
        <v>11</v>
      </c>
      <c r="U973" s="9">
        <f t="shared" si="239"/>
        <v>1015</v>
      </c>
      <c r="V973" s="9">
        <f t="shared" si="240"/>
        <v>7</v>
      </c>
      <c r="W973" s="7">
        <v>4.6900000000000004</v>
      </c>
      <c r="X973" s="7">
        <f t="shared" si="233"/>
        <v>28.330000000000005</v>
      </c>
      <c r="Y973" s="9">
        <v>1</v>
      </c>
      <c r="Z973" s="9">
        <v>0</v>
      </c>
      <c r="AA973" s="9">
        <v>0</v>
      </c>
      <c r="AB973" s="9">
        <v>0</v>
      </c>
      <c r="AC973" s="9">
        <v>1</v>
      </c>
      <c r="AD973" s="29">
        <v>0</v>
      </c>
      <c r="AE973" s="9">
        <v>0</v>
      </c>
      <c r="AF973" s="9">
        <v>1</v>
      </c>
      <c r="AG973" s="29">
        <v>0</v>
      </c>
      <c r="AH973" s="9">
        <v>1</v>
      </c>
      <c r="AI973" s="29">
        <v>0</v>
      </c>
      <c r="AJ973" s="20">
        <v>2005</v>
      </c>
      <c r="AK973" s="7">
        <f t="shared" si="242"/>
        <v>0.56999999999999995</v>
      </c>
      <c r="AL973" s="32">
        <v>0.25</v>
      </c>
      <c r="AM973" s="32">
        <v>0.17</v>
      </c>
      <c r="AN973" s="42">
        <v>0.01</v>
      </c>
      <c r="AO973" s="41">
        <v>0</v>
      </c>
      <c r="AP973" s="17">
        <v>1</v>
      </c>
      <c r="AQ973">
        <v>0.55000000000000004</v>
      </c>
      <c r="AR973" s="39">
        <v>0.45</v>
      </c>
      <c r="AS973">
        <v>1</v>
      </c>
      <c r="AT973" s="39">
        <f t="shared" si="241"/>
        <v>0</v>
      </c>
      <c r="AU973">
        <v>0</v>
      </c>
      <c r="AV973" s="17">
        <v>1</v>
      </c>
      <c r="AW973">
        <v>0.85</v>
      </c>
      <c r="AX973" s="17">
        <v>0.15</v>
      </c>
      <c r="AY973" s="17" t="s">
        <v>535</v>
      </c>
      <c r="AZ973">
        <v>0</v>
      </c>
      <c r="BA973">
        <v>0</v>
      </c>
      <c r="BB973">
        <v>0</v>
      </c>
      <c r="BC973">
        <v>0</v>
      </c>
      <c r="BD973">
        <v>0</v>
      </c>
      <c r="BE973">
        <v>0</v>
      </c>
      <c r="BF973" s="17">
        <v>1</v>
      </c>
      <c r="BG973">
        <v>0</v>
      </c>
      <c r="BH973">
        <v>0</v>
      </c>
      <c r="BI973" s="17">
        <v>1</v>
      </c>
      <c r="BJ973" t="s">
        <v>98</v>
      </c>
      <c r="BK973">
        <v>28</v>
      </c>
      <c r="BL973" s="24">
        <v>39.020000000000003</v>
      </c>
      <c r="BM973">
        <v>0</v>
      </c>
      <c r="BN973">
        <v>0</v>
      </c>
      <c r="BO973">
        <v>0</v>
      </c>
      <c r="BP973">
        <v>0</v>
      </c>
      <c r="BQ973">
        <v>0</v>
      </c>
      <c r="BR973">
        <v>0</v>
      </c>
      <c r="BS973">
        <v>0</v>
      </c>
      <c r="BT973" s="17">
        <v>1</v>
      </c>
      <c r="BU973">
        <v>0</v>
      </c>
      <c r="BV973">
        <v>1</v>
      </c>
      <c r="BW973">
        <v>0</v>
      </c>
      <c r="BX973" s="17">
        <v>0</v>
      </c>
      <c r="BY973">
        <v>0</v>
      </c>
      <c r="BZ973">
        <v>0</v>
      </c>
      <c r="CA973">
        <v>0</v>
      </c>
      <c r="CB973">
        <v>0</v>
      </c>
      <c r="CC973" s="17">
        <v>0</v>
      </c>
      <c r="CD973">
        <v>1</v>
      </c>
      <c r="CE973">
        <v>1</v>
      </c>
      <c r="CF973">
        <v>0</v>
      </c>
      <c r="CG973">
        <v>0</v>
      </c>
      <c r="CH973">
        <v>0</v>
      </c>
      <c r="CI973">
        <v>1</v>
      </c>
      <c r="CJ973">
        <v>1</v>
      </c>
      <c r="CK973">
        <v>0</v>
      </c>
      <c r="CL973">
        <v>0</v>
      </c>
      <c r="CM973">
        <v>1</v>
      </c>
      <c r="CN973">
        <v>1</v>
      </c>
      <c r="CO973" s="17">
        <v>0</v>
      </c>
      <c r="CP973">
        <v>0.19600000000000001</v>
      </c>
      <c r="CQ973">
        <v>118</v>
      </c>
      <c r="CR973">
        <v>1</v>
      </c>
      <c r="CS973">
        <v>0</v>
      </c>
      <c r="CT973">
        <v>24</v>
      </c>
      <c r="CZ973" s="33" t="s">
        <v>85</v>
      </c>
    </row>
    <row r="974" spans="1:104" x14ac:dyDescent="0.25">
      <c r="A974">
        <v>973</v>
      </c>
      <c r="B974">
        <v>67</v>
      </c>
      <c r="C974" s="24" t="s">
        <v>3993</v>
      </c>
      <c r="D974" s="12">
        <v>20.399999999999999</v>
      </c>
      <c r="E974" s="13">
        <v>9</v>
      </c>
      <c r="F974" s="7">
        <f t="shared" si="232"/>
        <v>2.2666666666666666</v>
      </c>
      <c r="G974" s="7">
        <f t="shared" si="234"/>
        <v>11.399999999999999</v>
      </c>
      <c r="H974" s="15">
        <f t="shared" si="235"/>
        <v>29.4</v>
      </c>
      <c r="I974" s="11">
        <f t="shared" si="236"/>
        <v>7.1889318935879881E-2</v>
      </c>
      <c r="J974" s="32">
        <f t="shared" si="237"/>
        <v>3.171587600112348E-2</v>
      </c>
      <c r="K974" s="32">
        <f t="shared" si="238"/>
        <v>31.529950488032451</v>
      </c>
      <c r="L974" s="8">
        <v>1</v>
      </c>
      <c r="M974" s="9">
        <v>0</v>
      </c>
      <c r="N974" s="8">
        <v>0</v>
      </c>
      <c r="O974" s="9">
        <v>0</v>
      </c>
      <c r="P974" s="9">
        <v>1</v>
      </c>
      <c r="Q974" s="9">
        <v>0</v>
      </c>
      <c r="R974" s="9">
        <v>0</v>
      </c>
      <c r="S974" s="8">
        <v>1001</v>
      </c>
      <c r="T974" s="9">
        <v>11</v>
      </c>
      <c r="U974" s="9">
        <f t="shared" si="239"/>
        <v>989</v>
      </c>
      <c r="V974" s="9">
        <f t="shared" si="240"/>
        <v>7</v>
      </c>
      <c r="W974" s="7">
        <v>4.6900000000000004</v>
      </c>
      <c r="X974" s="7">
        <f t="shared" si="233"/>
        <v>28.330000000000005</v>
      </c>
      <c r="Y974" s="9">
        <v>1</v>
      </c>
      <c r="Z974" s="9">
        <v>0</v>
      </c>
      <c r="AA974" s="9">
        <v>0</v>
      </c>
      <c r="AB974" s="9">
        <v>0</v>
      </c>
      <c r="AC974" s="9">
        <v>1</v>
      </c>
      <c r="AD974" s="29">
        <v>0</v>
      </c>
      <c r="AE974" s="9">
        <v>0</v>
      </c>
      <c r="AF974" s="9">
        <v>1</v>
      </c>
      <c r="AG974" s="29">
        <v>0</v>
      </c>
      <c r="AH974" s="9">
        <v>1</v>
      </c>
      <c r="AI974" s="29">
        <v>0</v>
      </c>
      <c r="AJ974" s="20">
        <v>2005</v>
      </c>
      <c r="AK974" s="7">
        <f t="shared" si="242"/>
        <v>0.56999999999999995</v>
      </c>
      <c r="AL974" s="32">
        <v>0.25</v>
      </c>
      <c r="AM974" s="32">
        <v>0.17</v>
      </c>
      <c r="AN974" s="42">
        <v>0.01</v>
      </c>
      <c r="AO974" s="41">
        <v>0</v>
      </c>
      <c r="AP974" s="17">
        <v>1</v>
      </c>
      <c r="AQ974">
        <v>0.55000000000000004</v>
      </c>
      <c r="AR974" s="39">
        <v>0.45</v>
      </c>
      <c r="AS974">
        <v>1</v>
      </c>
      <c r="AT974" s="39">
        <f t="shared" si="241"/>
        <v>0</v>
      </c>
      <c r="AU974">
        <v>0</v>
      </c>
      <c r="AV974" s="17">
        <v>1</v>
      </c>
      <c r="AW974">
        <v>0.85</v>
      </c>
      <c r="AX974" s="17">
        <v>0.15</v>
      </c>
      <c r="AY974" s="17" t="s">
        <v>535</v>
      </c>
      <c r="AZ974">
        <v>0</v>
      </c>
      <c r="BA974">
        <v>0</v>
      </c>
      <c r="BB974">
        <v>0</v>
      </c>
      <c r="BC974">
        <v>0</v>
      </c>
      <c r="BD974">
        <v>0</v>
      </c>
      <c r="BE974">
        <v>0</v>
      </c>
      <c r="BF974" s="17">
        <v>1</v>
      </c>
      <c r="BG974">
        <v>0</v>
      </c>
      <c r="BH974">
        <v>0</v>
      </c>
      <c r="BI974" s="17">
        <v>1</v>
      </c>
      <c r="BJ974" t="s">
        <v>98</v>
      </c>
      <c r="BK974">
        <v>28</v>
      </c>
      <c r="BL974" s="24">
        <v>39.020000000000003</v>
      </c>
      <c r="BM974">
        <v>0</v>
      </c>
      <c r="BN974">
        <v>0</v>
      </c>
      <c r="BO974">
        <v>0</v>
      </c>
      <c r="BP974">
        <v>0</v>
      </c>
      <c r="BQ974">
        <v>0</v>
      </c>
      <c r="BR974">
        <v>0</v>
      </c>
      <c r="BS974">
        <v>0</v>
      </c>
      <c r="BT974" s="17">
        <v>1</v>
      </c>
      <c r="BU974">
        <v>0</v>
      </c>
      <c r="BV974">
        <v>1</v>
      </c>
      <c r="BW974">
        <v>0</v>
      </c>
      <c r="BX974" s="17">
        <v>0</v>
      </c>
      <c r="BY974">
        <v>0</v>
      </c>
      <c r="BZ974">
        <v>0</v>
      </c>
      <c r="CA974">
        <v>0</v>
      </c>
      <c r="CB974">
        <v>0</v>
      </c>
      <c r="CC974" s="17">
        <v>0</v>
      </c>
      <c r="CD974">
        <v>1</v>
      </c>
      <c r="CE974">
        <v>1</v>
      </c>
      <c r="CF974">
        <v>0</v>
      </c>
      <c r="CG974">
        <v>0</v>
      </c>
      <c r="CH974">
        <v>0</v>
      </c>
      <c r="CI974">
        <v>1</v>
      </c>
      <c r="CJ974">
        <v>1</v>
      </c>
      <c r="CK974">
        <v>0</v>
      </c>
      <c r="CL974">
        <v>0</v>
      </c>
      <c r="CM974">
        <v>1</v>
      </c>
      <c r="CN974">
        <v>1</v>
      </c>
      <c r="CO974" s="17">
        <v>0</v>
      </c>
      <c r="CP974">
        <v>0.19600000000000001</v>
      </c>
      <c r="CQ974">
        <v>118</v>
      </c>
      <c r="CR974">
        <v>1</v>
      </c>
      <c r="CS974">
        <v>0</v>
      </c>
      <c r="CT974">
        <v>24</v>
      </c>
      <c r="CZ974" s="33" t="s">
        <v>85</v>
      </c>
    </row>
    <row r="975" spans="1:104" x14ac:dyDescent="0.25">
      <c r="A975">
        <v>974</v>
      </c>
      <c r="B975">
        <v>67</v>
      </c>
      <c r="C975" s="24" t="s">
        <v>3993</v>
      </c>
      <c r="D975" s="12">
        <v>2.4</v>
      </c>
      <c r="E975" s="13">
        <v>14</v>
      </c>
      <c r="F975" s="7">
        <f t="shared" si="232"/>
        <v>0.17142857142857143</v>
      </c>
      <c r="G975" s="7">
        <f t="shared" si="234"/>
        <v>-11.6</v>
      </c>
      <c r="H975" s="15">
        <f t="shared" si="235"/>
        <v>16.399999999999999</v>
      </c>
      <c r="I975" s="11">
        <f t="shared" si="236"/>
        <v>7.8162312730669422E-3</v>
      </c>
      <c r="J975" s="32">
        <f t="shared" si="237"/>
        <v>4.5594682426223825E-2</v>
      </c>
      <c r="K975" s="32">
        <f t="shared" si="238"/>
        <v>21.932382172374755</v>
      </c>
      <c r="L975" s="8">
        <v>1</v>
      </c>
      <c r="M975" s="9">
        <v>0</v>
      </c>
      <c r="N975" s="8">
        <v>0</v>
      </c>
      <c r="O975" s="9">
        <v>0</v>
      </c>
      <c r="P975" s="9">
        <v>1</v>
      </c>
      <c r="Q975" s="9">
        <v>0</v>
      </c>
      <c r="R975" s="9">
        <v>0</v>
      </c>
      <c r="S975" s="8">
        <v>493</v>
      </c>
      <c r="T975" s="9">
        <v>11</v>
      </c>
      <c r="U975" s="9">
        <f t="shared" si="239"/>
        <v>481</v>
      </c>
      <c r="V975" s="9">
        <f t="shared" si="240"/>
        <v>7</v>
      </c>
      <c r="W975" s="7">
        <v>4.6900000000000004</v>
      </c>
      <c r="X975" s="7">
        <f t="shared" si="233"/>
        <v>28.330000000000005</v>
      </c>
      <c r="Y975" s="9">
        <v>1</v>
      </c>
      <c r="Z975" s="9">
        <v>0</v>
      </c>
      <c r="AA975" s="9">
        <v>0</v>
      </c>
      <c r="AB975" s="9">
        <v>0</v>
      </c>
      <c r="AC975" s="9">
        <v>1</v>
      </c>
      <c r="AD975" s="29">
        <v>0</v>
      </c>
      <c r="AE975" s="9">
        <v>0</v>
      </c>
      <c r="AF975" s="9">
        <v>1</v>
      </c>
      <c r="AG975" s="29">
        <v>0</v>
      </c>
      <c r="AH975" s="9">
        <v>1</v>
      </c>
      <c r="AI975" s="29">
        <v>0</v>
      </c>
      <c r="AJ975" s="20">
        <v>2005</v>
      </c>
      <c r="AK975" s="7">
        <f t="shared" si="242"/>
        <v>0.56999999999999995</v>
      </c>
      <c r="AL975" s="32">
        <v>0.25</v>
      </c>
      <c r="AM975" s="32">
        <v>0.17</v>
      </c>
      <c r="AN975" s="42">
        <v>0.01</v>
      </c>
      <c r="AO975" s="41">
        <v>0</v>
      </c>
      <c r="AP975" s="17">
        <v>1</v>
      </c>
      <c r="AQ975">
        <v>0.55000000000000004</v>
      </c>
      <c r="AR975" s="39">
        <v>0.45</v>
      </c>
      <c r="AS975">
        <v>1</v>
      </c>
      <c r="AT975" s="39">
        <f t="shared" si="241"/>
        <v>0</v>
      </c>
      <c r="AU975">
        <v>0</v>
      </c>
      <c r="AV975" s="17">
        <v>1</v>
      </c>
      <c r="AW975">
        <v>0.85</v>
      </c>
      <c r="AX975" s="17">
        <v>0.15</v>
      </c>
      <c r="AY975" s="17" t="s">
        <v>535</v>
      </c>
      <c r="AZ975">
        <v>0</v>
      </c>
      <c r="BA975">
        <v>0</v>
      </c>
      <c r="BB975">
        <v>0</v>
      </c>
      <c r="BC975">
        <v>0</v>
      </c>
      <c r="BD975">
        <v>0</v>
      </c>
      <c r="BE975">
        <v>0</v>
      </c>
      <c r="BF975" s="17">
        <v>1</v>
      </c>
      <c r="BG975">
        <v>0</v>
      </c>
      <c r="BH975">
        <v>0</v>
      </c>
      <c r="BI975" s="17">
        <v>1</v>
      </c>
      <c r="BJ975" t="s">
        <v>98</v>
      </c>
      <c r="BK975">
        <v>28</v>
      </c>
      <c r="BL975" s="24">
        <v>39.020000000000003</v>
      </c>
      <c r="BM975">
        <v>0</v>
      </c>
      <c r="BN975">
        <v>0</v>
      </c>
      <c r="BO975">
        <v>0</v>
      </c>
      <c r="BP975">
        <v>0</v>
      </c>
      <c r="BQ975">
        <v>0</v>
      </c>
      <c r="BR975">
        <v>0</v>
      </c>
      <c r="BS975">
        <v>0</v>
      </c>
      <c r="BT975" s="17">
        <v>1</v>
      </c>
      <c r="BU975">
        <v>0</v>
      </c>
      <c r="BV975">
        <v>1</v>
      </c>
      <c r="BW975">
        <v>0</v>
      </c>
      <c r="BX975" s="17">
        <v>0</v>
      </c>
      <c r="BY975">
        <v>0</v>
      </c>
      <c r="BZ975">
        <v>0</v>
      </c>
      <c r="CA975">
        <v>0</v>
      </c>
      <c r="CB975">
        <v>0</v>
      </c>
      <c r="CC975" s="17">
        <v>0</v>
      </c>
      <c r="CD975">
        <v>1</v>
      </c>
      <c r="CE975">
        <v>1</v>
      </c>
      <c r="CF975">
        <v>0</v>
      </c>
      <c r="CG975">
        <v>0</v>
      </c>
      <c r="CH975">
        <v>0</v>
      </c>
      <c r="CI975">
        <v>1</v>
      </c>
      <c r="CJ975">
        <v>1</v>
      </c>
      <c r="CK975">
        <v>0</v>
      </c>
      <c r="CL975">
        <v>0</v>
      </c>
      <c r="CM975">
        <v>1</v>
      </c>
      <c r="CN975">
        <v>1</v>
      </c>
      <c r="CO975" s="17">
        <v>0</v>
      </c>
      <c r="CP975">
        <v>0.19600000000000001</v>
      </c>
      <c r="CQ975">
        <v>118</v>
      </c>
      <c r="CR975">
        <v>1</v>
      </c>
      <c r="CS975">
        <v>0</v>
      </c>
      <c r="CT975">
        <v>24</v>
      </c>
      <c r="CZ975" s="33" t="s">
        <v>85</v>
      </c>
    </row>
    <row r="976" spans="1:104" x14ac:dyDescent="0.25">
      <c r="A976">
        <v>975</v>
      </c>
      <c r="B976">
        <v>67</v>
      </c>
      <c r="C976" s="24" t="s">
        <v>3993</v>
      </c>
      <c r="D976" s="12">
        <v>21.6</v>
      </c>
      <c r="E976" s="13">
        <v>4</v>
      </c>
      <c r="F976" s="7">
        <f t="shared" si="232"/>
        <v>5.4</v>
      </c>
      <c r="G976" s="7">
        <f t="shared" si="234"/>
        <v>17.600000000000001</v>
      </c>
      <c r="H976" s="15">
        <f t="shared" si="235"/>
        <v>25.6</v>
      </c>
      <c r="I976" s="11">
        <f t="shared" si="236"/>
        <v>0.11316105469835643</v>
      </c>
      <c r="J976" s="32">
        <f t="shared" si="237"/>
        <v>2.0955750870066004E-2</v>
      </c>
      <c r="K976" s="32">
        <f t="shared" si="238"/>
        <v>47.7195976512795</v>
      </c>
      <c r="L976" s="8">
        <v>1</v>
      </c>
      <c r="M976" s="9">
        <v>0</v>
      </c>
      <c r="N976" s="8">
        <v>0</v>
      </c>
      <c r="O976" s="9">
        <v>0</v>
      </c>
      <c r="P976" s="9">
        <v>1</v>
      </c>
      <c r="Q976" s="9">
        <v>0</v>
      </c>
      <c r="R976" s="9">
        <v>0</v>
      </c>
      <c r="S976" s="8">
        <v>2260</v>
      </c>
      <c r="T976" s="9">
        <v>11</v>
      </c>
      <c r="U976" s="9">
        <f t="shared" si="239"/>
        <v>2248</v>
      </c>
      <c r="V976" s="9">
        <f t="shared" si="240"/>
        <v>7</v>
      </c>
      <c r="W976" s="7">
        <v>4.6900000000000004</v>
      </c>
      <c r="X976" s="7">
        <f t="shared" si="233"/>
        <v>28.330000000000005</v>
      </c>
      <c r="Y976" s="9">
        <v>1</v>
      </c>
      <c r="Z976" s="9">
        <v>0</v>
      </c>
      <c r="AA976" s="9">
        <v>0</v>
      </c>
      <c r="AB976" s="9">
        <v>0</v>
      </c>
      <c r="AC976" s="9">
        <v>1</v>
      </c>
      <c r="AD976" s="29">
        <v>0</v>
      </c>
      <c r="AE976" s="9">
        <v>0</v>
      </c>
      <c r="AF976" s="9">
        <v>1</v>
      </c>
      <c r="AG976" s="29">
        <v>0</v>
      </c>
      <c r="AH976" s="9">
        <v>1</v>
      </c>
      <c r="AI976" s="29">
        <v>0</v>
      </c>
      <c r="AJ976" s="20">
        <v>2005</v>
      </c>
      <c r="AK976" s="7">
        <f t="shared" si="242"/>
        <v>0.56999999999999995</v>
      </c>
      <c r="AL976" s="32">
        <v>0.25</v>
      </c>
      <c r="AM976" s="32">
        <v>0.17</v>
      </c>
      <c r="AN976" s="42">
        <v>0.01</v>
      </c>
      <c r="AO976" s="41">
        <v>0</v>
      </c>
      <c r="AP976" s="17">
        <v>1</v>
      </c>
      <c r="AQ976">
        <v>0.55000000000000004</v>
      </c>
      <c r="AR976" s="39">
        <v>0.45</v>
      </c>
      <c r="AS976">
        <v>1</v>
      </c>
      <c r="AT976" s="39">
        <f t="shared" si="241"/>
        <v>0</v>
      </c>
      <c r="AU976">
        <v>0</v>
      </c>
      <c r="AV976" s="17">
        <v>1</v>
      </c>
      <c r="AW976">
        <v>0.85</v>
      </c>
      <c r="AX976" s="17">
        <v>0.15</v>
      </c>
      <c r="AY976" s="17" t="s">
        <v>535</v>
      </c>
      <c r="AZ976">
        <v>0</v>
      </c>
      <c r="BA976">
        <v>0</v>
      </c>
      <c r="BB976">
        <v>0</v>
      </c>
      <c r="BC976">
        <v>0</v>
      </c>
      <c r="BD976">
        <v>0</v>
      </c>
      <c r="BE976">
        <v>0</v>
      </c>
      <c r="BF976" s="17">
        <v>1</v>
      </c>
      <c r="BG976">
        <v>0</v>
      </c>
      <c r="BH976">
        <v>0</v>
      </c>
      <c r="BI976" s="17">
        <v>1</v>
      </c>
      <c r="BJ976" t="s">
        <v>98</v>
      </c>
      <c r="BK976">
        <v>28</v>
      </c>
      <c r="BL976" s="24">
        <v>39.020000000000003</v>
      </c>
      <c r="BM976">
        <v>0</v>
      </c>
      <c r="BN976">
        <v>0</v>
      </c>
      <c r="BO976">
        <v>0</v>
      </c>
      <c r="BP976">
        <v>0</v>
      </c>
      <c r="BQ976">
        <v>0</v>
      </c>
      <c r="BR976">
        <v>0</v>
      </c>
      <c r="BS976">
        <v>0</v>
      </c>
      <c r="BT976" s="17">
        <v>1</v>
      </c>
      <c r="BU976">
        <v>0</v>
      </c>
      <c r="BV976">
        <v>1</v>
      </c>
      <c r="BW976">
        <v>0</v>
      </c>
      <c r="BX976" s="17">
        <v>0</v>
      </c>
      <c r="BY976">
        <v>0</v>
      </c>
      <c r="BZ976">
        <v>0</v>
      </c>
      <c r="CA976">
        <v>0</v>
      </c>
      <c r="CB976">
        <v>0</v>
      </c>
      <c r="CC976" s="17">
        <v>0</v>
      </c>
      <c r="CD976">
        <v>1</v>
      </c>
      <c r="CE976">
        <v>1</v>
      </c>
      <c r="CF976">
        <v>0</v>
      </c>
      <c r="CG976">
        <v>0</v>
      </c>
      <c r="CH976">
        <v>0</v>
      </c>
      <c r="CI976">
        <v>1</v>
      </c>
      <c r="CJ976">
        <v>1</v>
      </c>
      <c r="CK976">
        <v>0</v>
      </c>
      <c r="CL976">
        <v>0</v>
      </c>
      <c r="CM976">
        <v>1</v>
      </c>
      <c r="CN976">
        <v>1</v>
      </c>
      <c r="CO976" s="17">
        <v>0</v>
      </c>
      <c r="CP976">
        <v>0.19600000000000001</v>
      </c>
      <c r="CQ976">
        <v>118</v>
      </c>
      <c r="CR976">
        <v>1</v>
      </c>
      <c r="CS976">
        <v>0</v>
      </c>
      <c r="CT976">
        <v>24</v>
      </c>
      <c r="CZ976" s="33" t="s">
        <v>85</v>
      </c>
    </row>
    <row r="977" spans="1:104" x14ac:dyDescent="0.25">
      <c r="A977">
        <v>976</v>
      </c>
      <c r="B977">
        <v>68</v>
      </c>
      <c r="C977" s="24" t="s">
        <v>4001</v>
      </c>
      <c r="D977" s="12">
        <v>9</v>
      </c>
      <c r="E977" s="13">
        <v>0.4</v>
      </c>
      <c r="F977" s="7">
        <f t="shared" si="232"/>
        <v>22.5</v>
      </c>
      <c r="G977" s="7">
        <f t="shared" si="234"/>
        <v>8.6</v>
      </c>
      <c r="H977" s="15">
        <f t="shared" si="235"/>
        <v>9.4</v>
      </c>
      <c r="I977" s="11">
        <f t="shared" si="236"/>
        <v>0.2075319928180912</v>
      </c>
      <c r="J977" s="32">
        <f t="shared" si="237"/>
        <v>9.2236441252484987E-3</v>
      </c>
      <c r="K977" s="32">
        <f t="shared" si="238"/>
        <v>108.41701895920215</v>
      </c>
      <c r="L977" s="8">
        <v>0</v>
      </c>
      <c r="M977" s="9">
        <v>1</v>
      </c>
      <c r="N977" s="8">
        <v>0</v>
      </c>
      <c r="O977" s="9">
        <v>0</v>
      </c>
      <c r="P977" s="9">
        <v>1</v>
      </c>
      <c r="Q977" s="9">
        <v>0</v>
      </c>
      <c r="R977" s="9">
        <v>0</v>
      </c>
      <c r="S977" s="8">
        <v>11271</v>
      </c>
      <c r="T977" s="9">
        <v>22</v>
      </c>
      <c r="U977" s="9">
        <f t="shared" si="239"/>
        <v>11248</v>
      </c>
      <c r="V977" s="9">
        <f t="shared" si="240"/>
        <v>20</v>
      </c>
      <c r="W977" s="7">
        <v>8.8800000000000008</v>
      </c>
      <c r="X977" s="7">
        <f t="shared" si="233"/>
        <v>16.949999999999996</v>
      </c>
      <c r="Y977" s="9">
        <v>1</v>
      </c>
      <c r="Z977" s="9">
        <v>0</v>
      </c>
      <c r="AA977" s="9">
        <v>0</v>
      </c>
      <c r="AB977" s="9">
        <v>0</v>
      </c>
      <c r="AC977" s="9">
        <v>0</v>
      </c>
      <c r="AD977" s="29">
        <v>1</v>
      </c>
      <c r="AE977" s="9">
        <v>1</v>
      </c>
      <c r="AF977" s="9">
        <v>0</v>
      </c>
      <c r="AG977" s="29">
        <v>0</v>
      </c>
      <c r="AH977" s="9">
        <v>0</v>
      </c>
      <c r="AI977" s="29">
        <v>1</v>
      </c>
      <c r="AJ977" s="20">
        <v>2002</v>
      </c>
      <c r="AK977" s="32" t="s">
        <v>98</v>
      </c>
      <c r="AL977" s="32" t="s">
        <v>98</v>
      </c>
      <c r="AM977" s="32" t="s">
        <v>98</v>
      </c>
      <c r="AN977" s="42" t="s">
        <v>98</v>
      </c>
      <c r="AO977" s="41" t="s">
        <v>98</v>
      </c>
      <c r="AP977" s="17" t="s">
        <v>98</v>
      </c>
      <c r="AQ977">
        <v>0.51</v>
      </c>
      <c r="AR977" s="39">
        <f t="shared" ref="AR977:AR984" si="243">1-AQ977</f>
        <v>0.49</v>
      </c>
      <c r="AS977" t="s">
        <v>98</v>
      </c>
      <c r="AT977" s="39" t="s">
        <v>98</v>
      </c>
      <c r="AU977">
        <v>0</v>
      </c>
      <c r="AV977" s="17">
        <v>1</v>
      </c>
      <c r="AW977">
        <v>0.75</v>
      </c>
      <c r="AX977" s="17">
        <f t="shared" ref="AX977:AX986" si="244">1-AW977</f>
        <v>0.25</v>
      </c>
      <c r="AY977" s="17" t="s">
        <v>5</v>
      </c>
      <c r="AZ977">
        <v>0</v>
      </c>
      <c r="BA977">
        <v>1</v>
      </c>
      <c r="BB977">
        <v>0</v>
      </c>
      <c r="BC977">
        <v>0</v>
      </c>
      <c r="BD977">
        <v>0</v>
      </c>
      <c r="BE977">
        <v>0</v>
      </c>
      <c r="BF977" s="17">
        <v>0</v>
      </c>
      <c r="BG977">
        <v>0</v>
      </c>
      <c r="BH977">
        <v>1</v>
      </c>
      <c r="BI977" s="17">
        <v>0</v>
      </c>
      <c r="BJ977">
        <v>942</v>
      </c>
      <c r="BK977">
        <v>131</v>
      </c>
      <c r="BL977" s="24">
        <v>31.83</v>
      </c>
      <c r="BM977">
        <v>1</v>
      </c>
      <c r="BN977">
        <v>0</v>
      </c>
      <c r="BO977">
        <v>0</v>
      </c>
      <c r="BP977">
        <v>0</v>
      </c>
      <c r="BQ977">
        <v>0</v>
      </c>
      <c r="BR977">
        <v>0</v>
      </c>
      <c r="BS977">
        <v>0</v>
      </c>
      <c r="BT977" s="17">
        <v>0</v>
      </c>
      <c r="BU977">
        <v>0</v>
      </c>
      <c r="BV977">
        <v>0</v>
      </c>
      <c r="BW977">
        <v>1</v>
      </c>
      <c r="BX977" s="17">
        <v>0</v>
      </c>
      <c r="BY977">
        <v>0</v>
      </c>
      <c r="BZ977">
        <v>0</v>
      </c>
      <c r="CA977">
        <v>0</v>
      </c>
      <c r="CB977">
        <v>0</v>
      </c>
      <c r="CC977" s="17">
        <v>0</v>
      </c>
      <c r="CD977">
        <v>1</v>
      </c>
      <c r="CE977">
        <v>1</v>
      </c>
      <c r="CF977">
        <v>0</v>
      </c>
      <c r="CG977">
        <v>0</v>
      </c>
      <c r="CH977">
        <v>1</v>
      </c>
      <c r="CI977">
        <v>1</v>
      </c>
      <c r="CJ977">
        <v>1</v>
      </c>
      <c r="CK977">
        <v>0</v>
      </c>
      <c r="CL977">
        <v>0</v>
      </c>
      <c r="CM977">
        <v>0</v>
      </c>
      <c r="CN977">
        <v>1</v>
      </c>
      <c r="CO977" s="17">
        <v>1</v>
      </c>
      <c r="CP977">
        <v>0.21149999999999999</v>
      </c>
      <c r="CQ977">
        <v>149</v>
      </c>
      <c r="CR977">
        <v>1</v>
      </c>
      <c r="CS977">
        <v>0</v>
      </c>
      <c r="CT977">
        <v>21</v>
      </c>
      <c r="CZ977" s="33" t="s">
        <v>85</v>
      </c>
    </row>
    <row r="978" spans="1:104" x14ac:dyDescent="0.25">
      <c r="A978">
        <v>977</v>
      </c>
      <c r="B978">
        <v>68</v>
      </c>
      <c r="C978" s="24" t="s">
        <v>4001</v>
      </c>
      <c r="D978" s="12">
        <v>20</v>
      </c>
      <c r="E978" s="13">
        <v>6</v>
      </c>
      <c r="F978" s="7">
        <f t="shared" si="232"/>
        <v>3.3333333333333335</v>
      </c>
      <c r="G978" s="7">
        <f t="shared" si="234"/>
        <v>14</v>
      </c>
      <c r="H978" s="15">
        <f t="shared" si="235"/>
        <v>26</v>
      </c>
      <c r="I978" s="11">
        <f t="shared" si="236"/>
        <v>3.1414249795253035E-2</v>
      </c>
      <c r="J978" s="32">
        <f t="shared" si="237"/>
        <v>9.4242749385759095E-3</v>
      </c>
      <c r="K978" s="32">
        <f t="shared" si="238"/>
        <v>106.10895867508601</v>
      </c>
      <c r="L978" s="8">
        <v>0</v>
      </c>
      <c r="M978" s="9">
        <v>1</v>
      </c>
      <c r="N978" s="8">
        <v>0</v>
      </c>
      <c r="O978" s="9">
        <v>0</v>
      </c>
      <c r="P978" s="9">
        <v>1</v>
      </c>
      <c r="Q978" s="9">
        <v>0</v>
      </c>
      <c r="R978" s="9">
        <v>0</v>
      </c>
      <c r="S978" s="8">
        <v>11271</v>
      </c>
      <c r="T978" s="9">
        <v>22</v>
      </c>
      <c r="U978" s="9">
        <f t="shared" si="239"/>
        <v>11248</v>
      </c>
      <c r="V978" s="9">
        <f t="shared" si="240"/>
        <v>20</v>
      </c>
      <c r="W978" s="7">
        <v>8.8800000000000008</v>
      </c>
      <c r="X978" s="7">
        <f t="shared" si="233"/>
        <v>16.949999999999996</v>
      </c>
      <c r="Y978" s="9">
        <v>1</v>
      </c>
      <c r="Z978" s="9">
        <v>0</v>
      </c>
      <c r="AA978" s="9">
        <v>0</v>
      </c>
      <c r="AB978" s="9">
        <v>0</v>
      </c>
      <c r="AC978" s="9">
        <v>0</v>
      </c>
      <c r="AD978" s="29">
        <v>0</v>
      </c>
      <c r="AE978" s="9">
        <v>1</v>
      </c>
      <c r="AF978" s="9">
        <v>0</v>
      </c>
      <c r="AG978" s="29">
        <v>0</v>
      </c>
      <c r="AH978" s="9">
        <v>0</v>
      </c>
      <c r="AI978" s="29">
        <v>1</v>
      </c>
      <c r="AJ978" s="20">
        <v>2002</v>
      </c>
      <c r="AK978" s="32" t="s">
        <v>98</v>
      </c>
      <c r="AL978" s="32" t="s">
        <v>98</v>
      </c>
      <c r="AM978" s="32" t="s">
        <v>98</v>
      </c>
      <c r="AN978" s="42" t="s">
        <v>98</v>
      </c>
      <c r="AO978" s="41" t="s">
        <v>98</v>
      </c>
      <c r="AP978" s="17" t="s">
        <v>98</v>
      </c>
      <c r="AQ978">
        <v>0.51</v>
      </c>
      <c r="AR978" s="39">
        <f t="shared" si="243"/>
        <v>0.49</v>
      </c>
      <c r="AS978" t="s">
        <v>98</v>
      </c>
      <c r="AT978" s="39" t="s">
        <v>98</v>
      </c>
      <c r="AU978">
        <v>0</v>
      </c>
      <c r="AV978" s="17">
        <v>1</v>
      </c>
      <c r="AW978">
        <v>0.75</v>
      </c>
      <c r="AX978" s="17">
        <f t="shared" si="244"/>
        <v>0.25</v>
      </c>
      <c r="AY978" s="17" t="s">
        <v>5</v>
      </c>
      <c r="AZ978">
        <v>0</v>
      </c>
      <c r="BA978">
        <v>1</v>
      </c>
      <c r="BB978">
        <v>0</v>
      </c>
      <c r="BC978">
        <v>0</v>
      </c>
      <c r="BD978">
        <v>0</v>
      </c>
      <c r="BE978">
        <v>0</v>
      </c>
      <c r="BF978" s="17">
        <v>0</v>
      </c>
      <c r="BG978">
        <v>0</v>
      </c>
      <c r="BH978">
        <v>1</v>
      </c>
      <c r="BI978" s="17">
        <v>0</v>
      </c>
      <c r="BJ978">
        <v>942</v>
      </c>
      <c r="BK978">
        <v>131</v>
      </c>
      <c r="BL978" s="24">
        <v>31.83</v>
      </c>
      <c r="BM978">
        <v>0</v>
      </c>
      <c r="BN978">
        <v>0</v>
      </c>
      <c r="BO978">
        <v>0</v>
      </c>
      <c r="BP978">
        <v>0</v>
      </c>
      <c r="BQ978">
        <v>1</v>
      </c>
      <c r="BR978">
        <v>0</v>
      </c>
      <c r="BS978">
        <v>0</v>
      </c>
      <c r="BT978" s="17">
        <v>0</v>
      </c>
      <c r="BU978">
        <v>0</v>
      </c>
      <c r="BV978">
        <v>0</v>
      </c>
      <c r="BW978">
        <v>1</v>
      </c>
      <c r="BX978" s="17">
        <v>0</v>
      </c>
      <c r="BY978">
        <v>0</v>
      </c>
      <c r="BZ978">
        <v>0</v>
      </c>
      <c r="CA978">
        <v>0</v>
      </c>
      <c r="CB978">
        <v>0</v>
      </c>
      <c r="CC978" s="17">
        <v>0</v>
      </c>
      <c r="CD978">
        <v>1</v>
      </c>
      <c r="CE978">
        <v>1</v>
      </c>
      <c r="CF978">
        <v>0</v>
      </c>
      <c r="CG978">
        <v>0</v>
      </c>
      <c r="CH978">
        <v>1</v>
      </c>
      <c r="CI978">
        <v>1</v>
      </c>
      <c r="CJ978">
        <v>1</v>
      </c>
      <c r="CK978">
        <v>0</v>
      </c>
      <c r="CL978">
        <v>0</v>
      </c>
      <c r="CM978">
        <v>0</v>
      </c>
      <c r="CN978">
        <v>1</v>
      </c>
      <c r="CO978" s="17">
        <v>1</v>
      </c>
      <c r="CP978">
        <v>0.21149999999999999</v>
      </c>
      <c r="CQ978">
        <v>149</v>
      </c>
      <c r="CR978">
        <v>1</v>
      </c>
      <c r="CS978">
        <v>0</v>
      </c>
      <c r="CT978">
        <v>21</v>
      </c>
      <c r="CZ978" s="33" t="s">
        <v>85</v>
      </c>
    </row>
    <row r="979" spans="1:104" x14ac:dyDescent="0.25">
      <c r="A979">
        <v>978</v>
      </c>
      <c r="B979">
        <v>68</v>
      </c>
      <c r="C979" s="24" t="s">
        <v>4001</v>
      </c>
      <c r="D979" s="12">
        <v>9</v>
      </c>
      <c r="E979" s="13">
        <v>1</v>
      </c>
      <c r="F979" s="7">
        <f t="shared" si="232"/>
        <v>9</v>
      </c>
      <c r="G979" s="7">
        <f t="shared" si="234"/>
        <v>8</v>
      </c>
      <c r="H979" s="15">
        <f t="shared" si="235"/>
        <v>10</v>
      </c>
      <c r="I979" s="11">
        <f t="shared" si="236"/>
        <v>8.4556446044914232E-2</v>
      </c>
      <c r="J979" s="32">
        <f t="shared" si="237"/>
        <v>9.3951606716571358E-3</v>
      </c>
      <c r="K979" s="32">
        <f t="shared" si="238"/>
        <v>106.43777524920371</v>
      </c>
      <c r="L979" s="8">
        <v>0</v>
      </c>
      <c r="M979" s="9">
        <v>1</v>
      </c>
      <c r="N979" s="8">
        <v>0</v>
      </c>
      <c r="O979" s="9">
        <v>0</v>
      </c>
      <c r="P979" s="9">
        <v>1</v>
      </c>
      <c r="Q979" s="9">
        <v>0</v>
      </c>
      <c r="R979" s="9">
        <v>0</v>
      </c>
      <c r="S979" s="8">
        <v>11271</v>
      </c>
      <c r="T979" s="9">
        <v>22</v>
      </c>
      <c r="U979" s="9">
        <f t="shared" si="239"/>
        <v>11248</v>
      </c>
      <c r="V979" s="9">
        <f t="shared" si="240"/>
        <v>20</v>
      </c>
      <c r="W979" s="7">
        <v>8.8800000000000008</v>
      </c>
      <c r="X979" s="7">
        <f t="shared" si="233"/>
        <v>16.949999999999996</v>
      </c>
      <c r="Y979" s="9">
        <v>1</v>
      </c>
      <c r="Z979" s="9">
        <v>0</v>
      </c>
      <c r="AA979" s="9">
        <v>0</v>
      </c>
      <c r="AB979" s="9">
        <v>0</v>
      </c>
      <c r="AC979" s="9">
        <v>0</v>
      </c>
      <c r="AD979" s="29">
        <v>1</v>
      </c>
      <c r="AE979" s="9">
        <v>1</v>
      </c>
      <c r="AF979" s="9">
        <v>0</v>
      </c>
      <c r="AG979" s="29">
        <v>0</v>
      </c>
      <c r="AH979" s="9">
        <v>0</v>
      </c>
      <c r="AI979" s="29">
        <v>1</v>
      </c>
      <c r="AJ979" s="20">
        <v>2002</v>
      </c>
      <c r="AK979" s="32" t="s">
        <v>98</v>
      </c>
      <c r="AL979" s="32" t="s">
        <v>98</v>
      </c>
      <c r="AM979" s="32" t="s">
        <v>98</v>
      </c>
      <c r="AN979" s="42" t="s">
        <v>98</v>
      </c>
      <c r="AO979" s="41" t="s">
        <v>98</v>
      </c>
      <c r="AP979" s="17" t="s">
        <v>98</v>
      </c>
      <c r="AQ979">
        <v>0.51</v>
      </c>
      <c r="AR979" s="39">
        <f t="shared" si="243"/>
        <v>0.49</v>
      </c>
      <c r="AS979" t="s">
        <v>98</v>
      </c>
      <c r="AT979" s="39" t="s">
        <v>98</v>
      </c>
      <c r="AU979">
        <v>0</v>
      </c>
      <c r="AV979" s="17">
        <v>1</v>
      </c>
      <c r="AW979">
        <v>0.75</v>
      </c>
      <c r="AX979" s="17">
        <f t="shared" si="244"/>
        <v>0.25</v>
      </c>
      <c r="AY979" s="17" t="s">
        <v>5</v>
      </c>
      <c r="AZ979">
        <v>0</v>
      </c>
      <c r="BA979">
        <v>1</v>
      </c>
      <c r="BB979">
        <v>0</v>
      </c>
      <c r="BC979">
        <v>0</v>
      </c>
      <c r="BD979">
        <v>0</v>
      </c>
      <c r="BE979">
        <v>0</v>
      </c>
      <c r="BF979" s="17">
        <v>0</v>
      </c>
      <c r="BG979">
        <v>0</v>
      </c>
      <c r="BH979">
        <v>1</v>
      </c>
      <c r="BI979" s="17">
        <v>0</v>
      </c>
      <c r="BJ979">
        <v>942</v>
      </c>
      <c r="BK979">
        <v>131</v>
      </c>
      <c r="BL979" s="24">
        <v>31.83</v>
      </c>
      <c r="BM979">
        <v>0</v>
      </c>
      <c r="BN979">
        <v>0</v>
      </c>
      <c r="BO979">
        <v>1</v>
      </c>
      <c r="BP979">
        <v>0</v>
      </c>
      <c r="BQ979">
        <v>0</v>
      </c>
      <c r="BR979">
        <v>0</v>
      </c>
      <c r="BS979">
        <v>0</v>
      </c>
      <c r="BT979" s="17">
        <v>0</v>
      </c>
      <c r="BU979">
        <v>0</v>
      </c>
      <c r="BV979">
        <v>0</v>
      </c>
      <c r="BW979">
        <v>1</v>
      </c>
      <c r="BX979" s="17">
        <v>0</v>
      </c>
      <c r="BY979">
        <v>0</v>
      </c>
      <c r="BZ979">
        <v>0</v>
      </c>
      <c r="CA979">
        <v>0</v>
      </c>
      <c r="CB979">
        <v>0</v>
      </c>
      <c r="CC979" s="17">
        <v>0</v>
      </c>
      <c r="CD979">
        <v>1</v>
      </c>
      <c r="CE979">
        <v>1</v>
      </c>
      <c r="CF979">
        <v>0</v>
      </c>
      <c r="CG979">
        <v>0</v>
      </c>
      <c r="CH979">
        <v>1</v>
      </c>
      <c r="CI979">
        <v>1</v>
      </c>
      <c r="CJ979">
        <v>1</v>
      </c>
      <c r="CK979">
        <v>0</v>
      </c>
      <c r="CL979">
        <v>0</v>
      </c>
      <c r="CM979">
        <v>0</v>
      </c>
      <c r="CN979">
        <v>1</v>
      </c>
      <c r="CO979" s="17">
        <v>1</v>
      </c>
      <c r="CP979">
        <v>0.21149999999999999</v>
      </c>
      <c r="CQ979">
        <v>149</v>
      </c>
      <c r="CR979">
        <v>1</v>
      </c>
      <c r="CS979">
        <v>0</v>
      </c>
      <c r="CT979">
        <v>21</v>
      </c>
      <c r="CZ979" s="33" t="s">
        <v>85</v>
      </c>
    </row>
    <row r="980" spans="1:104" x14ac:dyDescent="0.25">
      <c r="A980">
        <v>979</v>
      </c>
      <c r="B980">
        <v>68</v>
      </c>
      <c r="C980" s="24" t="s">
        <v>4001</v>
      </c>
      <c r="D980" s="12">
        <v>26</v>
      </c>
      <c r="E980" s="13">
        <v>9</v>
      </c>
      <c r="F980" s="7">
        <f t="shared" si="232"/>
        <v>2.8888888888888888</v>
      </c>
      <c r="G980" s="7">
        <f t="shared" si="234"/>
        <v>17</v>
      </c>
      <c r="H980" s="15">
        <f t="shared" si="235"/>
        <v>35</v>
      </c>
      <c r="I980" s="11">
        <f t="shared" si="236"/>
        <v>2.7229027320880107E-2</v>
      </c>
      <c r="J980" s="32">
        <f t="shared" si="237"/>
        <v>9.4254325341508061E-3</v>
      </c>
      <c r="K980" s="32">
        <f t="shared" si="238"/>
        <v>106.0959267786108</v>
      </c>
      <c r="L980" s="8">
        <v>0</v>
      </c>
      <c r="M980" s="9">
        <v>1</v>
      </c>
      <c r="N980" s="8">
        <v>0</v>
      </c>
      <c r="O980" s="9">
        <v>0</v>
      </c>
      <c r="P980" s="9">
        <v>1</v>
      </c>
      <c r="Q980" s="9">
        <v>0</v>
      </c>
      <c r="R980" s="9">
        <v>0</v>
      </c>
      <c r="S980" s="8">
        <v>11271</v>
      </c>
      <c r="T980" s="9">
        <v>22</v>
      </c>
      <c r="U980" s="9">
        <f t="shared" si="239"/>
        <v>11248</v>
      </c>
      <c r="V980" s="9">
        <f t="shared" si="240"/>
        <v>20</v>
      </c>
      <c r="W980" s="7">
        <v>8.8800000000000008</v>
      </c>
      <c r="X980" s="7">
        <f t="shared" si="233"/>
        <v>16.949999999999996</v>
      </c>
      <c r="Y980" s="9">
        <v>1</v>
      </c>
      <c r="Z980" s="9">
        <v>0</v>
      </c>
      <c r="AA980" s="9">
        <v>0</v>
      </c>
      <c r="AB980" s="9">
        <v>0</v>
      </c>
      <c r="AC980" s="9">
        <v>0</v>
      </c>
      <c r="AD980" s="29">
        <v>1</v>
      </c>
      <c r="AE980" s="9">
        <v>1</v>
      </c>
      <c r="AF980" s="9">
        <v>0</v>
      </c>
      <c r="AG980" s="29">
        <v>0</v>
      </c>
      <c r="AH980" s="9">
        <v>0</v>
      </c>
      <c r="AI980" s="29">
        <v>1</v>
      </c>
      <c r="AJ980" s="20">
        <v>2002</v>
      </c>
      <c r="AK980" s="32" t="s">
        <v>98</v>
      </c>
      <c r="AL980" s="32" t="s">
        <v>98</v>
      </c>
      <c r="AM980" s="32" t="s">
        <v>98</v>
      </c>
      <c r="AN980" s="42" t="s">
        <v>98</v>
      </c>
      <c r="AO980" s="41" t="s">
        <v>98</v>
      </c>
      <c r="AP980" s="17" t="s">
        <v>98</v>
      </c>
      <c r="AQ980">
        <v>0.51</v>
      </c>
      <c r="AR980" s="39">
        <f t="shared" si="243"/>
        <v>0.49</v>
      </c>
      <c r="AS980" t="s">
        <v>98</v>
      </c>
      <c r="AT980" s="39" t="s">
        <v>98</v>
      </c>
      <c r="AU980">
        <v>0</v>
      </c>
      <c r="AV980" s="17">
        <v>1</v>
      </c>
      <c r="AW980">
        <v>0.75</v>
      </c>
      <c r="AX980" s="17">
        <f t="shared" si="244"/>
        <v>0.25</v>
      </c>
      <c r="AY980" s="17" t="s">
        <v>5</v>
      </c>
      <c r="AZ980">
        <v>0</v>
      </c>
      <c r="BA980">
        <v>1</v>
      </c>
      <c r="BB980">
        <v>0</v>
      </c>
      <c r="BC980">
        <v>0</v>
      </c>
      <c r="BD980">
        <v>0</v>
      </c>
      <c r="BE980">
        <v>0</v>
      </c>
      <c r="BF980" s="17">
        <v>0</v>
      </c>
      <c r="BG980">
        <v>0</v>
      </c>
      <c r="BH980">
        <v>1</v>
      </c>
      <c r="BI980" s="17">
        <v>0</v>
      </c>
      <c r="BJ980">
        <v>942</v>
      </c>
      <c r="BK980">
        <v>131</v>
      </c>
      <c r="BL980" s="24">
        <v>31.83</v>
      </c>
      <c r="BM980">
        <v>0</v>
      </c>
      <c r="BN980">
        <v>0</v>
      </c>
      <c r="BO980">
        <v>0</v>
      </c>
      <c r="BP980">
        <v>0</v>
      </c>
      <c r="BQ980">
        <v>1</v>
      </c>
      <c r="BR980">
        <v>0</v>
      </c>
      <c r="BS980">
        <v>0</v>
      </c>
      <c r="BT980" s="17">
        <v>0</v>
      </c>
      <c r="BU980">
        <v>0</v>
      </c>
      <c r="BV980">
        <v>0</v>
      </c>
      <c r="BW980">
        <v>1</v>
      </c>
      <c r="BX980" s="17">
        <v>0</v>
      </c>
      <c r="BY980">
        <v>0</v>
      </c>
      <c r="BZ980">
        <v>0</v>
      </c>
      <c r="CA980">
        <v>0</v>
      </c>
      <c r="CB980">
        <v>0</v>
      </c>
      <c r="CC980" s="17">
        <v>0</v>
      </c>
      <c r="CD980">
        <v>1</v>
      </c>
      <c r="CE980">
        <v>1</v>
      </c>
      <c r="CF980">
        <v>0</v>
      </c>
      <c r="CG980">
        <v>0</v>
      </c>
      <c r="CH980">
        <v>1</v>
      </c>
      <c r="CI980">
        <v>1</v>
      </c>
      <c r="CJ980">
        <v>1</v>
      </c>
      <c r="CK980">
        <v>0</v>
      </c>
      <c r="CL980">
        <v>0</v>
      </c>
      <c r="CM980">
        <v>0</v>
      </c>
      <c r="CN980">
        <v>1</v>
      </c>
      <c r="CO980" s="17">
        <v>1</v>
      </c>
      <c r="CP980">
        <v>0.21149999999999999</v>
      </c>
      <c r="CQ980">
        <v>149</v>
      </c>
      <c r="CR980">
        <v>1</v>
      </c>
      <c r="CS980">
        <v>0</v>
      </c>
      <c r="CT980">
        <v>21</v>
      </c>
      <c r="CZ980" s="33" t="s">
        <v>85</v>
      </c>
    </row>
    <row r="981" spans="1:104" x14ac:dyDescent="0.25">
      <c r="A981">
        <v>980</v>
      </c>
      <c r="B981">
        <v>68</v>
      </c>
      <c r="C981" s="24" t="s">
        <v>4001</v>
      </c>
      <c r="D981" s="12">
        <v>9</v>
      </c>
      <c r="E981" s="13">
        <v>1</v>
      </c>
      <c r="F981" s="7">
        <f t="shared" si="232"/>
        <v>9</v>
      </c>
      <c r="G981" s="7">
        <f t="shared" si="234"/>
        <v>8</v>
      </c>
      <c r="H981" s="15">
        <f t="shared" si="235"/>
        <v>10</v>
      </c>
      <c r="I981" s="11">
        <f t="shared" si="236"/>
        <v>0.10435527873593063</v>
      </c>
      <c r="J981" s="32">
        <f t="shared" si="237"/>
        <v>1.159503097065896E-2</v>
      </c>
      <c r="K981" s="32">
        <f t="shared" si="238"/>
        <v>86.24384035976135</v>
      </c>
      <c r="L981" s="8">
        <v>0</v>
      </c>
      <c r="M981" s="9">
        <v>1</v>
      </c>
      <c r="N981" s="8">
        <v>0</v>
      </c>
      <c r="O981" s="9">
        <v>0</v>
      </c>
      <c r="P981" s="9">
        <v>1</v>
      </c>
      <c r="Q981" s="9">
        <v>0</v>
      </c>
      <c r="R981" s="9">
        <v>0</v>
      </c>
      <c r="S981" s="8">
        <v>7380</v>
      </c>
      <c r="T981" s="9">
        <v>22</v>
      </c>
      <c r="U981" s="9">
        <f t="shared" si="239"/>
        <v>7357</v>
      </c>
      <c r="V981" s="9">
        <f t="shared" si="240"/>
        <v>20</v>
      </c>
      <c r="W981" s="7">
        <v>8.66</v>
      </c>
      <c r="X981" s="7">
        <f t="shared" si="233"/>
        <v>20.91</v>
      </c>
      <c r="Y981" s="9">
        <v>1</v>
      </c>
      <c r="Z981" s="9">
        <v>0</v>
      </c>
      <c r="AA981" s="9">
        <v>0</v>
      </c>
      <c r="AB981" s="9">
        <v>0</v>
      </c>
      <c r="AC981" s="9">
        <v>0</v>
      </c>
      <c r="AD981" s="29">
        <v>1</v>
      </c>
      <c r="AE981" s="9">
        <v>1</v>
      </c>
      <c r="AF981" s="9">
        <v>0</v>
      </c>
      <c r="AG981" s="29">
        <v>0</v>
      </c>
      <c r="AH981" s="9">
        <v>0</v>
      </c>
      <c r="AI981" s="29">
        <v>1</v>
      </c>
      <c r="AJ981" s="20">
        <v>2002</v>
      </c>
      <c r="AK981" s="32" t="s">
        <v>98</v>
      </c>
      <c r="AL981" s="32" t="s">
        <v>98</v>
      </c>
      <c r="AM981" s="32" t="s">
        <v>98</v>
      </c>
      <c r="AN981" s="42" t="s">
        <v>98</v>
      </c>
      <c r="AO981" s="41" t="s">
        <v>98</v>
      </c>
      <c r="AP981" s="17" t="s">
        <v>98</v>
      </c>
      <c r="AQ981">
        <v>0.5</v>
      </c>
      <c r="AR981" s="39">
        <f t="shared" si="243"/>
        <v>0.5</v>
      </c>
      <c r="AS981" t="s">
        <v>98</v>
      </c>
      <c r="AT981" s="39" t="s">
        <v>98</v>
      </c>
      <c r="AU981">
        <v>0</v>
      </c>
      <c r="AV981" s="17">
        <v>1</v>
      </c>
      <c r="AW981">
        <v>0.73</v>
      </c>
      <c r="AX981" s="17">
        <f t="shared" si="244"/>
        <v>0.27</v>
      </c>
      <c r="AY981" s="17" t="s">
        <v>5</v>
      </c>
      <c r="AZ981">
        <v>0</v>
      </c>
      <c r="BA981">
        <v>1</v>
      </c>
      <c r="BB981">
        <v>0</v>
      </c>
      <c r="BC981">
        <v>0</v>
      </c>
      <c r="BD981">
        <v>0</v>
      </c>
      <c r="BE981">
        <v>0</v>
      </c>
      <c r="BF981" s="17">
        <v>0</v>
      </c>
      <c r="BG981">
        <v>0</v>
      </c>
      <c r="BH981">
        <v>1</v>
      </c>
      <c r="BI981" s="17">
        <v>0</v>
      </c>
      <c r="BJ981">
        <v>942</v>
      </c>
      <c r="BK981">
        <v>131</v>
      </c>
      <c r="BL981" s="24">
        <v>35.57</v>
      </c>
      <c r="BM981">
        <v>0</v>
      </c>
      <c r="BN981">
        <v>0</v>
      </c>
      <c r="BO981">
        <v>1</v>
      </c>
      <c r="BP981">
        <v>0</v>
      </c>
      <c r="BQ981">
        <v>0</v>
      </c>
      <c r="BR981">
        <v>0</v>
      </c>
      <c r="BS981">
        <v>0</v>
      </c>
      <c r="BT981" s="17">
        <v>0</v>
      </c>
      <c r="BU981">
        <v>0</v>
      </c>
      <c r="BV981">
        <v>0</v>
      </c>
      <c r="BW981">
        <v>1</v>
      </c>
      <c r="BX981" s="17">
        <v>0</v>
      </c>
      <c r="BY981">
        <v>0</v>
      </c>
      <c r="BZ981">
        <v>0</v>
      </c>
      <c r="CA981">
        <v>0</v>
      </c>
      <c r="CB981">
        <v>0</v>
      </c>
      <c r="CC981" s="17">
        <v>0</v>
      </c>
      <c r="CD981">
        <v>1</v>
      </c>
      <c r="CE981">
        <v>1</v>
      </c>
      <c r="CF981">
        <v>0</v>
      </c>
      <c r="CG981">
        <v>0</v>
      </c>
      <c r="CH981">
        <v>1</v>
      </c>
      <c r="CI981">
        <v>1</v>
      </c>
      <c r="CJ981">
        <v>1</v>
      </c>
      <c r="CK981">
        <v>0</v>
      </c>
      <c r="CL981">
        <v>0</v>
      </c>
      <c r="CM981">
        <v>0</v>
      </c>
      <c r="CN981">
        <v>1</v>
      </c>
      <c r="CO981" s="17">
        <v>1</v>
      </c>
      <c r="CP981">
        <v>0.21149999999999999</v>
      </c>
      <c r="CQ981">
        <v>149</v>
      </c>
      <c r="CR981">
        <v>1</v>
      </c>
      <c r="CS981">
        <v>0</v>
      </c>
      <c r="CT981">
        <v>21</v>
      </c>
      <c r="CZ981" s="33" t="s">
        <v>85</v>
      </c>
    </row>
    <row r="982" spans="1:104" x14ac:dyDescent="0.25">
      <c r="A982">
        <v>981</v>
      </c>
      <c r="B982">
        <v>68</v>
      </c>
      <c r="C982" s="24" t="s">
        <v>4001</v>
      </c>
      <c r="D982" s="12">
        <v>54</v>
      </c>
      <c r="E982" s="13">
        <v>111</v>
      </c>
      <c r="F982" s="7">
        <f t="shared" si="232"/>
        <v>0.48648648648648651</v>
      </c>
      <c r="G982" s="7">
        <f t="shared" si="234"/>
        <v>-57</v>
      </c>
      <c r="H982" s="15">
        <f t="shared" si="235"/>
        <v>165</v>
      </c>
      <c r="I982" s="11">
        <f t="shared" si="236"/>
        <v>5.6717021749372338E-3</v>
      </c>
      <c r="J982" s="32">
        <f t="shared" si="237"/>
        <v>1.1658498915148759E-2</v>
      </c>
      <c r="K982" s="32">
        <f t="shared" si="238"/>
        <v>85.774335725212893</v>
      </c>
      <c r="L982" s="8">
        <v>0</v>
      </c>
      <c r="M982" s="9">
        <v>1</v>
      </c>
      <c r="N982" s="8">
        <v>0</v>
      </c>
      <c r="O982" s="9">
        <v>0</v>
      </c>
      <c r="P982" s="9">
        <v>1</v>
      </c>
      <c r="Q982" s="9">
        <v>0</v>
      </c>
      <c r="R982" s="9">
        <v>0</v>
      </c>
      <c r="S982" s="8">
        <v>7380</v>
      </c>
      <c r="T982" s="9">
        <v>22</v>
      </c>
      <c r="U982" s="9">
        <f t="shared" si="239"/>
        <v>7357</v>
      </c>
      <c r="V982" s="9">
        <f t="shared" si="240"/>
        <v>20</v>
      </c>
      <c r="W982" s="7">
        <v>8.66</v>
      </c>
      <c r="X982" s="7">
        <f t="shared" si="233"/>
        <v>20.91</v>
      </c>
      <c r="Y982" s="9">
        <v>1</v>
      </c>
      <c r="Z982" s="9">
        <v>0</v>
      </c>
      <c r="AA982" s="9">
        <v>0</v>
      </c>
      <c r="AB982" s="9">
        <v>0</v>
      </c>
      <c r="AC982" s="9">
        <v>0</v>
      </c>
      <c r="AD982" s="29">
        <v>1</v>
      </c>
      <c r="AE982" s="9">
        <v>1</v>
      </c>
      <c r="AF982" s="9">
        <v>0</v>
      </c>
      <c r="AG982" s="29">
        <v>0</v>
      </c>
      <c r="AH982" s="9">
        <v>0</v>
      </c>
      <c r="AI982" s="29">
        <v>1</v>
      </c>
      <c r="AJ982" s="20">
        <v>2002</v>
      </c>
      <c r="AK982" s="32" t="s">
        <v>98</v>
      </c>
      <c r="AL982" s="32" t="s">
        <v>98</v>
      </c>
      <c r="AM982" s="32" t="s">
        <v>98</v>
      </c>
      <c r="AN982" s="42" t="s">
        <v>98</v>
      </c>
      <c r="AO982" s="41" t="s">
        <v>98</v>
      </c>
      <c r="AP982" s="17" t="s">
        <v>98</v>
      </c>
      <c r="AQ982">
        <v>0.5</v>
      </c>
      <c r="AR982" s="39">
        <f t="shared" si="243"/>
        <v>0.5</v>
      </c>
      <c r="AS982" t="s">
        <v>98</v>
      </c>
      <c r="AT982" s="39" t="s">
        <v>98</v>
      </c>
      <c r="AU982">
        <v>0</v>
      </c>
      <c r="AV982" s="17">
        <v>1</v>
      </c>
      <c r="AW982">
        <v>0.73</v>
      </c>
      <c r="AX982" s="17">
        <f t="shared" si="244"/>
        <v>0.27</v>
      </c>
      <c r="AY982" s="17" t="s">
        <v>5</v>
      </c>
      <c r="AZ982">
        <v>0</v>
      </c>
      <c r="BA982">
        <v>1</v>
      </c>
      <c r="BB982">
        <v>0</v>
      </c>
      <c r="BC982">
        <v>0</v>
      </c>
      <c r="BD982">
        <v>0</v>
      </c>
      <c r="BE982">
        <v>0</v>
      </c>
      <c r="BF982" s="17">
        <v>0</v>
      </c>
      <c r="BG982">
        <v>0</v>
      </c>
      <c r="BH982">
        <v>1</v>
      </c>
      <c r="BI982" s="17">
        <v>0</v>
      </c>
      <c r="BJ982">
        <v>942</v>
      </c>
      <c r="BK982">
        <v>131</v>
      </c>
      <c r="BL982" s="24">
        <v>35.57</v>
      </c>
      <c r="BM982">
        <v>0</v>
      </c>
      <c r="BN982">
        <v>0</v>
      </c>
      <c r="BO982">
        <v>0</v>
      </c>
      <c r="BP982">
        <v>0</v>
      </c>
      <c r="BQ982">
        <v>1</v>
      </c>
      <c r="BR982">
        <v>0</v>
      </c>
      <c r="BS982">
        <v>0</v>
      </c>
      <c r="BT982" s="17">
        <v>0</v>
      </c>
      <c r="BU982">
        <v>0</v>
      </c>
      <c r="BV982">
        <v>0</v>
      </c>
      <c r="BW982">
        <v>1</v>
      </c>
      <c r="BX982" s="17">
        <v>0</v>
      </c>
      <c r="BY982">
        <v>0</v>
      </c>
      <c r="BZ982">
        <v>0</v>
      </c>
      <c r="CA982">
        <v>0</v>
      </c>
      <c r="CB982">
        <v>0</v>
      </c>
      <c r="CC982" s="17">
        <v>0</v>
      </c>
      <c r="CD982">
        <v>1</v>
      </c>
      <c r="CE982">
        <v>1</v>
      </c>
      <c r="CF982">
        <v>0</v>
      </c>
      <c r="CG982">
        <v>0</v>
      </c>
      <c r="CH982">
        <v>1</v>
      </c>
      <c r="CI982">
        <v>1</v>
      </c>
      <c r="CJ982">
        <v>1</v>
      </c>
      <c r="CK982">
        <v>0</v>
      </c>
      <c r="CL982">
        <v>0</v>
      </c>
      <c r="CM982">
        <v>0</v>
      </c>
      <c r="CN982">
        <v>1</v>
      </c>
      <c r="CO982" s="17">
        <v>1</v>
      </c>
      <c r="CP982">
        <v>0.21149999999999999</v>
      </c>
      <c r="CQ982">
        <v>149</v>
      </c>
      <c r="CR982">
        <v>1</v>
      </c>
      <c r="CS982">
        <v>0</v>
      </c>
      <c r="CT982">
        <v>21</v>
      </c>
      <c r="CZ982" s="33" t="s">
        <v>85</v>
      </c>
    </row>
    <row r="983" spans="1:104" x14ac:dyDescent="0.25">
      <c r="A983">
        <v>982</v>
      </c>
      <c r="B983">
        <v>68</v>
      </c>
      <c r="C983" s="24" t="s">
        <v>4001</v>
      </c>
      <c r="D983" s="12">
        <v>1</v>
      </c>
      <c r="E983" s="13">
        <v>2</v>
      </c>
      <c r="F983" s="7">
        <f t="shared" si="232"/>
        <v>0.5</v>
      </c>
      <c r="G983" s="7">
        <f t="shared" si="234"/>
        <v>-1</v>
      </c>
      <c r="H983" s="15">
        <f t="shared" si="235"/>
        <v>3</v>
      </c>
      <c r="I983" s="11">
        <f t="shared" si="236"/>
        <v>8.0391982232139066E-3</v>
      </c>
      <c r="J983" s="32">
        <f t="shared" si="237"/>
        <v>1.6078396446427813E-2</v>
      </c>
      <c r="K983" s="32">
        <f t="shared" si="238"/>
        <v>62.195257053894395</v>
      </c>
      <c r="L983" s="8">
        <v>0</v>
      </c>
      <c r="M983" s="9">
        <v>1</v>
      </c>
      <c r="N983" s="8">
        <v>0</v>
      </c>
      <c r="O983" s="9">
        <v>0</v>
      </c>
      <c r="P983" s="9">
        <v>1</v>
      </c>
      <c r="Q983" s="9">
        <v>0</v>
      </c>
      <c r="R983" s="9">
        <v>0</v>
      </c>
      <c r="S983" s="8">
        <v>3891</v>
      </c>
      <c r="T983" s="9">
        <v>22</v>
      </c>
      <c r="U983" s="9">
        <f t="shared" si="239"/>
        <v>3868</v>
      </c>
      <c r="V983" s="9">
        <f t="shared" si="240"/>
        <v>20</v>
      </c>
      <c r="W983" s="7">
        <v>9.2799999999999994</v>
      </c>
      <c r="X983" s="7">
        <f t="shared" si="233"/>
        <v>9.4599999999999991</v>
      </c>
      <c r="Y983" s="9">
        <v>1</v>
      </c>
      <c r="Z983" s="9">
        <v>0</v>
      </c>
      <c r="AA983" s="9">
        <v>0</v>
      </c>
      <c r="AB983" s="9">
        <v>0</v>
      </c>
      <c r="AC983" s="9">
        <v>0</v>
      </c>
      <c r="AD983" s="29">
        <v>1</v>
      </c>
      <c r="AE983" s="9">
        <v>1</v>
      </c>
      <c r="AF983" s="9">
        <v>0</v>
      </c>
      <c r="AG983" s="29">
        <v>0</v>
      </c>
      <c r="AH983" s="9">
        <v>0</v>
      </c>
      <c r="AI983" s="29">
        <v>1</v>
      </c>
      <c r="AJ983" s="20">
        <v>2002</v>
      </c>
      <c r="AK983" s="32" t="s">
        <v>98</v>
      </c>
      <c r="AL983" s="32" t="s">
        <v>98</v>
      </c>
      <c r="AM983" s="32" t="s">
        <v>98</v>
      </c>
      <c r="AN983" s="42" t="s">
        <v>98</v>
      </c>
      <c r="AO983" s="41" t="s">
        <v>98</v>
      </c>
      <c r="AP983" s="17" t="s">
        <v>98</v>
      </c>
      <c r="AQ983">
        <v>0.52</v>
      </c>
      <c r="AR983" s="39">
        <f t="shared" si="243"/>
        <v>0.48</v>
      </c>
      <c r="AS983" t="s">
        <v>98</v>
      </c>
      <c r="AT983" s="39" t="s">
        <v>98</v>
      </c>
      <c r="AU983">
        <v>0</v>
      </c>
      <c r="AV983" s="17">
        <v>1</v>
      </c>
      <c r="AW983">
        <v>0.79</v>
      </c>
      <c r="AX983" s="17">
        <f t="shared" si="244"/>
        <v>0.20999999999999996</v>
      </c>
      <c r="AY983" s="17" t="s">
        <v>5</v>
      </c>
      <c r="AZ983">
        <v>0</v>
      </c>
      <c r="BA983">
        <v>1</v>
      </c>
      <c r="BB983">
        <v>0</v>
      </c>
      <c r="BC983">
        <v>0</v>
      </c>
      <c r="BD983">
        <v>0</v>
      </c>
      <c r="BE983">
        <v>0</v>
      </c>
      <c r="BF983" s="17">
        <v>0</v>
      </c>
      <c r="BG983">
        <v>0</v>
      </c>
      <c r="BH983">
        <v>1</v>
      </c>
      <c r="BI983" s="17">
        <v>0</v>
      </c>
      <c r="BJ983">
        <v>942</v>
      </c>
      <c r="BK983">
        <v>131</v>
      </c>
      <c r="BL983" s="24">
        <v>24.74</v>
      </c>
      <c r="BM983">
        <v>0</v>
      </c>
      <c r="BN983">
        <v>0</v>
      </c>
      <c r="BO983">
        <v>1</v>
      </c>
      <c r="BP983">
        <v>0</v>
      </c>
      <c r="BQ983">
        <v>0</v>
      </c>
      <c r="BR983">
        <v>0</v>
      </c>
      <c r="BS983">
        <v>0</v>
      </c>
      <c r="BT983" s="17">
        <v>0</v>
      </c>
      <c r="BU983">
        <v>0</v>
      </c>
      <c r="BV983">
        <v>0</v>
      </c>
      <c r="BW983">
        <v>1</v>
      </c>
      <c r="BX983" s="17">
        <v>0</v>
      </c>
      <c r="BY983">
        <v>0</v>
      </c>
      <c r="BZ983">
        <v>0</v>
      </c>
      <c r="CA983">
        <v>0</v>
      </c>
      <c r="CB983">
        <v>0</v>
      </c>
      <c r="CC983" s="17">
        <v>0</v>
      </c>
      <c r="CD983">
        <v>1</v>
      </c>
      <c r="CE983">
        <v>1</v>
      </c>
      <c r="CF983">
        <v>0</v>
      </c>
      <c r="CG983">
        <v>0</v>
      </c>
      <c r="CH983">
        <v>1</v>
      </c>
      <c r="CI983">
        <v>1</v>
      </c>
      <c r="CJ983">
        <v>1</v>
      </c>
      <c r="CK983">
        <v>0</v>
      </c>
      <c r="CL983">
        <v>0</v>
      </c>
      <c r="CM983">
        <v>0</v>
      </c>
      <c r="CN983">
        <v>1</v>
      </c>
      <c r="CO983" s="17">
        <v>1</v>
      </c>
      <c r="CP983">
        <v>0.21149999999999999</v>
      </c>
      <c r="CQ983">
        <v>149</v>
      </c>
      <c r="CR983">
        <v>1</v>
      </c>
      <c r="CS983">
        <v>0</v>
      </c>
      <c r="CT983">
        <v>21</v>
      </c>
      <c r="CZ983" s="33" t="s">
        <v>85</v>
      </c>
    </row>
    <row r="984" spans="1:104" x14ac:dyDescent="0.25">
      <c r="A984">
        <v>983</v>
      </c>
      <c r="B984">
        <v>68</v>
      </c>
      <c r="C984" s="24" t="s">
        <v>4001</v>
      </c>
      <c r="D984" s="12">
        <v>4</v>
      </c>
      <c r="E984" s="13">
        <v>22</v>
      </c>
      <c r="F984" s="7">
        <f t="shared" si="232"/>
        <v>0.18181818181818182</v>
      </c>
      <c r="G984" s="7">
        <f t="shared" si="234"/>
        <v>-18</v>
      </c>
      <c r="H984" s="15">
        <f t="shared" si="235"/>
        <v>26</v>
      </c>
      <c r="I984" s="11">
        <f t="shared" si="236"/>
        <v>2.9234267865169308E-3</v>
      </c>
      <c r="J984" s="32">
        <f t="shared" si="237"/>
        <v>1.607884732584312E-2</v>
      </c>
      <c r="K984" s="32">
        <f t="shared" si="238"/>
        <v>62.193512988504196</v>
      </c>
      <c r="L984" s="8">
        <v>0</v>
      </c>
      <c r="M984" s="9">
        <v>1</v>
      </c>
      <c r="N984" s="8">
        <v>0</v>
      </c>
      <c r="O984" s="9">
        <v>0</v>
      </c>
      <c r="P984" s="9">
        <v>1</v>
      </c>
      <c r="Q984" s="9">
        <v>0</v>
      </c>
      <c r="R984" s="9">
        <v>0</v>
      </c>
      <c r="S984" s="8">
        <v>3891</v>
      </c>
      <c r="T984" s="9">
        <v>22</v>
      </c>
      <c r="U984" s="9">
        <f t="shared" si="239"/>
        <v>3868</v>
      </c>
      <c r="V984" s="9">
        <f t="shared" si="240"/>
        <v>20</v>
      </c>
      <c r="W984" s="7">
        <v>9.2799999999999994</v>
      </c>
      <c r="X984" s="7">
        <f t="shared" si="233"/>
        <v>9.4599999999999991</v>
      </c>
      <c r="Y984" s="9">
        <v>1</v>
      </c>
      <c r="Z984" s="9">
        <v>0</v>
      </c>
      <c r="AA984" s="9">
        <v>0</v>
      </c>
      <c r="AB984" s="9">
        <v>0</v>
      </c>
      <c r="AC984" s="9">
        <v>0</v>
      </c>
      <c r="AD984" s="29">
        <v>1</v>
      </c>
      <c r="AE984" s="9">
        <v>1</v>
      </c>
      <c r="AF984" s="9">
        <v>0</v>
      </c>
      <c r="AG984" s="29">
        <v>0</v>
      </c>
      <c r="AH984" s="9">
        <v>0</v>
      </c>
      <c r="AI984" s="29">
        <v>1</v>
      </c>
      <c r="AJ984" s="20">
        <v>2002</v>
      </c>
      <c r="AK984" s="32" t="s">
        <v>98</v>
      </c>
      <c r="AL984" s="32" t="s">
        <v>98</v>
      </c>
      <c r="AM984" s="32" t="s">
        <v>98</v>
      </c>
      <c r="AN984" s="42" t="s">
        <v>98</v>
      </c>
      <c r="AO984" s="41" t="s">
        <v>98</v>
      </c>
      <c r="AP984" s="17" t="s">
        <v>98</v>
      </c>
      <c r="AQ984">
        <v>0.52</v>
      </c>
      <c r="AR984" s="39">
        <f t="shared" si="243"/>
        <v>0.48</v>
      </c>
      <c r="AS984" t="s">
        <v>98</v>
      </c>
      <c r="AT984" s="39" t="s">
        <v>98</v>
      </c>
      <c r="AU984">
        <v>0</v>
      </c>
      <c r="AV984" s="17">
        <v>1</v>
      </c>
      <c r="AW984">
        <v>0.79</v>
      </c>
      <c r="AX984" s="17">
        <f t="shared" si="244"/>
        <v>0.20999999999999996</v>
      </c>
      <c r="AY984" s="17" t="s">
        <v>5</v>
      </c>
      <c r="AZ984">
        <v>0</v>
      </c>
      <c r="BA984">
        <v>1</v>
      </c>
      <c r="BB984">
        <v>0</v>
      </c>
      <c r="BC984">
        <v>0</v>
      </c>
      <c r="BD984">
        <v>0</v>
      </c>
      <c r="BE984">
        <v>0</v>
      </c>
      <c r="BF984" s="17">
        <v>0</v>
      </c>
      <c r="BG984">
        <v>0</v>
      </c>
      <c r="BH984">
        <v>1</v>
      </c>
      <c r="BI984" s="17">
        <v>0</v>
      </c>
      <c r="BJ984">
        <v>942</v>
      </c>
      <c r="BK984">
        <v>131</v>
      </c>
      <c r="BL984" s="24">
        <v>24.74</v>
      </c>
      <c r="BM984">
        <v>0</v>
      </c>
      <c r="BN984">
        <v>0</v>
      </c>
      <c r="BO984">
        <v>0</v>
      </c>
      <c r="BP984">
        <v>0</v>
      </c>
      <c r="BQ984">
        <v>1</v>
      </c>
      <c r="BR984">
        <v>0</v>
      </c>
      <c r="BS984">
        <v>0</v>
      </c>
      <c r="BT984" s="17">
        <v>0</v>
      </c>
      <c r="BU984">
        <v>0</v>
      </c>
      <c r="BV984">
        <v>0</v>
      </c>
      <c r="BW984">
        <v>1</v>
      </c>
      <c r="BX984" s="17">
        <v>0</v>
      </c>
      <c r="BY984">
        <v>0</v>
      </c>
      <c r="BZ984">
        <v>0</v>
      </c>
      <c r="CA984">
        <v>0</v>
      </c>
      <c r="CB984">
        <v>0</v>
      </c>
      <c r="CC984" s="17">
        <v>0</v>
      </c>
      <c r="CD984">
        <v>1</v>
      </c>
      <c r="CE984">
        <v>1</v>
      </c>
      <c r="CF984">
        <v>0</v>
      </c>
      <c r="CG984">
        <v>0</v>
      </c>
      <c r="CH984">
        <v>1</v>
      </c>
      <c r="CI984">
        <v>1</v>
      </c>
      <c r="CJ984">
        <v>1</v>
      </c>
      <c r="CK984">
        <v>0</v>
      </c>
      <c r="CL984">
        <v>0</v>
      </c>
      <c r="CM984">
        <v>0</v>
      </c>
      <c r="CN984">
        <v>1</v>
      </c>
      <c r="CO984" s="17">
        <v>1</v>
      </c>
      <c r="CP984">
        <v>0.21149999999999999</v>
      </c>
      <c r="CQ984">
        <v>149</v>
      </c>
      <c r="CR984">
        <v>1</v>
      </c>
      <c r="CS984">
        <v>0</v>
      </c>
      <c r="CT984">
        <v>21</v>
      </c>
      <c r="CZ984" s="33" t="s">
        <v>85</v>
      </c>
    </row>
    <row r="985" spans="1:104" x14ac:dyDescent="0.25">
      <c r="A985">
        <v>984</v>
      </c>
      <c r="B985">
        <v>68</v>
      </c>
      <c r="C985" s="24" t="s">
        <v>4001</v>
      </c>
      <c r="D985" s="12">
        <v>9</v>
      </c>
      <c r="E985" s="13">
        <v>1</v>
      </c>
      <c r="F985" s="7">
        <f t="shared" si="232"/>
        <v>9</v>
      </c>
      <c r="G985" s="7">
        <f t="shared" si="234"/>
        <v>8</v>
      </c>
      <c r="H985" s="15">
        <f t="shared" si="235"/>
        <v>10</v>
      </c>
      <c r="I985" s="11">
        <f t="shared" si="236"/>
        <v>8.4556446044914232E-2</v>
      </c>
      <c r="J985" s="32">
        <f t="shared" si="237"/>
        <v>9.3951606716571358E-3</v>
      </c>
      <c r="K985" s="32">
        <f t="shared" si="238"/>
        <v>106.43777524920371</v>
      </c>
      <c r="L985" s="8">
        <v>0</v>
      </c>
      <c r="M985" s="9">
        <v>1</v>
      </c>
      <c r="N985" s="8">
        <v>0</v>
      </c>
      <c r="O985" s="9">
        <v>0</v>
      </c>
      <c r="P985" s="9">
        <v>1</v>
      </c>
      <c r="Q985" s="9">
        <v>0</v>
      </c>
      <c r="R985" s="9">
        <v>0</v>
      </c>
      <c r="S985" s="8">
        <v>11271</v>
      </c>
      <c r="T985" s="9">
        <v>22</v>
      </c>
      <c r="U985" s="9">
        <f t="shared" si="239"/>
        <v>11248</v>
      </c>
      <c r="V985" s="9">
        <f t="shared" si="240"/>
        <v>20</v>
      </c>
      <c r="W985" s="7">
        <v>8.4600000000000009</v>
      </c>
      <c r="X985" s="7">
        <f t="shared" si="233"/>
        <v>17.659999999999997</v>
      </c>
      <c r="Y985" s="9">
        <v>1</v>
      </c>
      <c r="Z985" s="9">
        <v>0</v>
      </c>
      <c r="AA985" s="9">
        <v>0</v>
      </c>
      <c r="AB985" s="9">
        <v>0</v>
      </c>
      <c r="AC985" s="9">
        <v>0</v>
      </c>
      <c r="AD985" s="29">
        <v>1</v>
      </c>
      <c r="AE985" s="9">
        <v>1</v>
      </c>
      <c r="AF985" s="9">
        <v>0</v>
      </c>
      <c r="AG985" s="29">
        <v>0</v>
      </c>
      <c r="AH985" s="9">
        <v>0</v>
      </c>
      <c r="AI985" s="29">
        <v>1</v>
      </c>
      <c r="AJ985" s="20">
        <v>2002</v>
      </c>
      <c r="AK985" s="32" t="s">
        <v>98</v>
      </c>
      <c r="AL985" s="32" t="s">
        <v>98</v>
      </c>
      <c r="AM985" s="32" t="s">
        <v>98</v>
      </c>
      <c r="AN985" s="42" t="s">
        <v>98</v>
      </c>
      <c r="AO985" s="41" t="s">
        <v>98</v>
      </c>
      <c r="AP985" s="17" t="s">
        <v>98</v>
      </c>
      <c r="AQ985">
        <v>0</v>
      </c>
      <c r="AR985" s="39">
        <v>1</v>
      </c>
      <c r="AS985" t="s">
        <v>98</v>
      </c>
      <c r="AT985" s="39" t="s">
        <v>98</v>
      </c>
      <c r="AU985">
        <v>0</v>
      </c>
      <c r="AV985" s="17">
        <v>1</v>
      </c>
      <c r="AW985">
        <v>0.75</v>
      </c>
      <c r="AX985" s="17">
        <f t="shared" si="244"/>
        <v>0.25</v>
      </c>
      <c r="AY985" s="17" t="s">
        <v>5</v>
      </c>
      <c r="AZ985">
        <v>0</v>
      </c>
      <c r="BA985">
        <v>1</v>
      </c>
      <c r="BB985">
        <v>0</v>
      </c>
      <c r="BC985">
        <v>0</v>
      </c>
      <c r="BD985">
        <v>0</v>
      </c>
      <c r="BE985">
        <v>0</v>
      </c>
      <c r="BF985" s="17">
        <v>0</v>
      </c>
      <c r="BG985">
        <v>0</v>
      </c>
      <c r="BH985">
        <v>1</v>
      </c>
      <c r="BI985" s="17">
        <v>0</v>
      </c>
      <c r="BJ985">
        <v>942</v>
      </c>
      <c r="BK985">
        <v>131</v>
      </c>
      <c r="BL985" s="24">
        <v>32.119999999999997</v>
      </c>
      <c r="BM985">
        <v>1</v>
      </c>
      <c r="BN985">
        <v>0</v>
      </c>
      <c r="BO985">
        <v>0</v>
      </c>
      <c r="BP985">
        <v>0</v>
      </c>
      <c r="BQ985">
        <v>0</v>
      </c>
      <c r="BR985">
        <v>0</v>
      </c>
      <c r="BS985">
        <v>0</v>
      </c>
      <c r="BT985" s="17">
        <v>0</v>
      </c>
      <c r="BU985">
        <v>0</v>
      </c>
      <c r="BV985">
        <v>0</v>
      </c>
      <c r="BW985">
        <v>1</v>
      </c>
      <c r="BX985" s="17">
        <v>0</v>
      </c>
      <c r="BY985">
        <v>0</v>
      </c>
      <c r="BZ985">
        <v>0</v>
      </c>
      <c r="CA985">
        <v>0</v>
      </c>
      <c r="CB985">
        <v>0</v>
      </c>
      <c r="CC985" s="17">
        <v>0</v>
      </c>
      <c r="CD985">
        <v>1</v>
      </c>
      <c r="CE985">
        <v>1</v>
      </c>
      <c r="CF985">
        <v>0</v>
      </c>
      <c r="CG985">
        <v>0</v>
      </c>
      <c r="CH985">
        <v>1</v>
      </c>
      <c r="CI985">
        <v>1</v>
      </c>
      <c r="CJ985">
        <v>1</v>
      </c>
      <c r="CK985">
        <v>0</v>
      </c>
      <c r="CL985">
        <v>0</v>
      </c>
      <c r="CM985">
        <v>0</v>
      </c>
      <c r="CN985">
        <v>1</v>
      </c>
      <c r="CO985" s="17">
        <v>1</v>
      </c>
      <c r="CP985">
        <v>0.21149999999999999</v>
      </c>
      <c r="CQ985">
        <v>149</v>
      </c>
      <c r="CR985">
        <v>1</v>
      </c>
      <c r="CS985">
        <v>0</v>
      </c>
      <c r="CT985">
        <v>21</v>
      </c>
      <c r="CZ985" s="33" t="s">
        <v>85</v>
      </c>
    </row>
    <row r="986" spans="1:104" x14ac:dyDescent="0.25">
      <c r="A986">
        <v>985</v>
      </c>
      <c r="B986">
        <v>68</v>
      </c>
      <c r="C986" s="24" t="s">
        <v>4001</v>
      </c>
      <c r="D986" s="12">
        <v>9</v>
      </c>
      <c r="E986" s="13">
        <v>1</v>
      </c>
      <c r="F986" s="7">
        <f t="shared" si="232"/>
        <v>9</v>
      </c>
      <c r="G986" s="7">
        <f t="shared" si="234"/>
        <v>8</v>
      </c>
      <c r="H986" s="15">
        <f t="shared" si="235"/>
        <v>10</v>
      </c>
      <c r="I986" s="11">
        <f t="shared" si="236"/>
        <v>8.4556446044914232E-2</v>
      </c>
      <c r="J986" s="32">
        <f t="shared" si="237"/>
        <v>9.3951606716571358E-3</v>
      </c>
      <c r="K986" s="32">
        <f t="shared" si="238"/>
        <v>106.43777524920371</v>
      </c>
      <c r="L986" s="8">
        <v>0</v>
      </c>
      <c r="M986" s="9">
        <v>1</v>
      </c>
      <c r="N986" s="8">
        <v>0</v>
      </c>
      <c r="O986" s="9">
        <v>0</v>
      </c>
      <c r="P986" s="9">
        <v>1</v>
      </c>
      <c r="Q986" s="9">
        <v>0</v>
      </c>
      <c r="R986" s="9">
        <v>0</v>
      </c>
      <c r="S986" s="8">
        <v>11271</v>
      </c>
      <c r="T986" s="9">
        <v>22</v>
      </c>
      <c r="U986" s="9">
        <f t="shared" si="239"/>
        <v>11248</v>
      </c>
      <c r="V986" s="9">
        <f t="shared" si="240"/>
        <v>20</v>
      </c>
      <c r="W986" s="7">
        <v>9.2899999999999991</v>
      </c>
      <c r="X986" s="7">
        <f t="shared" si="233"/>
        <v>16.25</v>
      </c>
      <c r="Y986" s="9">
        <v>1</v>
      </c>
      <c r="Z986" s="9">
        <v>0</v>
      </c>
      <c r="AA986" s="9">
        <v>0</v>
      </c>
      <c r="AB986" s="9">
        <v>0</v>
      </c>
      <c r="AC986" s="9">
        <v>0</v>
      </c>
      <c r="AD986" s="29">
        <v>1</v>
      </c>
      <c r="AE986" s="9">
        <v>1</v>
      </c>
      <c r="AF986" s="9">
        <v>0</v>
      </c>
      <c r="AG986" s="29">
        <v>0</v>
      </c>
      <c r="AH986" s="9">
        <v>0</v>
      </c>
      <c r="AI986" s="29">
        <v>1</v>
      </c>
      <c r="AJ986" s="20">
        <v>2002</v>
      </c>
      <c r="AK986" s="32" t="s">
        <v>98</v>
      </c>
      <c r="AL986" s="32" t="s">
        <v>98</v>
      </c>
      <c r="AM986" s="32" t="s">
        <v>98</v>
      </c>
      <c r="AN986" s="42" t="s">
        <v>98</v>
      </c>
      <c r="AO986" s="41" t="s">
        <v>98</v>
      </c>
      <c r="AP986" s="17" t="s">
        <v>98</v>
      </c>
      <c r="AQ986">
        <v>1</v>
      </c>
      <c r="AR986" s="39">
        <v>0</v>
      </c>
      <c r="AS986" t="s">
        <v>98</v>
      </c>
      <c r="AT986" s="39" t="s">
        <v>98</v>
      </c>
      <c r="AU986">
        <v>0</v>
      </c>
      <c r="AV986" s="17">
        <v>1</v>
      </c>
      <c r="AW986">
        <v>0.75</v>
      </c>
      <c r="AX986" s="17">
        <f t="shared" si="244"/>
        <v>0.25</v>
      </c>
      <c r="AY986" s="17" t="s">
        <v>5</v>
      </c>
      <c r="AZ986">
        <v>0</v>
      </c>
      <c r="BA986">
        <v>1</v>
      </c>
      <c r="BB986">
        <v>0</v>
      </c>
      <c r="BC986">
        <v>0</v>
      </c>
      <c r="BD986">
        <v>0</v>
      </c>
      <c r="BE986">
        <v>0</v>
      </c>
      <c r="BF986" s="17">
        <v>0</v>
      </c>
      <c r="BG986">
        <v>0</v>
      </c>
      <c r="BH986">
        <v>1</v>
      </c>
      <c r="BI986" s="17">
        <v>0</v>
      </c>
      <c r="BJ986">
        <v>942</v>
      </c>
      <c r="BK986">
        <v>131</v>
      </c>
      <c r="BL986" s="24">
        <v>31.54</v>
      </c>
      <c r="BM986">
        <v>0</v>
      </c>
      <c r="BN986">
        <v>0</v>
      </c>
      <c r="BO986">
        <v>0</v>
      </c>
      <c r="BP986">
        <v>0</v>
      </c>
      <c r="BQ986">
        <v>1</v>
      </c>
      <c r="BR986">
        <v>0</v>
      </c>
      <c r="BS986">
        <v>0</v>
      </c>
      <c r="BT986" s="17">
        <v>0</v>
      </c>
      <c r="BU986">
        <v>0</v>
      </c>
      <c r="BV986">
        <v>0</v>
      </c>
      <c r="BW986">
        <v>1</v>
      </c>
      <c r="BX986" s="17">
        <v>0</v>
      </c>
      <c r="BY986">
        <v>0</v>
      </c>
      <c r="BZ986">
        <v>0</v>
      </c>
      <c r="CA986">
        <v>0</v>
      </c>
      <c r="CB986">
        <v>0</v>
      </c>
      <c r="CC986" s="17">
        <v>0</v>
      </c>
      <c r="CD986">
        <v>1</v>
      </c>
      <c r="CE986">
        <v>1</v>
      </c>
      <c r="CF986">
        <v>0</v>
      </c>
      <c r="CG986">
        <v>0</v>
      </c>
      <c r="CH986">
        <v>1</v>
      </c>
      <c r="CI986">
        <v>1</v>
      </c>
      <c r="CJ986">
        <v>1</v>
      </c>
      <c r="CK986">
        <v>0</v>
      </c>
      <c r="CL986">
        <v>0</v>
      </c>
      <c r="CM986">
        <v>0</v>
      </c>
      <c r="CN986">
        <v>1</v>
      </c>
      <c r="CO986" s="17">
        <v>1</v>
      </c>
      <c r="CP986">
        <v>0.21149999999999999</v>
      </c>
      <c r="CQ986">
        <v>149</v>
      </c>
      <c r="CR986">
        <v>1</v>
      </c>
      <c r="CS986">
        <v>0</v>
      </c>
      <c r="CT986">
        <v>21</v>
      </c>
      <c r="CZ986" s="33" t="s">
        <v>85</v>
      </c>
    </row>
    <row r="987" spans="1:104" x14ac:dyDescent="0.25">
      <c r="A987">
        <v>986</v>
      </c>
      <c r="B987">
        <v>68</v>
      </c>
      <c r="C987" s="24" t="s">
        <v>4001</v>
      </c>
      <c r="D987" s="12">
        <v>9</v>
      </c>
      <c r="E987" s="13">
        <v>1</v>
      </c>
      <c r="F987" s="7">
        <f t="shared" si="232"/>
        <v>9</v>
      </c>
      <c r="G987" s="7">
        <f t="shared" si="234"/>
        <v>8</v>
      </c>
      <c r="H987" s="15">
        <f t="shared" si="235"/>
        <v>10</v>
      </c>
      <c r="I987" s="11">
        <f t="shared" si="236"/>
        <v>8.4556446044914232E-2</v>
      </c>
      <c r="J987" s="32">
        <f t="shared" si="237"/>
        <v>9.3951606716571358E-3</v>
      </c>
      <c r="K987" s="32">
        <f t="shared" si="238"/>
        <v>106.43777524920371</v>
      </c>
      <c r="L987" s="8">
        <v>0</v>
      </c>
      <c r="M987" s="9">
        <v>1</v>
      </c>
      <c r="N987" s="8">
        <v>0</v>
      </c>
      <c r="O987" s="9">
        <v>0</v>
      </c>
      <c r="P987" s="9">
        <v>1</v>
      </c>
      <c r="Q987" s="9">
        <v>0</v>
      </c>
      <c r="R987" s="9">
        <v>0</v>
      </c>
      <c r="S987" s="8">
        <v>11271</v>
      </c>
      <c r="T987" s="9">
        <v>22</v>
      </c>
      <c r="U987" s="9">
        <f t="shared" si="239"/>
        <v>11248</v>
      </c>
      <c r="V987" s="9">
        <f t="shared" si="240"/>
        <v>20</v>
      </c>
      <c r="W987" s="7">
        <v>8.14</v>
      </c>
      <c r="X987" s="7">
        <f t="shared" si="233"/>
        <v>17.22</v>
      </c>
      <c r="Y987" s="9">
        <v>1</v>
      </c>
      <c r="Z987" s="9">
        <v>0</v>
      </c>
      <c r="AA987" s="9">
        <v>0</v>
      </c>
      <c r="AB987" s="9">
        <v>0</v>
      </c>
      <c r="AC987" s="9">
        <v>0</v>
      </c>
      <c r="AD987" s="29">
        <v>1</v>
      </c>
      <c r="AE987" s="9">
        <v>1</v>
      </c>
      <c r="AF987" s="9">
        <v>0</v>
      </c>
      <c r="AG987" s="29">
        <v>0</v>
      </c>
      <c r="AH987" s="9">
        <v>0</v>
      </c>
      <c r="AI987" s="29">
        <v>1</v>
      </c>
      <c r="AJ987" s="20">
        <v>2002</v>
      </c>
      <c r="AK987" s="32" t="s">
        <v>98</v>
      </c>
      <c r="AL987" s="32" t="s">
        <v>98</v>
      </c>
      <c r="AM987" s="32" t="s">
        <v>98</v>
      </c>
      <c r="AN987" s="42" t="s">
        <v>98</v>
      </c>
      <c r="AO987" s="41" t="s">
        <v>98</v>
      </c>
      <c r="AP987" s="17" t="s">
        <v>98</v>
      </c>
      <c r="AQ987">
        <v>0.51</v>
      </c>
      <c r="AR987" s="39">
        <f>1-AQ987</f>
        <v>0.49</v>
      </c>
      <c r="AS987" t="s">
        <v>98</v>
      </c>
      <c r="AT987" s="39" t="s">
        <v>98</v>
      </c>
      <c r="AU987">
        <v>0</v>
      </c>
      <c r="AV987" s="17">
        <v>1</v>
      </c>
      <c r="AW987">
        <v>1</v>
      </c>
      <c r="AX987" s="17">
        <v>0</v>
      </c>
      <c r="AY987" s="17" t="s">
        <v>5</v>
      </c>
      <c r="AZ987">
        <v>0</v>
      </c>
      <c r="BA987">
        <v>1</v>
      </c>
      <c r="BB987">
        <v>0</v>
      </c>
      <c r="BC987">
        <v>0</v>
      </c>
      <c r="BD987">
        <v>0</v>
      </c>
      <c r="BE987">
        <v>0</v>
      </c>
      <c r="BF987" s="17">
        <v>0</v>
      </c>
      <c r="BG987">
        <v>0</v>
      </c>
      <c r="BH987">
        <v>1</v>
      </c>
      <c r="BI987" s="17">
        <v>0</v>
      </c>
      <c r="BJ987">
        <v>942</v>
      </c>
      <c r="BK987">
        <v>131</v>
      </c>
      <c r="BL987" s="24">
        <v>31.36</v>
      </c>
      <c r="BM987">
        <v>1</v>
      </c>
      <c r="BN987">
        <v>0</v>
      </c>
      <c r="BO987">
        <v>0</v>
      </c>
      <c r="BP987">
        <v>0</v>
      </c>
      <c r="BQ987">
        <v>0</v>
      </c>
      <c r="BR987">
        <v>0</v>
      </c>
      <c r="BS987">
        <v>0</v>
      </c>
      <c r="BT987" s="17">
        <v>0</v>
      </c>
      <c r="BU987">
        <v>0</v>
      </c>
      <c r="BV987">
        <v>0</v>
      </c>
      <c r="BW987">
        <v>1</v>
      </c>
      <c r="BX987" s="17">
        <v>0</v>
      </c>
      <c r="BY987">
        <v>0</v>
      </c>
      <c r="BZ987">
        <v>0</v>
      </c>
      <c r="CA987">
        <v>0</v>
      </c>
      <c r="CB987">
        <v>0</v>
      </c>
      <c r="CC987" s="17">
        <v>0</v>
      </c>
      <c r="CD987">
        <v>1</v>
      </c>
      <c r="CE987">
        <v>1</v>
      </c>
      <c r="CF987">
        <v>0</v>
      </c>
      <c r="CG987">
        <v>0</v>
      </c>
      <c r="CH987">
        <v>1</v>
      </c>
      <c r="CI987">
        <v>1</v>
      </c>
      <c r="CJ987">
        <v>1</v>
      </c>
      <c r="CK987">
        <v>0</v>
      </c>
      <c r="CL987">
        <v>0</v>
      </c>
      <c r="CM987">
        <v>0</v>
      </c>
      <c r="CN987">
        <v>1</v>
      </c>
      <c r="CO987" s="17">
        <v>1</v>
      </c>
      <c r="CP987">
        <v>0.21149999999999999</v>
      </c>
      <c r="CQ987">
        <v>149</v>
      </c>
      <c r="CR987">
        <v>1</v>
      </c>
      <c r="CS987">
        <v>0</v>
      </c>
      <c r="CT987">
        <v>21</v>
      </c>
      <c r="CZ987" s="33" t="s">
        <v>85</v>
      </c>
    </row>
    <row r="988" spans="1:104" x14ac:dyDescent="0.25">
      <c r="A988">
        <v>987</v>
      </c>
      <c r="B988">
        <v>68</v>
      </c>
      <c r="C988" s="24" t="s">
        <v>4001</v>
      </c>
      <c r="D988" s="12">
        <v>8</v>
      </c>
      <c r="E988" s="13">
        <v>1</v>
      </c>
      <c r="F988" s="7">
        <f t="shared" si="232"/>
        <v>8</v>
      </c>
      <c r="G988" s="7">
        <f t="shared" si="234"/>
        <v>7</v>
      </c>
      <c r="H988" s="15">
        <f t="shared" si="235"/>
        <v>9</v>
      </c>
      <c r="I988" s="11">
        <f t="shared" si="236"/>
        <v>7.5217741444460154E-2</v>
      </c>
      <c r="J988" s="32">
        <f t="shared" si="237"/>
        <v>9.4022176805575192E-3</v>
      </c>
      <c r="K988" s="32">
        <f t="shared" si="238"/>
        <v>106.35788640246663</v>
      </c>
      <c r="L988" s="8">
        <v>0</v>
      </c>
      <c r="M988" s="9">
        <v>1</v>
      </c>
      <c r="N988" s="8">
        <v>0</v>
      </c>
      <c r="O988" s="9">
        <v>0</v>
      </c>
      <c r="P988" s="9">
        <v>1</v>
      </c>
      <c r="Q988" s="9">
        <v>0</v>
      </c>
      <c r="R988" s="9">
        <v>0</v>
      </c>
      <c r="S988" s="8">
        <v>11271</v>
      </c>
      <c r="T988" s="9">
        <v>22</v>
      </c>
      <c r="U988" s="9">
        <f t="shared" si="239"/>
        <v>11248</v>
      </c>
      <c r="V988" s="9">
        <f t="shared" si="240"/>
        <v>20</v>
      </c>
      <c r="W988" s="7">
        <v>11.09</v>
      </c>
      <c r="X988" s="7">
        <f t="shared" si="233"/>
        <v>16.139999999999997</v>
      </c>
      <c r="Y988" s="9">
        <v>1</v>
      </c>
      <c r="Z988" s="9">
        <v>0</v>
      </c>
      <c r="AA988" s="9">
        <v>0</v>
      </c>
      <c r="AB988" s="9">
        <v>0</v>
      </c>
      <c r="AC988" s="9">
        <v>0</v>
      </c>
      <c r="AD988" s="29">
        <v>1</v>
      </c>
      <c r="AE988" s="9">
        <v>1</v>
      </c>
      <c r="AF988" s="9">
        <v>0</v>
      </c>
      <c r="AG988" s="29">
        <v>0</v>
      </c>
      <c r="AH988" s="9">
        <v>0</v>
      </c>
      <c r="AI988" s="29">
        <v>1</v>
      </c>
      <c r="AJ988" s="20">
        <v>2002</v>
      </c>
      <c r="AK988" s="32" t="s">
        <v>98</v>
      </c>
      <c r="AL988" s="32" t="s">
        <v>98</v>
      </c>
      <c r="AM988" s="32" t="s">
        <v>98</v>
      </c>
      <c r="AN988" s="42" t="s">
        <v>98</v>
      </c>
      <c r="AO988" s="41" t="s">
        <v>98</v>
      </c>
      <c r="AP988" s="17" t="s">
        <v>98</v>
      </c>
      <c r="AQ988">
        <v>0.51</v>
      </c>
      <c r="AR988" s="39">
        <f>1-AQ988</f>
        <v>0.49</v>
      </c>
      <c r="AS988" t="s">
        <v>98</v>
      </c>
      <c r="AT988" s="39" t="s">
        <v>98</v>
      </c>
      <c r="AU988">
        <v>0</v>
      </c>
      <c r="AV988" s="17">
        <v>1</v>
      </c>
      <c r="AW988">
        <v>0</v>
      </c>
      <c r="AX988" s="17">
        <v>1</v>
      </c>
      <c r="AY988" s="17" t="s">
        <v>5</v>
      </c>
      <c r="AZ988">
        <v>0</v>
      </c>
      <c r="BA988">
        <v>1</v>
      </c>
      <c r="BB988">
        <v>0</v>
      </c>
      <c r="BC988">
        <v>0</v>
      </c>
      <c r="BD988">
        <v>0</v>
      </c>
      <c r="BE988">
        <v>0</v>
      </c>
      <c r="BF988" s="17">
        <v>0</v>
      </c>
      <c r="BG988">
        <v>0</v>
      </c>
      <c r="BH988">
        <v>1</v>
      </c>
      <c r="BI988" s="17">
        <v>0</v>
      </c>
      <c r="BJ988">
        <v>942</v>
      </c>
      <c r="BK988">
        <v>131</v>
      </c>
      <c r="BL988" s="24">
        <v>33.229999999999997</v>
      </c>
      <c r="BM988">
        <v>0</v>
      </c>
      <c r="BN988">
        <v>0</v>
      </c>
      <c r="BO988">
        <v>0</v>
      </c>
      <c r="BP988">
        <v>0</v>
      </c>
      <c r="BQ988">
        <v>1</v>
      </c>
      <c r="BR988">
        <v>0</v>
      </c>
      <c r="BS988">
        <v>0</v>
      </c>
      <c r="BT988" s="17">
        <v>0</v>
      </c>
      <c r="BU988">
        <v>0</v>
      </c>
      <c r="BV988">
        <v>0</v>
      </c>
      <c r="BW988">
        <v>1</v>
      </c>
      <c r="BX988" s="17">
        <v>0</v>
      </c>
      <c r="BY988">
        <v>0</v>
      </c>
      <c r="BZ988">
        <v>0</v>
      </c>
      <c r="CA988">
        <v>0</v>
      </c>
      <c r="CB988">
        <v>0</v>
      </c>
      <c r="CC988" s="17">
        <v>0</v>
      </c>
      <c r="CD988">
        <v>1</v>
      </c>
      <c r="CE988">
        <v>1</v>
      </c>
      <c r="CF988">
        <v>0</v>
      </c>
      <c r="CG988">
        <v>0</v>
      </c>
      <c r="CH988">
        <v>1</v>
      </c>
      <c r="CI988">
        <v>1</v>
      </c>
      <c r="CJ988">
        <v>1</v>
      </c>
      <c r="CK988">
        <v>0</v>
      </c>
      <c r="CL988">
        <v>0</v>
      </c>
      <c r="CM988">
        <v>0</v>
      </c>
      <c r="CN988">
        <v>1</v>
      </c>
      <c r="CO988" s="17">
        <v>1</v>
      </c>
      <c r="CP988">
        <v>0.21149999999999999</v>
      </c>
      <c r="CQ988">
        <v>149</v>
      </c>
      <c r="CR988">
        <v>1</v>
      </c>
      <c r="CS988">
        <v>0</v>
      </c>
      <c r="CT988">
        <v>21</v>
      </c>
      <c r="CZ988" s="33" t="s">
        <v>85</v>
      </c>
    </row>
    <row r="989" spans="1:104" x14ac:dyDescent="0.25">
      <c r="A989">
        <v>988</v>
      </c>
      <c r="B989">
        <v>68</v>
      </c>
      <c r="C989" s="24" t="s">
        <v>4001</v>
      </c>
      <c r="D989" s="12">
        <v>9</v>
      </c>
      <c r="E989" s="13">
        <v>1</v>
      </c>
      <c r="F989" s="7">
        <f t="shared" si="232"/>
        <v>9</v>
      </c>
      <c r="G989" s="7">
        <f t="shared" si="234"/>
        <v>8</v>
      </c>
      <c r="H989" s="15">
        <f t="shared" si="235"/>
        <v>10</v>
      </c>
      <c r="I989" s="11">
        <f t="shared" si="236"/>
        <v>8.4556446044914232E-2</v>
      </c>
      <c r="J989" s="32">
        <f t="shared" si="237"/>
        <v>9.3951606716571358E-3</v>
      </c>
      <c r="K989" s="32">
        <f t="shared" si="238"/>
        <v>106.43777524920371</v>
      </c>
      <c r="L989" s="8">
        <v>0</v>
      </c>
      <c r="M989" s="9">
        <v>1</v>
      </c>
      <c r="N989" s="8">
        <v>0</v>
      </c>
      <c r="O989" s="9">
        <v>0</v>
      </c>
      <c r="P989" s="9">
        <v>1</v>
      </c>
      <c r="Q989" s="9">
        <v>0</v>
      </c>
      <c r="R989" s="9">
        <v>0</v>
      </c>
      <c r="S989" s="8">
        <v>11271</v>
      </c>
      <c r="T989" s="9">
        <v>22</v>
      </c>
      <c r="U989" s="9">
        <f t="shared" si="239"/>
        <v>11248</v>
      </c>
      <c r="V989" s="9">
        <f t="shared" si="240"/>
        <v>20</v>
      </c>
      <c r="W989" s="7">
        <v>8.73</v>
      </c>
      <c r="X989" s="7">
        <f t="shared" si="233"/>
        <v>16.72</v>
      </c>
      <c r="Y989" s="9">
        <v>1</v>
      </c>
      <c r="Z989" s="9">
        <v>0</v>
      </c>
      <c r="AA989" s="9">
        <v>0</v>
      </c>
      <c r="AB989" s="9">
        <v>0</v>
      </c>
      <c r="AC989" s="9">
        <v>0</v>
      </c>
      <c r="AD989" s="29">
        <v>1</v>
      </c>
      <c r="AE989" s="9">
        <v>1</v>
      </c>
      <c r="AF989" s="9">
        <v>0</v>
      </c>
      <c r="AG989" s="29">
        <v>0</v>
      </c>
      <c r="AH989" s="9">
        <v>0</v>
      </c>
      <c r="AI989" s="29">
        <v>1</v>
      </c>
      <c r="AJ989" s="20">
        <v>2002</v>
      </c>
      <c r="AK989" s="32" t="s">
        <v>98</v>
      </c>
      <c r="AL989" s="32" t="s">
        <v>98</v>
      </c>
      <c r="AM989" s="32" t="s">
        <v>98</v>
      </c>
      <c r="AN989" s="42" t="s">
        <v>98</v>
      </c>
      <c r="AO989" s="41" t="s">
        <v>98</v>
      </c>
      <c r="AP989" s="17" t="s">
        <v>98</v>
      </c>
      <c r="AQ989">
        <v>0.51</v>
      </c>
      <c r="AR989" s="39">
        <f>1-AQ989</f>
        <v>0.49</v>
      </c>
      <c r="AS989" t="s">
        <v>98</v>
      </c>
      <c r="AT989" s="39" t="s">
        <v>98</v>
      </c>
      <c r="AU989">
        <v>0</v>
      </c>
      <c r="AV989" s="17">
        <v>1</v>
      </c>
      <c r="AW989">
        <v>0.75</v>
      </c>
      <c r="AX989" s="17">
        <f>1-AW989</f>
        <v>0.25</v>
      </c>
      <c r="AY989" s="17" t="s">
        <v>5</v>
      </c>
      <c r="AZ989">
        <v>0</v>
      </c>
      <c r="BA989">
        <v>1</v>
      </c>
      <c r="BB989">
        <v>0</v>
      </c>
      <c r="BC989">
        <v>0</v>
      </c>
      <c r="BD989">
        <v>0</v>
      </c>
      <c r="BE989">
        <v>0</v>
      </c>
      <c r="BF989" s="17">
        <v>0</v>
      </c>
      <c r="BG989">
        <v>0</v>
      </c>
      <c r="BH989">
        <v>1</v>
      </c>
      <c r="BI989" s="17">
        <v>0</v>
      </c>
      <c r="BJ989">
        <v>942</v>
      </c>
      <c r="BK989">
        <v>131</v>
      </c>
      <c r="BL989" s="24">
        <v>31.45</v>
      </c>
      <c r="BM989">
        <v>1</v>
      </c>
      <c r="BN989">
        <v>0</v>
      </c>
      <c r="BO989">
        <v>0</v>
      </c>
      <c r="BP989">
        <v>0</v>
      </c>
      <c r="BQ989">
        <v>0</v>
      </c>
      <c r="BR989">
        <v>0</v>
      </c>
      <c r="BS989">
        <v>0</v>
      </c>
      <c r="BT989" s="17">
        <v>0</v>
      </c>
      <c r="BU989">
        <v>0</v>
      </c>
      <c r="BV989">
        <v>0</v>
      </c>
      <c r="BW989">
        <v>1</v>
      </c>
      <c r="BX989" s="17">
        <v>0</v>
      </c>
      <c r="BY989">
        <v>0</v>
      </c>
      <c r="BZ989">
        <v>0</v>
      </c>
      <c r="CA989">
        <v>0</v>
      </c>
      <c r="CB989">
        <v>0</v>
      </c>
      <c r="CC989" s="17">
        <v>0</v>
      </c>
      <c r="CD989">
        <v>1</v>
      </c>
      <c r="CE989">
        <v>1</v>
      </c>
      <c r="CF989">
        <v>0</v>
      </c>
      <c r="CG989">
        <v>0</v>
      </c>
      <c r="CH989">
        <v>1</v>
      </c>
      <c r="CI989">
        <v>1</v>
      </c>
      <c r="CJ989">
        <v>1</v>
      </c>
      <c r="CK989">
        <v>0</v>
      </c>
      <c r="CL989">
        <v>0</v>
      </c>
      <c r="CM989">
        <v>0</v>
      </c>
      <c r="CN989">
        <v>1</v>
      </c>
      <c r="CO989" s="17">
        <v>1</v>
      </c>
      <c r="CP989">
        <v>0.21149999999999999</v>
      </c>
      <c r="CQ989">
        <v>149</v>
      </c>
      <c r="CR989">
        <v>1</v>
      </c>
      <c r="CS989">
        <v>0</v>
      </c>
      <c r="CT989">
        <v>21</v>
      </c>
      <c r="CZ989" s="33" t="s">
        <v>85</v>
      </c>
    </row>
    <row r="990" spans="1:104" x14ac:dyDescent="0.25">
      <c r="A990">
        <v>989</v>
      </c>
      <c r="B990">
        <v>68</v>
      </c>
      <c r="C990" s="24" t="s">
        <v>4001</v>
      </c>
      <c r="D990" s="12">
        <v>9</v>
      </c>
      <c r="E990" s="13">
        <v>1</v>
      </c>
      <c r="F990" s="7">
        <f t="shared" si="232"/>
        <v>9</v>
      </c>
      <c r="G990" s="7">
        <f t="shared" si="234"/>
        <v>8</v>
      </c>
      <c r="H990" s="15">
        <f t="shared" si="235"/>
        <v>10</v>
      </c>
      <c r="I990" s="11">
        <f t="shared" si="236"/>
        <v>8.4556446044914232E-2</v>
      </c>
      <c r="J990" s="32">
        <f t="shared" si="237"/>
        <v>9.3951606716571358E-3</v>
      </c>
      <c r="K990" s="32">
        <f t="shared" si="238"/>
        <v>106.43777524920371</v>
      </c>
      <c r="L990" s="8">
        <v>0</v>
      </c>
      <c r="M990" s="9">
        <v>1</v>
      </c>
      <c r="N990" s="8">
        <v>0</v>
      </c>
      <c r="O990" s="9">
        <v>0</v>
      </c>
      <c r="P990" s="9">
        <v>1</v>
      </c>
      <c r="Q990" s="9">
        <v>0</v>
      </c>
      <c r="R990" s="9">
        <v>0</v>
      </c>
      <c r="S990" s="8">
        <v>11271</v>
      </c>
      <c r="T990" s="9">
        <v>22</v>
      </c>
      <c r="U990" s="9">
        <f t="shared" si="239"/>
        <v>11248</v>
      </c>
      <c r="V990" s="9">
        <f t="shared" si="240"/>
        <v>20</v>
      </c>
      <c r="W990" s="7">
        <v>9.24</v>
      </c>
      <c r="X990" s="7">
        <f t="shared" si="233"/>
        <v>17.5</v>
      </c>
      <c r="Y990" s="9">
        <v>1</v>
      </c>
      <c r="Z990" s="9">
        <v>0</v>
      </c>
      <c r="AA990" s="9">
        <v>0</v>
      </c>
      <c r="AB990" s="9">
        <v>0</v>
      </c>
      <c r="AC990" s="9">
        <v>0</v>
      </c>
      <c r="AD990" s="29">
        <v>1</v>
      </c>
      <c r="AE990" s="9">
        <v>1</v>
      </c>
      <c r="AF990" s="9">
        <v>0</v>
      </c>
      <c r="AG990" s="29">
        <v>0</v>
      </c>
      <c r="AH990" s="9">
        <v>0</v>
      </c>
      <c r="AI990" s="29">
        <v>1</v>
      </c>
      <c r="AJ990" s="20">
        <v>2002</v>
      </c>
      <c r="AK990" s="32" t="s">
        <v>98</v>
      </c>
      <c r="AL990" s="32" t="s">
        <v>98</v>
      </c>
      <c r="AM990" s="32" t="s">
        <v>98</v>
      </c>
      <c r="AN990" s="42" t="s">
        <v>98</v>
      </c>
      <c r="AO990" s="41" t="s">
        <v>98</v>
      </c>
      <c r="AP990" s="17" t="s">
        <v>98</v>
      </c>
      <c r="AQ990">
        <v>0.49</v>
      </c>
      <c r="AR990" s="39">
        <f>1-AQ990</f>
        <v>0.51</v>
      </c>
      <c r="AS990" t="s">
        <v>98</v>
      </c>
      <c r="AT990" s="39" t="s">
        <v>98</v>
      </c>
      <c r="AU990">
        <v>0</v>
      </c>
      <c r="AV990" s="17">
        <v>1</v>
      </c>
      <c r="AW990">
        <v>0.76</v>
      </c>
      <c r="AX990" s="17">
        <f>1-AW990</f>
        <v>0.24</v>
      </c>
      <c r="AY990" s="17" t="s">
        <v>5</v>
      </c>
      <c r="AZ990">
        <v>0</v>
      </c>
      <c r="BA990">
        <v>1</v>
      </c>
      <c r="BB990">
        <v>0</v>
      </c>
      <c r="BC990">
        <v>0</v>
      </c>
      <c r="BD990">
        <v>0</v>
      </c>
      <c r="BE990">
        <v>0</v>
      </c>
      <c r="BF990" s="17">
        <v>0</v>
      </c>
      <c r="BG990">
        <v>0</v>
      </c>
      <c r="BH990">
        <v>1</v>
      </c>
      <c r="BI990" s="17">
        <v>0</v>
      </c>
      <c r="BJ990">
        <v>942</v>
      </c>
      <c r="BK990">
        <v>131</v>
      </c>
      <c r="BL990" s="24">
        <v>32.74</v>
      </c>
      <c r="BM990">
        <v>0</v>
      </c>
      <c r="BN990">
        <v>0</v>
      </c>
      <c r="BO990">
        <v>0</v>
      </c>
      <c r="BP990">
        <v>0</v>
      </c>
      <c r="BQ990">
        <v>1</v>
      </c>
      <c r="BR990">
        <v>0</v>
      </c>
      <c r="BS990">
        <v>0</v>
      </c>
      <c r="BT990" s="17">
        <v>0</v>
      </c>
      <c r="BU990">
        <v>0</v>
      </c>
      <c r="BV990">
        <v>0</v>
      </c>
      <c r="BW990">
        <v>1</v>
      </c>
      <c r="BX990" s="17">
        <v>0</v>
      </c>
      <c r="BY990">
        <v>0</v>
      </c>
      <c r="BZ990">
        <v>0</v>
      </c>
      <c r="CA990">
        <v>0</v>
      </c>
      <c r="CB990">
        <v>0</v>
      </c>
      <c r="CC990" s="17">
        <v>0</v>
      </c>
      <c r="CD990">
        <v>1</v>
      </c>
      <c r="CE990">
        <v>1</v>
      </c>
      <c r="CF990">
        <v>0</v>
      </c>
      <c r="CG990">
        <v>0</v>
      </c>
      <c r="CH990">
        <v>1</v>
      </c>
      <c r="CI990">
        <v>1</v>
      </c>
      <c r="CJ990">
        <v>1</v>
      </c>
      <c r="CK990">
        <v>0</v>
      </c>
      <c r="CL990">
        <v>0</v>
      </c>
      <c r="CM990">
        <v>0</v>
      </c>
      <c r="CN990">
        <v>1</v>
      </c>
      <c r="CO990" s="17">
        <v>1</v>
      </c>
      <c r="CP990">
        <v>0.21149999999999999</v>
      </c>
      <c r="CQ990">
        <v>149</v>
      </c>
      <c r="CR990">
        <v>1</v>
      </c>
      <c r="CS990">
        <v>0</v>
      </c>
      <c r="CT990">
        <v>21</v>
      </c>
      <c r="CZ990" s="33" t="s">
        <v>85</v>
      </c>
    </row>
    <row r="991" spans="1:104" x14ac:dyDescent="0.25">
      <c r="A991">
        <v>990</v>
      </c>
      <c r="B991">
        <v>68</v>
      </c>
      <c r="C991" s="24" t="s">
        <v>4001</v>
      </c>
      <c r="D991" s="12">
        <v>10</v>
      </c>
      <c r="E991" s="13">
        <v>5</v>
      </c>
      <c r="F991" s="7">
        <f t="shared" si="232"/>
        <v>2</v>
      </c>
      <c r="G991" s="7">
        <f t="shared" si="234"/>
        <v>5</v>
      </c>
      <c r="H991" s="15">
        <f t="shared" si="235"/>
        <v>15</v>
      </c>
      <c r="I991" s="11">
        <f t="shared" si="236"/>
        <v>1.8854504950126014E-2</v>
      </c>
      <c r="J991" s="32">
        <f t="shared" si="237"/>
        <v>9.4272524750630068E-3</v>
      </c>
      <c r="K991" s="32">
        <f t="shared" si="238"/>
        <v>106.07544484940895</v>
      </c>
      <c r="L991" s="8">
        <v>0</v>
      </c>
      <c r="M991" s="9">
        <v>1</v>
      </c>
      <c r="N991" s="8">
        <v>0</v>
      </c>
      <c r="O991" s="9">
        <v>0</v>
      </c>
      <c r="P991" s="9">
        <v>1</v>
      </c>
      <c r="Q991" s="9">
        <v>0</v>
      </c>
      <c r="R991" s="9">
        <v>0</v>
      </c>
      <c r="S991" s="8">
        <v>11271</v>
      </c>
      <c r="T991" s="9">
        <v>22</v>
      </c>
      <c r="U991" s="9">
        <f t="shared" si="239"/>
        <v>11248</v>
      </c>
      <c r="V991" s="9">
        <f t="shared" si="240"/>
        <v>20</v>
      </c>
      <c r="W991" s="7">
        <v>8.4600000000000009</v>
      </c>
      <c r="X991" s="7">
        <f t="shared" si="233"/>
        <v>17.659999999999997</v>
      </c>
      <c r="Y991" s="9">
        <v>1</v>
      </c>
      <c r="Z991" s="9">
        <v>0</v>
      </c>
      <c r="AA991" s="9">
        <v>0</v>
      </c>
      <c r="AB991" s="9">
        <v>0</v>
      </c>
      <c r="AC991" s="9">
        <v>0</v>
      </c>
      <c r="AD991" s="29">
        <v>1</v>
      </c>
      <c r="AE991" s="9">
        <v>1</v>
      </c>
      <c r="AF991" s="9">
        <v>0</v>
      </c>
      <c r="AG991" s="29">
        <v>0</v>
      </c>
      <c r="AH991" s="9">
        <v>0</v>
      </c>
      <c r="AI991" s="29">
        <v>1</v>
      </c>
      <c r="AJ991" s="20">
        <v>2002</v>
      </c>
      <c r="AK991" s="32" t="s">
        <v>98</v>
      </c>
      <c r="AL991" s="32" t="s">
        <v>98</v>
      </c>
      <c r="AM991" s="32" t="s">
        <v>98</v>
      </c>
      <c r="AN991" s="42" t="s">
        <v>98</v>
      </c>
      <c r="AO991" s="41" t="s">
        <v>98</v>
      </c>
      <c r="AP991" s="17" t="s">
        <v>98</v>
      </c>
      <c r="AQ991">
        <v>0</v>
      </c>
      <c r="AR991" s="39">
        <v>1</v>
      </c>
      <c r="AS991" t="s">
        <v>98</v>
      </c>
      <c r="AT991" s="39" t="s">
        <v>98</v>
      </c>
      <c r="AU991">
        <v>0</v>
      </c>
      <c r="AV991" s="17">
        <v>1</v>
      </c>
      <c r="AW991">
        <v>0.75</v>
      </c>
      <c r="AX991" s="17">
        <f>1-AW991</f>
        <v>0.25</v>
      </c>
      <c r="AY991" s="17" t="s">
        <v>5</v>
      </c>
      <c r="AZ991">
        <v>0</v>
      </c>
      <c r="BA991">
        <v>1</v>
      </c>
      <c r="BB991">
        <v>0</v>
      </c>
      <c r="BC991">
        <v>0</v>
      </c>
      <c r="BD991">
        <v>0</v>
      </c>
      <c r="BE991">
        <v>0</v>
      </c>
      <c r="BF991" s="17">
        <v>0</v>
      </c>
      <c r="BG991">
        <v>0</v>
      </c>
      <c r="BH991">
        <v>1</v>
      </c>
      <c r="BI991" s="17">
        <v>0</v>
      </c>
      <c r="BJ991">
        <v>942</v>
      </c>
      <c r="BK991">
        <v>131</v>
      </c>
      <c r="BL991" s="24">
        <v>32.119999999999997</v>
      </c>
      <c r="BM991">
        <v>1</v>
      </c>
      <c r="BN991">
        <v>0</v>
      </c>
      <c r="BO991">
        <v>0</v>
      </c>
      <c r="BP991">
        <v>0</v>
      </c>
      <c r="BQ991">
        <v>0</v>
      </c>
      <c r="BR991">
        <v>0</v>
      </c>
      <c r="BS991">
        <v>0</v>
      </c>
      <c r="BT991" s="17">
        <v>0</v>
      </c>
      <c r="BU991">
        <v>0</v>
      </c>
      <c r="BV991">
        <v>0</v>
      </c>
      <c r="BW991">
        <v>1</v>
      </c>
      <c r="BX991" s="17">
        <v>0</v>
      </c>
      <c r="BY991">
        <v>0</v>
      </c>
      <c r="BZ991">
        <v>0</v>
      </c>
      <c r="CA991">
        <v>0</v>
      </c>
      <c r="CB991">
        <v>0</v>
      </c>
      <c r="CC991" s="17">
        <v>0</v>
      </c>
      <c r="CD991">
        <v>1</v>
      </c>
      <c r="CE991">
        <v>1</v>
      </c>
      <c r="CF991">
        <v>0</v>
      </c>
      <c r="CG991">
        <v>0</v>
      </c>
      <c r="CH991">
        <v>1</v>
      </c>
      <c r="CI991">
        <v>1</v>
      </c>
      <c r="CJ991">
        <v>1</v>
      </c>
      <c r="CK991">
        <v>0</v>
      </c>
      <c r="CL991">
        <v>0</v>
      </c>
      <c r="CM991">
        <v>0</v>
      </c>
      <c r="CN991">
        <v>1</v>
      </c>
      <c r="CO991" s="17">
        <v>1</v>
      </c>
      <c r="CP991">
        <v>0.21149999999999999</v>
      </c>
      <c r="CQ991">
        <v>149</v>
      </c>
      <c r="CR991">
        <v>1</v>
      </c>
      <c r="CS991">
        <v>0</v>
      </c>
      <c r="CT991">
        <v>21</v>
      </c>
      <c r="CZ991" s="33" t="s">
        <v>85</v>
      </c>
    </row>
    <row r="992" spans="1:104" x14ac:dyDescent="0.25">
      <c r="A992">
        <v>991</v>
      </c>
      <c r="B992">
        <v>68</v>
      </c>
      <c r="C992" s="24" t="s">
        <v>4001</v>
      </c>
      <c r="D992" s="12">
        <v>51</v>
      </c>
      <c r="E992" s="13">
        <v>23</v>
      </c>
      <c r="F992" s="7">
        <f t="shared" si="232"/>
        <v>2.2173913043478262</v>
      </c>
      <c r="G992" s="7">
        <f t="shared" si="234"/>
        <v>28</v>
      </c>
      <c r="H992" s="15">
        <f t="shared" si="235"/>
        <v>74</v>
      </c>
      <c r="I992" s="11">
        <f t="shared" si="236"/>
        <v>2.090305607850099E-2</v>
      </c>
      <c r="J992" s="32">
        <f t="shared" si="237"/>
        <v>9.4268684275592707E-3</v>
      </c>
      <c r="K992" s="32">
        <f t="shared" si="238"/>
        <v>106.07976632796942</v>
      </c>
      <c r="L992" s="8">
        <v>0</v>
      </c>
      <c r="M992" s="9">
        <v>1</v>
      </c>
      <c r="N992" s="8">
        <v>0</v>
      </c>
      <c r="O992" s="9">
        <v>0</v>
      </c>
      <c r="P992" s="9">
        <v>1</v>
      </c>
      <c r="Q992" s="9">
        <v>0</v>
      </c>
      <c r="R992" s="9">
        <v>0</v>
      </c>
      <c r="S992" s="8">
        <v>11271</v>
      </c>
      <c r="T992" s="9">
        <v>22</v>
      </c>
      <c r="U992" s="9">
        <f t="shared" si="239"/>
        <v>11248</v>
      </c>
      <c r="V992" s="9">
        <f t="shared" si="240"/>
        <v>20</v>
      </c>
      <c r="W992" s="7">
        <v>9.2899999999999991</v>
      </c>
      <c r="X992" s="7">
        <f t="shared" si="233"/>
        <v>16.25</v>
      </c>
      <c r="Y992" s="9">
        <v>1</v>
      </c>
      <c r="Z992" s="9">
        <v>0</v>
      </c>
      <c r="AA992" s="9">
        <v>0</v>
      </c>
      <c r="AB992" s="9">
        <v>0</v>
      </c>
      <c r="AC992" s="9">
        <v>0</v>
      </c>
      <c r="AD992" s="29">
        <v>1</v>
      </c>
      <c r="AE992" s="9">
        <v>1</v>
      </c>
      <c r="AF992" s="9">
        <v>0</v>
      </c>
      <c r="AG992" s="29">
        <v>0</v>
      </c>
      <c r="AH992" s="9">
        <v>0</v>
      </c>
      <c r="AI992" s="29">
        <v>1</v>
      </c>
      <c r="AJ992" s="20">
        <v>2002</v>
      </c>
      <c r="AK992" s="32" t="s">
        <v>98</v>
      </c>
      <c r="AL992" s="32" t="s">
        <v>98</v>
      </c>
      <c r="AM992" s="32" t="s">
        <v>98</v>
      </c>
      <c r="AN992" s="42" t="s">
        <v>98</v>
      </c>
      <c r="AO992" s="41" t="s">
        <v>98</v>
      </c>
      <c r="AP992" s="17" t="s">
        <v>98</v>
      </c>
      <c r="AQ992">
        <v>1</v>
      </c>
      <c r="AR992" s="39">
        <v>0</v>
      </c>
      <c r="AS992" t="s">
        <v>98</v>
      </c>
      <c r="AT992" s="39" t="s">
        <v>98</v>
      </c>
      <c r="AU992">
        <v>0</v>
      </c>
      <c r="AV992" s="17">
        <v>1</v>
      </c>
      <c r="AW992">
        <v>0.75</v>
      </c>
      <c r="AX992" s="17">
        <f>1-AW992</f>
        <v>0.25</v>
      </c>
      <c r="AY992" s="17" t="s">
        <v>5</v>
      </c>
      <c r="AZ992">
        <v>0</v>
      </c>
      <c r="BA992">
        <v>1</v>
      </c>
      <c r="BB992">
        <v>0</v>
      </c>
      <c r="BC992">
        <v>0</v>
      </c>
      <c r="BD992">
        <v>0</v>
      </c>
      <c r="BE992">
        <v>0</v>
      </c>
      <c r="BF992" s="17">
        <v>0</v>
      </c>
      <c r="BG992">
        <v>0</v>
      </c>
      <c r="BH992">
        <v>1</v>
      </c>
      <c r="BI992" s="17">
        <v>0</v>
      </c>
      <c r="BJ992">
        <v>942</v>
      </c>
      <c r="BK992">
        <v>131</v>
      </c>
      <c r="BL992" s="24">
        <v>31.54</v>
      </c>
      <c r="BM992">
        <v>0</v>
      </c>
      <c r="BN992">
        <v>0</v>
      </c>
      <c r="BO992">
        <v>0</v>
      </c>
      <c r="BP992">
        <v>0</v>
      </c>
      <c r="BQ992">
        <v>1</v>
      </c>
      <c r="BR992">
        <v>0</v>
      </c>
      <c r="BS992">
        <v>0</v>
      </c>
      <c r="BT992" s="17">
        <v>0</v>
      </c>
      <c r="BU992">
        <v>0</v>
      </c>
      <c r="BV992">
        <v>0</v>
      </c>
      <c r="BW992">
        <v>1</v>
      </c>
      <c r="BX992" s="17">
        <v>0</v>
      </c>
      <c r="BY992">
        <v>0</v>
      </c>
      <c r="BZ992">
        <v>0</v>
      </c>
      <c r="CA992">
        <v>0</v>
      </c>
      <c r="CB992">
        <v>0</v>
      </c>
      <c r="CC992" s="17">
        <v>0</v>
      </c>
      <c r="CD992">
        <v>1</v>
      </c>
      <c r="CE992">
        <v>1</v>
      </c>
      <c r="CF992">
        <v>0</v>
      </c>
      <c r="CG992">
        <v>0</v>
      </c>
      <c r="CH992">
        <v>1</v>
      </c>
      <c r="CI992">
        <v>1</v>
      </c>
      <c r="CJ992">
        <v>1</v>
      </c>
      <c r="CK992">
        <v>0</v>
      </c>
      <c r="CL992">
        <v>0</v>
      </c>
      <c r="CM992">
        <v>0</v>
      </c>
      <c r="CN992">
        <v>1</v>
      </c>
      <c r="CO992" s="17">
        <v>1</v>
      </c>
      <c r="CP992">
        <v>0.21149999999999999</v>
      </c>
      <c r="CQ992">
        <v>149</v>
      </c>
      <c r="CR992">
        <v>1</v>
      </c>
      <c r="CS992">
        <v>0</v>
      </c>
      <c r="CT992">
        <v>21</v>
      </c>
      <c r="CZ992" s="33" t="s">
        <v>85</v>
      </c>
    </row>
    <row r="993" spans="1:104" x14ac:dyDescent="0.25">
      <c r="A993">
        <v>992</v>
      </c>
      <c r="B993">
        <v>68</v>
      </c>
      <c r="C993" s="24" t="s">
        <v>4001</v>
      </c>
      <c r="D993" s="12">
        <v>18</v>
      </c>
      <c r="E993" s="13">
        <v>7</v>
      </c>
      <c r="F993" s="7">
        <f t="shared" si="232"/>
        <v>2.5714285714285716</v>
      </c>
      <c r="G993" s="7">
        <f t="shared" si="234"/>
        <v>11</v>
      </c>
      <c r="H993" s="15">
        <f t="shared" si="235"/>
        <v>25</v>
      </c>
      <c r="I993" s="11">
        <f t="shared" si="236"/>
        <v>2.4238692921174167E-2</v>
      </c>
      <c r="J993" s="32">
        <f t="shared" si="237"/>
        <v>9.4261583582343975E-3</v>
      </c>
      <c r="K993" s="32">
        <f t="shared" si="238"/>
        <v>106.08775728093208</v>
      </c>
      <c r="L993" s="8">
        <v>0</v>
      </c>
      <c r="M993" s="9">
        <v>1</v>
      </c>
      <c r="N993" s="8">
        <v>0</v>
      </c>
      <c r="O993" s="9">
        <v>0</v>
      </c>
      <c r="P993" s="9">
        <v>1</v>
      </c>
      <c r="Q993" s="9">
        <v>0</v>
      </c>
      <c r="R993" s="9">
        <v>0</v>
      </c>
      <c r="S993" s="8">
        <v>11271</v>
      </c>
      <c r="T993" s="9">
        <v>22</v>
      </c>
      <c r="U993" s="9">
        <f t="shared" si="239"/>
        <v>11248</v>
      </c>
      <c r="V993" s="9">
        <f t="shared" si="240"/>
        <v>20</v>
      </c>
      <c r="W993" s="7">
        <v>8.14</v>
      </c>
      <c r="X993" s="7">
        <f t="shared" si="233"/>
        <v>17.22</v>
      </c>
      <c r="Y993" s="9">
        <v>1</v>
      </c>
      <c r="Z993" s="9">
        <v>0</v>
      </c>
      <c r="AA993" s="9">
        <v>0</v>
      </c>
      <c r="AB993" s="9">
        <v>0</v>
      </c>
      <c r="AC993" s="9">
        <v>0</v>
      </c>
      <c r="AD993" s="29">
        <v>1</v>
      </c>
      <c r="AE993" s="9">
        <v>1</v>
      </c>
      <c r="AF993" s="9">
        <v>0</v>
      </c>
      <c r="AG993" s="29">
        <v>0</v>
      </c>
      <c r="AH993" s="9">
        <v>0</v>
      </c>
      <c r="AI993" s="29">
        <v>1</v>
      </c>
      <c r="AJ993" s="20">
        <v>2002</v>
      </c>
      <c r="AK993" s="32" t="s">
        <v>98</v>
      </c>
      <c r="AL993" s="32" t="s">
        <v>98</v>
      </c>
      <c r="AM993" s="32" t="s">
        <v>98</v>
      </c>
      <c r="AN993" s="42" t="s">
        <v>98</v>
      </c>
      <c r="AO993" s="41" t="s">
        <v>98</v>
      </c>
      <c r="AP993" s="17" t="s">
        <v>98</v>
      </c>
      <c r="AQ993">
        <v>0.51</v>
      </c>
      <c r="AR993" s="39">
        <f t="shared" ref="AR993:AR1023" si="245">1-AQ993</f>
        <v>0.49</v>
      </c>
      <c r="AS993" t="s">
        <v>98</v>
      </c>
      <c r="AT993" s="39" t="s">
        <v>98</v>
      </c>
      <c r="AU993">
        <v>0</v>
      </c>
      <c r="AV993" s="17">
        <v>1</v>
      </c>
      <c r="AW993">
        <v>1</v>
      </c>
      <c r="AX993" s="17">
        <v>0</v>
      </c>
      <c r="AY993" s="17" t="s">
        <v>5</v>
      </c>
      <c r="AZ993">
        <v>0</v>
      </c>
      <c r="BA993">
        <v>1</v>
      </c>
      <c r="BB993">
        <v>0</v>
      </c>
      <c r="BC993">
        <v>0</v>
      </c>
      <c r="BD993">
        <v>0</v>
      </c>
      <c r="BE993">
        <v>0</v>
      </c>
      <c r="BF993" s="17">
        <v>0</v>
      </c>
      <c r="BG993">
        <v>0</v>
      </c>
      <c r="BH993">
        <v>1</v>
      </c>
      <c r="BI993" s="17">
        <v>0</v>
      </c>
      <c r="BJ993">
        <v>942</v>
      </c>
      <c r="BK993">
        <v>131</v>
      </c>
      <c r="BL993" s="24">
        <v>31.36</v>
      </c>
      <c r="BM993">
        <v>1</v>
      </c>
      <c r="BN993">
        <v>0</v>
      </c>
      <c r="BO993">
        <v>0</v>
      </c>
      <c r="BP993">
        <v>0</v>
      </c>
      <c r="BQ993">
        <v>0</v>
      </c>
      <c r="BR993">
        <v>0</v>
      </c>
      <c r="BS993">
        <v>0</v>
      </c>
      <c r="BT993" s="17">
        <v>0</v>
      </c>
      <c r="BU993">
        <v>0</v>
      </c>
      <c r="BV993">
        <v>0</v>
      </c>
      <c r="BW993">
        <v>1</v>
      </c>
      <c r="BX993" s="17">
        <v>0</v>
      </c>
      <c r="BY993">
        <v>0</v>
      </c>
      <c r="BZ993">
        <v>0</v>
      </c>
      <c r="CA993">
        <v>0</v>
      </c>
      <c r="CB993">
        <v>0</v>
      </c>
      <c r="CC993" s="17">
        <v>0</v>
      </c>
      <c r="CD993">
        <v>1</v>
      </c>
      <c r="CE993">
        <v>1</v>
      </c>
      <c r="CF993">
        <v>0</v>
      </c>
      <c r="CG993">
        <v>0</v>
      </c>
      <c r="CH993">
        <v>1</v>
      </c>
      <c r="CI993">
        <v>1</v>
      </c>
      <c r="CJ993">
        <v>1</v>
      </c>
      <c r="CK993">
        <v>0</v>
      </c>
      <c r="CL993">
        <v>0</v>
      </c>
      <c r="CM993">
        <v>0</v>
      </c>
      <c r="CN993">
        <v>1</v>
      </c>
      <c r="CO993" s="17">
        <v>1</v>
      </c>
      <c r="CP993">
        <v>0.21149999999999999</v>
      </c>
      <c r="CQ993">
        <v>149</v>
      </c>
      <c r="CR993">
        <v>1</v>
      </c>
      <c r="CS993">
        <v>0</v>
      </c>
      <c r="CT993">
        <v>21</v>
      </c>
      <c r="CZ993" s="33" t="s">
        <v>85</v>
      </c>
    </row>
    <row r="994" spans="1:104" x14ac:dyDescent="0.25">
      <c r="A994">
        <v>993</v>
      </c>
      <c r="B994">
        <v>68</v>
      </c>
      <c r="C994" s="24" t="s">
        <v>4001</v>
      </c>
      <c r="D994" s="12">
        <v>14</v>
      </c>
      <c r="E994" s="13">
        <v>9</v>
      </c>
      <c r="F994" s="7">
        <f t="shared" si="232"/>
        <v>1.5555555555555556</v>
      </c>
      <c r="G994" s="7">
        <f t="shared" si="234"/>
        <v>5</v>
      </c>
      <c r="H994" s="15">
        <f t="shared" si="235"/>
        <v>23</v>
      </c>
      <c r="I994" s="11">
        <f t="shared" si="236"/>
        <v>1.4665644829398285E-2</v>
      </c>
      <c r="J994" s="32">
        <f t="shared" si="237"/>
        <v>9.4279145331846101E-3</v>
      </c>
      <c r="K994" s="32">
        <f t="shared" si="238"/>
        <v>106.06799589455069</v>
      </c>
      <c r="L994" s="8">
        <v>0</v>
      </c>
      <c r="M994" s="9">
        <v>1</v>
      </c>
      <c r="N994" s="8">
        <v>0</v>
      </c>
      <c r="O994" s="9">
        <v>0</v>
      </c>
      <c r="P994" s="9">
        <v>1</v>
      </c>
      <c r="Q994" s="9">
        <v>0</v>
      </c>
      <c r="R994" s="9">
        <v>0</v>
      </c>
      <c r="S994" s="8">
        <v>11271</v>
      </c>
      <c r="T994" s="9">
        <v>22</v>
      </c>
      <c r="U994" s="9">
        <f t="shared" si="239"/>
        <v>11248</v>
      </c>
      <c r="V994" s="9">
        <f t="shared" si="240"/>
        <v>20</v>
      </c>
      <c r="W994" s="7">
        <v>11.09</v>
      </c>
      <c r="X994" s="7">
        <f t="shared" si="233"/>
        <v>16.139999999999997</v>
      </c>
      <c r="Y994" s="9">
        <v>1</v>
      </c>
      <c r="Z994" s="9">
        <v>0</v>
      </c>
      <c r="AA994" s="9">
        <v>0</v>
      </c>
      <c r="AB994" s="9">
        <v>0</v>
      </c>
      <c r="AC994" s="9">
        <v>0</v>
      </c>
      <c r="AD994" s="29">
        <v>1</v>
      </c>
      <c r="AE994" s="9">
        <v>1</v>
      </c>
      <c r="AF994" s="9">
        <v>0</v>
      </c>
      <c r="AG994" s="29">
        <v>0</v>
      </c>
      <c r="AH994" s="9">
        <v>0</v>
      </c>
      <c r="AI994" s="29">
        <v>1</v>
      </c>
      <c r="AJ994" s="20">
        <v>2002</v>
      </c>
      <c r="AK994" s="32" t="s">
        <v>98</v>
      </c>
      <c r="AL994" s="32" t="s">
        <v>98</v>
      </c>
      <c r="AM994" s="32" t="s">
        <v>98</v>
      </c>
      <c r="AN994" s="42" t="s">
        <v>98</v>
      </c>
      <c r="AO994" s="41" t="s">
        <v>98</v>
      </c>
      <c r="AP994" s="17" t="s">
        <v>98</v>
      </c>
      <c r="AQ994">
        <v>0.51</v>
      </c>
      <c r="AR994" s="39">
        <f t="shared" si="245"/>
        <v>0.49</v>
      </c>
      <c r="AS994" t="s">
        <v>98</v>
      </c>
      <c r="AT994" s="39" t="s">
        <v>98</v>
      </c>
      <c r="AU994">
        <v>0</v>
      </c>
      <c r="AV994" s="17">
        <v>1</v>
      </c>
      <c r="AW994">
        <v>0</v>
      </c>
      <c r="AX994" s="17">
        <v>1</v>
      </c>
      <c r="AY994" s="17" t="s">
        <v>5</v>
      </c>
      <c r="AZ994">
        <v>0</v>
      </c>
      <c r="BA994">
        <v>1</v>
      </c>
      <c r="BB994">
        <v>0</v>
      </c>
      <c r="BC994">
        <v>0</v>
      </c>
      <c r="BD994">
        <v>0</v>
      </c>
      <c r="BE994">
        <v>0</v>
      </c>
      <c r="BF994" s="17">
        <v>0</v>
      </c>
      <c r="BG994">
        <v>0</v>
      </c>
      <c r="BH994">
        <v>1</v>
      </c>
      <c r="BI994" s="17">
        <v>0</v>
      </c>
      <c r="BJ994">
        <v>942</v>
      </c>
      <c r="BK994">
        <v>131</v>
      </c>
      <c r="BL994" s="24">
        <v>33.229999999999997</v>
      </c>
      <c r="BM994">
        <v>0</v>
      </c>
      <c r="BN994">
        <v>0</v>
      </c>
      <c r="BO994">
        <v>0</v>
      </c>
      <c r="BP994">
        <v>0</v>
      </c>
      <c r="BQ994">
        <v>1</v>
      </c>
      <c r="BR994">
        <v>0</v>
      </c>
      <c r="BS994">
        <v>0</v>
      </c>
      <c r="BT994" s="17">
        <v>0</v>
      </c>
      <c r="BU994">
        <v>0</v>
      </c>
      <c r="BV994">
        <v>0</v>
      </c>
      <c r="BW994">
        <v>1</v>
      </c>
      <c r="BX994" s="17">
        <v>0</v>
      </c>
      <c r="BY994">
        <v>0</v>
      </c>
      <c r="BZ994">
        <v>0</v>
      </c>
      <c r="CA994">
        <v>0</v>
      </c>
      <c r="CB994">
        <v>0</v>
      </c>
      <c r="CC994" s="17">
        <v>0</v>
      </c>
      <c r="CD994">
        <v>1</v>
      </c>
      <c r="CE994">
        <v>1</v>
      </c>
      <c r="CF994">
        <v>0</v>
      </c>
      <c r="CG994">
        <v>0</v>
      </c>
      <c r="CH994">
        <v>1</v>
      </c>
      <c r="CI994">
        <v>1</v>
      </c>
      <c r="CJ994">
        <v>1</v>
      </c>
      <c r="CK994">
        <v>0</v>
      </c>
      <c r="CL994">
        <v>0</v>
      </c>
      <c r="CM994">
        <v>0</v>
      </c>
      <c r="CN994">
        <v>1</v>
      </c>
      <c r="CO994" s="17">
        <v>1</v>
      </c>
      <c r="CP994">
        <v>0.21149999999999999</v>
      </c>
      <c r="CQ994">
        <v>149</v>
      </c>
      <c r="CR994">
        <v>1</v>
      </c>
      <c r="CS994">
        <v>0</v>
      </c>
      <c r="CT994">
        <v>21</v>
      </c>
      <c r="CZ994" s="33" t="s">
        <v>85</v>
      </c>
    </row>
    <row r="995" spans="1:104" x14ac:dyDescent="0.25">
      <c r="A995">
        <v>994</v>
      </c>
      <c r="B995">
        <v>68</v>
      </c>
      <c r="C995" s="24" t="s">
        <v>4001</v>
      </c>
      <c r="D995" s="12">
        <v>12</v>
      </c>
      <c r="E995" s="13">
        <v>8</v>
      </c>
      <c r="F995" s="7">
        <f t="shared" si="232"/>
        <v>1.5</v>
      </c>
      <c r="G995" s="7">
        <f t="shared" si="234"/>
        <v>4</v>
      </c>
      <c r="H995" s="15">
        <f t="shared" si="235"/>
        <v>20</v>
      </c>
      <c r="I995" s="11">
        <f t="shared" si="236"/>
        <v>1.4141978491509553E-2</v>
      </c>
      <c r="J995" s="32">
        <f t="shared" si="237"/>
        <v>9.4279856610063675E-3</v>
      </c>
      <c r="K995" s="32">
        <f t="shared" si="238"/>
        <v>106.06719568273691</v>
      </c>
      <c r="L995" s="8">
        <v>0</v>
      </c>
      <c r="M995" s="9">
        <v>1</v>
      </c>
      <c r="N995" s="8">
        <v>0</v>
      </c>
      <c r="O995" s="9">
        <v>0</v>
      </c>
      <c r="P995" s="9">
        <v>1</v>
      </c>
      <c r="Q995" s="9">
        <v>0</v>
      </c>
      <c r="R995" s="9">
        <v>0</v>
      </c>
      <c r="S995" s="8">
        <v>11271</v>
      </c>
      <c r="T995" s="9">
        <v>22</v>
      </c>
      <c r="U995" s="9">
        <f t="shared" si="239"/>
        <v>11248</v>
      </c>
      <c r="V995" s="9">
        <f t="shared" si="240"/>
        <v>20</v>
      </c>
      <c r="W995" s="7">
        <v>8.73</v>
      </c>
      <c r="X995" s="7">
        <f t="shared" si="233"/>
        <v>16.72</v>
      </c>
      <c r="Y995" s="9">
        <v>1</v>
      </c>
      <c r="Z995" s="9">
        <v>0</v>
      </c>
      <c r="AA995" s="9">
        <v>0</v>
      </c>
      <c r="AB995" s="9">
        <v>0</v>
      </c>
      <c r="AC995" s="9">
        <v>0</v>
      </c>
      <c r="AD995" s="29">
        <v>1</v>
      </c>
      <c r="AE995" s="9">
        <v>1</v>
      </c>
      <c r="AF995" s="9">
        <v>0</v>
      </c>
      <c r="AG995" s="29">
        <v>0</v>
      </c>
      <c r="AH995" s="9">
        <v>0</v>
      </c>
      <c r="AI995" s="29">
        <v>1</v>
      </c>
      <c r="AJ995" s="20">
        <v>2002</v>
      </c>
      <c r="AK995" s="32" t="s">
        <v>98</v>
      </c>
      <c r="AL995" s="32" t="s">
        <v>98</v>
      </c>
      <c r="AM995" s="32" t="s">
        <v>98</v>
      </c>
      <c r="AN995" s="42" t="s">
        <v>98</v>
      </c>
      <c r="AO995" s="41" t="s">
        <v>98</v>
      </c>
      <c r="AP995" s="17" t="s">
        <v>98</v>
      </c>
      <c r="AQ995">
        <v>0.51</v>
      </c>
      <c r="AR995" s="39">
        <f t="shared" si="245"/>
        <v>0.49</v>
      </c>
      <c r="AS995" t="s">
        <v>98</v>
      </c>
      <c r="AT995" s="39" t="s">
        <v>98</v>
      </c>
      <c r="AU995">
        <v>0</v>
      </c>
      <c r="AV995" s="17">
        <v>1</v>
      </c>
      <c r="AW995">
        <v>0.75</v>
      </c>
      <c r="AX995" s="17">
        <f>1-AW995</f>
        <v>0.25</v>
      </c>
      <c r="AY995" s="17" t="s">
        <v>5</v>
      </c>
      <c r="AZ995">
        <v>0</v>
      </c>
      <c r="BA995">
        <v>1</v>
      </c>
      <c r="BB995">
        <v>0</v>
      </c>
      <c r="BC995">
        <v>0</v>
      </c>
      <c r="BD995">
        <v>0</v>
      </c>
      <c r="BE995">
        <v>0</v>
      </c>
      <c r="BF995" s="17">
        <v>0</v>
      </c>
      <c r="BG995">
        <v>0</v>
      </c>
      <c r="BH995">
        <v>1</v>
      </c>
      <c r="BI995" s="17">
        <v>0</v>
      </c>
      <c r="BJ995">
        <v>942</v>
      </c>
      <c r="BK995">
        <v>131</v>
      </c>
      <c r="BL995" s="24">
        <v>31.45</v>
      </c>
      <c r="BM995">
        <v>1</v>
      </c>
      <c r="BN995">
        <v>0</v>
      </c>
      <c r="BO995">
        <v>0</v>
      </c>
      <c r="BP995">
        <v>0</v>
      </c>
      <c r="BQ995">
        <v>0</v>
      </c>
      <c r="BR995">
        <v>0</v>
      </c>
      <c r="BS995">
        <v>0</v>
      </c>
      <c r="BT995" s="17">
        <v>0</v>
      </c>
      <c r="BU995">
        <v>0</v>
      </c>
      <c r="BV995">
        <v>0</v>
      </c>
      <c r="BW995">
        <v>1</v>
      </c>
      <c r="BX995" s="17">
        <v>0</v>
      </c>
      <c r="BY995">
        <v>0</v>
      </c>
      <c r="BZ995">
        <v>0</v>
      </c>
      <c r="CA995">
        <v>0</v>
      </c>
      <c r="CB995">
        <v>0</v>
      </c>
      <c r="CC995" s="17">
        <v>0</v>
      </c>
      <c r="CD995">
        <v>1</v>
      </c>
      <c r="CE995">
        <v>1</v>
      </c>
      <c r="CF995">
        <v>0</v>
      </c>
      <c r="CG995">
        <v>0</v>
      </c>
      <c r="CH995">
        <v>1</v>
      </c>
      <c r="CI995">
        <v>1</v>
      </c>
      <c r="CJ995">
        <v>1</v>
      </c>
      <c r="CK995">
        <v>0</v>
      </c>
      <c r="CL995">
        <v>0</v>
      </c>
      <c r="CM995">
        <v>0</v>
      </c>
      <c r="CN995">
        <v>1</v>
      </c>
      <c r="CO995" s="17">
        <v>1</v>
      </c>
      <c r="CP995">
        <v>0.21149999999999999</v>
      </c>
      <c r="CQ995">
        <v>149</v>
      </c>
      <c r="CR995">
        <v>1</v>
      </c>
      <c r="CS995">
        <v>0</v>
      </c>
      <c r="CT995">
        <v>21</v>
      </c>
      <c r="CZ995" s="33" t="s">
        <v>85</v>
      </c>
    </row>
    <row r="996" spans="1:104" x14ac:dyDescent="0.25">
      <c r="A996">
        <v>995</v>
      </c>
      <c r="B996">
        <v>68</v>
      </c>
      <c r="C996" s="24" t="s">
        <v>4001</v>
      </c>
      <c r="D996" s="12">
        <v>37</v>
      </c>
      <c r="E996" s="13">
        <v>12</v>
      </c>
      <c r="F996" s="7">
        <f t="shared" si="232"/>
        <v>3.0833333333333335</v>
      </c>
      <c r="G996" s="7">
        <f t="shared" si="234"/>
        <v>25</v>
      </c>
      <c r="H996" s="15">
        <f t="shared" si="235"/>
        <v>49</v>
      </c>
      <c r="I996" s="11">
        <f t="shared" si="236"/>
        <v>2.906025134602834E-2</v>
      </c>
      <c r="J996" s="32">
        <f t="shared" si="237"/>
        <v>9.4249463824956775E-3</v>
      </c>
      <c r="K996" s="32">
        <f t="shared" si="238"/>
        <v>106.10139935196163</v>
      </c>
      <c r="L996" s="8">
        <v>0</v>
      </c>
      <c r="M996" s="9">
        <v>1</v>
      </c>
      <c r="N996" s="8">
        <v>0</v>
      </c>
      <c r="O996" s="9">
        <v>0</v>
      </c>
      <c r="P996" s="9">
        <v>1</v>
      </c>
      <c r="Q996" s="9">
        <v>0</v>
      </c>
      <c r="R996" s="9">
        <v>0</v>
      </c>
      <c r="S996" s="8">
        <v>11271</v>
      </c>
      <c r="T996" s="9">
        <v>22</v>
      </c>
      <c r="U996" s="9">
        <f t="shared" si="239"/>
        <v>11248</v>
      </c>
      <c r="V996" s="9">
        <f t="shared" si="240"/>
        <v>20</v>
      </c>
      <c r="W996" s="7">
        <v>9.24</v>
      </c>
      <c r="X996" s="7">
        <f t="shared" si="233"/>
        <v>17.5</v>
      </c>
      <c r="Y996" s="9">
        <v>1</v>
      </c>
      <c r="Z996" s="9">
        <v>0</v>
      </c>
      <c r="AA996" s="9">
        <v>0</v>
      </c>
      <c r="AB996" s="9">
        <v>0</v>
      </c>
      <c r="AC996" s="9">
        <v>0</v>
      </c>
      <c r="AD996" s="29">
        <v>1</v>
      </c>
      <c r="AE996" s="9">
        <v>1</v>
      </c>
      <c r="AF996" s="9">
        <v>0</v>
      </c>
      <c r="AG996" s="29">
        <v>0</v>
      </c>
      <c r="AH996" s="9">
        <v>0</v>
      </c>
      <c r="AI996" s="29">
        <v>1</v>
      </c>
      <c r="AJ996" s="20">
        <v>2002</v>
      </c>
      <c r="AK996" s="32" t="s">
        <v>98</v>
      </c>
      <c r="AL996" s="32" t="s">
        <v>98</v>
      </c>
      <c r="AM996" s="32" t="s">
        <v>98</v>
      </c>
      <c r="AN996" s="42" t="s">
        <v>98</v>
      </c>
      <c r="AO996" s="41" t="s">
        <v>98</v>
      </c>
      <c r="AP996" s="17" t="s">
        <v>98</v>
      </c>
      <c r="AQ996">
        <v>0.49</v>
      </c>
      <c r="AR996" s="39">
        <f t="shared" si="245"/>
        <v>0.51</v>
      </c>
      <c r="AS996" t="s">
        <v>98</v>
      </c>
      <c r="AT996" s="39" t="s">
        <v>98</v>
      </c>
      <c r="AU996">
        <v>0</v>
      </c>
      <c r="AV996" s="17">
        <v>1</v>
      </c>
      <c r="AW996">
        <v>0.76</v>
      </c>
      <c r="AX996" s="17">
        <f>1-AW996</f>
        <v>0.24</v>
      </c>
      <c r="AY996" s="17" t="s">
        <v>5</v>
      </c>
      <c r="AZ996">
        <v>0</v>
      </c>
      <c r="BA996">
        <v>1</v>
      </c>
      <c r="BB996">
        <v>0</v>
      </c>
      <c r="BC996">
        <v>0</v>
      </c>
      <c r="BD996">
        <v>0</v>
      </c>
      <c r="BE996">
        <v>0</v>
      </c>
      <c r="BF996" s="17">
        <v>0</v>
      </c>
      <c r="BG996">
        <v>0</v>
      </c>
      <c r="BH996">
        <v>1</v>
      </c>
      <c r="BI996" s="17">
        <v>0</v>
      </c>
      <c r="BJ996">
        <v>942</v>
      </c>
      <c r="BK996">
        <v>131</v>
      </c>
      <c r="BL996" s="24">
        <v>32.74</v>
      </c>
      <c r="BM996">
        <v>0</v>
      </c>
      <c r="BN996">
        <v>0</v>
      </c>
      <c r="BO996">
        <v>0</v>
      </c>
      <c r="BP996">
        <v>0</v>
      </c>
      <c r="BQ996">
        <v>1</v>
      </c>
      <c r="BR996">
        <v>0</v>
      </c>
      <c r="BS996">
        <v>0</v>
      </c>
      <c r="BT996" s="17">
        <v>0</v>
      </c>
      <c r="BU996">
        <v>0</v>
      </c>
      <c r="BV996">
        <v>0</v>
      </c>
      <c r="BW996">
        <v>1</v>
      </c>
      <c r="BX996" s="17">
        <v>0</v>
      </c>
      <c r="BY996">
        <v>0</v>
      </c>
      <c r="BZ996">
        <v>0</v>
      </c>
      <c r="CA996">
        <v>0</v>
      </c>
      <c r="CB996">
        <v>0</v>
      </c>
      <c r="CC996" s="17">
        <v>0</v>
      </c>
      <c r="CD996">
        <v>1</v>
      </c>
      <c r="CE996">
        <v>1</v>
      </c>
      <c r="CF996">
        <v>0</v>
      </c>
      <c r="CG996">
        <v>0</v>
      </c>
      <c r="CH996">
        <v>1</v>
      </c>
      <c r="CI996">
        <v>1</v>
      </c>
      <c r="CJ996">
        <v>1</v>
      </c>
      <c r="CK996">
        <v>0</v>
      </c>
      <c r="CL996">
        <v>0</v>
      </c>
      <c r="CM996">
        <v>0</v>
      </c>
      <c r="CN996">
        <v>1</v>
      </c>
      <c r="CO996" s="17">
        <v>1</v>
      </c>
      <c r="CP996">
        <v>0.21149999999999999</v>
      </c>
      <c r="CQ996">
        <v>149</v>
      </c>
      <c r="CR996">
        <v>1</v>
      </c>
      <c r="CS996">
        <v>0</v>
      </c>
      <c r="CT996">
        <v>21</v>
      </c>
      <c r="CZ996" s="33" t="s">
        <v>85</v>
      </c>
    </row>
    <row r="997" spans="1:104" x14ac:dyDescent="0.25">
      <c r="A997">
        <v>996</v>
      </c>
      <c r="B997">
        <v>69</v>
      </c>
      <c r="C997" s="24" t="s">
        <v>4012</v>
      </c>
      <c r="D997" s="12">
        <v>6.08</v>
      </c>
      <c r="E997" s="13">
        <v>0.1</v>
      </c>
      <c r="F997" s="7">
        <f t="shared" si="232"/>
        <v>60.8</v>
      </c>
      <c r="G997" s="7">
        <f t="shared" si="234"/>
        <v>5.98</v>
      </c>
      <c r="H997" s="15">
        <f t="shared" si="235"/>
        <v>6.18</v>
      </c>
      <c r="I997" s="11">
        <f t="shared" si="236"/>
        <v>6.0981702242611277E-2</v>
      </c>
      <c r="J997" s="32">
        <f t="shared" si="237"/>
        <v>1.0029885237271593E-3</v>
      </c>
      <c r="K997" s="32">
        <f t="shared" si="238"/>
        <v>997.02038093511396</v>
      </c>
      <c r="L997" s="8">
        <v>0</v>
      </c>
      <c r="M997" s="9">
        <v>1</v>
      </c>
      <c r="N997" s="8">
        <v>0</v>
      </c>
      <c r="O997" s="9">
        <v>0</v>
      </c>
      <c r="P997" s="9">
        <v>0</v>
      </c>
      <c r="Q997" s="9">
        <v>1</v>
      </c>
      <c r="R997" s="9">
        <v>0</v>
      </c>
      <c r="S997" s="8">
        <v>990357</v>
      </c>
      <c r="T997" s="9">
        <v>3</v>
      </c>
      <c r="U997" s="9">
        <f t="shared" si="239"/>
        <v>990353</v>
      </c>
      <c r="V997" s="9">
        <f t="shared" si="240"/>
        <v>15</v>
      </c>
      <c r="W997" s="7">
        <v>5.6</v>
      </c>
      <c r="X997" s="7">
        <v>9.23</v>
      </c>
      <c r="Y997" s="9">
        <v>1</v>
      </c>
      <c r="Z997" s="9">
        <v>0</v>
      </c>
      <c r="AA997" s="9">
        <v>1</v>
      </c>
      <c r="AB997" s="9">
        <v>0</v>
      </c>
      <c r="AC997" s="9">
        <v>0</v>
      </c>
      <c r="AD997" s="29">
        <v>0</v>
      </c>
      <c r="AE997" s="9">
        <v>0</v>
      </c>
      <c r="AF997" s="9">
        <v>0</v>
      </c>
      <c r="AG997" s="29">
        <v>1</v>
      </c>
      <c r="AH997" s="9">
        <v>0</v>
      </c>
      <c r="AI997" s="29">
        <v>1</v>
      </c>
      <c r="AJ997" s="20">
        <v>1986</v>
      </c>
      <c r="AK997" s="32" t="s">
        <v>98</v>
      </c>
      <c r="AL997" s="32" t="s">
        <v>98</v>
      </c>
      <c r="AM997" s="32" t="s">
        <v>98</v>
      </c>
      <c r="AN997" s="42" t="s">
        <v>98</v>
      </c>
      <c r="AO997" s="41">
        <v>1</v>
      </c>
      <c r="AP997" s="17">
        <v>0</v>
      </c>
      <c r="AQ997">
        <v>0.66900000000000004</v>
      </c>
      <c r="AR997" s="39">
        <f t="shared" si="245"/>
        <v>0.33099999999999996</v>
      </c>
      <c r="AS997">
        <v>1</v>
      </c>
      <c r="AT997" s="39">
        <v>0</v>
      </c>
      <c r="AU997">
        <v>1</v>
      </c>
      <c r="AV997" s="17">
        <v>0</v>
      </c>
      <c r="AW997" t="s">
        <v>98</v>
      </c>
      <c r="AX997" s="17" t="s">
        <v>98</v>
      </c>
      <c r="AY997" s="17" t="s">
        <v>522</v>
      </c>
      <c r="AZ997">
        <v>1</v>
      </c>
      <c r="BA997">
        <v>0</v>
      </c>
      <c r="BB997">
        <v>0</v>
      </c>
      <c r="BC997">
        <v>0</v>
      </c>
      <c r="BD997">
        <v>0</v>
      </c>
      <c r="BE997">
        <v>0</v>
      </c>
      <c r="BF997" s="17">
        <v>0</v>
      </c>
      <c r="BG997">
        <v>1</v>
      </c>
      <c r="BH997">
        <v>0</v>
      </c>
      <c r="BI997" s="17">
        <v>0</v>
      </c>
      <c r="BJ997">
        <v>7294</v>
      </c>
      <c r="BK997">
        <v>760</v>
      </c>
      <c r="BL997" s="24">
        <v>34.99</v>
      </c>
      <c r="BM997">
        <v>1</v>
      </c>
      <c r="BN997">
        <v>0</v>
      </c>
      <c r="BO997">
        <v>0</v>
      </c>
      <c r="BP997">
        <v>0</v>
      </c>
      <c r="BQ997">
        <v>0</v>
      </c>
      <c r="BR997">
        <v>0</v>
      </c>
      <c r="BS997">
        <v>0</v>
      </c>
      <c r="BT997" s="17">
        <v>0</v>
      </c>
      <c r="BU997">
        <v>0</v>
      </c>
      <c r="BV997">
        <v>0</v>
      </c>
      <c r="BW997">
        <v>1</v>
      </c>
      <c r="BX997" s="17">
        <v>0</v>
      </c>
      <c r="BY997">
        <v>0</v>
      </c>
      <c r="BZ997">
        <v>0</v>
      </c>
      <c r="CA997">
        <v>0</v>
      </c>
      <c r="CB997">
        <v>0</v>
      </c>
      <c r="CC997" s="17">
        <v>0</v>
      </c>
      <c r="CD997">
        <v>1</v>
      </c>
      <c r="CE997">
        <v>1</v>
      </c>
      <c r="CF997">
        <v>1</v>
      </c>
      <c r="CG997">
        <v>1</v>
      </c>
      <c r="CH997">
        <v>0</v>
      </c>
      <c r="CI997">
        <v>0</v>
      </c>
      <c r="CJ997">
        <v>1</v>
      </c>
      <c r="CK997">
        <v>0</v>
      </c>
      <c r="CL997">
        <v>0</v>
      </c>
      <c r="CM997">
        <v>1</v>
      </c>
      <c r="CN997">
        <v>0</v>
      </c>
      <c r="CO997" s="17">
        <v>0</v>
      </c>
      <c r="CP997">
        <v>0.04</v>
      </c>
      <c r="CQ997">
        <v>4</v>
      </c>
      <c r="CR997">
        <v>1</v>
      </c>
      <c r="CS997">
        <v>0</v>
      </c>
      <c r="CT997">
        <v>26</v>
      </c>
      <c r="CZ997" s="33" t="s">
        <v>85</v>
      </c>
    </row>
    <row r="998" spans="1:104" x14ac:dyDescent="0.25">
      <c r="A998">
        <v>997</v>
      </c>
      <c r="B998">
        <v>69</v>
      </c>
      <c r="C998" s="24" t="s">
        <v>4012</v>
      </c>
      <c r="D998" s="12">
        <v>7.19</v>
      </c>
      <c r="E998" s="13">
        <v>0.1</v>
      </c>
      <c r="F998" s="7">
        <f t="shared" si="232"/>
        <v>71.900000000000006</v>
      </c>
      <c r="G998" s="7">
        <f t="shared" si="234"/>
        <v>7.0900000000000007</v>
      </c>
      <c r="H998" s="15">
        <f t="shared" si="235"/>
        <v>7.29</v>
      </c>
      <c r="I998" s="11">
        <f t="shared" si="236"/>
        <v>5.9304085037547423E-2</v>
      </c>
      <c r="J998" s="32">
        <f t="shared" si="237"/>
        <v>8.248134219408542E-4</v>
      </c>
      <c r="K998" s="32">
        <f t="shared" si="238"/>
        <v>1212.3954016738928</v>
      </c>
      <c r="L998" s="8">
        <v>0</v>
      </c>
      <c r="M998" s="9">
        <v>1</v>
      </c>
      <c r="N998" s="8">
        <v>0</v>
      </c>
      <c r="O998" s="9">
        <v>0</v>
      </c>
      <c r="P998" s="9">
        <v>0</v>
      </c>
      <c r="Q998" s="9">
        <v>1</v>
      </c>
      <c r="R998" s="9">
        <v>0</v>
      </c>
      <c r="S998" s="8">
        <v>1464737</v>
      </c>
      <c r="T998" s="9">
        <v>3</v>
      </c>
      <c r="U998" s="9">
        <f t="shared" si="239"/>
        <v>1464733</v>
      </c>
      <c r="V998" s="9">
        <f t="shared" si="240"/>
        <v>15</v>
      </c>
      <c r="W998" s="7">
        <v>7.08</v>
      </c>
      <c r="X998" s="7">
        <v>8.42</v>
      </c>
      <c r="Y998" s="9">
        <v>1</v>
      </c>
      <c r="Z998" s="9">
        <v>0</v>
      </c>
      <c r="AA998" s="9">
        <v>1</v>
      </c>
      <c r="AB998" s="9">
        <v>0</v>
      </c>
      <c r="AC998" s="9">
        <v>0</v>
      </c>
      <c r="AD998" s="29">
        <v>0</v>
      </c>
      <c r="AE998" s="9">
        <v>0</v>
      </c>
      <c r="AF998" s="9">
        <v>0</v>
      </c>
      <c r="AG998" s="29">
        <v>1</v>
      </c>
      <c r="AH998" s="9">
        <v>0</v>
      </c>
      <c r="AI998" s="29">
        <v>1</v>
      </c>
      <c r="AJ998" s="20">
        <v>1996</v>
      </c>
      <c r="AK998" s="32" t="s">
        <v>98</v>
      </c>
      <c r="AL998" s="32" t="s">
        <v>98</v>
      </c>
      <c r="AM998" s="32" t="s">
        <v>98</v>
      </c>
      <c r="AN998" s="42" t="s">
        <v>98</v>
      </c>
      <c r="AO998" s="41">
        <v>1</v>
      </c>
      <c r="AP998" s="17">
        <v>0</v>
      </c>
      <c r="AQ998">
        <v>0.60099999999999998</v>
      </c>
      <c r="AR998" s="39">
        <f t="shared" si="245"/>
        <v>0.39900000000000002</v>
      </c>
      <c r="AS998">
        <v>1</v>
      </c>
      <c r="AT998" s="39">
        <v>0</v>
      </c>
      <c r="AU998">
        <v>1</v>
      </c>
      <c r="AV998" s="17">
        <v>0</v>
      </c>
      <c r="AW998" t="s">
        <v>98</v>
      </c>
      <c r="AX998" s="17" t="s">
        <v>98</v>
      </c>
      <c r="AY998" s="17" t="s">
        <v>522</v>
      </c>
      <c r="AZ998">
        <v>1</v>
      </c>
      <c r="BA998">
        <v>0</v>
      </c>
      <c r="BB998">
        <v>0</v>
      </c>
      <c r="BC998">
        <v>0</v>
      </c>
      <c r="BD998">
        <v>0</v>
      </c>
      <c r="BE998">
        <v>0</v>
      </c>
      <c r="BF998" s="17">
        <v>0</v>
      </c>
      <c r="BG998">
        <v>1</v>
      </c>
      <c r="BH998">
        <v>0</v>
      </c>
      <c r="BI998" s="17">
        <v>0</v>
      </c>
      <c r="BJ998">
        <v>10406</v>
      </c>
      <c r="BK998">
        <v>9300</v>
      </c>
      <c r="BL998" s="24">
        <v>35.799999999999997</v>
      </c>
      <c r="BM998">
        <v>1</v>
      </c>
      <c r="BN998">
        <v>0</v>
      </c>
      <c r="BO998">
        <v>0</v>
      </c>
      <c r="BP998">
        <v>0</v>
      </c>
      <c r="BQ998">
        <v>0</v>
      </c>
      <c r="BR998">
        <v>0</v>
      </c>
      <c r="BS998">
        <v>0</v>
      </c>
      <c r="BT998" s="17">
        <v>0</v>
      </c>
      <c r="BU998">
        <v>0</v>
      </c>
      <c r="BV998">
        <v>0</v>
      </c>
      <c r="BW998">
        <v>1</v>
      </c>
      <c r="BX998" s="17">
        <v>0</v>
      </c>
      <c r="BY998">
        <v>0</v>
      </c>
      <c r="BZ998">
        <v>0</v>
      </c>
      <c r="CA998">
        <v>0</v>
      </c>
      <c r="CB998">
        <v>0</v>
      </c>
      <c r="CC998" s="17">
        <v>0</v>
      </c>
      <c r="CD998">
        <v>1</v>
      </c>
      <c r="CE998">
        <v>1</v>
      </c>
      <c r="CF998">
        <v>1</v>
      </c>
      <c r="CG998">
        <v>1</v>
      </c>
      <c r="CH998">
        <v>0</v>
      </c>
      <c r="CI998">
        <v>0</v>
      </c>
      <c r="CJ998">
        <v>1</v>
      </c>
      <c r="CK998">
        <v>0</v>
      </c>
      <c r="CL998">
        <v>0</v>
      </c>
      <c r="CM998">
        <v>1</v>
      </c>
      <c r="CN998">
        <v>0</v>
      </c>
      <c r="CO998" s="17">
        <v>0</v>
      </c>
      <c r="CP998">
        <v>0.04</v>
      </c>
      <c r="CQ998">
        <v>4</v>
      </c>
      <c r="CR998">
        <v>1</v>
      </c>
      <c r="CS998">
        <v>0</v>
      </c>
      <c r="CT998">
        <v>26</v>
      </c>
      <c r="CZ998" s="33" t="s">
        <v>85</v>
      </c>
    </row>
    <row r="999" spans="1:104" x14ac:dyDescent="0.25">
      <c r="A999">
        <v>998</v>
      </c>
      <c r="B999">
        <v>69</v>
      </c>
      <c r="C999" s="24" t="s">
        <v>4012</v>
      </c>
      <c r="D999" s="12">
        <v>7.3</v>
      </c>
      <c r="E999" s="13">
        <v>0.1</v>
      </c>
      <c r="F999" s="7">
        <f t="shared" si="232"/>
        <v>73</v>
      </c>
      <c r="G999" s="7">
        <f t="shared" si="234"/>
        <v>7.2</v>
      </c>
      <c r="H999" s="15">
        <f t="shared" si="235"/>
        <v>7.3999999999999995</v>
      </c>
      <c r="I999" s="11">
        <f t="shared" si="236"/>
        <v>5.1794508130782013E-2</v>
      </c>
      <c r="J999" s="32">
        <f t="shared" si="237"/>
        <v>7.0951381001071252E-4</v>
      </c>
      <c r="K999" s="32">
        <f t="shared" si="238"/>
        <v>1409.4158364372099</v>
      </c>
      <c r="L999" s="8">
        <v>0</v>
      </c>
      <c r="M999" s="9">
        <v>1</v>
      </c>
      <c r="N999" s="8">
        <v>0</v>
      </c>
      <c r="O999" s="9">
        <v>0</v>
      </c>
      <c r="P999" s="9">
        <v>0</v>
      </c>
      <c r="Q999" s="9">
        <v>1</v>
      </c>
      <c r="R999" s="9">
        <v>0</v>
      </c>
      <c r="S999" s="8">
        <v>1981128</v>
      </c>
      <c r="T999" s="9">
        <v>3</v>
      </c>
      <c r="U999" s="9">
        <f t="shared" si="239"/>
        <v>1981124</v>
      </c>
      <c r="V999" s="9">
        <f t="shared" si="240"/>
        <v>15</v>
      </c>
      <c r="W999" s="7">
        <v>8.6</v>
      </c>
      <c r="X999" s="7">
        <v>7.51</v>
      </c>
      <c r="Y999" s="9">
        <v>1</v>
      </c>
      <c r="Z999" s="9">
        <v>0</v>
      </c>
      <c r="AA999" s="9">
        <v>1</v>
      </c>
      <c r="AB999" s="9">
        <v>0</v>
      </c>
      <c r="AC999" s="9">
        <v>0</v>
      </c>
      <c r="AD999" s="29">
        <v>0</v>
      </c>
      <c r="AE999" s="9">
        <v>0</v>
      </c>
      <c r="AF999" s="9">
        <v>0</v>
      </c>
      <c r="AG999" s="29">
        <v>1</v>
      </c>
      <c r="AH999" s="9">
        <v>0</v>
      </c>
      <c r="AI999" s="29">
        <v>1</v>
      </c>
      <c r="AJ999" s="20">
        <v>2005</v>
      </c>
      <c r="AK999" s="32" t="s">
        <v>98</v>
      </c>
      <c r="AL999" s="32" t="s">
        <v>98</v>
      </c>
      <c r="AM999" s="32" t="s">
        <v>98</v>
      </c>
      <c r="AN999" s="42" t="s">
        <v>98</v>
      </c>
      <c r="AO999" s="41">
        <v>1</v>
      </c>
      <c r="AP999" s="17">
        <v>0</v>
      </c>
      <c r="AQ999">
        <v>0.57799999999999996</v>
      </c>
      <c r="AR999" s="39">
        <f t="shared" si="245"/>
        <v>0.42200000000000004</v>
      </c>
      <c r="AS999">
        <v>1</v>
      </c>
      <c r="AT999" s="39">
        <v>0</v>
      </c>
      <c r="AU999">
        <v>1</v>
      </c>
      <c r="AV999" s="17">
        <v>0</v>
      </c>
      <c r="AW999" t="s">
        <v>98</v>
      </c>
      <c r="AX999" s="17" t="s">
        <v>98</v>
      </c>
      <c r="AY999" s="17" t="s">
        <v>522</v>
      </c>
      <c r="AZ999">
        <v>1</v>
      </c>
      <c r="BA999">
        <v>0</v>
      </c>
      <c r="BB999">
        <v>0</v>
      </c>
      <c r="BC999">
        <v>0</v>
      </c>
      <c r="BD999">
        <v>0</v>
      </c>
      <c r="BE999">
        <v>0</v>
      </c>
      <c r="BF999" s="17">
        <v>0</v>
      </c>
      <c r="BG999">
        <v>1</v>
      </c>
      <c r="BH999">
        <v>0</v>
      </c>
      <c r="BI999" s="17">
        <v>0</v>
      </c>
      <c r="BJ999">
        <v>12511</v>
      </c>
      <c r="BK999">
        <v>9911</v>
      </c>
      <c r="BL999" s="24">
        <v>37.270000000000003</v>
      </c>
      <c r="BM999">
        <v>1</v>
      </c>
      <c r="BN999">
        <v>0</v>
      </c>
      <c r="BO999">
        <v>0</v>
      </c>
      <c r="BP999">
        <v>0</v>
      </c>
      <c r="BQ999">
        <v>0</v>
      </c>
      <c r="BR999">
        <v>0</v>
      </c>
      <c r="BS999">
        <v>0</v>
      </c>
      <c r="BT999" s="17">
        <v>0</v>
      </c>
      <c r="BU999">
        <v>0</v>
      </c>
      <c r="BV999">
        <v>0</v>
      </c>
      <c r="BW999">
        <v>1</v>
      </c>
      <c r="BX999" s="17">
        <v>0</v>
      </c>
      <c r="BY999">
        <v>0</v>
      </c>
      <c r="BZ999">
        <v>0</v>
      </c>
      <c r="CA999">
        <v>0</v>
      </c>
      <c r="CB999">
        <v>0</v>
      </c>
      <c r="CC999" s="17">
        <v>0</v>
      </c>
      <c r="CD999">
        <v>1</v>
      </c>
      <c r="CE999">
        <v>1</v>
      </c>
      <c r="CF999">
        <v>1</v>
      </c>
      <c r="CG999">
        <v>1</v>
      </c>
      <c r="CH999">
        <v>0</v>
      </c>
      <c r="CI999">
        <v>0</v>
      </c>
      <c r="CJ999">
        <v>1</v>
      </c>
      <c r="CK999">
        <v>0</v>
      </c>
      <c r="CL999">
        <v>0</v>
      </c>
      <c r="CM999">
        <v>1</v>
      </c>
      <c r="CN999">
        <v>0</v>
      </c>
      <c r="CO999" s="17">
        <v>0</v>
      </c>
      <c r="CP999">
        <v>0.04</v>
      </c>
      <c r="CQ999">
        <v>4</v>
      </c>
      <c r="CR999">
        <v>1</v>
      </c>
      <c r="CS999">
        <v>0</v>
      </c>
      <c r="CT999">
        <v>26</v>
      </c>
      <c r="CZ999" s="33" t="s">
        <v>85</v>
      </c>
    </row>
    <row r="1000" spans="1:104" x14ac:dyDescent="0.25">
      <c r="A1000">
        <v>999</v>
      </c>
      <c r="B1000">
        <v>69</v>
      </c>
      <c r="C1000" s="24" t="s">
        <v>4012</v>
      </c>
      <c r="D1000" s="12">
        <v>7.15</v>
      </c>
      <c r="E1000" s="13">
        <v>0.1</v>
      </c>
      <c r="F1000" s="7">
        <f t="shared" si="232"/>
        <v>71.5</v>
      </c>
      <c r="G1000" s="7">
        <f t="shared" si="234"/>
        <v>7.0500000000000007</v>
      </c>
      <c r="H1000" s="15">
        <f t="shared" si="235"/>
        <v>7.25</v>
      </c>
      <c r="I1000" s="11">
        <f t="shared" si="236"/>
        <v>4.9971389312554342E-2</v>
      </c>
      <c r="J1000" s="32">
        <f t="shared" si="237"/>
        <v>6.9890054982593491E-4</v>
      </c>
      <c r="K1000" s="32">
        <f t="shared" si="238"/>
        <v>1430.8187341518842</v>
      </c>
      <c r="L1000" s="8">
        <v>0</v>
      </c>
      <c r="M1000" s="9">
        <v>1</v>
      </c>
      <c r="N1000" s="8">
        <v>0</v>
      </c>
      <c r="O1000" s="9">
        <v>0</v>
      </c>
      <c r="P1000" s="9">
        <v>0</v>
      </c>
      <c r="Q1000" s="9">
        <v>1</v>
      </c>
      <c r="R1000" s="9">
        <v>0</v>
      </c>
      <c r="S1000" s="8">
        <v>2042134</v>
      </c>
      <c r="T1000" s="9">
        <v>3</v>
      </c>
      <c r="U1000" s="9">
        <f t="shared" si="239"/>
        <v>2042130</v>
      </c>
      <c r="V1000" s="9">
        <f t="shared" si="240"/>
        <v>15</v>
      </c>
      <c r="W1000" s="7">
        <v>9.51</v>
      </c>
      <c r="X1000" s="7">
        <v>7.9</v>
      </c>
      <c r="Y1000" s="9">
        <v>1</v>
      </c>
      <c r="Z1000" s="9">
        <v>0</v>
      </c>
      <c r="AA1000" s="9">
        <v>1</v>
      </c>
      <c r="AB1000" s="9">
        <v>0</v>
      </c>
      <c r="AC1000" s="9">
        <v>0</v>
      </c>
      <c r="AD1000" s="29">
        <v>0</v>
      </c>
      <c r="AE1000" s="9">
        <v>0</v>
      </c>
      <c r="AF1000" s="9">
        <v>0</v>
      </c>
      <c r="AG1000" s="29">
        <v>1</v>
      </c>
      <c r="AH1000" s="9">
        <v>0</v>
      </c>
      <c r="AI1000" s="29">
        <v>1</v>
      </c>
      <c r="AJ1000" s="20">
        <v>2010</v>
      </c>
      <c r="AK1000" s="32" t="s">
        <v>98</v>
      </c>
      <c r="AL1000" s="32" t="s">
        <v>98</v>
      </c>
      <c r="AM1000" s="32" t="s">
        <v>98</v>
      </c>
      <c r="AN1000" s="42" t="s">
        <v>98</v>
      </c>
      <c r="AO1000" s="41">
        <v>1</v>
      </c>
      <c r="AP1000" s="17">
        <v>0</v>
      </c>
      <c r="AQ1000">
        <v>0.54800000000000004</v>
      </c>
      <c r="AR1000" s="39">
        <f t="shared" si="245"/>
        <v>0.45199999999999996</v>
      </c>
      <c r="AS1000">
        <v>1</v>
      </c>
      <c r="AT1000" s="39">
        <v>0</v>
      </c>
      <c r="AU1000">
        <v>1</v>
      </c>
      <c r="AV1000" s="17">
        <v>0</v>
      </c>
      <c r="AW1000" t="s">
        <v>98</v>
      </c>
      <c r="AX1000" s="17" t="s">
        <v>98</v>
      </c>
      <c r="AY1000" s="17" t="s">
        <v>522</v>
      </c>
      <c r="AZ1000">
        <v>1</v>
      </c>
      <c r="BA1000">
        <v>0</v>
      </c>
      <c r="BB1000">
        <v>0</v>
      </c>
      <c r="BC1000">
        <v>0</v>
      </c>
      <c r="BD1000">
        <v>0</v>
      </c>
      <c r="BE1000">
        <v>0</v>
      </c>
      <c r="BF1000" s="17">
        <v>0</v>
      </c>
      <c r="BG1000">
        <v>1</v>
      </c>
      <c r="BH1000">
        <v>0</v>
      </c>
      <c r="BI1000" s="17">
        <v>0</v>
      </c>
      <c r="BJ1000">
        <v>13110</v>
      </c>
      <c r="BK1000">
        <v>11530</v>
      </c>
      <c r="BL1000" s="24">
        <v>38.58</v>
      </c>
      <c r="BM1000">
        <v>1</v>
      </c>
      <c r="BN1000">
        <v>0</v>
      </c>
      <c r="BO1000">
        <v>0</v>
      </c>
      <c r="BP1000">
        <v>0</v>
      </c>
      <c r="BQ1000">
        <v>0</v>
      </c>
      <c r="BR1000">
        <v>0</v>
      </c>
      <c r="BS1000">
        <v>0</v>
      </c>
      <c r="BT1000" s="17">
        <v>0</v>
      </c>
      <c r="BU1000">
        <v>0</v>
      </c>
      <c r="BV1000">
        <v>0</v>
      </c>
      <c r="BW1000">
        <v>1</v>
      </c>
      <c r="BX1000" s="17">
        <v>0</v>
      </c>
      <c r="BY1000">
        <v>0</v>
      </c>
      <c r="BZ1000">
        <v>0</v>
      </c>
      <c r="CA1000">
        <v>0</v>
      </c>
      <c r="CB1000">
        <v>0</v>
      </c>
      <c r="CC1000" s="17">
        <v>0</v>
      </c>
      <c r="CD1000">
        <v>1</v>
      </c>
      <c r="CE1000">
        <v>1</v>
      </c>
      <c r="CF1000">
        <v>1</v>
      </c>
      <c r="CG1000">
        <v>1</v>
      </c>
      <c r="CH1000">
        <v>0</v>
      </c>
      <c r="CI1000">
        <v>0</v>
      </c>
      <c r="CJ1000">
        <v>1</v>
      </c>
      <c r="CK1000">
        <v>0</v>
      </c>
      <c r="CL1000">
        <v>0</v>
      </c>
      <c r="CM1000">
        <v>1</v>
      </c>
      <c r="CN1000">
        <v>0</v>
      </c>
      <c r="CO1000" s="17">
        <v>0</v>
      </c>
      <c r="CP1000">
        <v>0.04</v>
      </c>
      <c r="CQ1000">
        <v>4</v>
      </c>
      <c r="CR1000">
        <v>1</v>
      </c>
      <c r="CS1000">
        <v>0</v>
      </c>
      <c r="CT1000">
        <v>26</v>
      </c>
      <c r="CZ1000" s="33" t="s">
        <v>85</v>
      </c>
    </row>
    <row r="1001" spans="1:104" x14ac:dyDescent="0.25">
      <c r="A1001">
        <v>1000</v>
      </c>
      <c r="B1001">
        <v>69</v>
      </c>
      <c r="C1001" s="24" t="s">
        <v>4012</v>
      </c>
      <c r="D1001" s="12">
        <v>7.06</v>
      </c>
      <c r="E1001" s="13">
        <v>0.1</v>
      </c>
      <c r="F1001" s="7">
        <f t="shared" si="232"/>
        <v>70.599999999999994</v>
      </c>
      <c r="G1001" s="7">
        <f t="shared" si="234"/>
        <v>6.96</v>
      </c>
      <c r="H1001" s="15">
        <f t="shared" si="235"/>
        <v>7.1599999999999993</v>
      </c>
      <c r="I1001" s="11">
        <f t="shared" si="236"/>
        <v>5.1087237728615377E-2</v>
      </c>
      <c r="J1001" s="32">
        <f t="shared" si="237"/>
        <v>7.2361526527783826E-4</v>
      </c>
      <c r="K1001" s="32">
        <f t="shared" si="238"/>
        <v>1381.9498399001318</v>
      </c>
      <c r="L1001" s="8">
        <v>0</v>
      </c>
      <c r="M1001" s="9">
        <v>1</v>
      </c>
      <c r="N1001" s="8">
        <v>0</v>
      </c>
      <c r="O1001" s="9">
        <v>0</v>
      </c>
      <c r="P1001" s="9">
        <v>0</v>
      </c>
      <c r="Q1001" s="9">
        <v>1</v>
      </c>
      <c r="R1001" s="9">
        <v>0</v>
      </c>
      <c r="S1001" s="8">
        <v>1904805</v>
      </c>
      <c r="T1001" s="9">
        <v>3</v>
      </c>
      <c r="U1001" s="9">
        <f t="shared" si="239"/>
        <v>1904801</v>
      </c>
      <c r="V1001" s="9">
        <f t="shared" si="240"/>
        <v>15</v>
      </c>
      <c r="W1001" s="7">
        <v>9.9</v>
      </c>
      <c r="X1001" s="7">
        <v>8.7200000000000006</v>
      </c>
      <c r="Y1001" s="9">
        <v>1</v>
      </c>
      <c r="Z1001" s="9">
        <v>0</v>
      </c>
      <c r="AA1001" s="9">
        <v>1</v>
      </c>
      <c r="AB1001" s="9">
        <v>0</v>
      </c>
      <c r="AC1001" s="9">
        <v>0</v>
      </c>
      <c r="AD1001" s="29">
        <v>0</v>
      </c>
      <c r="AE1001" s="9">
        <v>0</v>
      </c>
      <c r="AF1001" s="9">
        <v>0</v>
      </c>
      <c r="AG1001" s="29">
        <v>1</v>
      </c>
      <c r="AH1001" s="9">
        <v>0</v>
      </c>
      <c r="AI1001" s="29">
        <v>1</v>
      </c>
      <c r="AJ1001" s="20">
        <v>2013</v>
      </c>
      <c r="AK1001" s="32" t="s">
        <v>98</v>
      </c>
      <c r="AL1001" s="32" t="s">
        <v>98</v>
      </c>
      <c r="AM1001" s="32" t="s">
        <v>98</v>
      </c>
      <c r="AN1001" s="42" t="s">
        <v>98</v>
      </c>
      <c r="AO1001" s="41">
        <v>1</v>
      </c>
      <c r="AP1001" s="17">
        <v>0</v>
      </c>
      <c r="AQ1001">
        <v>0.52700000000000002</v>
      </c>
      <c r="AR1001" s="39">
        <f t="shared" si="245"/>
        <v>0.47299999999999998</v>
      </c>
      <c r="AS1001">
        <v>1</v>
      </c>
      <c r="AT1001" s="39">
        <v>0</v>
      </c>
      <c r="AU1001">
        <v>1</v>
      </c>
      <c r="AV1001" s="17">
        <v>0</v>
      </c>
      <c r="AW1001" t="s">
        <v>98</v>
      </c>
      <c r="AX1001" s="17" t="s">
        <v>98</v>
      </c>
      <c r="AY1001" s="17" t="s">
        <v>522</v>
      </c>
      <c r="AZ1001">
        <v>1</v>
      </c>
      <c r="BA1001">
        <v>0</v>
      </c>
      <c r="BB1001">
        <v>0</v>
      </c>
      <c r="BC1001">
        <v>0</v>
      </c>
      <c r="BD1001">
        <v>0</v>
      </c>
      <c r="BE1001">
        <v>0</v>
      </c>
      <c r="BF1001" s="17">
        <v>0</v>
      </c>
      <c r="BG1001">
        <v>1</v>
      </c>
      <c r="BH1001">
        <v>0</v>
      </c>
      <c r="BI1001" s="17">
        <v>0</v>
      </c>
      <c r="BJ1001">
        <v>11965</v>
      </c>
      <c r="BK1001">
        <v>11021</v>
      </c>
      <c r="BL1001" s="24">
        <v>39.659999999999997</v>
      </c>
      <c r="BM1001">
        <v>1</v>
      </c>
      <c r="BN1001">
        <v>0</v>
      </c>
      <c r="BO1001">
        <v>0</v>
      </c>
      <c r="BP1001">
        <v>0</v>
      </c>
      <c r="BQ1001">
        <v>0</v>
      </c>
      <c r="BR1001">
        <v>0</v>
      </c>
      <c r="BS1001">
        <v>0</v>
      </c>
      <c r="BT1001" s="17">
        <v>0</v>
      </c>
      <c r="BU1001">
        <v>0</v>
      </c>
      <c r="BV1001">
        <v>0</v>
      </c>
      <c r="BW1001">
        <v>1</v>
      </c>
      <c r="BX1001" s="17">
        <v>0</v>
      </c>
      <c r="BY1001">
        <v>0</v>
      </c>
      <c r="BZ1001">
        <v>0</v>
      </c>
      <c r="CA1001">
        <v>0</v>
      </c>
      <c r="CB1001">
        <v>0</v>
      </c>
      <c r="CC1001" s="17">
        <v>0</v>
      </c>
      <c r="CD1001">
        <v>1</v>
      </c>
      <c r="CE1001">
        <v>1</v>
      </c>
      <c r="CF1001">
        <v>1</v>
      </c>
      <c r="CG1001">
        <v>1</v>
      </c>
      <c r="CH1001">
        <v>0</v>
      </c>
      <c r="CI1001">
        <v>0</v>
      </c>
      <c r="CJ1001">
        <v>1</v>
      </c>
      <c r="CK1001">
        <v>0</v>
      </c>
      <c r="CL1001">
        <v>0</v>
      </c>
      <c r="CM1001">
        <v>1</v>
      </c>
      <c r="CN1001">
        <v>0</v>
      </c>
      <c r="CO1001" s="17">
        <v>0</v>
      </c>
      <c r="CP1001">
        <v>0.04</v>
      </c>
      <c r="CQ1001">
        <v>4</v>
      </c>
      <c r="CR1001">
        <v>1</v>
      </c>
      <c r="CS1001">
        <v>0</v>
      </c>
      <c r="CT1001">
        <v>26</v>
      </c>
      <c r="CZ1001" s="33" t="s">
        <v>85</v>
      </c>
    </row>
    <row r="1002" spans="1:104" x14ac:dyDescent="0.25">
      <c r="A1002">
        <v>1001</v>
      </c>
      <c r="B1002">
        <v>69</v>
      </c>
      <c r="C1002" s="24" t="s">
        <v>4012</v>
      </c>
      <c r="D1002" s="12">
        <v>4.78</v>
      </c>
      <c r="E1002" s="13">
        <v>0.1</v>
      </c>
      <c r="F1002" s="7">
        <f t="shared" ref="F1002:F1011" si="246">D1002/E1002</f>
        <v>47.8</v>
      </c>
      <c r="G1002" s="7">
        <f t="shared" si="234"/>
        <v>4.6800000000000006</v>
      </c>
      <c r="H1002" s="15">
        <f t="shared" si="235"/>
        <v>4.88</v>
      </c>
      <c r="I1002" s="11">
        <f t="shared" si="236"/>
        <v>4.7976933183397304E-2</v>
      </c>
      <c r="J1002" s="32">
        <f t="shared" si="237"/>
        <v>1.0037015310334165E-3</v>
      </c>
      <c r="K1002" s="32">
        <f t="shared" si="238"/>
        <v>996.31211976970349</v>
      </c>
      <c r="L1002" s="8">
        <v>0</v>
      </c>
      <c r="M1002" s="9">
        <v>1</v>
      </c>
      <c r="N1002" s="8">
        <v>0</v>
      </c>
      <c r="O1002" s="9">
        <v>0</v>
      </c>
      <c r="P1002" s="9">
        <v>0</v>
      </c>
      <c r="Q1002" s="9">
        <v>1</v>
      </c>
      <c r="R1002" s="9">
        <v>0</v>
      </c>
      <c r="S1002" s="8">
        <v>990357</v>
      </c>
      <c r="T1002" s="9">
        <v>3</v>
      </c>
      <c r="U1002" s="9">
        <f t="shared" si="239"/>
        <v>990353</v>
      </c>
      <c r="V1002" s="9">
        <f t="shared" si="240"/>
        <v>15</v>
      </c>
      <c r="W1002" s="7">
        <v>5.6</v>
      </c>
      <c r="X1002" s="7">
        <v>9.23</v>
      </c>
      <c r="Y1002" s="9">
        <v>1</v>
      </c>
      <c r="Z1002" s="9">
        <v>0</v>
      </c>
      <c r="AA1002" s="9">
        <v>1</v>
      </c>
      <c r="AB1002" s="9">
        <v>0</v>
      </c>
      <c r="AC1002" s="9">
        <v>0</v>
      </c>
      <c r="AD1002" s="29">
        <v>0</v>
      </c>
      <c r="AE1002" s="9">
        <v>0</v>
      </c>
      <c r="AF1002" s="9">
        <v>0</v>
      </c>
      <c r="AG1002" s="29">
        <v>1</v>
      </c>
      <c r="AH1002" s="9">
        <v>0</v>
      </c>
      <c r="AI1002" s="29">
        <v>1</v>
      </c>
      <c r="AJ1002" s="20">
        <v>1986</v>
      </c>
      <c r="AK1002" s="32" t="s">
        <v>98</v>
      </c>
      <c r="AL1002" s="32" t="s">
        <v>98</v>
      </c>
      <c r="AM1002" s="32" t="s">
        <v>98</v>
      </c>
      <c r="AN1002" s="42" t="s">
        <v>98</v>
      </c>
      <c r="AO1002" s="41">
        <v>1</v>
      </c>
      <c r="AP1002" s="17">
        <v>0</v>
      </c>
      <c r="AQ1002">
        <v>0.66900000000000004</v>
      </c>
      <c r="AR1002" s="39">
        <f t="shared" si="245"/>
        <v>0.33099999999999996</v>
      </c>
      <c r="AS1002">
        <v>1</v>
      </c>
      <c r="AT1002" s="39">
        <v>0</v>
      </c>
      <c r="AU1002">
        <v>1</v>
      </c>
      <c r="AV1002" s="17">
        <v>0</v>
      </c>
      <c r="AW1002" t="s">
        <v>98</v>
      </c>
      <c r="AX1002" s="17" t="s">
        <v>98</v>
      </c>
      <c r="AY1002" s="17" t="s">
        <v>522</v>
      </c>
      <c r="AZ1002">
        <v>1</v>
      </c>
      <c r="BA1002">
        <v>0</v>
      </c>
      <c r="BB1002">
        <v>0</v>
      </c>
      <c r="BC1002">
        <v>0</v>
      </c>
      <c r="BD1002">
        <v>0</v>
      </c>
      <c r="BE1002">
        <v>0</v>
      </c>
      <c r="BF1002" s="17">
        <v>0</v>
      </c>
      <c r="BG1002">
        <v>1</v>
      </c>
      <c r="BH1002">
        <v>0</v>
      </c>
      <c r="BI1002" s="17">
        <v>0</v>
      </c>
      <c r="BJ1002">
        <v>7294</v>
      </c>
      <c r="BK1002">
        <v>760</v>
      </c>
      <c r="BL1002" s="24">
        <v>34.99</v>
      </c>
      <c r="BM1002">
        <v>1</v>
      </c>
      <c r="BN1002">
        <v>0</v>
      </c>
      <c r="BO1002">
        <v>0</v>
      </c>
      <c r="BP1002">
        <v>0</v>
      </c>
      <c r="BQ1002">
        <v>0</v>
      </c>
      <c r="BR1002">
        <v>0</v>
      </c>
      <c r="BS1002">
        <v>0</v>
      </c>
      <c r="BT1002" s="17">
        <v>0</v>
      </c>
      <c r="BU1002">
        <v>0</v>
      </c>
      <c r="BV1002">
        <v>0</v>
      </c>
      <c r="BW1002">
        <v>1</v>
      </c>
      <c r="BX1002" s="17">
        <v>0</v>
      </c>
      <c r="BY1002">
        <v>0</v>
      </c>
      <c r="BZ1002">
        <v>0</v>
      </c>
      <c r="CA1002">
        <v>0</v>
      </c>
      <c r="CB1002">
        <v>0</v>
      </c>
      <c r="CC1002" s="17">
        <v>0</v>
      </c>
      <c r="CD1002">
        <v>1</v>
      </c>
      <c r="CE1002">
        <v>1</v>
      </c>
      <c r="CF1002">
        <v>1</v>
      </c>
      <c r="CG1002">
        <v>1</v>
      </c>
      <c r="CH1002">
        <v>0</v>
      </c>
      <c r="CI1002">
        <v>0</v>
      </c>
      <c r="CJ1002">
        <v>1</v>
      </c>
      <c r="CK1002">
        <v>0</v>
      </c>
      <c r="CL1002">
        <v>0</v>
      </c>
      <c r="CM1002">
        <v>1</v>
      </c>
      <c r="CN1002">
        <v>0</v>
      </c>
      <c r="CO1002" s="17">
        <v>1</v>
      </c>
      <c r="CP1002">
        <v>0.04</v>
      </c>
      <c r="CQ1002">
        <v>4</v>
      </c>
      <c r="CR1002">
        <v>1</v>
      </c>
      <c r="CS1002">
        <v>0</v>
      </c>
      <c r="CT1002">
        <v>26</v>
      </c>
      <c r="CZ1002" s="33" t="s">
        <v>85</v>
      </c>
    </row>
    <row r="1003" spans="1:104" x14ac:dyDescent="0.25">
      <c r="A1003">
        <v>1002</v>
      </c>
      <c r="B1003">
        <v>69</v>
      </c>
      <c r="C1003" s="24" t="s">
        <v>4012</v>
      </c>
      <c r="D1003" s="12">
        <v>5.8</v>
      </c>
      <c r="E1003" s="13">
        <v>0.1</v>
      </c>
      <c r="F1003" s="7">
        <f t="shared" si="246"/>
        <v>57.999999999999993</v>
      </c>
      <c r="G1003" s="7">
        <f t="shared" si="234"/>
        <v>5.7</v>
      </c>
      <c r="H1003" s="15">
        <f t="shared" si="235"/>
        <v>5.8999999999999995</v>
      </c>
      <c r="I1003" s="11">
        <f t="shared" si="236"/>
        <v>4.7868588094701701E-2</v>
      </c>
      <c r="J1003" s="32">
        <f t="shared" si="237"/>
        <v>8.2532048439140876E-4</v>
      </c>
      <c r="K1003" s="32">
        <f t="shared" si="238"/>
        <v>1211.6505271735741</v>
      </c>
      <c r="L1003" s="8">
        <v>0</v>
      </c>
      <c r="M1003" s="9">
        <v>1</v>
      </c>
      <c r="N1003" s="8">
        <v>0</v>
      </c>
      <c r="O1003" s="9">
        <v>0</v>
      </c>
      <c r="P1003" s="9">
        <v>0</v>
      </c>
      <c r="Q1003" s="9">
        <v>1</v>
      </c>
      <c r="R1003" s="9">
        <v>0</v>
      </c>
      <c r="S1003" s="8">
        <v>1464737</v>
      </c>
      <c r="T1003" s="9">
        <v>3</v>
      </c>
      <c r="U1003" s="9">
        <f t="shared" si="239"/>
        <v>1464733</v>
      </c>
      <c r="V1003" s="9">
        <f t="shared" si="240"/>
        <v>15</v>
      </c>
      <c r="W1003" s="7">
        <v>7.08</v>
      </c>
      <c r="X1003" s="7">
        <v>8.42</v>
      </c>
      <c r="Y1003" s="9">
        <v>1</v>
      </c>
      <c r="Z1003" s="9">
        <v>0</v>
      </c>
      <c r="AA1003" s="9">
        <v>1</v>
      </c>
      <c r="AB1003" s="9">
        <v>0</v>
      </c>
      <c r="AC1003" s="9">
        <v>0</v>
      </c>
      <c r="AD1003" s="29">
        <v>0</v>
      </c>
      <c r="AE1003" s="9">
        <v>0</v>
      </c>
      <c r="AF1003" s="9">
        <v>0</v>
      </c>
      <c r="AG1003" s="29">
        <v>1</v>
      </c>
      <c r="AH1003" s="9">
        <v>0</v>
      </c>
      <c r="AI1003" s="29">
        <v>1</v>
      </c>
      <c r="AJ1003" s="20">
        <v>1996</v>
      </c>
      <c r="AK1003" s="32" t="s">
        <v>98</v>
      </c>
      <c r="AL1003" s="32" t="s">
        <v>98</v>
      </c>
      <c r="AM1003" s="32" t="s">
        <v>98</v>
      </c>
      <c r="AN1003" s="42" t="s">
        <v>98</v>
      </c>
      <c r="AO1003" s="41">
        <v>1</v>
      </c>
      <c r="AP1003" s="17">
        <v>0</v>
      </c>
      <c r="AQ1003">
        <v>0.60099999999999998</v>
      </c>
      <c r="AR1003" s="39">
        <f t="shared" si="245"/>
        <v>0.39900000000000002</v>
      </c>
      <c r="AS1003">
        <v>1</v>
      </c>
      <c r="AT1003" s="39">
        <v>0</v>
      </c>
      <c r="AU1003">
        <v>1</v>
      </c>
      <c r="AV1003" s="17">
        <v>0</v>
      </c>
      <c r="AW1003" t="s">
        <v>98</v>
      </c>
      <c r="AX1003" s="17" t="s">
        <v>98</v>
      </c>
      <c r="AY1003" s="17" t="s">
        <v>522</v>
      </c>
      <c r="AZ1003">
        <v>1</v>
      </c>
      <c r="BA1003">
        <v>0</v>
      </c>
      <c r="BB1003">
        <v>0</v>
      </c>
      <c r="BC1003">
        <v>0</v>
      </c>
      <c r="BD1003">
        <v>0</v>
      </c>
      <c r="BE1003">
        <v>0</v>
      </c>
      <c r="BF1003" s="17">
        <v>0</v>
      </c>
      <c r="BG1003">
        <v>1</v>
      </c>
      <c r="BH1003">
        <v>0</v>
      </c>
      <c r="BI1003" s="17">
        <v>0</v>
      </c>
      <c r="BJ1003">
        <v>10406</v>
      </c>
      <c r="BK1003">
        <v>9300</v>
      </c>
      <c r="BL1003" s="24">
        <v>35.799999999999997</v>
      </c>
      <c r="BM1003">
        <v>1</v>
      </c>
      <c r="BN1003">
        <v>0</v>
      </c>
      <c r="BO1003">
        <v>0</v>
      </c>
      <c r="BP1003">
        <v>0</v>
      </c>
      <c r="BQ1003">
        <v>0</v>
      </c>
      <c r="BR1003">
        <v>0</v>
      </c>
      <c r="BS1003">
        <v>0</v>
      </c>
      <c r="BT1003" s="17">
        <v>0</v>
      </c>
      <c r="BU1003">
        <v>0</v>
      </c>
      <c r="BV1003">
        <v>0</v>
      </c>
      <c r="BW1003">
        <v>1</v>
      </c>
      <c r="BX1003" s="17">
        <v>0</v>
      </c>
      <c r="BY1003">
        <v>0</v>
      </c>
      <c r="BZ1003">
        <v>0</v>
      </c>
      <c r="CA1003">
        <v>0</v>
      </c>
      <c r="CB1003">
        <v>0</v>
      </c>
      <c r="CC1003" s="17">
        <v>0</v>
      </c>
      <c r="CD1003">
        <v>1</v>
      </c>
      <c r="CE1003">
        <v>1</v>
      </c>
      <c r="CF1003">
        <v>1</v>
      </c>
      <c r="CG1003">
        <v>1</v>
      </c>
      <c r="CH1003">
        <v>0</v>
      </c>
      <c r="CI1003">
        <v>0</v>
      </c>
      <c r="CJ1003">
        <v>1</v>
      </c>
      <c r="CK1003">
        <v>0</v>
      </c>
      <c r="CL1003">
        <v>0</v>
      </c>
      <c r="CM1003">
        <v>1</v>
      </c>
      <c r="CN1003">
        <v>0</v>
      </c>
      <c r="CO1003" s="17">
        <v>1</v>
      </c>
      <c r="CP1003">
        <v>0.04</v>
      </c>
      <c r="CQ1003">
        <v>4</v>
      </c>
      <c r="CR1003">
        <v>1</v>
      </c>
      <c r="CS1003">
        <v>0</v>
      </c>
      <c r="CT1003">
        <v>26</v>
      </c>
      <c r="CZ1003" s="33" t="s">
        <v>85</v>
      </c>
    </row>
    <row r="1004" spans="1:104" x14ac:dyDescent="0.25">
      <c r="A1004">
        <v>1003</v>
      </c>
      <c r="B1004">
        <v>69</v>
      </c>
      <c r="C1004" s="24" t="s">
        <v>4012</v>
      </c>
      <c r="D1004" s="12">
        <v>6.4</v>
      </c>
      <c r="E1004" s="13">
        <v>0.1</v>
      </c>
      <c r="F1004" s="7">
        <f t="shared" si="246"/>
        <v>64</v>
      </c>
      <c r="G1004" s="7">
        <f t="shared" si="234"/>
        <v>6.3000000000000007</v>
      </c>
      <c r="H1004" s="15">
        <f t="shared" si="235"/>
        <v>6.5</v>
      </c>
      <c r="I1004" s="11">
        <f t="shared" si="236"/>
        <v>4.5422983150308821E-2</v>
      </c>
      <c r="J1004" s="32">
        <f t="shared" si="237"/>
        <v>7.0973411172357533E-4</v>
      </c>
      <c r="K1004" s="32">
        <f t="shared" si="238"/>
        <v>1408.9783532758763</v>
      </c>
      <c r="L1004" s="8">
        <v>0</v>
      </c>
      <c r="M1004" s="9">
        <v>1</v>
      </c>
      <c r="N1004" s="8">
        <v>0</v>
      </c>
      <c r="O1004" s="9">
        <v>0</v>
      </c>
      <c r="P1004" s="9">
        <v>0</v>
      </c>
      <c r="Q1004" s="9">
        <v>1</v>
      </c>
      <c r="R1004" s="9">
        <v>0</v>
      </c>
      <c r="S1004" s="8">
        <v>1981128</v>
      </c>
      <c r="T1004" s="9">
        <v>3</v>
      </c>
      <c r="U1004" s="9">
        <f t="shared" si="239"/>
        <v>1981124</v>
      </c>
      <c r="V1004" s="9">
        <f t="shared" si="240"/>
        <v>15</v>
      </c>
      <c r="W1004" s="7">
        <v>8.6</v>
      </c>
      <c r="X1004" s="7">
        <v>7.51</v>
      </c>
      <c r="Y1004" s="9">
        <v>1</v>
      </c>
      <c r="Z1004" s="9">
        <v>0</v>
      </c>
      <c r="AA1004" s="9">
        <v>1</v>
      </c>
      <c r="AB1004" s="9">
        <v>0</v>
      </c>
      <c r="AC1004" s="9">
        <v>0</v>
      </c>
      <c r="AD1004" s="29">
        <v>0</v>
      </c>
      <c r="AE1004" s="9">
        <v>0</v>
      </c>
      <c r="AF1004" s="9">
        <v>0</v>
      </c>
      <c r="AG1004" s="29">
        <v>1</v>
      </c>
      <c r="AH1004" s="9">
        <v>0</v>
      </c>
      <c r="AI1004" s="29">
        <v>1</v>
      </c>
      <c r="AJ1004" s="20">
        <v>2005</v>
      </c>
      <c r="AK1004" s="32" t="s">
        <v>98</v>
      </c>
      <c r="AL1004" s="32" t="s">
        <v>98</v>
      </c>
      <c r="AM1004" s="32" t="s">
        <v>98</v>
      </c>
      <c r="AN1004" s="42" t="s">
        <v>98</v>
      </c>
      <c r="AO1004" s="41">
        <v>1</v>
      </c>
      <c r="AP1004" s="17">
        <v>0</v>
      </c>
      <c r="AQ1004">
        <v>0.57799999999999996</v>
      </c>
      <c r="AR1004" s="39">
        <f t="shared" si="245"/>
        <v>0.42200000000000004</v>
      </c>
      <c r="AS1004">
        <v>1</v>
      </c>
      <c r="AT1004" s="39">
        <v>0</v>
      </c>
      <c r="AU1004">
        <v>1</v>
      </c>
      <c r="AV1004" s="17">
        <v>0</v>
      </c>
      <c r="AW1004" t="s">
        <v>98</v>
      </c>
      <c r="AX1004" s="17" t="s">
        <v>98</v>
      </c>
      <c r="AY1004" s="17" t="s">
        <v>522</v>
      </c>
      <c r="AZ1004">
        <v>1</v>
      </c>
      <c r="BA1004">
        <v>0</v>
      </c>
      <c r="BB1004">
        <v>0</v>
      </c>
      <c r="BC1004">
        <v>0</v>
      </c>
      <c r="BD1004">
        <v>0</v>
      </c>
      <c r="BE1004">
        <v>0</v>
      </c>
      <c r="BF1004" s="17">
        <v>0</v>
      </c>
      <c r="BG1004">
        <v>1</v>
      </c>
      <c r="BH1004">
        <v>0</v>
      </c>
      <c r="BI1004" s="17">
        <v>0</v>
      </c>
      <c r="BJ1004">
        <v>12511</v>
      </c>
      <c r="BK1004">
        <v>9911</v>
      </c>
      <c r="BL1004" s="24">
        <v>37.270000000000003</v>
      </c>
      <c r="BM1004">
        <v>1</v>
      </c>
      <c r="BN1004">
        <v>0</v>
      </c>
      <c r="BO1004">
        <v>0</v>
      </c>
      <c r="BP1004">
        <v>0</v>
      </c>
      <c r="BQ1004">
        <v>0</v>
      </c>
      <c r="BR1004">
        <v>0</v>
      </c>
      <c r="BS1004">
        <v>0</v>
      </c>
      <c r="BT1004" s="17">
        <v>0</v>
      </c>
      <c r="BU1004">
        <v>0</v>
      </c>
      <c r="BV1004">
        <v>0</v>
      </c>
      <c r="BW1004">
        <v>1</v>
      </c>
      <c r="BX1004" s="17">
        <v>0</v>
      </c>
      <c r="BY1004">
        <v>0</v>
      </c>
      <c r="BZ1004">
        <v>0</v>
      </c>
      <c r="CA1004">
        <v>0</v>
      </c>
      <c r="CB1004">
        <v>0</v>
      </c>
      <c r="CC1004" s="17">
        <v>0</v>
      </c>
      <c r="CD1004">
        <v>1</v>
      </c>
      <c r="CE1004">
        <v>1</v>
      </c>
      <c r="CF1004">
        <v>1</v>
      </c>
      <c r="CG1004">
        <v>1</v>
      </c>
      <c r="CH1004">
        <v>0</v>
      </c>
      <c r="CI1004">
        <v>0</v>
      </c>
      <c r="CJ1004">
        <v>1</v>
      </c>
      <c r="CK1004">
        <v>0</v>
      </c>
      <c r="CL1004">
        <v>0</v>
      </c>
      <c r="CM1004">
        <v>1</v>
      </c>
      <c r="CN1004">
        <v>0</v>
      </c>
      <c r="CO1004" s="17">
        <v>1</v>
      </c>
      <c r="CP1004">
        <v>0.04</v>
      </c>
      <c r="CQ1004">
        <v>4</v>
      </c>
      <c r="CR1004">
        <v>1</v>
      </c>
      <c r="CS1004">
        <v>0</v>
      </c>
      <c r="CT1004">
        <v>26</v>
      </c>
      <c r="CZ1004" s="33" t="s">
        <v>85</v>
      </c>
    </row>
    <row r="1005" spans="1:104" x14ac:dyDescent="0.25">
      <c r="A1005">
        <v>1004</v>
      </c>
      <c r="B1005">
        <v>69</v>
      </c>
      <c r="C1005" s="24" t="s">
        <v>4012</v>
      </c>
      <c r="D1005" s="12">
        <v>6.38</v>
      </c>
      <c r="E1005" s="13">
        <v>0.1</v>
      </c>
      <c r="F1005" s="7">
        <f t="shared" si="246"/>
        <v>63.8</v>
      </c>
      <c r="G1005" s="7">
        <f t="shared" si="234"/>
        <v>6.28</v>
      </c>
      <c r="H1005" s="15">
        <f t="shared" si="235"/>
        <v>6.4799999999999995</v>
      </c>
      <c r="I1005" s="11">
        <f t="shared" si="236"/>
        <v>4.4601204955611651E-2</v>
      </c>
      <c r="J1005" s="32">
        <f t="shared" si="237"/>
        <v>6.9907844758011989E-4</v>
      </c>
      <c r="K1005" s="32">
        <f t="shared" si="238"/>
        <v>1430.4546270329586</v>
      </c>
      <c r="L1005" s="8">
        <v>0</v>
      </c>
      <c r="M1005" s="9">
        <v>1</v>
      </c>
      <c r="N1005" s="8">
        <v>0</v>
      </c>
      <c r="O1005" s="9">
        <v>0</v>
      </c>
      <c r="P1005" s="9">
        <v>0</v>
      </c>
      <c r="Q1005" s="9">
        <v>1</v>
      </c>
      <c r="R1005" s="9">
        <v>0</v>
      </c>
      <c r="S1005" s="8">
        <v>2042134</v>
      </c>
      <c r="T1005" s="9">
        <v>3</v>
      </c>
      <c r="U1005" s="9">
        <f t="shared" si="239"/>
        <v>2042130</v>
      </c>
      <c r="V1005" s="9">
        <f t="shared" si="240"/>
        <v>15</v>
      </c>
      <c r="W1005" s="7">
        <v>9.51</v>
      </c>
      <c r="X1005" s="7">
        <v>7.9</v>
      </c>
      <c r="Y1005" s="9">
        <v>1</v>
      </c>
      <c r="Z1005" s="9">
        <v>0</v>
      </c>
      <c r="AA1005" s="9">
        <v>1</v>
      </c>
      <c r="AB1005" s="9">
        <v>0</v>
      </c>
      <c r="AC1005" s="9">
        <v>0</v>
      </c>
      <c r="AD1005" s="29">
        <v>0</v>
      </c>
      <c r="AE1005" s="9">
        <v>0</v>
      </c>
      <c r="AF1005" s="9">
        <v>0</v>
      </c>
      <c r="AG1005" s="29">
        <v>1</v>
      </c>
      <c r="AH1005" s="9">
        <v>0</v>
      </c>
      <c r="AI1005" s="29">
        <v>1</v>
      </c>
      <c r="AJ1005" s="20">
        <v>2010</v>
      </c>
      <c r="AK1005" s="32" t="s">
        <v>98</v>
      </c>
      <c r="AL1005" s="32" t="s">
        <v>98</v>
      </c>
      <c r="AM1005" s="32" t="s">
        <v>98</v>
      </c>
      <c r="AN1005" s="42" t="s">
        <v>98</v>
      </c>
      <c r="AO1005" s="41">
        <v>1</v>
      </c>
      <c r="AP1005" s="17">
        <v>0</v>
      </c>
      <c r="AQ1005">
        <v>0.54800000000000004</v>
      </c>
      <c r="AR1005" s="39">
        <f t="shared" si="245"/>
        <v>0.45199999999999996</v>
      </c>
      <c r="AS1005">
        <v>1</v>
      </c>
      <c r="AT1005" s="39">
        <v>0</v>
      </c>
      <c r="AU1005">
        <v>1</v>
      </c>
      <c r="AV1005" s="17">
        <v>0</v>
      </c>
      <c r="AW1005" t="s">
        <v>98</v>
      </c>
      <c r="AX1005" s="17" t="s">
        <v>98</v>
      </c>
      <c r="AY1005" s="17" t="s">
        <v>522</v>
      </c>
      <c r="AZ1005">
        <v>1</v>
      </c>
      <c r="BA1005">
        <v>0</v>
      </c>
      <c r="BB1005">
        <v>0</v>
      </c>
      <c r="BC1005">
        <v>0</v>
      </c>
      <c r="BD1005">
        <v>0</v>
      </c>
      <c r="BE1005">
        <v>0</v>
      </c>
      <c r="BF1005" s="17">
        <v>0</v>
      </c>
      <c r="BG1005">
        <v>1</v>
      </c>
      <c r="BH1005">
        <v>0</v>
      </c>
      <c r="BI1005" s="17">
        <v>0</v>
      </c>
      <c r="BJ1005">
        <v>13110</v>
      </c>
      <c r="BK1005">
        <v>11530</v>
      </c>
      <c r="BL1005" s="24">
        <v>38.58</v>
      </c>
      <c r="BM1005">
        <v>1</v>
      </c>
      <c r="BN1005">
        <v>0</v>
      </c>
      <c r="BO1005">
        <v>0</v>
      </c>
      <c r="BP1005">
        <v>0</v>
      </c>
      <c r="BQ1005">
        <v>0</v>
      </c>
      <c r="BR1005">
        <v>0</v>
      </c>
      <c r="BS1005">
        <v>0</v>
      </c>
      <c r="BT1005" s="17">
        <v>0</v>
      </c>
      <c r="BU1005">
        <v>0</v>
      </c>
      <c r="BV1005">
        <v>0</v>
      </c>
      <c r="BW1005">
        <v>1</v>
      </c>
      <c r="BX1005" s="17">
        <v>0</v>
      </c>
      <c r="BY1005">
        <v>0</v>
      </c>
      <c r="BZ1005">
        <v>0</v>
      </c>
      <c r="CA1005">
        <v>0</v>
      </c>
      <c r="CB1005">
        <v>0</v>
      </c>
      <c r="CC1005" s="17">
        <v>0</v>
      </c>
      <c r="CD1005">
        <v>1</v>
      </c>
      <c r="CE1005">
        <v>1</v>
      </c>
      <c r="CF1005">
        <v>1</v>
      </c>
      <c r="CG1005">
        <v>1</v>
      </c>
      <c r="CH1005">
        <v>0</v>
      </c>
      <c r="CI1005">
        <v>0</v>
      </c>
      <c r="CJ1005">
        <v>1</v>
      </c>
      <c r="CK1005">
        <v>0</v>
      </c>
      <c r="CL1005">
        <v>0</v>
      </c>
      <c r="CM1005">
        <v>1</v>
      </c>
      <c r="CN1005">
        <v>0</v>
      </c>
      <c r="CO1005" s="17">
        <v>1</v>
      </c>
      <c r="CP1005">
        <v>0.04</v>
      </c>
      <c r="CQ1005">
        <v>4</v>
      </c>
      <c r="CR1005">
        <v>1</v>
      </c>
      <c r="CS1005">
        <v>0</v>
      </c>
      <c r="CT1005">
        <v>26</v>
      </c>
      <c r="CZ1005" s="33" t="s">
        <v>85</v>
      </c>
    </row>
    <row r="1006" spans="1:104" x14ac:dyDescent="0.25">
      <c r="A1006">
        <v>1005</v>
      </c>
      <c r="B1006">
        <v>69</v>
      </c>
      <c r="C1006" s="24" t="s">
        <v>4012</v>
      </c>
      <c r="D1006" s="12">
        <v>6.37</v>
      </c>
      <c r="E1006" s="13">
        <v>0.1</v>
      </c>
      <c r="F1006" s="7">
        <f t="shared" si="246"/>
        <v>63.699999999999996</v>
      </c>
      <c r="G1006" s="7">
        <f t="shared" si="234"/>
        <v>6.2700000000000005</v>
      </c>
      <c r="H1006" s="15">
        <f t="shared" si="235"/>
        <v>6.47</v>
      </c>
      <c r="I1006" s="11">
        <f t="shared" si="236"/>
        <v>4.6105479453435814E-2</v>
      </c>
      <c r="J1006" s="32">
        <f t="shared" si="237"/>
        <v>7.2379088623918087E-4</v>
      </c>
      <c r="K1006" s="32">
        <f t="shared" si="238"/>
        <v>1381.6145229404619</v>
      </c>
      <c r="L1006" s="8">
        <v>0</v>
      </c>
      <c r="M1006" s="9">
        <v>1</v>
      </c>
      <c r="N1006" s="8">
        <v>0</v>
      </c>
      <c r="O1006" s="9">
        <v>0</v>
      </c>
      <c r="P1006" s="9">
        <v>0</v>
      </c>
      <c r="Q1006" s="9">
        <v>1</v>
      </c>
      <c r="R1006" s="9">
        <v>0</v>
      </c>
      <c r="S1006" s="8">
        <v>1904805</v>
      </c>
      <c r="T1006" s="9">
        <v>3</v>
      </c>
      <c r="U1006" s="9">
        <f t="shared" si="239"/>
        <v>1904801</v>
      </c>
      <c r="V1006" s="9">
        <f t="shared" si="240"/>
        <v>15</v>
      </c>
      <c r="W1006" s="7">
        <v>9.9</v>
      </c>
      <c r="X1006" s="7">
        <v>8.7200000000000006</v>
      </c>
      <c r="Y1006" s="9">
        <v>1</v>
      </c>
      <c r="Z1006" s="9">
        <v>0</v>
      </c>
      <c r="AA1006" s="9">
        <v>1</v>
      </c>
      <c r="AB1006" s="9">
        <v>0</v>
      </c>
      <c r="AC1006" s="9">
        <v>0</v>
      </c>
      <c r="AD1006" s="29">
        <v>0</v>
      </c>
      <c r="AE1006" s="9">
        <v>0</v>
      </c>
      <c r="AF1006" s="9">
        <v>0</v>
      </c>
      <c r="AG1006" s="29">
        <v>1</v>
      </c>
      <c r="AH1006" s="9">
        <v>0</v>
      </c>
      <c r="AI1006" s="29">
        <v>1</v>
      </c>
      <c r="AJ1006" s="20">
        <v>2013</v>
      </c>
      <c r="AK1006" s="32" t="s">
        <v>98</v>
      </c>
      <c r="AL1006" s="32" t="s">
        <v>98</v>
      </c>
      <c r="AM1006" s="32" t="s">
        <v>98</v>
      </c>
      <c r="AN1006" s="42" t="s">
        <v>98</v>
      </c>
      <c r="AO1006" s="41">
        <v>1</v>
      </c>
      <c r="AP1006" s="17">
        <v>0</v>
      </c>
      <c r="AQ1006">
        <v>0.52700000000000002</v>
      </c>
      <c r="AR1006" s="39">
        <f t="shared" si="245"/>
        <v>0.47299999999999998</v>
      </c>
      <c r="AS1006">
        <v>1</v>
      </c>
      <c r="AT1006" s="39">
        <v>0</v>
      </c>
      <c r="AU1006">
        <v>1</v>
      </c>
      <c r="AV1006" s="17">
        <v>0</v>
      </c>
      <c r="AW1006" t="s">
        <v>98</v>
      </c>
      <c r="AX1006" s="17" t="s">
        <v>98</v>
      </c>
      <c r="AY1006" s="17" t="s">
        <v>522</v>
      </c>
      <c r="AZ1006">
        <v>1</v>
      </c>
      <c r="BA1006">
        <v>0</v>
      </c>
      <c r="BB1006">
        <v>0</v>
      </c>
      <c r="BC1006">
        <v>0</v>
      </c>
      <c r="BD1006">
        <v>0</v>
      </c>
      <c r="BE1006">
        <v>0</v>
      </c>
      <c r="BF1006" s="17">
        <v>0</v>
      </c>
      <c r="BG1006">
        <v>1</v>
      </c>
      <c r="BH1006">
        <v>0</v>
      </c>
      <c r="BI1006" s="17">
        <v>0</v>
      </c>
      <c r="BJ1006">
        <v>11965</v>
      </c>
      <c r="BK1006">
        <v>11021</v>
      </c>
      <c r="BL1006" s="24">
        <v>39.659999999999997</v>
      </c>
      <c r="BM1006">
        <v>1</v>
      </c>
      <c r="BN1006">
        <v>0</v>
      </c>
      <c r="BO1006">
        <v>0</v>
      </c>
      <c r="BP1006">
        <v>0</v>
      </c>
      <c r="BQ1006">
        <v>0</v>
      </c>
      <c r="BR1006">
        <v>0</v>
      </c>
      <c r="BS1006">
        <v>0</v>
      </c>
      <c r="BT1006" s="17">
        <v>0</v>
      </c>
      <c r="BU1006">
        <v>0</v>
      </c>
      <c r="BV1006">
        <v>0</v>
      </c>
      <c r="BW1006">
        <v>1</v>
      </c>
      <c r="BX1006" s="17">
        <v>0</v>
      </c>
      <c r="BY1006">
        <v>0</v>
      </c>
      <c r="BZ1006">
        <v>0</v>
      </c>
      <c r="CA1006">
        <v>0</v>
      </c>
      <c r="CB1006">
        <v>0</v>
      </c>
      <c r="CC1006" s="17">
        <v>0</v>
      </c>
      <c r="CD1006">
        <v>1</v>
      </c>
      <c r="CE1006">
        <v>1</v>
      </c>
      <c r="CF1006">
        <v>1</v>
      </c>
      <c r="CG1006">
        <v>1</v>
      </c>
      <c r="CH1006">
        <v>0</v>
      </c>
      <c r="CI1006">
        <v>0</v>
      </c>
      <c r="CJ1006">
        <v>1</v>
      </c>
      <c r="CK1006">
        <v>0</v>
      </c>
      <c r="CL1006">
        <v>0</v>
      </c>
      <c r="CM1006">
        <v>1</v>
      </c>
      <c r="CN1006">
        <v>0</v>
      </c>
      <c r="CO1006" s="17">
        <v>1</v>
      </c>
      <c r="CP1006">
        <v>0.04</v>
      </c>
      <c r="CQ1006">
        <v>4</v>
      </c>
      <c r="CR1006">
        <v>1</v>
      </c>
      <c r="CS1006">
        <v>0</v>
      </c>
      <c r="CT1006">
        <v>26</v>
      </c>
      <c r="CZ1006" s="33" t="s">
        <v>85</v>
      </c>
    </row>
    <row r="1007" spans="1:104" x14ac:dyDescent="0.25">
      <c r="A1007">
        <v>1006</v>
      </c>
      <c r="B1007">
        <v>69</v>
      </c>
      <c r="C1007" s="24" t="s">
        <v>4012</v>
      </c>
      <c r="D1007" s="12">
        <v>6.11</v>
      </c>
      <c r="E1007" s="13">
        <v>0.1</v>
      </c>
      <c r="F1007" s="7">
        <f t="shared" si="246"/>
        <v>61.1</v>
      </c>
      <c r="G1007" s="7">
        <f t="shared" si="234"/>
        <v>6.0100000000000007</v>
      </c>
      <c r="H1007" s="15">
        <f t="shared" si="235"/>
        <v>6.21</v>
      </c>
      <c r="I1007" s="11">
        <f t="shared" si="236"/>
        <v>6.1281471570910073E-2</v>
      </c>
      <c r="J1007" s="32">
        <f t="shared" si="237"/>
        <v>1.002970074810312E-3</v>
      </c>
      <c r="K1007" s="32">
        <f t="shared" si="238"/>
        <v>997.0387204115998</v>
      </c>
      <c r="L1007" s="8">
        <v>0</v>
      </c>
      <c r="M1007" s="9">
        <v>1</v>
      </c>
      <c r="N1007" s="8">
        <v>0</v>
      </c>
      <c r="O1007" s="9">
        <v>0</v>
      </c>
      <c r="P1007" s="9">
        <v>0</v>
      </c>
      <c r="Q1007" s="9">
        <v>1</v>
      </c>
      <c r="R1007" s="9">
        <v>0</v>
      </c>
      <c r="S1007" s="8">
        <v>990357</v>
      </c>
      <c r="T1007" s="9">
        <v>3</v>
      </c>
      <c r="U1007" s="9">
        <f t="shared" si="239"/>
        <v>990353</v>
      </c>
      <c r="V1007" s="9">
        <f t="shared" si="240"/>
        <v>15</v>
      </c>
      <c r="W1007" s="7">
        <v>5.6</v>
      </c>
      <c r="X1007" s="7">
        <v>9.23</v>
      </c>
      <c r="Y1007" s="9">
        <v>1</v>
      </c>
      <c r="Z1007" s="9">
        <v>0</v>
      </c>
      <c r="AA1007" s="9">
        <v>1</v>
      </c>
      <c r="AB1007" s="9">
        <v>0</v>
      </c>
      <c r="AC1007" s="9">
        <v>0</v>
      </c>
      <c r="AD1007" s="29">
        <v>0</v>
      </c>
      <c r="AE1007" s="9">
        <v>0</v>
      </c>
      <c r="AF1007" s="9">
        <v>0</v>
      </c>
      <c r="AG1007" s="29">
        <v>1</v>
      </c>
      <c r="AH1007" s="9">
        <v>0</v>
      </c>
      <c r="AI1007" s="29">
        <v>1</v>
      </c>
      <c r="AJ1007" s="20">
        <v>1986</v>
      </c>
      <c r="AK1007" s="32" t="s">
        <v>98</v>
      </c>
      <c r="AL1007" s="32" t="s">
        <v>98</v>
      </c>
      <c r="AM1007" s="32" t="s">
        <v>98</v>
      </c>
      <c r="AN1007" s="42" t="s">
        <v>98</v>
      </c>
      <c r="AO1007" s="41">
        <v>1</v>
      </c>
      <c r="AP1007" s="17">
        <v>0</v>
      </c>
      <c r="AQ1007">
        <v>0.66900000000000004</v>
      </c>
      <c r="AR1007" s="39">
        <f t="shared" si="245"/>
        <v>0.33099999999999996</v>
      </c>
      <c r="AS1007">
        <v>1</v>
      </c>
      <c r="AT1007" s="39">
        <v>0</v>
      </c>
      <c r="AU1007">
        <v>1</v>
      </c>
      <c r="AV1007" s="17">
        <v>0</v>
      </c>
      <c r="AW1007" t="s">
        <v>98</v>
      </c>
      <c r="AX1007" s="17" t="s">
        <v>98</v>
      </c>
      <c r="AY1007" s="17" t="s">
        <v>522</v>
      </c>
      <c r="AZ1007">
        <v>1</v>
      </c>
      <c r="BA1007">
        <v>0</v>
      </c>
      <c r="BB1007">
        <v>0</v>
      </c>
      <c r="BC1007">
        <v>0</v>
      </c>
      <c r="BD1007">
        <v>0</v>
      </c>
      <c r="BE1007">
        <v>0</v>
      </c>
      <c r="BF1007" s="17">
        <v>0</v>
      </c>
      <c r="BG1007">
        <v>1</v>
      </c>
      <c r="BH1007">
        <v>0</v>
      </c>
      <c r="BI1007" s="17">
        <v>0</v>
      </c>
      <c r="BJ1007">
        <v>7294</v>
      </c>
      <c r="BK1007">
        <v>760</v>
      </c>
      <c r="BL1007" s="24">
        <v>34.99</v>
      </c>
      <c r="BM1007">
        <v>1</v>
      </c>
      <c r="BN1007">
        <v>0</v>
      </c>
      <c r="BO1007">
        <v>0</v>
      </c>
      <c r="BP1007">
        <v>0</v>
      </c>
      <c r="BQ1007">
        <v>0</v>
      </c>
      <c r="BR1007">
        <v>0</v>
      </c>
      <c r="BS1007">
        <v>0</v>
      </c>
      <c r="BT1007" s="17">
        <v>0</v>
      </c>
      <c r="BU1007">
        <v>0</v>
      </c>
      <c r="BV1007">
        <v>0</v>
      </c>
      <c r="BW1007">
        <v>1</v>
      </c>
      <c r="BX1007" s="17">
        <v>0</v>
      </c>
      <c r="BY1007">
        <v>0</v>
      </c>
      <c r="BZ1007">
        <v>0</v>
      </c>
      <c r="CA1007">
        <v>0</v>
      </c>
      <c r="CB1007">
        <v>0</v>
      </c>
      <c r="CC1007" s="17">
        <v>0</v>
      </c>
      <c r="CD1007">
        <v>1</v>
      </c>
      <c r="CE1007">
        <v>1</v>
      </c>
      <c r="CF1007">
        <v>1</v>
      </c>
      <c r="CG1007">
        <v>1</v>
      </c>
      <c r="CH1007">
        <v>0</v>
      </c>
      <c r="CI1007">
        <v>0</v>
      </c>
      <c r="CJ1007">
        <v>1</v>
      </c>
      <c r="CK1007">
        <v>0</v>
      </c>
      <c r="CL1007">
        <v>0</v>
      </c>
      <c r="CM1007">
        <v>1</v>
      </c>
      <c r="CN1007">
        <v>0</v>
      </c>
      <c r="CO1007" s="17">
        <v>0</v>
      </c>
      <c r="CP1007">
        <v>0.04</v>
      </c>
      <c r="CQ1007">
        <v>4</v>
      </c>
      <c r="CR1007">
        <v>1</v>
      </c>
      <c r="CS1007">
        <v>0</v>
      </c>
      <c r="CT1007">
        <v>26</v>
      </c>
      <c r="CZ1007" s="33" t="s">
        <v>85</v>
      </c>
    </row>
    <row r="1008" spans="1:104" x14ac:dyDescent="0.25">
      <c r="A1008">
        <v>1007</v>
      </c>
      <c r="B1008">
        <v>69</v>
      </c>
      <c r="C1008" s="24" t="s">
        <v>4012</v>
      </c>
      <c r="D1008" s="12">
        <v>7.19</v>
      </c>
      <c r="E1008" s="13">
        <v>0.1</v>
      </c>
      <c r="F1008" s="7">
        <f t="shared" si="246"/>
        <v>71.900000000000006</v>
      </c>
      <c r="G1008" s="7">
        <f t="shared" si="234"/>
        <v>7.0900000000000007</v>
      </c>
      <c r="H1008" s="15">
        <f t="shared" si="235"/>
        <v>7.29</v>
      </c>
      <c r="I1008" s="11">
        <f t="shared" si="236"/>
        <v>5.9304085037547423E-2</v>
      </c>
      <c r="J1008" s="32">
        <f t="shared" si="237"/>
        <v>8.248134219408542E-4</v>
      </c>
      <c r="K1008" s="32">
        <f t="shared" si="238"/>
        <v>1212.3954016738928</v>
      </c>
      <c r="L1008" s="8">
        <v>0</v>
      </c>
      <c r="M1008" s="9">
        <v>1</v>
      </c>
      <c r="N1008" s="8">
        <v>0</v>
      </c>
      <c r="O1008" s="9">
        <v>0</v>
      </c>
      <c r="P1008" s="9">
        <v>0</v>
      </c>
      <c r="Q1008" s="9">
        <v>1</v>
      </c>
      <c r="R1008" s="9">
        <v>0</v>
      </c>
      <c r="S1008" s="8">
        <v>1464737</v>
      </c>
      <c r="T1008" s="9">
        <v>3</v>
      </c>
      <c r="U1008" s="9">
        <f t="shared" si="239"/>
        <v>1464733</v>
      </c>
      <c r="V1008" s="9">
        <f t="shared" si="240"/>
        <v>15</v>
      </c>
      <c r="W1008" s="7">
        <v>7.08</v>
      </c>
      <c r="X1008" s="7">
        <v>8.42</v>
      </c>
      <c r="Y1008" s="9">
        <v>1</v>
      </c>
      <c r="Z1008" s="9">
        <v>0</v>
      </c>
      <c r="AA1008" s="9">
        <v>1</v>
      </c>
      <c r="AB1008" s="9">
        <v>0</v>
      </c>
      <c r="AC1008" s="9">
        <v>0</v>
      </c>
      <c r="AD1008" s="29">
        <v>0</v>
      </c>
      <c r="AE1008" s="9">
        <v>0</v>
      </c>
      <c r="AF1008" s="9">
        <v>0</v>
      </c>
      <c r="AG1008" s="29">
        <v>1</v>
      </c>
      <c r="AH1008" s="9">
        <v>0</v>
      </c>
      <c r="AI1008" s="29">
        <v>1</v>
      </c>
      <c r="AJ1008" s="20">
        <v>1996</v>
      </c>
      <c r="AK1008" s="32" t="s">
        <v>98</v>
      </c>
      <c r="AL1008" s="32" t="s">
        <v>98</v>
      </c>
      <c r="AM1008" s="32" t="s">
        <v>98</v>
      </c>
      <c r="AN1008" s="42" t="s">
        <v>98</v>
      </c>
      <c r="AO1008" s="41">
        <v>1</v>
      </c>
      <c r="AP1008" s="17">
        <v>0</v>
      </c>
      <c r="AQ1008">
        <v>0.60099999999999998</v>
      </c>
      <c r="AR1008" s="39">
        <f t="shared" si="245"/>
        <v>0.39900000000000002</v>
      </c>
      <c r="AS1008">
        <v>1</v>
      </c>
      <c r="AT1008" s="39">
        <v>0</v>
      </c>
      <c r="AU1008">
        <v>1</v>
      </c>
      <c r="AV1008" s="17">
        <v>0</v>
      </c>
      <c r="AW1008" t="s">
        <v>98</v>
      </c>
      <c r="AX1008" s="17" t="s">
        <v>98</v>
      </c>
      <c r="AY1008" s="17" t="s">
        <v>522</v>
      </c>
      <c r="AZ1008">
        <v>1</v>
      </c>
      <c r="BA1008">
        <v>0</v>
      </c>
      <c r="BB1008">
        <v>0</v>
      </c>
      <c r="BC1008">
        <v>0</v>
      </c>
      <c r="BD1008">
        <v>0</v>
      </c>
      <c r="BE1008">
        <v>0</v>
      </c>
      <c r="BF1008" s="17">
        <v>0</v>
      </c>
      <c r="BG1008">
        <v>1</v>
      </c>
      <c r="BH1008">
        <v>0</v>
      </c>
      <c r="BI1008" s="17">
        <v>0</v>
      </c>
      <c r="BJ1008">
        <v>10406</v>
      </c>
      <c r="BK1008">
        <v>9300</v>
      </c>
      <c r="BL1008" s="24">
        <v>35.799999999999997</v>
      </c>
      <c r="BM1008">
        <v>1</v>
      </c>
      <c r="BN1008">
        <v>0</v>
      </c>
      <c r="BO1008">
        <v>0</v>
      </c>
      <c r="BP1008">
        <v>0</v>
      </c>
      <c r="BQ1008">
        <v>0</v>
      </c>
      <c r="BR1008">
        <v>0</v>
      </c>
      <c r="BS1008">
        <v>0</v>
      </c>
      <c r="BT1008" s="17">
        <v>0</v>
      </c>
      <c r="BU1008">
        <v>0</v>
      </c>
      <c r="BV1008">
        <v>0</v>
      </c>
      <c r="BW1008">
        <v>1</v>
      </c>
      <c r="BX1008" s="17">
        <v>0</v>
      </c>
      <c r="BY1008">
        <v>0</v>
      </c>
      <c r="BZ1008">
        <v>0</v>
      </c>
      <c r="CA1008">
        <v>0</v>
      </c>
      <c r="CB1008">
        <v>0</v>
      </c>
      <c r="CC1008" s="17">
        <v>0</v>
      </c>
      <c r="CD1008">
        <v>1</v>
      </c>
      <c r="CE1008">
        <v>1</v>
      </c>
      <c r="CF1008">
        <v>1</v>
      </c>
      <c r="CG1008">
        <v>1</v>
      </c>
      <c r="CH1008">
        <v>0</v>
      </c>
      <c r="CI1008">
        <v>0</v>
      </c>
      <c r="CJ1008">
        <v>1</v>
      </c>
      <c r="CK1008">
        <v>0</v>
      </c>
      <c r="CL1008">
        <v>0</v>
      </c>
      <c r="CM1008">
        <v>1</v>
      </c>
      <c r="CN1008">
        <v>0</v>
      </c>
      <c r="CO1008" s="17">
        <v>0</v>
      </c>
      <c r="CP1008">
        <v>0.04</v>
      </c>
      <c r="CQ1008">
        <v>4</v>
      </c>
      <c r="CR1008">
        <v>1</v>
      </c>
      <c r="CS1008">
        <v>0</v>
      </c>
      <c r="CT1008">
        <v>26</v>
      </c>
      <c r="CZ1008" s="33" t="s">
        <v>85</v>
      </c>
    </row>
    <row r="1009" spans="1:104" x14ac:dyDescent="0.25">
      <c r="A1009">
        <v>1008</v>
      </c>
      <c r="B1009">
        <v>69</v>
      </c>
      <c r="C1009" s="24" t="s">
        <v>4012</v>
      </c>
      <c r="D1009" s="12">
        <v>7.32</v>
      </c>
      <c r="E1009" s="13">
        <v>0.1</v>
      </c>
      <c r="F1009" s="7">
        <f t="shared" si="246"/>
        <v>73.2</v>
      </c>
      <c r="G1009" s="7">
        <f t="shared" si="234"/>
        <v>7.2200000000000006</v>
      </c>
      <c r="H1009" s="15">
        <f t="shared" si="235"/>
        <v>7.42</v>
      </c>
      <c r="I1009" s="11">
        <f t="shared" si="236"/>
        <v>5.1936028652708639E-2</v>
      </c>
      <c r="J1009" s="32">
        <f t="shared" si="237"/>
        <v>7.095085881517573E-4</v>
      </c>
      <c r="K1009" s="32">
        <f t="shared" si="238"/>
        <v>1409.4262094909404</v>
      </c>
      <c r="L1009" s="8">
        <v>0</v>
      </c>
      <c r="M1009" s="9">
        <v>1</v>
      </c>
      <c r="N1009" s="8">
        <v>0</v>
      </c>
      <c r="O1009" s="9">
        <v>0</v>
      </c>
      <c r="P1009" s="9">
        <v>0</v>
      </c>
      <c r="Q1009" s="9">
        <v>1</v>
      </c>
      <c r="R1009" s="9">
        <v>0</v>
      </c>
      <c r="S1009" s="8">
        <v>1981128</v>
      </c>
      <c r="T1009" s="9">
        <v>3</v>
      </c>
      <c r="U1009" s="9">
        <f t="shared" si="239"/>
        <v>1981124</v>
      </c>
      <c r="V1009" s="9">
        <f t="shared" si="240"/>
        <v>15</v>
      </c>
      <c r="W1009" s="7">
        <v>8.6</v>
      </c>
      <c r="X1009" s="7">
        <v>7.51</v>
      </c>
      <c r="Y1009" s="9">
        <v>1</v>
      </c>
      <c r="Z1009" s="9">
        <v>0</v>
      </c>
      <c r="AA1009" s="9">
        <v>1</v>
      </c>
      <c r="AB1009" s="9">
        <v>0</v>
      </c>
      <c r="AC1009" s="9">
        <v>0</v>
      </c>
      <c r="AD1009" s="29">
        <v>0</v>
      </c>
      <c r="AE1009" s="9">
        <v>0</v>
      </c>
      <c r="AF1009" s="9">
        <v>0</v>
      </c>
      <c r="AG1009" s="29">
        <v>1</v>
      </c>
      <c r="AH1009" s="9">
        <v>0</v>
      </c>
      <c r="AI1009" s="29">
        <v>1</v>
      </c>
      <c r="AJ1009" s="20">
        <v>2005</v>
      </c>
      <c r="AK1009" s="32" t="s">
        <v>98</v>
      </c>
      <c r="AL1009" s="32" t="s">
        <v>98</v>
      </c>
      <c r="AM1009" s="32" t="s">
        <v>98</v>
      </c>
      <c r="AN1009" s="42" t="s">
        <v>98</v>
      </c>
      <c r="AO1009" s="41">
        <v>1</v>
      </c>
      <c r="AP1009" s="17">
        <v>0</v>
      </c>
      <c r="AQ1009">
        <v>0.57799999999999996</v>
      </c>
      <c r="AR1009" s="39">
        <f t="shared" si="245"/>
        <v>0.42200000000000004</v>
      </c>
      <c r="AS1009">
        <v>1</v>
      </c>
      <c r="AT1009" s="39">
        <v>0</v>
      </c>
      <c r="AU1009">
        <v>1</v>
      </c>
      <c r="AV1009" s="17">
        <v>0</v>
      </c>
      <c r="AW1009" t="s">
        <v>98</v>
      </c>
      <c r="AX1009" s="17" t="s">
        <v>98</v>
      </c>
      <c r="AY1009" s="17" t="s">
        <v>522</v>
      </c>
      <c r="AZ1009">
        <v>1</v>
      </c>
      <c r="BA1009">
        <v>0</v>
      </c>
      <c r="BB1009">
        <v>0</v>
      </c>
      <c r="BC1009">
        <v>0</v>
      </c>
      <c r="BD1009">
        <v>0</v>
      </c>
      <c r="BE1009">
        <v>0</v>
      </c>
      <c r="BF1009" s="17">
        <v>0</v>
      </c>
      <c r="BG1009">
        <v>1</v>
      </c>
      <c r="BH1009">
        <v>0</v>
      </c>
      <c r="BI1009" s="17">
        <v>0</v>
      </c>
      <c r="BJ1009">
        <v>12511</v>
      </c>
      <c r="BK1009">
        <v>9911</v>
      </c>
      <c r="BL1009" s="24">
        <v>37.270000000000003</v>
      </c>
      <c r="BM1009">
        <v>1</v>
      </c>
      <c r="BN1009">
        <v>0</v>
      </c>
      <c r="BO1009">
        <v>0</v>
      </c>
      <c r="BP1009">
        <v>0</v>
      </c>
      <c r="BQ1009">
        <v>0</v>
      </c>
      <c r="BR1009">
        <v>0</v>
      </c>
      <c r="BS1009">
        <v>0</v>
      </c>
      <c r="BT1009" s="17">
        <v>0</v>
      </c>
      <c r="BU1009">
        <v>0</v>
      </c>
      <c r="BV1009">
        <v>0</v>
      </c>
      <c r="BW1009">
        <v>1</v>
      </c>
      <c r="BX1009" s="17">
        <v>0</v>
      </c>
      <c r="BY1009">
        <v>0</v>
      </c>
      <c r="BZ1009">
        <v>0</v>
      </c>
      <c r="CA1009">
        <v>0</v>
      </c>
      <c r="CB1009">
        <v>0</v>
      </c>
      <c r="CC1009" s="17">
        <v>0</v>
      </c>
      <c r="CD1009">
        <v>1</v>
      </c>
      <c r="CE1009">
        <v>1</v>
      </c>
      <c r="CF1009">
        <v>1</v>
      </c>
      <c r="CG1009">
        <v>1</v>
      </c>
      <c r="CH1009">
        <v>0</v>
      </c>
      <c r="CI1009">
        <v>0</v>
      </c>
      <c r="CJ1009">
        <v>1</v>
      </c>
      <c r="CK1009">
        <v>0</v>
      </c>
      <c r="CL1009">
        <v>0</v>
      </c>
      <c r="CM1009">
        <v>1</v>
      </c>
      <c r="CN1009">
        <v>0</v>
      </c>
      <c r="CO1009" s="17">
        <v>0</v>
      </c>
      <c r="CP1009">
        <v>0.04</v>
      </c>
      <c r="CQ1009">
        <v>4</v>
      </c>
      <c r="CR1009">
        <v>1</v>
      </c>
      <c r="CS1009">
        <v>0</v>
      </c>
      <c r="CT1009">
        <v>26</v>
      </c>
      <c r="CZ1009" s="33" t="s">
        <v>85</v>
      </c>
    </row>
    <row r="1010" spans="1:104" x14ac:dyDescent="0.25">
      <c r="A1010">
        <v>1009</v>
      </c>
      <c r="B1010">
        <v>69</v>
      </c>
      <c r="C1010" s="24" t="s">
        <v>4012</v>
      </c>
      <c r="D1010" s="12">
        <v>7.16</v>
      </c>
      <c r="E1010" s="13">
        <v>0.1</v>
      </c>
      <c r="F1010" s="7">
        <f t="shared" si="246"/>
        <v>71.599999999999994</v>
      </c>
      <c r="G1010" s="7">
        <f t="shared" si="234"/>
        <v>7.0600000000000005</v>
      </c>
      <c r="H1010" s="15">
        <f t="shared" si="235"/>
        <v>7.26</v>
      </c>
      <c r="I1010" s="11">
        <f t="shared" si="236"/>
        <v>5.0041104476911825E-2</v>
      </c>
      <c r="J1010" s="32">
        <f t="shared" si="237"/>
        <v>6.9889810721943883E-4</v>
      </c>
      <c r="K1010" s="32">
        <f t="shared" si="238"/>
        <v>1430.8237347765798</v>
      </c>
      <c r="L1010" s="8">
        <v>0</v>
      </c>
      <c r="M1010" s="9">
        <v>1</v>
      </c>
      <c r="N1010" s="8">
        <v>0</v>
      </c>
      <c r="O1010" s="9">
        <v>0</v>
      </c>
      <c r="P1010" s="9">
        <v>0</v>
      </c>
      <c r="Q1010" s="9">
        <v>1</v>
      </c>
      <c r="R1010" s="9">
        <v>0</v>
      </c>
      <c r="S1010" s="8">
        <v>2042134</v>
      </c>
      <c r="T1010" s="9">
        <v>3</v>
      </c>
      <c r="U1010" s="9">
        <f t="shared" si="239"/>
        <v>2042130</v>
      </c>
      <c r="V1010" s="9">
        <f t="shared" si="240"/>
        <v>15</v>
      </c>
      <c r="W1010" s="7">
        <v>9.51</v>
      </c>
      <c r="X1010" s="7">
        <v>7.9</v>
      </c>
      <c r="Y1010" s="9">
        <v>1</v>
      </c>
      <c r="Z1010" s="9">
        <v>0</v>
      </c>
      <c r="AA1010" s="9">
        <v>1</v>
      </c>
      <c r="AB1010" s="9">
        <v>0</v>
      </c>
      <c r="AC1010" s="9">
        <v>0</v>
      </c>
      <c r="AD1010" s="29">
        <v>0</v>
      </c>
      <c r="AE1010" s="9">
        <v>0</v>
      </c>
      <c r="AF1010" s="9">
        <v>0</v>
      </c>
      <c r="AG1010" s="29">
        <v>1</v>
      </c>
      <c r="AH1010" s="9">
        <v>0</v>
      </c>
      <c r="AI1010" s="29">
        <v>1</v>
      </c>
      <c r="AJ1010" s="20">
        <v>2010</v>
      </c>
      <c r="AK1010" s="32" t="s">
        <v>98</v>
      </c>
      <c r="AL1010" s="32" t="s">
        <v>98</v>
      </c>
      <c r="AM1010" s="32" t="s">
        <v>98</v>
      </c>
      <c r="AN1010" s="42" t="s">
        <v>98</v>
      </c>
      <c r="AO1010" s="41">
        <v>1</v>
      </c>
      <c r="AP1010" s="17">
        <v>0</v>
      </c>
      <c r="AQ1010">
        <v>0.54800000000000004</v>
      </c>
      <c r="AR1010" s="39">
        <f t="shared" si="245"/>
        <v>0.45199999999999996</v>
      </c>
      <c r="AS1010">
        <v>1</v>
      </c>
      <c r="AT1010" s="39">
        <v>0</v>
      </c>
      <c r="AU1010">
        <v>1</v>
      </c>
      <c r="AV1010" s="17">
        <v>0</v>
      </c>
      <c r="AW1010" t="s">
        <v>98</v>
      </c>
      <c r="AX1010" s="17" t="s">
        <v>98</v>
      </c>
      <c r="AY1010" s="17" t="s">
        <v>522</v>
      </c>
      <c r="AZ1010">
        <v>1</v>
      </c>
      <c r="BA1010">
        <v>0</v>
      </c>
      <c r="BB1010">
        <v>0</v>
      </c>
      <c r="BC1010">
        <v>0</v>
      </c>
      <c r="BD1010">
        <v>0</v>
      </c>
      <c r="BE1010">
        <v>0</v>
      </c>
      <c r="BF1010" s="17">
        <v>0</v>
      </c>
      <c r="BG1010">
        <v>1</v>
      </c>
      <c r="BH1010">
        <v>0</v>
      </c>
      <c r="BI1010" s="17">
        <v>0</v>
      </c>
      <c r="BJ1010">
        <v>13110</v>
      </c>
      <c r="BK1010">
        <v>11530</v>
      </c>
      <c r="BL1010" s="24">
        <v>38.58</v>
      </c>
      <c r="BM1010">
        <v>1</v>
      </c>
      <c r="BN1010">
        <v>0</v>
      </c>
      <c r="BO1010">
        <v>0</v>
      </c>
      <c r="BP1010">
        <v>0</v>
      </c>
      <c r="BQ1010">
        <v>0</v>
      </c>
      <c r="BR1010">
        <v>0</v>
      </c>
      <c r="BS1010">
        <v>0</v>
      </c>
      <c r="BT1010" s="17">
        <v>0</v>
      </c>
      <c r="BU1010">
        <v>0</v>
      </c>
      <c r="BV1010">
        <v>0</v>
      </c>
      <c r="BW1010">
        <v>1</v>
      </c>
      <c r="BX1010" s="17">
        <v>0</v>
      </c>
      <c r="BY1010">
        <v>0</v>
      </c>
      <c r="BZ1010">
        <v>0</v>
      </c>
      <c r="CA1010">
        <v>0</v>
      </c>
      <c r="CB1010">
        <v>0</v>
      </c>
      <c r="CC1010" s="17">
        <v>0</v>
      </c>
      <c r="CD1010">
        <v>1</v>
      </c>
      <c r="CE1010">
        <v>1</v>
      </c>
      <c r="CF1010">
        <v>1</v>
      </c>
      <c r="CG1010">
        <v>1</v>
      </c>
      <c r="CH1010">
        <v>0</v>
      </c>
      <c r="CI1010">
        <v>0</v>
      </c>
      <c r="CJ1010">
        <v>1</v>
      </c>
      <c r="CK1010">
        <v>0</v>
      </c>
      <c r="CL1010">
        <v>0</v>
      </c>
      <c r="CM1010">
        <v>1</v>
      </c>
      <c r="CN1010">
        <v>0</v>
      </c>
      <c r="CO1010" s="17">
        <v>0</v>
      </c>
      <c r="CP1010">
        <v>0.04</v>
      </c>
      <c r="CQ1010">
        <v>4</v>
      </c>
      <c r="CR1010">
        <v>1</v>
      </c>
      <c r="CS1010">
        <v>0</v>
      </c>
      <c r="CT1010">
        <v>26</v>
      </c>
      <c r="CZ1010" s="33" t="s">
        <v>85</v>
      </c>
    </row>
    <row r="1011" spans="1:104" x14ac:dyDescent="0.25">
      <c r="A1011">
        <v>1010</v>
      </c>
      <c r="B1011">
        <v>69</v>
      </c>
      <c r="C1011" s="24" t="s">
        <v>4012</v>
      </c>
      <c r="D1011" s="12">
        <v>7.09</v>
      </c>
      <c r="E1011" s="13">
        <v>0.1</v>
      </c>
      <c r="F1011" s="7">
        <f t="shared" si="246"/>
        <v>70.899999999999991</v>
      </c>
      <c r="G1011" s="7">
        <f t="shared" si="234"/>
        <v>6.99</v>
      </c>
      <c r="H1011" s="15">
        <f t="shared" si="235"/>
        <v>7.1899999999999995</v>
      </c>
      <c r="I1011" s="11">
        <f t="shared" si="236"/>
        <v>5.130375213098886E-2</v>
      </c>
      <c r="J1011" s="32">
        <f t="shared" si="237"/>
        <v>7.2360722328616172E-4</v>
      </c>
      <c r="K1011" s="32">
        <f t="shared" si="238"/>
        <v>1381.9651985487912</v>
      </c>
      <c r="L1011" s="8">
        <v>0</v>
      </c>
      <c r="M1011" s="9">
        <v>1</v>
      </c>
      <c r="N1011" s="8">
        <v>0</v>
      </c>
      <c r="O1011" s="9">
        <v>0</v>
      </c>
      <c r="P1011" s="9">
        <v>0</v>
      </c>
      <c r="Q1011" s="9">
        <v>1</v>
      </c>
      <c r="R1011" s="9">
        <v>0</v>
      </c>
      <c r="S1011" s="8">
        <v>1904805</v>
      </c>
      <c r="T1011" s="9">
        <v>3</v>
      </c>
      <c r="U1011" s="9">
        <f t="shared" si="239"/>
        <v>1904801</v>
      </c>
      <c r="V1011" s="9">
        <f t="shared" si="240"/>
        <v>15</v>
      </c>
      <c r="W1011" s="7">
        <v>9.9</v>
      </c>
      <c r="X1011" s="7">
        <v>8.7200000000000006</v>
      </c>
      <c r="Y1011" s="9">
        <v>1</v>
      </c>
      <c r="Z1011" s="9">
        <v>0</v>
      </c>
      <c r="AA1011" s="9">
        <v>1</v>
      </c>
      <c r="AB1011" s="9">
        <v>0</v>
      </c>
      <c r="AC1011" s="9">
        <v>0</v>
      </c>
      <c r="AD1011" s="29">
        <v>0</v>
      </c>
      <c r="AE1011" s="9">
        <v>0</v>
      </c>
      <c r="AF1011" s="9">
        <v>0</v>
      </c>
      <c r="AG1011" s="29">
        <v>1</v>
      </c>
      <c r="AH1011" s="9">
        <v>0</v>
      </c>
      <c r="AI1011" s="29">
        <v>1</v>
      </c>
      <c r="AJ1011" s="20">
        <v>2013</v>
      </c>
      <c r="AK1011" s="32" t="s">
        <v>98</v>
      </c>
      <c r="AL1011" s="32" t="s">
        <v>98</v>
      </c>
      <c r="AM1011" s="32" t="s">
        <v>98</v>
      </c>
      <c r="AN1011" s="42" t="s">
        <v>98</v>
      </c>
      <c r="AO1011" s="41">
        <v>1</v>
      </c>
      <c r="AP1011" s="17">
        <v>0</v>
      </c>
      <c r="AQ1011">
        <v>0.52700000000000002</v>
      </c>
      <c r="AR1011" s="39">
        <f t="shared" si="245"/>
        <v>0.47299999999999998</v>
      </c>
      <c r="AS1011">
        <v>1</v>
      </c>
      <c r="AT1011" s="39">
        <v>0</v>
      </c>
      <c r="AU1011">
        <v>1</v>
      </c>
      <c r="AV1011" s="17">
        <v>0</v>
      </c>
      <c r="AW1011" t="s">
        <v>98</v>
      </c>
      <c r="AX1011" s="17" t="s">
        <v>98</v>
      </c>
      <c r="AY1011" s="17" t="s">
        <v>522</v>
      </c>
      <c r="AZ1011">
        <v>1</v>
      </c>
      <c r="BA1011">
        <v>0</v>
      </c>
      <c r="BB1011">
        <v>0</v>
      </c>
      <c r="BC1011">
        <v>0</v>
      </c>
      <c r="BD1011">
        <v>0</v>
      </c>
      <c r="BE1011">
        <v>0</v>
      </c>
      <c r="BF1011" s="17">
        <v>0</v>
      </c>
      <c r="BG1011">
        <v>1</v>
      </c>
      <c r="BH1011">
        <v>0</v>
      </c>
      <c r="BI1011" s="17">
        <v>0</v>
      </c>
      <c r="BJ1011">
        <v>11965</v>
      </c>
      <c r="BK1011">
        <v>11021</v>
      </c>
      <c r="BL1011" s="24">
        <v>39.659999999999997</v>
      </c>
      <c r="BM1011">
        <v>1</v>
      </c>
      <c r="BN1011">
        <v>0</v>
      </c>
      <c r="BO1011">
        <v>0</v>
      </c>
      <c r="BP1011">
        <v>0</v>
      </c>
      <c r="BQ1011">
        <v>0</v>
      </c>
      <c r="BR1011">
        <v>0</v>
      </c>
      <c r="BS1011">
        <v>0</v>
      </c>
      <c r="BT1011" s="17">
        <v>0</v>
      </c>
      <c r="BU1011">
        <v>0</v>
      </c>
      <c r="BV1011">
        <v>0</v>
      </c>
      <c r="BW1011">
        <v>1</v>
      </c>
      <c r="BX1011" s="17">
        <v>0</v>
      </c>
      <c r="BY1011">
        <v>0</v>
      </c>
      <c r="BZ1011">
        <v>0</v>
      </c>
      <c r="CA1011">
        <v>0</v>
      </c>
      <c r="CB1011">
        <v>0</v>
      </c>
      <c r="CC1011" s="17">
        <v>0</v>
      </c>
      <c r="CD1011">
        <v>1</v>
      </c>
      <c r="CE1011">
        <v>1</v>
      </c>
      <c r="CF1011">
        <v>1</v>
      </c>
      <c r="CG1011">
        <v>1</v>
      </c>
      <c r="CH1011">
        <v>0</v>
      </c>
      <c r="CI1011">
        <v>0</v>
      </c>
      <c r="CJ1011">
        <v>1</v>
      </c>
      <c r="CK1011">
        <v>0</v>
      </c>
      <c r="CL1011">
        <v>0</v>
      </c>
      <c r="CM1011">
        <v>1</v>
      </c>
      <c r="CN1011">
        <v>0</v>
      </c>
      <c r="CO1011" s="17">
        <v>0</v>
      </c>
      <c r="CP1011">
        <v>0.04</v>
      </c>
      <c r="CQ1011">
        <v>4</v>
      </c>
      <c r="CR1011">
        <v>1</v>
      </c>
      <c r="CS1011">
        <v>0</v>
      </c>
      <c r="CT1011">
        <v>26</v>
      </c>
      <c r="CZ1011" s="33" t="s">
        <v>85</v>
      </c>
    </row>
    <row r="1012" spans="1:104" x14ac:dyDescent="0.25">
      <c r="A1012">
        <v>1011</v>
      </c>
      <c r="B1012">
        <v>70</v>
      </c>
      <c r="C1012" s="24" t="s">
        <v>4026</v>
      </c>
      <c r="D1012" s="12">
        <v>7.39</v>
      </c>
      <c r="E1012" s="13">
        <f t="shared" ref="E1012:E1047" si="247">D1012/F1012</f>
        <v>0.79147477776587771</v>
      </c>
      <c r="F1012" s="7">
        <v>9.3369999999999997</v>
      </c>
      <c r="G1012" s="7">
        <f t="shared" si="234"/>
        <v>6.5985252222341222</v>
      </c>
      <c r="H1012" s="15">
        <f t="shared" si="235"/>
        <v>8.1814747777658781</v>
      </c>
      <c r="I1012" s="11">
        <f t="shared" si="236"/>
        <v>0.35185655694543444</v>
      </c>
      <c r="J1012" s="32">
        <f t="shared" si="237"/>
        <v>3.7684112342876136E-2</v>
      </c>
      <c r="K1012" s="32">
        <f t="shared" si="238"/>
        <v>26.536381987754094</v>
      </c>
      <c r="L1012" s="8">
        <v>1</v>
      </c>
      <c r="M1012" s="9">
        <v>0</v>
      </c>
      <c r="N1012" s="8">
        <v>1</v>
      </c>
      <c r="O1012" s="9">
        <v>0</v>
      </c>
      <c r="P1012" s="9">
        <v>0</v>
      </c>
      <c r="Q1012" s="9">
        <v>0</v>
      </c>
      <c r="R1012" s="9">
        <v>0</v>
      </c>
      <c r="S1012" s="8">
        <v>628</v>
      </c>
      <c r="T1012" s="9">
        <v>10</v>
      </c>
      <c r="U1012" s="9">
        <f t="shared" si="239"/>
        <v>617</v>
      </c>
      <c r="V1012" s="9">
        <f t="shared" si="240"/>
        <v>36</v>
      </c>
      <c r="W1012" s="7">
        <v>11.32</v>
      </c>
      <c r="X1012" s="7">
        <v>16.41</v>
      </c>
      <c r="Y1012" s="9">
        <v>1</v>
      </c>
      <c r="Z1012" s="9">
        <v>0</v>
      </c>
      <c r="AA1012" s="9">
        <v>1</v>
      </c>
      <c r="AB1012" s="9">
        <v>0</v>
      </c>
      <c r="AC1012" s="9">
        <v>0</v>
      </c>
      <c r="AD1012" s="29">
        <v>0</v>
      </c>
      <c r="AE1012" s="9">
        <v>1</v>
      </c>
      <c r="AF1012" s="9">
        <v>0</v>
      </c>
      <c r="AG1012" s="29">
        <v>0</v>
      </c>
      <c r="AH1012" s="9">
        <v>1</v>
      </c>
      <c r="AI1012" s="29">
        <v>0</v>
      </c>
      <c r="AJ1012" s="20">
        <v>2007</v>
      </c>
      <c r="AK1012" s="32" t="s">
        <v>98</v>
      </c>
      <c r="AL1012" s="32" t="s">
        <v>98</v>
      </c>
      <c r="AM1012" s="32" t="s">
        <v>98</v>
      </c>
      <c r="AN1012" s="42" t="s">
        <v>98</v>
      </c>
      <c r="AO1012" s="41">
        <v>1</v>
      </c>
      <c r="AP1012" s="17">
        <v>0</v>
      </c>
      <c r="AQ1012">
        <v>0.55249999999999999</v>
      </c>
      <c r="AR1012" s="39">
        <f t="shared" si="245"/>
        <v>0.44750000000000001</v>
      </c>
      <c r="AS1012">
        <v>56.05</v>
      </c>
      <c r="AT1012" s="39">
        <v>43.05</v>
      </c>
      <c r="AU1012">
        <v>0</v>
      </c>
      <c r="AV1012" s="17">
        <v>1</v>
      </c>
      <c r="AW1012">
        <v>0</v>
      </c>
      <c r="AX1012" s="17">
        <v>1</v>
      </c>
      <c r="AY1012" s="17" t="s">
        <v>5</v>
      </c>
      <c r="AZ1012">
        <v>0</v>
      </c>
      <c r="BA1012">
        <v>1</v>
      </c>
      <c r="BB1012">
        <v>0</v>
      </c>
      <c r="BC1012">
        <v>0</v>
      </c>
      <c r="BD1012">
        <v>0</v>
      </c>
      <c r="BE1012">
        <v>0</v>
      </c>
      <c r="BF1012" s="17">
        <v>0</v>
      </c>
      <c r="BG1012">
        <v>0</v>
      </c>
      <c r="BH1012">
        <v>1</v>
      </c>
      <c r="BI1012" s="17">
        <v>0</v>
      </c>
      <c r="BJ1012">
        <v>1462</v>
      </c>
      <c r="BK1012">
        <v>176</v>
      </c>
      <c r="BL1012" s="90">
        <f t="shared" ref="BL1012:BL1047" si="248">W1012+X1012+6</f>
        <v>33.730000000000004</v>
      </c>
      <c r="BM1012">
        <v>1</v>
      </c>
      <c r="BN1012">
        <v>0</v>
      </c>
      <c r="BO1012">
        <v>0</v>
      </c>
      <c r="BP1012">
        <v>0</v>
      </c>
      <c r="BQ1012">
        <v>0</v>
      </c>
      <c r="BR1012">
        <v>0</v>
      </c>
      <c r="BS1012">
        <v>0</v>
      </c>
      <c r="BT1012" s="17">
        <v>0</v>
      </c>
      <c r="BU1012">
        <v>0</v>
      </c>
      <c r="BV1012">
        <v>0</v>
      </c>
      <c r="BW1012">
        <v>1</v>
      </c>
      <c r="BX1012" s="17">
        <v>0</v>
      </c>
      <c r="BY1012">
        <v>0</v>
      </c>
      <c r="BZ1012">
        <v>0</v>
      </c>
      <c r="CA1012">
        <v>0</v>
      </c>
      <c r="CB1012">
        <v>0</v>
      </c>
      <c r="CC1012" s="17">
        <v>0</v>
      </c>
      <c r="CD1012">
        <v>0</v>
      </c>
      <c r="CE1012">
        <v>0</v>
      </c>
      <c r="CF1012">
        <v>1</v>
      </c>
      <c r="CG1012">
        <v>1</v>
      </c>
      <c r="CH1012">
        <v>0</v>
      </c>
      <c r="CI1012">
        <v>1</v>
      </c>
      <c r="CJ1012">
        <v>1</v>
      </c>
      <c r="CK1012">
        <v>1</v>
      </c>
      <c r="CL1012">
        <v>0</v>
      </c>
      <c r="CM1012">
        <v>0</v>
      </c>
      <c r="CN1012">
        <v>1</v>
      </c>
      <c r="CO1012" s="17">
        <v>0</v>
      </c>
      <c r="CP1012">
        <v>0</v>
      </c>
      <c r="CQ1012">
        <v>2</v>
      </c>
      <c r="CR1012">
        <v>0</v>
      </c>
      <c r="CS1012">
        <v>1</v>
      </c>
      <c r="CT1012">
        <v>21</v>
      </c>
      <c r="CZ1012" s="33" t="s">
        <v>85</v>
      </c>
    </row>
    <row r="1013" spans="1:104" x14ac:dyDescent="0.25">
      <c r="A1013">
        <v>1012</v>
      </c>
      <c r="B1013">
        <v>70</v>
      </c>
      <c r="C1013" s="24" t="s">
        <v>4026</v>
      </c>
      <c r="D1013" s="12">
        <v>7.43</v>
      </c>
      <c r="E1013" s="13">
        <f t="shared" si="247"/>
        <v>0.79067787591784611</v>
      </c>
      <c r="F1013" s="7">
        <v>9.3970000000000002</v>
      </c>
      <c r="G1013" s="7">
        <f t="shared" si="234"/>
        <v>6.6393221240821534</v>
      </c>
      <c r="H1013" s="15">
        <f t="shared" si="235"/>
        <v>8.2206778759178452</v>
      </c>
      <c r="I1013" s="11">
        <f t="shared" si="236"/>
        <v>0.35535001823810058</v>
      </c>
      <c r="J1013" s="32">
        <f t="shared" si="237"/>
        <v>3.7815262130265044E-2</v>
      </c>
      <c r="K1013" s="32">
        <f t="shared" si="238"/>
        <v>26.444349282975367</v>
      </c>
      <c r="L1013" s="8">
        <v>1</v>
      </c>
      <c r="M1013" s="9">
        <v>0</v>
      </c>
      <c r="N1013" s="8">
        <v>1</v>
      </c>
      <c r="O1013" s="9">
        <v>0</v>
      </c>
      <c r="P1013" s="9">
        <v>0</v>
      </c>
      <c r="Q1013" s="9">
        <v>0</v>
      </c>
      <c r="R1013" s="9">
        <v>0</v>
      </c>
      <c r="S1013" s="8">
        <v>628</v>
      </c>
      <c r="T1013" s="9">
        <v>16</v>
      </c>
      <c r="U1013" s="9">
        <f t="shared" si="239"/>
        <v>611</v>
      </c>
      <c r="V1013" s="9">
        <f t="shared" si="240"/>
        <v>36</v>
      </c>
      <c r="W1013" s="7">
        <v>11.32</v>
      </c>
      <c r="X1013" s="7">
        <v>16.41</v>
      </c>
      <c r="Y1013" s="9">
        <v>1</v>
      </c>
      <c r="Z1013" s="9">
        <v>0</v>
      </c>
      <c r="AA1013" s="9">
        <v>1</v>
      </c>
      <c r="AB1013" s="9">
        <v>0</v>
      </c>
      <c r="AC1013" s="9">
        <v>0</v>
      </c>
      <c r="AD1013" s="29">
        <v>0</v>
      </c>
      <c r="AE1013" s="9">
        <v>1</v>
      </c>
      <c r="AF1013" s="9">
        <v>0</v>
      </c>
      <c r="AG1013" s="29">
        <v>0</v>
      </c>
      <c r="AH1013" s="9">
        <v>1</v>
      </c>
      <c r="AI1013" s="29">
        <v>0</v>
      </c>
      <c r="AJ1013" s="20">
        <v>2007</v>
      </c>
      <c r="AK1013" s="32" t="s">
        <v>98</v>
      </c>
      <c r="AL1013" s="32" t="s">
        <v>98</v>
      </c>
      <c r="AM1013" s="32" t="s">
        <v>98</v>
      </c>
      <c r="AN1013" s="42" t="s">
        <v>98</v>
      </c>
      <c r="AO1013" s="41">
        <v>1</v>
      </c>
      <c r="AP1013" s="17">
        <v>0</v>
      </c>
      <c r="AQ1013">
        <v>0.55249999999999999</v>
      </c>
      <c r="AR1013" s="39">
        <f t="shared" si="245"/>
        <v>0.44750000000000001</v>
      </c>
      <c r="AS1013">
        <v>56.05</v>
      </c>
      <c r="AT1013" s="39">
        <v>43.05</v>
      </c>
      <c r="AU1013">
        <v>0</v>
      </c>
      <c r="AV1013" s="17">
        <v>1</v>
      </c>
      <c r="AW1013">
        <v>0</v>
      </c>
      <c r="AX1013" s="17">
        <v>1</v>
      </c>
      <c r="AY1013" s="17" t="s">
        <v>5</v>
      </c>
      <c r="AZ1013">
        <v>0</v>
      </c>
      <c r="BA1013">
        <v>1</v>
      </c>
      <c r="BB1013">
        <v>0</v>
      </c>
      <c r="BC1013">
        <v>0</v>
      </c>
      <c r="BD1013">
        <v>0</v>
      </c>
      <c r="BE1013">
        <v>0</v>
      </c>
      <c r="BF1013" s="17">
        <v>0</v>
      </c>
      <c r="BG1013">
        <v>0</v>
      </c>
      <c r="BH1013">
        <v>1</v>
      </c>
      <c r="BI1013" s="17">
        <v>0</v>
      </c>
      <c r="BJ1013">
        <v>1462</v>
      </c>
      <c r="BK1013">
        <v>176</v>
      </c>
      <c r="BL1013" s="90">
        <f t="shared" si="248"/>
        <v>33.730000000000004</v>
      </c>
      <c r="BM1013">
        <v>1</v>
      </c>
      <c r="BN1013">
        <v>0</v>
      </c>
      <c r="BO1013">
        <v>0</v>
      </c>
      <c r="BP1013">
        <v>0</v>
      </c>
      <c r="BQ1013">
        <v>0</v>
      </c>
      <c r="BR1013">
        <v>0</v>
      </c>
      <c r="BS1013">
        <v>0</v>
      </c>
      <c r="BT1013" s="17">
        <v>0</v>
      </c>
      <c r="BU1013">
        <v>0</v>
      </c>
      <c r="BV1013">
        <v>0</v>
      </c>
      <c r="BW1013">
        <v>1</v>
      </c>
      <c r="BX1013" s="17">
        <v>0</v>
      </c>
      <c r="BY1013">
        <v>0</v>
      </c>
      <c r="BZ1013">
        <v>0</v>
      </c>
      <c r="CA1013">
        <v>0</v>
      </c>
      <c r="CB1013">
        <v>0</v>
      </c>
      <c r="CC1013" s="17">
        <v>0</v>
      </c>
      <c r="CD1013">
        <v>0</v>
      </c>
      <c r="CE1013">
        <v>0</v>
      </c>
      <c r="CF1013">
        <v>1</v>
      </c>
      <c r="CG1013">
        <v>1</v>
      </c>
      <c r="CH1013">
        <v>0</v>
      </c>
      <c r="CI1013">
        <v>1</v>
      </c>
      <c r="CJ1013">
        <v>1</v>
      </c>
      <c r="CK1013">
        <v>1</v>
      </c>
      <c r="CL1013">
        <v>0</v>
      </c>
      <c r="CM1013">
        <v>1</v>
      </c>
      <c r="CN1013">
        <v>1</v>
      </c>
      <c r="CO1013" s="17">
        <v>0</v>
      </c>
      <c r="CP1013">
        <v>0</v>
      </c>
      <c r="CQ1013">
        <v>2</v>
      </c>
      <c r="CR1013">
        <v>0</v>
      </c>
      <c r="CS1013">
        <v>1</v>
      </c>
      <c r="CT1013">
        <v>21</v>
      </c>
      <c r="CZ1013" s="33" t="s">
        <v>85</v>
      </c>
    </row>
    <row r="1014" spans="1:104" x14ac:dyDescent="0.25">
      <c r="A1014">
        <v>1013</v>
      </c>
      <c r="B1014">
        <v>70</v>
      </c>
      <c r="C1014" s="24" t="s">
        <v>4026</v>
      </c>
      <c r="D1014" s="12">
        <v>7.37</v>
      </c>
      <c r="E1014" s="13">
        <f t="shared" si="247"/>
        <v>0.79392437789507708</v>
      </c>
      <c r="F1014" s="7">
        <v>9.2829999999999995</v>
      </c>
      <c r="G1014" s="7">
        <f t="shared" si="234"/>
        <v>6.5760756221049235</v>
      </c>
      <c r="H1014" s="15">
        <f t="shared" si="235"/>
        <v>8.1639243778950767</v>
      </c>
      <c r="I1014" s="11">
        <f t="shared" si="236"/>
        <v>0.35182720878246931</v>
      </c>
      <c r="J1014" s="32">
        <f t="shared" si="237"/>
        <v>3.7900162531775222E-2</v>
      </c>
      <c r="K1014" s="32">
        <f t="shared" si="238"/>
        <v>26.385111123510544</v>
      </c>
      <c r="L1014" s="8">
        <v>1</v>
      </c>
      <c r="M1014" s="9">
        <v>0</v>
      </c>
      <c r="N1014" s="8">
        <v>1</v>
      </c>
      <c r="O1014" s="9">
        <v>0</v>
      </c>
      <c r="P1014" s="9">
        <v>0</v>
      </c>
      <c r="Q1014" s="9">
        <v>0</v>
      </c>
      <c r="R1014" s="9">
        <v>0</v>
      </c>
      <c r="S1014" s="8">
        <v>628</v>
      </c>
      <c r="T1014" s="9">
        <v>17</v>
      </c>
      <c r="U1014" s="9">
        <f t="shared" si="239"/>
        <v>610</v>
      </c>
      <c r="V1014" s="9">
        <f t="shared" si="240"/>
        <v>36</v>
      </c>
      <c r="W1014" s="7">
        <v>11.32</v>
      </c>
      <c r="X1014" s="7">
        <v>16.41</v>
      </c>
      <c r="Y1014" s="9">
        <v>1</v>
      </c>
      <c r="Z1014" s="9">
        <v>0</v>
      </c>
      <c r="AA1014" s="9">
        <v>1</v>
      </c>
      <c r="AB1014" s="9">
        <v>0</v>
      </c>
      <c r="AC1014" s="9">
        <v>0</v>
      </c>
      <c r="AD1014" s="29">
        <v>0</v>
      </c>
      <c r="AE1014" s="9">
        <v>1</v>
      </c>
      <c r="AF1014" s="9">
        <v>0</v>
      </c>
      <c r="AG1014" s="29">
        <v>0</v>
      </c>
      <c r="AH1014" s="9">
        <v>1</v>
      </c>
      <c r="AI1014" s="29">
        <v>0</v>
      </c>
      <c r="AJ1014" s="20">
        <v>2007</v>
      </c>
      <c r="AK1014" s="32" t="s">
        <v>98</v>
      </c>
      <c r="AL1014" s="32" t="s">
        <v>98</v>
      </c>
      <c r="AM1014" s="32" t="s">
        <v>98</v>
      </c>
      <c r="AN1014" s="42" t="s">
        <v>98</v>
      </c>
      <c r="AO1014" s="41">
        <v>1</v>
      </c>
      <c r="AP1014" s="17">
        <v>0</v>
      </c>
      <c r="AQ1014">
        <v>0.55249999999999999</v>
      </c>
      <c r="AR1014" s="39">
        <f t="shared" si="245"/>
        <v>0.44750000000000001</v>
      </c>
      <c r="AS1014">
        <v>56.05</v>
      </c>
      <c r="AT1014" s="39">
        <v>43.05</v>
      </c>
      <c r="AU1014">
        <v>0</v>
      </c>
      <c r="AV1014" s="17">
        <v>1</v>
      </c>
      <c r="AW1014">
        <v>0</v>
      </c>
      <c r="AX1014" s="17">
        <v>1</v>
      </c>
      <c r="AY1014" s="17" t="s">
        <v>5</v>
      </c>
      <c r="AZ1014">
        <v>0</v>
      </c>
      <c r="BA1014">
        <v>1</v>
      </c>
      <c r="BB1014">
        <v>0</v>
      </c>
      <c r="BC1014">
        <v>0</v>
      </c>
      <c r="BD1014">
        <v>0</v>
      </c>
      <c r="BE1014">
        <v>0</v>
      </c>
      <c r="BF1014" s="17">
        <v>0</v>
      </c>
      <c r="BG1014">
        <v>0</v>
      </c>
      <c r="BH1014">
        <v>1</v>
      </c>
      <c r="BI1014" s="17">
        <v>0</v>
      </c>
      <c r="BJ1014">
        <v>1462</v>
      </c>
      <c r="BK1014">
        <v>176</v>
      </c>
      <c r="BL1014" s="90">
        <f t="shared" si="248"/>
        <v>33.730000000000004</v>
      </c>
      <c r="BM1014">
        <v>1</v>
      </c>
      <c r="BN1014">
        <v>0</v>
      </c>
      <c r="BO1014">
        <v>0</v>
      </c>
      <c r="BP1014">
        <v>0</v>
      </c>
      <c r="BQ1014">
        <v>0</v>
      </c>
      <c r="BR1014">
        <v>0</v>
      </c>
      <c r="BS1014">
        <v>0</v>
      </c>
      <c r="BT1014" s="17">
        <v>0</v>
      </c>
      <c r="BU1014">
        <v>0</v>
      </c>
      <c r="BV1014">
        <v>0</v>
      </c>
      <c r="BW1014">
        <v>1</v>
      </c>
      <c r="BX1014" s="17">
        <v>0</v>
      </c>
      <c r="BY1014">
        <v>0</v>
      </c>
      <c r="BZ1014">
        <v>0</v>
      </c>
      <c r="CA1014">
        <v>0</v>
      </c>
      <c r="CB1014">
        <v>0</v>
      </c>
      <c r="CC1014" s="17">
        <v>0</v>
      </c>
      <c r="CD1014">
        <v>0</v>
      </c>
      <c r="CE1014">
        <v>0</v>
      </c>
      <c r="CF1014">
        <v>1</v>
      </c>
      <c r="CG1014">
        <v>1</v>
      </c>
      <c r="CH1014">
        <v>0</v>
      </c>
      <c r="CI1014">
        <v>1</v>
      </c>
      <c r="CJ1014">
        <v>1</v>
      </c>
      <c r="CK1014">
        <v>1</v>
      </c>
      <c r="CL1014">
        <v>1</v>
      </c>
      <c r="CM1014">
        <v>1</v>
      </c>
      <c r="CN1014">
        <v>1</v>
      </c>
      <c r="CO1014" s="17">
        <v>0</v>
      </c>
      <c r="CP1014">
        <v>0</v>
      </c>
      <c r="CQ1014">
        <v>2</v>
      </c>
      <c r="CR1014">
        <v>0</v>
      </c>
      <c r="CS1014">
        <v>1</v>
      </c>
      <c r="CT1014">
        <v>21</v>
      </c>
      <c r="CZ1014" s="33" t="s">
        <v>85</v>
      </c>
    </row>
    <row r="1015" spans="1:104" x14ac:dyDescent="0.25">
      <c r="A1015">
        <v>1014</v>
      </c>
      <c r="B1015">
        <v>70</v>
      </c>
      <c r="C1015" s="24" t="s">
        <v>4026</v>
      </c>
      <c r="D1015" s="12">
        <v>6.99</v>
      </c>
      <c r="E1015" s="13">
        <f t="shared" si="247"/>
        <v>0.79721715328467146</v>
      </c>
      <c r="F1015" s="7">
        <v>8.7680000000000007</v>
      </c>
      <c r="G1015" s="7">
        <f t="shared" si="234"/>
        <v>6.1927828467153283</v>
      </c>
      <c r="H1015" s="15">
        <f t="shared" si="235"/>
        <v>7.7872171532846721</v>
      </c>
      <c r="I1015" s="11">
        <f t="shared" si="236"/>
        <v>0.33479361013613657</v>
      </c>
      <c r="J1015" s="32">
        <f t="shared" si="237"/>
        <v>3.8183577798373232E-2</v>
      </c>
      <c r="K1015" s="32">
        <f t="shared" si="238"/>
        <v>26.189269252882948</v>
      </c>
      <c r="L1015" s="8">
        <v>1</v>
      </c>
      <c r="M1015" s="9">
        <v>0</v>
      </c>
      <c r="N1015" s="8">
        <v>1</v>
      </c>
      <c r="O1015" s="9">
        <v>0</v>
      </c>
      <c r="P1015" s="9">
        <v>0</v>
      </c>
      <c r="Q1015" s="9">
        <v>0</v>
      </c>
      <c r="R1015" s="9">
        <v>0</v>
      </c>
      <c r="S1015" s="8">
        <v>628</v>
      </c>
      <c r="T1015" s="9">
        <v>18</v>
      </c>
      <c r="U1015" s="9">
        <f t="shared" si="239"/>
        <v>609</v>
      </c>
      <c r="V1015" s="9">
        <f t="shared" si="240"/>
        <v>36</v>
      </c>
      <c r="W1015" s="7">
        <v>11.32</v>
      </c>
      <c r="X1015" s="7">
        <v>16.41</v>
      </c>
      <c r="Y1015" s="9">
        <v>1</v>
      </c>
      <c r="Z1015" s="9">
        <v>0</v>
      </c>
      <c r="AA1015" s="9">
        <v>1</v>
      </c>
      <c r="AB1015" s="9">
        <v>0</v>
      </c>
      <c r="AC1015" s="9">
        <v>0</v>
      </c>
      <c r="AD1015" s="29">
        <v>0</v>
      </c>
      <c r="AE1015" s="9">
        <v>1</v>
      </c>
      <c r="AF1015" s="9">
        <v>0</v>
      </c>
      <c r="AG1015" s="29">
        <v>0</v>
      </c>
      <c r="AH1015" s="9">
        <v>1</v>
      </c>
      <c r="AI1015" s="29">
        <v>0</v>
      </c>
      <c r="AJ1015" s="20">
        <v>2007</v>
      </c>
      <c r="AK1015" s="32" t="s">
        <v>98</v>
      </c>
      <c r="AL1015" s="32" t="s">
        <v>98</v>
      </c>
      <c r="AM1015" s="32" t="s">
        <v>98</v>
      </c>
      <c r="AN1015" s="42" t="s">
        <v>98</v>
      </c>
      <c r="AO1015" s="41">
        <v>1</v>
      </c>
      <c r="AP1015" s="17">
        <v>0</v>
      </c>
      <c r="AQ1015">
        <v>0.55249999999999999</v>
      </c>
      <c r="AR1015" s="39">
        <f t="shared" si="245"/>
        <v>0.44750000000000001</v>
      </c>
      <c r="AS1015">
        <v>56.05</v>
      </c>
      <c r="AT1015" s="39">
        <v>43.05</v>
      </c>
      <c r="AU1015">
        <v>0</v>
      </c>
      <c r="AV1015" s="17">
        <v>1</v>
      </c>
      <c r="AW1015">
        <v>0</v>
      </c>
      <c r="AX1015" s="17">
        <v>1</v>
      </c>
      <c r="AY1015" s="17" t="s">
        <v>5</v>
      </c>
      <c r="AZ1015">
        <v>0</v>
      </c>
      <c r="BA1015">
        <v>1</v>
      </c>
      <c r="BB1015">
        <v>0</v>
      </c>
      <c r="BC1015">
        <v>0</v>
      </c>
      <c r="BD1015">
        <v>0</v>
      </c>
      <c r="BE1015">
        <v>0</v>
      </c>
      <c r="BF1015" s="17">
        <v>0</v>
      </c>
      <c r="BG1015">
        <v>0</v>
      </c>
      <c r="BH1015">
        <v>1</v>
      </c>
      <c r="BI1015" s="17">
        <v>0</v>
      </c>
      <c r="BJ1015">
        <v>1462</v>
      </c>
      <c r="BK1015">
        <v>176</v>
      </c>
      <c r="BL1015" s="90">
        <f t="shared" si="248"/>
        <v>33.730000000000004</v>
      </c>
      <c r="BM1015">
        <v>1</v>
      </c>
      <c r="BN1015">
        <v>0</v>
      </c>
      <c r="BO1015">
        <v>0</v>
      </c>
      <c r="BP1015">
        <v>0</v>
      </c>
      <c r="BQ1015">
        <v>0</v>
      </c>
      <c r="BR1015">
        <v>0</v>
      </c>
      <c r="BS1015">
        <v>0</v>
      </c>
      <c r="BT1015" s="17">
        <v>0</v>
      </c>
      <c r="BU1015">
        <v>0</v>
      </c>
      <c r="BV1015">
        <v>0</v>
      </c>
      <c r="BW1015">
        <v>1</v>
      </c>
      <c r="BX1015" s="17">
        <v>0</v>
      </c>
      <c r="BY1015">
        <v>0</v>
      </c>
      <c r="BZ1015">
        <v>0</v>
      </c>
      <c r="CA1015">
        <v>0</v>
      </c>
      <c r="CB1015">
        <v>0</v>
      </c>
      <c r="CC1015" s="17">
        <v>0</v>
      </c>
      <c r="CD1015">
        <v>0</v>
      </c>
      <c r="CE1015">
        <v>0</v>
      </c>
      <c r="CF1015">
        <v>1</v>
      </c>
      <c r="CG1015">
        <v>1</v>
      </c>
      <c r="CH1015">
        <v>0</v>
      </c>
      <c r="CI1015">
        <v>1</v>
      </c>
      <c r="CJ1015">
        <v>1</v>
      </c>
      <c r="CK1015">
        <v>1</v>
      </c>
      <c r="CL1015">
        <v>1</v>
      </c>
      <c r="CM1015">
        <v>1</v>
      </c>
      <c r="CN1015">
        <v>1</v>
      </c>
      <c r="CO1015" s="17">
        <v>0</v>
      </c>
      <c r="CP1015">
        <v>0</v>
      </c>
      <c r="CQ1015">
        <v>2</v>
      </c>
      <c r="CR1015">
        <v>0</v>
      </c>
      <c r="CS1015">
        <v>1</v>
      </c>
      <c r="CT1015">
        <v>21</v>
      </c>
      <c r="CZ1015" s="33" t="s">
        <v>85</v>
      </c>
    </row>
    <row r="1016" spans="1:104" x14ac:dyDescent="0.25">
      <c r="A1016">
        <v>1015</v>
      </c>
      <c r="B1016">
        <v>70</v>
      </c>
      <c r="C1016" s="24" t="s">
        <v>4026</v>
      </c>
      <c r="D1016" s="12">
        <v>25.3</v>
      </c>
      <c r="E1016" s="13">
        <f t="shared" si="247"/>
        <v>4.7780925401322003</v>
      </c>
      <c r="F1016" s="7">
        <v>5.2949999999999999</v>
      </c>
      <c r="G1016" s="7">
        <f t="shared" si="234"/>
        <v>20.521907459867801</v>
      </c>
      <c r="H1016" s="15">
        <f t="shared" si="235"/>
        <v>30.0780925401322</v>
      </c>
      <c r="I1016" s="11">
        <f t="shared" si="236"/>
        <v>0.20848443765544997</v>
      </c>
      <c r="J1016" s="32">
        <f t="shared" si="237"/>
        <v>3.9373831474117084E-2</v>
      </c>
      <c r="K1016" s="32">
        <f t="shared" si="238"/>
        <v>25.39757911691585</v>
      </c>
      <c r="L1016" s="8">
        <v>1</v>
      </c>
      <c r="M1016" s="9">
        <v>0</v>
      </c>
      <c r="N1016" s="8">
        <v>1</v>
      </c>
      <c r="O1016" s="9">
        <v>0</v>
      </c>
      <c r="P1016" s="9">
        <v>0</v>
      </c>
      <c r="Q1016" s="9">
        <v>0</v>
      </c>
      <c r="R1016" s="9">
        <v>0</v>
      </c>
      <c r="S1016" s="8">
        <v>628</v>
      </c>
      <c r="T1016" s="9">
        <v>10</v>
      </c>
      <c r="U1016" s="9">
        <f t="shared" si="239"/>
        <v>617</v>
      </c>
      <c r="V1016" s="9">
        <f t="shared" si="240"/>
        <v>36</v>
      </c>
      <c r="W1016" s="7">
        <v>11.32</v>
      </c>
      <c r="X1016" s="7">
        <v>16.41</v>
      </c>
      <c r="Y1016" s="9">
        <v>1</v>
      </c>
      <c r="Z1016" s="9">
        <v>0</v>
      </c>
      <c r="AA1016" s="9">
        <v>1</v>
      </c>
      <c r="AB1016" s="9">
        <v>0</v>
      </c>
      <c r="AC1016" s="9">
        <v>0</v>
      </c>
      <c r="AD1016" s="29">
        <v>0</v>
      </c>
      <c r="AE1016" s="9">
        <v>1</v>
      </c>
      <c r="AF1016" s="9">
        <v>0</v>
      </c>
      <c r="AG1016" s="29">
        <v>0</v>
      </c>
      <c r="AH1016" s="9">
        <v>1</v>
      </c>
      <c r="AI1016" s="29">
        <v>0</v>
      </c>
      <c r="AJ1016" s="20">
        <v>2007</v>
      </c>
      <c r="AK1016" s="32" t="s">
        <v>98</v>
      </c>
      <c r="AL1016" s="32" t="s">
        <v>98</v>
      </c>
      <c r="AM1016" s="32" t="s">
        <v>98</v>
      </c>
      <c r="AN1016" s="42" t="s">
        <v>98</v>
      </c>
      <c r="AO1016" s="41">
        <v>1</v>
      </c>
      <c r="AP1016" s="17">
        <v>0</v>
      </c>
      <c r="AQ1016">
        <v>0.55249999999999999</v>
      </c>
      <c r="AR1016" s="39">
        <f t="shared" si="245"/>
        <v>0.44750000000000001</v>
      </c>
      <c r="AS1016">
        <v>56.05</v>
      </c>
      <c r="AT1016" s="39">
        <v>43.05</v>
      </c>
      <c r="AU1016">
        <v>0</v>
      </c>
      <c r="AV1016" s="17">
        <v>1</v>
      </c>
      <c r="AW1016">
        <v>0</v>
      </c>
      <c r="AX1016" s="17">
        <v>1</v>
      </c>
      <c r="AY1016" s="17" t="s">
        <v>5</v>
      </c>
      <c r="AZ1016">
        <v>0</v>
      </c>
      <c r="BA1016">
        <v>1</v>
      </c>
      <c r="BB1016">
        <v>0</v>
      </c>
      <c r="BC1016">
        <v>0</v>
      </c>
      <c r="BD1016">
        <v>0</v>
      </c>
      <c r="BE1016">
        <v>0</v>
      </c>
      <c r="BF1016" s="17">
        <v>0</v>
      </c>
      <c r="BG1016">
        <v>0</v>
      </c>
      <c r="BH1016">
        <v>1</v>
      </c>
      <c r="BI1016" s="17">
        <v>0</v>
      </c>
      <c r="BJ1016">
        <v>1462</v>
      </c>
      <c r="BK1016">
        <v>176</v>
      </c>
      <c r="BL1016" s="90">
        <f t="shared" si="248"/>
        <v>33.730000000000004</v>
      </c>
      <c r="BM1016">
        <v>0</v>
      </c>
      <c r="BN1016">
        <v>0</v>
      </c>
      <c r="BO1016">
        <v>0</v>
      </c>
      <c r="BP1016">
        <v>0</v>
      </c>
      <c r="BQ1016">
        <v>1</v>
      </c>
      <c r="BR1016">
        <v>0</v>
      </c>
      <c r="BS1016">
        <v>0</v>
      </c>
      <c r="BT1016" s="17">
        <v>0</v>
      </c>
      <c r="BU1016">
        <v>0</v>
      </c>
      <c r="BV1016">
        <v>1</v>
      </c>
      <c r="BW1016">
        <v>0</v>
      </c>
      <c r="BX1016" s="17">
        <v>0</v>
      </c>
      <c r="BY1016">
        <v>0</v>
      </c>
      <c r="BZ1016">
        <v>0</v>
      </c>
      <c r="CA1016">
        <v>0</v>
      </c>
      <c r="CB1016">
        <v>0</v>
      </c>
      <c r="CC1016" s="17">
        <v>0</v>
      </c>
      <c r="CD1016">
        <v>0</v>
      </c>
      <c r="CE1016">
        <v>0</v>
      </c>
      <c r="CF1016">
        <v>1</v>
      </c>
      <c r="CG1016">
        <v>1</v>
      </c>
      <c r="CH1016">
        <v>0</v>
      </c>
      <c r="CI1016">
        <v>1</v>
      </c>
      <c r="CJ1016">
        <v>1</v>
      </c>
      <c r="CK1016">
        <v>1</v>
      </c>
      <c r="CL1016">
        <v>0</v>
      </c>
      <c r="CM1016">
        <v>0</v>
      </c>
      <c r="CN1016">
        <v>1</v>
      </c>
      <c r="CO1016" s="17">
        <v>0</v>
      </c>
      <c r="CP1016">
        <v>0</v>
      </c>
      <c r="CQ1016">
        <v>2</v>
      </c>
      <c r="CR1016">
        <v>0</v>
      </c>
      <c r="CS1016">
        <v>1</v>
      </c>
      <c r="CT1016">
        <v>21</v>
      </c>
      <c r="CZ1016" s="33" t="s">
        <v>85</v>
      </c>
    </row>
    <row r="1017" spans="1:104" x14ac:dyDescent="0.25">
      <c r="A1017">
        <v>1016</v>
      </c>
      <c r="B1017">
        <v>70</v>
      </c>
      <c r="C1017" s="24" t="s">
        <v>4026</v>
      </c>
      <c r="D1017" s="12">
        <v>29</v>
      </c>
      <c r="E1017" s="13">
        <f t="shared" si="247"/>
        <v>6.2634989200863931</v>
      </c>
      <c r="F1017" s="7">
        <v>4.63</v>
      </c>
      <c r="G1017" s="7">
        <f t="shared" si="234"/>
        <v>22.736501079913609</v>
      </c>
      <c r="H1017" s="15">
        <f t="shared" si="235"/>
        <v>35.263498920086391</v>
      </c>
      <c r="I1017" s="11">
        <f t="shared" si="236"/>
        <v>0.18324072479867753</v>
      </c>
      <c r="J1017" s="32">
        <f t="shared" si="237"/>
        <v>3.9576830410081545E-2</v>
      </c>
      <c r="K1017" s="32">
        <f t="shared" si="238"/>
        <v>25.267308918838193</v>
      </c>
      <c r="L1017" s="8">
        <v>1</v>
      </c>
      <c r="M1017" s="9">
        <v>0</v>
      </c>
      <c r="N1017" s="8">
        <v>1</v>
      </c>
      <c r="O1017" s="9">
        <v>0</v>
      </c>
      <c r="P1017" s="9">
        <v>0</v>
      </c>
      <c r="Q1017" s="9">
        <v>0</v>
      </c>
      <c r="R1017" s="9">
        <v>0</v>
      </c>
      <c r="S1017" s="8">
        <v>628</v>
      </c>
      <c r="T1017" s="9">
        <v>10</v>
      </c>
      <c r="U1017" s="9">
        <f t="shared" si="239"/>
        <v>617</v>
      </c>
      <c r="V1017" s="9">
        <f t="shared" si="240"/>
        <v>36</v>
      </c>
      <c r="W1017" s="7">
        <v>11.32</v>
      </c>
      <c r="X1017" s="7">
        <v>16.41</v>
      </c>
      <c r="Y1017" s="9">
        <v>1</v>
      </c>
      <c r="Z1017" s="9">
        <v>0</v>
      </c>
      <c r="AA1017" s="9">
        <v>1</v>
      </c>
      <c r="AB1017" s="9">
        <v>0</v>
      </c>
      <c r="AC1017" s="9">
        <v>0</v>
      </c>
      <c r="AD1017" s="29">
        <v>0</v>
      </c>
      <c r="AE1017" s="9">
        <v>1</v>
      </c>
      <c r="AF1017" s="9">
        <v>0</v>
      </c>
      <c r="AG1017" s="29">
        <v>0</v>
      </c>
      <c r="AH1017" s="9">
        <v>1</v>
      </c>
      <c r="AI1017" s="29">
        <v>0</v>
      </c>
      <c r="AJ1017" s="20">
        <v>2007</v>
      </c>
      <c r="AK1017" s="32" t="s">
        <v>98</v>
      </c>
      <c r="AL1017" s="32" t="s">
        <v>98</v>
      </c>
      <c r="AM1017" s="32" t="s">
        <v>98</v>
      </c>
      <c r="AN1017" s="42" t="s">
        <v>98</v>
      </c>
      <c r="AO1017" s="41">
        <v>1</v>
      </c>
      <c r="AP1017" s="17">
        <v>0</v>
      </c>
      <c r="AQ1017">
        <v>0.55249999999999999</v>
      </c>
      <c r="AR1017" s="39">
        <f t="shared" si="245"/>
        <v>0.44750000000000001</v>
      </c>
      <c r="AS1017">
        <v>56.05</v>
      </c>
      <c r="AT1017" s="39">
        <v>43.05</v>
      </c>
      <c r="AU1017">
        <v>0</v>
      </c>
      <c r="AV1017" s="17">
        <v>1</v>
      </c>
      <c r="AW1017">
        <v>0</v>
      </c>
      <c r="AX1017" s="17">
        <v>1</v>
      </c>
      <c r="AY1017" s="17" t="s">
        <v>5</v>
      </c>
      <c r="AZ1017">
        <v>0</v>
      </c>
      <c r="BA1017">
        <v>1</v>
      </c>
      <c r="BB1017">
        <v>0</v>
      </c>
      <c r="BC1017">
        <v>0</v>
      </c>
      <c r="BD1017">
        <v>0</v>
      </c>
      <c r="BE1017">
        <v>0</v>
      </c>
      <c r="BF1017" s="17">
        <v>0</v>
      </c>
      <c r="BG1017">
        <v>0</v>
      </c>
      <c r="BH1017">
        <v>1</v>
      </c>
      <c r="BI1017" s="17">
        <v>0</v>
      </c>
      <c r="BJ1017">
        <v>1462</v>
      </c>
      <c r="BK1017">
        <v>176</v>
      </c>
      <c r="BL1017" s="90">
        <f t="shared" si="248"/>
        <v>33.730000000000004</v>
      </c>
      <c r="BM1017">
        <v>0</v>
      </c>
      <c r="BN1017">
        <v>0</v>
      </c>
      <c r="BO1017">
        <v>0</v>
      </c>
      <c r="BP1017">
        <v>0</v>
      </c>
      <c r="BQ1017">
        <v>1</v>
      </c>
      <c r="BR1017">
        <v>0</v>
      </c>
      <c r="BS1017">
        <v>0</v>
      </c>
      <c r="BT1017" s="17">
        <v>0</v>
      </c>
      <c r="BU1017">
        <v>0</v>
      </c>
      <c r="BV1017">
        <v>1</v>
      </c>
      <c r="BW1017">
        <v>0</v>
      </c>
      <c r="BX1017" s="17">
        <v>0</v>
      </c>
      <c r="BY1017">
        <v>0</v>
      </c>
      <c r="BZ1017">
        <v>0</v>
      </c>
      <c r="CA1017">
        <v>0</v>
      </c>
      <c r="CB1017">
        <v>0</v>
      </c>
      <c r="CC1017" s="17">
        <v>0</v>
      </c>
      <c r="CD1017">
        <v>0</v>
      </c>
      <c r="CE1017">
        <v>0</v>
      </c>
      <c r="CF1017">
        <v>1</v>
      </c>
      <c r="CG1017">
        <v>1</v>
      </c>
      <c r="CH1017">
        <v>0</v>
      </c>
      <c r="CI1017">
        <v>1</v>
      </c>
      <c r="CJ1017">
        <v>1</v>
      </c>
      <c r="CK1017">
        <v>1</v>
      </c>
      <c r="CL1017">
        <v>0</v>
      </c>
      <c r="CM1017">
        <v>0</v>
      </c>
      <c r="CN1017">
        <v>1</v>
      </c>
      <c r="CO1017" s="17">
        <v>0</v>
      </c>
      <c r="CP1017">
        <v>0</v>
      </c>
      <c r="CQ1017">
        <v>2</v>
      </c>
      <c r="CR1017">
        <v>0</v>
      </c>
      <c r="CS1017">
        <v>1</v>
      </c>
      <c r="CT1017">
        <v>21</v>
      </c>
      <c r="CZ1017" s="33" t="s">
        <v>85</v>
      </c>
    </row>
    <row r="1018" spans="1:104" x14ac:dyDescent="0.25">
      <c r="A1018">
        <v>1017</v>
      </c>
      <c r="B1018">
        <v>70</v>
      </c>
      <c r="C1018" s="24" t="s">
        <v>4026</v>
      </c>
      <c r="D1018" s="12">
        <v>25.7</v>
      </c>
      <c r="E1018" s="13">
        <f t="shared" si="247"/>
        <v>3.9919229574401989</v>
      </c>
      <c r="F1018" s="7">
        <v>6.4379999999999997</v>
      </c>
      <c r="G1018" s="7">
        <f t="shared" si="234"/>
        <v>21.7080770425598</v>
      </c>
      <c r="H1018" s="15">
        <f t="shared" si="235"/>
        <v>29.691922957440198</v>
      </c>
      <c r="I1018" s="11">
        <f t="shared" si="236"/>
        <v>0.25204499171861505</v>
      </c>
      <c r="J1018" s="32">
        <f t="shared" si="237"/>
        <v>3.9149579328769037E-2</v>
      </c>
      <c r="K1018" s="32">
        <f t="shared" si="238"/>
        <v>25.543058626562324</v>
      </c>
      <c r="L1018" s="8">
        <v>1</v>
      </c>
      <c r="M1018" s="9">
        <v>0</v>
      </c>
      <c r="N1018" s="8">
        <v>1</v>
      </c>
      <c r="O1018" s="9">
        <v>0</v>
      </c>
      <c r="P1018" s="9">
        <v>0</v>
      </c>
      <c r="Q1018" s="9">
        <v>0</v>
      </c>
      <c r="R1018" s="9">
        <v>0</v>
      </c>
      <c r="S1018" s="8">
        <v>628</v>
      </c>
      <c r="T1018" s="9">
        <v>16</v>
      </c>
      <c r="U1018" s="9">
        <f t="shared" si="239"/>
        <v>611</v>
      </c>
      <c r="V1018" s="9">
        <f t="shared" si="240"/>
        <v>36</v>
      </c>
      <c r="W1018" s="7">
        <v>11.32</v>
      </c>
      <c r="X1018" s="7">
        <v>16.41</v>
      </c>
      <c r="Y1018" s="9">
        <v>1</v>
      </c>
      <c r="Z1018" s="9">
        <v>0</v>
      </c>
      <c r="AA1018" s="9">
        <v>1</v>
      </c>
      <c r="AB1018" s="9">
        <v>0</v>
      </c>
      <c r="AC1018" s="9">
        <v>0</v>
      </c>
      <c r="AD1018" s="29">
        <v>0</v>
      </c>
      <c r="AE1018" s="9">
        <v>1</v>
      </c>
      <c r="AF1018" s="9">
        <v>0</v>
      </c>
      <c r="AG1018" s="29">
        <v>0</v>
      </c>
      <c r="AH1018" s="9">
        <v>1</v>
      </c>
      <c r="AI1018" s="29">
        <v>0</v>
      </c>
      <c r="AJ1018" s="20">
        <v>2007</v>
      </c>
      <c r="AK1018" s="32" t="s">
        <v>98</v>
      </c>
      <c r="AL1018" s="32" t="s">
        <v>98</v>
      </c>
      <c r="AM1018" s="32" t="s">
        <v>98</v>
      </c>
      <c r="AN1018" s="42" t="s">
        <v>98</v>
      </c>
      <c r="AO1018" s="41">
        <v>1</v>
      </c>
      <c r="AP1018" s="17">
        <v>0</v>
      </c>
      <c r="AQ1018">
        <v>0.55249999999999999</v>
      </c>
      <c r="AR1018" s="39">
        <f t="shared" si="245"/>
        <v>0.44750000000000001</v>
      </c>
      <c r="AS1018">
        <v>56.05</v>
      </c>
      <c r="AT1018" s="39">
        <v>43.05</v>
      </c>
      <c r="AU1018">
        <v>0</v>
      </c>
      <c r="AV1018" s="17">
        <v>1</v>
      </c>
      <c r="AW1018">
        <v>0</v>
      </c>
      <c r="AX1018" s="17">
        <v>1</v>
      </c>
      <c r="AY1018" s="17" t="s">
        <v>5</v>
      </c>
      <c r="AZ1018">
        <v>0</v>
      </c>
      <c r="BA1018">
        <v>1</v>
      </c>
      <c r="BB1018">
        <v>0</v>
      </c>
      <c r="BC1018">
        <v>0</v>
      </c>
      <c r="BD1018">
        <v>0</v>
      </c>
      <c r="BE1018">
        <v>0</v>
      </c>
      <c r="BF1018" s="17">
        <v>0</v>
      </c>
      <c r="BG1018">
        <v>0</v>
      </c>
      <c r="BH1018">
        <v>1</v>
      </c>
      <c r="BI1018" s="17">
        <v>0</v>
      </c>
      <c r="BJ1018">
        <v>1462</v>
      </c>
      <c r="BK1018">
        <v>176</v>
      </c>
      <c r="BL1018" s="90">
        <f t="shared" si="248"/>
        <v>33.730000000000004</v>
      </c>
      <c r="BM1018">
        <v>0</v>
      </c>
      <c r="BN1018">
        <v>0</v>
      </c>
      <c r="BO1018">
        <v>0</v>
      </c>
      <c r="BP1018">
        <v>0</v>
      </c>
      <c r="BQ1018">
        <v>1</v>
      </c>
      <c r="BR1018">
        <v>0</v>
      </c>
      <c r="BS1018">
        <v>0</v>
      </c>
      <c r="BT1018" s="17">
        <v>0</v>
      </c>
      <c r="BU1018">
        <v>0</v>
      </c>
      <c r="BV1018">
        <v>1</v>
      </c>
      <c r="BW1018">
        <v>0</v>
      </c>
      <c r="BX1018" s="17">
        <v>0</v>
      </c>
      <c r="BY1018">
        <v>0</v>
      </c>
      <c r="BZ1018">
        <v>0</v>
      </c>
      <c r="CA1018">
        <v>0</v>
      </c>
      <c r="CB1018">
        <v>0</v>
      </c>
      <c r="CC1018" s="17">
        <v>0</v>
      </c>
      <c r="CD1018">
        <v>0</v>
      </c>
      <c r="CE1018">
        <v>0</v>
      </c>
      <c r="CF1018">
        <v>1</v>
      </c>
      <c r="CG1018">
        <v>1</v>
      </c>
      <c r="CH1018">
        <v>0</v>
      </c>
      <c r="CI1018">
        <v>1</v>
      </c>
      <c r="CJ1018">
        <v>1</v>
      </c>
      <c r="CK1018">
        <v>1</v>
      </c>
      <c r="CL1018">
        <v>0</v>
      </c>
      <c r="CM1018">
        <v>1</v>
      </c>
      <c r="CN1018">
        <v>1</v>
      </c>
      <c r="CO1018" s="17">
        <v>0</v>
      </c>
      <c r="CP1018">
        <v>0</v>
      </c>
      <c r="CQ1018">
        <v>2</v>
      </c>
      <c r="CR1018">
        <v>0</v>
      </c>
      <c r="CS1018">
        <v>1</v>
      </c>
      <c r="CT1018">
        <v>21</v>
      </c>
      <c r="CZ1018" s="33" t="s">
        <v>85</v>
      </c>
    </row>
    <row r="1019" spans="1:104" x14ac:dyDescent="0.25">
      <c r="A1019">
        <v>1018</v>
      </c>
      <c r="B1019">
        <v>70</v>
      </c>
      <c r="C1019" s="24" t="s">
        <v>4026</v>
      </c>
      <c r="D1019" s="12">
        <v>28.9</v>
      </c>
      <c r="E1019" s="13">
        <f t="shared" si="247"/>
        <v>4.0211492973424239</v>
      </c>
      <c r="F1019" s="7">
        <v>7.1870000000000003</v>
      </c>
      <c r="G1019" s="7">
        <f t="shared" si="234"/>
        <v>24.878850702657573</v>
      </c>
      <c r="H1019" s="15">
        <f t="shared" si="235"/>
        <v>32.921149297342424</v>
      </c>
      <c r="I1019" s="11">
        <f t="shared" si="236"/>
        <v>0.27919302920971634</v>
      </c>
      <c r="J1019" s="32">
        <f t="shared" si="237"/>
        <v>3.8846949938738877E-2</v>
      </c>
      <c r="K1019" s="32">
        <f t="shared" si="238"/>
        <v>25.742046713499686</v>
      </c>
      <c r="L1019" s="8">
        <v>1</v>
      </c>
      <c r="M1019" s="9">
        <v>0</v>
      </c>
      <c r="N1019" s="8">
        <v>1</v>
      </c>
      <c r="O1019" s="9">
        <v>0</v>
      </c>
      <c r="P1019" s="9">
        <v>0</v>
      </c>
      <c r="Q1019" s="9">
        <v>0</v>
      </c>
      <c r="R1019" s="9">
        <v>0</v>
      </c>
      <c r="S1019" s="8">
        <v>628</v>
      </c>
      <c r="T1019" s="9">
        <v>16</v>
      </c>
      <c r="U1019" s="9">
        <f t="shared" si="239"/>
        <v>611</v>
      </c>
      <c r="V1019" s="9">
        <f t="shared" si="240"/>
        <v>36</v>
      </c>
      <c r="W1019" s="7">
        <v>11.32</v>
      </c>
      <c r="X1019" s="7">
        <v>16.41</v>
      </c>
      <c r="Y1019" s="9">
        <v>1</v>
      </c>
      <c r="Z1019" s="9">
        <v>0</v>
      </c>
      <c r="AA1019" s="9">
        <v>1</v>
      </c>
      <c r="AB1019" s="9">
        <v>0</v>
      </c>
      <c r="AC1019" s="9">
        <v>0</v>
      </c>
      <c r="AD1019" s="29">
        <v>0</v>
      </c>
      <c r="AE1019" s="9">
        <v>1</v>
      </c>
      <c r="AF1019" s="9">
        <v>0</v>
      </c>
      <c r="AG1019" s="29">
        <v>0</v>
      </c>
      <c r="AH1019" s="9">
        <v>1</v>
      </c>
      <c r="AI1019" s="29">
        <v>0</v>
      </c>
      <c r="AJ1019" s="20">
        <v>2007</v>
      </c>
      <c r="AK1019" s="32" t="s">
        <v>98</v>
      </c>
      <c r="AL1019" s="32" t="s">
        <v>98</v>
      </c>
      <c r="AM1019" s="32" t="s">
        <v>98</v>
      </c>
      <c r="AN1019" s="42" t="s">
        <v>98</v>
      </c>
      <c r="AO1019" s="41">
        <v>1</v>
      </c>
      <c r="AP1019" s="17">
        <v>0</v>
      </c>
      <c r="AQ1019">
        <v>0.55249999999999999</v>
      </c>
      <c r="AR1019" s="39">
        <f t="shared" si="245"/>
        <v>0.44750000000000001</v>
      </c>
      <c r="AS1019">
        <v>56.05</v>
      </c>
      <c r="AT1019" s="39">
        <v>43.05</v>
      </c>
      <c r="AU1019">
        <v>0</v>
      </c>
      <c r="AV1019" s="17">
        <v>1</v>
      </c>
      <c r="AW1019">
        <v>0</v>
      </c>
      <c r="AX1019" s="17">
        <v>1</v>
      </c>
      <c r="AY1019" s="17" t="s">
        <v>5</v>
      </c>
      <c r="AZ1019">
        <v>0</v>
      </c>
      <c r="BA1019">
        <v>1</v>
      </c>
      <c r="BB1019">
        <v>0</v>
      </c>
      <c r="BC1019">
        <v>0</v>
      </c>
      <c r="BD1019">
        <v>0</v>
      </c>
      <c r="BE1019">
        <v>0</v>
      </c>
      <c r="BF1019" s="17">
        <v>0</v>
      </c>
      <c r="BG1019">
        <v>0</v>
      </c>
      <c r="BH1019">
        <v>1</v>
      </c>
      <c r="BI1019" s="17">
        <v>0</v>
      </c>
      <c r="BJ1019">
        <v>1462</v>
      </c>
      <c r="BK1019">
        <v>176</v>
      </c>
      <c r="BL1019" s="90">
        <f t="shared" si="248"/>
        <v>33.730000000000004</v>
      </c>
      <c r="BM1019">
        <v>0</v>
      </c>
      <c r="BN1019">
        <v>0</v>
      </c>
      <c r="BO1019">
        <v>0</v>
      </c>
      <c r="BP1019">
        <v>0</v>
      </c>
      <c r="BQ1019">
        <v>1</v>
      </c>
      <c r="BR1019">
        <v>0</v>
      </c>
      <c r="BS1019">
        <v>0</v>
      </c>
      <c r="BT1019" s="17">
        <v>0</v>
      </c>
      <c r="BU1019">
        <v>0</v>
      </c>
      <c r="BV1019">
        <v>1</v>
      </c>
      <c r="BW1019">
        <v>0</v>
      </c>
      <c r="BX1019" s="17">
        <v>0</v>
      </c>
      <c r="BY1019">
        <v>0</v>
      </c>
      <c r="BZ1019">
        <v>0</v>
      </c>
      <c r="CA1019">
        <v>0</v>
      </c>
      <c r="CB1019">
        <v>0</v>
      </c>
      <c r="CC1019" s="17">
        <v>0</v>
      </c>
      <c r="CD1019">
        <v>0</v>
      </c>
      <c r="CE1019">
        <v>0</v>
      </c>
      <c r="CF1019">
        <v>1</v>
      </c>
      <c r="CG1019">
        <v>1</v>
      </c>
      <c r="CH1019">
        <v>0</v>
      </c>
      <c r="CI1019">
        <v>1</v>
      </c>
      <c r="CJ1019">
        <v>1</v>
      </c>
      <c r="CK1019">
        <v>1</v>
      </c>
      <c r="CL1019">
        <v>0</v>
      </c>
      <c r="CM1019">
        <v>1</v>
      </c>
      <c r="CN1019">
        <v>1</v>
      </c>
      <c r="CO1019" s="17">
        <v>0</v>
      </c>
      <c r="CP1019">
        <v>0</v>
      </c>
      <c r="CQ1019">
        <v>2</v>
      </c>
      <c r="CR1019">
        <v>0</v>
      </c>
      <c r="CS1019">
        <v>1</v>
      </c>
      <c r="CT1019">
        <v>21</v>
      </c>
      <c r="CZ1019" s="33" t="s">
        <v>85</v>
      </c>
    </row>
    <row r="1020" spans="1:104" x14ac:dyDescent="0.25">
      <c r="A1020">
        <v>1019</v>
      </c>
      <c r="B1020">
        <v>70</v>
      </c>
      <c r="C1020" s="24" t="s">
        <v>4026</v>
      </c>
      <c r="D1020" s="12">
        <v>26.8</v>
      </c>
      <c r="E1020" s="13">
        <f t="shared" si="247"/>
        <v>3.9592258827005464</v>
      </c>
      <c r="F1020" s="7">
        <v>6.7690000000000001</v>
      </c>
      <c r="G1020" s="7">
        <f t="shared" si="234"/>
        <v>22.840774117299453</v>
      </c>
      <c r="H1020" s="15">
        <f t="shared" si="235"/>
        <v>30.759225882700548</v>
      </c>
      <c r="I1020" s="11">
        <f t="shared" si="236"/>
        <v>0.26432144341011521</v>
      </c>
      <c r="J1020" s="32">
        <f t="shared" si="237"/>
        <v>3.9048817167988657E-2</v>
      </c>
      <c r="K1020" s="32">
        <f t="shared" si="238"/>
        <v>25.608970322916147</v>
      </c>
      <c r="L1020" s="8">
        <v>1</v>
      </c>
      <c r="M1020" s="9">
        <v>0</v>
      </c>
      <c r="N1020" s="8">
        <v>1</v>
      </c>
      <c r="O1020" s="9">
        <v>0</v>
      </c>
      <c r="P1020" s="9">
        <v>0</v>
      </c>
      <c r="Q1020" s="9">
        <v>0</v>
      </c>
      <c r="R1020" s="9">
        <v>0</v>
      </c>
      <c r="S1020" s="8">
        <v>628</v>
      </c>
      <c r="T1020" s="9">
        <v>17</v>
      </c>
      <c r="U1020" s="9">
        <f t="shared" si="239"/>
        <v>610</v>
      </c>
      <c r="V1020" s="9">
        <f t="shared" si="240"/>
        <v>36</v>
      </c>
      <c r="W1020" s="7">
        <v>11.32</v>
      </c>
      <c r="X1020" s="7">
        <v>16.41</v>
      </c>
      <c r="Y1020" s="9">
        <v>1</v>
      </c>
      <c r="Z1020" s="9">
        <v>0</v>
      </c>
      <c r="AA1020" s="9">
        <v>1</v>
      </c>
      <c r="AB1020" s="9">
        <v>0</v>
      </c>
      <c r="AC1020" s="9">
        <v>0</v>
      </c>
      <c r="AD1020" s="29">
        <v>0</v>
      </c>
      <c r="AE1020" s="9">
        <v>1</v>
      </c>
      <c r="AF1020" s="9">
        <v>0</v>
      </c>
      <c r="AG1020" s="29">
        <v>0</v>
      </c>
      <c r="AH1020" s="9">
        <v>1</v>
      </c>
      <c r="AI1020" s="29">
        <v>0</v>
      </c>
      <c r="AJ1020" s="20">
        <v>2007</v>
      </c>
      <c r="AK1020" s="32" t="s">
        <v>98</v>
      </c>
      <c r="AL1020" s="32" t="s">
        <v>98</v>
      </c>
      <c r="AM1020" s="32" t="s">
        <v>98</v>
      </c>
      <c r="AN1020" s="42" t="s">
        <v>98</v>
      </c>
      <c r="AO1020" s="41">
        <v>1</v>
      </c>
      <c r="AP1020" s="17">
        <v>0</v>
      </c>
      <c r="AQ1020">
        <v>0.55249999999999999</v>
      </c>
      <c r="AR1020" s="39">
        <f t="shared" si="245"/>
        <v>0.44750000000000001</v>
      </c>
      <c r="AS1020">
        <v>56.05</v>
      </c>
      <c r="AT1020" s="39">
        <v>43.05</v>
      </c>
      <c r="AU1020">
        <v>0</v>
      </c>
      <c r="AV1020" s="17">
        <v>1</v>
      </c>
      <c r="AW1020">
        <v>0</v>
      </c>
      <c r="AX1020" s="17">
        <v>1</v>
      </c>
      <c r="AY1020" s="17" t="s">
        <v>5</v>
      </c>
      <c r="AZ1020">
        <v>0</v>
      </c>
      <c r="BA1020">
        <v>1</v>
      </c>
      <c r="BB1020">
        <v>0</v>
      </c>
      <c r="BC1020">
        <v>0</v>
      </c>
      <c r="BD1020">
        <v>0</v>
      </c>
      <c r="BE1020">
        <v>0</v>
      </c>
      <c r="BF1020" s="17">
        <v>0</v>
      </c>
      <c r="BG1020">
        <v>0</v>
      </c>
      <c r="BH1020">
        <v>1</v>
      </c>
      <c r="BI1020" s="17">
        <v>0</v>
      </c>
      <c r="BJ1020">
        <v>1462</v>
      </c>
      <c r="BK1020">
        <v>176</v>
      </c>
      <c r="BL1020" s="90">
        <f t="shared" si="248"/>
        <v>33.730000000000004</v>
      </c>
      <c r="BM1020">
        <v>0</v>
      </c>
      <c r="BN1020">
        <v>0</v>
      </c>
      <c r="BO1020">
        <v>0</v>
      </c>
      <c r="BP1020">
        <v>0</v>
      </c>
      <c r="BQ1020">
        <v>1</v>
      </c>
      <c r="BR1020">
        <v>0</v>
      </c>
      <c r="BS1020">
        <v>0</v>
      </c>
      <c r="BT1020" s="17">
        <v>0</v>
      </c>
      <c r="BU1020">
        <v>0</v>
      </c>
      <c r="BV1020">
        <v>1</v>
      </c>
      <c r="BW1020">
        <v>0</v>
      </c>
      <c r="BX1020" s="17">
        <v>0</v>
      </c>
      <c r="BY1020">
        <v>0</v>
      </c>
      <c r="BZ1020">
        <v>0</v>
      </c>
      <c r="CA1020">
        <v>0</v>
      </c>
      <c r="CB1020">
        <v>0</v>
      </c>
      <c r="CC1020" s="17">
        <v>0</v>
      </c>
      <c r="CD1020">
        <v>0</v>
      </c>
      <c r="CE1020">
        <v>0</v>
      </c>
      <c r="CF1020">
        <v>1</v>
      </c>
      <c r="CG1020">
        <v>1</v>
      </c>
      <c r="CH1020">
        <v>0</v>
      </c>
      <c r="CI1020">
        <v>1</v>
      </c>
      <c r="CJ1020">
        <v>1</v>
      </c>
      <c r="CK1020">
        <v>1</v>
      </c>
      <c r="CL1020">
        <v>1</v>
      </c>
      <c r="CM1020">
        <v>1</v>
      </c>
      <c r="CN1020">
        <v>1</v>
      </c>
      <c r="CO1020" s="17">
        <v>0</v>
      </c>
      <c r="CP1020">
        <v>0</v>
      </c>
      <c r="CQ1020">
        <v>2</v>
      </c>
      <c r="CR1020">
        <v>0</v>
      </c>
      <c r="CS1020">
        <v>1</v>
      </c>
      <c r="CT1020">
        <v>21</v>
      </c>
      <c r="CZ1020" s="33" t="s">
        <v>85</v>
      </c>
    </row>
    <row r="1021" spans="1:104" x14ac:dyDescent="0.25">
      <c r="A1021">
        <v>1020</v>
      </c>
      <c r="B1021">
        <v>70</v>
      </c>
      <c r="C1021" s="24" t="s">
        <v>4026</v>
      </c>
      <c r="D1021" s="12">
        <v>30</v>
      </c>
      <c r="E1021" s="13">
        <f t="shared" si="247"/>
        <v>3.8510911424903722</v>
      </c>
      <c r="F1021" s="7">
        <v>7.79</v>
      </c>
      <c r="G1021" s="7">
        <f t="shared" si="234"/>
        <v>26.148908857509628</v>
      </c>
      <c r="H1021" s="15">
        <f t="shared" si="235"/>
        <v>33.851091142490375</v>
      </c>
      <c r="I1021" s="11">
        <f t="shared" si="236"/>
        <v>0.30080042974255133</v>
      </c>
      <c r="J1021" s="32">
        <f t="shared" si="237"/>
        <v>3.861366235462789E-2</v>
      </c>
      <c r="K1021" s="32">
        <f t="shared" si="238"/>
        <v>25.897569384017491</v>
      </c>
      <c r="L1021" s="8">
        <v>1</v>
      </c>
      <c r="M1021" s="9">
        <v>0</v>
      </c>
      <c r="N1021" s="8">
        <v>1</v>
      </c>
      <c r="O1021" s="9">
        <v>0</v>
      </c>
      <c r="P1021" s="9">
        <v>0</v>
      </c>
      <c r="Q1021" s="9">
        <v>0</v>
      </c>
      <c r="R1021" s="9">
        <v>0</v>
      </c>
      <c r="S1021" s="8">
        <v>628</v>
      </c>
      <c r="T1021" s="9">
        <v>17</v>
      </c>
      <c r="U1021" s="9">
        <f t="shared" si="239"/>
        <v>610</v>
      </c>
      <c r="V1021" s="9">
        <f t="shared" si="240"/>
        <v>36</v>
      </c>
      <c r="W1021" s="7">
        <v>11.32</v>
      </c>
      <c r="X1021" s="7">
        <v>16.41</v>
      </c>
      <c r="Y1021" s="9">
        <v>1</v>
      </c>
      <c r="Z1021" s="9">
        <v>0</v>
      </c>
      <c r="AA1021" s="9">
        <v>1</v>
      </c>
      <c r="AB1021" s="9">
        <v>0</v>
      </c>
      <c r="AC1021" s="9">
        <v>0</v>
      </c>
      <c r="AD1021" s="29">
        <v>0</v>
      </c>
      <c r="AE1021" s="9">
        <v>1</v>
      </c>
      <c r="AF1021" s="9">
        <v>0</v>
      </c>
      <c r="AG1021" s="29">
        <v>0</v>
      </c>
      <c r="AH1021" s="9">
        <v>1</v>
      </c>
      <c r="AI1021" s="29">
        <v>0</v>
      </c>
      <c r="AJ1021" s="20">
        <v>2007</v>
      </c>
      <c r="AK1021" s="32" t="s">
        <v>98</v>
      </c>
      <c r="AL1021" s="32" t="s">
        <v>98</v>
      </c>
      <c r="AM1021" s="32" t="s">
        <v>98</v>
      </c>
      <c r="AN1021" s="42" t="s">
        <v>98</v>
      </c>
      <c r="AO1021" s="41">
        <v>1</v>
      </c>
      <c r="AP1021" s="17">
        <v>0</v>
      </c>
      <c r="AQ1021">
        <v>0.55249999999999999</v>
      </c>
      <c r="AR1021" s="39">
        <f t="shared" si="245"/>
        <v>0.44750000000000001</v>
      </c>
      <c r="AS1021">
        <v>56.05</v>
      </c>
      <c r="AT1021" s="39">
        <v>43.05</v>
      </c>
      <c r="AU1021">
        <v>0</v>
      </c>
      <c r="AV1021" s="17">
        <v>1</v>
      </c>
      <c r="AW1021">
        <v>0</v>
      </c>
      <c r="AX1021" s="17">
        <v>1</v>
      </c>
      <c r="AY1021" s="17" t="s">
        <v>5</v>
      </c>
      <c r="AZ1021">
        <v>0</v>
      </c>
      <c r="BA1021">
        <v>1</v>
      </c>
      <c r="BB1021">
        <v>0</v>
      </c>
      <c r="BC1021">
        <v>0</v>
      </c>
      <c r="BD1021">
        <v>0</v>
      </c>
      <c r="BE1021">
        <v>0</v>
      </c>
      <c r="BF1021" s="17">
        <v>0</v>
      </c>
      <c r="BG1021">
        <v>0</v>
      </c>
      <c r="BH1021">
        <v>1</v>
      </c>
      <c r="BI1021" s="17">
        <v>0</v>
      </c>
      <c r="BJ1021">
        <v>1462</v>
      </c>
      <c r="BK1021">
        <v>176</v>
      </c>
      <c r="BL1021" s="90">
        <f t="shared" si="248"/>
        <v>33.730000000000004</v>
      </c>
      <c r="BM1021">
        <v>0</v>
      </c>
      <c r="BN1021">
        <v>0</v>
      </c>
      <c r="BO1021">
        <v>0</v>
      </c>
      <c r="BP1021">
        <v>0</v>
      </c>
      <c r="BQ1021">
        <v>1</v>
      </c>
      <c r="BR1021">
        <v>0</v>
      </c>
      <c r="BS1021">
        <v>0</v>
      </c>
      <c r="BT1021" s="17">
        <v>0</v>
      </c>
      <c r="BU1021">
        <v>0</v>
      </c>
      <c r="BV1021">
        <v>1</v>
      </c>
      <c r="BW1021">
        <v>0</v>
      </c>
      <c r="BX1021" s="17">
        <v>0</v>
      </c>
      <c r="BY1021">
        <v>0</v>
      </c>
      <c r="BZ1021">
        <v>0</v>
      </c>
      <c r="CA1021">
        <v>0</v>
      </c>
      <c r="CB1021">
        <v>0</v>
      </c>
      <c r="CC1021" s="17">
        <v>0</v>
      </c>
      <c r="CD1021">
        <v>0</v>
      </c>
      <c r="CE1021">
        <v>0</v>
      </c>
      <c r="CF1021">
        <v>1</v>
      </c>
      <c r="CG1021">
        <v>1</v>
      </c>
      <c r="CH1021">
        <v>0</v>
      </c>
      <c r="CI1021">
        <v>1</v>
      </c>
      <c r="CJ1021">
        <v>1</v>
      </c>
      <c r="CK1021">
        <v>1</v>
      </c>
      <c r="CL1021">
        <v>1</v>
      </c>
      <c r="CM1021">
        <v>1</v>
      </c>
      <c r="CN1021">
        <v>1</v>
      </c>
      <c r="CO1021" s="17">
        <v>0</v>
      </c>
      <c r="CP1021">
        <v>0</v>
      </c>
      <c r="CQ1021">
        <v>2</v>
      </c>
      <c r="CR1021">
        <v>0</v>
      </c>
      <c r="CS1021">
        <v>1</v>
      </c>
      <c r="CT1021">
        <v>21</v>
      </c>
      <c r="CZ1021" s="33" t="s">
        <v>85</v>
      </c>
    </row>
    <row r="1022" spans="1:104" x14ac:dyDescent="0.25">
      <c r="A1022">
        <v>1021</v>
      </c>
      <c r="B1022">
        <v>70</v>
      </c>
      <c r="C1022" s="24" t="s">
        <v>4026</v>
      </c>
      <c r="D1022" s="12">
        <v>22.6</v>
      </c>
      <c r="E1022" s="13">
        <f t="shared" si="247"/>
        <v>3.53125</v>
      </c>
      <c r="F1022" s="7">
        <v>6.4</v>
      </c>
      <c r="G1022" s="7">
        <f t="shared" si="234"/>
        <v>19.068750000000001</v>
      </c>
      <c r="H1022" s="15">
        <f t="shared" si="235"/>
        <v>26.131250000000001</v>
      </c>
      <c r="I1022" s="11">
        <f t="shared" si="236"/>
        <v>0.2510363772919374</v>
      </c>
      <c r="J1022" s="32">
        <f t="shared" si="237"/>
        <v>3.9224433951865215E-2</v>
      </c>
      <c r="K1022" s="32">
        <f t="shared" si="238"/>
        <v>25.494313091354314</v>
      </c>
      <c r="L1022" s="8">
        <v>1</v>
      </c>
      <c r="M1022" s="9">
        <v>0</v>
      </c>
      <c r="N1022" s="8">
        <v>1</v>
      </c>
      <c r="O1022" s="9">
        <v>0</v>
      </c>
      <c r="P1022" s="9">
        <v>0</v>
      </c>
      <c r="Q1022" s="9">
        <v>0</v>
      </c>
      <c r="R1022" s="9">
        <v>0</v>
      </c>
      <c r="S1022" s="8">
        <v>628</v>
      </c>
      <c r="T1022" s="9">
        <v>18</v>
      </c>
      <c r="U1022" s="9">
        <f t="shared" si="239"/>
        <v>609</v>
      </c>
      <c r="V1022" s="9">
        <f t="shared" si="240"/>
        <v>36</v>
      </c>
      <c r="W1022" s="7">
        <v>11.32</v>
      </c>
      <c r="X1022" s="7">
        <v>16.41</v>
      </c>
      <c r="Y1022" s="9">
        <v>1</v>
      </c>
      <c r="Z1022" s="9">
        <v>0</v>
      </c>
      <c r="AA1022" s="9">
        <v>1</v>
      </c>
      <c r="AB1022" s="9">
        <v>0</v>
      </c>
      <c r="AC1022" s="9">
        <v>0</v>
      </c>
      <c r="AD1022" s="29">
        <v>0</v>
      </c>
      <c r="AE1022" s="9">
        <v>1</v>
      </c>
      <c r="AF1022" s="9">
        <v>0</v>
      </c>
      <c r="AG1022" s="29">
        <v>0</v>
      </c>
      <c r="AH1022" s="9">
        <v>1</v>
      </c>
      <c r="AI1022" s="29">
        <v>0</v>
      </c>
      <c r="AJ1022" s="20">
        <v>2007</v>
      </c>
      <c r="AK1022" s="32" t="s">
        <v>98</v>
      </c>
      <c r="AL1022" s="32" t="s">
        <v>98</v>
      </c>
      <c r="AM1022" s="32" t="s">
        <v>98</v>
      </c>
      <c r="AN1022" s="42" t="s">
        <v>98</v>
      </c>
      <c r="AO1022" s="41">
        <v>1</v>
      </c>
      <c r="AP1022" s="17">
        <v>0</v>
      </c>
      <c r="AQ1022">
        <v>0.55249999999999999</v>
      </c>
      <c r="AR1022" s="39">
        <f t="shared" si="245"/>
        <v>0.44750000000000001</v>
      </c>
      <c r="AS1022">
        <v>56.05</v>
      </c>
      <c r="AT1022" s="39">
        <v>43.05</v>
      </c>
      <c r="AU1022">
        <v>0</v>
      </c>
      <c r="AV1022" s="17">
        <v>1</v>
      </c>
      <c r="AW1022">
        <v>0</v>
      </c>
      <c r="AX1022" s="17">
        <v>1</v>
      </c>
      <c r="AY1022" s="17" t="s">
        <v>5</v>
      </c>
      <c r="AZ1022">
        <v>0</v>
      </c>
      <c r="BA1022">
        <v>1</v>
      </c>
      <c r="BB1022">
        <v>0</v>
      </c>
      <c r="BC1022">
        <v>0</v>
      </c>
      <c r="BD1022">
        <v>0</v>
      </c>
      <c r="BE1022">
        <v>0</v>
      </c>
      <c r="BF1022" s="17">
        <v>0</v>
      </c>
      <c r="BG1022">
        <v>0</v>
      </c>
      <c r="BH1022">
        <v>1</v>
      </c>
      <c r="BI1022" s="17">
        <v>0</v>
      </c>
      <c r="BJ1022">
        <v>1462</v>
      </c>
      <c r="BK1022">
        <v>176</v>
      </c>
      <c r="BL1022" s="90">
        <f t="shared" si="248"/>
        <v>33.730000000000004</v>
      </c>
      <c r="BM1022">
        <v>0</v>
      </c>
      <c r="BN1022">
        <v>0</v>
      </c>
      <c r="BO1022">
        <v>0</v>
      </c>
      <c r="BP1022">
        <v>0</v>
      </c>
      <c r="BQ1022">
        <v>1</v>
      </c>
      <c r="BR1022">
        <v>0</v>
      </c>
      <c r="BS1022">
        <v>0</v>
      </c>
      <c r="BT1022" s="17">
        <v>0</v>
      </c>
      <c r="BU1022">
        <v>0</v>
      </c>
      <c r="BV1022">
        <v>1</v>
      </c>
      <c r="BW1022">
        <v>0</v>
      </c>
      <c r="BX1022" s="17">
        <v>0</v>
      </c>
      <c r="BY1022">
        <v>0</v>
      </c>
      <c r="BZ1022">
        <v>0</v>
      </c>
      <c r="CA1022">
        <v>0</v>
      </c>
      <c r="CB1022">
        <v>0</v>
      </c>
      <c r="CC1022" s="17">
        <v>0</v>
      </c>
      <c r="CD1022">
        <v>0</v>
      </c>
      <c r="CE1022">
        <v>0</v>
      </c>
      <c r="CF1022">
        <v>1</v>
      </c>
      <c r="CG1022">
        <v>1</v>
      </c>
      <c r="CH1022">
        <v>0</v>
      </c>
      <c r="CI1022">
        <v>1</v>
      </c>
      <c r="CJ1022">
        <v>1</v>
      </c>
      <c r="CK1022">
        <v>1</v>
      </c>
      <c r="CL1022">
        <v>1</v>
      </c>
      <c r="CM1022">
        <v>1</v>
      </c>
      <c r="CN1022">
        <v>1</v>
      </c>
      <c r="CO1022" s="17">
        <v>0</v>
      </c>
      <c r="CP1022">
        <v>0</v>
      </c>
      <c r="CQ1022">
        <v>2</v>
      </c>
      <c r="CR1022">
        <v>0</v>
      </c>
      <c r="CS1022">
        <v>1</v>
      </c>
      <c r="CT1022">
        <v>21</v>
      </c>
      <c r="CZ1022" s="33" t="s">
        <v>85</v>
      </c>
    </row>
    <row r="1023" spans="1:104" x14ac:dyDescent="0.25">
      <c r="A1023">
        <v>1022</v>
      </c>
      <c r="B1023">
        <v>70</v>
      </c>
      <c r="C1023" s="24" t="s">
        <v>4026</v>
      </c>
      <c r="D1023" s="12">
        <v>22.3</v>
      </c>
      <c r="E1023" s="13">
        <f t="shared" si="247"/>
        <v>3.8911184784505326</v>
      </c>
      <c r="F1023" s="7">
        <v>5.7309999999999999</v>
      </c>
      <c r="G1023" s="7">
        <f t="shared" si="234"/>
        <v>18.408881521549468</v>
      </c>
      <c r="H1023" s="15">
        <f t="shared" si="235"/>
        <v>26.191118478450534</v>
      </c>
      <c r="I1023" s="11">
        <f t="shared" si="236"/>
        <v>0.22621194998536645</v>
      </c>
      <c r="J1023" s="32">
        <f t="shared" si="237"/>
        <v>3.9471636710062201E-2</v>
      </c>
      <c r="K1023" s="32">
        <f t="shared" si="238"/>
        <v>25.334647441794012</v>
      </c>
      <c r="L1023" s="8">
        <v>1</v>
      </c>
      <c r="M1023" s="9">
        <v>0</v>
      </c>
      <c r="N1023" s="8">
        <v>1</v>
      </c>
      <c r="O1023" s="9">
        <v>0</v>
      </c>
      <c r="P1023" s="9">
        <v>0</v>
      </c>
      <c r="Q1023" s="9">
        <v>0</v>
      </c>
      <c r="R1023" s="9">
        <v>0</v>
      </c>
      <c r="S1023" s="8">
        <v>628</v>
      </c>
      <c r="T1023" s="9">
        <v>18</v>
      </c>
      <c r="U1023" s="9">
        <f t="shared" si="239"/>
        <v>609</v>
      </c>
      <c r="V1023" s="9">
        <f t="shared" si="240"/>
        <v>36</v>
      </c>
      <c r="W1023" s="7">
        <v>11.32</v>
      </c>
      <c r="X1023" s="7">
        <v>16.41</v>
      </c>
      <c r="Y1023" s="9">
        <v>1</v>
      </c>
      <c r="Z1023" s="9">
        <v>0</v>
      </c>
      <c r="AA1023" s="9">
        <v>1</v>
      </c>
      <c r="AB1023" s="9">
        <v>0</v>
      </c>
      <c r="AC1023" s="9">
        <v>0</v>
      </c>
      <c r="AD1023" s="29">
        <v>0</v>
      </c>
      <c r="AE1023" s="9">
        <v>1</v>
      </c>
      <c r="AF1023" s="9">
        <v>0</v>
      </c>
      <c r="AG1023" s="29">
        <v>0</v>
      </c>
      <c r="AH1023" s="9">
        <v>1</v>
      </c>
      <c r="AI1023" s="29">
        <v>0</v>
      </c>
      <c r="AJ1023" s="20">
        <v>2007</v>
      </c>
      <c r="AK1023" s="32" t="s">
        <v>98</v>
      </c>
      <c r="AL1023" s="32" t="s">
        <v>98</v>
      </c>
      <c r="AM1023" s="32" t="s">
        <v>98</v>
      </c>
      <c r="AN1023" s="42" t="s">
        <v>98</v>
      </c>
      <c r="AO1023" s="41">
        <v>1</v>
      </c>
      <c r="AP1023" s="17">
        <v>0</v>
      </c>
      <c r="AQ1023">
        <v>0.55249999999999999</v>
      </c>
      <c r="AR1023" s="39">
        <f t="shared" si="245"/>
        <v>0.44750000000000001</v>
      </c>
      <c r="AS1023">
        <v>56.05</v>
      </c>
      <c r="AT1023" s="39">
        <v>43.05</v>
      </c>
      <c r="AU1023">
        <v>0</v>
      </c>
      <c r="AV1023" s="17">
        <v>1</v>
      </c>
      <c r="AW1023">
        <v>0</v>
      </c>
      <c r="AX1023" s="17">
        <v>1</v>
      </c>
      <c r="AY1023" s="17" t="s">
        <v>5</v>
      </c>
      <c r="AZ1023">
        <v>0</v>
      </c>
      <c r="BA1023">
        <v>1</v>
      </c>
      <c r="BB1023">
        <v>0</v>
      </c>
      <c r="BC1023">
        <v>0</v>
      </c>
      <c r="BD1023">
        <v>0</v>
      </c>
      <c r="BE1023">
        <v>0</v>
      </c>
      <c r="BF1023" s="17">
        <v>0</v>
      </c>
      <c r="BG1023">
        <v>0</v>
      </c>
      <c r="BH1023">
        <v>1</v>
      </c>
      <c r="BI1023" s="17">
        <v>0</v>
      </c>
      <c r="BJ1023">
        <v>1462</v>
      </c>
      <c r="BK1023">
        <v>176</v>
      </c>
      <c r="BL1023" s="90">
        <f t="shared" si="248"/>
        <v>33.730000000000004</v>
      </c>
      <c r="BM1023">
        <v>0</v>
      </c>
      <c r="BN1023">
        <v>0</v>
      </c>
      <c r="BO1023">
        <v>0</v>
      </c>
      <c r="BP1023">
        <v>0</v>
      </c>
      <c r="BQ1023">
        <v>1</v>
      </c>
      <c r="BR1023">
        <v>0</v>
      </c>
      <c r="BS1023">
        <v>0</v>
      </c>
      <c r="BT1023" s="17">
        <v>0</v>
      </c>
      <c r="BU1023">
        <v>0</v>
      </c>
      <c r="BV1023">
        <v>1</v>
      </c>
      <c r="BW1023">
        <v>0</v>
      </c>
      <c r="BX1023" s="17">
        <v>0</v>
      </c>
      <c r="BY1023">
        <v>0</v>
      </c>
      <c r="BZ1023">
        <v>0</v>
      </c>
      <c r="CA1023">
        <v>0</v>
      </c>
      <c r="CB1023">
        <v>0</v>
      </c>
      <c r="CC1023" s="17">
        <v>0</v>
      </c>
      <c r="CD1023">
        <v>0</v>
      </c>
      <c r="CE1023">
        <v>0</v>
      </c>
      <c r="CF1023">
        <v>1</v>
      </c>
      <c r="CG1023">
        <v>1</v>
      </c>
      <c r="CH1023">
        <v>0</v>
      </c>
      <c r="CI1023">
        <v>1</v>
      </c>
      <c r="CJ1023">
        <v>1</v>
      </c>
      <c r="CK1023">
        <v>1</v>
      </c>
      <c r="CL1023">
        <v>1</v>
      </c>
      <c r="CM1023">
        <v>1</v>
      </c>
      <c r="CN1023">
        <v>1</v>
      </c>
      <c r="CO1023" s="17">
        <v>0</v>
      </c>
      <c r="CP1023">
        <v>0</v>
      </c>
      <c r="CQ1023">
        <v>2</v>
      </c>
      <c r="CR1023">
        <v>0</v>
      </c>
      <c r="CS1023">
        <v>1</v>
      </c>
      <c r="CT1023">
        <v>21</v>
      </c>
      <c r="CZ1023" s="33" t="s">
        <v>85</v>
      </c>
    </row>
    <row r="1024" spans="1:104" x14ac:dyDescent="0.25">
      <c r="A1024">
        <v>1023</v>
      </c>
      <c r="B1024">
        <v>70</v>
      </c>
      <c r="C1024" s="24" t="s">
        <v>4026</v>
      </c>
      <c r="D1024" s="12">
        <v>6.37</v>
      </c>
      <c r="E1024" s="13">
        <f t="shared" si="247"/>
        <v>1.1200984701951819</v>
      </c>
      <c r="F1024" s="7">
        <v>5.6870000000000003</v>
      </c>
      <c r="G1024" s="7">
        <f t="shared" si="234"/>
        <v>5.2499015298048182</v>
      </c>
      <c r="H1024" s="15">
        <f t="shared" si="235"/>
        <v>7.490098470195182</v>
      </c>
      <c r="I1024" s="11">
        <f t="shared" si="236"/>
        <v>0.29631772152133901</v>
      </c>
      <c r="J1024" s="32">
        <f t="shared" si="237"/>
        <v>5.2104399775160716E-2</v>
      </c>
      <c r="K1024" s="32">
        <f t="shared" si="238"/>
        <v>19.192237206745858</v>
      </c>
      <c r="L1024" s="8">
        <v>1</v>
      </c>
      <c r="M1024" s="9">
        <v>0</v>
      </c>
      <c r="N1024" s="8">
        <v>1</v>
      </c>
      <c r="O1024" s="9">
        <v>0</v>
      </c>
      <c r="P1024" s="9">
        <v>0</v>
      </c>
      <c r="Q1024" s="9">
        <v>0</v>
      </c>
      <c r="R1024" s="9">
        <v>0</v>
      </c>
      <c r="S1024" s="8">
        <v>347</v>
      </c>
      <c r="T1024" s="9">
        <v>10</v>
      </c>
      <c r="U1024" s="9">
        <f t="shared" si="239"/>
        <v>336</v>
      </c>
      <c r="V1024" s="9">
        <f t="shared" si="240"/>
        <v>36</v>
      </c>
      <c r="W1024" s="7">
        <v>11.32</v>
      </c>
      <c r="X1024" s="7">
        <v>16.41</v>
      </c>
      <c r="Y1024" s="9">
        <v>1</v>
      </c>
      <c r="Z1024" s="9">
        <v>0</v>
      </c>
      <c r="AA1024" s="9">
        <v>1</v>
      </c>
      <c r="AB1024" s="9">
        <v>0</v>
      </c>
      <c r="AC1024" s="9">
        <v>0</v>
      </c>
      <c r="AD1024" s="29">
        <v>0</v>
      </c>
      <c r="AE1024" s="9">
        <v>1</v>
      </c>
      <c r="AF1024" s="9">
        <v>0</v>
      </c>
      <c r="AG1024" s="29">
        <v>0</v>
      </c>
      <c r="AH1024" s="9">
        <v>1</v>
      </c>
      <c r="AI1024" s="29">
        <v>0</v>
      </c>
      <c r="AJ1024" s="20">
        <v>2007</v>
      </c>
      <c r="AK1024" s="32" t="s">
        <v>98</v>
      </c>
      <c r="AL1024" s="32" t="s">
        <v>98</v>
      </c>
      <c r="AM1024" s="32" t="s">
        <v>98</v>
      </c>
      <c r="AN1024" s="42" t="s">
        <v>98</v>
      </c>
      <c r="AO1024" s="41">
        <v>1</v>
      </c>
      <c r="AP1024" s="17">
        <v>0</v>
      </c>
      <c r="AQ1024">
        <v>1</v>
      </c>
      <c r="AR1024" s="39">
        <v>0</v>
      </c>
      <c r="AS1024">
        <v>56.05</v>
      </c>
      <c r="AT1024" s="39">
        <v>43.05</v>
      </c>
      <c r="AU1024">
        <v>0</v>
      </c>
      <c r="AV1024" s="17">
        <v>1</v>
      </c>
      <c r="AW1024">
        <v>0</v>
      </c>
      <c r="AX1024" s="17">
        <v>1</v>
      </c>
      <c r="AY1024" s="17" t="s">
        <v>5</v>
      </c>
      <c r="AZ1024">
        <v>0</v>
      </c>
      <c r="BA1024">
        <v>1</v>
      </c>
      <c r="BB1024">
        <v>0</v>
      </c>
      <c r="BC1024">
        <v>0</v>
      </c>
      <c r="BD1024">
        <v>0</v>
      </c>
      <c r="BE1024">
        <v>0</v>
      </c>
      <c r="BF1024" s="17">
        <v>0</v>
      </c>
      <c r="BG1024">
        <v>0</v>
      </c>
      <c r="BH1024">
        <v>1</v>
      </c>
      <c r="BI1024" s="17">
        <v>0</v>
      </c>
      <c r="BJ1024">
        <v>1462</v>
      </c>
      <c r="BK1024">
        <v>176</v>
      </c>
      <c r="BL1024" s="90">
        <f t="shared" si="248"/>
        <v>33.730000000000004</v>
      </c>
      <c r="BM1024">
        <v>1</v>
      </c>
      <c r="BN1024">
        <v>0</v>
      </c>
      <c r="BO1024">
        <v>0</v>
      </c>
      <c r="BP1024">
        <v>0</v>
      </c>
      <c r="BQ1024">
        <v>0</v>
      </c>
      <c r="BR1024">
        <v>0</v>
      </c>
      <c r="BS1024">
        <v>0</v>
      </c>
      <c r="BT1024" s="17">
        <v>0</v>
      </c>
      <c r="BU1024">
        <v>0</v>
      </c>
      <c r="BV1024">
        <v>0</v>
      </c>
      <c r="BW1024">
        <v>1</v>
      </c>
      <c r="BX1024" s="17">
        <v>0</v>
      </c>
      <c r="BY1024">
        <v>0</v>
      </c>
      <c r="BZ1024">
        <v>0</v>
      </c>
      <c r="CA1024">
        <v>0</v>
      </c>
      <c r="CB1024">
        <v>0</v>
      </c>
      <c r="CC1024" s="17">
        <v>0</v>
      </c>
      <c r="CD1024">
        <v>0</v>
      </c>
      <c r="CE1024">
        <v>0</v>
      </c>
      <c r="CF1024">
        <v>1</v>
      </c>
      <c r="CG1024">
        <v>1</v>
      </c>
      <c r="CH1024">
        <v>0</v>
      </c>
      <c r="CI1024">
        <v>1</v>
      </c>
      <c r="CJ1024">
        <v>1</v>
      </c>
      <c r="CK1024">
        <v>1</v>
      </c>
      <c r="CL1024">
        <v>0</v>
      </c>
      <c r="CM1024">
        <v>0</v>
      </c>
      <c r="CN1024">
        <v>1</v>
      </c>
      <c r="CO1024" s="17">
        <v>0</v>
      </c>
      <c r="CP1024">
        <v>0</v>
      </c>
      <c r="CQ1024">
        <v>2</v>
      </c>
      <c r="CR1024">
        <v>0</v>
      </c>
      <c r="CS1024">
        <v>1</v>
      </c>
      <c r="CT1024">
        <v>21</v>
      </c>
      <c r="CZ1024" s="33" t="s">
        <v>85</v>
      </c>
    </row>
    <row r="1025" spans="1:104" x14ac:dyDescent="0.25">
      <c r="A1025">
        <v>1024</v>
      </c>
      <c r="B1025">
        <v>70</v>
      </c>
      <c r="C1025" s="24" t="s">
        <v>4026</v>
      </c>
      <c r="D1025" s="12">
        <v>8.89</v>
      </c>
      <c r="E1025" s="13">
        <f t="shared" si="247"/>
        <v>1.1154328732747805</v>
      </c>
      <c r="F1025" s="7">
        <v>7.97</v>
      </c>
      <c r="G1025" s="7">
        <f t="shared" si="234"/>
        <v>7.7745671267252199</v>
      </c>
      <c r="H1025" s="15">
        <f t="shared" si="235"/>
        <v>10.005432873274781</v>
      </c>
      <c r="I1025" s="11">
        <f t="shared" si="236"/>
        <v>0.43641211105203109</v>
      </c>
      <c r="J1025" s="32">
        <f t="shared" si="237"/>
        <v>5.4756852076791866E-2</v>
      </c>
      <c r="K1025" s="32">
        <f t="shared" si="238"/>
        <v>18.262554585818489</v>
      </c>
      <c r="L1025" s="8">
        <v>1</v>
      </c>
      <c r="M1025" s="9">
        <v>0</v>
      </c>
      <c r="N1025" s="8">
        <v>1</v>
      </c>
      <c r="O1025" s="9">
        <v>0</v>
      </c>
      <c r="P1025" s="9">
        <v>0</v>
      </c>
      <c r="Q1025" s="9">
        <v>0</v>
      </c>
      <c r="R1025" s="9">
        <v>0</v>
      </c>
      <c r="S1025" s="8">
        <v>281</v>
      </c>
      <c r="T1025" s="9">
        <v>10</v>
      </c>
      <c r="U1025" s="9">
        <f t="shared" si="239"/>
        <v>270</v>
      </c>
      <c r="V1025" s="9">
        <f t="shared" si="240"/>
        <v>36</v>
      </c>
      <c r="W1025" s="7">
        <v>11.32</v>
      </c>
      <c r="X1025" s="7">
        <v>16.41</v>
      </c>
      <c r="Y1025" s="9">
        <v>1</v>
      </c>
      <c r="Z1025" s="9">
        <v>0</v>
      </c>
      <c r="AA1025" s="9">
        <v>1</v>
      </c>
      <c r="AB1025" s="9">
        <v>0</v>
      </c>
      <c r="AC1025" s="9">
        <v>0</v>
      </c>
      <c r="AD1025" s="29">
        <v>0</v>
      </c>
      <c r="AE1025" s="9">
        <v>1</v>
      </c>
      <c r="AF1025" s="9">
        <v>0</v>
      </c>
      <c r="AG1025" s="29">
        <v>0</v>
      </c>
      <c r="AH1025" s="9">
        <v>1</v>
      </c>
      <c r="AI1025" s="29">
        <v>0</v>
      </c>
      <c r="AJ1025" s="20">
        <v>2007</v>
      </c>
      <c r="AK1025" s="32" t="s">
        <v>98</v>
      </c>
      <c r="AL1025" s="32" t="s">
        <v>98</v>
      </c>
      <c r="AM1025" s="32" t="s">
        <v>98</v>
      </c>
      <c r="AN1025" s="42" t="s">
        <v>98</v>
      </c>
      <c r="AO1025" s="41">
        <v>1</v>
      </c>
      <c r="AP1025" s="17">
        <v>0</v>
      </c>
      <c r="AQ1025">
        <v>0</v>
      </c>
      <c r="AR1025" s="39">
        <v>1</v>
      </c>
      <c r="AS1025">
        <v>56.05</v>
      </c>
      <c r="AT1025" s="39">
        <v>43.05</v>
      </c>
      <c r="AU1025">
        <v>0</v>
      </c>
      <c r="AV1025" s="17">
        <v>1</v>
      </c>
      <c r="AW1025">
        <v>0</v>
      </c>
      <c r="AX1025" s="17">
        <v>1</v>
      </c>
      <c r="AY1025" s="17" t="s">
        <v>5</v>
      </c>
      <c r="AZ1025">
        <v>0</v>
      </c>
      <c r="BA1025">
        <v>1</v>
      </c>
      <c r="BB1025">
        <v>0</v>
      </c>
      <c r="BC1025">
        <v>0</v>
      </c>
      <c r="BD1025">
        <v>0</v>
      </c>
      <c r="BE1025">
        <v>0</v>
      </c>
      <c r="BF1025" s="17">
        <v>0</v>
      </c>
      <c r="BG1025">
        <v>0</v>
      </c>
      <c r="BH1025">
        <v>1</v>
      </c>
      <c r="BI1025" s="17">
        <v>0</v>
      </c>
      <c r="BJ1025">
        <v>1462</v>
      </c>
      <c r="BK1025">
        <v>176</v>
      </c>
      <c r="BL1025" s="90">
        <f t="shared" si="248"/>
        <v>33.730000000000004</v>
      </c>
      <c r="BM1025">
        <v>1</v>
      </c>
      <c r="BN1025">
        <v>0</v>
      </c>
      <c r="BO1025">
        <v>0</v>
      </c>
      <c r="BP1025">
        <v>0</v>
      </c>
      <c r="BQ1025">
        <v>0</v>
      </c>
      <c r="BR1025">
        <v>0</v>
      </c>
      <c r="BS1025">
        <v>0</v>
      </c>
      <c r="BT1025" s="17">
        <v>0</v>
      </c>
      <c r="BU1025">
        <v>0</v>
      </c>
      <c r="BV1025">
        <v>0</v>
      </c>
      <c r="BW1025">
        <v>1</v>
      </c>
      <c r="BX1025" s="17">
        <v>0</v>
      </c>
      <c r="BY1025">
        <v>0</v>
      </c>
      <c r="BZ1025">
        <v>0</v>
      </c>
      <c r="CA1025">
        <v>0</v>
      </c>
      <c r="CB1025">
        <v>0</v>
      </c>
      <c r="CC1025" s="17">
        <v>0</v>
      </c>
      <c r="CD1025">
        <v>0</v>
      </c>
      <c r="CE1025">
        <v>0</v>
      </c>
      <c r="CF1025">
        <v>1</v>
      </c>
      <c r="CG1025">
        <v>1</v>
      </c>
      <c r="CH1025">
        <v>0</v>
      </c>
      <c r="CI1025">
        <v>1</v>
      </c>
      <c r="CJ1025">
        <v>1</v>
      </c>
      <c r="CK1025">
        <v>1</v>
      </c>
      <c r="CL1025">
        <v>0</v>
      </c>
      <c r="CM1025">
        <v>0</v>
      </c>
      <c r="CN1025">
        <v>1</v>
      </c>
      <c r="CO1025" s="17">
        <v>0</v>
      </c>
      <c r="CP1025">
        <v>0</v>
      </c>
      <c r="CQ1025">
        <v>2</v>
      </c>
      <c r="CR1025">
        <v>0</v>
      </c>
      <c r="CS1025">
        <v>1</v>
      </c>
      <c r="CT1025">
        <v>21</v>
      </c>
      <c r="CZ1025" s="33" t="s">
        <v>85</v>
      </c>
    </row>
    <row r="1026" spans="1:104" x14ac:dyDescent="0.25">
      <c r="A1026">
        <v>1025</v>
      </c>
      <c r="B1026">
        <v>70</v>
      </c>
      <c r="C1026" s="24" t="s">
        <v>4026</v>
      </c>
      <c r="D1026" s="12">
        <v>16.399999999999999</v>
      </c>
      <c r="E1026" s="13">
        <f t="shared" si="247"/>
        <v>5.8217962371316991</v>
      </c>
      <c r="F1026" s="7">
        <v>2.8170000000000002</v>
      </c>
      <c r="G1026" s="7">
        <f t="shared" ref="G1026:G1089" si="249">D1026-E1026</f>
        <v>10.578203762868299</v>
      </c>
      <c r="H1026" s="15">
        <f t="shared" ref="H1026:H1089" si="250">D1026+E1026</f>
        <v>22.221796237131699</v>
      </c>
      <c r="I1026" s="11">
        <f t="shared" ref="I1026:I1089" si="251">IFERROR(F1026/SQRT(F1026^2+U1026), "X")</f>
        <v>0.1518967044694732</v>
      </c>
      <c r="J1026" s="32">
        <f t="shared" ref="J1026:J1089" si="252">IFERROR(SQRT((1-I1026^2)/U1026), "X")</f>
        <v>5.3921442836163715E-2</v>
      </c>
      <c r="K1026" s="32">
        <f t="shared" ref="K1026:K1089" si="253">IFERROR(1/J1026, "X")</f>
        <v>18.545497809441514</v>
      </c>
      <c r="L1026" s="8">
        <v>1</v>
      </c>
      <c r="M1026" s="9">
        <v>0</v>
      </c>
      <c r="N1026" s="8">
        <v>1</v>
      </c>
      <c r="O1026" s="9">
        <v>0</v>
      </c>
      <c r="P1026" s="9">
        <v>0</v>
      </c>
      <c r="Q1026" s="9">
        <v>0</v>
      </c>
      <c r="R1026" s="9">
        <v>0</v>
      </c>
      <c r="S1026" s="8">
        <v>347</v>
      </c>
      <c r="T1026" s="9">
        <v>10</v>
      </c>
      <c r="U1026" s="9">
        <f t="shared" ref="U1026:U1089" si="254">S1026-T1026-1</f>
        <v>336</v>
      </c>
      <c r="V1026" s="9">
        <f t="shared" ref="V1026:V1089" si="255">COUNTIF(B:B,B1026)</f>
        <v>36</v>
      </c>
      <c r="W1026" s="7">
        <v>11.32</v>
      </c>
      <c r="X1026" s="7">
        <v>16.41</v>
      </c>
      <c r="Y1026" s="9">
        <v>1</v>
      </c>
      <c r="Z1026" s="9">
        <v>0</v>
      </c>
      <c r="AA1026" s="9">
        <v>1</v>
      </c>
      <c r="AB1026" s="9">
        <v>0</v>
      </c>
      <c r="AC1026" s="9">
        <v>0</v>
      </c>
      <c r="AD1026" s="29">
        <v>0</v>
      </c>
      <c r="AE1026" s="9">
        <v>1</v>
      </c>
      <c r="AF1026" s="9">
        <v>0</v>
      </c>
      <c r="AG1026" s="29">
        <v>0</v>
      </c>
      <c r="AH1026" s="9">
        <v>1</v>
      </c>
      <c r="AI1026" s="29">
        <v>0</v>
      </c>
      <c r="AJ1026" s="20">
        <v>2007</v>
      </c>
      <c r="AK1026" s="32" t="s">
        <v>98</v>
      </c>
      <c r="AL1026" s="32" t="s">
        <v>98</v>
      </c>
      <c r="AM1026" s="32" t="s">
        <v>98</v>
      </c>
      <c r="AN1026" s="42" t="s">
        <v>98</v>
      </c>
      <c r="AO1026" s="41">
        <v>1</v>
      </c>
      <c r="AP1026" s="17">
        <v>0</v>
      </c>
      <c r="AQ1026">
        <v>1</v>
      </c>
      <c r="AR1026" s="39">
        <v>0</v>
      </c>
      <c r="AS1026">
        <v>56.05</v>
      </c>
      <c r="AT1026" s="39">
        <v>43.05</v>
      </c>
      <c r="AU1026">
        <v>0</v>
      </c>
      <c r="AV1026" s="17">
        <v>1</v>
      </c>
      <c r="AW1026">
        <v>0</v>
      </c>
      <c r="AX1026" s="17">
        <v>1</v>
      </c>
      <c r="AY1026" s="17" t="s">
        <v>5</v>
      </c>
      <c r="AZ1026">
        <v>0</v>
      </c>
      <c r="BA1026">
        <v>1</v>
      </c>
      <c r="BB1026">
        <v>0</v>
      </c>
      <c r="BC1026">
        <v>0</v>
      </c>
      <c r="BD1026">
        <v>0</v>
      </c>
      <c r="BE1026">
        <v>0</v>
      </c>
      <c r="BF1026" s="17">
        <v>0</v>
      </c>
      <c r="BG1026">
        <v>0</v>
      </c>
      <c r="BH1026">
        <v>1</v>
      </c>
      <c r="BI1026" s="17">
        <v>0</v>
      </c>
      <c r="BJ1026">
        <v>1462</v>
      </c>
      <c r="BK1026">
        <v>176</v>
      </c>
      <c r="BL1026" s="90">
        <f t="shared" si="248"/>
        <v>33.730000000000004</v>
      </c>
      <c r="BM1026">
        <v>0</v>
      </c>
      <c r="BN1026">
        <v>0</v>
      </c>
      <c r="BO1026">
        <v>0</v>
      </c>
      <c r="BP1026">
        <v>0</v>
      </c>
      <c r="BQ1026">
        <v>1</v>
      </c>
      <c r="BR1026">
        <v>0</v>
      </c>
      <c r="BS1026">
        <v>0</v>
      </c>
      <c r="BT1026" s="17">
        <v>0</v>
      </c>
      <c r="BU1026">
        <v>0</v>
      </c>
      <c r="BV1026">
        <v>1</v>
      </c>
      <c r="BW1026">
        <v>0</v>
      </c>
      <c r="BX1026" s="17">
        <v>0</v>
      </c>
      <c r="BY1026">
        <v>0</v>
      </c>
      <c r="BZ1026">
        <v>0</v>
      </c>
      <c r="CA1026">
        <v>0</v>
      </c>
      <c r="CB1026">
        <v>0</v>
      </c>
      <c r="CC1026" s="17">
        <v>0</v>
      </c>
      <c r="CD1026">
        <v>0</v>
      </c>
      <c r="CE1026">
        <v>0</v>
      </c>
      <c r="CF1026">
        <v>1</v>
      </c>
      <c r="CG1026">
        <v>1</v>
      </c>
      <c r="CH1026">
        <v>0</v>
      </c>
      <c r="CI1026">
        <v>1</v>
      </c>
      <c r="CJ1026">
        <v>1</v>
      </c>
      <c r="CK1026">
        <v>1</v>
      </c>
      <c r="CL1026">
        <v>0</v>
      </c>
      <c r="CM1026">
        <v>0</v>
      </c>
      <c r="CN1026">
        <v>1</v>
      </c>
      <c r="CO1026" s="17">
        <v>0</v>
      </c>
      <c r="CP1026">
        <v>0</v>
      </c>
      <c r="CQ1026">
        <v>2</v>
      </c>
      <c r="CR1026">
        <v>0</v>
      </c>
      <c r="CS1026">
        <v>1</v>
      </c>
      <c r="CT1026">
        <v>21</v>
      </c>
      <c r="CZ1026" s="33" t="s">
        <v>85</v>
      </c>
    </row>
    <row r="1027" spans="1:104" x14ac:dyDescent="0.25">
      <c r="A1027">
        <v>1026</v>
      </c>
      <c r="B1027">
        <v>70</v>
      </c>
      <c r="C1027" s="24" t="s">
        <v>4026</v>
      </c>
      <c r="D1027" s="12">
        <v>27.5</v>
      </c>
      <c r="E1027" s="13">
        <f t="shared" si="247"/>
        <v>5.1162790697674421</v>
      </c>
      <c r="F1027" s="7">
        <v>5.375</v>
      </c>
      <c r="G1027" s="7">
        <f t="shared" si="249"/>
        <v>22.383720930232556</v>
      </c>
      <c r="H1027" s="15">
        <f t="shared" si="250"/>
        <v>32.616279069767444</v>
      </c>
      <c r="I1027" s="11">
        <f t="shared" si="251"/>
        <v>0.31090114536848695</v>
      </c>
      <c r="J1027" s="32">
        <f t="shared" si="252"/>
        <v>5.7842073556927817E-2</v>
      </c>
      <c r="K1027" s="32">
        <f t="shared" si="253"/>
        <v>17.288453516726126</v>
      </c>
      <c r="L1027" s="8">
        <v>1</v>
      </c>
      <c r="M1027" s="9">
        <v>0</v>
      </c>
      <c r="N1027" s="8">
        <v>1</v>
      </c>
      <c r="O1027" s="9">
        <v>0</v>
      </c>
      <c r="P1027" s="9">
        <v>0</v>
      </c>
      <c r="Q1027" s="9">
        <v>0</v>
      </c>
      <c r="R1027" s="9">
        <v>0</v>
      </c>
      <c r="S1027" s="8">
        <v>281</v>
      </c>
      <c r="T1027" s="9">
        <v>10</v>
      </c>
      <c r="U1027" s="9">
        <f t="shared" si="254"/>
        <v>270</v>
      </c>
      <c r="V1027" s="9">
        <f t="shared" si="255"/>
        <v>36</v>
      </c>
      <c r="W1027" s="7">
        <v>11.32</v>
      </c>
      <c r="X1027" s="7">
        <v>16.41</v>
      </c>
      <c r="Y1027" s="9">
        <v>1</v>
      </c>
      <c r="Z1027" s="9">
        <v>0</v>
      </c>
      <c r="AA1027" s="9">
        <v>1</v>
      </c>
      <c r="AB1027" s="9">
        <v>0</v>
      </c>
      <c r="AC1027" s="9">
        <v>0</v>
      </c>
      <c r="AD1027" s="29">
        <v>0</v>
      </c>
      <c r="AE1027" s="9">
        <v>1</v>
      </c>
      <c r="AF1027" s="9">
        <v>0</v>
      </c>
      <c r="AG1027" s="29">
        <v>0</v>
      </c>
      <c r="AH1027" s="9">
        <v>1</v>
      </c>
      <c r="AI1027" s="29">
        <v>0</v>
      </c>
      <c r="AJ1027" s="20">
        <v>2007</v>
      </c>
      <c r="AK1027" s="32" t="s">
        <v>98</v>
      </c>
      <c r="AL1027" s="32" t="s">
        <v>98</v>
      </c>
      <c r="AM1027" s="32" t="s">
        <v>98</v>
      </c>
      <c r="AN1027" s="42" t="s">
        <v>98</v>
      </c>
      <c r="AO1027" s="41">
        <v>1</v>
      </c>
      <c r="AP1027" s="17">
        <v>0</v>
      </c>
      <c r="AQ1027">
        <v>0</v>
      </c>
      <c r="AR1027" s="39">
        <v>1</v>
      </c>
      <c r="AS1027">
        <v>56.05</v>
      </c>
      <c r="AT1027" s="39">
        <v>43.05</v>
      </c>
      <c r="AU1027">
        <v>0</v>
      </c>
      <c r="AV1027" s="17">
        <v>1</v>
      </c>
      <c r="AW1027">
        <v>0</v>
      </c>
      <c r="AX1027" s="17">
        <v>1</v>
      </c>
      <c r="AY1027" s="17" t="s">
        <v>5</v>
      </c>
      <c r="AZ1027">
        <v>0</v>
      </c>
      <c r="BA1027">
        <v>1</v>
      </c>
      <c r="BB1027">
        <v>0</v>
      </c>
      <c r="BC1027">
        <v>0</v>
      </c>
      <c r="BD1027">
        <v>0</v>
      </c>
      <c r="BE1027">
        <v>0</v>
      </c>
      <c r="BF1027" s="17">
        <v>0</v>
      </c>
      <c r="BG1027">
        <v>0</v>
      </c>
      <c r="BH1027">
        <v>1</v>
      </c>
      <c r="BI1027" s="17">
        <v>0</v>
      </c>
      <c r="BJ1027">
        <v>1462</v>
      </c>
      <c r="BK1027">
        <v>176</v>
      </c>
      <c r="BL1027" s="90">
        <f t="shared" si="248"/>
        <v>33.730000000000004</v>
      </c>
      <c r="BM1027">
        <v>0</v>
      </c>
      <c r="BN1027">
        <v>0</v>
      </c>
      <c r="BO1027">
        <v>0</v>
      </c>
      <c r="BP1027">
        <v>0</v>
      </c>
      <c r="BQ1027">
        <v>1</v>
      </c>
      <c r="BR1027">
        <v>0</v>
      </c>
      <c r="BS1027">
        <v>0</v>
      </c>
      <c r="BT1027" s="17">
        <v>0</v>
      </c>
      <c r="BU1027">
        <v>0</v>
      </c>
      <c r="BV1027">
        <v>1</v>
      </c>
      <c r="BW1027">
        <v>0</v>
      </c>
      <c r="BX1027" s="17">
        <v>0</v>
      </c>
      <c r="BY1027">
        <v>0</v>
      </c>
      <c r="BZ1027">
        <v>0</v>
      </c>
      <c r="CA1027">
        <v>0</v>
      </c>
      <c r="CB1027">
        <v>0</v>
      </c>
      <c r="CC1027" s="17">
        <v>0</v>
      </c>
      <c r="CD1027">
        <v>0</v>
      </c>
      <c r="CE1027">
        <v>0</v>
      </c>
      <c r="CF1027">
        <v>1</v>
      </c>
      <c r="CG1027">
        <v>1</v>
      </c>
      <c r="CH1027">
        <v>0</v>
      </c>
      <c r="CI1027">
        <v>1</v>
      </c>
      <c r="CJ1027">
        <v>1</v>
      </c>
      <c r="CK1027">
        <v>1</v>
      </c>
      <c r="CL1027">
        <v>0</v>
      </c>
      <c r="CM1027">
        <v>0</v>
      </c>
      <c r="CN1027">
        <v>1</v>
      </c>
      <c r="CO1027" s="17">
        <v>0</v>
      </c>
      <c r="CP1027">
        <v>0</v>
      </c>
      <c r="CQ1027">
        <v>2</v>
      </c>
      <c r="CR1027">
        <v>0</v>
      </c>
      <c r="CS1027">
        <v>1</v>
      </c>
      <c r="CT1027">
        <v>21</v>
      </c>
      <c r="CZ1027" s="33" t="s">
        <v>85</v>
      </c>
    </row>
    <row r="1028" spans="1:104" x14ac:dyDescent="0.25">
      <c r="A1028">
        <v>1027</v>
      </c>
      <c r="B1028">
        <v>70</v>
      </c>
      <c r="C1028" s="24" t="s">
        <v>4026</v>
      </c>
      <c r="D1028" s="12">
        <v>12.1</v>
      </c>
      <c r="E1028" s="13">
        <f t="shared" si="247"/>
        <v>11.329588014981272</v>
      </c>
      <c r="F1028" s="7">
        <v>1.0680000000000001</v>
      </c>
      <c r="G1028" s="7">
        <f t="shared" si="249"/>
        <v>0.77041198501872721</v>
      </c>
      <c r="H1028" s="15">
        <f t="shared" si="250"/>
        <v>23.42958801498127</v>
      </c>
      <c r="I1028" s="11">
        <f t="shared" si="251"/>
        <v>5.8165532656837944E-2</v>
      </c>
      <c r="J1028" s="32">
        <f t="shared" si="252"/>
        <v>5.4462109229249003E-2</v>
      </c>
      <c r="K1028" s="32">
        <f t="shared" si="253"/>
        <v>18.361389489905172</v>
      </c>
      <c r="L1028" s="8">
        <v>1</v>
      </c>
      <c r="M1028" s="9">
        <v>0</v>
      </c>
      <c r="N1028" s="8">
        <v>1</v>
      </c>
      <c r="O1028" s="9">
        <v>0</v>
      </c>
      <c r="P1028" s="9">
        <v>0</v>
      </c>
      <c r="Q1028" s="9">
        <v>0</v>
      </c>
      <c r="R1028" s="9">
        <v>0</v>
      </c>
      <c r="S1028" s="8">
        <v>347</v>
      </c>
      <c r="T1028" s="9">
        <v>10</v>
      </c>
      <c r="U1028" s="9">
        <f t="shared" si="254"/>
        <v>336</v>
      </c>
      <c r="V1028" s="9">
        <f t="shared" si="255"/>
        <v>36</v>
      </c>
      <c r="W1028" s="7">
        <v>11.32</v>
      </c>
      <c r="X1028" s="7">
        <v>16.41</v>
      </c>
      <c r="Y1028" s="9">
        <v>1</v>
      </c>
      <c r="Z1028" s="9">
        <v>0</v>
      </c>
      <c r="AA1028" s="9">
        <v>1</v>
      </c>
      <c r="AB1028" s="9">
        <v>0</v>
      </c>
      <c r="AC1028" s="9">
        <v>0</v>
      </c>
      <c r="AD1028" s="29">
        <v>0</v>
      </c>
      <c r="AE1028" s="9">
        <v>1</v>
      </c>
      <c r="AF1028" s="9">
        <v>0</v>
      </c>
      <c r="AG1028" s="29">
        <v>0</v>
      </c>
      <c r="AH1028" s="9">
        <v>1</v>
      </c>
      <c r="AI1028" s="29">
        <v>0</v>
      </c>
      <c r="AJ1028" s="20">
        <v>2007</v>
      </c>
      <c r="AK1028" s="32" t="s">
        <v>98</v>
      </c>
      <c r="AL1028" s="32" t="s">
        <v>98</v>
      </c>
      <c r="AM1028" s="32" t="s">
        <v>98</v>
      </c>
      <c r="AN1028" s="42" t="s">
        <v>98</v>
      </c>
      <c r="AO1028" s="41">
        <v>1</v>
      </c>
      <c r="AP1028" s="17">
        <v>0</v>
      </c>
      <c r="AQ1028">
        <v>1</v>
      </c>
      <c r="AR1028" s="39">
        <v>0</v>
      </c>
      <c r="AS1028">
        <v>56.05</v>
      </c>
      <c r="AT1028" s="39">
        <v>43.05</v>
      </c>
      <c r="AU1028">
        <v>0</v>
      </c>
      <c r="AV1028" s="17">
        <v>1</v>
      </c>
      <c r="AW1028">
        <v>0</v>
      </c>
      <c r="AX1028" s="17">
        <v>1</v>
      </c>
      <c r="AY1028" s="17" t="s">
        <v>5</v>
      </c>
      <c r="AZ1028">
        <v>0</v>
      </c>
      <c r="BA1028">
        <v>1</v>
      </c>
      <c r="BB1028">
        <v>0</v>
      </c>
      <c r="BC1028">
        <v>0</v>
      </c>
      <c r="BD1028">
        <v>0</v>
      </c>
      <c r="BE1028">
        <v>0</v>
      </c>
      <c r="BF1028" s="17">
        <v>0</v>
      </c>
      <c r="BG1028">
        <v>0</v>
      </c>
      <c r="BH1028">
        <v>1</v>
      </c>
      <c r="BI1028" s="17">
        <v>0</v>
      </c>
      <c r="BJ1028">
        <v>1462</v>
      </c>
      <c r="BK1028">
        <v>176</v>
      </c>
      <c r="BL1028" s="90">
        <f t="shared" si="248"/>
        <v>33.730000000000004</v>
      </c>
      <c r="BM1028">
        <v>0</v>
      </c>
      <c r="BN1028">
        <v>0</v>
      </c>
      <c r="BO1028">
        <v>0</v>
      </c>
      <c r="BP1028">
        <v>0</v>
      </c>
      <c r="BQ1028">
        <v>1</v>
      </c>
      <c r="BR1028">
        <v>0</v>
      </c>
      <c r="BS1028">
        <v>0</v>
      </c>
      <c r="BT1028" s="17">
        <v>0</v>
      </c>
      <c r="BU1028">
        <v>0</v>
      </c>
      <c r="BV1028">
        <v>1</v>
      </c>
      <c r="BW1028">
        <v>0</v>
      </c>
      <c r="BX1028" s="17">
        <v>0</v>
      </c>
      <c r="BY1028">
        <v>0</v>
      </c>
      <c r="BZ1028">
        <v>0</v>
      </c>
      <c r="CA1028">
        <v>0</v>
      </c>
      <c r="CB1028">
        <v>0</v>
      </c>
      <c r="CC1028" s="17">
        <v>0</v>
      </c>
      <c r="CD1028">
        <v>0</v>
      </c>
      <c r="CE1028">
        <v>0</v>
      </c>
      <c r="CF1028">
        <v>1</v>
      </c>
      <c r="CG1028">
        <v>1</v>
      </c>
      <c r="CH1028">
        <v>0</v>
      </c>
      <c r="CI1028">
        <v>1</v>
      </c>
      <c r="CJ1028">
        <v>1</v>
      </c>
      <c r="CK1028">
        <v>1</v>
      </c>
      <c r="CL1028">
        <v>0</v>
      </c>
      <c r="CM1028">
        <v>0</v>
      </c>
      <c r="CN1028">
        <v>1</v>
      </c>
      <c r="CO1028" s="17">
        <v>0</v>
      </c>
      <c r="CP1028">
        <v>0</v>
      </c>
      <c r="CQ1028">
        <v>2</v>
      </c>
      <c r="CR1028">
        <v>0</v>
      </c>
      <c r="CS1028">
        <v>1</v>
      </c>
      <c r="CT1028">
        <v>21</v>
      </c>
      <c r="CZ1028" s="33" t="s">
        <v>85</v>
      </c>
    </row>
    <row r="1029" spans="1:104" x14ac:dyDescent="0.25">
      <c r="A1029">
        <v>1028</v>
      </c>
      <c r="B1029">
        <v>70</v>
      </c>
      <c r="C1029" s="24" t="s">
        <v>4026</v>
      </c>
      <c r="D1029" s="12">
        <v>31.6</v>
      </c>
      <c r="E1029" s="13">
        <f t="shared" si="247"/>
        <v>4.394381866221666</v>
      </c>
      <c r="F1029" s="7">
        <v>7.1909999999999998</v>
      </c>
      <c r="G1029" s="7">
        <f t="shared" si="249"/>
        <v>27.205618133778337</v>
      </c>
      <c r="H1029" s="15">
        <f t="shared" si="250"/>
        <v>35.994381866221666</v>
      </c>
      <c r="I1029" s="11">
        <f t="shared" si="251"/>
        <v>0.4009190418291817</v>
      </c>
      <c r="J1029" s="32">
        <f t="shared" si="252"/>
        <v>5.5752891368263349E-2</v>
      </c>
      <c r="K1029" s="32">
        <f t="shared" si="253"/>
        <v>17.936289499224749</v>
      </c>
      <c r="L1029" s="8">
        <v>1</v>
      </c>
      <c r="M1029" s="9">
        <v>0</v>
      </c>
      <c r="N1029" s="8">
        <v>1</v>
      </c>
      <c r="O1029" s="9">
        <v>0</v>
      </c>
      <c r="P1029" s="9">
        <v>0</v>
      </c>
      <c r="Q1029" s="9">
        <v>0</v>
      </c>
      <c r="R1029" s="9">
        <v>0</v>
      </c>
      <c r="S1029" s="8">
        <v>281</v>
      </c>
      <c r="T1029" s="9">
        <v>10</v>
      </c>
      <c r="U1029" s="9">
        <f t="shared" si="254"/>
        <v>270</v>
      </c>
      <c r="V1029" s="9">
        <f t="shared" si="255"/>
        <v>36</v>
      </c>
      <c r="W1029" s="7">
        <v>11.32</v>
      </c>
      <c r="X1029" s="7">
        <v>16.41</v>
      </c>
      <c r="Y1029" s="9">
        <v>1</v>
      </c>
      <c r="Z1029" s="9">
        <v>0</v>
      </c>
      <c r="AA1029" s="9">
        <v>1</v>
      </c>
      <c r="AB1029" s="9">
        <v>0</v>
      </c>
      <c r="AC1029" s="9">
        <v>0</v>
      </c>
      <c r="AD1029" s="29">
        <v>0</v>
      </c>
      <c r="AE1029" s="9">
        <v>1</v>
      </c>
      <c r="AF1029" s="9">
        <v>0</v>
      </c>
      <c r="AG1029" s="29">
        <v>0</v>
      </c>
      <c r="AH1029" s="9">
        <v>1</v>
      </c>
      <c r="AI1029" s="29">
        <v>0</v>
      </c>
      <c r="AJ1029" s="20">
        <v>2007</v>
      </c>
      <c r="AK1029" s="32" t="s">
        <v>98</v>
      </c>
      <c r="AL1029" s="32" t="s">
        <v>98</v>
      </c>
      <c r="AM1029" s="32" t="s">
        <v>98</v>
      </c>
      <c r="AN1029" s="42" t="s">
        <v>98</v>
      </c>
      <c r="AO1029" s="41">
        <v>1</v>
      </c>
      <c r="AP1029" s="17">
        <v>0</v>
      </c>
      <c r="AQ1029">
        <v>0</v>
      </c>
      <c r="AR1029" s="39">
        <v>1</v>
      </c>
      <c r="AS1029">
        <v>56.05</v>
      </c>
      <c r="AT1029" s="39">
        <v>43.05</v>
      </c>
      <c r="AU1029">
        <v>0</v>
      </c>
      <c r="AV1029" s="17">
        <v>1</v>
      </c>
      <c r="AW1029">
        <v>0</v>
      </c>
      <c r="AX1029" s="17">
        <v>1</v>
      </c>
      <c r="AY1029" s="17" t="s">
        <v>5</v>
      </c>
      <c r="AZ1029">
        <v>0</v>
      </c>
      <c r="BA1029">
        <v>1</v>
      </c>
      <c r="BB1029">
        <v>0</v>
      </c>
      <c r="BC1029">
        <v>0</v>
      </c>
      <c r="BD1029">
        <v>0</v>
      </c>
      <c r="BE1029">
        <v>0</v>
      </c>
      <c r="BF1029" s="17">
        <v>0</v>
      </c>
      <c r="BG1029">
        <v>0</v>
      </c>
      <c r="BH1029">
        <v>1</v>
      </c>
      <c r="BI1029" s="17">
        <v>0</v>
      </c>
      <c r="BJ1029">
        <v>1462</v>
      </c>
      <c r="BK1029">
        <v>176</v>
      </c>
      <c r="BL1029" s="90">
        <f t="shared" si="248"/>
        <v>33.730000000000004</v>
      </c>
      <c r="BM1029">
        <v>0</v>
      </c>
      <c r="BN1029">
        <v>0</v>
      </c>
      <c r="BO1029">
        <v>0</v>
      </c>
      <c r="BP1029">
        <v>0</v>
      </c>
      <c r="BQ1029">
        <v>1</v>
      </c>
      <c r="BR1029">
        <v>0</v>
      </c>
      <c r="BS1029">
        <v>0</v>
      </c>
      <c r="BT1029" s="17">
        <v>0</v>
      </c>
      <c r="BU1029">
        <v>0</v>
      </c>
      <c r="BV1029">
        <v>1</v>
      </c>
      <c r="BW1029">
        <v>0</v>
      </c>
      <c r="BX1029" s="17">
        <v>0</v>
      </c>
      <c r="BY1029">
        <v>0</v>
      </c>
      <c r="BZ1029">
        <v>0</v>
      </c>
      <c r="CA1029">
        <v>0</v>
      </c>
      <c r="CB1029">
        <v>0</v>
      </c>
      <c r="CC1029" s="17">
        <v>0</v>
      </c>
      <c r="CD1029">
        <v>0</v>
      </c>
      <c r="CE1029">
        <v>0</v>
      </c>
      <c r="CF1029">
        <v>1</v>
      </c>
      <c r="CG1029">
        <v>1</v>
      </c>
      <c r="CH1029">
        <v>0</v>
      </c>
      <c r="CI1029">
        <v>1</v>
      </c>
      <c r="CJ1029">
        <v>1</v>
      </c>
      <c r="CK1029">
        <v>1</v>
      </c>
      <c r="CL1029">
        <v>0</v>
      </c>
      <c r="CM1029">
        <v>0</v>
      </c>
      <c r="CN1029">
        <v>1</v>
      </c>
      <c r="CO1029" s="17">
        <v>0</v>
      </c>
      <c r="CP1029">
        <v>0</v>
      </c>
      <c r="CQ1029">
        <v>2</v>
      </c>
      <c r="CR1029">
        <v>0</v>
      </c>
      <c r="CS1029">
        <v>1</v>
      </c>
      <c r="CT1029">
        <v>21</v>
      </c>
      <c r="CZ1029" s="33" t="s">
        <v>85</v>
      </c>
    </row>
    <row r="1030" spans="1:104" x14ac:dyDescent="0.25">
      <c r="A1030">
        <v>1029</v>
      </c>
      <c r="B1030">
        <v>70</v>
      </c>
      <c r="C1030" s="24" t="s">
        <v>4026</v>
      </c>
      <c r="D1030" s="12">
        <v>6.66</v>
      </c>
      <c r="E1030" s="13">
        <f t="shared" si="247"/>
        <v>1.1388508891928866</v>
      </c>
      <c r="F1030" s="7">
        <v>5.8479999999999999</v>
      </c>
      <c r="G1030" s="7">
        <f t="shared" si="249"/>
        <v>5.521149110807114</v>
      </c>
      <c r="H1030" s="15">
        <f t="shared" si="250"/>
        <v>7.7988508891928863</v>
      </c>
      <c r="I1030" s="11">
        <f t="shared" si="251"/>
        <v>0.30643468951102304</v>
      </c>
      <c r="J1030" s="32">
        <f t="shared" si="252"/>
        <v>5.2399912707083281E-2</v>
      </c>
      <c r="K1030" s="32">
        <f t="shared" si="253"/>
        <v>19.084001257597947</v>
      </c>
      <c r="L1030" s="8">
        <v>1</v>
      </c>
      <c r="M1030" s="9">
        <v>0</v>
      </c>
      <c r="N1030" s="8">
        <v>1</v>
      </c>
      <c r="O1030" s="9">
        <v>0</v>
      </c>
      <c r="P1030" s="9">
        <v>0</v>
      </c>
      <c r="Q1030" s="9">
        <v>0</v>
      </c>
      <c r="R1030" s="9">
        <v>0</v>
      </c>
      <c r="S1030" s="8">
        <v>347</v>
      </c>
      <c r="T1030" s="9">
        <v>16</v>
      </c>
      <c r="U1030" s="9">
        <f t="shared" si="254"/>
        <v>330</v>
      </c>
      <c r="V1030" s="9">
        <f t="shared" si="255"/>
        <v>36</v>
      </c>
      <c r="W1030" s="7">
        <v>11.32</v>
      </c>
      <c r="X1030" s="7">
        <v>16.41</v>
      </c>
      <c r="Y1030" s="9">
        <v>1</v>
      </c>
      <c r="Z1030" s="9">
        <v>0</v>
      </c>
      <c r="AA1030" s="9">
        <v>1</v>
      </c>
      <c r="AB1030" s="9">
        <v>0</v>
      </c>
      <c r="AC1030" s="9">
        <v>0</v>
      </c>
      <c r="AD1030" s="29">
        <v>0</v>
      </c>
      <c r="AE1030" s="9">
        <v>1</v>
      </c>
      <c r="AF1030" s="9">
        <v>0</v>
      </c>
      <c r="AG1030" s="29">
        <v>0</v>
      </c>
      <c r="AH1030" s="9">
        <v>1</v>
      </c>
      <c r="AI1030" s="29">
        <v>0</v>
      </c>
      <c r="AJ1030" s="20">
        <v>2007</v>
      </c>
      <c r="AK1030" s="32" t="s">
        <v>98</v>
      </c>
      <c r="AL1030" s="32" t="s">
        <v>98</v>
      </c>
      <c r="AM1030" s="32" t="s">
        <v>98</v>
      </c>
      <c r="AN1030" s="42" t="s">
        <v>98</v>
      </c>
      <c r="AO1030" s="41">
        <v>1</v>
      </c>
      <c r="AP1030" s="17">
        <v>0</v>
      </c>
      <c r="AQ1030">
        <v>1</v>
      </c>
      <c r="AR1030" s="39">
        <v>0</v>
      </c>
      <c r="AS1030">
        <v>56.05</v>
      </c>
      <c r="AT1030" s="39">
        <v>43.05</v>
      </c>
      <c r="AU1030">
        <v>0</v>
      </c>
      <c r="AV1030" s="17">
        <v>1</v>
      </c>
      <c r="AW1030">
        <v>0</v>
      </c>
      <c r="AX1030" s="17">
        <v>1</v>
      </c>
      <c r="AY1030" s="17" t="s">
        <v>5</v>
      </c>
      <c r="AZ1030">
        <v>0</v>
      </c>
      <c r="BA1030">
        <v>1</v>
      </c>
      <c r="BB1030">
        <v>0</v>
      </c>
      <c r="BC1030">
        <v>0</v>
      </c>
      <c r="BD1030">
        <v>0</v>
      </c>
      <c r="BE1030">
        <v>0</v>
      </c>
      <c r="BF1030" s="17">
        <v>0</v>
      </c>
      <c r="BG1030">
        <v>0</v>
      </c>
      <c r="BH1030">
        <v>1</v>
      </c>
      <c r="BI1030" s="17">
        <v>0</v>
      </c>
      <c r="BJ1030">
        <v>1462</v>
      </c>
      <c r="BK1030">
        <v>176</v>
      </c>
      <c r="BL1030" s="90">
        <f t="shared" si="248"/>
        <v>33.730000000000004</v>
      </c>
      <c r="BM1030">
        <v>1</v>
      </c>
      <c r="BN1030">
        <v>0</v>
      </c>
      <c r="BO1030">
        <v>0</v>
      </c>
      <c r="BP1030">
        <v>0</v>
      </c>
      <c r="BQ1030">
        <v>0</v>
      </c>
      <c r="BR1030">
        <v>0</v>
      </c>
      <c r="BS1030">
        <v>0</v>
      </c>
      <c r="BT1030" s="17">
        <v>0</v>
      </c>
      <c r="BU1030">
        <v>0</v>
      </c>
      <c r="BV1030">
        <v>0</v>
      </c>
      <c r="BW1030">
        <v>1</v>
      </c>
      <c r="BX1030" s="17">
        <v>0</v>
      </c>
      <c r="BY1030">
        <v>0</v>
      </c>
      <c r="BZ1030">
        <v>0</v>
      </c>
      <c r="CA1030">
        <v>0</v>
      </c>
      <c r="CB1030">
        <v>0</v>
      </c>
      <c r="CC1030" s="17">
        <v>0</v>
      </c>
      <c r="CD1030">
        <v>0</v>
      </c>
      <c r="CE1030">
        <v>0</v>
      </c>
      <c r="CF1030">
        <v>1</v>
      </c>
      <c r="CG1030">
        <v>1</v>
      </c>
      <c r="CH1030">
        <v>0</v>
      </c>
      <c r="CI1030">
        <v>1</v>
      </c>
      <c r="CJ1030">
        <v>1</v>
      </c>
      <c r="CK1030">
        <v>1</v>
      </c>
      <c r="CL1030">
        <v>0</v>
      </c>
      <c r="CM1030">
        <v>1</v>
      </c>
      <c r="CN1030">
        <v>1</v>
      </c>
      <c r="CO1030" s="17">
        <v>0</v>
      </c>
      <c r="CP1030">
        <v>0</v>
      </c>
      <c r="CQ1030">
        <v>2</v>
      </c>
      <c r="CR1030">
        <v>0</v>
      </c>
      <c r="CS1030">
        <v>1</v>
      </c>
      <c r="CT1030">
        <v>21</v>
      </c>
      <c r="CZ1030" s="33" t="s">
        <v>85</v>
      </c>
    </row>
    <row r="1031" spans="1:104" x14ac:dyDescent="0.25">
      <c r="A1031">
        <v>1030</v>
      </c>
      <c r="B1031">
        <v>70</v>
      </c>
      <c r="C1031" s="24" t="s">
        <v>4026</v>
      </c>
      <c r="D1031" s="12">
        <v>9.08</v>
      </c>
      <c r="E1031" s="13">
        <f t="shared" si="247"/>
        <v>1.1167138113393187</v>
      </c>
      <c r="F1031" s="7">
        <v>8.1310000000000002</v>
      </c>
      <c r="G1031" s="7">
        <f t="shared" si="249"/>
        <v>7.9632861886606818</v>
      </c>
      <c r="H1031" s="15">
        <f t="shared" si="250"/>
        <v>10.196713811339318</v>
      </c>
      <c r="I1031" s="11">
        <f t="shared" si="251"/>
        <v>0.44752009525633424</v>
      </c>
      <c r="J1031" s="32">
        <f t="shared" si="252"/>
        <v>5.5038752337514964E-2</v>
      </c>
      <c r="K1031" s="32">
        <f t="shared" si="253"/>
        <v>18.169016511633206</v>
      </c>
      <c r="L1031" s="8">
        <v>1</v>
      </c>
      <c r="M1031" s="9">
        <v>0</v>
      </c>
      <c r="N1031" s="8">
        <v>1</v>
      </c>
      <c r="O1031" s="9">
        <v>0</v>
      </c>
      <c r="P1031" s="9">
        <v>0</v>
      </c>
      <c r="Q1031" s="9">
        <v>0</v>
      </c>
      <c r="R1031" s="9">
        <v>0</v>
      </c>
      <c r="S1031" s="8">
        <v>281</v>
      </c>
      <c r="T1031" s="9">
        <v>16</v>
      </c>
      <c r="U1031" s="9">
        <f t="shared" si="254"/>
        <v>264</v>
      </c>
      <c r="V1031" s="9">
        <f t="shared" si="255"/>
        <v>36</v>
      </c>
      <c r="W1031" s="7">
        <v>11.32</v>
      </c>
      <c r="X1031" s="7">
        <v>16.41</v>
      </c>
      <c r="Y1031" s="9">
        <v>1</v>
      </c>
      <c r="Z1031" s="9">
        <v>0</v>
      </c>
      <c r="AA1031" s="9">
        <v>1</v>
      </c>
      <c r="AB1031" s="9">
        <v>0</v>
      </c>
      <c r="AC1031" s="9">
        <v>0</v>
      </c>
      <c r="AD1031" s="29">
        <v>0</v>
      </c>
      <c r="AE1031" s="9">
        <v>1</v>
      </c>
      <c r="AF1031" s="9">
        <v>0</v>
      </c>
      <c r="AG1031" s="29">
        <v>0</v>
      </c>
      <c r="AH1031" s="9">
        <v>1</v>
      </c>
      <c r="AI1031" s="29">
        <v>0</v>
      </c>
      <c r="AJ1031" s="20">
        <v>2007</v>
      </c>
      <c r="AK1031" s="32" t="s">
        <v>98</v>
      </c>
      <c r="AL1031" s="32" t="s">
        <v>98</v>
      </c>
      <c r="AM1031" s="32" t="s">
        <v>98</v>
      </c>
      <c r="AN1031" s="42" t="s">
        <v>98</v>
      </c>
      <c r="AO1031" s="41">
        <v>1</v>
      </c>
      <c r="AP1031" s="17">
        <v>0</v>
      </c>
      <c r="AQ1031">
        <v>0</v>
      </c>
      <c r="AR1031" s="39">
        <v>1</v>
      </c>
      <c r="AS1031">
        <v>56.05</v>
      </c>
      <c r="AT1031" s="39">
        <v>43.05</v>
      </c>
      <c r="AU1031">
        <v>0</v>
      </c>
      <c r="AV1031" s="17">
        <v>1</v>
      </c>
      <c r="AW1031">
        <v>0</v>
      </c>
      <c r="AX1031" s="17">
        <v>1</v>
      </c>
      <c r="AY1031" s="17" t="s">
        <v>5</v>
      </c>
      <c r="AZ1031">
        <v>0</v>
      </c>
      <c r="BA1031">
        <v>1</v>
      </c>
      <c r="BB1031">
        <v>0</v>
      </c>
      <c r="BC1031">
        <v>0</v>
      </c>
      <c r="BD1031">
        <v>0</v>
      </c>
      <c r="BE1031">
        <v>0</v>
      </c>
      <c r="BF1031" s="17">
        <v>0</v>
      </c>
      <c r="BG1031">
        <v>0</v>
      </c>
      <c r="BH1031">
        <v>1</v>
      </c>
      <c r="BI1031" s="17">
        <v>0</v>
      </c>
      <c r="BJ1031">
        <v>1462</v>
      </c>
      <c r="BK1031">
        <v>176</v>
      </c>
      <c r="BL1031" s="90">
        <f t="shared" si="248"/>
        <v>33.730000000000004</v>
      </c>
      <c r="BM1031">
        <v>1</v>
      </c>
      <c r="BN1031">
        <v>0</v>
      </c>
      <c r="BO1031">
        <v>0</v>
      </c>
      <c r="BP1031">
        <v>0</v>
      </c>
      <c r="BQ1031">
        <v>0</v>
      </c>
      <c r="BR1031">
        <v>0</v>
      </c>
      <c r="BS1031">
        <v>0</v>
      </c>
      <c r="BT1031" s="17">
        <v>0</v>
      </c>
      <c r="BU1031">
        <v>0</v>
      </c>
      <c r="BV1031">
        <v>0</v>
      </c>
      <c r="BW1031">
        <v>1</v>
      </c>
      <c r="BX1031" s="17">
        <v>0</v>
      </c>
      <c r="BY1031">
        <v>0</v>
      </c>
      <c r="BZ1031">
        <v>0</v>
      </c>
      <c r="CA1031">
        <v>0</v>
      </c>
      <c r="CB1031">
        <v>0</v>
      </c>
      <c r="CC1031" s="17">
        <v>0</v>
      </c>
      <c r="CD1031">
        <v>0</v>
      </c>
      <c r="CE1031">
        <v>0</v>
      </c>
      <c r="CF1031">
        <v>1</v>
      </c>
      <c r="CG1031">
        <v>1</v>
      </c>
      <c r="CH1031">
        <v>0</v>
      </c>
      <c r="CI1031">
        <v>1</v>
      </c>
      <c r="CJ1031">
        <v>1</v>
      </c>
      <c r="CK1031">
        <v>1</v>
      </c>
      <c r="CL1031">
        <v>0</v>
      </c>
      <c r="CM1031">
        <v>1</v>
      </c>
      <c r="CN1031">
        <v>1</v>
      </c>
      <c r="CO1031" s="17">
        <v>0</v>
      </c>
      <c r="CP1031">
        <v>0</v>
      </c>
      <c r="CQ1031">
        <v>2</v>
      </c>
      <c r="CR1031">
        <v>0</v>
      </c>
      <c r="CS1031">
        <v>1</v>
      </c>
      <c r="CT1031">
        <v>21</v>
      </c>
      <c r="CZ1031" s="33" t="s">
        <v>85</v>
      </c>
    </row>
    <row r="1032" spans="1:104" x14ac:dyDescent="0.25">
      <c r="A1032">
        <v>1031</v>
      </c>
      <c r="B1032">
        <v>70</v>
      </c>
      <c r="C1032" s="24" t="s">
        <v>4026</v>
      </c>
      <c r="D1032" s="12">
        <v>18.7</v>
      </c>
      <c r="E1032" s="13">
        <f t="shared" si="247"/>
        <v>5.3125</v>
      </c>
      <c r="F1032" s="7">
        <v>3.52</v>
      </c>
      <c r="G1032" s="7">
        <f t="shared" si="249"/>
        <v>13.387499999999999</v>
      </c>
      <c r="H1032" s="15">
        <f t="shared" si="250"/>
        <v>24.012499999999999</v>
      </c>
      <c r="I1032" s="11">
        <f t="shared" si="251"/>
        <v>0.19023125532552315</v>
      </c>
      <c r="J1032" s="32">
        <f t="shared" si="252"/>
        <v>5.4042970262932713E-2</v>
      </c>
      <c r="K1032" s="32">
        <f t="shared" si="253"/>
        <v>18.503794205513636</v>
      </c>
      <c r="L1032" s="8">
        <v>1</v>
      </c>
      <c r="M1032" s="9">
        <v>0</v>
      </c>
      <c r="N1032" s="8">
        <v>1</v>
      </c>
      <c r="O1032" s="9">
        <v>0</v>
      </c>
      <c r="P1032" s="9">
        <v>0</v>
      </c>
      <c r="Q1032" s="9">
        <v>0</v>
      </c>
      <c r="R1032" s="9">
        <v>0</v>
      </c>
      <c r="S1032" s="8">
        <v>347</v>
      </c>
      <c r="T1032" s="9">
        <v>16</v>
      </c>
      <c r="U1032" s="9">
        <f t="shared" si="254"/>
        <v>330</v>
      </c>
      <c r="V1032" s="9">
        <f t="shared" si="255"/>
        <v>36</v>
      </c>
      <c r="W1032" s="7">
        <v>11.32</v>
      </c>
      <c r="X1032" s="7">
        <v>16.41</v>
      </c>
      <c r="Y1032" s="9">
        <v>1</v>
      </c>
      <c r="Z1032" s="9">
        <v>0</v>
      </c>
      <c r="AA1032" s="9">
        <v>1</v>
      </c>
      <c r="AB1032" s="9">
        <v>0</v>
      </c>
      <c r="AC1032" s="9">
        <v>0</v>
      </c>
      <c r="AD1032" s="29">
        <v>0</v>
      </c>
      <c r="AE1032" s="9">
        <v>1</v>
      </c>
      <c r="AF1032" s="9">
        <v>0</v>
      </c>
      <c r="AG1032" s="29">
        <v>0</v>
      </c>
      <c r="AH1032" s="9">
        <v>1</v>
      </c>
      <c r="AI1032" s="29">
        <v>0</v>
      </c>
      <c r="AJ1032" s="20">
        <v>2007</v>
      </c>
      <c r="AK1032" s="32" t="s">
        <v>98</v>
      </c>
      <c r="AL1032" s="32" t="s">
        <v>98</v>
      </c>
      <c r="AM1032" s="32" t="s">
        <v>98</v>
      </c>
      <c r="AN1032" s="42" t="s">
        <v>98</v>
      </c>
      <c r="AO1032" s="41">
        <v>1</v>
      </c>
      <c r="AP1032" s="17">
        <v>0</v>
      </c>
      <c r="AQ1032">
        <v>1</v>
      </c>
      <c r="AR1032" s="39">
        <v>0</v>
      </c>
      <c r="AS1032">
        <v>56.05</v>
      </c>
      <c r="AT1032" s="39">
        <v>43.05</v>
      </c>
      <c r="AU1032">
        <v>0</v>
      </c>
      <c r="AV1032" s="17">
        <v>1</v>
      </c>
      <c r="AW1032">
        <v>0</v>
      </c>
      <c r="AX1032" s="17">
        <v>1</v>
      </c>
      <c r="AY1032" s="17" t="s">
        <v>5</v>
      </c>
      <c r="AZ1032">
        <v>0</v>
      </c>
      <c r="BA1032">
        <v>1</v>
      </c>
      <c r="BB1032">
        <v>0</v>
      </c>
      <c r="BC1032">
        <v>0</v>
      </c>
      <c r="BD1032">
        <v>0</v>
      </c>
      <c r="BE1032">
        <v>0</v>
      </c>
      <c r="BF1032" s="17">
        <v>0</v>
      </c>
      <c r="BG1032">
        <v>0</v>
      </c>
      <c r="BH1032">
        <v>1</v>
      </c>
      <c r="BI1032" s="17">
        <v>0</v>
      </c>
      <c r="BJ1032">
        <v>1462</v>
      </c>
      <c r="BK1032">
        <v>176</v>
      </c>
      <c r="BL1032" s="90">
        <f t="shared" si="248"/>
        <v>33.730000000000004</v>
      </c>
      <c r="BM1032">
        <v>0</v>
      </c>
      <c r="BN1032">
        <v>0</v>
      </c>
      <c r="BO1032">
        <v>0</v>
      </c>
      <c r="BP1032">
        <v>0</v>
      </c>
      <c r="BQ1032">
        <v>1</v>
      </c>
      <c r="BR1032">
        <v>0</v>
      </c>
      <c r="BS1032">
        <v>0</v>
      </c>
      <c r="BT1032" s="17">
        <v>0</v>
      </c>
      <c r="BU1032">
        <v>0</v>
      </c>
      <c r="BV1032">
        <v>1</v>
      </c>
      <c r="BW1032">
        <v>0</v>
      </c>
      <c r="BX1032" s="17">
        <v>0</v>
      </c>
      <c r="BY1032">
        <v>0</v>
      </c>
      <c r="BZ1032">
        <v>0</v>
      </c>
      <c r="CA1032">
        <v>0</v>
      </c>
      <c r="CB1032">
        <v>0</v>
      </c>
      <c r="CC1032" s="17">
        <v>0</v>
      </c>
      <c r="CD1032">
        <v>0</v>
      </c>
      <c r="CE1032">
        <v>0</v>
      </c>
      <c r="CF1032">
        <v>1</v>
      </c>
      <c r="CG1032">
        <v>1</v>
      </c>
      <c r="CH1032">
        <v>0</v>
      </c>
      <c r="CI1032">
        <v>1</v>
      </c>
      <c r="CJ1032">
        <v>1</v>
      </c>
      <c r="CK1032">
        <v>1</v>
      </c>
      <c r="CL1032">
        <v>0</v>
      </c>
      <c r="CM1032">
        <v>1</v>
      </c>
      <c r="CN1032">
        <v>1</v>
      </c>
      <c r="CO1032" s="17">
        <v>0</v>
      </c>
      <c r="CP1032">
        <v>0</v>
      </c>
      <c r="CQ1032">
        <v>2</v>
      </c>
      <c r="CR1032">
        <v>0</v>
      </c>
      <c r="CS1032">
        <v>1</v>
      </c>
      <c r="CT1032">
        <v>21</v>
      </c>
      <c r="CZ1032" s="33" t="s">
        <v>85</v>
      </c>
    </row>
    <row r="1033" spans="1:104" x14ac:dyDescent="0.25">
      <c r="A1033">
        <v>1032</v>
      </c>
      <c r="B1033">
        <v>70</v>
      </c>
      <c r="C1033" s="24" t="s">
        <v>4026</v>
      </c>
      <c r="D1033" s="12">
        <v>24.4</v>
      </c>
      <c r="E1033" s="13">
        <f t="shared" si="247"/>
        <v>3.8607594936708858</v>
      </c>
      <c r="F1033" s="7">
        <v>6.32</v>
      </c>
      <c r="G1033" s="7">
        <f t="shared" si="249"/>
        <v>20.539240506329111</v>
      </c>
      <c r="H1033" s="15">
        <f t="shared" si="250"/>
        <v>28.260759493670886</v>
      </c>
      <c r="I1033" s="11">
        <f t="shared" si="251"/>
        <v>0.36251120430914735</v>
      </c>
      <c r="J1033" s="32">
        <f t="shared" si="252"/>
        <v>5.7359367770434704E-2</v>
      </c>
      <c r="K1033" s="32">
        <f t="shared" si="253"/>
        <v>17.433943902628574</v>
      </c>
      <c r="L1033" s="8">
        <v>1</v>
      </c>
      <c r="M1033" s="9">
        <v>0</v>
      </c>
      <c r="N1033" s="8">
        <v>1</v>
      </c>
      <c r="O1033" s="9">
        <v>0</v>
      </c>
      <c r="P1033" s="9">
        <v>0</v>
      </c>
      <c r="Q1033" s="9">
        <v>0</v>
      </c>
      <c r="R1033" s="9">
        <v>0</v>
      </c>
      <c r="S1033" s="8">
        <v>281</v>
      </c>
      <c r="T1033" s="9">
        <v>16</v>
      </c>
      <c r="U1033" s="9">
        <f t="shared" si="254"/>
        <v>264</v>
      </c>
      <c r="V1033" s="9">
        <f t="shared" si="255"/>
        <v>36</v>
      </c>
      <c r="W1033" s="7">
        <v>11.32</v>
      </c>
      <c r="X1033" s="7">
        <v>16.41</v>
      </c>
      <c r="Y1033" s="9">
        <v>1</v>
      </c>
      <c r="Z1033" s="9">
        <v>0</v>
      </c>
      <c r="AA1033" s="9">
        <v>1</v>
      </c>
      <c r="AB1033" s="9">
        <v>0</v>
      </c>
      <c r="AC1033" s="9">
        <v>0</v>
      </c>
      <c r="AD1033" s="29">
        <v>0</v>
      </c>
      <c r="AE1033" s="9">
        <v>1</v>
      </c>
      <c r="AF1033" s="9">
        <v>0</v>
      </c>
      <c r="AG1033" s="29">
        <v>0</v>
      </c>
      <c r="AH1033" s="9">
        <v>1</v>
      </c>
      <c r="AI1033" s="29">
        <v>0</v>
      </c>
      <c r="AJ1033" s="20">
        <v>2007</v>
      </c>
      <c r="AK1033" s="32" t="s">
        <v>98</v>
      </c>
      <c r="AL1033" s="32" t="s">
        <v>98</v>
      </c>
      <c r="AM1033" s="32" t="s">
        <v>98</v>
      </c>
      <c r="AN1033" s="42" t="s">
        <v>98</v>
      </c>
      <c r="AO1033" s="41">
        <v>1</v>
      </c>
      <c r="AP1033" s="17">
        <v>0</v>
      </c>
      <c r="AQ1033">
        <v>0</v>
      </c>
      <c r="AR1033" s="39">
        <v>1</v>
      </c>
      <c r="AS1033">
        <v>56.05</v>
      </c>
      <c r="AT1033" s="39">
        <v>43.05</v>
      </c>
      <c r="AU1033">
        <v>0</v>
      </c>
      <c r="AV1033" s="17">
        <v>1</v>
      </c>
      <c r="AW1033">
        <v>0</v>
      </c>
      <c r="AX1033" s="17">
        <v>1</v>
      </c>
      <c r="AY1033" s="17" t="s">
        <v>5</v>
      </c>
      <c r="AZ1033">
        <v>0</v>
      </c>
      <c r="BA1033">
        <v>1</v>
      </c>
      <c r="BB1033">
        <v>0</v>
      </c>
      <c r="BC1033">
        <v>0</v>
      </c>
      <c r="BD1033">
        <v>0</v>
      </c>
      <c r="BE1033">
        <v>0</v>
      </c>
      <c r="BF1033" s="17">
        <v>0</v>
      </c>
      <c r="BG1033">
        <v>0</v>
      </c>
      <c r="BH1033">
        <v>1</v>
      </c>
      <c r="BI1033" s="17">
        <v>0</v>
      </c>
      <c r="BJ1033">
        <v>1462</v>
      </c>
      <c r="BK1033">
        <v>176</v>
      </c>
      <c r="BL1033" s="90">
        <f t="shared" si="248"/>
        <v>33.730000000000004</v>
      </c>
      <c r="BM1033">
        <v>0</v>
      </c>
      <c r="BN1033">
        <v>0</v>
      </c>
      <c r="BO1033">
        <v>0</v>
      </c>
      <c r="BP1033">
        <v>0</v>
      </c>
      <c r="BQ1033">
        <v>1</v>
      </c>
      <c r="BR1033">
        <v>0</v>
      </c>
      <c r="BS1033">
        <v>0</v>
      </c>
      <c r="BT1033" s="17">
        <v>0</v>
      </c>
      <c r="BU1033">
        <v>0</v>
      </c>
      <c r="BV1033">
        <v>1</v>
      </c>
      <c r="BW1033">
        <v>0</v>
      </c>
      <c r="BX1033" s="17">
        <v>0</v>
      </c>
      <c r="BY1033">
        <v>0</v>
      </c>
      <c r="BZ1033">
        <v>0</v>
      </c>
      <c r="CA1033">
        <v>0</v>
      </c>
      <c r="CB1033">
        <v>0</v>
      </c>
      <c r="CC1033" s="17">
        <v>0</v>
      </c>
      <c r="CD1033">
        <v>0</v>
      </c>
      <c r="CE1033">
        <v>0</v>
      </c>
      <c r="CF1033">
        <v>1</v>
      </c>
      <c r="CG1033">
        <v>1</v>
      </c>
      <c r="CH1033">
        <v>0</v>
      </c>
      <c r="CI1033">
        <v>1</v>
      </c>
      <c r="CJ1033">
        <v>1</v>
      </c>
      <c r="CK1033">
        <v>1</v>
      </c>
      <c r="CL1033">
        <v>0</v>
      </c>
      <c r="CM1033">
        <v>1</v>
      </c>
      <c r="CN1033">
        <v>1</v>
      </c>
      <c r="CO1033" s="17">
        <v>0</v>
      </c>
      <c r="CP1033">
        <v>0</v>
      </c>
      <c r="CQ1033">
        <v>2</v>
      </c>
      <c r="CR1033">
        <v>0</v>
      </c>
      <c r="CS1033">
        <v>1</v>
      </c>
      <c r="CT1033">
        <v>21</v>
      </c>
      <c r="CZ1033" s="33" t="s">
        <v>85</v>
      </c>
    </row>
    <row r="1034" spans="1:104" x14ac:dyDescent="0.25">
      <c r="A1034">
        <v>1033</v>
      </c>
      <c r="B1034">
        <v>70</v>
      </c>
      <c r="C1034" s="24" t="s">
        <v>4026</v>
      </c>
      <c r="D1034" s="12">
        <v>26.2</v>
      </c>
      <c r="E1034" s="13">
        <f t="shared" si="247"/>
        <v>7.3512906846240176</v>
      </c>
      <c r="F1034" s="7">
        <v>3.5640000000000001</v>
      </c>
      <c r="G1034" s="7">
        <f t="shared" si="249"/>
        <v>18.848709315375981</v>
      </c>
      <c r="H1034" s="15">
        <f t="shared" si="250"/>
        <v>33.551290684624014</v>
      </c>
      <c r="I1034" s="11">
        <f t="shared" si="251"/>
        <v>0.19252153470944192</v>
      </c>
      <c r="J1034" s="32">
        <f t="shared" si="252"/>
        <v>5.4018387965612202E-2</v>
      </c>
      <c r="K1034" s="32">
        <f t="shared" si="253"/>
        <v>18.51221477835648</v>
      </c>
      <c r="L1034" s="8">
        <v>1</v>
      </c>
      <c r="M1034" s="9">
        <v>0</v>
      </c>
      <c r="N1034" s="8">
        <v>1</v>
      </c>
      <c r="O1034" s="9">
        <v>0</v>
      </c>
      <c r="P1034" s="9">
        <v>0</v>
      </c>
      <c r="Q1034" s="9">
        <v>0</v>
      </c>
      <c r="R1034" s="9">
        <v>0</v>
      </c>
      <c r="S1034" s="8">
        <v>347</v>
      </c>
      <c r="T1034" s="9">
        <v>16</v>
      </c>
      <c r="U1034" s="9">
        <f t="shared" si="254"/>
        <v>330</v>
      </c>
      <c r="V1034" s="9">
        <f t="shared" si="255"/>
        <v>36</v>
      </c>
      <c r="W1034" s="7">
        <v>11.32</v>
      </c>
      <c r="X1034" s="7">
        <v>16.41</v>
      </c>
      <c r="Y1034" s="9">
        <v>1</v>
      </c>
      <c r="Z1034" s="9">
        <v>0</v>
      </c>
      <c r="AA1034" s="9">
        <v>1</v>
      </c>
      <c r="AB1034" s="9">
        <v>0</v>
      </c>
      <c r="AC1034" s="9">
        <v>0</v>
      </c>
      <c r="AD1034" s="29">
        <v>0</v>
      </c>
      <c r="AE1034" s="9">
        <v>1</v>
      </c>
      <c r="AF1034" s="9">
        <v>0</v>
      </c>
      <c r="AG1034" s="29">
        <v>0</v>
      </c>
      <c r="AH1034" s="9">
        <v>1</v>
      </c>
      <c r="AI1034" s="29">
        <v>0</v>
      </c>
      <c r="AJ1034" s="20">
        <v>2007</v>
      </c>
      <c r="AK1034" s="32" t="s">
        <v>98</v>
      </c>
      <c r="AL1034" s="32" t="s">
        <v>98</v>
      </c>
      <c r="AM1034" s="32" t="s">
        <v>98</v>
      </c>
      <c r="AN1034" s="42" t="s">
        <v>98</v>
      </c>
      <c r="AO1034" s="41">
        <v>1</v>
      </c>
      <c r="AP1034" s="17">
        <v>0</v>
      </c>
      <c r="AQ1034">
        <v>1</v>
      </c>
      <c r="AR1034" s="39">
        <v>0</v>
      </c>
      <c r="AS1034">
        <v>56.05</v>
      </c>
      <c r="AT1034" s="39">
        <v>43.05</v>
      </c>
      <c r="AU1034">
        <v>0</v>
      </c>
      <c r="AV1034" s="17">
        <v>1</v>
      </c>
      <c r="AW1034">
        <v>0</v>
      </c>
      <c r="AX1034" s="17">
        <v>1</v>
      </c>
      <c r="AY1034" s="17" t="s">
        <v>5</v>
      </c>
      <c r="AZ1034">
        <v>0</v>
      </c>
      <c r="BA1034">
        <v>1</v>
      </c>
      <c r="BB1034">
        <v>0</v>
      </c>
      <c r="BC1034">
        <v>0</v>
      </c>
      <c r="BD1034">
        <v>0</v>
      </c>
      <c r="BE1034">
        <v>0</v>
      </c>
      <c r="BF1034" s="17">
        <v>0</v>
      </c>
      <c r="BG1034">
        <v>0</v>
      </c>
      <c r="BH1034">
        <v>1</v>
      </c>
      <c r="BI1034" s="17">
        <v>0</v>
      </c>
      <c r="BJ1034">
        <v>1462</v>
      </c>
      <c r="BK1034">
        <v>176</v>
      </c>
      <c r="BL1034" s="90">
        <f t="shared" si="248"/>
        <v>33.730000000000004</v>
      </c>
      <c r="BM1034">
        <v>0</v>
      </c>
      <c r="BN1034">
        <v>0</v>
      </c>
      <c r="BO1034">
        <v>0</v>
      </c>
      <c r="BP1034">
        <v>0</v>
      </c>
      <c r="BQ1034">
        <v>1</v>
      </c>
      <c r="BR1034">
        <v>0</v>
      </c>
      <c r="BS1034">
        <v>0</v>
      </c>
      <c r="BT1034" s="17">
        <v>0</v>
      </c>
      <c r="BU1034">
        <v>0</v>
      </c>
      <c r="BV1034">
        <v>1</v>
      </c>
      <c r="BW1034">
        <v>0</v>
      </c>
      <c r="BX1034" s="17">
        <v>0</v>
      </c>
      <c r="BY1034">
        <v>0</v>
      </c>
      <c r="BZ1034">
        <v>0</v>
      </c>
      <c r="CA1034">
        <v>0</v>
      </c>
      <c r="CB1034">
        <v>0</v>
      </c>
      <c r="CC1034" s="17">
        <v>0</v>
      </c>
      <c r="CD1034">
        <v>0</v>
      </c>
      <c r="CE1034">
        <v>0</v>
      </c>
      <c r="CF1034">
        <v>1</v>
      </c>
      <c r="CG1034">
        <v>1</v>
      </c>
      <c r="CH1034">
        <v>0</v>
      </c>
      <c r="CI1034">
        <v>1</v>
      </c>
      <c r="CJ1034">
        <v>1</v>
      </c>
      <c r="CK1034">
        <v>1</v>
      </c>
      <c r="CL1034">
        <v>0</v>
      </c>
      <c r="CM1034">
        <v>1</v>
      </c>
      <c r="CN1034">
        <v>1</v>
      </c>
      <c r="CO1034" s="17">
        <v>0</v>
      </c>
      <c r="CP1034">
        <v>0</v>
      </c>
      <c r="CQ1034">
        <v>2</v>
      </c>
      <c r="CR1034">
        <v>0</v>
      </c>
      <c r="CS1034">
        <v>1</v>
      </c>
      <c r="CT1034">
        <v>21</v>
      </c>
      <c r="CZ1034" s="33" t="s">
        <v>85</v>
      </c>
    </row>
    <row r="1035" spans="1:104" x14ac:dyDescent="0.25">
      <c r="A1035">
        <v>1034</v>
      </c>
      <c r="B1035">
        <v>70</v>
      </c>
      <c r="C1035" s="24" t="s">
        <v>4026</v>
      </c>
      <c r="D1035" s="12">
        <v>28.6</v>
      </c>
      <c r="E1035" s="13">
        <f t="shared" si="247"/>
        <v>3.232368896925859</v>
      </c>
      <c r="F1035" s="7">
        <v>8.8480000000000008</v>
      </c>
      <c r="G1035" s="7">
        <f t="shared" si="249"/>
        <v>25.367631103074142</v>
      </c>
      <c r="H1035" s="15">
        <f t="shared" si="250"/>
        <v>31.83236889692586</v>
      </c>
      <c r="I1035" s="11">
        <f t="shared" si="251"/>
        <v>0.47824434726464526</v>
      </c>
      <c r="J1035" s="32">
        <f t="shared" si="252"/>
        <v>5.4051124238770933E-2</v>
      </c>
      <c r="K1035" s="32">
        <f t="shared" si="253"/>
        <v>18.501002783633108</v>
      </c>
      <c r="L1035" s="8">
        <v>1</v>
      </c>
      <c r="M1035" s="9">
        <v>0</v>
      </c>
      <c r="N1035" s="8">
        <v>1</v>
      </c>
      <c r="O1035" s="9">
        <v>0</v>
      </c>
      <c r="P1035" s="9">
        <v>0</v>
      </c>
      <c r="Q1035" s="9">
        <v>0</v>
      </c>
      <c r="R1035" s="9">
        <v>0</v>
      </c>
      <c r="S1035" s="8">
        <v>281</v>
      </c>
      <c r="T1035" s="9">
        <v>16</v>
      </c>
      <c r="U1035" s="9">
        <f t="shared" si="254"/>
        <v>264</v>
      </c>
      <c r="V1035" s="9">
        <f t="shared" si="255"/>
        <v>36</v>
      </c>
      <c r="W1035" s="7">
        <v>11.32</v>
      </c>
      <c r="X1035" s="7">
        <v>16.41</v>
      </c>
      <c r="Y1035" s="9">
        <v>1</v>
      </c>
      <c r="Z1035" s="9">
        <v>0</v>
      </c>
      <c r="AA1035" s="9">
        <v>1</v>
      </c>
      <c r="AB1035" s="9">
        <v>0</v>
      </c>
      <c r="AC1035" s="9">
        <v>0</v>
      </c>
      <c r="AD1035" s="29">
        <v>0</v>
      </c>
      <c r="AE1035" s="9">
        <v>1</v>
      </c>
      <c r="AF1035" s="9">
        <v>0</v>
      </c>
      <c r="AG1035" s="29">
        <v>0</v>
      </c>
      <c r="AH1035" s="9">
        <v>1</v>
      </c>
      <c r="AI1035" s="29">
        <v>0</v>
      </c>
      <c r="AJ1035" s="20">
        <v>2007</v>
      </c>
      <c r="AK1035" s="32" t="s">
        <v>98</v>
      </c>
      <c r="AL1035" s="32" t="s">
        <v>98</v>
      </c>
      <c r="AM1035" s="32" t="s">
        <v>98</v>
      </c>
      <c r="AN1035" s="42" t="s">
        <v>98</v>
      </c>
      <c r="AO1035" s="41">
        <v>1</v>
      </c>
      <c r="AP1035" s="17">
        <v>0</v>
      </c>
      <c r="AQ1035">
        <v>0</v>
      </c>
      <c r="AR1035" s="39">
        <v>1</v>
      </c>
      <c r="AS1035">
        <v>56.05</v>
      </c>
      <c r="AT1035" s="39">
        <v>43.05</v>
      </c>
      <c r="AU1035">
        <v>0</v>
      </c>
      <c r="AV1035" s="17">
        <v>1</v>
      </c>
      <c r="AW1035">
        <v>0</v>
      </c>
      <c r="AX1035" s="17">
        <v>1</v>
      </c>
      <c r="AY1035" s="17" t="s">
        <v>5</v>
      </c>
      <c r="AZ1035">
        <v>0</v>
      </c>
      <c r="BA1035">
        <v>1</v>
      </c>
      <c r="BB1035">
        <v>0</v>
      </c>
      <c r="BC1035">
        <v>0</v>
      </c>
      <c r="BD1035">
        <v>0</v>
      </c>
      <c r="BE1035">
        <v>0</v>
      </c>
      <c r="BF1035" s="17">
        <v>0</v>
      </c>
      <c r="BG1035">
        <v>0</v>
      </c>
      <c r="BH1035">
        <v>1</v>
      </c>
      <c r="BI1035" s="17">
        <v>0</v>
      </c>
      <c r="BJ1035">
        <v>1462</v>
      </c>
      <c r="BK1035">
        <v>176</v>
      </c>
      <c r="BL1035" s="90">
        <f t="shared" si="248"/>
        <v>33.730000000000004</v>
      </c>
      <c r="BM1035">
        <v>0</v>
      </c>
      <c r="BN1035">
        <v>0</v>
      </c>
      <c r="BO1035">
        <v>0</v>
      </c>
      <c r="BP1035">
        <v>0</v>
      </c>
      <c r="BQ1035">
        <v>1</v>
      </c>
      <c r="BR1035">
        <v>0</v>
      </c>
      <c r="BS1035">
        <v>0</v>
      </c>
      <c r="BT1035" s="17">
        <v>0</v>
      </c>
      <c r="BU1035">
        <v>0</v>
      </c>
      <c r="BV1035">
        <v>1</v>
      </c>
      <c r="BW1035">
        <v>0</v>
      </c>
      <c r="BX1035" s="17">
        <v>0</v>
      </c>
      <c r="BY1035">
        <v>0</v>
      </c>
      <c r="BZ1035">
        <v>0</v>
      </c>
      <c r="CA1035">
        <v>0</v>
      </c>
      <c r="CB1035">
        <v>0</v>
      </c>
      <c r="CC1035" s="17">
        <v>0</v>
      </c>
      <c r="CD1035">
        <v>0</v>
      </c>
      <c r="CE1035">
        <v>0</v>
      </c>
      <c r="CF1035">
        <v>1</v>
      </c>
      <c r="CG1035">
        <v>1</v>
      </c>
      <c r="CH1035">
        <v>0</v>
      </c>
      <c r="CI1035">
        <v>1</v>
      </c>
      <c r="CJ1035">
        <v>1</v>
      </c>
      <c r="CK1035">
        <v>1</v>
      </c>
      <c r="CL1035">
        <v>0</v>
      </c>
      <c r="CM1035">
        <v>1</v>
      </c>
      <c r="CN1035">
        <v>1</v>
      </c>
      <c r="CO1035" s="17">
        <v>0</v>
      </c>
      <c r="CP1035">
        <v>0</v>
      </c>
      <c r="CQ1035">
        <v>2</v>
      </c>
      <c r="CR1035">
        <v>0</v>
      </c>
      <c r="CS1035">
        <v>1</v>
      </c>
      <c r="CT1035">
        <v>21</v>
      </c>
      <c r="CZ1035" s="33" t="s">
        <v>85</v>
      </c>
    </row>
    <row r="1036" spans="1:104" x14ac:dyDescent="0.25">
      <c r="A1036">
        <v>1035</v>
      </c>
      <c r="B1036">
        <v>70</v>
      </c>
      <c r="C1036" s="24" t="s">
        <v>4026</v>
      </c>
      <c r="D1036" s="12">
        <v>6.67</v>
      </c>
      <c r="E1036" s="13">
        <f t="shared" si="247"/>
        <v>1.1575841721624436</v>
      </c>
      <c r="F1036" s="7">
        <v>5.7619999999999996</v>
      </c>
      <c r="G1036" s="7">
        <f t="shared" si="249"/>
        <v>5.5124158278375566</v>
      </c>
      <c r="H1036" s="15">
        <f t="shared" si="250"/>
        <v>7.8275841721624433</v>
      </c>
      <c r="I1036" s="11">
        <f t="shared" si="251"/>
        <v>0.30276010338288295</v>
      </c>
      <c r="J1036" s="32">
        <f t="shared" si="252"/>
        <v>5.2544273409039055E-2</v>
      </c>
      <c r="K1036" s="32">
        <f t="shared" si="253"/>
        <v>19.031569667266016</v>
      </c>
      <c r="L1036" s="8">
        <v>1</v>
      </c>
      <c r="M1036" s="9">
        <v>0</v>
      </c>
      <c r="N1036" s="8">
        <v>1</v>
      </c>
      <c r="O1036" s="9">
        <v>0</v>
      </c>
      <c r="P1036" s="9">
        <v>0</v>
      </c>
      <c r="Q1036" s="9">
        <v>0</v>
      </c>
      <c r="R1036" s="9">
        <v>0</v>
      </c>
      <c r="S1036" s="8">
        <v>347</v>
      </c>
      <c r="T1036" s="9">
        <v>17</v>
      </c>
      <c r="U1036" s="9">
        <f t="shared" si="254"/>
        <v>329</v>
      </c>
      <c r="V1036" s="9">
        <f t="shared" si="255"/>
        <v>36</v>
      </c>
      <c r="W1036" s="7">
        <v>11.32</v>
      </c>
      <c r="X1036" s="7">
        <v>16.41</v>
      </c>
      <c r="Y1036" s="9">
        <v>1</v>
      </c>
      <c r="Z1036" s="9">
        <v>0</v>
      </c>
      <c r="AA1036" s="9">
        <v>1</v>
      </c>
      <c r="AB1036" s="9">
        <v>0</v>
      </c>
      <c r="AC1036" s="9">
        <v>0</v>
      </c>
      <c r="AD1036" s="29">
        <v>0</v>
      </c>
      <c r="AE1036" s="9">
        <v>1</v>
      </c>
      <c r="AF1036" s="9">
        <v>0</v>
      </c>
      <c r="AG1036" s="29">
        <v>0</v>
      </c>
      <c r="AH1036" s="9">
        <v>1</v>
      </c>
      <c r="AI1036" s="29">
        <v>0</v>
      </c>
      <c r="AJ1036" s="20">
        <v>2007</v>
      </c>
      <c r="AK1036" s="32" t="s">
        <v>98</v>
      </c>
      <c r="AL1036" s="32" t="s">
        <v>98</v>
      </c>
      <c r="AM1036" s="32" t="s">
        <v>98</v>
      </c>
      <c r="AN1036" s="42" t="s">
        <v>98</v>
      </c>
      <c r="AO1036" s="41">
        <v>1</v>
      </c>
      <c r="AP1036" s="17">
        <v>0</v>
      </c>
      <c r="AQ1036">
        <v>1</v>
      </c>
      <c r="AR1036" s="39">
        <v>0</v>
      </c>
      <c r="AS1036">
        <v>56.05</v>
      </c>
      <c r="AT1036" s="39">
        <v>43.05</v>
      </c>
      <c r="AU1036">
        <v>0</v>
      </c>
      <c r="AV1036" s="17">
        <v>1</v>
      </c>
      <c r="AW1036">
        <v>0</v>
      </c>
      <c r="AX1036" s="17">
        <v>1</v>
      </c>
      <c r="AY1036" s="17" t="s">
        <v>5</v>
      </c>
      <c r="AZ1036">
        <v>0</v>
      </c>
      <c r="BA1036">
        <v>1</v>
      </c>
      <c r="BB1036">
        <v>0</v>
      </c>
      <c r="BC1036">
        <v>0</v>
      </c>
      <c r="BD1036">
        <v>0</v>
      </c>
      <c r="BE1036">
        <v>0</v>
      </c>
      <c r="BF1036" s="17">
        <v>0</v>
      </c>
      <c r="BG1036">
        <v>0</v>
      </c>
      <c r="BH1036">
        <v>1</v>
      </c>
      <c r="BI1036" s="17">
        <v>0</v>
      </c>
      <c r="BJ1036">
        <v>1462</v>
      </c>
      <c r="BK1036">
        <v>176</v>
      </c>
      <c r="BL1036" s="90">
        <f t="shared" si="248"/>
        <v>33.730000000000004</v>
      </c>
      <c r="BM1036">
        <v>1</v>
      </c>
      <c r="BN1036">
        <v>0</v>
      </c>
      <c r="BO1036">
        <v>0</v>
      </c>
      <c r="BP1036">
        <v>0</v>
      </c>
      <c r="BQ1036">
        <v>0</v>
      </c>
      <c r="BR1036">
        <v>0</v>
      </c>
      <c r="BS1036">
        <v>0</v>
      </c>
      <c r="BT1036" s="17">
        <v>0</v>
      </c>
      <c r="BU1036">
        <v>0</v>
      </c>
      <c r="BV1036">
        <v>0</v>
      </c>
      <c r="BW1036">
        <v>1</v>
      </c>
      <c r="BX1036" s="17">
        <v>0</v>
      </c>
      <c r="BY1036">
        <v>0</v>
      </c>
      <c r="BZ1036">
        <v>0</v>
      </c>
      <c r="CA1036">
        <v>0</v>
      </c>
      <c r="CB1036">
        <v>0</v>
      </c>
      <c r="CC1036" s="17">
        <v>0</v>
      </c>
      <c r="CD1036">
        <v>0</v>
      </c>
      <c r="CE1036">
        <v>0</v>
      </c>
      <c r="CF1036">
        <v>1</v>
      </c>
      <c r="CG1036">
        <v>1</v>
      </c>
      <c r="CH1036">
        <v>0</v>
      </c>
      <c r="CI1036">
        <v>1</v>
      </c>
      <c r="CJ1036">
        <v>1</v>
      </c>
      <c r="CK1036">
        <v>1</v>
      </c>
      <c r="CL1036">
        <v>1</v>
      </c>
      <c r="CM1036">
        <v>1</v>
      </c>
      <c r="CN1036">
        <v>1</v>
      </c>
      <c r="CO1036" s="17">
        <v>0</v>
      </c>
      <c r="CP1036">
        <v>0</v>
      </c>
      <c r="CQ1036">
        <v>2</v>
      </c>
      <c r="CR1036">
        <v>0</v>
      </c>
      <c r="CS1036">
        <v>1</v>
      </c>
      <c r="CT1036">
        <v>21</v>
      </c>
      <c r="CZ1036" s="33" t="s">
        <v>85</v>
      </c>
    </row>
    <row r="1037" spans="1:104" x14ac:dyDescent="0.25">
      <c r="A1037">
        <v>1036</v>
      </c>
      <c r="B1037">
        <v>70</v>
      </c>
      <c r="C1037" s="24" t="s">
        <v>4026</v>
      </c>
      <c r="D1037" s="12">
        <v>9.07</v>
      </c>
      <c r="E1037" s="13">
        <f t="shared" si="247"/>
        <v>1.1211372064276885</v>
      </c>
      <c r="F1037" s="7">
        <v>8.09</v>
      </c>
      <c r="G1037" s="7">
        <f t="shared" si="249"/>
        <v>7.948862793572312</v>
      </c>
      <c r="H1037" s="15">
        <f t="shared" si="250"/>
        <v>10.191137206427689</v>
      </c>
      <c r="I1037" s="11">
        <f t="shared" si="251"/>
        <v>0.44639070680664567</v>
      </c>
      <c r="J1037" s="32">
        <f t="shared" si="252"/>
        <v>5.5178084895753481E-2</v>
      </c>
      <c r="K1037" s="32">
        <f t="shared" si="253"/>
        <v>18.123137145648929</v>
      </c>
      <c r="L1037" s="8">
        <v>1</v>
      </c>
      <c r="M1037" s="9">
        <v>0</v>
      </c>
      <c r="N1037" s="8">
        <v>1</v>
      </c>
      <c r="O1037" s="9">
        <v>0</v>
      </c>
      <c r="P1037" s="9">
        <v>0</v>
      </c>
      <c r="Q1037" s="9">
        <v>0</v>
      </c>
      <c r="R1037" s="9">
        <v>0</v>
      </c>
      <c r="S1037" s="8">
        <v>281</v>
      </c>
      <c r="T1037" s="9">
        <v>17</v>
      </c>
      <c r="U1037" s="9">
        <f t="shared" si="254"/>
        <v>263</v>
      </c>
      <c r="V1037" s="9">
        <f t="shared" si="255"/>
        <v>36</v>
      </c>
      <c r="W1037" s="7">
        <v>11.32</v>
      </c>
      <c r="X1037" s="7">
        <v>16.41</v>
      </c>
      <c r="Y1037" s="9">
        <v>1</v>
      </c>
      <c r="Z1037" s="9">
        <v>0</v>
      </c>
      <c r="AA1037" s="9">
        <v>1</v>
      </c>
      <c r="AB1037" s="9">
        <v>0</v>
      </c>
      <c r="AC1037" s="9">
        <v>0</v>
      </c>
      <c r="AD1037" s="29">
        <v>0</v>
      </c>
      <c r="AE1037" s="9">
        <v>1</v>
      </c>
      <c r="AF1037" s="9">
        <v>0</v>
      </c>
      <c r="AG1037" s="29">
        <v>0</v>
      </c>
      <c r="AH1037" s="9">
        <v>1</v>
      </c>
      <c r="AI1037" s="29">
        <v>0</v>
      </c>
      <c r="AJ1037" s="20">
        <v>2007</v>
      </c>
      <c r="AK1037" s="32" t="s">
        <v>98</v>
      </c>
      <c r="AL1037" s="32" t="s">
        <v>98</v>
      </c>
      <c r="AM1037" s="32" t="s">
        <v>98</v>
      </c>
      <c r="AN1037" s="42" t="s">
        <v>98</v>
      </c>
      <c r="AO1037" s="41">
        <v>1</v>
      </c>
      <c r="AP1037" s="17">
        <v>0</v>
      </c>
      <c r="AQ1037">
        <v>0</v>
      </c>
      <c r="AR1037" s="39">
        <v>1</v>
      </c>
      <c r="AS1037">
        <v>56.05</v>
      </c>
      <c r="AT1037" s="39">
        <v>43.05</v>
      </c>
      <c r="AU1037">
        <v>0</v>
      </c>
      <c r="AV1037" s="17">
        <v>1</v>
      </c>
      <c r="AW1037">
        <v>0</v>
      </c>
      <c r="AX1037" s="17">
        <v>1</v>
      </c>
      <c r="AY1037" s="17" t="s">
        <v>5</v>
      </c>
      <c r="AZ1037">
        <v>0</v>
      </c>
      <c r="BA1037">
        <v>1</v>
      </c>
      <c r="BB1037">
        <v>0</v>
      </c>
      <c r="BC1037">
        <v>0</v>
      </c>
      <c r="BD1037">
        <v>0</v>
      </c>
      <c r="BE1037">
        <v>0</v>
      </c>
      <c r="BF1037" s="17">
        <v>0</v>
      </c>
      <c r="BG1037">
        <v>0</v>
      </c>
      <c r="BH1037">
        <v>1</v>
      </c>
      <c r="BI1037" s="17">
        <v>0</v>
      </c>
      <c r="BJ1037">
        <v>1462</v>
      </c>
      <c r="BK1037">
        <v>176</v>
      </c>
      <c r="BL1037" s="90">
        <f t="shared" si="248"/>
        <v>33.730000000000004</v>
      </c>
      <c r="BM1037">
        <v>1</v>
      </c>
      <c r="BN1037">
        <v>0</v>
      </c>
      <c r="BO1037">
        <v>0</v>
      </c>
      <c r="BP1037">
        <v>0</v>
      </c>
      <c r="BQ1037">
        <v>0</v>
      </c>
      <c r="BR1037">
        <v>0</v>
      </c>
      <c r="BS1037">
        <v>0</v>
      </c>
      <c r="BT1037" s="17">
        <v>0</v>
      </c>
      <c r="BU1037">
        <v>0</v>
      </c>
      <c r="BV1037">
        <v>0</v>
      </c>
      <c r="BW1037">
        <v>1</v>
      </c>
      <c r="BX1037" s="17">
        <v>0</v>
      </c>
      <c r="BY1037">
        <v>0</v>
      </c>
      <c r="BZ1037">
        <v>0</v>
      </c>
      <c r="CA1037">
        <v>0</v>
      </c>
      <c r="CB1037">
        <v>0</v>
      </c>
      <c r="CC1037" s="17">
        <v>0</v>
      </c>
      <c r="CD1037">
        <v>0</v>
      </c>
      <c r="CE1037">
        <v>0</v>
      </c>
      <c r="CF1037">
        <v>1</v>
      </c>
      <c r="CG1037">
        <v>1</v>
      </c>
      <c r="CH1037">
        <v>0</v>
      </c>
      <c r="CI1037">
        <v>1</v>
      </c>
      <c r="CJ1037">
        <v>1</v>
      </c>
      <c r="CK1037">
        <v>1</v>
      </c>
      <c r="CL1037">
        <v>1</v>
      </c>
      <c r="CM1037">
        <v>1</v>
      </c>
      <c r="CN1037">
        <v>1</v>
      </c>
      <c r="CO1037" s="17">
        <v>0</v>
      </c>
      <c r="CP1037">
        <v>0</v>
      </c>
      <c r="CQ1037">
        <v>2</v>
      </c>
      <c r="CR1037">
        <v>0</v>
      </c>
      <c r="CS1037">
        <v>1</v>
      </c>
      <c r="CT1037">
        <v>21</v>
      </c>
      <c r="CZ1037" s="33" t="s">
        <v>85</v>
      </c>
    </row>
    <row r="1038" spans="1:104" x14ac:dyDescent="0.25">
      <c r="A1038">
        <v>1037</v>
      </c>
      <c r="B1038">
        <v>70</v>
      </c>
      <c r="C1038" s="24" t="s">
        <v>4026</v>
      </c>
      <c r="D1038" s="12">
        <v>14.4</v>
      </c>
      <c r="E1038" s="13">
        <f t="shared" si="247"/>
        <v>4.6346958480849691</v>
      </c>
      <c r="F1038" s="7">
        <v>3.1070000000000002</v>
      </c>
      <c r="G1038" s="7">
        <f t="shared" si="249"/>
        <v>9.7653041519150321</v>
      </c>
      <c r="H1038" s="15">
        <f t="shared" si="250"/>
        <v>19.034695848084969</v>
      </c>
      <c r="I1038" s="11">
        <f t="shared" si="251"/>
        <v>0.16883539636935391</v>
      </c>
      <c r="J1038" s="32">
        <f t="shared" si="252"/>
        <v>5.4340327122418375E-2</v>
      </c>
      <c r="K1038" s="32">
        <f t="shared" si="253"/>
        <v>18.402539199795228</v>
      </c>
      <c r="L1038" s="8">
        <v>1</v>
      </c>
      <c r="M1038" s="9">
        <v>0</v>
      </c>
      <c r="N1038" s="8">
        <v>1</v>
      </c>
      <c r="O1038" s="9">
        <v>0</v>
      </c>
      <c r="P1038" s="9">
        <v>0</v>
      </c>
      <c r="Q1038" s="9">
        <v>0</v>
      </c>
      <c r="R1038" s="9">
        <v>0</v>
      </c>
      <c r="S1038" s="8">
        <v>347</v>
      </c>
      <c r="T1038" s="9">
        <v>17</v>
      </c>
      <c r="U1038" s="9">
        <f t="shared" si="254"/>
        <v>329</v>
      </c>
      <c r="V1038" s="9">
        <f t="shared" si="255"/>
        <v>36</v>
      </c>
      <c r="W1038" s="7">
        <v>11.32</v>
      </c>
      <c r="X1038" s="7">
        <v>16.41</v>
      </c>
      <c r="Y1038" s="9">
        <v>1</v>
      </c>
      <c r="Z1038" s="9">
        <v>0</v>
      </c>
      <c r="AA1038" s="9">
        <v>1</v>
      </c>
      <c r="AB1038" s="9">
        <v>0</v>
      </c>
      <c r="AC1038" s="9">
        <v>0</v>
      </c>
      <c r="AD1038" s="29">
        <v>0</v>
      </c>
      <c r="AE1038" s="9">
        <v>1</v>
      </c>
      <c r="AF1038" s="9">
        <v>0</v>
      </c>
      <c r="AG1038" s="29">
        <v>0</v>
      </c>
      <c r="AH1038" s="9">
        <v>1</v>
      </c>
      <c r="AI1038" s="29">
        <v>0</v>
      </c>
      <c r="AJ1038" s="20">
        <v>2007</v>
      </c>
      <c r="AK1038" s="32" t="s">
        <v>98</v>
      </c>
      <c r="AL1038" s="32" t="s">
        <v>98</v>
      </c>
      <c r="AM1038" s="32" t="s">
        <v>98</v>
      </c>
      <c r="AN1038" s="42" t="s">
        <v>98</v>
      </c>
      <c r="AO1038" s="41">
        <v>1</v>
      </c>
      <c r="AP1038" s="17">
        <v>0</v>
      </c>
      <c r="AQ1038">
        <v>1</v>
      </c>
      <c r="AR1038" s="39">
        <v>0</v>
      </c>
      <c r="AS1038">
        <v>56.05</v>
      </c>
      <c r="AT1038" s="39">
        <v>43.05</v>
      </c>
      <c r="AU1038">
        <v>0</v>
      </c>
      <c r="AV1038" s="17">
        <v>1</v>
      </c>
      <c r="AW1038">
        <v>0</v>
      </c>
      <c r="AX1038" s="17">
        <v>1</v>
      </c>
      <c r="AY1038" s="17" t="s">
        <v>5</v>
      </c>
      <c r="AZ1038">
        <v>0</v>
      </c>
      <c r="BA1038">
        <v>1</v>
      </c>
      <c r="BB1038">
        <v>0</v>
      </c>
      <c r="BC1038">
        <v>0</v>
      </c>
      <c r="BD1038">
        <v>0</v>
      </c>
      <c r="BE1038">
        <v>0</v>
      </c>
      <c r="BF1038" s="17">
        <v>0</v>
      </c>
      <c r="BG1038">
        <v>0</v>
      </c>
      <c r="BH1038">
        <v>1</v>
      </c>
      <c r="BI1038" s="17">
        <v>0</v>
      </c>
      <c r="BJ1038">
        <v>1462</v>
      </c>
      <c r="BK1038">
        <v>176</v>
      </c>
      <c r="BL1038" s="90">
        <f t="shared" si="248"/>
        <v>33.730000000000004</v>
      </c>
      <c r="BM1038">
        <v>0</v>
      </c>
      <c r="BN1038">
        <v>0</v>
      </c>
      <c r="BO1038">
        <v>0</v>
      </c>
      <c r="BP1038">
        <v>0</v>
      </c>
      <c r="BQ1038">
        <v>1</v>
      </c>
      <c r="BR1038">
        <v>0</v>
      </c>
      <c r="BS1038">
        <v>0</v>
      </c>
      <c r="BT1038" s="17">
        <v>0</v>
      </c>
      <c r="BU1038">
        <v>0</v>
      </c>
      <c r="BV1038">
        <v>1</v>
      </c>
      <c r="BW1038">
        <v>0</v>
      </c>
      <c r="BX1038" s="17">
        <v>0</v>
      </c>
      <c r="BY1038">
        <v>0</v>
      </c>
      <c r="BZ1038">
        <v>0</v>
      </c>
      <c r="CA1038">
        <v>0</v>
      </c>
      <c r="CB1038">
        <v>0</v>
      </c>
      <c r="CC1038" s="17">
        <v>0</v>
      </c>
      <c r="CD1038">
        <v>0</v>
      </c>
      <c r="CE1038">
        <v>0</v>
      </c>
      <c r="CF1038">
        <v>1</v>
      </c>
      <c r="CG1038">
        <v>1</v>
      </c>
      <c r="CH1038">
        <v>0</v>
      </c>
      <c r="CI1038">
        <v>1</v>
      </c>
      <c r="CJ1038">
        <v>1</v>
      </c>
      <c r="CK1038">
        <v>1</v>
      </c>
      <c r="CL1038">
        <v>1</v>
      </c>
      <c r="CM1038">
        <v>1</v>
      </c>
      <c r="CN1038">
        <v>1</v>
      </c>
      <c r="CO1038" s="17">
        <v>0</v>
      </c>
      <c r="CP1038">
        <v>0</v>
      </c>
      <c r="CQ1038">
        <v>2</v>
      </c>
      <c r="CR1038">
        <v>0</v>
      </c>
      <c r="CS1038">
        <v>1</v>
      </c>
      <c r="CT1038">
        <v>21</v>
      </c>
      <c r="CZ1038" s="33" t="s">
        <v>85</v>
      </c>
    </row>
    <row r="1039" spans="1:104" x14ac:dyDescent="0.25">
      <c r="A1039">
        <v>1038</v>
      </c>
      <c r="B1039">
        <v>70</v>
      </c>
      <c r="C1039" s="24" t="s">
        <v>4026</v>
      </c>
      <c r="D1039" s="12">
        <v>24.5</v>
      </c>
      <c r="E1039" s="13">
        <f t="shared" si="247"/>
        <v>3.7251026303785921</v>
      </c>
      <c r="F1039" s="7">
        <v>6.577</v>
      </c>
      <c r="G1039" s="7">
        <f t="shared" si="249"/>
        <v>20.774897369621407</v>
      </c>
      <c r="H1039" s="15">
        <f t="shared" si="250"/>
        <v>28.225102630378593</v>
      </c>
      <c r="I1039" s="11">
        <f t="shared" si="251"/>
        <v>0.37582431988247661</v>
      </c>
      <c r="J1039" s="32">
        <f t="shared" si="252"/>
        <v>5.7142210716508539E-2</v>
      </c>
      <c r="K1039" s="32">
        <f t="shared" si="253"/>
        <v>17.50019797030879</v>
      </c>
      <c r="L1039" s="8">
        <v>1</v>
      </c>
      <c r="M1039" s="9">
        <v>0</v>
      </c>
      <c r="N1039" s="8">
        <v>1</v>
      </c>
      <c r="O1039" s="9">
        <v>0</v>
      </c>
      <c r="P1039" s="9">
        <v>0</v>
      </c>
      <c r="Q1039" s="9">
        <v>0</v>
      </c>
      <c r="R1039" s="9">
        <v>0</v>
      </c>
      <c r="S1039" s="8">
        <v>281</v>
      </c>
      <c r="T1039" s="9">
        <v>17</v>
      </c>
      <c r="U1039" s="9">
        <f t="shared" si="254"/>
        <v>263</v>
      </c>
      <c r="V1039" s="9">
        <f t="shared" si="255"/>
        <v>36</v>
      </c>
      <c r="W1039" s="7">
        <v>11.32</v>
      </c>
      <c r="X1039" s="7">
        <v>16.41</v>
      </c>
      <c r="Y1039" s="9">
        <v>1</v>
      </c>
      <c r="Z1039" s="9">
        <v>0</v>
      </c>
      <c r="AA1039" s="9">
        <v>1</v>
      </c>
      <c r="AB1039" s="9">
        <v>0</v>
      </c>
      <c r="AC1039" s="9">
        <v>0</v>
      </c>
      <c r="AD1039" s="29">
        <v>0</v>
      </c>
      <c r="AE1039" s="9">
        <v>1</v>
      </c>
      <c r="AF1039" s="9">
        <v>0</v>
      </c>
      <c r="AG1039" s="29">
        <v>0</v>
      </c>
      <c r="AH1039" s="9">
        <v>1</v>
      </c>
      <c r="AI1039" s="29">
        <v>0</v>
      </c>
      <c r="AJ1039" s="20">
        <v>2007</v>
      </c>
      <c r="AK1039" s="32" t="s">
        <v>98</v>
      </c>
      <c r="AL1039" s="32" t="s">
        <v>98</v>
      </c>
      <c r="AM1039" s="32" t="s">
        <v>98</v>
      </c>
      <c r="AN1039" s="42" t="s">
        <v>98</v>
      </c>
      <c r="AO1039" s="41">
        <v>1</v>
      </c>
      <c r="AP1039" s="17">
        <v>0</v>
      </c>
      <c r="AQ1039">
        <v>0</v>
      </c>
      <c r="AR1039" s="39">
        <v>1</v>
      </c>
      <c r="AS1039">
        <v>56.05</v>
      </c>
      <c r="AT1039" s="39">
        <v>43.05</v>
      </c>
      <c r="AU1039">
        <v>0</v>
      </c>
      <c r="AV1039" s="17">
        <v>1</v>
      </c>
      <c r="AW1039">
        <v>0</v>
      </c>
      <c r="AX1039" s="17">
        <v>1</v>
      </c>
      <c r="AY1039" s="17" t="s">
        <v>5</v>
      </c>
      <c r="AZ1039">
        <v>0</v>
      </c>
      <c r="BA1039">
        <v>1</v>
      </c>
      <c r="BB1039">
        <v>0</v>
      </c>
      <c r="BC1039">
        <v>0</v>
      </c>
      <c r="BD1039">
        <v>0</v>
      </c>
      <c r="BE1039">
        <v>0</v>
      </c>
      <c r="BF1039" s="17">
        <v>0</v>
      </c>
      <c r="BG1039">
        <v>0</v>
      </c>
      <c r="BH1039">
        <v>1</v>
      </c>
      <c r="BI1039" s="17">
        <v>0</v>
      </c>
      <c r="BJ1039">
        <v>1462</v>
      </c>
      <c r="BK1039">
        <v>176</v>
      </c>
      <c r="BL1039" s="90">
        <f t="shared" si="248"/>
        <v>33.730000000000004</v>
      </c>
      <c r="BM1039">
        <v>0</v>
      </c>
      <c r="BN1039">
        <v>0</v>
      </c>
      <c r="BO1039">
        <v>0</v>
      </c>
      <c r="BP1039">
        <v>0</v>
      </c>
      <c r="BQ1039">
        <v>1</v>
      </c>
      <c r="BR1039">
        <v>0</v>
      </c>
      <c r="BS1039">
        <v>0</v>
      </c>
      <c r="BT1039" s="17">
        <v>0</v>
      </c>
      <c r="BU1039">
        <v>0</v>
      </c>
      <c r="BV1039">
        <v>1</v>
      </c>
      <c r="BW1039">
        <v>0</v>
      </c>
      <c r="BX1039" s="17">
        <v>0</v>
      </c>
      <c r="BY1039">
        <v>0</v>
      </c>
      <c r="BZ1039">
        <v>0</v>
      </c>
      <c r="CA1039">
        <v>0</v>
      </c>
      <c r="CB1039">
        <v>0</v>
      </c>
      <c r="CC1039" s="17">
        <v>0</v>
      </c>
      <c r="CD1039">
        <v>0</v>
      </c>
      <c r="CE1039">
        <v>0</v>
      </c>
      <c r="CF1039">
        <v>1</v>
      </c>
      <c r="CG1039">
        <v>1</v>
      </c>
      <c r="CH1039">
        <v>0</v>
      </c>
      <c r="CI1039">
        <v>1</v>
      </c>
      <c r="CJ1039">
        <v>1</v>
      </c>
      <c r="CK1039">
        <v>1</v>
      </c>
      <c r="CL1039">
        <v>1</v>
      </c>
      <c r="CM1039">
        <v>1</v>
      </c>
      <c r="CN1039">
        <v>1</v>
      </c>
      <c r="CO1039" s="17">
        <v>0</v>
      </c>
      <c r="CP1039">
        <v>0</v>
      </c>
      <c r="CQ1039">
        <v>2</v>
      </c>
      <c r="CR1039">
        <v>0</v>
      </c>
      <c r="CS1039">
        <v>1</v>
      </c>
      <c r="CT1039">
        <v>21</v>
      </c>
      <c r="CZ1039" s="33" t="s">
        <v>85</v>
      </c>
    </row>
    <row r="1040" spans="1:104" x14ac:dyDescent="0.25">
      <c r="A1040">
        <v>1039</v>
      </c>
      <c r="B1040">
        <v>70</v>
      </c>
      <c r="C1040" s="24" t="s">
        <v>4026</v>
      </c>
      <c r="D1040" s="12">
        <v>20.7</v>
      </c>
      <c r="E1040" s="13">
        <f t="shared" si="247"/>
        <v>7.2478991596638656</v>
      </c>
      <c r="F1040" s="7">
        <v>2.8559999999999999</v>
      </c>
      <c r="G1040" s="7">
        <f t="shared" si="249"/>
        <v>13.452100840336133</v>
      </c>
      <c r="H1040" s="15">
        <f t="shared" si="250"/>
        <v>27.947899159663866</v>
      </c>
      <c r="I1040" s="11">
        <f t="shared" si="251"/>
        <v>0.15554006736179252</v>
      </c>
      <c r="J1040" s="32">
        <f t="shared" si="252"/>
        <v>5.44608078997873E-2</v>
      </c>
      <c r="K1040" s="32">
        <f t="shared" si="253"/>
        <v>18.361828231415302</v>
      </c>
      <c r="L1040" s="8">
        <v>1</v>
      </c>
      <c r="M1040" s="9">
        <v>0</v>
      </c>
      <c r="N1040" s="8">
        <v>1</v>
      </c>
      <c r="O1040" s="9">
        <v>0</v>
      </c>
      <c r="P1040" s="9">
        <v>0</v>
      </c>
      <c r="Q1040" s="9">
        <v>0</v>
      </c>
      <c r="R1040" s="9">
        <v>0</v>
      </c>
      <c r="S1040" s="8">
        <v>347</v>
      </c>
      <c r="T1040" s="9">
        <v>17</v>
      </c>
      <c r="U1040" s="9">
        <f t="shared" si="254"/>
        <v>329</v>
      </c>
      <c r="V1040" s="9">
        <f t="shared" si="255"/>
        <v>36</v>
      </c>
      <c r="W1040" s="7">
        <v>11.32</v>
      </c>
      <c r="X1040" s="7">
        <v>16.41</v>
      </c>
      <c r="Y1040" s="9">
        <v>1</v>
      </c>
      <c r="Z1040" s="9">
        <v>0</v>
      </c>
      <c r="AA1040" s="9">
        <v>1</v>
      </c>
      <c r="AB1040" s="9">
        <v>0</v>
      </c>
      <c r="AC1040" s="9">
        <v>0</v>
      </c>
      <c r="AD1040" s="29">
        <v>0</v>
      </c>
      <c r="AE1040" s="9">
        <v>1</v>
      </c>
      <c r="AF1040" s="9">
        <v>0</v>
      </c>
      <c r="AG1040" s="29">
        <v>0</v>
      </c>
      <c r="AH1040" s="9">
        <v>1</v>
      </c>
      <c r="AI1040" s="29">
        <v>0</v>
      </c>
      <c r="AJ1040" s="20">
        <v>2007</v>
      </c>
      <c r="AK1040" s="32" t="s">
        <v>98</v>
      </c>
      <c r="AL1040" s="32" t="s">
        <v>98</v>
      </c>
      <c r="AM1040" s="32" t="s">
        <v>98</v>
      </c>
      <c r="AN1040" s="42" t="s">
        <v>98</v>
      </c>
      <c r="AO1040" s="41">
        <v>1</v>
      </c>
      <c r="AP1040" s="17">
        <v>0</v>
      </c>
      <c r="AQ1040">
        <v>1</v>
      </c>
      <c r="AR1040" s="39">
        <v>0</v>
      </c>
      <c r="AS1040">
        <v>56.05</v>
      </c>
      <c r="AT1040" s="39">
        <v>43.05</v>
      </c>
      <c r="AU1040">
        <v>0</v>
      </c>
      <c r="AV1040" s="17">
        <v>1</v>
      </c>
      <c r="AW1040">
        <v>0</v>
      </c>
      <c r="AX1040" s="17">
        <v>1</v>
      </c>
      <c r="AY1040" s="17" t="s">
        <v>5</v>
      </c>
      <c r="AZ1040">
        <v>0</v>
      </c>
      <c r="BA1040">
        <v>1</v>
      </c>
      <c r="BB1040">
        <v>0</v>
      </c>
      <c r="BC1040">
        <v>0</v>
      </c>
      <c r="BD1040">
        <v>0</v>
      </c>
      <c r="BE1040">
        <v>0</v>
      </c>
      <c r="BF1040" s="17">
        <v>0</v>
      </c>
      <c r="BG1040">
        <v>0</v>
      </c>
      <c r="BH1040">
        <v>1</v>
      </c>
      <c r="BI1040" s="17">
        <v>0</v>
      </c>
      <c r="BJ1040">
        <v>1462</v>
      </c>
      <c r="BK1040">
        <v>176</v>
      </c>
      <c r="BL1040" s="90">
        <f t="shared" si="248"/>
        <v>33.730000000000004</v>
      </c>
      <c r="BM1040">
        <v>0</v>
      </c>
      <c r="BN1040">
        <v>0</v>
      </c>
      <c r="BO1040">
        <v>0</v>
      </c>
      <c r="BP1040">
        <v>0</v>
      </c>
      <c r="BQ1040">
        <v>1</v>
      </c>
      <c r="BR1040">
        <v>0</v>
      </c>
      <c r="BS1040">
        <v>0</v>
      </c>
      <c r="BT1040" s="17">
        <v>0</v>
      </c>
      <c r="BU1040">
        <v>0</v>
      </c>
      <c r="BV1040">
        <v>1</v>
      </c>
      <c r="BW1040">
        <v>0</v>
      </c>
      <c r="BX1040" s="17">
        <v>0</v>
      </c>
      <c r="BY1040">
        <v>0</v>
      </c>
      <c r="BZ1040">
        <v>0</v>
      </c>
      <c r="CA1040">
        <v>0</v>
      </c>
      <c r="CB1040">
        <v>0</v>
      </c>
      <c r="CC1040" s="17">
        <v>0</v>
      </c>
      <c r="CD1040">
        <v>0</v>
      </c>
      <c r="CE1040">
        <v>0</v>
      </c>
      <c r="CF1040">
        <v>1</v>
      </c>
      <c r="CG1040">
        <v>1</v>
      </c>
      <c r="CH1040">
        <v>0</v>
      </c>
      <c r="CI1040">
        <v>1</v>
      </c>
      <c r="CJ1040">
        <v>1</v>
      </c>
      <c r="CK1040">
        <v>1</v>
      </c>
      <c r="CL1040">
        <v>1</v>
      </c>
      <c r="CM1040">
        <v>1</v>
      </c>
      <c r="CN1040">
        <v>1</v>
      </c>
      <c r="CO1040" s="17">
        <v>0</v>
      </c>
      <c r="CP1040">
        <v>0</v>
      </c>
      <c r="CQ1040">
        <v>2</v>
      </c>
      <c r="CR1040">
        <v>0</v>
      </c>
      <c r="CS1040">
        <v>1</v>
      </c>
      <c r="CT1040">
        <v>21</v>
      </c>
      <c r="CZ1040" s="33" t="s">
        <v>85</v>
      </c>
    </row>
    <row r="1041" spans="1:104" x14ac:dyDescent="0.25">
      <c r="A1041">
        <v>1040</v>
      </c>
      <c r="B1041">
        <v>70</v>
      </c>
      <c r="C1041" s="24" t="s">
        <v>4026</v>
      </c>
      <c r="D1041" s="12">
        <v>28</v>
      </c>
      <c r="E1041" s="13">
        <f t="shared" si="247"/>
        <v>3.1069684864624945</v>
      </c>
      <c r="F1041" s="7">
        <v>9.0120000000000005</v>
      </c>
      <c r="G1041" s="7">
        <f t="shared" si="249"/>
        <v>24.893031513537505</v>
      </c>
      <c r="H1041" s="15">
        <f t="shared" si="250"/>
        <v>31.106968486462495</v>
      </c>
      <c r="I1041" s="11">
        <f t="shared" si="251"/>
        <v>0.48574189798787487</v>
      </c>
      <c r="J1041" s="32">
        <f t="shared" si="252"/>
        <v>5.3899456057243104E-2</v>
      </c>
      <c r="K1041" s="32">
        <f t="shared" si="253"/>
        <v>18.553062927721665</v>
      </c>
      <c r="L1041" s="8">
        <v>1</v>
      </c>
      <c r="M1041" s="9">
        <v>0</v>
      </c>
      <c r="N1041" s="8">
        <v>1</v>
      </c>
      <c r="O1041" s="9">
        <v>0</v>
      </c>
      <c r="P1041" s="9">
        <v>0</v>
      </c>
      <c r="Q1041" s="9">
        <v>0</v>
      </c>
      <c r="R1041" s="9">
        <v>0</v>
      </c>
      <c r="S1041" s="8">
        <v>281</v>
      </c>
      <c r="T1041" s="9">
        <v>17</v>
      </c>
      <c r="U1041" s="9">
        <f t="shared" si="254"/>
        <v>263</v>
      </c>
      <c r="V1041" s="9">
        <f t="shared" si="255"/>
        <v>36</v>
      </c>
      <c r="W1041" s="7">
        <v>11.32</v>
      </c>
      <c r="X1041" s="7">
        <v>16.41</v>
      </c>
      <c r="Y1041" s="9">
        <v>1</v>
      </c>
      <c r="Z1041" s="9">
        <v>0</v>
      </c>
      <c r="AA1041" s="9">
        <v>1</v>
      </c>
      <c r="AB1041" s="9">
        <v>0</v>
      </c>
      <c r="AC1041" s="9">
        <v>0</v>
      </c>
      <c r="AD1041" s="29">
        <v>0</v>
      </c>
      <c r="AE1041" s="9">
        <v>1</v>
      </c>
      <c r="AF1041" s="9">
        <v>0</v>
      </c>
      <c r="AG1041" s="29">
        <v>0</v>
      </c>
      <c r="AH1041" s="9">
        <v>1</v>
      </c>
      <c r="AI1041" s="29">
        <v>0</v>
      </c>
      <c r="AJ1041" s="20">
        <v>2007</v>
      </c>
      <c r="AK1041" s="32" t="s">
        <v>98</v>
      </c>
      <c r="AL1041" s="32" t="s">
        <v>98</v>
      </c>
      <c r="AM1041" s="32" t="s">
        <v>98</v>
      </c>
      <c r="AN1041" s="42" t="s">
        <v>98</v>
      </c>
      <c r="AO1041" s="41">
        <v>1</v>
      </c>
      <c r="AP1041" s="17">
        <v>0</v>
      </c>
      <c r="AQ1041">
        <v>0</v>
      </c>
      <c r="AR1041" s="39">
        <v>1</v>
      </c>
      <c r="AS1041">
        <v>56.05</v>
      </c>
      <c r="AT1041" s="39">
        <v>43.05</v>
      </c>
      <c r="AU1041">
        <v>0</v>
      </c>
      <c r="AV1041" s="17">
        <v>1</v>
      </c>
      <c r="AW1041">
        <v>0</v>
      </c>
      <c r="AX1041" s="17">
        <v>1</v>
      </c>
      <c r="AY1041" s="17" t="s">
        <v>5</v>
      </c>
      <c r="AZ1041">
        <v>0</v>
      </c>
      <c r="BA1041">
        <v>1</v>
      </c>
      <c r="BB1041">
        <v>0</v>
      </c>
      <c r="BC1041">
        <v>0</v>
      </c>
      <c r="BD1041">
        <v>0</v>
      </c>
      <c r="BE1041">
        <v>0</v>
      </c>
      <c r="BF1041" s="17">
        <v>0</v>
      </c>
      <c r="BG1041">
        <v>0</v>
      </c>
      <c r="BH1041">
        <v>1</v>
      </c>
      <c r="BI1041" s="17">
        <v>0</v>
      </c>
      <c r="BJ1041">
        <v>1462</v>
      </c>
      <c r="BK1041">
        <v>176</v>
      </c>
      <c r="BL1041" s="90">
        <f t="shared" si="248"/>
        <v>33.730000000000004</v>
      </c>
      <c r="BM1041">
        <v>0</v>
      </c>
      <c r="BN1041">
        <v>0</v>
      </c>
      <c r="BO1041">
        <v>0</v>
      </c>
      <c r="BP1041">
        <v>0</v>
      </c>
      <c r="BQ1041">
        <v>1</v>
      </c>
      <c r="BR1041">
        <v>0</v>
      </c>
      <c r="BS1041">
        <v>0</v>
      </c>
      <c r="BT1041" s="17">
        <v>0</v>
      </c>
      <c r="BU1041">
        <v>0</v>
      </c>
      <c r="BV1041">
        <v>1</v>
      </c>
      <c r="BW1041">
        <v>0</v>
      </c>
      <c r="BX1041" s="17">
        <v>0</v>
      </c>
      <c r="BY1041">
        <v>0</v>
      </c>
      <c r="BZ1041">
        <v>0</v>
      </c>
      <c r="CA1041">
        <v>0</v>
      </c>
      <c r="CB1041">
        <v>0</v>
      </c>
      <c r="CC1041" s="17">
        <v>0</v>
      </c>
      <c r="CD1041">
        <v>0</v>
      </c>
      <c r="CE1041">
        <v>0</v>
      </c>
      <c r="CF1041">
        <v>1</v>
      </c>
      <c r="CG1041">
        <v>1</v>
      </c>
      <c r="CH1041">
        <v>0</v>
      </c>
      <c r="CI1041">
        <v>1</v>
      </c>
      <c r="CJ1041">
        <v>1</v>
      </c>
      <c r="CK1041">
        <v>1</v>
      </c>
      <c r="CL1041">
        <v>1</v>
      </c>
      <c r="CM1041">
        <v>1</v>
      </c>
      <c r="CN1041">
        <v>1</v>
      </c>
      <c r="CO1041" s="17">
        <v>0</v>
      </c>
      <c r="CP1041">
        <v>0</v>
      </c>
      <c r="CQ1041">
        <v>2</v>
      </c>
      <c r="CR1041">
        <v>0</v>
      </c>
      <c r="CS1041">
        <v>1</v>
      </c>
      <c r="CT1041">
        <v>21</v>
      </c>
      <c r="CZ1041" s="33" t="s">
        <v>85</v>
      </c>
    </row>
    <row r="1042" spans="1:104" x14ac:dyDescent="0.25">
      <c r="A1042">
        <v>1041</v>
      </c>
      <c r="B1042">
        <v>70</v>
      </c>
      <c r="C1042" s="24" t="s">
        <v>4026</v>
      </c>
      <c r="D1042" s="12">
        <v>6.61</v>
      </c>
      <c r="E1042" s="13">
        <f t="shared" si="247"/>
        <v>1.1598526057203018</v>
      </c>
      <c r="F1042" s="7">
        <v>5.6989999999999998</v>
      </c>
      <c r="G1042" s="7">
        <f t="shared" si="249"/>
        <v>5.4501473942796981</v>
      </c>
      <c r="H1042" s="15">
        <f t="shared" si="250"/>
        <v>7.7698526057203026</v>
      </c>
      <c r="I1042" s="11">
        <f t="shared" si="251"/>
        <v>0.30016421311951225</v>
      </c>
      <c r="J1042" s="32">
        <f t="shared" si="252"/>
        <v>5.2669628552292021E-2</v>
      </c>
      <c r="K1042" s="32">
        <f t="shared" si="253"/>
        <v>18.986274015719882</v>
      </c>
      <c r="L1042" s="8">
        <v>1</v>
      </c>
      <c r="M1042" s="9">
        <v>0</v>
      </c>
      <c r="N1042" s="8">
        <v>1</v>
      </c>
      <c r="O1042" s="9">
        <v>0</v>
      </c>
      <c r="P1042" s="9">
        <v>0</v>
      </c>
      <c r="Q1042" s="9">
        <v>0</v>
      </c>
      <c r="R1042" s="9">
        <v>0</v>
      </c>
      <c r="S1042" s="8">
        <v>347</v>
      </c>
      <c r="T1042" s="9">
        <v>18</v>
      </c>
      <c r="U1042" s="9">
        <f t="shared" si="254"/>
        <v>328</v>
      </c>
      <c r="V1042" s="9">
        <f t="shared" si="255"/>
        <v>36</v>
      </c>
      <c r="W1042" s="7">
        <v>11.32</v>
      </c>
      <c r="X1042" s="7">
        <v>16.41</v>
      </c>
      <c r="Y1042" s="9">
        <v>1</v>
      </c>
      <c r="Z1042" s="9">
        <v>0</v>
      </c>
      <c r="AA1042" s="9">
        <v>1</v>
      </c>
      <c r="AB1042" s="9">
        <v>0</v>
      </c>
      <c r="AC1042" s="9">
        <v>0</v>
      </c>
      <c r="AD1042" s="29">
        <v>0</v>
      </c>
      <c r="AE1042" s="9">
        <v>1</v>
      </c>
      <c r="AF1042" s="9">
        <v>0</v>
      </c>
      <c r="AG1042" s="29">
        <v>0</v>
      </c>
      <c r="AH1042" s="9">
        <v>1</v>
      </c>
      <c r="AI1042" s="29">
        <v>0</v>
      </c>
      <c r="AJ1042" s="20">
        <v>2007</v>
      </c>
      <c r="AK1042" s="32" t="s">
        <v>98</v>
      </c>
      <c r="AL1042" s="32" t="s">
        <v>98</v>
      </c>
      <c r="AM1042" s="32" t="s">
        <v>98</v>
      </c>
      <c r="AN1042" s="42" t="s">
        <v>98</v>
      </c>
      <c r="AO1042" s="41">
        <v>1</v>
      </c>
      <c r="AP1042" s="17">
        <v>0</v>
      </c>
      <c r="AQ1042">
        <v>1</v>
      </c>
      <c r="AR1042" s="39">
        <v>0</v>
      </c>
      <c r="AS1042">
        <v>56.05</v>
      </c>
      <c r="AT1042" s="39">
        <v>43.05</v>
      </c>
      <c r="AU1042">
        <v>0</v>
      </c>
      <c r="AV1042" s="17">
        <v>1</v>
      </c>
      <c r="AW1042">
        <v>0</v>
      </c>
      <c r="AX1042" s="17">
        <v>1</v>
      </c>
      <c r="AY1042" s="17" t="s">
        <v>5</v>
      </c>
      <c r="AZ1042">
        <v>0</v>
      </c>
      <c r="BA1042">
        <v>1</v>
      </c>
      <c r="BB1042">
        <v>0</v>
      </c>
      <c r="BC1042">
        <v>0</v>
      </c>
      <c r="BD1042">
        <v>0</v>
      </c>
      <c r="BE1042">
        <v>0</v>
      </c>
      <c r="BF1042" s="17">
        <v>0</v>
      </c>
      <c r="BG1042">
        <v>0</v>
      </c>
      <c r="BH1042">
        <v>1</v>
      </c>
      <c r="BI1042" s="17">
        <v>0</v>
      </c>
      <c r="BJ1042">
        <v>1462</v>
      </c>
      <c r="BK1042">
        <v>176</v>
      </c>
      <c r="BL1042" s="90">
        <f t="shared" si="248"/>
        <v>33.730000000000004</v>
      </c>
      <c r="BM1042">
        <v>1</v>
      </c>
      <c r="BN1042">
        <v>0</v>
      </c>
      <c r="BO1042">
        <v>0</v>
      </c>
      <c r="BP1042">
        <v>0</v>
      </c>
      <c r="BQ1042">
        <v>0</v>
      </c>
      <c r="BR1042">
        <v>0</v>
      </c>
      <c r="BS1042">
        <v>0</v>
      </c>
      <c r="BT1042" s="17">
        <v>0</v>
      </c>
      <c r="BU1042">
        <v>0</v>
      </c>
      <c r="BV1042">
        <v>0</v>
      </c>
      <c r="BW1042">
        <v>1</v>
      </c>
      <c r="BX1042" s="17">
        <v>0</v>
      </c>
      <c r="BY1042">
        <v>0</v>
      </c>
      <c r="BZ1042">
        <v>0</v>
      </c>
      <c r="CA1042">
        <v>0</v>
      </c>
      <c r="CB1042">
        <v>0</v>
      </c>
      <c r="CC1042" s="17">
        <v>0</v>
      </c>
      <c r="CD1042">
        <v>0</v>
      </c>
      <c r="CE1042">
        <v>0</v>
      </c>
      <c r="CF1042">
        <v>1</v>
      </c>
      <c r="CG1042">
        <v>1</v>
      </c>
      <c r="CH1042">
        <v>0</v>
      </c>
      <c r="CI1042">
        <v>1</v>
      </c>
      <c r="CJ1042">
        <v>1</v>
      </c>
      <c r="CK1042">
        <v>1</v>
      </c>
      <c r="CL1042">
        <v>1</v>
      </c>
      <c r="CM1042">
        <v>1</v>
      </c>
      <c r="CN1042">
        <v>1</v>
      </c>
      <c r="CO1042" s="17">
        <v>0</v>
      </c>
      <c r="CP1042">
        <v>0</v>
      </c>
      <c r="CQ1042">
        <v>2</v>
      </c>
      <c r="CR1042">
        <v>0</v>
      </c>
      <c r="CS1042">
        <v>1</v>
      </c>
      <c r="CT1042">
        <v>21</v>
      </c>
      <c r="CZ1042" s="33" t="s">
        <v>85</v>
      </c>
    </row>
    <row r="1043" spans="1:104" x14ac:dyDescent="0.25">
      <c r="A1043">
        <v>1042</v>
      </c>
      <c r="B1043">
        <v>70</v>
      </c>
      <c r="C1043" s="24" t="s">
        <v>4026</v>
      </c>
      <c r="D1043" s="12">
        <v>8.76</v>
      </c>
      <c r="E1043" s="13">
        <f t="shared" si="247"/>
        <v>1.1546065638592329</v>
      </c>
      <c r="F1043" s="7">
        <v>7.5869999999999997</v>
      </c>
      <c r="G1043" s="7">
        <f t="shared" si="249"/>
        <v>7.6053934361407673</v>
      </c>
      <c r="H1043" s="15">
        <f t="shared" si="250"/>
        <v>9.9146065638592322</v>
      </c>
      <c r="I1043" s="11">
        <f t="shared" si="251"/>
        <v>0.42441637545805455</v>
      </c>
      <c r="J1043" s="32">
        <f t="shared" si="252"/>
        <v>5.5939946679590687E-2</v>
      </c>
      <c r="K1043" s="32">
        <f t="shared" si="253"/>
        <v>17.876313070653019</v>
      </c>
      <c r="L1043" s="8">
        <v>1</v>
      </c>
      <c r="M1043" s="9">
        <v>0</v>
      </c>
      <c r="N1043" s="8">
        <v>1</v>
      </c>
      <c r="O1043" s="9">
        <v>0</v>
      </c>
      <c r="P1043" s="9">
        <v>0</v>
      </c>
      <c r="Q1043" s="9">
        <v>0</v>
      </c>
      <c r="R1043" s="9">
        <v>0</v>
      </c>
      <c r="S1043" s="8">
        <v>281</v>
      </c>
      <c r="T1043" s="9">
        <v>18</v>
      </c>
      <c r="U1043" s="9">
        <f t="shared" si="254"/>
        <v>262</v>
      </c>
      <c r="V1043" s="9">
        <f t="shared" si="255"/>
        <v>36</v>
      </c>
      <c r="W1043" s="7">
        <v>11.32</v>
      </c>
      <c r="X1043" s="7">
        <v>16.41</v>
      </c>
      <c r="Y1043" s="9">
        <v>1</v>
      </c>
      <c r="Z1043" s="9">
        <v>0</v>
      </c>
      <c r="AA1043" s="9">
        <v>1</v>
      </c>
      <c r="AB1043" s="9">
        <v>0</v>
      </c>
      <c r="AC1043" s="9">
        <v>0</v>
      </c>
      <c r="AD1043" s="29">
        <v>0</v>
      </c>
      <c r="AE1043" s="9">
        <v>1</v>
      </c>
      <c r="AF1043" s="9">
        <v>0</v>
      </c>
      <c r="AG1043" s="29">
        <v>0</v>
      </c>
      <c r="AH1043" s="9">
        <v>1</v>
      </c>
      <c r="AI1043" s="29">
        <v>0</v>
      </c>
      <c r="AJ1043" s="20">
        <v>2007</v>
      </c>
      <c r="AK1043" s="32" t="s">
        <v>98</v>
      </c>
      <c r="AL1043" s="32" t="s">
        <v>98</v>
      </c>
      <c r="AM1043" s="32" t="s">
        <v>98</v>
      </c>
      <c r="AN1043" s="42" t="s">
        <v>98</v>
      </c>
      <c r="AO1043" s="41">
        <v>1</v>
      </c>
      <c r="AP1043" s="17">
        <v>0</v>
      </c>
      <c r="AQ1043">
        <v>0</v>
      </c>
      <c r="AR1043" s="39">
        <v>1</v>
      </c>
      <c r="AS1043">
        <v>56.05</v>
      </c>
      <c r="AT1043" s="39">
        <v>43.05</v>
      </c>
      <c r="AU1043">
        <v>0</v>
      </c>
      <c r="AV1043" s="17">
        <v>1</v>
      </c>
      <c r="AW1043">
        <v>0</v>
      </c>
      <c r="AX1043" s="17">
        <v>1</v>
      </c>
      <c r="AY1043" s="17" t="s">
        <v>5</v>
      </c>
      <c r="AZ1043">
        <v>0</v>
      </c>
      <c r="BA1043">
        <v>1</v>
      </c>
      <c r="BB1043">
        <v>0</v>
      </c>
      <c r="BC1043">
        <v>0</v>
      </c>
      <c r="BD1043">
        <v>0</v>
      </c>
      <c r="BE1043">
        <v>0</v>
      </c>
      <c r="BF1043" s="17">
        <v>0</v>
      </c>
      <c r="BG1043">
        <v>0</v>
      </c>
      <c r="BH1043">
        <v>1</v>
      </c>
      <c r="BI1043" s="17">
        <v>0</v>
      </c>
      <c r="BJ1043">
        <v>1462</v>
      </c>
      <c r="BK1043">
        <v>176</v>
      </c>
      <c r="BL1043" s="90">
        <f t="shared" si="248"/>
        <v>33.730000000000004</v>
      </c>
      <c r="BM1043">
        <v>1</v>
      </c>
      <c r="BN1043">
        <v>0</v>
      </c>
      <c r="BO1043">
        <v>0</v>
      </c>
      <c r="BP1043">
        <v>0</v>
      </c>
      <c r="BQ1043">
        <v>0</v>
      </c>
      <c r="BR1043">
        <v>0</v>
      </c>
      <c r="BS1043">
        <v>0</v>
      </c>
      <c r="BT1043" s="17">
        <v>0</v>
      </c>
      <c r="BU1043">
        <v>0</v>
      </c>
      <c r="BV1043">
        <v>0</v>
      </c>
      <c r="BW1043">
        <v>1</v>
      </c>
      <c r="BX1043" s="17">
        <v>0</v>
      </c>
      <c r="BY1043">
        <v>0</v>
      </c>
      <c r="BZ1043">
        <v>0</v>
      </c>
      <c r="CA1043">
        <v>0</v>
      </c>
      <c r="CB1043">
        <v>0</v>
      </c>
      <c r="CC1043" s="17">
        <v>0</v>
      </c>
      <c r="CD1043">
        <v>0</v>
      </c>
      <c r="CE1043">
        <v>0</v>
      </c>
      <c r="CF1043">
        <v>1</v>
      </c>
      <c r="CG1043">
        <v>1</v>
      </c>
      <c r="CH1043">
        <v>0</v>
      </c>
      <c r="CI1043">
        <v>1</v>
      </c>
      <c r="CJ1043">
        <v>1</v>
      </c>
      <c r="CK1043">
        <v>1</v>
      </c>
      <c r="CL1043">
        <v>1</v>
      </c>
      <c r="CM1043">
        <v>1</v>
      </c>
      <c r="CN1043">
        <v>1</v>
      </c>
      <c r="CO1043" s="17">
        <v>0</v>
      </c>
      <c r="CP1043">
        <v>0</v>
      </c>
      <c r="CQ1043">
        <v>2</v>
      </c>
      <c r="CR1043">
        <v>0</v>
      </c>
      <c r="CS1043">
        <v>1</v>
      </c>
      <c r="CT1043">
        <v>21</v>
      </c>
      <c r="CZ1043" s="33" t="s">
        <v>85</v>
      </c>
    </row>
    <row r="1044" spans="1:104" x14ac:dyDescent="0.25">
      <c r="A1044">
        <v>1043</v>
      </c>
      <c r="B1044">
        <v>70</v>
      </c>
      <c r="C1044" s="24" t="s">
        <v>4026</v>
      </c>
      <c r="D1044" s="12">
        <v>17.899999999999999</v>
      </c>
      <c r="E1044" s="13">
        <f t="shared" si="247"/>
        <v>3.9306104523495824</v>
      </c>
      <c r="F1044" s="7">
        <v>4.5540000000000003</v>
      </c>
      <c r="G1044" s="7">
        <f t="shared" si="249"/>
        <v>13.969389547650415</v>
      </c>
      <c r="H1044" s="15">
        <f t="shared" si="250"/>
        <v>21.830610452349582</v>
      </c>
      <c r="I1044" s="11">
        <f t="shared" si="251"/>
        <v>0.24386126349454249</v>
      </c>
      <c r="J1044" s="32">
        <f t="shared" si="252"/>
        <v>5.3548806213118687E-2</v>
      </c>
      <c r="K1044" s="32">
        <f t="shared" si="253"/>
        <v>18.674552631857075</v>
      </c>
      <c r="L1044" s="8">
        <v>1</v>
      </c>
      <c r="M1044" s="9">
        <v>0</v>
      </c>
      <c r="N1044" s="8">
        <v>1</v>
      </c>
      <c r="O1044" s="9">
        <v>0</v>
      </c>
      <c r="P1044" s="9">
        <v>0</v>
      </c>
      <c r="Q1044" s="9">
        <v>0</v>
      </c>
      <c r="R1044" s="9">
        <v>0</v>
      </c>
      <c r="S1044" s="8">
        <v>347</v>
      </c>
      <c r="T1044" s="9">
        <v>18</v>
      </c>
      <c r="U1044" s="9">
        <f t="shared" si="254"/>
        <v>328</v>
      </c>
      <c r="V1044" s="9">
        <f t="shared" si="255"/>
        <v>36</v>
      </c>
      <c r="W1044" s="7">
        <v>11.32</v>
      </c>
      <c r="X1044" s="7">
        <v>16.41</v>
      </c>
      <c r="Y1044" s="9">
        <v>1</v>
      </c>
      <c r="Z1044" s="9">
        <v>0</v>
      </c>
      <c r="AA1044" s="9">
        <v>1</v>
      </c>
      <c r="AB1044" s="9">
        <v>0</v>
      </c>
      <c r="AC1044" s="9">
        <v>0</v>
      </c>
      <c r="AD1044" s="29">
        <v>0</v>
      </c>
      <c r="AE1044" s="9">
        <v>1</v>
      </c>
      <c r="AF1044" s="9">
        <v>0</v>
      </c>
      <c r="AG1044" s="29">
        <v>0</v>
      </c>
      <c r="AH1044" s="9">
        <v>1</v>
      </c>
      <c r="AI1044" s="29">
        <v>0</v>
      </c>
      <c r="AJ1044" s="20">
        <v>2007</v>
      </c>
      <c r="AK1044" s="32" t="s">
        <v>98</v>
      </c>
      <c r="AL1044" s="32" t="s">
        <v>98</v>
      </c>
      <c r="AM1044" s="32" t="s">
        <v>98</v>
      </c>
      <c r="AN1044" s="42" t="s">
        <v>98</v>
      </c>
      <c r="AO1044" s="41">
        <v>1</v>
      </c>
      <c r="AP1044" s="17">
        <v>0</v>
      </c>
      <c r="AQ1044">
        <v>1</v>
      </c>
      <c r="AR1044" s="39">
        <v>0</v>
      </c>
      <c r="AS1044">
        <v>56.05</v>
      </c>
      <c r="AT1044" s="39">
        <v>43.05</v>
      </c>
      <c r="AU1044">
        <v>0</v>
      </c>
      <c r="AV1044" s="17">
        <v>1</v>
      </c>
      <c r="AW1044">
        <v>0</v>
      </c>
      <c r="AX1044" s="17">
        <v>1</v>
      </c>
      <c r="AY1044" s="17" t="s">
        <v>5</v>
      </c>
      <c r="AZ1044">
        <v>0</v>
      </c>
      <c r="BA1044">
        <v>1</v>
      </c>
      <c r="BB1044">
        <v>0</v>
      </c>
      <c r="BC1044">
        <v>0</v>
      </c>
      <c r="BD1044">
        <v>0</v>
      </c>
      <c r="BE1044">
        <v>0</v>
      </c>
      <c r="BF1044" s="17">
        <v>0</v>
      </c>
      <c r="BG1044">
        <v>0</v>
      </c>
      <c r="BH1044">
        <v>1</v>
      </c>
      <c r="BI1044" s="17">
        <v>0</v>
      </c>
      <c r="BJ1044">
        <v>1462</v>
      </c>
      <c r="BK1044">
        <v>176</v>
      </c>
      <c r="BL1044" s="90">
        <f t="shared" si="248"/>
        <v>33.730000000000004</v>
      </c>
      <c r="BM1044">
        <v>0</v>
      </c>
      <c r="BN1044">
        <v>0</v>
      </c>
      <c r="BO1044">
        <v>0</v>
      </c>
      <c r="BP1044">
        <v>0</v>
      </c>
      <c r="BQ1044">
        <v>1</v>
      </c>
      <c r="BR1044">
        <v>0</v>
      </c>
      <c r="BS1044">
        <v>0</v>
      </c>
      <c r="BT1044" s="17">
        <v>0</v>
      </c>
      <c r="BU1044">
        <v>0</v>
      </c>
      <c r="BV1044">
        <v>1</v>
      </c>
      <c r="BW1044">
        <v>0</v>
      </c>
      <c r="BX1044" s="17">
        <v>0</v>
      </c>
      <c r="BY1044">
        <v>0</v>
      </c>
      <c r="BZ1044">
        <v>0</v>
      </c>
      <c r="CA1044">
        <v>0</v>
      </c>
      <c r="CB1044">
        <v>0</v>
      </c>
      <c r="CC1044" s="17">
        <v>0</v>
      </c>
      <c r="CD1044">
        <v>0</v>
      </c>
      <c r="CE1044">
        <v>0</v>
      </c>
      <c r="CF1044">
        <v>1</v>
      </c>
      <c r="CG1044">
        <v>1</v>
      </c>
      <c r="CH1044">
        <v>0</v>
      </c>
      <c r="CI1044">
        <v>1</v>
      </c>
      <c r="CJ1044">
        <v>1</v>
      </c>
      <c r="CK1044">
        <v>1</v>
      </c>
      <c r="CL1044">
        <v>1</v>
      </c>
      <c r="CM1044">
        <v>1</v>
      </c>
      <c r="CN1044">
        <v>1</v>
      </c>
      <c r="CO1044" s="17">
        <v>0</v>
      </c>
      <c r="CP1044">
        <v>0</v>
      </c>
      <c r="CQ1044">
        <v>2</v>
      </c>
      <c r="CR1044">
        <v>0</v>
      </c>
      <c r="CS1044">
        <v>1</v>
      </c>
      <c r="CT1044">
        <v>21</v>
      </c>
      <c r="CZ1044" s="33" t="s">
        <v>85</v>
      </c>
    </row>
    <row r="1045" spans="1:104" x14ac:dyDescent="0.25">
      <c r="A1045">
        <v>1044</v>
      </c>
      <c r="B1045">
        <v>70</v>
      </c>
      <c r="C1045" s="24" t="s">
        <v>4026</v>
      </c>
      <c r="D1045" s="12">
        <v>20.8</v>
      </c>
      <c r="E1045" s="13">
        <f t="shared" si="247"/>
        <v>3.3317315393240428</v>
      </c>
      <c r="F1045" s="7">
        <v>6.2430000000000003</v>
      </c>
      <c r="G1045" s="7">
        <f t="shared" si="249"/>
        <v>17.468268460675958</v>
      </c>
      <c r="H1045" s="15">
        <f t="shared" si="250"/>
        <v>24.131731539324043</v>
      </c>
      <c r="I1045" s="11">
        <f t="shared" si="251"/>
        <v>0.35985545295462251</v>
      </c>
      <c r="J1045" s="32">
        <f t="shared" si="252"/>
        <v>5.7641430875319949E-2</v>
      </c>
      <c r="K1045" s="32">
        <f t="shared" si="253"/>
        <v>17.348632482129535</v>
      </c>
      <c r="L1045" s="8">
        <v>1</v>
      </c>
      <c r="M1045" s="9">
        <v>0</v>
      </c>
      <c r="N1045" s="8">
        <v>1</v>
      </c>
      <c r="O1045" s="9">
        <v>0</v>
      </c>
      <c r="P1045" s="9">
        <v>0</v>
      </c>
      <c r="Q1045" s="9">
        <v>0</v>
      </c>
      <c r="R1045" s="9">
        <v>0</v>
      </c>
      <c r="S1045" s="8">
        <v>281</v>
      </c>
      <c r="T1045" s="9">
        <v>18</v>
      </c>
      <c r="U1045" s="9">
        <f t="shared" si="254"/>
        <v>262</v>
      </c>
      <c r="V1045" s="9">
        <f t="shared" si="255"/>
        <v>36</v>
      </c>
      <c r="W1045" s="7">
        <v>11.32</v>
      </c>
      <c r="X1045" s="7">
        <v>16.41</v>
      </c>
      <c r="Y1045" s="9">
        <v>1</v>
      </c>
      <c r="Z1045" s="9">
        <v>0</v>
      </c>
      <c r="AA1045" s="9">
        <v>1</v>
      </c>
      <c r="AB1045" s="9">
        <v>0</v>
      </c>
      <c r="AC1045" s="9">
        <v>0</v>
      </c>
      <c r="AD1045" s="29">
        <v>0</v>
      </c>
      <c r="AE1045" s="9">
        <v>1</v>
      </c>
      <c r="AF1045" s="9">
        <v>0</v>
      </c>
      <c r="AG1045" s="29">
        <v>0</v>
      </c>
      <c r="AH1045" s="9">
        <v>1</v>
      </c>
      <c r="AI1045" s="29">
        <v>0</v>
      </c>
      <c r="AJ1045" s="20">
        <v>2007</v>
      </c>
      <c r="AK1045" s="32" t="s">
        <v>98</v>
      </c>
      <c r="AL1045" s="32" t="s">
        <v>98</v>
      </c>
      <c r="AM1045" s="32" t="s">
        <v>98</v>
      </c>
      <c r="AN1045" s="42" t="s">
        <v>98</v>
      </c>
      <c r="AO1045" s="41">
        <v>1</v>
      </c>
      <c r="AP1045" s="17">
        <v>0</v>
      </c>
      <c r="AQ1045">
        <v>0</v>
      </c>
      <c r="AR1045" s="39">
        <v>1</v>
      </c>
      <c r="AS1045">
        <v>56.05</v>
      </c>
      <c r="AT1045" s="39">
        <v>43.05</v>
      </c>
      <c r="AU1045">
        <v>0</v>
      </c>
      <c r="AV1045" s="17">
        <v>1</v>
      </c>
      <c r="AW1045">
        <v>0</v>
      </c>
      <c r="AX1045" s="17">
        <v>1</v>
      </c>
      <c r="AY1045" s="17" t="s">
        <v>5</v>
      </c>
      <c r="AZ1045">
        <v>0</v>
      </c>
      <c r="BA1045">
        <v>1</v>
      </c>
      <c r="BB1045">
        <v>0</v>
      </c>
      <c r="BC1045">
        <v>0</v>
      </c>
      <c r="BD1045">
        <v>0</v>
      </c>
      <c r="BE1045">
        <v>0</v>
      </c>
      <c r="BF1045" s="17">
        <v>0</v>
      </c>
      <c r="BG1045">
        <v>0</v>
      </c>
      <c r="BH1045">
        <v>1</v>
      </c>
      <c r="BI1045" s="17">
        <v>0</v>
      </c>
      <c r="BJ1045">
        <v>1462</v>
      </c>
      <c r="BK1045">
        <v>176</v>
      </c>
      <c r="BL1045" s="90">
        <f t="shared" si="248"/>
        <v>33.730000000000004</v>
      </c>
      <c r="BM1045">
        <v>0</v>
      </c>
      <c r="BN1045">
        <v>0</v>
      </c>
      <c r="BO1045">
        <v>0</v>
      </c>
      <c r="BP1045">
        <v>0</v>
      </c>
      <c r="BQ1045">
        <v>1</v>
      </c>
      <c r="BR1045">
        <v>0</v>
      </c>
      <c r="BS1045">
        <v>0</v>
      </c>
      <c r="BT1045" s="17">
        <v>0</v>
      </c>
      <c r="BU1045">
        <v>0</v>
      </c>
      <c r="BV1045">
        <v>1</v>
      </c>
      <c r="BW1045">
        <v>0</v>
      </c>
      <c r="BX1045" s="17">
        <v>0</v>
      </c>
      <c r="BY1045">
        <v>0</v>
      </c>
      <c r="BZ1045">
        <v>0</v>
      </c>
      <c r="CA1045">
        <v>0</v>
      </c>
      <c r="CB1045">
        <v>0</v>
      </c>
      <c r="CC1045" s="17">
        <v>0</v>
      </c>
      <c r="CD1045">
        <v>0</v>
      </c>
      <c r="CE1045">
        <v>0</v>
      </c>
      <c r="CF1045">
        <v>1</v>
      </c>
      <c r="CG1045">
        <v>1</v>
      </c>
      <c r="CH1045">
        <v>0</v>
      </c>
      <c r="CI1045">
        <v>1</v>
      </c>
      <c r="CJ1045">
        <v>1</v>
      </c>
      <c r="CK1045">
        <v>1</v>
      </c>
      <c r="CL1045">
        <v>1</v>
      </c>
      <c r="CM1045">
        <v>1</v>
      </c>
      <c r="CN1045">
        <v>1</v>
      </c>
      <c r="CO1045" s="17">
        <v>0</v>
      </c>
      <c r="CP1045">
        <v>0</v>
      </c>
      <c r="CQ1045">
        <v>2</v>
      </c>
      <c r="CR1045">
        <v>0</v>
      </c>
      <c r="CS1045">
        <v>1</v>
      </c>
      <c r="CT1045">
        <v>21</v>
      </c>
      <c r="CZ1045" s="33" t="s">
        <v>85</v>
      </c>
    </row>
    <row r="1046" spans="1:104" x14ac:dyDescent="0.25">
      <c r="A1046">
        <v>1045</v>
      </c>
      <c r="B1046">
        <v>70</v>
      </c>
      <c r="C1046" s="24" t="s">
        <v>4026</v>
      </c>
      <c r="D1046" s="12">
        <v>14.2</v>
      </c>
      <c r="E1046" s="13">
        <f t="shared" si="247"/>
        <v>4.3881334981458586</v>
      </c>
      <c r="F1046" s="7">
        <v>3.2360000000000002</v>
      </c>
      <c r="G1046" s="7">
        <f t="shared" si="249"/>
        <v>9.8118665018541407</v>
      </c>
      <c r="H1046" s="15">
        <f t="shared" si="250"/>
        <v>18.588133498145858</v>
      </c>
      <c r="I1046" s="11">
        <f t="shared" si="251"/>
        <v>0.17589250505770393</v>
      </c>
      <c r="J1046" s="32">
        <f t="shared" si="252"/>
        <v>5.4354915036373283E-2</v>
      </c>
      <c r="K1046" s="32">
        <f t="shared" si="253"/>
        <v>18.397600278297169</v>
      </c>
      <c r="L1046" s="8">
        <v>1</v>
      </c>
      <c r="M1046" s="9">
        <v>0</v>
      </c>
      <c r="N1046" s="8">
        <v>1</v>
      </c>
      <c r="O1046" s="9">
        <v>0</v>
      </c>
      <c r="P1046" s="9">
        <v>0</v>
      </c>
      <c r="Q1046" s="9">
        <v>0</v>
      </c>
      <c r="R1046" s="9">
        <v>0</v>
      </c>
      <c r="S1046" s="8">
        <v>347</v>
      </c>
      <c r="T1046" s="9">
        <v>18</v>
      </c>
      <c r="U1046" s="9">
        <f t="shared" si="254"/>
        <v>328</v>
      </c>
      <c r="V1046" s="9">
        <f t="shared" si="255"/>
        <v>36</v>
      </c>
      <c r="W1046" s="7">
        <v>11.32</v>
      </c>
      <c r="X1046" s="7">
        <v>16.41</v>
      </c>
      <c r="Y1046" s="9">
        <v>1</v>
      </c>
      <c r="Z1046" s="9">
        <v>0</v>
      </c>
      <c r="AA1046" s="9">
        <v>1</v>
      </c>
      <c r="AB1046" s="9">
        <v>0</v>
      </c>
      <c r="AC1046" s="9">
        <v>0</v>
      </c>
      <c r="AD1046" s="29">
        <v>0</v>
      </c>
      <c r="AE1046" s="9">
        <v>1</v>
      </c>
      <c r="AF1046" s="9">
        <v>0</v>
      </c>
      <c r="AG1046" s="29">
        <v>0</v>
      </c>
      <c r="AH1046" s="9">
        <v>1</v>
      </c>
      <c r="AI1046" s="29">
        <v>0</v>
      </c>
      <c r="AJ1046" s="20">
        <v>2007</v>
      </c>
      <c r="AK1046" s="32" t="s">
        <v>98</v>
      </c>
      <c r="AL1046" s="32" t="s">
        <v>98</v>
      </c>
      <c r="AM1046" s="32" t="s">
        <v>98</v>
      </c>
      <c r="AN1046" s="42" t="s">
        <v>98</v>
      </c>
      <c r="AO1046" s="41">
        <v>1</v>
      </c>
      <c r="AP1046" s="17">
        <v>0</v>
      </c>
      <c r="AQ1046">
        <v>1</v>
      </c>
      <c r="AR1046" s="39">
        <v>0</v>
      </c>
      <c r="AS1046">
        <v>56.05</v>
      </c>
      <c r="AT1046" s="39">
        <v>43.05</v>
      </c>
      <c r="AU1046">
        <v>0</v>
      </c>
      <c r="AV1046" s="17">
        <v>1</v>
      </c>
      <c r="AW1046">
        <v>0</v>
      </c>
      <c r="AX1046" s="17">
        <v>1</v>
      </c>
      <c r="AY1046" s="17" t="s">
        <v>5</v>
      </c>
      <c r="AZ1046">
        <v>0</v>
      </c>
      <c r="BA1046">
        <v>1</v>
      </c>
      <c r="BB1046">
        <v>0</v>
      </c>
      <c r="BC1046">
        <v>0</v>
      </c>
      <c r="BD1046">
        <v>0</v>
      </c>
      <c r="BE1046">
        <v>0</v>
      </c>
      <c r="BF1046" s="17">
        <v>0</v>
      </c>
      <c r="BG1046">
        <v>0</v>
      </c>
      <c r="BH1046">
        <v>1</v>
      </c>
      <c r="BI1046" s="17">
        <v>0</v>
      </c>
      <c r="BJ1046">
        <v>1462</v>
      </c>
      <c r="BK1046">
        <v>176</v>
      </c>
      <c r="BL1046" s="90">
        <f t="shared" si="248"/>
        <v>33.730000000000004</v>
      </c>
      <c r="BM1046">
        <v>0</v>
      </c>
      <c r="BN1046">
        <v>0</v>
      </c>
      <c r="BO1046">
        <v>0</v>
      </c>
      <c r="BP1046">
        <v>0</v>
      </c>
      <c r="BQ1046">
        <v>1</v>
      </c>
      <c r="BR1046">
        <v>0</v>
      </c>
      <c r="BS1046">
        <v>0</v>
      </c>
      <c r="BT1046" s="17">
        <v>0</v>
      </c>
      <c r="BU1046">
        <v>0</v>
      </c>
      <c r="BV1046">
        <v>1</v>
      </c>
      <c r="BW1046">
        <v>0</v>
      </c>
      <c r="BX1046" s="17">
        <v>0</v>
      </c>
      <c r="BY1046">
        <v>0</v>
      </c>
      <c r="BZ1046">
        <v>0</v>
      </c>
      <c r="CA1046">
        <v>0</v>
      </c>
      <c r="CB1046">
        <v>0</v>
      </c>
      <c r="CC1046" s="17">
        <v>0</v>
      </c>
      <c r="CD1046">
        <v>0</v>
      </c>
      <c r="CE1046">
        <v>0</v>
      </c>
      <c r="CF1046">
        <v>1</v>
      </c>
      <c r="CG1046">
        <v>1</v>
      </c>
      <c r="CH1046">
        <v>0</v>
      </c>
      <c r="CI1046">
        <v>1</v>
      </c>
      <c r="CJ1046">
        <v>1</v>
      </c>
      <c r="CK1046">
        <v>1</v>
      </c>
      <c r="CL1046">
        <v>1</v>
      </c>
      <c r="CM1046">
        <v>1</v>
      </c>
      <c r="CN1046">
        <v>1</v>
      </c>
      <c r="CO1046" s="17">
        <v>0</v>
      </c>
      <c r="CP1046">
        <v>0</v>
      </c>
      <c r="CQ1046">
        <v>2</v>
      </c>
      <c r="CR1046">
        <v>0</v>
      </c>
      <c r="CS1046">
        <v>1</v>
      </c>
      <c r="CT1046">
        <v>21</v>
      </c>
      <c r="CZ1046" s="33" t="s">
        <v>85</v>
      </c>
    </row>
    <row r="1047" spans="1:104" x14ac:dyDescent="0.25">
      <c r="A1047">
        <v>1046</v>
      </c>
      <c r="B1047">
        <v>70</v>
      </c>
      <c r="C1047" s="24" t="s">
        <v>4026</v>
      </c>
      <c r="D1047" s="12">
        <v>23.5</v>
      </c>
      <c r="E1047" s="13">
        <f t="shared" si="247"/>
        <v>3.2525951557093427</v>
      </c>
      <c r="F1047" s="7">
        <v>7.2249999999999996</v>
      </c>
      <c r="G1047" s="7">
        <f t="shared" si="249"/>
        <v>20.247404844290656</v>
      </c>
      <c r="H1047" s="15">
        <f t="shared" si="250"/>
        <v>26.752595155709344</v>
      </c>
      <c r="I1047" s="11">
        <f t="shared" si="251"/>
        <v>0.40760014434457864</v>
      </c>
      <c r="J1047" s="32">
        <f t="shared" si="252"/>
        <v>5.6415244891983213E-2</v>
      </c>
      <c r="K1047" s="32">
        <f t="shared" si="253"/>
        <v>17.725705204589179</v>
      </c>
      <c r="L1047" s="8">
        <v>1</v>
      </c>
      <c r="M1047" s="9">
        <v>0</v>
      </c>
      <c r="N1047" s="8">
        <v>1</v>
      </c>
      <c r="O1047" s="9">
        <v>0</v>
      </c>
      <c r="P1047" s="9">
        <v>0</v>
      </c>
      <c r="Q1047" s="9">
        <v>0</v>
      </c>
      <c r="R1047" s="9">
        <v>0</v>
      </c>
      <c r="S1047" s="8">
        <v>281</v>
      </c>
      <c r="T1047" s="9">
        <v>18</v>
      </c>
      <c r="U1047" s="9">
        <f t="shared" si="254"/>
        <v>262</v>
      </c>
      <c r="V1047" s="9">
        <f t="shared" si="255"/>
        <v>36</v>
      </c>
      <c r="W1047" s="7">
        <v>11.32</v>
      </c>
      <c r="X1047" s="7">
        <v>16.41</v>
      </c>
      <c r="Y1047" s="9">
        <v>1</v>
      </c>
      <c r="Z1047" s="9">
        <v>0</v>
      </c>
      <c r="AA1047" s="9">
        <v>1</v>
      </c>
      <c r="AB1047" s="9">
        <v>0</v>
      </c>
      <c r="AC1047" s="9">
        <v>0</v>
      </c>
      <c r="AD1047" s="29">
        <v>0</v>
      </c>
      <c r="AE1047" s="9">
        <v>1</v>
      </c>
      <c r="AF1047" s="9">
        <v>0</v>
      </c>
      <c r="AG1047" s="29">
        <v>0</v>
      </c>
      <c r="AH1047" s="9">
        <v>1</v>
      </c>
      <c r="AI1047" s="29">
        <v>0</v>
      </c>
      <c r="AJ1047" s="20">
        <v>2007</v>
      </c>
      <c r="AK1047" s="32" t="s">
        <v>98</v>
      </c>
      <c r="AL1047" s="32" t="s">
        <v>98</v>
      </c>
      <c r="AM1047" s="32" t="s">
        <v>98</v>
      </c>
      <c r="AN1047" s="42" t="s">
        <v>98</v>
      </c>
      <c r="AO1047" s="41">
        <v>1</v>
      </c>
      <c r="AP1047" s="17">
        <v>0</v>
      </c>
      <c r="AQ1047">
        <v>0</v>
      </c>
      <c r="AR1047" s="39">
        <v>1</v>
      </c>
      <c r="AS1047">
        <v>56.05</v>
      </c>
      <c r="AT1047" s="39">
        <v>43.05</v>
      </c>
      <c r="AU1047">
        <v>0</v>
      </c>
      <c r="AV1047" s="17">
        <v>1</v>
      </c>
      <c r="AW1047">
        <v>0</v>
      </c>
      <c r="AX1047" s="17">
        <v>1</v>
      </c>
      <c r="AY1047" s="17" t="s">
        <v>5</v>
      </c>
      <c r="AZ1047">
        <v>0</v>
      </c>
      <c r="BA1047">
        <v>1</v>
      </c>
      <c r="BB1047">
        <v>0</v>
      </c>
      <c r="BC1047">
        <v>0</v>
      </c>
      <c r="BD1047">
        <v>0</v>
      </c>
      <c r="BE1047">
        <v>0</v>
      </c>
      <c r="BF1047" s="17">
        <v>0</v>
      </c>
      <c r="BG1047">
        <v>0</v>
      </c>
      <c r="BH1047">
        <v>1</v>
      </c>
      <c r="BI1047" s="17">
        <v>0</v>
      </c>
      <c r="BJ1047">
        <v>1462</v>
      </c>
      <c r="BK1047">
        <v>176</v>
      </c>
      <c r="BL1047" s="90">
        <f t="shared" si="248"/>
        <v>33.730000000000004</v>
      </c>
      <c r="BM1047">
        <v>0</v>
      </c>
      <c r="BN1047">
        <v>0</v>
      </c>
      <c r="BO1047">
        <v>0</v>
      </c>
      <c r="BP1047">
        <v>0</v>
      </c>
      <c r="BQ1047">
        <v>1</v>
      </c>
      <c r="BR1047">
        <v>0</v>
      </c>
      <c r="BS1047">
        <v>0</v>
      </c>
      <c r="BT1047" s="17">
        <v>0</v>
      </c>
      <c r="BU1047">
        <v>0</v>
      </c>
      <c r="BV1047">
        <v>1</v>
      </c>
      <c r="BW1047">
        <v>0</v>
      </c>
      <c r="BX1047" s="17">
        <v>0</v>
      </c>
      <c r="BY1047">
        <v>0</v>
      </c>
      <c r="BZ1047">
        <v>0</v>
      </c>
      <c r="CA1047">
        <v>0</v>
      </c>
      <c r="CB1047">
        <v>0</v>
      </c>
      <c r="CC1047" s="17">
        <v>0</v>
      </c>
      <c r="CD1047">
        <v>0</v>
      </c>
      <c r="CE1047">
        <v>0</v>
      </c>
      <c r="CF1047">
        <v>1</v>
      </c>
      <c r="CG1047">
        <v>1</v>
      </c>
      <c r="CH1047">
        <v>0</v>
      </c>
      <c r="CI1047">
        <v>1</v>
      </c>
      <c r="CJ1047">
        <v>1</v>
      </c>
      <c r="CK1047">
        <v>1</v>
      </c>
      <c r="CL1047">
        <v>1</v>
      </c>
      <c r="CM1047">
        <v>1</v>
      </c>
      <c r="CN1047">
        <v>1</v>
      </c>
      <c r="CO1047" s="17">
        <v>0</v>
      </c>
      <c r="CP1047">
        <v>0</v>
      </c>
      <c r="CQ1047">
        <v>2</v>
      </c>
      <c r="CR1047">
        <v>0</v>
      </c>
      <c r="CS1047">
        <v>1</v>
      </c>
      <c r="CT1047">
        <v>21</v>
      </c>
      <c r="CZ1047" s="33" t="s">
        <v>85</v>
      </c>
    </row>
    <row r="1048" spans="1:104" x14ac:dyDescent="0.25">
      <c r="A1048">
        <v>1047</v>
      </c>
      <c r="B1048">
        <v>71</v>
      </c>
      <c r="C1048" s="24" t="s">
        <v>4032</v>
      </c>
      <c r="D1048" s="12">
        <v>4.5999999999999996</v>
      </c>
      <c r="E1048" s="13">
        <v>0.2</v>
      </c>
      <c r="F1048" s="7">
        <f>D1048/E1048</f>
        <v>22.999999999999996</v>
      </c>
      <c r="G1048" s="7">
        <f t="shared" si="249"/>
        <v>4.3999999999999995</v>
      </c>
      <c r="H1048" s="15">
        <f t="shared" si="250"/>
        <v>4.8</v>
      </c>
      <c r="I1048" s="11">
        <f t="shared" si="251"/>
        <v>0.23435250445752639</v>
      </c>
      <c r="J1048" s="32">
        <f t="shared" si="252"/>
        <v>1.018923932424028E-2</v>
      </c>
      <c r="K1048" s="32">
        <f t="shared" si="253"/>
        <v>98.142753171082376</v>
      </c>
      <c r="L1048" s="8">
        <v>1</v>
      </c>
      <c r="M1048" s="9">
        <v>0</v>
      </c>
      <c r="N1048" s="8">
        <v>0</v>
      </c>
      <c r="O1048" s="9">
        <v>0</v>
      </c>
      <c r="P1048" s="9">
        <v>0</v>
      </c>
      <c r="Q1048" s="9">
        <v>0</v>
      </c>
      <c r="R1048" s="9">
        <v>1</v>
      </c>
      <c r="S1048" s="8">
        <v>9107</v>
      </c>
      <c r="T1048" s="9">
        <v>3</v>
      </c>
      <c r="U1048" s="9">
        <f t="shared" si="254"/>
        <v>9103</v>
      </c>
      <c r="V1048" s="9">
        <f t="shared" si="255"/>
        <v>33</v>
      </c>
      <c r="W1048" s="7">
        <v>9.6999999999999993</v>
      </c>
      <c r="X1048" s="7">
        <v>16.16</v>
      </c>
      <c r="Y1048" s="9">
        <v>1</v>
      </c>
      <c r="Z1048" s="9">
        <v>0</v>
      </c>
      <c r="AA1048" s="9">
        <v>1</v>
      </c>
      <c r="AB1048" s="9">
        <v>0</v>
      </c>
      <c r="AC1048" s="9">
        <v>0</v>
      </c>
      <c r="AD1048" s="29">
        <v>0</v>
      </c>
      <c r="AE1048" s="9">
        <v>0</v>
      </c>
      <c r="AF1048" s="9">
        <v>1</v>
      </c>
      <c r="AG1048" s="29">
        <v>0</v>
      </c>
      <c r="AH1048" s="9">
        <v>0</v>
      </c>
      <c r="AI1048" s="29">
        <v>1</v>
      </c>
      <c r="AJ1048" s="20">
        <v>2012</v>
      </c>
      <c r="AK1048" s="32">
        <v>9.0999999999999998E-2</v>
      </c>
      <c r="AL1048" s="32">
        <v>0.29499999999999998</v>
      </c>
      <c r="AM1048" s="32">
        <v>0.47799999999999998</v>
      </c>
      <c r="AN1048" s="42">
        <v>0.13600000000000001</v>
      </c>
      <c r="AO1048" s="41">
        <v>1</v>
      </c>
      <c r="AP1048" s="17">
        <v>0</v>
      </c>
      <c r="AQ1048">
        <v>0.627</v>
      </c>
      <c r="AR1048" s="39">
        <v>0.373</v>
      </c>
      <c r="AS1048">
        <v>0.68600000000000005</v>
      </c>
      <c r="AT1048" s="39">
        <v>0.29299999999999998</v>
      </c>
      <c r="AU1048">
        <v>0</v>
      </c>
      <c r="AV1048" s="17">
        <v>1</v>
      </c>
      <c r="AW1048">
        <v>0.42699999999999999</v>
      </c>
      <c r="AX1048" s="17">
        <v>0.57299999999999995</v>
      </c>
      <c r="AY1048" s="17" t="s">
        <v>6</v>
      </c>
      <c r="AZ1048">
        <v>0</v>
      </c>
      <c r="BA1048">
        <v>0</v>
      </c>
      <c r="BB1048">
        <v>0</v>
      </c>
      <c r="BC1048">
        <v>0</v>
      </c>
      <c r="BD1048">
        <v>1</v>
      </c>
      <c r="BE1048">
        <v>0</v>
      </c>
      <c r="BF1048" s="17">
        <v>0</v>
      </c>
      <c r="BG1048">
        <v>0</v>
      </c>
      <c r="BH1048">
        <v>1</v>
      </c>
      <c r="BI1048" s="17">
        <v>0</v>
      </c>
      <c r="BJ1048">
        <v>2675</v>
      </c>
      <c r="BK1048">
        <v>153</v>
      </c>
      <c r="BL1048" s="24">
        <v>35.6</v>
      </c>
      <c r="BM1048">
        <v>1</v>
      </c>
      <c r="BN1048">
        <v>0</v>
      </c>
      <c r="BO1048">
        <v>0</v>
      </c>
      <c r="BP1048">
        <v>0</v>
      </c>
      <c r="BQ1048">
        <v>0</v>
      </c>
      <c r="BR1048">
        <v>0</v>
      </c>
      <c r="BS1048">
        <v>0</v>
      </c>
      <c r="BT1048" s="17">
        <v>0</v>
      </c>
      <c r="BU1048">
        <v>0</v>
      </c>
      <c r="BV1048">
        <v>0</v>
      </c>
      <c r="BW1048">
        <v>1</v>
      </c>
      <c r="BX1048" s="17">
        <v>0</v>
      </c>
      <c r="BY1048">
        <v>0</v>
      </c>
      <c r="BZ1048">
        <v>0</v>
      </c>
      <c r="CA1048">
        <v>0</v>
      </c>
      <c r="CB1048">
        <v>0</v>
      </c>
      <c r="CC1048" s="17">
        <v>0</v>
      </c>
      <c r="CD1048">
        <v>0</v>
      </c>
      <c r="CE1048">
        <v>0</v>
      </c>
      <c r="CF1048">
        <v>1</v>
      </c>
      <c r="CG1048">
        <v>1</v>
      </c>
      <c r="CH1048">
        <v>0</v>
      </c>
      <c r="CI1048">
        <v>0</v>
      </c>
      <c r="CJ1048">
        <v>0</v>
      </c>
      <c r="CK1048">
        <v>0</v>
      </c>
      <c r="CL1048">
        <v>0</v>
      </c>
      <c r="CM1048">
        <v>0</v>
      </c>
      <c r="CN1048">
        <v>0</v>
      </c>
      <c r="CO1048" s="17">
        <v>0</v>
      </c>
      <c r="CP1048">
        <v>0.21149999999999999</v>
      </c>
      <c r="CQ1048">
        <v>15</v>
      </c>
      <c r="CR1048">
        <v>1</v>
      </c>
      <c r="CS1048">
        <v>0</v>
      </c>
      <c r="CT1048">
        <v>28</v>
      </c>
      <c r="CZ1048" s="33" t="s">
        <v>85</v>
      </c>
    </row>
    <row r="1049" spans="1:104" x14ac:dyDescent="0.25">
      <c r="A1049">
        <v>1048</v>
      </c>
      <c r="B1049">
        <v>71</v>
      </c>
      <c r="C1049" s="24" t="s">
        <v>4032</v>
      </c>
      <c r="D1049" s="12">
        <v>7.7</v>
      </c>
      <c r="E1049" s="13">
        <v>0.3</v>
      </c>
      <c r="F1049" s="7">
        <f>D1049/E1049</f>
        <v>25.666666666666668</v>
      </c>
      <c r="G1049" s="7">
        <f t="shared" si="249"/>
        <v>7.4</v>
      </c>
      <c r="H1049" s="15">
        <f t="shared" si="250"/>
        <v>8</v>
      </c>
      <c r="I1049" s="11">
        <f t="shared" si="251"/>
        <v>0.3578029829487358</v>
      </c>
      <c r="J1049" s="32">
        <f t="shared" si="252"/>
        <v>1.3940375959041653E-2</v>
      </c>
      <c r="K1049" s="32">
        <f t="shared" si="253"/>
        <v>71.734076823904118</v>
      </c>
      <c r="L1049" s="8">
        <v>1</v>
      </c>
      <c r="M1049" s="9">
        <v>0</v>
      </c>
      <c r="N1049" s="8">
        <v>0</v>
      </c>
      <c r="O1049" s="9">
        <v>0</v>
      </c>
      <c r="P1049" s="9">
        <v>0</v>
      </c>
      <c r="Q1049" s="9">
        <v>0</v>
      </c>
      <c r="R1049" s="9">
        <v>1</v>
      </c>
      <c r="S1049" s="8">
        <v>4491</v>
      </c>
      <c r="T1049" s="9">
        <v>3</v>
      </c>
      <c r="U1049" s="9">
        <f t="shared" si="254"/>
        <v>4487</v>
      </c>
      <c r="V1049" s="9">
        <f t="shared" si="255"/>
        <v>33</v>
      </c>
      <c r="W1049" s="7">
        <v>9.6</v>
      </c>
      <c r="X1049" s="7">
        <v>19.399999999999999</v>
      </c>
      <c r="Y1049" s="9">
        <v>1</v>
      </c>
      <c r="Z1049" s="9">
        <v>0</v>
      </c>
      <c r="AA1049" s="9">
        <v>1</v>
      </c>
      <c r="AB1049" s="9">
        <v>0</v>
      </c>
      <c r="AC1049" s="9">
        <v>0</v>
      </c>
      <c r="AD1049" s="29">
        <v>0</v>
      </c>
      <c r="AE1049" s="9">
        <v>0</v>
      </c>
      <c r="AF1049" s="9">
        <v>1</v>
      </c>
      <c r="AG1049" s="29">
        <v>0</v>
      </c>
      <c r="AH1049" s="9">
        <v>0</v>
      </c>
      <c r="AI1049" s="29">
        <v>1</v>
      </c>
      <c r="AJ1049" s="20">
        <v>2010</v>
      </c>
      <c r="AK1049" s="32">
        <v>2.1999999999999999E-2</v>
      </c>
      <c r="AL1049" s="32">
        <v>0.17299999999999999</v>
      </c>
      <c r="AM1049" s="32">
        <v>0.63600000000000001</v>
      </c>
      <c r="AN1049" s="42">
        <v>0.16900000000000001</v>
      </c>
      <c r="AO1049" s="41">
        <v>1</v>
      </c>
      <c r="AP1049" s="17">
        <v>0</v>
      </c>
      <c r="AQ1049" s="32">
        <v>0.53800000000000003</v>
      </c>
      <c r="AR1049" s="39">
        <v>0.46200000000000002</v>
      </c>
      <c r="AS1049">
        <v>0.755</v>
      </c>
      <c r="AT1049" s="39">
        <v>0.245</v>
      </c>
      <c r="AU1049">
        <v>0</v>
      </c>
      <c r="AV1049" s="17">
        <v>1</v>
      </c>
      <c r="AW1049">
        <v>0.19600000000000001</v>
      </c>
      <c r="AX1049" s="17">
        <v>0.80400000000000005</v>
      </c>
      <c r="AY1049" s="17" t="s">
        <v>519</v>
      </c>
      <c r="AZ1049">
        <v>0</v>
      </c>
      <c r="BA1049">
        <v>0</v>
      </c>
      <c r="BB1049">
        <v>0</v>
      </c>
      <c r="BC1049">
        <v>0</v>
      </c>
      <c r="BD1049">
        <v>1</v>
      </c>
      <c r="BE1049">
        <v>0</v>
      </c>
      <c r="BF1049" s="17">
        <v>0</v>
      </c>
      <c r="BG1049">
        <v>0</v>
      </c>
      <c r="BH1049">
        <v>1</v>
      </c>
      <c r="BI1049" s="17">
        <v>0</v>
      </c>
      <c r="BJ1049">
        <v>3067</v>
      </c>
      <c r="BK1049">
        <v>155</v>
      </c>
      <c r="BL1049" s="24">
        <v>37.4</v>
      </c>
      <c r="BM1049">
        <v>1</v>
      </c>
      <c r="BN1049">
        <v>0</v>
      </c>
      <c r="BO1049">
        <v>0</v>
      </c>
      <c r="BP1049">
        <v>0</v>
      </c>
      <c r="BQ1049">
        <v>0</v>
      </c>
      <c r="BR1049">
        <v>0</v>
      </c>
      <c r="BS1049">
        <v>0</v>
      </c>
      <c r="BT1049" s="17">
        <v>0</v>
      </c>
      <c r="BU1049">
        <v>0</v>
      </c>
      <c r="BV1049">
        <v>0</v>
      </c>
      <c r="BW1049">
        <v>1</v>
      </c>
      <c r="BX1049" s="17">
        <v>0</v>
      </c>
      <c r="BY1049">
        <v>0</v>
      </c>
      <c r="BZ1049">
        <v>0</v>
      </c>
      <c r="CA1049">
        <v>0</v>
      </c>
      <c r="CB1049">
        <v>0</v>
      </c>
      <c r="CC1049" s="17">
        <v>0</v>
      </c>
      <c r="CD1049">
        <v>0</v>
      </c>
      <c r="CE1049">
        <v>0</v>
      </c>
      <c r="CF1049">
        <v>1</v>
      </c>
      <c r="CG1049">
        <v>1</v>
      </c>
      <c r="CH1049">
        <v>0</v>
      </c>
      <c r="CI1049">
        <v>0</v>
      </c>
      <c r="CJ1049">
        <v>0</v>
      </c>
      <c r="CK1049">
        <v>0</v>
      </c>
      <c r="CL1049">
        <v>0</v>
      </c>
      <c r="CM1049">
        <v>0</v>
      </c>
      <c r="CN1049">
        <v>0</v>
      </c>
      <c r="CO1049" s="17">
        <v>0</v>
      </c>
      <c r="CP1049">
        <v>0.21149999999999999</v>
      </c>
      <c r="CQ1049">
        <v>15</v>
      </c>
      <c r="CR1049">
        <v>1</v>
      </c>
      <c r="CS1049">
        <v>0</v>
      </c>
      <c r="CT1049">
        <v>28</v>
      </c>
      <c r="CZ1049" s="33" t="s">
        <v>85</v>
      </c>
    </row>
    <row r="1050" spans="1:104" x14ac:dyDescent="0.25">
      <c r="A1050">
        <v>1049</v>
      </c>
      <c r="B1050">
        <v>71</v>
      </c>
      <c r="C1050" s="24" t="s">
        <v>4032</v>
      </c>
      <c r="D1050" s="12">
        <v>8.1</v>
      </c>
      <c r="E1050" s="13">
        <v>0.5</v>
      </c>
      <c r="F1050" s="7">
        <f>D1050/E1050</f>
        <v>16.2</v>
      </c>
      <c r="G1050" s="7">
        <f t="shared" si="249"/>
        <v>7.6</v>
      </c>
      <c r="H1050" s="15">
        <f t="shared" si="250"/>
        <v>8.6</v>
      </c>
      <c r="I1050" s="11">
        <f t="shared" si="251"/>
        <v>0.40659904556362153</v>
      </c>
      <c r="J1050" s="32">
        <f t="shared" si="252"/>
        <v>2.5098706516272936E-2</v>
      </c>
      <c r="K1050" s="32">
        <f t="shared" si="253"/>
        <v>39.842690672192305</v>
      </c>
      <c r="L1050" s="8">
        <v>1</v>
      </c>
      <c r="M1050" s="9">
        <v>0</v>
      </c>
      <c r="N1050" s="8">
        <v>0</v>
      </c>
      <c r="O1050" s="9">
        <v>0</v>
      </c>
      <c r="P1050" s="9">
        <v>0</v>
      </c>
      <c r="Q1050" s="9">
        <v>0</v>
      </c>
      <c r="R1050" s="9">
        <v>1</v>
      </c>
      <c r="S1050" s="8">
        <v>1329</v>
      </c>
      <c r="T1050" s="9">
        <v>3</v>
      </c>
      <c r="U1050" s="9">
        <f t="shared" si="254"/>
        <v>1325</v>
      </c>
      <c r="V1050" s="9">
        <f t="shared" si="255"/>
        <v>33</v>
      </c>
      <c r="W1050" s="7">
        <v>7.3</v>
      </c>
      <c r="X1050" s="7">
        <v>17.5</v>
      </c>
      <c r="Y1050" s="9">
        <v>1</v>
      </c>
      <c r="Z1050" s="9">
        <v>0</v>
      </c>
      <c r="AA1050" s="9">
        <v>1</v>
      </c>
      <c r="AB1050" s="9">
        <v>0</v>
      </c>
      <c r="AC1050" s="9">
        <v>0</v>
      </c>
      <c r="AD1050" s="29">
        <v>0</v>
      </c>
      <c r="AE1050" s="9">
        <v>0</v>
      </c>
      <c r="AF1050" s="9">
        <v>1</v>
      </c>
      <c r="AG1050" s="29">
        <v>0</v>
      </c>
      <c r="AH1050" s="9">
        <v>0</v>
      </c>
      <c r="AI1050" s="29">
        <v>1</v>
      </c>
      <c r="AJ1050" s="20">
        <v>2014</v>
      </c>
      <c r="AK1050" s="32">
        <v>4.8000000000000001E-2</v>
      </c>
      <c r="AL1050" s="32">
        <v>0.32700000000000001</v>
      </c>
      <c r="AM1050" s="32">
        <v>0.47399999999999998</v>
      </c>
      <c r="AN1050" s="42">
        <v>0.151</v>
      </c>
      <c r="AO1050" s="41">
        <v>1</v>
      </c>
      <c r="AP1050" s="17">
        <v>0</v>
      </c>
      <c r="AQ1050" s="32">
        <v>0.53100000000000003</v>
      </c>
      <c r="AR1050" s="39">
        <v>0.46899999999999997</v>
      </c>
      <c r="AS1050">
        <v>0.69299999999999995</v>
      </c>
      <c r="AT1050" s="39">
        <v>0.307</v>
      </c>
      <c r="AU1050">
        <v>0</v>
      </c>
      <c r="AV1050" s="17">
        <v>1</v>
      </c>
      <c r="AW1050">
        <v>0.33800000000000002</v>
      </c>
      <c r="AX1050" s="17">
        <v>0.66200000000000003</v>
      </c>
      <c r="AY1050" s="17" t="s">
        <v>577</v>
      </c>
      <c r="AZ1050">
        <v>0</v>
      </c>
      <c r="BA1050">
        <v>0</v>
      </c>
      <c r="BB1050">
        <v>0</v>
      </c>
      <c r="BC1050">
        <v>0</v>
      </c>
      <c r="BD1050">
        <v>1</v>
      </c>
      <c r="BE1050">
        <v>0</v>
      </c>
      <c r="BF1050" s="17">
        <v>0</v>
      </c>
      <c r="BG1050">
        <v>0</v>
      </c>
      <c r="BH1050">
        <v>1</v>
      </c>
      <c r="BI1050" s="17">
        <v>0</v>
      </c>
      <c r="BJ1050">
        <v>2614</v>
      </c>
      <c r="BK1050">
        <v>63</v>
      </c>
      <c r="BL1050" s="24">
        <v>37.200000000000003</v>
      </c>
      <c r="BM1050">
        <v>1</v>
      </c>
      <c r="BN1050">
        <v>0</v>
      </c>
      <c r="BO1050">
        <v>0</v>
      </c>
      <c r="BP1050">
        <v>0</v>
      </c>
      <c r="BQ1050">
        <v>0</v>
      </c>
      <c r="BR1050">
        <v>0</v>
      </c>
      <c r="BS1050">
        <v>0</v>
      </c>
      <c r="BT1050" s="17">
        <v>0</v>
      </c>
      <c r="BU1050">
        <v>0</v>
      </c>
      <c r="BV1050">
        <v>0</v>
      </c>
      <c r="BW1050">
        <v>1</v>
      </c>
      <c r="BX1050" s="17">
        <v>0</v>
      </c>
      <c r="BY1050">
        <v>0</v>
      </c>
      <c r="BZ1050">
        <v>0</v>
      </c>
      <c r="CA1050">
        <v>0</v>
      </c>
      <c r="CB1050">
        <v>0</v>
      </c>
      <c r="CC1050" s="17">
        <v>0</v>
      </c>
      <c r="CD1050">
        <v>0</v>
      </c>
      <c r="CE1050">
        <v>0</v>
      </c>
      <c r="CF1050">
        <v>1</v>
      </c>
      <c r="CG1050">
        <v>1</v>
      </c>
      <c r="CH1050">
        <v>0</v>
      </c>
      <c r="CI1050">
        <v>0</v>
      </c>
      <c r="CJ1050">
        <v>0</v>
      </c>
      <c r="CK1050">
        <v>0</v>
      </c>
      <c r="CL1050">
        <v>0</v>
      </c>
      <c r="CM1050">
        <v>0</v>
      </c>
      <c r="CN1050">
        <v>0</v>
      </c>
      <c r="CO1050" s="17">
        <v>0</v>
      </c>
      <c r="CP1050">
        <v>0.21149999999999999</v>
      </c>
      <c r="CQ1050">
        <v>15</v>
      </c>
      <c r="CR1050">
        <v>1</v>
      </c>
      <c r="CS1050">
        <v>0</v>
      </c>
      <c r="CT1050">
        <v>28</v>
      </c>
      <c r="CZ1050" s="33" t="s">
        <v>85</v>
      </c>
    </row>
    <row r="1051" spans="1:104" x14ac:dyDescent="0.25">
      <c r="A1051">
        <v>1050</v>
      </c>
      <c r="B1051">
        <v>71</v>
      </c>
      <c r="C1051" s="24" t="s">
        <v>4032</v>
      </c>
      <c r="D1051" s="12">
        <v>0.6</v>
      </c>
      <c r="E1051" s="13">
        <f t="shared" ref="E1051:E1080" si="256">D1051/F1051</f>
        <v>0.82499999999999996</v>
      </c>
      <c r="F1051" s="7">
        <v>0.72727272727272729</v>
      </c>
      <c r="G1051" s="7">
        <f t="shared" si="249"/>
        <v>-0.22499999999999998</v>
      </c>
      <c r="H1051" s="15">
        <f t="shared" si="250"/>
        <v>1.4249999999999998</v>
      </c>
      <c r="I1051" s="11">
        <f t="shared" si="251"/>
        <v>7.624506022097511E-3</v>
      </c>
      <c r="J1051" s="32">
        <f t="shared" si="252"/>
        <v>1.0483695780384076E-2</v>
      </c>
      <c r="K1051" s="32">
        <f t="shared" si="253"/>
        <v>95.386209305223133</v>
      </c>
      <c r="L1051" s="8">
        <v>1</v>
      </c>
      <c r="M1051" s="9">
        <v>0</v>
      </c>
      <c r="N1051" s="8">
        <v>0</v>
      </c>
      <c r="O1051" s="9">
        <v>0</v>
      </c>
      <c r="P1051" s="9">
        <v>0</v>
      </c>
      <c r="Q1051" s="9">
        <v>0</v>
      </c>
      <c r="R1051" s="9">
        <v>1</v>
      </c>
      <c r="S1051" s="8">
        <v>9106</v>
      </c>
      <c r="T1051" s="9">
        <v>7</v>
      </c>
      <c r="U1051" s="9">
        <f t="shared" si="254"/>
        <v>9098</v>
      </c>
      <c r="V1051" s="9">
        <f t="shared" si="255"/>
        <v>33</v>
      </c>
      <c r="W1051" s="7">
        <v>9.6999999999999993</v>
      </c>
      <c r="X1051" s="7">
        <v>16.16</v>
      </c>
      <c r="Y1051" s="9">
        <v>0</v>
      </c>
      <c r="Z1051" s="9">
        <v>1</v>
      </c>
      <c r="AA1051" s="9">
        <v>1</v>
      </c>
      <c r="AB1051" s="9">
        <v>0</v>
      </c>
      <c r="AC1051" s="9">
        <v>0</v>
      </c>
      <c r="AD1051" s="29">
        <v>0</v>
      </c>
      <c r="AE1051" s="9">
        <v>0</v>
      </c>
      <c r="AF1051" s="9">
        <v>1</v>
      </c>
      <c r="AG1051" s="29">
        <v>0</v>
      </c>
      <c r="AH1051" s="9">
        <v>0</v>
      </c>
      <c r="AI1051" s="29">
        <v>1</v>
      </c>
      <c r="AJ1051" s="20">
        <v>2012</v>
      </c>
      <c r="AK1051" s="32">
        <v>9.0999999999999998E-2</v>
      </c>
      <c r="AL1051" s="32">
        <v>0.29499999999999998</v>
      </c>
      <c r="AM1051" s="32">
        <v>0.47799999999999998</v>
      </c>
      <c r="AN1051" s="42">
        <v>0.13600000000000001</v>
      </c>
      <c r="AO1051" s="41">
        <v>1</v>
      </c>
      <c r="AP1051" s="17">
        <v>0</v>
      </c>
      <c r="AQ1051">
        <v>0.627</v>
      </c>
      <c r="AR1051" s="39">
        <v>0.373</v>
      </c>
      <c r="AS1051">
        <v>0.68600000000000005</v>
      </c>
      <c r="AT1051" s="39">
        <v>0.29299999999999998</v>
      </c>
      <c r="AU1051">
        <v>0</v>
      </c>
      <c r="AV1051" s="17">
        <v>1</v>
      </c>
      <c r="AW1051">
        <v>0.42699999999999999</v>
      </c>
      <c r="AX1051" s="17">
        <v>0.57299999999999995</v>
      </c>
      <c r="AY1051" s="17" t="s">
        <v>6</v>
      </c>
      <c r="AZ1051">
        <v>0</v>
      </c>
      <c r="BA1051">
        <v>0</v>
      </c>
      <c r="BB1051">
        <v>0</v>
      </c>
      <c r="BC1051">
        <v>0</v>
      </c>
      <c r="BD1051">
        <v>1</v>
      </c>
      <c r="BE1051">
        <v>0</v>
      </c>
      <c r="BF1051" s="17">
        <v>0</v>
      </c>
      <c r="BG1051">
        <v>0</v>
      </c>
      <c r="BH1051">
        <v>1</v>
      </c>
      <c r="BI1051" s="17">
        <v>0</v>
      </c>
      <c r="BJ1051">
        <v>2675</v>
      </c>
      <c r="BK1051">
        <v>153</v>
      </c>
      <c r="BL1051" s="24">
        <v>35.6</v>
      </c>
      <c r="BM1051">
        <v>1</v>
      </c>
      <c r="BN1051">
        <v>0</v>
      </c>
      <c r="BO1051">
        <v>0</v>
      </c>
      <c r="BP1051">
        <v>0</v>
      </c>
      <c r="BQ1051">
        <v>0</v>
      </c>
      <c r="BR1051">
        <v>0</v>
      </c>
      <c r="BS1051">
        <v>0</v>
      </c>
      <c r="BT1051" s="17">
        <v>0</v>
      </c>
      <c r="BU1051">
        <v>0</v>
      </c>
      <c r="BV1051">
        <v>0</v>
      </c>
      <c r="BW1051">
        <v>1</v>
      </c>
      <c r="BX1051" s="17">
        <v>0</v>
      </c>
      <c r="BY1051">
        <v>0</v>
      </c>
      <c r="BZ1051">
        <v>0</v>
      </c>
      <c r="CA1051">
        <v>0</v>
      </c>
      <c r="CB1051">
        <v>0</v>
      </c>
      <c r="CC1051" s="17">
        <v>0</v>
      </c>
      <c r="CD1051">
        <v>0</v>
      </c>
      <c r="CE1051">
        <v>0</v>
      </c>
      <c r="CF1051">
        <v>1</v>
      </c>
      <c r="CG1051">
        <v>1</v>
      </c>
      <c r="CH1051">
        <v>0</v>
      </c>
      <c r="CI1051">
        <v>0</v>
      </c>
      <c r="CJ1051">
        <v>0</v>
      </c>
      <c r="CK1051">
        <v>0</v>
      </c>
      <c r="CL1051">
        <v>0</v>
      </c>
      <c r="CM1051">
        <v>0</v>
      </c>
      <c r="CN1051">
        <v>0</v>
      </c>
      <c r="CO1051" s="17">
        <v>0</v>
      </c>
      <c r="CP1051">
        <v>0.21149999999999999</v>
      </c>
      <c r="CQ1051">
        <v>15</v>
      </c>
      <c r="CR1051">
        <v>1</v>
      </c>
      <c r="CS1051">
        <v>0</v>
      </c>
      <c r="CT1051">
        <v>28</v>
      </c>
      <c r="CZ1051" s="33" t="s">
        <v>85</v>
      </c>
    </row>
    <row r="1052" spans="1:104" x14ac:dyDescent="0.25">
      <c r="A1052">
        <v>1051</v>
      </c>
      <c r="B1052">
        <v>71</v>
      </c>
      <c r="C1052" s="24" t="s">
        <v>4032</v>
      </c>
      <c r="D1052" s="12">
        <v>3.1</v>
      </c>
      <c r="E1052" s="13">
        <f t="shared" si="256"/>
        <v>0.71185185185185196</v>
      </c>
      <c r="F1052" s="7">
        <v>4.354838709677419</v>
      </c>
      <c r="G1052" s="7">
        <f t="shared" si="249"/>
        <v>2.3881481481481481</v>
      </c>
      <c r="H1052" s="15">
        <f t="shared" si="250"/>
        <v>3.811851851851852</v>
      </c>
      <c r="I1052" s="11">
        <f t="shared" si="251"/>
        <v>4.5608620854000068E-2</v>
      </c>
      <c r="J1052" s="32">
        <f t="shared" si="252"/>
        <v>1.0473090714622237E-2</v>
      </c>
      <c r="K1052" s="32">
        <f t="shared" si="253"/>
        <v>95.482797509223133</v>
      </c>
      <c r="L1052" s="8">
        <v>1</v>
      </c>
      <c r="M1052" s="9">
        <v>0</v>
      </c>
      <c r="N1052" s="8">
        <v>0</v>
      </c>
      <c r="O1052" s="9">
        <v>0</v>
      </c>
      <c r="P1052" s="9">
        <v>0</v>
      </c>
      <c r="Q1052" s="9">
        <v>0</v>
      </c>
      <c r="R1052" s="9">
        <v>1</v>
      </c>
      <c r="S1052" s="8">
        <v>9106</v>
      </c>
      <c r="T1052" s="9">
        <v>7</v>
      </c>
      <c r="U1052" s="9">
        <f t="shared" si="254"/>
        <v>9098</v>
      </c>
      <c r="V1052" s="9">
        <f t="shared" si="255"/>
        <v>33</v>
      </c>
      <c r="W1052" s="7">
        <v>9.6999999999999993</v>
      </c>
      <c r="X1052" s="7">
        <v>16.16</v>
      </c>
      <c r="Y1052" s="9">
        <v>0</v>
      </c>
      <c r="Z1052" s="9">
        <v>1</v>
      </c>
      <c r="AA1052" s="9">
        <v>1</v>
      </c>
      <c r="AB1052" s="9">
        <v>0</v>
      </c>
      <c r="AC1052" s="9">
        <v>0</v>
      </c>
      <c r="AD1052" s="29">
        <v>0</v>
      </c>
      <c r="AE1052" s="9">
        <v>0</v>
      </c>
      <c r="AF1052" s="9">
        <v>1</v>
      </c>
      <c r="AG1052" s="29">
        <v>0</v>
      </c>
      <c r="AH1052" s="9">
        <v>0</v>
      </c>
      <c r="AI1052" s="29">
        <v>1</v>
      </c>
      <c r="AJ1052" s="20">
        <v>2012</v>
      </c>
      <c r="AK1052" s="32">
        <v>9.0999999999999998E-2</v>
      </c>
      <c r="AL1052" s="32">
        <v>0.29499999999999998</v>
      </c>
      <c r="AM1052" s="32">
        <v>0.47799999999999998</v>
      </c>
      <c r="AN1052" s="42">
        <v>0.13600000000000001</v>
      </c>
      <c r="AO1052" s="41">
        <v>1</v>
      </c>
      <c r="AP1052" s="17">
        <v>0</v>
      </c>
      <c r="AQ1052">
        <v>0.627</v>
      </c>
      <c r="AR1052" s="39">
        <v>0.373</v>
      </c>
      <c r="AS1052">
        <v>0.68600000000000005</v>
      </c>
      <c r="AT1052" s="39">
        <v>0.29299999999999998</v>
      </c>
      <c r="AU1052">
        <v>0</v>
      </c>
      <c r="AV1052" s="17">
        <v>1</v>
      </c>
      <c r="AW1052">
        <v>0.42699999999999999</v>
      </c>
      <c r="AX1052" s="17">
        <v>0.57299999999999995</v>
      </c>
      <c r="AY1052" s="17" t="s">
        <v>6</v>
      </c>
      <c r="AZ1052">
        <v>0</v>
      </c>
      <c r="BA1052">
        <v>0</v>
      </c>
      <c r="BB1052">
        <v>0</v>
      </c>
      <c r="BC1052">
        <v>0</v>
      </c>
      <c r="BD1052">
        <v>1</v>
      </c>
      <c r="BE1052">
        <v>0</v>
      </c>
      <c r="BF1052" s="17">
        <v>0</v>
      </c>
      <c r="BG1052">
        <v>0</v>
      </c>
      <c r="BH1052">
        <v>1</v>
      </c>
      <c r="BI1052" s="17">
        <v>0</v>
      </c>
      <c r="BJ1052">
        <v>2675</v>
      </c>
      <c r="BK1052">
        <v>153</v>
      </c>
      <c r="BL1052" s="24">
        <v>35.6</v>
      </c>
      <c r="BM1052">
        <v>1</v>
      </c>
      <c r="BN1052">
        <v>0</v>
      </c>
      <c r="BO1052">
        <v>0</v>
      </c>
      <c r="BP1052">
        <v>0</v>
      </c>
      <c r="BQ1052">
        <v>0</v>
      </c>
      <c r="BR1052">
        <v>0</v>
      </c>
      <c r="BS1052">
        <v>0</v>
      </c>
      <c r="BT1052" s="17">
        <v>0</v>
      </c>
      <c r="BU1052">
        <v>0</v>
      </c>
      <c r="BV1052">
        <v>0</v>
      </c>
      <c r="BW1052">
        <v>1</v>
      </c>
      <c r="BX1052" s="17">
        <v>0</v>
      </c>
      <c r="BY1052">
        <v>0</v>
      </c>
      <c r="BZ1052">
        <v>0</v>
      </c>
      <c r="CA1052">
        <v>0</v>
      </c>
      <c r="CB1052">
        <v>0</v>
      </c>
      <c r="CC1052" s="17">
        <v>0</v>
      </c>
      <c r="CD1052">
        <v>0</v>
      </c>
      <c r="CE1052">
        <v>0</v>
      </c>
      <c r="CF1052">
        <v>1</v>
      </c>
      <c r="CG1052">
        <v>1</v>
      </c>
      <c r="CH1052">
        <v>0</v>
      </c>
      <c r="CI1052">
        <v>0</v>
      </c>
      <c r="CJ1052">
        <v>0</v>
      </c>
      <c r="CK1052">
        <v>0</v>
      </c>
      <c r="CL1052">
        <v>0</v>
      </c>
      <c r="CM1052">
        <v>0</v>
      </c>
      <c r="CN1052">
        <v>0</v>
      </c>
      <c r="CO1052" s="17">
        <v>0</v>
      </c>
      <c r="CP1052">
        <v>0.21149999999999999</v>
      </c>
      <c r="CQ1052">
        <v>15</v>
      </c>
      <c r="CR1052">
        <v>1</v>
      </c>
      <c r="CS1052">
        <v>0</v>
      </c>
      <c r="CT1052">
        <v>28</v>
      </c>
      <c r="CZ1052" s="33" t="s">
        <v>85</v>
      </c>
    </row>
    <row r="1053" spans="1:104" x14ac:dyDescent="0.25">
      <c r="A1053">
        <v>1052</v>
      </c>
      <c r="B1053">
        <v>71</v>
      </c>
      <c r="C1053" s="24" t="s">
        <v>4032</v>
      </c>
      <c r="D1053" s="12">
        <v>4.0999999999999996</v>
      </c>
      <c r="E1053" s="13">
        <f t="shared" si="256"/>
        <v>0.37639344262295088</v>
      </c>
      <c r="F1053" s="7">
        <v>10.892857142857141</v>
      </c>
      <c r="G1053" s="7">
        <f t="shared" si="249"/>
        <v>3.7236065573770487</v>
      </c>
      <c r="H1053" s="15">
        <f t="shared" si="250"/>
        <v>4.4763934426229506</v>
      </c>
      <c r="I1053" s="11">
        <f t="shared" si="251"/>
        <v>0.11346323402692496</v>
      </c>
      <c r="J1053" s="32">
        <f t="shared" si="252"/>
        <v>1.041629689427508E-2</v>
      </c>
      <c r="K1053" s="32">
        <f t="shared" si="253"/>
        <v>96.003407943336555</v>
      </c>
      <c r="L1053" s="8">
        <v>1</v>
      </c>
      <c r="M1053" s="9">
        <v>0</v>
      </c>
      <c r="N1053" s="8">
        <v>0</v>
      </c>
      <c r="O1053" s="9">
        <v>0</v>
      </c>
      <c r="P1053" s="9">
        <v>0</v>
      </c>
      <c r="Q1053" s="9">
        <v>0</v>
      </c>
      <c r="R1053" s="9">
        <v>1</v>
      </c>
      <c r="S1053" s="8">
        <v>9106</v>
      </c>
      <c r="T1053" s="9">
        <v>7</v>
      </c>
      <c r="U1053" s="9">
        <f t="shared" si="254"/>
        <v>9098</v>
      </c>
      <c r="V1053" s="9">
        <f t="shared" si="255"/>
        <v>33</v>
      </c>
      <c r="W1053" s="7">
        <v>9.6999999999999993</v>
      </c>
      <c r="X1053" s="7">
        <v>16.16</v>
      </c>
      <c r="Y1053" s="9">
        <v>0</v>
      </c>
      <c r="Z1053" s="9">
        <v>1</v>
      </c>
      <c r="AA1053" s="9">
        <v>1</v>
      </c>
      <c r="AB1053" s="9">
        <v>0</v>
      </c>
      <c r="AC1053" s="9">
        <v>0</v>
      </c>
      <c r="AD1053" s="29">
        <v>0</v>
      </c>
      <c r="AE1053" s="9">
        <v>0</v>
      </c>
      <c r="AF1053" s="9">
        <v>1</v>
      </c>
      <c r="AG1053" s="29">
        <v>0</v>
      </c>
      <c r="AH1053" s="9">
        <v>0</v>
      </c>
      <c r="AI1053" s="29">
        <v>1</v>
      </c>
      <c r="AJ1053" s="20">
        <v>2012</v>
      </c>
      <c r="AK1053" s="32">
        <v>9.0999999999999998E-2</v>
      </c>
      <c r="AL1053" s="32">
        <v>0.29499999999999998</v>
      </c>
      <c r="AM1053" s="32">
        <v>0.47799999999999998</v>
      </c>
      <c r="AN1053" s="42">
        <v>0.13600000000000001</v>
      </c>
      <c r="AO1053" s="41">
        <v>1</v>
      </c>
      <c r="AP1053" s="17">
        <v>0</v>
      </c>
      <c r="AQ1053">
        <v>0.627</v>
      </c>
      <c r="AR1053" s="39">
        <v>0.373</v>
      </c>
      <c r="AS1053">
        <v>0.68600000000000005</v>
      </c>
      <c r="AT1053" s="39">
        <v>0.29299999999999998</v>
      </c>
      <c r="AU1053">
        <v>0</v>
      </c>
      <c r="AV1053" s="17">
        <v>1</v>
      </c>
      <c r="AW1053">
        <v>0.42699999999999999</v>
      </c>
      <c r="AX1053" s="17">
        <v>0.57299999999999995</v>
      </c>
      <c r="AY1053" s="17" t="s">
        <v>6</v>
      </c>
      <c r="AZ1053">
        <v>0</v>
      </c>
      <c r="BA1053">
        <v>0</v>
      </c>
      <c r="BB1053">
        <v>0</v>
      </c>
      <c r="BC1053">
        <v>0</v>
      </c>
      <c r="BD1053">
        <v>1</v>
      </c>
      <c r="BE1053">
        <v>0</v>
      </c>
      <c r="BF1053" s="17">
        <v>0</v>
      </c>
      <c r="BG1053">
        <v>0</v>
      </c>
      <c r="BH1053">
        <v>1</v>
      </c>
      <c r="BI1053" s="17">
        <v>0</v>
      </c>
      <c r="BJ1053">
        <v>2675</v>
      </c>
      <c r="BK1053">
        <v>153</v>
      </c>
      <c r="BL1053" s="24">
        <v>35.6</v>
      </c>
      <c r="BM1053">
        <v>1</v>
      </c>
      <c r="BN1053">
        <v>0</v>
      </c>
      <c r="BO1053">
        <v>0</v>
      </c>
      <c r="BP1053">
        <v>0</v>
      </c>
      <c r="BQ1053">
        <v>0</v>
      </c>
      <c r="BR1053">
        <v>0</v>
      </c>
      <c r="BS1053">
        <v>0</v>
      </c>
      <c r="BT1053" s="17">
        <v>0</v>
      </c>
      <c r="BU1053">
        <v>0</v>
      </c>
      <c r="BV1053">
        <v>0</v>
      </c>
      <c r="BW1053">
        <v>1</v>
      </c>
      <c r="BX1053" s="17">
        <v>0</v>
      </c>
      <c r="BY1053">
        <v>0</v>
      </c>
      <c r="BZ1053">
        <v>0</v>
      </c>
      <c r="CA1053">
        <v>0</v>
      </c>
      <c r="CB1053">
        <v>0</v>
      </c>
      <c r="CC1053" s="17">
        <v>0</v>
      </c>
      <c r="CD1053">
        <v>0</v>
      </c>
      <c r="CE1053">
        <v>0</v>
      </c>
      <c r="CF1053">
        <v>1</v>
      </c>
      <c r="CG1053">
        <v>1</v>
      </c>
      <c r="CH1053">
        <v>0</v>
      </c>
      <c r="CI1053">
        <v>0</v>
      </c>
      <c r="CJ1053">
        <v>0</v>
      </c>
      <c r="CK1053">
        <v>0</v>
      </c>
      <c r="CL1053">
        <v>0</v>
      </c>
      <c r="CM1053">
        <v>0</v>
      </c>
      <c r="CN1053">
        <v>0</v>
      </c>
      <c r="CO1053" s="17">
        <v>0</v>
      </c>
      <c r="CP1053">
        <v>0.21149999999999999</v>
      </c>
      <c r="CQ1053">
        <v>15</v>
      </c>
      <c r="CR1053">
        <v>1</v>
      </c>
      <c r="CS1053">
        <v>0</v>
      </c>
      <c r="CT1053">
        <v>28</v>
      </c>
      <c r="CZ1053" s="33" t="s">
        <v>85</v>
      </c>
    </row>
    <row r="1054" spans="1:104" x14ac:dyDescent="0.25">
      <c r="A1054">
        <v>1053</v>
      </c>
      <c r="B1054">
        <v>71</v>
      </c>
      <c r="C1054" s="24" t="s">
        <v>4032</v>
      </c>
      <c r="D1054" s="12">
        <v>6.6</v>
      </c>
      <c r="E1054" s="13">
        <f t="shared" si="256"/>
        <v>0.61971830985915488</v>
      </c>
      <c r="F1054" s="7">
        <v>10.65</v>
      </c>
      <c r="G1054" s="7">
        <f t="shared" si="249"/>
        <v>5.9802816901408447</v>
      </c>
      <c r="H1054" s="15">
        <f t="shared" si="250"/>
        <v>7.2197183098591546</v>
      </c>
      <c r="I1054" s="11">
        <f t="shared" si="251"/>
        <v>0.11096506107070783</v>
      </c>
      <c r="J1054" s="32">
        <f t="shared" si="252"/>
        <v>1.0419254560629842E-2</v>
      </c>
      <c r="K1054" s="32">
        <f t="shared" si="253"/>
        <v>95.976155893013342</v>
      </c>
      <c r="L1054" s="8">
        <v>1</v>
      </c>
      <c r="M1054" s="9">
        <v>0</v>
      </c>
      <c r="N1054" s="8">
        <v>0</v>
      </c>
      <c r="O1054" s="9">
        <v>0</v>
      </c>
      <c r="P1054" s="9">
        <v>0</v>
      </c>
      <c r="Q1054" s="9">
        <v>0</v>
      </c>
      <c r="R1054" s="9">
        <v>1</v>
      </c>
      <c r="S1054" s="8">
        <v>9106</v>
      </c>
      <c r="T1054" s="9">
        <v>7</v>
      </c>
      <c r="U1054" s="9">
        <f t="shared" si="254"/>
        <v>9098</v>
      </c>
      <c r="V1054" s="9">
        <f t="shared" si="255"/>
        <v>33</v>
      </c>
      <c r="W1054" s="7">
        <v>9.6999999999999993</v>
      </c>
      <c r="X1054" s="7">
        <v>16.16</v>
      </c>
      <c r="Y1054" s="9">
        <v>0</v>
      </c>
      <c r="Z1054" s="9">
        <v>1</v>
      </c>
      <c r="AA1054" s="9">
        <v>1</v>
      </c>
      <c r="AB1054" s="9">
        <v>0</v>
      </c>
      <c r="AC1054" s="9">
        <v>0</v>
      </c>
      <c r="AD1054" s="29">
        <v>0</v>
      </c>
      <c r="AE1054" s="9">
        <v>0</v>
      </c>
      <c r="AF1054" s="9">
        <v>1</v>
      </c>
      <c r="AG1054" s="29">
        <v>0</v>
      </c>
      <c r="AH1054" s="9">
        <v>0</v>
      </c>
      <c r="AI1054" s="29">
        <v>1</v>
      </c>
      <c r="AJ1054" s="20">
        <v>2012</v>
      </c>
      <c r="AK1054" s="32">
        <v>9.0999999999999998E-2</v>
      </c>
      <c r="AL1054" s="32">
        <v>0.29499999999999998</v>
      </c>
      <c r="AM1054" s="32">
        <v>0.47799999999999998</v>
      </c>
      <c r="AN1054" s="42">
        <v>0.13600000000000001</v>
      </c>
      <c r="AO1054" s="41">
        <v>1</v>
      </c>
      <c r="AP1054" s="17">
        <v>0</v>
      </c>
      <c r="AQ1054">
        <v>0.627</v>
      </c>
      <c r="AR1054" s="39">
        <v>0.373</v>
      </c>
      <c r="AS1054">
        <v>0.68600000000000005</v>
      </c>
      <c r="AT1054" s="39">
        <v>0.29299999999999998</v>
      </c>
      <c r="AU1054">
        <v>0</v>
      </c>
      <c r="AV1054" s="17">
        <v>1</v>
      </c>
      <c r="AW1054">
        <v>0.42699999999999999</v>
      </c>
      <c r="AX1054" s="17">
        <v>0.57299999999999995</v>
      </c>
      <c r="AY1054" s="17" t="s">
        <v>6</v>
      </c>
      <c r="AZ1054">
        <v>0</v>
      </c>
      <c r="BA1054">
        <v>0</v>
      </c>
      <c r="BB1054">
        <v>0</v>
      </c>
      <c r="BC1054">
        <v>0</v>
      </c>
      <c r="BD1054">
        <v>1</v>
      </c>
      <c r="BE1054">
        <v>0</v>
      </c>
      <c r="BF1054" s="17">
        <v>0</v>
      </c>
      <c r="BG1054">
        <v>0</v>
      </c>
      <c r="BH1054">
        <v>1</v>
      </c>
      <c r="BI1054" s="17">
        <v>0</v>
      </c>
      <c r="BJ1054">
        <v>2675</v>
      </c>
      <c r="BK1054">
        <v>153</v>
      </c>
      <c r="BL1054" s="24">
        <v>35.6</v>
      </c>
      <c r="BM1054">
        <v>1</v>
      </c>
      <c r="BN1054">
        <v>0</v>
      </c>
      <c r="BO1054">
        <v>0</v>
      </c>
      <c r="BP1054">
        <v>0</v>
      </c>
      <c r="BQ1054">
        <v>0</v>
      </c>
      <c r="BR1054">
        <v>0</v>
      </c>
      <c r="BS1054">
        <v>0</v>
      </c>
      <c r="BT1054" s="17">
        <v>0</v>
      </c>
      <c r="BU1054">
        <v>0</v>
      </c>
      <c r="BV1054">
        <v>0</v>
      </c>
      <c r="BW1054">
        <v>1</v>
      </c>
      <c r="BX1054" s="17">
        <v>0</v>
      </c>
      <c r="BY1054">
        <v>0</v>
      </c>
      <c r="BZ1054">
        <v>0</v>
      </c>
      <c r="CA1054">
        <v>0</v>
      </c>
      <c r="CB1054">
        <v>0</v>
      </c>
      <c r="CC1054" s="17">
        <v>0</v>
      </c>
      <c r="CD1054">
        <v>0</v>
      </c>
      <c r="CE1054">
        <v>0</v>
      </c>
      <c r="CF1054">
        <v>1</v>
      </c>
      <c r="CG1054">
        <v>1</v>
      </c>
      <c r="CH1054">
        <v>0</v>
      </c>
      <c r="CI1054">
        <v>0</v>
      </c>
      <c r="CJ1054">
        <v>0</v>
      </c>
      <c r="CK1054">
        <v>0</v>
      </c>
      <c r="CL1054">
        <v>0</v>
      </c>
      <c r="CM1054">
        <v>0</v>
      </c>
      <c r="CN1054">
        <v>0</v>
      </c>
      <c r="CO1054" s="17">
        <v>0</v>
      </c>
      <c r="CP1054">
        <v>0.21149999999999999</v>
      </c>
      <c r="CQ1054">
        <v>15</v>
      </c>
      <c r="CR1054">
        <v>1</v>
      </c>
      <c r="CS1054">
        <v>0</v>
      </c>
      <c r="CT1054">
        <v>28</v>
      </c>
      <c r="CZ1054" s="33" t="s">
        <v>85</v>
      </c>
    </row>
    <row r="1055" spans="1:104" x14ac:dyDescent="0.25">
      <c r="A1055">
        <v>1054</v>
      </c>
      <c r="B1055">
        <v>71</v>
      </c>
      <c r="C1055" s="24" t="s">
        <v>4032</v>
      </c>
      <c r="D1055" s="12">
        <v>9.1999999999999993</v>
      </c>
      <c r="E1055" s="13">
        <f t="shared" si="256"/>
        <v>0.41255605381165916</v>
      </c>
      <c r="F1055" s="7">
        <v>22.3</v>
      </c>
      <c r="G1055" s="7">
        <f t="shared" si="249"/>
        <v>8.7874439461883398</v>
      </c>
      <c r="H1055" s="15">
        <f t="shared" si="250"/>
        <v>9.6125560538116588</v>
      </c>
      <c r="I1055" s="11">
        <f t="shared" si="251"/>
        <v>0.22765427522459039</v>
      </c>
      <c r="J1055" s="32">
        <f t="shared" si="252"/>
        <v>1.0208711893479388E-2</v>
      </c>
      <c r="K1055" s="32">
        <f t="shared" si="253"/>
        <v>97.955551144383861</v>
      </c>
      <c r="L1055" s="8">
        <v>1</v>
      </c>
      <c r="M1055" s="9">
        <v>0</v>
      </c>
      <c r="N1055" s="8">
        <v>0</v>
      </c>
      <c r="O1055" s="9">
        <v>0</v>
      </c>
      <c r="P1055" s="9">
        <v>0</v>
      </c>
      <c r="Q1055" s="9">
        <v>0</v>
      </c>
      <c r="R1055" s="9">
        <v>1</v>
      </c>
      <c r="S1055" s="8">
        <v>9106</v>
      </c>
      <c r="T1055" s="9">
        <v>7</v>
      </c>
      <c r="U1055" s="9">
        <f t="shared" si="254"/>
        <v>9098</v>
      </c>
      <c r="V1055" s="9">
        <f t="shared" si="255"/>
        <v>33</v>
      </c>
      <c r="W1055" s="7">
        <v>9.6999999999999993</v>
      </c>
      <c r="X1055" s="7">
        <v>16.16</v>
      </c>
      <c r="Y1055" s="9">
        <v>0</v>
      </c>
      <c r="Z1055" s="9">
        <v>1</v>
      </c>
      <c r="AA1055" s="9">
        <v>1</v>
      </c>
      <c r="AB1055" s="9">
        <v>0</v>
      </c>
      <c r="AC1055" s="9">
        <v>0</v>
      </c>
      <c r="AD1055" s="29">
        <v>0</v>
      </c>
      <c r="AE1055" s="9">
        <v>0</v>
      </c>
      <c r="AF1055" s="9">
        <v>1</v>
      </c>
      <c r="AG1055" s="29">
        <v>0</v>
      </c>
      <c r="AH1055" s="9">
        <v>0</v>
      </c>
      <c r="AI1055" s="29">
        <v>1</v>
      </c>
      <c r="AJ1055" s="20">
        <v>2012</v>
      </c>
      <c r="AK1055" s="32">
        <v>9.0999999999999998E-2</v>
      </c>
      <c r="AL1055" s="32">
        <v>0.29499999999999998</v>
      </c>
      <c r="AM1055" s="32">
        <v>0.47799999999999998</v>
      </c>
      <c r="AN1055" s="42">
        <v>0.13600000000000001</v>
      </c>
      <c r="AO1055" s="41">
        <v>1</v>
      </c>
      <c r="AP1055" s="17">
        <v>0</v>
      </c>
      <c r="AQ1055">
        <v>0.627</v>
      </c>
      <c r="AR1055" s="39">
        <v>0.373</v>
      </c>
      <c r="AS1055">
        <v>0.68600000000000005</v>
      </c>
      <c r="AT1055" s="39">
        <v>0.29299999999999998</v>
      </c>
      <c r="AU1055">
        <v>0</v>
      </c>
      <c r="AV1055" s="17">
        <v>1</v>
      </c>
      <c r="AW1055">
        <v>0.42699999999999999</v>
      </c>
      <c r="AX1055" s="17">
        <v>0.57299999999999995</v>
      </c>
      <c r="AY1055" s="17" t="s">
        <v>6</v>
      </c>
      <c r="AZ1055">
        <v>0</v>
      </c>
      <c r="BA1055">
        <v>0</v>
      </c>
      <c r="BB1055">
        <v>0</v>
      </c>
      <c r="BC1055">
        <v>0</v>
      </c>
      <c r="BD1055">
        <v>1</v>
      </c>
      <c r="BE1055">
        <v>0</v>
      </c>
      <c r="BF1055" s="17">
        <v>0</v>
      </c>
      <c r="BG1055">
        <v>0</v>
      </c>
      <c r="BH1055">
        <v>1</v>
      </c>
      <c r="BI1055" s="17">
        <v>0</v>
      </c>
      <c r="BJ1055">
        <v>2675</v>
      </c>
      <c r="BK1055">
        <v>153</v>
      </c>
      <c r="BL1055" s="24">
        <v>35.6</v>
      </c>
      <c r="BM1055">
        <v>1</v>
      </c>
      <c r="BN1055">
        <v>0</v>
      </c>
      <c r="BO1055">
        <v>0</v>
      </c>
      <c r="BP1055">
        <v>0</v>
      </c>
      <c r="BQ1055">
        <v>0</v>
      </c>
      <c r="BR1055">
        <v>0</v>
      </c>
      <c r="BS1055">
        <v>0</v>
      </c>
      <c r="BT1055" s="17">
        <v>0</v>
      </c>
      <c r="BU1055">
        <v>0</v>
      </c>
      <c r="BV1055">
        <v>0</v>
      </c>
      <c r="BW1055">
        <v>1</v>
      </c>
      <c r="BX1055" s="17">
        <v>0</v>
      </c>
      <c r="BY1055">
        <v>0</v>
      </c>
      <c r="BZ1055">
        <v>0</v>
      </c>
      <c r="CA1055">
        <v>0</v>
      </c>
      <c r="CB1055">
        <v>0</v>
      </c>
      <c r="CC1055" s="17">
        <v>0</v>
      </c>
      <c r="CD1055">
        <v>0</v>
      </c>
      <c r="CE1055">
        <v>0</v>
      </c>
      <c r="CF1055">
        <v>1</v>
      </c>
      <c r="CG1055">
        <v>1</v>
      </c>
      <c r="CH1055">
        <v>0</v>
      </c>
      <c r="CI1055">
        <v>0</v>
      </c>
      <c r="CJ1055">
        <v>0</v>
      </c>
      <c r="CK1055">
        <v>0</v>
      </c>
      <c r="CL1055">
        <v>0</v>
      </c>
      <c r="CM1055">
        <v>0</v>
      </c>
      <c r="CN1055">
        <v>0</v>
      </c>
      <c r="CO1055" s="17">
        <v>0</v>
      </c>
      <c r="CP1055">
        <v>0.21149999999999999</v>
      </c>
      <c r="CQ1055">
        <v>15</v>
      </c>
      <c r="CR1055">
        <v>1</v>
      </c>
      <c r="CS1055">
        <v>0</v>
      </c>
      <c r="CT1055">
        <v>28</v>
      </c>
      <c r="CZ1055" s="33" t="s">
        <v>85</v>
      </c>
    </row>
    <row r="1056" spans="1:104" x14ac:dyDescent="0.25">
      <c r="A1056">
        <v>1055</v>
      </c>
      <c r="B1056">
        <v>71</v>
      </c>
      <c r="C1056" s="24" t="s">
        <v>4032</v>
      </c>
      <c r="D1056" s="12">
        <v>0.4</v>
      </c>
      <c r="E1056" s="13">
        <f t="shared" si="256"/>
        <v>1.2749999999999999</v>
      </c>
      <c r="F1056" s="7">
        <v>0.31372549019607848</v>
      </c>
      <c r="G1056" s="7">
        <f t="shared" si="249"/>
        <v>-0.87499999999999989</v>
      </c>
      <c r="H1056" s="15">
        <f t="shared" si="250"/>
        <v>1.6749999999999998</v>
      </c>
      <c r="I1056" s="11">
        <f t="shared" si="251"/>
        <v>3.2923388633552871E-3</v>
      </c>
      <c r="J1056" s="32">
        <f t="shared" si="252"/>
        <v>1.0494330126944975E-2</v>
      </c>
      <c r="K1056" s="32">
        <f t="shared" si="253"/>
        <v>95.28955044328417</v>
      </c>
      <c r="L1056" s="8">
        <v>1</v>
      </c>
      <c r="M1056" s="9">
        <v>0</v>
      </c>
      <c r="N1056" s="8">
        <v>0</v>
      </c>
      <c r="O1056" s="9">
        <v>0</v>
      </c>
      <c r="P1056" s="9">
        <v>0</v>
      </c>
      <c r="Q1056" s="9">
        <v>0</v>
      </c>
      <c r="R1056" s="9">
        <v>1</v>
      </c>
      <c r="S1056" s="8">
        <v>9106</v>
      </c>
      <c r="T1056" s="9">
        <v>25</v>
      </c>
      <c r="U1056" s="9">
        <f t="shared" si="254"/>
        <v>9080</v>
      </c>
      <c r="V1056" s="9">
        <f t="shared" si="255"/>
        <v>33</v>
      </c>
      <c r="W1056" s="7">
        <v>9.6999999999999993</v>
      </c>
      <c r="X1056" s="7">
        <v>16.16</v>
      </c>
      <c r="Y1056" s="9">
        <v>0</v>
      </c>
      <c r="Z1056" s="9">
        <v>1</v>
      </c>
      <c r="AA1056" s="9">
        <v>1</v>
      </c>
      <c r="AB1056" s="9">
        <v>0</v>
      </c>
      <c r="AC1056" s="9">
        <v>0</v>
      </c>
      <c r="AD1056" s="29">
        <v>0</v>
      </c>
      <c r="AE1056" s="9">
        <v>0</v>
      </c>
      <c r="AF1056" s="9">
        <v>1</v>
      </c>
      <c r="AG1056" s="29">
        <v>0</v>
      </c>
      <c r="AH1056" s="9">
        <v>0</v>
      </c>
      <c r="AI1056" s="29">
        <v>1</v>
      </c>
      <c r="AJ1056" s="20">
        <v>2012</v>
      </c>
      <c r="AK1056" s="32">
        <v>9.0999999999999998E-2</v>
      </c>
      <c r="AL1056" s="32">
        <v>0.29499999999999998</v>
      </c>
      <c r="AM1056" s="32">
        <v>0.47799999999999998</v>
      </c>
      <c r="AN1056" s="42">
        <v>0.13600000000000001</v>
      </c>
      <c r="AO1056" s="41">
        <v>1</v>
      </c>
      <c r="AP1056" s="17">
        <v>0</v>
      </c>
      <c r="AQ1056">
        <v>0.627</v>
      </c>
      <c r="AR1056" s="39">
        <v>0.373</v>
      </c>
      <c r="AS1056">
        <v>0.68600000000000005</v>
      </c>
      <c r="AT1056" s="39">
        <v>0.29299999999999998</v>
      </c>
      <c r="AU1056">
        <v>0</v>
      </c>
      <c r="AV1056" s="17">
        <v>1</v>
      </c>
      <c r="AW1056">
        <v>0.42699999999999999</v>
      </c>
      <c r="AX1056" s="17">
        <v>0.57299999999999995</v>
      </c>
      <c r="AY1056" s="17" t="s">
        <v>6</v>
      </c>
      <c r="AZ1056">
        <v>0</v>
      </c>
      <c r="BA1056">
        <v>0</v>
      </c>
      <c r="BB1056">
        <v>0</v>
      </c>
      <c r="BC1056">
        <v>0</v>
      </c>
      <c r="BD1056">
        <v>1</v>
      </c>
      <c r="BE1056">
        <v>0</v>
      </c>
      <c r="BF1056" s="17">
        <v>0</v>
      </c>
      <c r="BG1056">
        <v>0</v>
      </c>
      <c r="BH1056">
        <v>1</v>
      </c>
      <c r="BI1056" s="17">
        <v>0</v>
      </c>
      <c r="BJ1056">
        <v>2675</v>
      </c>
      <c r="BK1056">
        <v>153</v>
      </c>
      <c r="BL1056" s="24">
        <v>35.6</v>
      </c>
      <c r="BM1056">
        <v>1</v>
      </c>
      <c r="BN1056">
        <v>0</v>
      </c>
      <c r="BO1056">
        <v>0</v>
      </c>
      <c r="BP1056">
        <v>0</v>
      </c>
      <c r="BQ1056">
        <v>0</v>
      </c>
      <c r="BR1056">
        <v>0</v>
      </c>
      <c r="BS1056">
        <v>0</v>
      </c>
      <c r="BT1056" s="17">
        <v>0</v>
      </c>
      <c r="BU1056">
        <v>0</v>
      </c>
      <c r="BV1056">
        <v>0</v>
      </c>
      <c r="BW1056">
        <v>1</v>
      </c>
      <c r="BX1056" s="17">
        <v>0</v>
      </c>
      <c r="BY1056">
        <v>0</v>
      </c>
      <c r="BZ1056">
        <v>0</v>
      </c>
      <c r="CA1056">
        <v>0</v>
      </c>
      <c r="CB1056">
        <v>0</v>
      </c>
      <c r="CC1056" s="17">
        <v>0</v>
      </c>
      <c r="CD1056">
        <v>1</v>
      </c>
      <c r="CE1056">
        <v>0</v>
      </c>
      <c r="CF1056">
        <v>1</v>
      </c>
      <c r="CG1056">
        <v>1</v>
      </c>
      <c r="CH1056">
        <v>0</v>
      </c>
      <c r="CI1056">
        <v>0</v>
      </c>
      <c r="CJ1056">
        <v>1</v>
      </c>
      <c r="CK1056">
        <v>0</v>
      </c>
      <c r="CL1056">
        <v>0</v>
      </c>
      <c r="CM1056">
        <v>0</v>
      </c>
      <c r="CN1056">
        <v>0</v>
      </c>
      <c r="CO1056" s="17">
        <v>1</v>
      </c>
      <c r="CP1056">
        <v>0.21149999999999999</v>
      </c>
      <c r="CQ1056">
        <v>15</v>
      </c>
      <c r="CR1056">
        <v>1</v>
      </c>
      <c r="CS1056">
        <v>0</v>
      </c>
      <c r="CT1056">
        <v>28</v>
      </c>
      <c r="CZ1056" s="33" t="s">
        <v>85</v>
      </c>
    </row>
    <row r="1057" spans="1:104" x14ac:dyDescent="0.25">
      <c r="A1057">
        <v>1056</v>
      </c>
      <c r="B1057">
        <v>71</v>
      </c>
      <c r="C1057" s="24" t="s">
        <v>4032</v>
      </c>
      <c r="D1057" s="12">
        <v>2.8</v>
      </c>
      <c r="E1057" s="13">
        <f t="shared" si="256"/>
        <v>1.3517241379310341</v>
      </c>
      <c r="F1057" s="7">
        <v>2.0714285714285721</v>
      </c>
      <c r="G1057" s="7">
        <f t="shared" si="249"/>
        <v>1.4482758620689657</v>
      </c>
      <c r="H1057" s="15">
        <f t="shared" si="250"/>
        <v>4.1517241379310335</v>
      </c>
      <c r="I1057" s="11">
        <f t="shared" si="251"/>
        <v>2.1733238590746627E-2</v>
      </c>
      <c r="J1057" s="32">
        <f t="shared" si="252"/>
        <v>1.0491908285188024E-2</v>
      </c>
      <c r="K1057" s="32">
        <f t="shared" si="253"/>
        <v>95.311546080873811</v>
      </c>
      <c r="L1057" s="8">
        <v>1</v>
      </c>
      <c r="M1057" s="9">
        <v>0</v>
      </c>
      <c r="N1057" s="8">
        <v>0</v>
      </c>
      <c r="O1057" s="9">
        <v>0</v>
      </c>
      <c r="P1057" s="9">
        <v>0</v>
      </c>
      <c r="Q1057" s="9">
        <v>0</v>
      </c>
      <c r="R1057" s="9">
        <v>1</v>
      </c>
      <c r="S1057" s="8">
        <v>9106</v>
      </c>
      <c r="T1057" s="9">
        <v>25</v>
      </c>
      <c r="U1057" s="9">
        <f t="shared" si="254"/>
        <v>9080</v>
      </c>
      <c r="V1057" s="9">
        <f t="shared" si="255"/>
        <v>33</v>
      </c>
      <c r="W1057" s="7">
        <v>9.6999999999999993</v>
      </c>
      <c r="X1057" s="7">
        <v>16.16</v>
      </c>
      <c r="Y1057" s="9">
        <v>0</v>
      </c>
      <c r="Z1057" s="9">
        <v>1</v>
      </c>
      <c r="AA1057" s="9">
        <v>1</v>
      </c>
      <c r="AB1057" s="9">
        <v>0</v>
      </c>
      <c r="AC1057" s="9">
        <v>0</v>
      </c>
      <c r="AD1057" s="29">
        <v>0</v>
      </c>
      <c r="AE1057" s="9">
        <v>0</v>
      </c>
      <c r="AF1057" s="9">
        <v>1</v>
      </c>
      <c r="AG1057" s="29">
        <v>0</v>
      </c>
      <c r="AH1057" s="9">
        <v>0</v>
      </c>
      <c r="AI1057" s="29">
        <v>1</v>
      </c>
      <c r="AJ1057" s="20">
        <v>2012</v>
      </c>
      <c r="AK1057" s="32">
        <v>9.0999999999999998E-2</v>
      </c>
      <c r="AL1057" s="32">
        <v>0.29499999999999998</v>
      </c>
      <c r="AM1057" s="32">
        <v>0.47799999999999998</v>
      </c>
      <c r="AN1057" s="42">
        <v>0.13600000000000001</v>
      </c>
      <c r="AO1057" s="41">
        <v>1</v>
      </c>
      <c r="AP1057" s="17">
        <v>0</v>
      </c>
      <c r="AQ1057">
        <v>0.627</v>
      </c>
      <c r="AR1057" s="39">
        <v>0.373</v>
      </c>
      <c r="AS1057">
        <v>0.68600000000000005</v>
      </c>
      <c r="AT1057" s="39">
        <v>0.29299999999999998</v>
      </c>
      <c r="AU1057">
        <v>0</v>
      </c>
      <c r="AV1057" s="17">
        <v>1</v>
      </c>
      <c r="AW1057">
        <v>0.42699999999999999</v>
      </c>
      <c r="AX1057" s="17">
        <v>0.57299999999999995</v>
      </c>
      <c r="AY1057" s="17" t="s">
        <v>6</v>
      </c>
      <c r="AZ1057">
        <v>0</v>
      </c>
      <c r="BA1057">
        <v>0</v>
      </c>
      <c r="BB1057">
        <v>0</v>
      </c>
      <c r="BC1057">
        <v>0</v>
      </c>
      <c r="BD1057">
        <v>1</v>
      </c>
      <c r="BE1057">
        <v>0</v>
      </c>
      <c r="BF1057" s="17">
        <v>0</v>
      </c>
      <c r="BG1057">
        <v>0</v>
      </c>
      <c r="BH1057">
        <v>1</v>
      </c>
      <c r="BI1057" s="17">
        <v>0</v>
      </c>
      <c r="BJ1057">
        <v>2675</v>
      </c>
      <c r="BK1057">
        <v>153</v>
      </c>
      <c r="BL1057" s="24">
        <v>35.6</v>
      </c>
      <c r="BM1057">
        <v>1</v>
      </c>
      <c r="BN1057">
        <v>0</v>
      </c>
      <c r="BO1057">
        <v>0</v>
      </c>
      <c r="BP1057">
        <v>0</v>
      </c>
      <c r="BQ1057">
        <v>0</v>
      </c>
      <c r="BR1057">
        <v>0</v>
      </c>
      <c r="BS1057">
        <v>0</v>
      </c>
      <c r="BT1057" s="17">
        <v>0</v>
      </c>
      <c r="BU1057">
        <v>0</v>
      </c>
      <c r="BV1057">
        <v>0</v>
      </c>
      <c r="BW1057">
        <v>1</v>
      </c>
      <c r="BX1057" s="17">
        <v>0</v>
      </c>
      <c r="BY1057">
        <v>0</v>
      </c>
      <c r="BZ1057">
        <v>0</v>
      </c>
      <c r="CA1057">
        <v>0</v>
      </c>
      <c r="CB1057">
        <v>0</v>
      </c>
      <c r="CC1057" s="17">
        <v>0</v>
      </c>
      <c r="CD1057">
        <v>1</v>
      </c>
      <c r="CE1057">
        <v>0</v>
      </c>
      <c r="CF1057">
        <v>1</v>
      </c>
      <c r="CG1057">
        <v>1</v>
      </c>
      <c r="CH1057">
        <v>0</v>
      </c>
      <c r="CI1057">
        <v>0</v>
      </c>
      <c r="CJ1057">
        <v>1</v>
      </c>
      <c r="CK1057">
        <v>0</v>
      </c>
      <c r="CL1057">
        <v>0</v>
      </c>
      <c r="CM1057">
        <v>0</v>
      </c>
      <c r="CN1057">
        <v>0</v>
      </c>
      <c r="CO1057" s="17">
        <v>1</v>
      </c>
      <c r="CP1057">
        <v>0.21149999999999999</v>
      </c>
      <c r="CQ1057">
        <v>15</v>
      </c>
      <c r="CR1057">
        <v>1</v>
      </c>
      <c r="CS1057">
        <v>0</v>
      </c>
      <c r="CT1057">
        <v>28</v>
      </c>
      <c r="CZ1057" s="33" t="s">
        <v>85</v>
      </c>
    </row>
    <row r="1058" spans="1:104" x14ac:dyDescent="0.25">
      <c r="A1058">
        <v>1057</v>
      </c>
      <c r="B1058">
        <v>71</v>
      </c>
      <c r="C1058" s="24" t="s">
        <v>4032</v>
      </c>
      <c r="D1058" s="12">
        <v>6.5</v>
      </c>
      <c r="E1058" s="13">
        <f t="shared" si="256"/>
        <v>0.85880829015544036</v>
      </c>
      <c r="F1058" s="7">
        <v>7.5686274509803928</v>
      </c>
      <c r="G1058" s="7">
        <f t="shared" si="249"/>
        <v>5.6411917098445592</v>
      </c>
      <c r="H1058" s="15">
        <f t="shared" si="250"/>
        <v>7.3588082901554408</v>
      </c>
      <c r="I1058" s="11">
        <f t="shared" si="251"/>
        <v>7.917873589605838E-2</v>
      </c>
      <c r="J1058" s="32">
        <f t="shared" si="252"/>
        <v>1.0461439198702013E-2</v>
      </c>
      <c r="K1058" s="32">
        <f t="shared" si="253"/>
        <v>95.589142278251117</v>
      </c>
      <c r="L1058" s="8">
        <v>1</v>
      </c>
      <c r="M1058" s="9">
        <v>0</v>
      </c>
      <c r="N1058" s="8">
        <v>0</v>
      </c>
      <c r="O1058" s="9">
        <v>0</v>
      </c>
      <c r="P1058" s="9">
        <v>0</v>
      </c>
      <c r="Q1058" s="9">
        <v>0</v>
      </c>
      <c r="R1058" s="9">
        <v>1</v>
      </c>
      <c r="S1058" s="8">
        <v>9106</v>
      </c>
      <c r="T1058" s="9">
        <v>25</v>
      </c>
      <c r="U1058" s="9">
        <f t="shared" si="254"/>
        <v>9080</v>
      </c>
      <c r="V1058" s="9">
        <f t="shared" si="255"/>
        <v>33</v>
      </c>
      <c r="W1058" s="7">
        <v>9.6999999999999993</v>
      </c>
      <c r="X1058" s="7">
        <v>16.16</v>
      </c>
      <c r="Y1058" s="9">
        <v>0</v>
      </c>
      <c r="Z1058" s="9">
        <v>1</v>
      </c>
      <c r="AA1058" s="9">
        <v>1</v>
      </c>
      <c r="AB1058" s="9">
        <v>0</v>
      </c>
      <c r="AC1058" s="9">
        <v>0</v>
      </c>
      <c r="AD1058" s="29">
        <v>0</v>
      </c>
      <c r="AE1058" s="9">
        <v>0</v>
      </c>
      <c r="AF1058" s="9">
        <v>1</v>
      </c>
      <c r="AG1058" s="29">
        <v>0</v>
      </c>
      <c r="AH1058" s="9">
        <v>0</v>
      </c>
      <c r="AI1058" s="29">
        <v>1</v>
      </c>
      <c r="AJ1058" s="20">
        <v>2012</v>
      </c>
      <c r="AK1058" s="32">
        <v>9.0999999999999998E-2</v>
      </c>
      <c r="AL1058" s="32">
        <v>0.29499999999999998</v>
      </c>
      <c r="AM1058" s="32">
        <v>0.47799999999999998</v>
      </c>
      <c r="AN1058" s="42">
        <v>0.13600000000000001</v>
      </c>
      <c r="AO1058" s="41">
        <v>1</v>
      </c>
      <c r="AP1058" s="17">
        <v>0</v>
      </c>
      <c r="AQ1058">
        <v>0.627</v>
      </c>
      <c r="AR1058" s="39">
        <v>0.373</v>
      </c>
      <c r="AS1058">
        <v>0.68600000000000005</v>
      </c>
      <c r="AT1058" s="39">
        <v>0.29299999999999998</v>
      </c>
      <c r="AU1058">
        <v>0</v>
      </c>
      <c r="AV1058" s="17">
        <v>1</v>
      </c>
      <c r="AW1058">
        <v>0.42699999999999999</v>
      </c>
      <c r="AX1058" s="17">
        <v>0.57299999999999995</v>
      </c>
      <c r="AY1058" s="17" t="s">
        <v>6</v>
      </c>
      <c r="AZ1058">
        <v>0</v>
      </c>
      <c r="BA1058">
        <v>0</v>
      </c>
      <c r="BB1058">
        <v>0</v>
      </c>
      <c r="BC1058">
        <v>0</v>
      </c>
      <c r="BD1058">
        <v>1</v>
      </c>
      <c r="BE1058">
        <v>0</v>
      </c>
      <c r="BF1058" s="17">
        <v>0</v>
      </c>
      <c r="BG1058">
        <v>0</v>
      </c>
      <c r="BH1058">
        <v>1</v>
      </c>
      <c r="BI1058" s="17">
        <v>0</v>
      </c>
      <c r="BJ1058">
        <v>2675</v>
      </c>
      <c r="BK1058">
        <v>153</v>
      </c>
      <c r="BL1058" s="24">
        <v>35.6</v>
      </c>
      <c r="BM1058">
        <v>1</v>
      </c>
      <c r="BN1058">
        <v>0</v>
      </c>
      <c r="BO1058">
        <v>0</v>
      </c>
      <c r="BP1058">
        <v>0</v>
      </c>
      <c r="BQ1058">
        <v>0</v>
      </c>
      <c r="BR1058">
        <v>0</v>
      </c>
      <c r="BS1058">
        <v>0</v>
      </c>
      <c r="BT1058" s="17">
        <v>0</v>
      </c>
      <c r="BU1058">
        <v>0</v>
      </c>
      <c r="BV1058">
        <v>0</v>
      </c>
      <c r="BW1058">
        <v>1</v>
      </c>
      <c r="BX1058" s="17">
        <v>0</v>
      </c>
      <c r="BY1058">
        <v>0</v>
      </c>
      <c r="BZ1058">
        <v>0</v>
      </c>
      <c r="CA1058">
        <v>0</v>
      </c>
      <c r="CB1058">
        <v>0</v>
      </c>
      <c r="CC1058" s="17">
        <v>0</v>
      </c>
      <c r="CD1058">
        <v>1</v>
      </c>
      <c r="CE1058">
        <v>0</v>
      </c>
      <c r="CF1058">
        <v>1</v>
      </c>
      <c r="CG1058">
        <v>1</v>
      </c>
      <c r="CH1058">
        <v>0</v>
      </c>
      <c r="CI1058">
        <v>0</v>
      </c>
      <c r="CJ1058">
        <v>1</v>
      </c>
      <c r="CK1058">
        <v>0</v>
      </c>
      <c r="CL1058">
        <v>0</v>
      </c>
      <c r="CM1058">
        <v>0</v>
      </c>
      <c r="CN1058">
        <v>0</v>
      </c>
      <c r="CO1058" s="17">
        <v>1</v>
      </c>
      <c r="CP1058">
        <v>0.21149999999999999</v>
      </c>
      <c r="CQ1058">
        <v>15</v>
      </c>
      <c r="CR1058">
        <v>1</v>
      </c>
      <c r="CS1058">
        <v>0</v>
      </c>
      <c r="CT1058">
        <v>28</v>
      </c>
      <c r="CZ1058" s="33" t="s">
        <v>85</v>
      </c>
    </row>
    <row r="1059" spans="1:104" x14ac:dyDescent="0.25">
      <c r="A1059">
        <v>1058</v>
      </c>
      <c r="B1059">
        <v>71</v>
      </c>
      <c r="C1059" s="24" t="s">
        <v>4032</v>
      </c>
      <c r="D1059" s="12">
        <v>2.5</v>
      </c>
      <c r="E1059" s="13">
        <f t="shared" si="256"/>
        <v>0.48032407407407407</v>
      </c>
      <c r="F1059" s="7">
        <v>5.2048192771084336</v>
      </c>
      <c r="G1059" s="7">
        <f t="shared" si="249"/>
        <v>2.019675925925926</v>
      </c>
      <c r="H1059" s="15">
        <f t="shared" si="250"/>
        <v>2.980324074074074</v>
      </c>
      <c r="I1059" s="11">
        <f t="shared" si="251"/>
        <v>5.4540088306269344E-2</v>
      </c>
      <c r="J1059" s="32">
        <f t="shared" si="252"/>
        <v>1.0478766966250823E-2</v>
      </c>
      <c r="K1059" s="32">
        <f t="shared" si="253"/>
        <v>95.43107535654913</v>
      </c>
      <c r="L1059" s="8">
        <v>1</v>
      </c>
      <c r="M1059" s="9">
        <v>0</v>
      </c>
      <c r="N1059" s="8">
        <v>0</v>
      </c>
      <c r="O1059" s="9">
        <v>0</v>
      </c>
      <c r="P1059" s="9">
        <v>0</v>
      </c>
      <c r="Q1059" s="9">
        <v>0</v>
      </c>
      <c r="R1059" s="9">
        <v>1</v>
      </c>
      <c r="S1059" s="8">
        <v>9106</v>
      </c>
      <c r="T1059" s="9">
        <v>25</v>
      </c>
      <c r="U1059" s="9">
        <f t="shared" si="254"/>
        <v>9080</v>
      </c>
      <c r="V1059" s="9">
        <f t="shared" si="255"/>
        <v>33</v>
      </c>
      <c r="W1059" s="7">
        <v>9.6999999999999993</v>
      </c>
      <c r="X1059" s="7">
        <v>16.16</v>
      </c>
      <c r="Y1059" s="9">
        <v>0</v>
      </c>
      <c r="Z1059" s="9">
        <v>1</v>
      </c>
      <c r="AA1059" s="9">
        <v>1</v>
      </c>
      <c r="AB1059" s="9">
        <v>0</v>
      </c>
      <c r="AC1059" s="9">
        <v>0</v>
      </c>
      <c r="AD1059" s="29">
        <v>0</v>
      </c>
      <c r="AE1059" s="9">
        <v>0</v>
      </c>
      <c r="AF1059" s="9">
        <v>1</v>
      </c>
      <c r="AG1059" s="29">
        <v>0</v>
      </c>
      <c r="AH1059" s="9">
        <v>0</v>
      </c>
      <c r="AI1059" s="29">
        <v>1</v>
      </c>
      <c r="AJ1059" s="20">
        <v>2012</v>
      </c>
      <c r="AK1059" s="32">
        <v>9.0999999999999998E-2</v>
      </c>
      <c r="AL1059" s="32">
        <v>0.29499999999999998</v>
      </c>
      <c r="AM1059" s="32">
        <v>0.47799999999999998</v>
      </c>
      <c r="AN1059" s="42">
        <v>0.13600000000000001</v>
      </c>
      <c r="AO1059" s="41">
        <v>1</v>
      </c>
      <c r="AP1059" s="17">
        <v>0</v>
      </c>
      <c r="AQ1059">
        <v>0.627</v>
      </c>
      <c r="AR1059" s="39">
        <v>0.373</v>
      </c>
      <c r="AS1059">
        <v>0.68600000000000005</v>
      </c>
      <c r="AT1059" s="39">
        <v>0.29299999999999998</v>
      </c>
      <c r="AU1059">
        <v>0</v>
      </c>
      <c r="AV1059" s="17">
        <v>1</v>
      </c>
      <c r="AW1059">
        <v>0.42699999999999999</v>
      </c>
      <c r="AX1059" s="17">
        <v>0.57299999999999995</v>
      </c>
      <c r="AY1059" s="17" t="s">
        <v>6</v>
      </c>
      <c r="AZ1059">
        <v>0</v>
      </c>
      <c r="BA1059">
        <v>0</v>
      </c>
      <c r="BB1059">
        <v>0</v>
      </c>
      <c r="BC1059">
        <v>0</v>
      </c>
      <c r="BD1059">
        <v>1</v>
      </c>
      <c r="BE1059">
        <v>0</v>
      </c>
      <c r="BF1059" s="17">
        <v>0</v>
      </c>
      <c r="BG1059">
        <v>0</v>
      </c>
      <c r="BH1059">
        <v>1</v>
      </c>
      <c r="BI1059" s="17">
        <v>0</v>
      </c>
      <c r="BJ1059">
        <v>2675</v>
      </c>
      <c r="BK1059">
        <v>153</v>
      </c>
      <c r="BL1059" s="24">
        <v>35.6</v>
      </c>
      <c r="BM1059">
        <v>1</v>
      </c>
      <c r="BN1059">
        <v>0</v>
      </c>
      <c r="BO1059">
        <v>0</v>
      </c>
      <c r="BP1059">
        <v>0</v>
      </c>
      <c r="BQ1059">
        <v>0</v>
      </c>
      <c r="BR1059">
        <v>0</v>
      </c>
      <c r="BS1059">
        <v>0</v>
      </c>
      <c r="BT1059" s="17">
        <v>0</v>
      </c>
      <c r="BU1059">
        <v>0</v>
      </c>
      <c r="BV1059">
        <v>0</v>
      </c>
      <c r="BW1059">
        <v>1</v>
      </c>
      <c r="BX1059" s="17">
        <v>0</v>
      </c>
      <c r="BY1059">
        <v>0</v>
      </c>
      <c r="BZ1059">
        <v>0</v>
      </c>
      <c r="CA1059">
        <v>0</v>
      </c>
      <c r="CB1059">
        <v>0</v>
      </c>
      <c r="CC1059" s="17">
        <v>0</v>
      </c>
      <c r="CD1059">
        <v>1</v>
      </c>
      <c r="CE1059">
        <v>0</v>
      </c>
      <c r="CF1059">
        <v>1</v>
      </c>
      <c r="CG1059">
        <v>1</v>
      </c>
      <c r="CH1059">
        <v>0</v>
      </c>
      <c r="CI1059">
        <v>0</v>
      </c>
      <c r="CJ1059">
        <v>1</v>
      </c>
      <c r="CK1059">
        <v>0</v>
      </c>
      <c r="CL1059">
        <v>0</v>
      </c>
      <c r="CM1059">
        <v>0</v>
      </c>
      <c r="CN1059">
        <v>0</v>
      </c>
      <c r="CO1059" s="17">
        <v>1</v>
      </c>
      <c r="CP1059">
        <v>0.21149999999999999</v>
      </c>
      <c r="CQ1059">
        <v>15</v>
      </c>
      <c r="CR1059">
        <v>1</v>
      </c>
      <c r="CS1059">
        <v>0</v>
      </c>
      <c r="CT1059">
        <v>28</v>
      </c>
      <c r="CZ1059" s="33" t="s">
        <v>85</v>
      </c>
    </row>
    <row r="1060" spans="1:104" x14ac:dyDescent="0.25">
      <c r="A1060">
        <v>1059</v>
      </c>
      <c r="B1060">
        <v>71</v>
      </c>
      <c r="C1060" s="24" t="s">
        <v>4032</v>
      </c>
      <c r="D1060" s="12">
        <v>10.5</v>
      </c>
      <c r="E1060" s="13">
        <f t="shared" si="256"/>
        <v>0.7865168539325843</v>
      </c>
      <c r="F1060" s="7">
        <v>13.35</v>
      </c>
      <c r="G1060" s="7">
        <f t="shared" si="249"/>
        <v>9.713483146067416</v>
      </c>
      <c r="H1060" s="15">
        <f t="shared" si="250"/>
        <v>11.286516853932584</v>
      </c>
      <c r="I1060" s="11">
        <f t="shared" si="251"/>
        <v>0.13874503754464187</v>
      </c>
      <c r="J1060" s="32">
        <f t="shared" si="252"/>
        <v>1.039288670746381E-2</v>
      </c>
      <c r="K1060" s="32">
        <f t="shared" si="253"/>
        <v>96.219657554992366</v>
      </c>
      <c r="L1060" s="8">
        <v>1</v>
      </c>
      <c r="M1060" s="9">
        <v>0</v>
      </c>
      <c r="N1060" s="8">
        <v>0</v>
      </c>
      <c r="O1060" s="9">
        <v>0</v>
      </c>
      <c r="P1060" s="9">
        <v>0</v>
      </c>
      <c r="Q1060" s="9">
        <v>0</v>
      </c>
      <c r="R1060" s="9">
        <v>1</v>
      </c>
      <c r="S1060" s="8">
        <v>9106</v>
      </c>
      <c r="T1060" s="9">
        <v>25</v>
      </c>
      <c r="U1060" s="9">
        <f t="shared" si="254"/>
        <v>9080</v>
      </c>
      <c r="V1060" s="9">
        <f t="shared" si="255"/>
        <v>33</v>
      </c>
      <c r="W1060" s="7">
        <v>9.6999999999999993</v>
      </c>
      <c r="X1060" s="7">
        <v>16.16</v>
      </c>
      <c r="Y1060" s="9">
        <v>0</v>
      </c>
      <c r="Z1060" s="9">
        <v>1</v>
      </c>
      <c r="AA1060" s="9">
        <v>1</v>
      </c>
      <c r="AB1060" s="9">
        <v>0</v>
      </c>
      <c r="AC1060" s="9">
        <v>0</v>
      </c>
      <c r="AD1060" s="29">
        <v>0</v>
      </c>
      <c r="AE1060" s="9">
        <v>0</v>
      </c>
      <c r="AF1060" s="9">
        <v>1</v>
      </c>
      <c r="AG1060" s="29">
        <v>0</v>
      </c>
      <c r="AH1060" s="9">
        <v>0</v>
      </c>
      <c r="AI1060" s="29">
        <v>1</v>
      </c>
      <c r="AJ1060" s="20">
        <v>2012</v>
      </c>
      <c r="AK1060" s="32">
        <v>9.0999999999999998E-2</v>
      </c>
      <c r="AL1060" s="32">
        <v>0.29499999999999998</v>
      </c>
      <c r="AM1060" s="32">
        <v>0.47799999999999998</v>
      </c>
      <c r="AN1060" s="42">
        <v>0.13600000000000001</v>
      </c>
      <c r="AO1060" s="41">
        <v>1</v>
      </c>
      <c r="AP1060" s="17">
        <v>0</v>
      </c>
      <c r="AQ1060">
        <v>0.627</v>
      </c>
      <c r="AR1060" s="39">
        <v>0.373</v>
      </c>
      <c r="AS1060">
        <v>0.68600000000000005</v>
      </c>
      <c r="AT1060" s="39">
        <v>0.29299999999999998</v>
      </c>
      <c r="AU1060">
        <v>0</v>
      </c>
      <c r="AV1060" s="17">
        <v>1</v>
      </c>
      <c r="AW1060">
        <v>0.42699999999999999</v>
      </c>
      <c r="AX1060" s="17">
        <v>0.57299999999999995</v>
      </c>
      <c r="AY1060" s="17" t="s">
        <v>6</v>
      </c>
      <c r="AZ1060">
        <v>0</v>
      </c>
      <c r="BA1060">
        <v>0</v>
      </c>
      <c r="BB1060">
        <v>0</v>
      </c>
      <c r="BC1060">
        <v>0</v>
      </c>
      <c r="BD1060">
        <v>1</v>
      </c>
      <c r="BE1060">
        <v>0</v>
      </c>
      <c r="BF1060" s="17">
        <v>0</v>
      </c>
      <c r="BG1060">
        <v>0</v>
      </c>
      <c r="BH1060">
        <v>1</v>
      </c>
      <c r="BI1060" s="17">
        <v>0</v>
      </c>
      <c r="BJ1060">
        <v>2675</v>
      </c>
      <c r="BK1060">
        <v>153</v>
      </c>
      <c r="BL1060" s="24">
        <v>35.6</v>
      </c>
      <c r="BM1060">
        <v>1</v>
      </c>
      <c r="BN1060">
        <v>0</v>
      </c>
      <c r="BO1060">
        <v>0</v>
      </c>
      <c r="BP1060">
        <v>0</v>
      </c>
      <c r="BQ1060">
        <v>0</v>
      </c>
      <c r="BR1060">
        <v>0</v>
      </c>
      <c r="BS1060">
        <v>0</v>
      </c>
      <c r="BT1060" s="17">
        <v>0</v>
      </c>
      <c r="BU1060">
        <v>0</v>
      </c>
      <c r="BV1060">
        <v>0</v>
      </c>
      <c r="BW1060">
        <v>1</v>
      </c>
      <c r="BX1060" s="17">
        <v>0</v>
      </c>
      <c r="BY1060">
        <v>0</v>
      </c>
      <c r="BZ1060">
        <v>0</v>
      </c>
      <c r="CA1060">
        <v>0</v>
      </c>
      <c r="CB1060">
        <v>0</v>
      </c>
      <c r="CC1060" s="17">
        <v>0</v>
      </c>
      <c r="CD1060">
        <v>1</v>
      </c>
      <c r="CE1060">
        <v>0</v>
      </c>
      <c r="CF1060">
        <v>1</v>
      </c>
      <c r="CG1060">
        <v>1</v>
      </c>
      <c r="CH1060">
        <v>0</v>
      </c>
      <c r="CI1060">
        <v>0</v>
      </c>
      <c r="CJ1060">
        <v>1</v>
      </c>
      <c r="CK1060">
        <v>0</v>
      </c>
      <c r="CL1060">
        <v>0</v>
      </c>
      <c r="CM1060">
        <v>0</v>
      </c>
      <c r="CN1060">
        <v>0</v>
      </c>
      <c r="CO1060" s="17">
        <v>1</v>
      </c>
      <c r="CP1060">
        <v>0.21149999999999999</v>
      </c>
      <c r="CQ1060">
        <v>15</v>
      </c>
      <c r="CR1060">
        <v>1</v>
      </c>
      <c r="CS1060">
        <v>0</v>
      </c>
      <c r="CT1060">
        <v>28</v>
      </c>
      <c r="CZ1060" s="33" t="s">
        <v>85</v>
      </c>
    </row>
    <row r="1061" spans="1:104" x14ac:dyDescent="0.25">
      <c r="A1061">
        <v>1060</v>
      </c>
      <c r="B1061">
        <v>71</v>
      </c>
      <c r="C1061" s="24" t="s">
        <v>4032</v>
      </c>
      <c r="D1061" s="12">
        <v>3</v>
      </c>
      <c r="E1061" s="13">
        <f t="shared" si="256"/>
        <v>1.6046511627906981</v>
      </c>
      <c r="F1061" s="7">
        <v>1.869565217391304</v>
      </c>
      <c r="G1061" s="7">
        <f t="shared" si="249"/>
        <v>1.3953488372093019</v>
      </c>
      <c r="H1061" s="15">
        <f t="shared" si="250"/>
        <v>4.6046511627906979</v>
      </c>
      <c r="I1061" s="11">
        <f t="shared" si="251"/>
        <v>2.7911746509198823E-2</v>
      </c>
      <c r="J1061" s="32">
        <f t="shared" si="252"/>
        <v>1.4929538830501698E-2</v>
      </c>
      <c r="K1061" s="32">
        <f t="shared" si="253"/>
        <v>66.981305407569351</v>
      </c>
      <c r="L1061" s="8">
        <v>1</v>
      </c>
      <c r="M1061" s="9">
        <v>0</v>
      </c>
      <c r="N1061" s="8">
        <v>0</v>
      </c>
      <c r="O1061" s="9">
        <v>0</v>
      </c>
      <c r="P1061" s="9">
        <v>0</v>
      </c>
      <c r="Q1061" s="9">
        <v>0</v>
      </c>
      <c r="R1061" s="9">
        <v>1</v>
      </c>
      <c r="S1061" s="8">
        <v>4491</v>
      </c>
      <c r="T1061" s="9">
        <v>7</v>
      </c>
      <c r="U1061" s="9">
        <f t="shared" si="254"/>
        <v>4483</v>
      </c>
      <c r="V1061" s="9">
        <f t="shared" si="255"/>
        <v>33</v>
      </c>
      <c r="W1061" s="7">
        <v>9.6</v>
      </c>
      <c r="X1061" s="7">
        <v>19.399999999999999</v>
      </c>
      <c r="Y1061" s="9">
        <v>0</v>
      </c>
      <c r="Z1061" s="9">
        <v>1</v>
      </c>
      <c r="AA1061" s="9">
        <v>1</v>
      </c>
      <c r="AB1061" s="9">
        <v>0</v>
      </c>
      <c r="AC1061" s="9">
        <v>0</v>
      </c>
      <c r="AD1061" s="29">
        <v>0</v>
      </c>
      <c r="AE1061" s="9">
        <v>0</v>
      </c>
      <c r="AF1061" s="9">
        <v>1</v>
      </c>
      <c r="AG1061" s="29">
        <v>0</v>
      </c>
      <c r="AH1061" s="9">
        <v>0</v>
      </c>
      <c r="AI1061" s="29">
        <v>1</v>
      </c>
      <c r="AJ1061" s="20">
        <v>2010</v>
      </c>
      <c r="AK1061" s="32">
        <v>2.1999999999999999E-2</v>
      </c>
      <c r="AL1061" s="32">
        <v>0.17299999999999999</v>
      </c>
      <c r="AM1061" s="32">
        <v>0.63600000000000001</v>
      </c>
      <c r="AN1061" s="42">
        <v>0.16900000000000001</v>
      </c>
      <c r="AO1061" s="41">
        <v>1</v>
      </c>
      <c r="AP1061" s="17">
        <v>0</v>
      </c>
      <c r="AQ1061" s="32">
        <v>0.53800000000000003</v>
      </c>
      <c r="AR1061" s="39">
        <v>0.46200000000000002</v>
      </c>
      <c r="AS1061">
        <v>0.755</v>
      </c>
      <c r="AT1061" s="39">
        <v>0.245</v>
      </c>
      <c r="AU1061">
        <v>0</v>
      </c>
      <c r="AV1061" s="17">
        <v>1</v>
      </c>
      <c r="AW1061">
        <v>0.19600000000000001</v>
      </c>
      <c r="AX1061" s="17">
        <v>0.80400000000000005</v>
      </c>
      <c r="AY1061" s="17" t="s">
        <v>519</v>
      </c>
      <c r="AZ1061">
        <v>0</v>
      </c>
      <c r="BA1061">
        <v>0</v>
      </c>
      <c r="BB1061">
        <v>0</v>
      </c>
      <c r="BC1061">
        <v>0</v>
      </c>
      <c r="BD1061">
        <v>1</v>
      </c>
      <c r="BE1061">
        <v>0</v>
      </c>
      <c r="BF1061" s="17">
        <v>0</v>
      </c>
      <c r="BG1061">
        <v>0</v>
      </c>
      <c r="BH1061">
        <v>1</v>
      </c>
      <c r="BI1061" s="17">
        <v>0</v>
      </c>
      <c r="BJ1061">
        <v>3067</v>
      </c>
      <c r="BK1061">
        <v>155</v>
      </c>
      <c r="BL1061" s="24">
        <v>37.4</v>
      </c>
      <c r="BM1061">
        <v>1</v>
      </c>
      <c r="BN1061">
        <v>0</v>
      </c>
      <c r="BO1061">
        <v>0</v>
      </c>
      <c r="BP1061">
        <v>0</v>
      </c>
      <c r="BQ1061">
        <v>0</v>
      </c>
      <c r="BR1061">
        <v>0</v>
      </c>
      <c r="BS1061">
        <v>0</v>
      </c>
      <c r="BT1061" s="17">
        <v>0</v>
      </c>
      <c r="BU1061">
        <v>0</v>
      </c>
      <c r="BV1061">
        <v>0</v>
      </c>
      <c r="BW1061">
        <v>1</v>
      </c>
      <c r="BX1061" s="17">
        <v>0</v>
      </c>
      <c r="BY1061">
        <v>0</v>
      </c>
      <c r="BZ1061">
        <v>0</v>
      </c>
      <c r="CA1061">
        <v>0</v>
      </c>
      <c r="CB1061">
        <v>0</v>
      </c>
      <c r="CC1061" s="17">
        <v>0</v>
      </c>
      <c r="CD1061">
        <v>0</v>
      </c>
      <c r="CE1061">
        <v>0</v>
      </c>
      <c r="CF1061">
        <v>1</v>
      </c>
      <c r="CG1061">
        <v>1</v>
      </c>
      <c r="CH1061">
        <v>0</v>
      </c>
      <c r="CI1061">
        <v>0</v>
      </c>
      <c r="CJ1061">
        <v>0</v>
      </c>
      <c r="CK1061">
        <v>0</v>
      </c>
      <c r="CL1061">
        <v>0</v>
      </c>
      <c r="CM1061">
        <v>0</v>
      </c>
      <c r="CN1061">
        <v>0</v>
      </c>
      <c r="CO1061" s="17">
        <v>0</v>
      </c>
      <c r="CP1061">
        <v>0.21149999999999999</v>
      </c>
      <c r="CQ1061">
        <v>15</v>
      </c>
      <c r="CR1061">
        <v>1</v>
      </c>
      <c r="CS1061">
        <v>0</v>
      </c>
      <c r="CT1061">
        <v>28</v>
      </c>
      <c r="CZ1061" s="33" t="s">
        <v>85</v>
      </c>
    </row>
    <row r="1062" spans="1:104" x14ac:dyDescent="0.25">
      <c r="A1062">
        <v>1061</v>
      </c>
      <c r="B1062">
        <v>71</v>
      </c>
      <c r="C1062" s="24" t="s">
        <v>4032</v>
      </c>
      <c r="D1062" s="12">
        <v>3.7</v>
      </c>
      <c r="E1062" s="13">
        <f t="shared" si="256"/>
        <v>1.0060422960725075</v>
      </c>
      <c r="F1062" s="7">
        <v>3.677777777777778</v>
      </c>
      <c r="G1062" s="7">
        <f t="shared" si="249"/>
        <v>2.6939577039274925</v>
      </c>
      <c r="H1062" s="15">
        <f t="shared" si="250"/>
        <v>4.7060422960725079</v>
      </c>
      <c r="I1062" s="11">
        <f t="shared" si="251"/>
        <v>5.4846248553394351E-2</v>
      </c>
      <c r="J1062" s="32">
        <f t="shared" si="252"/>
        <v>1.4912877250167647E-2</v>
      </c>
      <c r="K1062" s="32">
        <f t="shared" si="253"/>
        <v>67.05614102662571</v>
      </c>
      <c r="L1062" s="8">
        <v>1</v>
      </c>
      <c r="M1062" s="9">
        <v>0</v>
      </c>
      <c r="N1062" s="8">
        <v>0</v>
      </c>
      <c r="O1062" s="9">
        <v>0</v>
      </c>
      <c r="P1062" s="9">
        <v>0</v>
      </c>
      <c r="Q1062" s="9">
        <v>0</v>
      </c>
      <c r="R1062" s="9">
        <v>1</v>
      </c>
      <c r="S1062" s="8">
        <v>4491</v>
      </c>
      <c r="T1062" s="9">
        <v>7</v>
      </c>
      <c r="U1062" s="9">
        <f t="shared" si="254"/>
        <v>4483</v>
      </c>
      <c r="V1062" s="9">
        <f t="shared" si="255"/>
        <v>33</v>
      </c>
      <c r="W1062" s="7">
        <v>9.6</v>
      </c>
      <c r="X1062" s="7">
        <v>19.399999999999999</v>
      </c>
      <c r="Y1062" s="9">
        <v>0</v>
      </c>
      <c r="Z1062" s="9">
        <v>1</v>
      </c>
      <c r="AA1062" s="9">
        <v>1</v>
      </c>
      <c r="AB1062" s="9">
        <v>0</v>
      </c>
      <c r="AC1062" s="9">
        <v>0</v>
      </c>
      <c r="AD1062" s="29">
        <v>0</v>
      </c>
      <c r="AE1062" s="9">
        <v>0</v>
      </c>
      <c r="AF1062" s="9">
        <v>1</v>
      </c>
      <c r="AG1062" s="29">
        <v>0</v>
      </c>
      <c r="AH1062" s="9">
        <v>0</v>
      </c>
      <c r="AI1062" s="29">
        <v>1</v>
      </c>
      <c r="AJ1062" s="20">
        <v>2010</v>
      </c>
      <c r="AK1062" s="32">
        <v>2.1999999999999999E-2</v>
      </c>
      <c r="AL1062" s="32">
        <v>0.17299999999999999</v>
      </c>
      <c r="AM1062" s="32">
        <v>0.63600000000000001</v>
      </c>
      <c r="AN1062" s="42">
        <v>0.16900000000000001</v>
      </c>
      <c r="AO1062" s="41">
        <v>1</v>
      </c>
      <c r="AP1062" s="17">
        <v>0</v>
      </c>
      <c r="AQ1062" s="32">
        <v>0.53800000000000003</v>
      </c>
      <c r="AR1062" s="39">
        <v>0.46200000000000002</v>
      </c>
      <c r="AS1062">
        <v>0.755</v>
      </c>
      <c r="AT1062" s="39">
        <v>0.245</v>
      </c>
      <c r="AU1062">
        <v>0</v>
      </c>
      <c r="AV1062" s="17">
        <v>1</v>
      </c>
      <c r="AW1062">
        <v>0.19600000000000001</v>
      </c>
      <c r="AX1062" s="17">
        <v>0.80400000000000005</v>
      </c>
      <c r="AY1062" s="17" t="s">
        <v>519</v>
      </c>
      <c r="AZ1062">
        <v>0</v>
      </c>
      <c r="BA1062">
        <v>0</v>
      </c>
      <c r="BB1062">
        <v>0</v>
      </c>
      <c r="BC1062">
        <v>0</v>
      </c>
      <c r="BD1062">
        <v>1</v>
      </c>
      <c r="BE1062">
        <v>0</v>
      </c>
      <c r="BF1062" s="17">
        <v>0</v>
      </c>
      <c r="BG1062">
        <v>0</v>
      </c>
      <c r="BH1062">
        <v>1</v>
      </c>
      <c r="BI1062" s="17">
        <v>0</v>
      </c>
      <c r="BJ1062">
        <v>3067</v>
      </c>
      <c r="BK1062">
        <v>155</v>
      </c>
      <c r="BL1062" s="24">
        <v>37.4</v>
      </c>
      <c r="BM1062">
        <v>1</v>
      </c>
      <c r="BN1062">
        <v>0</v>
      </c>
      <c r="BO1062">
        <v>0</v>
      </c>
      <c r="BP1062">
        <v>0</v>
      </c>
      <c r="BQ1062">
        <v>0</v>
      </c>
      <c r="BR1062">
        <v>0</v>
      </c>
      <c r="BS1062">
        <v>0</v>
      </c>
      <c r="BT1062" s="17">
        <v>0</v>
      </c>
      <c r="BU1062">
        <v>0</v>
      </c>
      <c r="BV1062">
        <v>0</v>
      </c>
      <c r="BW1062">
        <v>1</v>
      </c>
      <c r="BX1062" s="17">
        <v>0</v>
      </c>
      <c r="BY1062">
        <v>0</v>
      </c>
      <c r="BZ1062">
        <v>0</v>
      </c>
      <c r="CA1062">
        <v>0</v>
      </c>
      <c r="CB1062">
        <v>0</v>
      </c>
      <c r="CC1062" s="17">
        <v>0</v>
      </c>
      <c r="CD1062">
        <v>0</v>
      </c>
      <c r="CE1062">
        <v>0</v>
      </c>
      <c r="CF1062">
        <v>1</v>
      </c>
      <c r="CG1062">
        <v>1</v>
      </c>
      <c r="CH1062">
        <v>0</v>
      </c>
      <c r="CI1062">
        <v>0</v>
      </c>
      <c r="CJ1062">
        <v>0</v>
      </c>
      <c r="CK1062">
        <v>0</v>
      </c>
      <c r="CL1062">
        <v>0</v>
      </c>
      <c r="CM1062">
        <v>0</v>
      </c>
      <c r="CN1062">
        <v>0</v>
      </c>
      <c r="CO1062" s="17">
        <v>0</v>
      </c>
      <c r="CP1062">
        <v>0.21149999999999999</v>
      </c>
      <c r="CQ1062">
        <v>15</v>
      </c>
      <c r="CR1062">
        <v>1</v>
      </c>
      <c r="CS1062">
        <v>0</v>
      </c>
      <c r="CT1062">
        <v>28</v>
      </c>
      <c r="CZ1062" s="33" t="s">
        <v>85</v>
      </c>
    </row>
    <row r="1063" spans="1:104" x14ac:dyDescent="0.25">
      <c r="A1063">
        <v>1062</v>
      </c>
      <c r="B1063">
        <v>71</v>
      </c>
      <c r="C1063" s="24" t="s">
        <v>4032</v>
      </c>
      <c r="D1063" s="12">
        <v>5.2</v>
      </c>
      <c r="E1063" s="13">
        <f t="shared" si="256"/>
        <v>1.0514285714285714</v>
      </c>
      <c r="F1063" s="7">
        <v>4.9456521739130439</v>
      </c>
      <c r="G1063" s="7">
        <f t="shared" si="249"/>
        <v>4.1485714285714286</v>
      </c>
      <c r="H1063" s="15">
        <f t="shared" si="250"/>
        <v>6.2514285714285718</v>
      </c>
      <c r="I1063" s="11">
        <f t="shared" si="251"/>
        <v>7.3664399665451782E-2</v>
      </c>
      <c r="J1063" s="32">
        <f t="shared" si="252"/>
        <v>1.4894779712574864E-2</v>
      </c>
      <c r="K1063" s="32">
        <f t="shared" si="253"/>
        <v>67.137615949818553</v>
      </c>
      <c r="L1063" s="8">
        <v>1</v>
      </c>
      <c r="M1063" s="9">
        <v>0</v>
      </c>
      <c r="N1063" s="8">
        <v>0</v>
      </c>
      <c r="O1063" s="9">
        <v>0</v>
      </c>
      <c r="P1063" s="9">
        <v>0</v>
      </c>
      <c r="Q1063" s="9">
        <v>0</v>
      </c>
      <c r="R1063" s="9">
        <v>1</v>
      </c>
      <c r="S1063" s="8">
        <v>4491</v>
      </c>
      <c r="T1063" s="9">
        <v>7</v>
      </c>
      <c r="U1063" s="9">
        <f t="shared" si="254"/>
        <v>4483</v>
      </c>
      <c r="V1063" s="9">
        <f t="shared" si="255"/>
        <v>33</v>
      </c>
      <c r="W1063" s="7">
        <v>9.6</v>
      </c>
      <c r="X1063" s="7">
        <v>19.399999999999999</v>
      </c>
      <c r="Y1063" s="9">
        <v>0</v>
      </c>
      <c r="Z1063" s="9">
        <v>1</v>
      </c>
      <c r="AA1063" s="9">
        <v>1</v>
      </c>
      <c r="AB1063" s="9">
        <v>0</v>
      </c>
      <c r="AC1063" s="9">
        <v>0</v>
      </c>
      <c r="AD1063" s="29">
        <v>0</v>
      </c>
      <c r="AE1063" s="9">
        <v>0</v>
      </c>
      <c r="AF1063" s="9">
        <v>1</v>
      </c>
      <c r="AG1063" s="29">
        <v>0</v>
      </c>
      <c r="AH1063" s="9">
        <v>0</v>
      </c>
      <c r="AI1063" s="29">
        <v>1</v>
      </c>
      <c r="AJ1063" s="20">
        <v>2010</v>
      </c>
      <c r="AK1063" s="32">
        <v>2.1999999999999999E-2</v>
      </c>
      <c r="AL1063" s="32">
        <v>0.17299999999999999</v>
      </c>
      <c r="AM1063" s="32">
        <v>0.63600000000000001</v>
      </c>
      <c r="AN1063" s="42">
        <v>0.16900000000000001</v>
      </c>
      <c r="AO1063" s="41">
        <v>1</v>
      </c>
      <c r="AP1063" s="17">
        <v>0</v>
      </c>
      <c r="AQ1063" s="32">
        <v>0.53800000000000003</v>
      </c>
      <c r="AR1063" s="39">
        <v>0.46200000000000002</v>
      </c>
      <c r="AS1063">
        <v>0.755</v>
      </c>
      <c r="AT1063" s="39">
        <v>0.245</v>
      </c>
      <c r="AU1063">
        <v>0</v>
      </c>
      <c r="AV1063" s="17">
        <v>1</v>
      </c>
      <c r="AW1063">
        <v>0.19600000000000001</v>
      </c>
      <c r="AX1063" s="17">
        <v>0.80400000000000005</v>
      </c>
      <c r="AY1063" s="17" t="s">
        <v>519</v>
      </c>
      <c r="AZ1063">
        <v>0</v>
      </c>
      <c r="BA1063">
        <v>0</v>
      </c>
      <c r="BB1063">
        <v>0</v>
      </c>
      <c r="BC1063">
        <v>0</v>
      </c>
      <c r="BD1063">
        <v>1</v>
      </c>
      <c r="BE1063">
        <v>0</v>
      </c>
      <c r="BF1063" s="17">
        <v>0</v>
      </c>
      <c r="BG1063">
        <v>0</v>
      </c>
      <c r="BH1063">
        <v>1</v>
      </c>
      <c r="BI1063" s="17">
        <v>0</v>
      </c>
      <c r="BJ1063">
        <v>3067</v>
      </c>
      <c r="BK1063">
        <v>155</v>
      </c>
      <c r="BL1063" s="24">
        <v>37.4</v>
      </c>
      <c r="BM1063">
        <v>1</v>
      </c>
      <c r="BN1063">
        <v>0</v>
      </c>
      <c r="BO1063">
        <v>0</v>
      </c>
      <c r="BP1063">
        <v>0</v>
      </c>
      <c r="BQ1063">
        <v>0</v>
      </c>
      <c r="BR1063">
        <v>0</v>
      </c>
      <c r="BS1063">
        <v>0</v>
      </c>
      <c r="BT1063" s="17">
        <v>0</v>
      </c>
      <c r="BU1063">
        <v>0</v>
      </c>
      <c r="BV1063">
        <v>0</v>
      </c>
      <c r="BW1063">
        <v>1</v>
      </c>
      <c r="BX1063" s="17">
        <v>0</v>
      </c>
      <c r="BY1063">
        <v>0</v>
      </c>
      <c r="BZ1063">
        <v>0</v>
      </c>
      <c r="CA1063">
        <v>0</v>
      </c>
      <c r="CB1063">
        <v>0</v>
      </c>
      <c r="CC1063" s="17">
        <v>0</v>
      </c>
      <c r="CD1063">
        <v>0</v>
      </c>
      <c r="CE1063">
        <v>0</v>
      </c>
      <c r="CF1063">
        <v>1</v>
      </c>
      <c r="CG1063">
        <v>1</v>
      </c>
      <c r="CH1063">
        <v>0</v>
      </c>
      <c r="CI1063">
        <v>0</v>
      </c>
      <c r="CJ1063">
        <v>0</v>
      </c>
      <c r="CK1063">
        <v>0</v>
      </c>
      <c r="CL1063">
        <v>0</v>
      </c>
      <c r="CM1063">
        <v>0</v>
      </c>
      <c r="CN1063">
        <v>0</v>
      </c>
      <c r="CO1063" s="17">
        <v>0</v>
      </c>
      <c r="CP1063">
        <v>0.21149999999999999</v>
      </c>
      <c r="CQ1063">
        <v>15</v>
      </c>
      <c r="CR1063">
        <v>1</v>
      </c>
      <c r="CS1063">
        <v>0</v>
      </c>
      <c r="CT1063">
        <v>28</v>
      </c>
      <c r="CZ1063" s="33" t="s">
        <v>85</v>
      </c>
    </row>
    <row r="1064" spans="1:104" x14ac:dyDescent="0.25">
      <c r="A1064">
        <v>1063</v>
      </c>
      <c r="B1064">
        <v>71</v>
      </c>
      <c r="C1064" s="24" t="s">
        <v>4032</v>
      </c>
      <c r="D1064" s="12">
        <v>10.199999999999999</v>
      </c>
      <c r="E1064" s="13">
        <f t="shared" si="256"/>
        <v>1.5795716639209225</v>
      </c>
      <c r="F1064" s="7">
        <v>6.457446808510638</v>
      </c>
      <c r="G1064" s="7">
        <f t="shared" si="249"/>
        <v>8.6204283360790761</v>
      </c>
      <c r="H1064" s="15">
        <f t="shared" si="250"/>
        <v>11.779571663920922</v>
      </c>
      <c r="I1064" s="11">
        <f t="shared" si="251"/>
        <v>9.5998845230848909E-2</v>
      </c>
      <c r="J1064" s="32">
        <f t="shared" si="252"/>
        <v>1.4866378009390115E-2</v>
      </c>
      <c r="K1064" s="32">
        <f t="shared" si="253"/>
        <v>67.265880052852523</v>
      </c>
      <c r="L1064" s="8">
        <v>1</v>
      </c>
      <c r="M1064" s="9">
        <v>0</v>
      </c>
      <c r="N1064" s="8">
        <v>0</v>
      </c>
      <c r="O1064" s="9">
        <v>0</v>
      </c>
      <c r="P1064" s="9">
        <v>0</v>
      </c>
      <c r="Q1064" s="9">
        <v>0</v>
      </c>
      <c r="R1064" s="9">
        <v>1</v>
      </c>
      <c r="S1064" s="8">
        <v>4491</v>
      </c>
      <c r="T1064" s="9">
        <v>7</v>
      </c>
      <c r="U1064" s="9">
        <f t="shared" si="254"/>
        <v>4483</v>
      </c>
      <c r="V1064" s="9">
        <f t="shared" si="255"/>
        <v>33</v>
      </c>
      <c r="W1064" s="7">
        <v>9.6</v>
      </c>
      <c r="X1064" s="7">
        <v>19.399999999999999</v>
      </c>
      <c r="Y1064" s="9">
        <v>0</v>
      </c>
      <c r="Z1064" s="9">
        <v>1</v>
      </c>
      <c r="AA1064" s="9">
        <v>1</v>
      </c>
      <c r="AB1064" s="9">
        <v>0</v>
      </c>
      <c r="AC1064" s="9">
        <v>0</v>
      </c>
      <c r="AD1064" s="29">
        <v>0</v>
      </c>
      <c r="AE1064" s="9">
        <v>0</v>
      </c>
      <c r="AF1064" s="9">
        <v>1</v>
      </c>
      <c r="AG1064" s="29">
        <v>0</v>
      </c>
      <c r="AH1064" s="9">
        <v>0</v>
      </c>
      <c r="AI1064" s="29">
        <v>1</v>
      </c>
      <c r="AJ1064" s="20">
        <v>2010</v>
      </c>
      <c r="AK1064" s="32">
        <v>2.1999999999999999E-2</v>
      </c>
      <c r="AL1064" s="32">
        <v>0.17299999999999999</v>
      </c>
      <c r="AM1064" s="32">
        <v>0.63600000000000001</v>
      </c>
      <c r="AN1064" s="42">
        <v>0.16900000000000001</v>
      </c>
      <c r="AO1064" s="41">
        <v>1</v>
      </c>
      <c r="AP1064" s="17">
        <v>0</v>
      </c>
      <c r="AQ1064" s="32">
        <v>0.53800000000000003</v>
      </c>
      <c r="AR1064" s="39">
        <v>0.46200000000000002</v>
      </c>
      <c r="AS1064">
        <v>0.755</v>
      </c>
      <c r="AT1064" s="39">
        <v>0.245</v>
      </c>
      <c r="AU1064">
        <v>0</v>
      </c>
      <c r="AV1064" s="17">
        <v>1</v>
      </c>
      <c r="AW1064">
        <v>0.19600000000000001</v>
      </c>
      <c r="AX1064" s="17">
        <v>0.80400000000000005</v>
      </c>
      <c r="AY1064" s="17" t="s">
        <v>519</v>
      </c>
      <c r="AZ1064">
        <v>0</v>
      </c>
      <c r="BA1064">
        <v>0</v>
      </c>
      <c r="BB1064">
        <v>0</v>
      </c>
      <c r="BC1064">
        <v>0</v>
      </c>
      <c r="BD1064">
        <v>1</v>
      </c>
      <c r="BE1064">
        <v>0</v>
      </c>
      <c r="BF1064" s="17">
        <v>0</v>
      </c>
      <c r="BG1064">
        <v>0</v>
      </c>
      <c r="BH1064">
        <v>1</v>
      </c>
      <c r="BI1064" s="17">
        <v>0</v>
      </c>
      <c r="BJ1064">
        <v>3067</v>
      </c>
      <c r="BK1064">
        <v>155</v>
      </c>
      <c r="BL1064" s="24">
        <v>37.4</v>
      </c>
      <c r="BM1064">
        <v>1</v>
      </c>
      <c r="BN1064">
        <v>0</v>
      </c>
      <c r="BO1064">
        <v>0</v>
      </c>
      <c r="BP1064">
        <v>0</v>
      </c>
      <c r="BQ1064">
        <v>0</v>
      </c>
      <c r="BR1064">
        <v>0</v>
      </c>
      <c r="BS1064">
        <v>0</v>
      </c>
      <c r="BT1064" s="17">
        <v>0</v>
      </c>
      <c r="BU1064">
        <v>0</v>
      </c>
      <c r="BV1064">
        <v>0</v>
      </c>
      <c r="BW1064">
        <v>1</v>
      </c>
      <c r="BX1064" s="17">
        <v>0</v>
      </c>
      <c r="BY1064">
        <v>0</v>
      </c>
      <c r="BZ1064">
        <v>0</v>
      </c>
      <c r="CA1064">
        <v>0</v>
      </c>
      <c r="CB1064">
        <v>0</v>
      </c>
      <c r="CC1064" s="17">
        <v>0</v>
      </c>
      <c r="CD1064">
        <v>0</v>
      </c>
      <c r="CE1064">
        <v>0</v>
      </c>
      <c r="CF1064">
        <v>1</v>
      </c>
      <c r="CG1064">
        <v>1</v>
      </c>
      <c r="CH1064">
        <v>0</v>
      </c>
      <c r="CI1064">
        <v>0</v>
      </c>
      <c r="CJ1064">
        <v>0</v>
      </c>
      <c r="CK1064">
        <v>0</v>
      </c>
      <c r="CL1064">
        <v>0</v>
      </c>
      <c r="CM1064">
        <v>0</v>
      </c>
      <c r="CN1064">
        <v>0</v>
      </c>
      <c r="CO1064" s="17">
        <v>0</v>
      </c>
      <c r="CP1064">
        <v>0.21149999999999999</v>
      </c>
      <c r="CQ1064">
        <v>15</v>
      </c>
      <c r="CR1064">
        <v>1</v>
      </c>
      <c r="CS1064">
        <v>0</v>
      </c>
      <c r="CT1064">
        <v>28</v>
      </c>
      <c r="CZ1064" s="33" t="s">
        <v>85</v>
      </c>
    </row>
    <row r="1065" spans="1:104" x14ac:dyDescent="0.25">
      <c r="A1065">
        <v>1064</v>
      </c>
      <c r="B1065">
        <v>71</v>
      </c>
      <c r="C1065" s="24" t="s">
        <v>4032</v>
      </c>
      <c r="D1065" s="12">
        <v>13.2</v>
      </c>
      <c r="E1065" s="13">
        <f t="shared" si="256"/>
        <v>1.2447668393782387</v>
      </c>
      <c r="F1065" s="7">
        <v>10.6043956043956</v>
      </c>
      <c r="G1065" s="7">
        <f t="shared" si="249"/>
        <v>11.955233160621761</v>
      </c>
      <c r="H1065" s="15">
        <f t="shared" si="250"/>
        <v>14.444766839378238</v>
      </c>
      <c r="I1065" s="11">
        <f t="shared" si="251"/>
        <v>0.15643061291392449</v>
      </c>
      <c r="J1065" s="32">
        <f t="shared" si="252"/>
        <v>1.4751487849914128E-2</v>
      </c>
      <c r="K1065" s="32">
        <f t="shared" si="253"/>
        <v>67.789772135142371</v>
      </c>
      <c r="L1065" s="8">
        <v>1</v>
      </c>
      <c r="M1065" s="9">
        <v>0</v>
      </c>
      <c r="N1065" s="8">
        <v>0</v>
      </c>
      <c r="O1065" s="9">
        <v>0</v>
      </c>
      <c r="P1065" s="9">
        <v>0</v>
      </c>
      <c r="Q1065" s="9">
        <v>0</v>
      </c>
      <c r="R1065" s="9">
        <v>1</v>
      </c>
      <c r="S1065" s="8">
        <v>4491</v>
      </c>
      <c r="T1065" s="9">
        <v>7</v>
      </c>
      <c r="U1065" s="9">
        <f t="shared" si="254"/>
        <v>4483</v>
      </c>
      <c r="V1065" s="9">
        <f t="shared" si="255"/>
        <v>33</v>
      </c>
      <c r="W1065" s="7">
        <v>9.6</v>
      </c>
      <c r="X1065" s="7">
        <v>19.399999999999999</v>
      </c>
      <c r="Y1065" s="9">
        <v>0</v>
      </c>
      <c r="Z1065" s="9">
        <v>1</v>
      </c>
      <c r="AA1065" s="9">
        <v>1</v>
      </c>
      <c r="AB1065" s="9">
        <v>0</v>
      </c>
      <c r="AC1065" s="9">
        <v>0</v>
      </c>
      <c r="AD1065" s="29">
        <v>0</v>
      </c>
      <c r="AE1065" s="9">
        <v>0</v>
      </c>
      <c r="AF1065" s="9">
        <v>1</v>
      </c>
      <c r="AG1065" s="29">
        <v>0</v>
      </c>
      <c r="AH1065" s="9">
        <v>0</v>
      </c>
      <c r="AI1065" s="29">
        <v>1</v>
      </c>
      <c r="AJ1065" s="20">
        <v>2010</v>
      </c>
      <c r="AK1065" s="32">
        <v>2.1999999999999999E-2</v>
      </c>
      <c r="AL1065" s="32">
        <v>0.17299999999999999</v>
      </c>
      <c r="AM1065" s="32">
        <v>0.63600000000000001</v>
      </c>
      <c r="AN1065" s="42">
        <v>0.16900000000000001</v>
      </c>
      <c r="AO1065" s="41">
        <v>1</v>
      </c>
      <c r="AP1065" s="17">
        <v>0</v>
      </c>
      <c r="AQ1065" s="32">
        <v>0.53800000000000003</v>
      </c>
      <c r="AR1065" s="39">
        <v>0.46200000000000002</v>
      </c>
      <c r="AS1065">
        <v>0.755</v>
      </c>
      <c r="AT1065" s="39">
        <v>0.245</v>
      </c>
      <c r="AU1065">
        <v>0</v>
      </c>
      <c r="AV1065" s="17">
        <v>1</v>
      </c>
      <c r="AW1065">
        <v>0.19600000000000001</v>
      </c>
      <c r="AX1065" s="17">
        <v>0.80400000000000005</v>
      </c>
      <c r="AY1065" s="17" t="s">
        <v>519</v>
      </c>
      <c r="AZ1065">
        <v>0</v>
      </c>
      <c r="BA1065">
        <v>0</v>
      </c>
      <c r="BB1065">
        <v>0</v>
      </c>
      <c r="BC1065">
        <v>0</v>
      </c>
      <c r="BD1065">
        <v>1</v>
      </c>
      <c r="BE1065">
        <v>0</v>
      </c>
      <c r="BF1065" s="17">
        <v>0</v>
      </c>
      <c r="BG1065">
        <v>0</v>
      </c>
      <c r="BH1065">
        <v>1</v>
      </c>
      <c r="BI1065" s="17">
        <v>0</v>
      </c>
      <c r="BJ1065">
        <v>3067</v>
      </c>
      <c r="BK1065">
        <v>155</v>
      </c>
      <c r="BL1065" s="24">
        <v>37.4</v>
      </c>
      <c r="BM1065">
        <v>1</v>
      </c>
      <c r="BN1065">
        <v>0</v>
      </c>
      <c r="BO1065">
        <v>0</v>
      </c>
      <c r="BP1065">
        <v>0</v>
      </c>
      <c r="BQ1065">
        <v>0</v>
      </c>
      <c r="BR1065">
        <v>0</v>
      </c>
      <c r="BS1065">
        <v>0</v>
      </c>
      <c r="BT1065" s="17">
        <v>0</v>
      </c>
      <c r="BU1065">
        <v>0</v>
      </c>
      <c r="BV1065">
        <v>0</v>
      </c>
      <c r="BW1065">
        <v>1</v>
      </c>
      <c r="BX1065" s="17">
        <v>0</v>
      </c>
      <c r="BY1065">
        <v>0</v>
      </c>
      <c r="BZ1065">
        <v>0</v>
      </c>
      <c r="CA1065">
        <v>0</v>
      </c>
      <c r="CB1065">
        <v>0</v>
      </c>
      <c r="CC1065" s="17">
        <v>0</v>
      </c>
      <c r="CD1065">
        <v>0</v>
      </c>
      <c r="CE1065">
        <v>0</v>
      </c>
      <c r="CF1065">
        <v>1</v>
      </c>
      <c r="CG1065">
        <v>1</v>
      </c>
      <c r="CH1065">
        <v>0</v>
      </c>
      <c r="CI1065">
        <v>0</v>
      </c>
      <c r="CJ1065">
        <v>0</v>
      </c>
      <c r="CK1065">
        <v>0</v>
      </c>
      <c r="CL1065">
        <v>0</v>
      </c>
      <c r="CM1065">
        <v>0</v>
      </c>
      <c r="CN1065">
        <v>0</v>
      </c>
      <c r="CO1065" s="17">
        <v>0</v>
      </c>
      <c r="CP1065">
        <v>0.21149999999999999</v>
      </c>
      <c r="CQ1065">
        <v>15</v>
      </c>
      <c r="CR1065">
        <v>1</v>
      </c>
      <c r="CS1065">
        <v>0</v>
      </c>
      <c r="CT1065">
        <v>28</v>
      </c>
      <c r="CZ1065" s="33" t="s">
        <v>85</v>
      </c>
    </row>
    <row r="1066" spans="1:104" x14ac:dyDescent="0.25">
      <c r="A1066">
        <v>1065</v>
      </c>
      <c r="B1066">
        <v>71</v>
      </c>
      <c r="C1066" s="24" t="s">
        <v>4032</v>
      </c>
      <c r="D1066" s="12">
        <v>4.4000000000000004</v>
      </c>
      <c r="E1066" s="13">
        <f t="shared" si="256"/>
        <v>2.1223529411764708</v>
      </c>
      <c r="F1066" s="7">
        <v>2.0731707317073171</v>
      </c>
      <c r="G1066" s="7">
        <f t="shared" si="249"/>
        <v>2.2776470588235296</v>
      </c>
      <c r="H1066" s="15">
        <f t="shared" si="250"/>
        <v>6.5223529411764716</v>
      </c>
      <c r="I1066" s="11">
        <f t="shared" si="251"/>
        <v>3.1010974268328165E-2</v>
      </c>
      <c r="J1066" s="32">
        <f t="shared" si="252"/>
        <v>1.4958234647075937E-2</v>
      </c>
      <c r="K1066" s="32">
        <f t="shared" si="253"/>
        <v>66.852808743408886</v>
      </c>
      <c r="L1066" s="8">
        <v>1</v>
      </c>
      <c r="M1066" s="9">
        <v>0</v>
      </c>
      <c r="N1066" s="8">
        <v>0</v>
      </c>
      <c r="O1066" s="9">
        <v>0</v>
      </c>
      <c r="P1066" s="9">
        <v>0</v>
      </c>
      <c r="Q1066" s="9">
        <v>0</v>
      </c>
      <c r="R1066" s="9">
        <v>1</v>
      </c>
      <c r="S1066" s="8">
        <v>4491</v>
      </c>
      <c r="T1066" s="9">
        <v>25</v>
      </c>
      <c r="U1066" s="9">
        <f t="shared" si="254"/>
        <v>4465</v>
      </c>
      <c r="V1066" s="9">
        <f t="shared" si="255"/>
        <v>33</v>
      </c>
      <c r="W1066" s="7">
        <v>9.6</v>
      </c>
      <c r="X1066" s="7">
        <v>19.399999999999999</v>
      </c>
      <c r="Y1066" s="9">
        <v>0</v>
      </c>
      <c r="Z1066" s="9">
        <v>1</v>
      </c>
      <c r="AA1066" s="9">
        <v>1</v>
      </c>
      <c r="AB1066" s="9">
        <v>0</v>
      </c>
      <c r="AC1066" s="9">
        <v>0</v>
      </c>
      <c r="AD1066" s="29">
        <v>0</v>
      </c>
      <c r="AE1066" s="9">
        <v>0</v>
      </c>
      <c r="AF1066" s="9">
        <v>1</v>
      </c>
      <c r="AG1066" s="29">
        <v>0</v>
      </c>
      <c r="AH1066" s="9">
        <v>0</v>
      </c>
      <c r="AI1066" s="29">
        <v>1</v>
      </c>
      <c r="AJ1066" s="20">
        <v>2010</v>
      </c>
      <c r="AK1066" s="32">
        <v>2.1999999999999999E-2</v>
      </c>
      <c r="AL1066" s="32">
        <v>0.17299999999999999</v>
      </c>
      <c r="AM1066" s="32">
        <v>0.63600000000000001</v>
      </c>
      <c r="AN1066" s="42">
        <v>0.16900000000000001</v>
      </c>
      <c r="AO1066" s="41">
        <v>1</v>
      </c>
      <c r="AP1066" s="17">
        <v>0</v>
      </c>
      <c r="AQ1066" s="32">
        <v>0.53800000000000003</v>
      </c>
      <c r="AR1066" s="39">
        <v>0.46200000000000002</v>
      </c>
      <c r="AS1066">
        <v>0.755</v>
      </c>
      <c r="AT1066" s="39">
        <v>0.245</v>
      </c>
      <c r="AU1066">
        <v>0</v>
      </c>
      <c r="AV1066" s="17">
        <v>1</v>
      </c>
      <c r="AW1066">
        <v>0.19600000000000001</v>
      </c>
      <c r="AX1066" s="17">
        <v>0.80400000000000005</v>
      </c>
      <c r="AY1066" s="17" t="s">
        <v>519</v>
      </c>
      <c r="AZ1066">
        <v>0</v>
      </c>
      <c r="BA1066">
        <v>0</v>
      </c>
      <c r="BB1066">
        <v>0</v>
      </c>
      <c r="BC1066">
        <v>0</v>
      </c>
      <c r="BD1066">
        <v>1</v>
      </c>
      <c r="BE1066">
        <v>0</v>
      </c>
      <c r="BF1066" s="17">
        <v>0</v>
      </c>
      <c r="BG1066">
        <v>0</v>
      </c>
      <c r="BH1066">
        <v>1</v>
      </c>
      <c r="BI1066" s="17">
        <v>0</v>
      </c>
      <c r="BJ1066">
        <v>3067</v>
      </c>
      <c r="BK1066">
        <v>155</v>
      </c>
      <c r="BL1066" s="24">
        <v>37.4</v>
      </c>
      <c r="BM1066">
        <v>1</v>
      </c>
      <c r="BN1066">
        <v>0</v>
      </c>
      <c r="BO1066">
        <v>0</v>
      </c>
      <c r="BP1066">
        <v>0</v>
      </c>
      <c r="BQ1066">
        <v>0</v>
      </c>
      <c r="BR1066">
        <v>0</v>
      </c>
      <c r="BS1066">
        <v>0</v>
      </c>
      <c r="BT1066" s="17">
        <v>0</v>
      </c>
      <c r="BU1066">
        <v>0</v>
      </c>
      <c r="BV1066">
        <v>0</v>
      </c>
      <c r="BW1066">
        <v>1</v>
      </c>
      <c r="BX1066" s="17">
        <v>0</v>
      </c>
      <c r="BY1066">
        <v>0</v>
      </c>
      <c r="BZ1066">
        <v>0</v>
      </c>
      <c r="CA1066">
        <v>0</v>
      </c>
      <c r="CB1066">
        <v>0</v>
      </c>
      <c r="CC1066" s="17">
        <v>0</v>
      </c>
      <c r="CD1066">
        <v>1</v>
      </c>
      <c r="CE1066">
        <v>0</v>
      </c>
      <c r="CF1066">
        <v>1</v>
      </c>
      <c r="CG1066">
        <v>1</v>
      </c>
      <c r="CH1066">
        <v>0</v>
      </c>
      <c r="CI1066">
        <v>0</v>
      </c>
      <c r="CJ1066">
        <v>1</v>
      </c>
      <c r="CK1066">
        <v>0</v>
      </c>
      <c r="CL1066">
        <v>0</v>
      </c>
      <c r="CM1066">
        <v>0</v>
      </c>
      <c r="CN1066">
        <v>0</v>
      </c>
      <c r="CO1066" s="17">
        <v>1</v>
      </c>
      <c r="CP1066">
        <v>0.21149999999999999</v>
      </c>
      <c r="CQ1066">
        <v>15</v>
      </c>
      <c r="CR1066">
        <v>1</v>
      </c>
      <c r="CS1066">
        <v>0</v>
      </c>
      <c r="CT1066">
        <v>28</v>
      </c>
      <c r="CZ1066" s="33" t="s">
        <v>85</v>
      </c>
    </row>
    <row r="1067" spans="1:104" x14ac:dyDescent="0.25">
      <c r="A1067">
        <v>1066</v>
      </c>
      <c r="B1067">
        <v>71</v>
      </c>
      <c r="C1067" s="24" t="s">
        <v>4032</v>
      </c>
      <c r="D1067" s="12">
        <v>0.8</v>
      </c>
      <c r="E1067" s="13">
        <f t="shared" si="256"/>
        <v>0.32989690721649489</v>
      </c>
      <c r="F1067" s="7">
        <v>2.4249999999999998</v>
      </c>
      <c r="G1067" s="7">
        <f t="shared" si="249"/>
        <v>0.47010309278350515</v>
      </c>
      <c r="H1067" s="15">
        <f t="shared" si="250"/>
        <v>1.1298969072164948</v>
      </c>
      <c r="I1067" s="11">
        <f t="shared" si="251"/>
        <v>3.6267298423024875E-2</v>
      </c>
      <c r="J1067" s="32">
        <f t="shared" si="252"/>
        <v>1.495558697856696E-2</v>
      </c>
      <c r="K1067" s="32">
        <f t="shared" si="253"/>
        <v>66.864644057977301</v>
      </c>
      <c r="L1067" s="8">
        <v>1</v>
      </c>
      <c r="M1067" s="9">
        <v>0</v>
      </c>
      <c r="N1067" s="8">
        <v>0</v>
      </c>
      <c r="O1067" s="9">
        <v>0</v>
      </c>
      <c r="P1067" s="9">
        <v>0</v>
      </c>
      <c r="Q1067" s="9">
        <v>0</v>
      </c>
      <c r="R1067" s="9">
        <v>1</v>
      </c>
      <c r="S1067" s="8">
        <v>4491</v>
      </c>
      <c r="T1067" s="9">
        <v>25</v>
      </c>
      <c r="U1067" s="9">
        <f t="shared" si="254"/>
        <v>4465</v>
      </c>
      <c r="V1067" s="9">
        <f t="shared" si="255"/>
        <v>33</v>
      </c>
      <c r="W1067" s="7">
        <v>9.6</v>
      </c>
      <c r="X1067" s="7">
        <v>19.399999999999999</v>
      </c>
      <c r="Y1067" s="9">
        <v>0</v>
      </c>
      <c r="Z1067" s="9">
        <v>1</v>
      </c>
      <c r="AA1067" s="9">
        <v>1</v>
      </c>
      <c r="AB1067" s="9">
        <v>0</v>
      </c>
      <c r="AC1067" s="9">
        <v>0</v>
      </c>
      <c r="AD1067" s="29">
        <v>0</v>
      </c>
      <c r="AE1067" s="9">
        <v>0</v>
      </c>
      <c r="AF1067" s="9">
        <v>1</v>
      </c>
      <c r="AG1067" s="29">
        <v>0</v>
      </c>
      <c r="AH1067" s="9">
        <v>0</v>
      </c>
      <c r="AI1067" s="29">
        <v>1</v>
      </c>
      <c r="AJ1067" s="20">
        <v>2010</v>
      </c>
      <c r="AK1067" s="32">
        <v>2.1999999999999999E-2</v>
      </c>
      <c r="AL1067" s="32">
        <v>0.17299999999999999</v>
      </c>
      <c r="AM1067" s="32">
        <v>0.63600000000000001</v>
      </c>
      <c r="AN1067" s="42">
        <v>0.16900000000000001</v>
      </c>
      <c r="AO1067" s="41">
        <v>1</v>
      </c>
      <c r="AP1067" s="17">
        <v>0</v>
      </c>
      <c r="AQ1067" s="32">
        <v>0.53800000000000003</v>
      </c>
      <c r="AR1067" s="39">
        <v>0.46200000000000002</v>
      </c>
      <c r="AS1067">
        <v>0.755</v>
      </c>
      <c r="AT1067" s="39">
        <v>0.245</v>
      </c>
      <c r="AU1067">
        <v>0</v>
      </c>
      <c r="AV1067" s="17">
        <v>1</v>
      </c>
      <c r="AW1067">
        <v>0.19600000000000001</v>
      </c>
      <c r="AX1067" s="17">
        <v>0.80400000000000005</v>
      </c>
      <c r="AY1067" s="17" t="s">
        <v>519</v>
      </c>
      <c r="AZ1067">
        <v>0</v>
      </c>
      <c r="BA1067">
        <v>0</v>
      </c>
      <c r="BB1067">
        <v>0</v>
      </c>
      <c r="BC1067">
        <v>0</v>
      </c>
      <c r="BD1067">
        <v>1</v>
      </c>
      <c r="BE1067">
        <v>0</v>
      </c>
      <c r="BF1067" s="17">
        <v>0</v>
      </c>
      <c r="BG1067">
        <v>0</v>
      </c>
      <c r="BH1067">
        <v>1</v>
      </c>
      <c r="BI1067" s="17">
        <v>0</v>
      </c>
      <c r="BJ1067">
        <v>3067</v>
      </c>
      <c r="BK1067">
        <v>155</v>
      </c>
      <c r="BL1067" s="24">
        <v>37.4</v>
      </c>
      <c r="BM1067">
        <v>1</v>
      </c>
      <c r="BN1067">
        <v>0</v>
      </c>
      <c r="BO1067">
        <v>0</v>
      </c>
      <c r="BP1067">
        <v>0</v>
      </c>
      <c r="BQ1067">
        <v>0</v>
      </c>
      <c r="BR1067">
        <v>0</v>
      </c>
      <c r="BS1067">
        <v>0</v>
      </c>
      <c r="BT1067" s="17">
        <v>0</v>
      </c>
      <c r="BU1067">
        <v>0</v>
      </c>
      <c r="BV1067">
        <v>0</v>
      </c>
      <c r="BW1067">
        <v>1</v>
      </c>
      <c r="BX1067" s="17">
        <v>0</v>
      </c>
      <c r="BY1067">
        <v>0</v>
      </c>
      <c r="BZ1067">
        <v>0</v>
      </c>
      <c r="CA1067">
        <v>0</v>
      </c>
      <c r="CB1067">
        <v>0</v>
      </c>
      <c r="CC1067" s="17">
        <v>0</v>
      </c>
      <c r="CD1067">
        <v>1</v>
      </c>
      <c r="CE1067">
        <v>0</v>
      </c>
      <c r="CF1067">
        <v>1</v>
      </c>
      <c r="CG1067">
        <v>1</v>
      </c>
      <c r="CH1067">
        <v>0</v>
      </c>
      <c r="CI1067">
        <v>0</v>
      </c>
      <c r="CJ1067">
        <v>1</v>
      </c>
      <c r="CK1067">
        <v>0</v>
      </c>
      <c r="CL1067">
        <v>0</v>
      </c>
      <c r="CM1067">
        <v>0</v>
      </c>
      <c r="CN1067">
        <v>0</v>
      </c>
      <c r="CO1067" s="17">
        <v>1</v>
      </c>
      <c r="CP1067">
        <v>0.21149999999999999</v>
      </c>
      <c r="CQ1067">
        <v>15</v>
      </c>
      <c r="CR1067">
        <v>1</v>
      </c>
      <c r="CS1067">
        <v>0</v>
      </c>
      <c r="CT1067">
        <v>28</v>
      </c>
      <c r="CZ1067" s="33" t="s">
        <v>85</v>
      </c>
    </row>
    <row r="1068" spans="1:104" x14ac:dyDescent="0.25">
      <c r="A1068">
        <v>1067</v>
      </c>
      <c r="B1068">
        <v>71</v>
      </c>
      <c r="C1068" s="24" t="s">
        <v>4032</v>
      </c>
      <c r="D1068" s="12">
        <v>4.2</v>
      </c>
      <c r="E1068" s="13">
        <f t="shared" si="256"/>
        <v>1.3607142857142855</v>
      </c>
      <c r="F1068" s="7">
        <v>3.0866141732283472</v>
      </c>
      <c r="G1068" s="7">
        <f t="shared" si="249"/>
        <v>2.8392857142857144</v>
      </c>
      <c r="H1068" s="15">
        <f t="shared" si="250"/>
        <v>5.5607142857142859</v>
      </c>
      <c r="I1068" s="11">
        <f t="shared" si="251"/>
        <v>4.6143312752539134E-2</v>
      </c>
      <c r="J1068" s="32">
        <f t="shared" si="252"/>
        <v>1.4949491631562421E-2</v>
      </c>
      <c r="K1068" s="32">
        <f t="shared" si="253"/>
        <v>66.891906738067902</v>
      </c>
      <c r="L1068" s="8">
        <v>1</v>
      </c>
      <c r="M1068" s="9">
        <v>0</v>
      </c>
      <c r="N1068" s="8">
        <v>0</v>
      </c>
      <c r="O1068" s="9">
        <v>0</v>
      </c>
      <c r="P1068" s="9">
        <v>0</v>
      </c>
      <c r="Q1068" s="9">
        <v>0</v>
      </c>
      <c r="R1068" s="9">
        <v>1</v>
      </c>
      <c r="S1068" s="8">
        <v>4491</v>
      </c>
      <c r="T1068" s="9">
        <v>25</v>
      </c>
      <c r="U1068" s="9">
        <f t="shared" si="254"/>
        <v>4465</v>
      </c>
      <c r="V1068" s="9">
        <f t="shared" si="255"/>
        <v>33</v>
      </c>
      <c r="W1068" s="7">
        <v>9.6</v>
      </c>
      <c r="X1068" s="7">
        <v>19.399999999999999</v>
      </c>
      <c r="Y1068" s="9">
        <v>0</v>
      </c>
      <c r="Z1068" s="9">
        <v>1</v>
      </c>
      <c r="AA1068" s="9">
        <v>1</v>
      </c>
      <c r="AB1068" s="9">
        <v>0</v>
      </c>
      <c r="AC1068" s="9">
        <v>0</v>
      </c>
      <c r="AD1068" s="29">
        <v>0</v>
      </c>
      <c r="AE1068" s="9">
        <v>0</v>
      </c>
      <c r="AF1068" s="9">
        <v>1</v>
      </c>
      <c r="AG1068" s="29">
        <v>0</v>
      </c>
      <c r="AH1068" s="9">
        <v>0</v>
      </c>
      <c r="AI1068" s="29">
        <v>1</v>
      </c>
      <c r="AJ1068" s="20">
        <v>2010</v>
      </c>
      <c r="AK1068" s="32">
        <v>2.1999999999999999E-2</v>
      </c>
      <c r="AL1068" s="32">
        <v>0.17299999999999999</v>
      </c>
      <c r="AM1068" s="32">
        <v>0.63600000000000001</v>
      </c>
      <c r="AN1068" s="42">
        <v>0.16900000000000001</v>
      </c>
      <c r="AO1068" s="41">
        <v>1</v>
      </c>
      <c r="AP1068" s="17">
        <v>0</v>
      </c>
      <c r="AQ1068" s="32">
        <v>0.53800000000000003</v>
      </c>
      <c r="AR1068" s="39">
        <v>0.46200000000000002</v>
      </c>
      <c r="AS1068">
        <v>0.755</v>
      </c>
      <c r="AT1068" s="39">
        <v>0.245</v>
      </c>
      <c r="AU1068">
        <v>0</v>
      </c>
      <c r="AV1068" s="17">
        <v>1</v>
      </c>
      <c r="AW1068">
        <v>0.19600000000000001</v>
      </c>
      <c r="AX1068" s="17">
        <v>0.80400000000000005</v>
      </c>
      <c r="AY1068" s="17" t="s">
        <v>519</v>
      </c>
      <c r="AZ1068">
        <v>0</v>
      </c>
      <c r="BA1068">
        <v>0</v>
      </c>
      <c r="BB1068">
        <v>0</v>
      </c>
      <c r="BC1068">
        <v>0</v>
      </c>
      <c r="BD1068">
        <v>1</v>
      </c>
      <c r="BE1068">
        <v>0</v>
      </c>
      <c r="BF1068" s="17">
        <v>0</v>
      </c>
      <c r="BG1068">
        <v>0</v>
      </c>
      <c r="BH1068">
        <v>1</v>
      </c>
      <c r="BI1068" s="17">
        <v>0</v>
      </c>
      <c r="BJ1068">
        <v>3067</v>
      </c>
      <c r="BK1068">
        <v>155</v>
      </c>
      <c r="BL1068" s="24">
        <v>37.4</v>
      </c>
      <c r="BM1068">
        <v>1</v>
      </c>
      <c r="BN1068">
        <v>0</v>
      </c>
      <c r="BO1068">
        <v>0</v>
      </c>
      <c r="BP1068">
        <v>0</v>
      </c>
      <c r="BQ1068">
        <v>0</v>
      </c>
      <c r="BR1068">
        <v>0</v>
      </c>
      <c r="BS1068">
        <v>0</v>
      </c>
      <c r="BT1068" s="17">
        <v>0</v>
      </c>
      <c r="BU1068">
        <v>0</v>
      </c>
      <c r="BV1068">
        <v>0</v>
      </c>
      <c r="BW1068">
        <v>1</v>
      </c>
      <c r="BX1068" s="17">
        <v>0</v>
      </c>
      <c r="BY1068">
        <v>0</v>
      </c>
      <c r="BZ1068">
        <v>0</v>
      </c>
      <c r="CA1068">
        <v>0</v>
      </c>
      <c r="CB1068">
        <v>0</v>
      </c>
      <c r="CC1068" s="17">
        <v>0</v>
      </c>
      <c r="CD1068">
        <v>1</v>
      </c>
      <c r="CE1068">
        <v>0</v>
      </c>
      <c r="CF1068">
        <v>1</v>
      </c>
      <c r="CG1068">
        <v>1</v>
      </c>
      <c r="CH1068">
        <v>0</v>
      </c>
      <c r="CI1068">
        <v>0</v>
      </c>
      <c r="CJ1068">
        <v>1</v>
      </c>
      <c r="CK1068">
        <v>0</v>
      </c>
      <c r="CL1068">
        <v>0</v>
      </c>
      <c r="CM1068">
        <v>0</v>
      </c>
      <c r="CN1068">
        <v>0</v>
      </c>
      <c r="CO1068" s="17">
        <v>1</v>
      </c>
      <c r="CP1068">
        <v>0.21149999999999999</v>
      </c>
      <c r="CQ1068">
        <v>15</v>
      </c>
      <c r="CR1068">
        <v>1</v>
      </c>
      <c r="CS1068">
        <v>0</v>
      </c>
      <c r="CT1068">
        <v>28</v>
      </c>
      <c r="CZ1068" s="33" t="s">
        <v>85</v>
      </c>
    </row>
    <row r="1069" spans="1:104" x14ac:dyDescent="0.25">
      <c r="A1069">
        <v>1068</v>
      </c>
      <c r="B1069">
        <v>71</v>
      </c>
      <c r="C1069" s="24" t="s">
        <v>4032</v>
      </c>
      <c r="D1069" s="12">
        <v>17.899999999999999</v>
      </c>
      <c r="E1069" s="13">
        <f t="shared" si="256"/>
        <v>3.8027314112291348</v>
      </c>
      <c r="F1069" s="7">
        <v>4.7071428571428573</v>
      </c>
      <c r="G1069" s="7">
        <f t="shared" si="249"/>
        <v>14.097268588770863</v>
      </c>
      <c r="H1069" s="15">
        <f t="shared" si="250"/>
        <v>21.702731411229134</v>
      </c>
      <c r="I1069" s="11">
        <f t="shared" si="251"/>
        <v>7.0270288557333763E-2</v>
      </c>
      <c r="J1069" s="32">
        <f t="shared" si="252"/>
        <v>1.4928437629782592E-2</v>
      </c>
      <c r="K1069" s="32">
        <f t="shared" si="253"/>
        <v>66.98624630383128</v>
      </c>
      <c r="L1069" s="8">
        <v>1</v>
      </c>
      <c r="M1069" s="9">
        <v>0</v>
      </c>
      <c r="N1069" s="8">
        <v>0</v>
      </c>
      <c r="O1069" s="9">
        <v>0</v>
      </c>
      <c r="P1069" s="9">
        <v>0</v>
      </c>
      <c r="Q1069" s="9">
        <v>0</v>
      </c>
      <c r="R1069" s="9">
        <v>1</v>
      </c>
      <c r="S1069" s="8">
        <v>4491</v>
      </c>
      <c r="T1069" s="9">
        <v>25</v>
      </c>
      <c r="U1069" s="9">
        <f t="shared" si="254"/>
        <v>4465</v>
      </c>
      <c r="V1069" s="9">
        <f t="shared" si="255"/>
        <v>33</v>
      </c>
      <c r="W1069" s="7">
        <v>9.6</v>
      </c>
      <c r="X1069" s="7">
        <v>19.399999999999999</v>
      </c>
      <c r="Y1069" s="9">
        <v>0</v>
      </c>
      <c r="Z1069" s="9">
        <v>1</v>
      </c>
      <c r="AA1069" s="9">
        <v>1</v>
      </c>
      <c r="AB1069" s="9">
        <v>0</v>
      </c>
      <c r="AC1069" s="9">
        <v>0</v>
      </c>
      <c r="AD1069" s="29">
        <v>0</v>
      </c>
      <c r="AE1069" s="9">
        <v>0</v>
      </c>
      <c r="AF1069" s="9">
        <v>1</v>
      </c>
      <c r="AG1069" s="29">
        <v>0</v>
      </c>
      <c r="AH1069" s="9">
        <v>0</v>
      </c>
      <c r="AI1069" s="29">
        <v>1</v>
      </c>
      <c r="AJ1069" s="20">
        <v>2010</v>
      </c>
      <c r="AK1069" s="32">
        <v>2.1999999999999999E-2</v>
      </c>
      <c r="AL1069" s="32">
        <v>0.17299999999999999</v>
      </c>
      <c r="AM1069" s="32">
        <v>0.63600000000000001</v>
      </c>
      <c r="AN1069" s="42">
        <v>0.16900000000000001</v>
      </c>
      <c r="AO1069" s="41">
        <v>1</v>
      </c>
      <c r="AP1069" s="17">
        <v>0</v>
      </c>
      <c r="AQ1069" s="32">
        <v>0.53800000000000003</v>
      </c>
      <c r="AR1069" s="39">
        <v>0.46200000000000002</v>
      </c>
      <c r="AS1069">
        <v>0.755</v>
      </c>
      <c r="AT1069" s="39">
        <v>0.245</v>
      </c>
      <c r="AU1069">
        <v>0</v>
      </c>
      <c r="AV1069" s="17">
        <v>1</v>
      </c>
      <c r="AW1069">
        <v>0.19600000000000001</v>
      </c>
      <c r="AX1069" s="17">
        <v>0.80400000000000005</v>
      </c>
      <c r="AY1069" s="17" t="s">
        <v>519</v>
      </c>
      <c r="AZ1069">
        <v>0</v>
      </c>
      <c r="BA1069">
        <v>0</v>
      </c>
      <c r="BB1069">
        <v>0</v>
      </c>
      <c r="BC1069">
        <v>0</v>
      </c>
      <c r="BD1069">
        <v>1</v>
      </c>
      <c r="BE1069">
        <v>0</v>
      </c>
      <c r="BF1069" s="17">
        <v>0</v>
      </c>
      <c r="BG1069">
        <v>0</v>
      </c>
      <c r="BH1069">
        <v>1</v>
      </c>
      <c r="BI1069" s="17">
        <v>0</v>
      </c>
      <c r="BJ1069">
        <v>3067</v>
      </c>
      <c r="BK1069">
        <v>155</v>
      </c>
      <c r="BL1069" s="24">
        <v>37.4</v>
      </c>
      <c r="BM1069">
        <v>1</v>
      </c>
      <c r="BN1069">
        <v>0</v>
      </c>
      <c r="BO1069">
        <v>0</v>
      </c>
      <c r="BP1069">
        <v>0</v>
      </c>
      <c r="BQ1069">
        <v>0</v>
      </c>
      <c r="BR1069">
        <v>0</v>
      </c>
      <c r="BS1069">
        <v>0</v>
      </c>
      <c r="BT1069" s="17">
        <v>0</v>
      </c>
      <c r="BU1069">
        <v>0</v>
      </c>
      <c r="BV1069">
        <v>0</v>
      </c>
      <c r="BW1069">
        <v>1</v>
      </c>
      <c r="BX1069" s="17">
        <v>0</v>
      </c>
      <c r="BY1069">
        <v>0</v>
      </c>
      <c r="BZ1069">
        <v>0</v>
      </c>
      <c r="CA1069">
        <v>0</v>
      </c>
      <c r="CB1069">
        <v>0</v>
      </c>
      <c r="CC1069" s="17">
        <v>0</v>
      </c>
      <c r="CD1069">
        <v>1</v>
      </c>
      <c r="CE1069">
        <v>0</v>
      </c>
      <c r="CF1069">
        <v>1</v>
      </c>
      <c r="CG1069">
        <v>1</v>
      </c>
      <c r="CH1069">
        <v>0</v>
      </c>
      <c r="CI1069">
        <v>0</v>
      </c>
      <c r="CJ1069">
        <v>1</v>
      </c>
      <c r="CK1069">
        <v>0</v>
      </c>
      <c r="CL1069">
        <v>0</v>
      </c>
      <c r="CM1069">
        <v>0</v>
      </c>
      <c r="CN1069">
        <v>0</v>
      </c>
      <c r="CO1069" s="17">
        <v>1</v>
      </c>
      <c r="CP1069">
        <v>0.21149999999999999</v>
      </c>
      <c r="CQ1069">
        <v>15</v>
      </c>
      <c r="CR1069">
        <v>1</v>
      </c>
      <c r="CS1069">
        <v>0</v>
      </c>
      <c r="CT1069">
        <v>28</v>
      </c>
      <c r="CZ1069" s="33" t="s">
        <v>85</v>
      </c>
    </row>
    <row r="1070" spans="1:104" x14ac:dyDescent="0.25">
      <c r="A1070">
        <v>1069</v>
      </c>
      <c r="B1070">
        <v>71</v>
      </c>
      <c r="C1070" s="24" t="s">
        <v>4032</v>
      </c>
      <c r="D1070" s="12">
        <v>19.600000000000001</v>
      </c>
      <c r="E1070" s="13">
        <f t="shared" si="256"/>
        <v>2.2043591979075852</v>
      </c>
      <c r="F1070" s="7">
        <v>8.8914728682170541</v>
      </c>
      <c r="G1070" s="7">
        <f t="shared" si="249"/>
        <v>17.395640802092416</v>
      </c>
      <c r="H1070" s="15">
        <f t="shared" si="250"/>
        <v>21.804359197907587</v>
      </c>
      <c r="I1070" s="11">
        <f t="shared" si="251"/>
        <v>0.13190211542131122</v>
      </c>
      <c r="J1070" s="32">
        <f t="shared" si="252"/>
        <v>1.4834675579205881E-2</v>
      </c>
      <c r="K1070" s="32">
        <f t="shared" si="253"/>
        <v>67.409630541683285</v>
      </c>
      <c r="L1070" s="8">
        <v>1</v>
      </c>
      <c r="M1070" s="9">
        <v>0</v>
      </c>
      <c r="N1070" s="8">
        <v>0</v>
      </c>
      <c r="O1070" s="9">
        <v>0</v>
      </c>
      <c r="P1070" s="9">
        <v>0</v>
      </c>
      <c r="Q1070" s="9">
        <v>0</v>
      </c>
      <c r="R1070" s="9">
        <v>1</v>
      </c>
      <c r="S1070" s="8">
        <v>4491</v>
      </c>
      <c r="T1070" s="9">
        <v>25</v>
      </c>
      <c r="U1070" s="9">
        <f t="shared" si="254"/>
        <v>4465</v>
      </c>
      <c r="V1070" s="9">
        <f t="shared" si="255"/>
        <v>33</v>
      </c>
      <c r="W1070" s="7">
        <v>9.6</v>
      </c>
      <c r="X1070" s="7">
        <v>19.399999999999999</v>
      </c>
      <c r="Y1070" s="9">
        <v>0</v>
      </c>
      <c r="Z1070" s="9">
        <v>1</v>
      </c>
      <c r="AA1070" s="9">
        <v>1</v>
      </c>
      <c r="AB1070" s="9">
        <v>0</v>
      </c>
      <c r="AC1070" s="9">
        <v>0</v>
      </c>
      <c r="AD1070" s="29">
        <v>0</v>
      </c>
      <c r="AE1070" s="9">
        <v>0</v>
      </c>
      <c r="AF1070" s="9">
        <v>1</v>
      </c>
      <c r="AG1070" s="29">
        <v>0</v>
      </c>
      <c r="AH1070" s="9">
        <v>0</v>
      </c>
      <c r="AI1070" s="29">
        <v>1</v>
      </c>
      <c r="AJ1070" s="20">
        <v>2010</v>
      </c>
      <c r="AK1070" s="32">
        <v>2.1999999999999999E-2</v>
      </c>
      <c r="AL1070" s="32">
        <v>0.17299999999999999</v>
      </c>
      <c r="AM1070" s="32">
        <v>0.63600000000000001</v>
      </c>
      <c r="AN1070" s="42">
        <v>0.16900000000000001</v>
      </c>
      <c r="AO1070" s="41">
        <v>1</v>
      </c>
      <c r="AP1070" s="17">
        <v>0</v>
      </c>
      <c r="AQ1070" s="32">
        <v>0.53800000000000003</v>
      </c>
      <c r="AR1070" s="39">
        <v>0.46200000000000002</v>
      </c>
      <c r="AS1070">
        <v>0.755</v>
      </c>
      <c r="AT1070" s="39">
        <v>0.245</v>
      </c>
      <c r="AU1070">
        <v>0</v>
      </c>
      <c r="AV1070" s="17">
        <v>1</v>
      </c>
      <c r="AW1070">
        <v>0.19600000000000001</v>
      </c>
      <c r="AX1070" s="17">
        <v>0.80400000000000005</v>
      </c>
      <c r="AY1070" s="17" t="s">
        <v>519</v>
      </c>
      <c r="AZ1070">
        <v>0</v>
      </c>
      <c r="BA1070">
        <v>0</v>
      </c>
      <c r="BB1070">
        <v>0</v>
      </c>
      <c r="BC1070">
        <v>0</v>
      </c>
      <c r="BD1070">
        <v>1</v>
      </c>
      <c r="BE1070">
        <v>0</v>
      </c>
      <c r="BF1070" s="17">
        <v>0</v>
      </c>
      <c r="BG1070">
        <v>0</v>
      </c>
      <c r="BH1070">
        <v>1</v>
      </c>
      <c r="BI1070" s="17">
        <v>0</v>
      </c>
      <c r="BJ1070">
        <v>3067</v>
      </c>
      <c r="BK1070">
        <v>155</v>
      </c>
      <c r="BL1070" s="24">
        <v>37.4</v>
      </c>
      <c r="BM1070">
        <v>1</v>
      </c>
      <c r="BN1070">
        <v>0</v>
      </c>
      <c r="BO1070">
        <v>0</v>
      </c>
      <c r="BP1070">
        <v>0</v>
      </c>
      <c r="BQ1070">
        <v>0</v>
      </c>
      <c r="BR1070">
        <v>0</v>
      </c>
      <c r="BS1070">
        <v>0</v>
      </c>
      <c r="BT1070" s="17">
        <v>0</v>
      </c>
      <c r="BU1070">
        <v>0</v>
      </c>
      <c r="BV1070">
        <v>0</v>
      </c>
      <c r="BW1070">
        <v>1</v>
      </c>
      <c r="BX1070" s="17">
        <v>0</v>
      </c>
      <c r="BY1070">
        <v>0</v>
      </c>
      <c r="BZ1070">
        <v>0</v>
      </c>
      <c r="CA1070">
        <v>0</v>
      </c>
      <c r="CB1070">
        <v>0</v>
      </c>
      <c r="CC1070" s="17">
        <v>0</v>
      </c>
      <c r="CD1070">
        <v>1</v>
      </c>
      <c r="CE1070">
        <v>0</v>
      </c>
      <c r="CF1070">
        <v>1</v>
      </c>
      <c r="CG1070">
        <v>1</v>
      </c>
      <c r="CH1070">
        <v>0</v>
      </c>
      <c r="CI1070">
        <v>0</v>
      </c>
      <c r="CJ1070">
        <v>1</v>
      </c>
      <c r="CK1070">
        <v>0</v>
      </c>
      <c r="CL1070">
        <v>0</v>
      </c>
      <c r="CM1070">
        <v>0</v>
      </c>
      <c r="CN1070">
        <v>0</v>
      </c>
      <c r="CO1070" s="17">
        <v>1</v>
      </c>
      <c r="CP1070">
        <v>0.21149999999999999</v>
      </c>
      <c r="CQ1070">
        <v>15</v>
      </c>
      <c r="CR1070">
        <v>1</v>
      </c>
      <c r="CS1070">
        <v>0</v>
      </c>
      <c r="CT1070">
        <v>28</v>
      </c>
      <c r="CZ1070" s="33" t="s">
        <v>85</v>
      </c>
    </row>
    <row r="1071" spans="1:104" x14ac:dyDescent="0.25">
      <c r="A1071">
        <v>1070</v>
      </c>
      <c r="B1071">
        <v>71</v>
      </c>
      <c r="C1071" s="24" t="s">
        <v>4032</v>
      </c>
      <c r="D1071" s="12">
        <v>1.3</v>
      </c>
      <c r="E1071" s="13">
        <f t="shared" si="256"/>
        <v>1.3661016949152542</v>
      </c>
      <c r="F1071" s="7">
        <v>0.95161290322580649</v>
      </c>
      <c r="G1071" s="7">
        <f t="shared" si="249"/>
        <v>-6.6101694915254194E-2</v>
      </c>
      <c r="H1071" s="15">
        <f t="shared" si="250"/>
        <v>2.6661016949152545</v>
      </c>
      <c r="I1071" s="11">
        <f t="shared" si="251"/>
        <v>2.6272961816008172E-2</v>
      </c>
      <c r="J1071" s="32">
        <f t="shared" si="252"/>
        <v>2.7608875128686552E-2</v>
      </c>
      <c r="K1071" s="32">
        <f t="shared" si="253"/>
        <v>36.220236983178147</v>
      </c>
      <c r="L1071" s="8">
        <v>1</v>
      </c>
      <c r="M1071" s="9">
        <v>0</v>
      </c>
      <c r="N1071" s="8">
        <v>0</v>
      </c>
      <c r="O1071" s="9">
        <v>0</v>
      </c>
      <c r="P1071" s="9">
        <v>0</v>
      </c>
      <c r="Q1071" s="9">
        <v>0</v>
      </c>
      <c r="R1071" s="9">
        <v>1</v>
      </c>
      <c r="S1071" s="8">
        <v>1319</v>
      </c>
      <c r="T1071" s="9">
        <v>7</v>
      </c>
      <c r="U1071" s="9">
        <f t="shared" si="254"/>
        <v>1311</v>
      </c>
      <c r="V1071" s="9">
        <f t="shared" si="255"/>
        <v>33</v>
      </c>
      <c r="W1071" s="7">
        <v>7.3</v>
      </c>
      <c r="X1071" s="7">
        <v>17.5</v>
      </c>
      <c r="Y1071" s="9">
        <v>0</v>
      </c>
      <c r="Z1071" s="9">
        <v>1</v>
      </c>
      <c r="AA1071" s="9">
        <v>1</v>
      </c>
      <c r="AB1071" s="9">
        <v>0</v>
      </c>
      <c r="AC1071" s="9">
        <v>0</v>
      </c>
      <c r="AD1071" s="29">
        <v>0</v>
      </c>
      <c r="AE1071" s="9">
        <v>0</v>
      </c>
      <c r="AF1071" s="9">
        <v>1</v>
      </c>
      <c r="AG1071" s="29">
        <v>0</v>
      </c>
      <c r="AH1071" s="9">
        <v>0</v>
      </c>
      <c r="AI1071" s="29">
        <v>1</v>
      </c>
      <c r="AJ1071" s="20">
        <v>2014</v>
      </c>
      <c r="AK1071" s="32">
        <v>4.8000000000000001E-2</v>
      </c>
      <c r="AL1071" s="32">
        <v>0.32700000000000001</v>
      </c>
      <c r="AM1071" s="32">
        <v>0.47399999999999998</v>
      </c>
      <c r="AN1071" s="42">
        <v>0.151</v>
      </c>
      <c r="AO1071" s="41">
        <v>1</v>
      </c>
      <c r="AP1071" s="17">
        <v>0</v>
      </c>
      <c r="AQ1071" s="32">
        <v>0.53100000000000003</v>
      </c>
      <c r="AR1071" s="39">
        <v>0.46899999999999997</v>
      </c>
      <c r="AS1071">
        <v>0.69299999999999995</v>
      </c>
      <c r="AT1071" s="39">
        <v>0.307</v>
      </c>
      <c r="AU1071">
        <v>0</v>
      </c>
      <c r="AV1071" s="17">
        <v>1</v>
      </c>
      <c r="AW1071">
        <v>0.33800000000000002</v>
      </c>
      <c r="AX1071" s="17">
        <v>0.66200000000000003</v>
      </c>
      <c r="AY1071" s="17" t="s">
        <v>577</v>
      </c>
      <c r="AZ1071">
        <v>0</v>
      </c>
      <c r="BA1071">
        <v>0</v>
      </c>
      <c r="BB1071">
        <v>0</v>
      </c>
      <c r="BC1071">
        <v>0</v>
      </c>
      <c r="BD1071">
        <v>1</v>
      </c>
      <c r="BE1071">
        <v>0</v>
      </c>
      <c r="BF1071" s="17">
        <v>0</v>
      </c>
      <c r="BG1071">
        <v>0</v>
      </c>
      <c r="BH1071">
        <v>1</v>
      </c>
      <c r="BI1071" s="17">
        <v>0</v>
      </c>
      <c r="BJ1071">
        <v>2614</v>
      </c>
      <c r="BK1071">
        <v>63</v>
      </c>
      <c r="BL1071" s="24">
        <v>37.200000000000003</v>
      </c>
      <c r="BM1071">
        <v>1</v>
      </c>
      <c r="BN1071">
        <v>0</v>
      </c>
      <c r="BO1071">
        <v>0</v>
      </c>
      <c r="BP1071">
        <v>0</v>
      </c>
      <c r="BQ1071">
        <v>0</v>
      </c>
      <c r="BR1071">
        <v>0</v>
      </c>
      <c r="BS1071">
        <v>0</v>
      </c>
      <c r="BT1071" s="17">
        <v>0</v>
      </c>
      <c r="BU1071">
        <v>0</v>
      </c>
      <c r="BV1071">
        <v>0</v>
      </c>
      <c r="BW1071">
        <v>1</v>
      </c>
      <c r="BX1071" s="17">
        <v>0</v>
      </c>
      <c r="BY1071">
        <v>0</v>
      </c>
      <c r="BZ1071">
        <v>0</v>
      </c>
      <c r="CA1071">
        <v>0</v>
      </c>
      <c r="CB1071">
        <v>0</v>
      </c>
      <c r="CC1071" s="17">
        <v>0</v>
      </c>
      <c r="CD1071">
        <v>0</v>
      </c>
      <c r="CE1071">
        <v>0</v>
      </c>
      <c r="CF1071">
        <v>1</v>
      </c>
      <c r="CG1071">
        <v>1</v>
      </c>
      <c r="CH1071">
        <v>0</v>
      </c>
      <c r="CI1071">
        <v>0</v>
      </c>
      <c r="CJ1071">
        <v>0</v>
      </c>
      <c r="CK1071">
        <v>0</v>
      </c>
      <c r="CL1071">
        <v>0</v>
      </c>
      <c r="CM1071">
        <v>0</v>
      </c>
      <c r="CN1071">
        <v>0</v>
      </c>
      <c r="CO1071" s="17">
        <v>0</v>
      </c>
      <c r="CP1071">
        <v>0.21149999999999999</v>
      </c>
      <c r="CQ1071">
        <v>15</v>
      </c>
      <c r="CR1071">
        <v>1</v>
      </c>
      <c r="CS1071">
        <v>0</v>
      </c>
      <c r="CT1071">
        <v>28</v>
      </c>
      <c r="CZ1071" s="33" t="s">
        <v>85</v>
      </c>
    </row>
    <row r="1072" spans="1:104" x14ac:dyDescent="0.25">
      <c r="A1072">
        <v>1071</v>
      </c>
      <c r="B1072">
        <v>71</v>
      </c>
      <c r="C1072" s="24" t="s">
        <v>4032</v>
      </c>
      <c r="D1072" s="12">
        <v>5.4</v>
      </c>
      <c r="E1072" s="13">
        <f t="shared" si="256"/>
        <v>1.7270270270270269</v>
      </c>
      <c r="F1072" s="7">
        <v>3.126760563380282</v>
      </c>
      <c r="G1072" s="7">
        <f t="shared" si="249"/>
        <v>3.6729729729729734</v>
      </c>
      <c r="H1072" s="15">
        <f t="shared" si="250"/>
        <v>7.1270270270270277</v>
      </c>
      <c r="I1072" s="11">
        <f t="shared" si="251"/>
        <v>8.6035945846518913E-2</v>
      </c>
      <c r="J1072" s="32">
        <f t="shared" si="252"/>
        <v>2.751600069866145E-2</v>
      </c>
      <c r="K1072" s="32">
        <f t="shared" si="253"/>
        <v>36.342490718451181</v>
      </c>
      <c r="L1072" s="8">
        <v>1</v>
      </c>
      <c r="M1072" s="9">
        <v>0</v>
      </c>
      <c r="N1072" s="8">
        <v>0</v>
      </c>
      <c r="O1072" s="9">
        <v>0</v>
      </c>
      <c r="P1072" s="9">
        <v>0</v>
      </c>
      <c r="Q1072" s="9">
        <v>0</v>
      </c>
      <c r="R1072" s="9">
        <v>1</v>
      </c>
      <c r="S1072" s="8">
        <v>1319</v>
      </c>
      <c r="T1072" s="9">
        <v>7</v>
      </c>
      <c r="U1072" s="9">
        <f t="shared" si="254"/>
        <v>1311</v>
      </c>
      <c r="V1072" s="9">
        <f t="shared" si="255"/>
        <v>33</v>
      </c>
      <c r="W1072" s="7">
        <v>7.3</v>
      </c>
      <c r="X1072" s="7">
        <v>17.5</v>
      </c>
      <c r="Y1072" s="9">
        <v>0</v>
      </c>
      <c r="Z1072" s="9">
        <v>1</v>
      </c>
      <c r="AA1072" s="9">
        <v>1</v>
      </c>
      <c r="AB1072" s="9">
        <v>0</v>
      </c>
      <c r="AC1072" s="9">
        <v>0</v>
      </c>
      <c r="AD1072" s="29">
        <v>0</v>
      </c>
      <c r="AE1072" s="9">
        <v>0</v>
      </c>
      <c r="AF1072" s="9">
        <v>1</v>
      </c>
      <c r="AG1072" s="29">
        <v>0</v>
      </c>
      <c r="AH1072" s="9">
        <v>0</v>
      </c>
      <c r="AI1072" s="29">
        <v>1</v>
      </c>
      <c r="AJ1072" s="20">
        <v>2014</v>
      </c>
      <c r="AK1072" s="32">
        <v>4.8000000000000001E-2</v>
      </c>
      <c r="AL1072" s="32">
        <v>0.32700000000000001</v>
      </c>
      <c r="AM1072" s="32">
        <v>0.47399999999999998</v>
      </c>
      <c r="AN1072" s="42">
        <v>0.151</v>
      </c>
      <c r="AO1072" s="41">
        <v>1</v>
      </c>
      <c r="AP1072" s="17">
        <v>0</v>
      </c>
      <c r="AQ1072" s="32">
        <v>0.53100000000000003</v>
      </c>
      <c r="AR1072" s="39">
        <v>0.46899999999999997</v>
      </c>
      <c r="AS1072">
        <v>0.69299999999999995</v>
      </c>
      <c r="AT1072" s="39">
        <v>0.307</v>
      </c>
      <c r="AU1072">
        <v>0</v>
      </c>
      <c r="AV1072" s="17">
        <v>1</v>
      </c>
      <c r="AW1072">
        <v>0.33800000000000002</v>
      </c>
      <c r="AX1072" s="17">
        <v>0.66200000000000003</v>
      </c>
      <c r="AY1072" s="17" t="s">
        <v>577</v>
      </c>
      <c r="AZ1072">
        <v>0</v>
      </c>
      <c r="BA1072">
        <v>0</v>
      </c>
      <c r="BB1072">
        <v>0</v>
      </c>
      <c r="BC1072">
        <v>0</v>
      </c>
      <c r="BD1072">
        <v>1</v>
      </c>
      <c r="BE1072">
        <v>0</v>
      </c>
      <c r="BF1072" s="17">
        <v>0</v>
      </c>
      <c r="BG1072">
        <v>0</v>
      </c>
      <c r="BH1072">
        <v>1</v>
      </c>
      <c r="BI1072" s="17">
        <v>0</v>
      </c>
      <c r="BJ1072">
        <v>2614</v>
      </c>
      <c r="BK1072">
        <v>63</v>
      </c>
      <c r="BL1072" s="24">
        <v>37.200000000000003</v>
      </c>
      <c r="BM1072">
        <v>1</v>
      </c>
      <c r="BN1072">
        <v>0</v>
      </c>
      <c r="BO1072">
        <v>0</v>
      </c>
      <c r="BP1072">
        <v>0</v>
      </c>
      <c r="BQ1072">
        <v>0</v>
      </c>
      <c r="BR1072">
        <v>0</v>
      </c>
      <c r="BS1072">
        <v>0</v>
      </c>
      <c r="BT1072" s="17">
        <v>0</v>
      </c>
      <c r="BU1072">
        <v>0</v>
      </c>
      <c r="BV1072">
        <v>0</v>
      </c>
      <c r="BW1072">
        <v>1</v>
      </c>
      <c r="BX1072" s="17">
        <v>0</v>
      </c>
      <c r="BY1072">
        <v>0</v>
      </c>
      <c r="BZ1072">
        <v>0</v>
      </c>
      <c r="CA1072">
        <v>0</v>
      </c>
      <c r="CB1072">
        <v>0</v>
      </c>
      <c r="CC1072" s="17">
        <v>0</v>
      </c>
      <c r="CD1072">
        <v>0</v>
      </c>
      <c r="CE1072">
        <v>0</v>
      </c>
      <c r="CF1072">
        <v>1</v>
      </c>
      <c r="CG1072">
        <v>1</v>
      </c>
      <c r="CH1072">
        <v>0</v>
      </c>
      <c r="CI1072">
        <v>0</v>
      </c>
      <c r="CJ1072">
        <v>0</v>
      </c>
      <c r="CK1072">
        <v>0</v>
      </c>
      <c r="CL1072">
        <v>0</v>
      </c>
      <c r="CM1072">
        <v>0</v>
      </c>
      <c r="CN1072">
        <v>0</v>
      </c>
      <c r="CO1072" s="17">
        <v>0</v>
      </c>
      <c r="CP1072">
        <v>0.21149999999999999</v>
      </c>
      <c r="CQ1072">
        <v>15</v>
      </c>
      <c r="CR1072">
        <v>1</v>
      </c>
      <c r="CS1072">
        <v>0</v>
      </c>
      <c r="CT1072">
        <v>28</v>
      </c>
      <c r="CZ1072" s="33" t="s">
        <v>85</v>
      </c>
    </row>
    <row r="1073" spans="1:104" x14ac:dyDescent="0.25">
      <c r="A1073">
        <v>1072</v>
      </c>
      <c r="B1073">
        <v>71</v>
      </c>
      <c r="C1073" s="24" t="s">
        <v>4032</v>
      </c>
      <c r="D1073" s="12">
        <v>8</v>
      </c>
      <c r="E1073" s="13">
        <f t="shared" si="256"/>
        <v>1.0849673202614381</v>
      </c>
      <c r="F1073" s="7">
        <v>7.3734939759036138</v>
      </c>
      <c r="G1073" s="7">
        <f t="shared" si="249"/>
        <v>6.9150326797385624</v>
      </c>
      <c r="H1073" s="15">
        <f t="shared" si="250"/>
        <v>9.0849673202614376</v>
      </c>
      <c r="I1073" s="11">
        <f t="shared" si="251"/>
        <v>0.19954847078113283</v>
      </c>
      <c r="J1073" s="32">
        <f t="shared" si="252"/>
        <v>2.706294620070919E-2</v>
      </c>
      <c r="K1073" s="32">
        <f t="shared" si="253"/>
        <v>36.950891916335216</v>
      </c>
      <c r="L1073" s="8">
        <v>1</v>
      </c>
      <c r="M1073" s="9">
        <v>0</v>
      </c>
      <c r="N1073" s="8">
        <v>0</v>
      </c>
      <c r="O1073" s="9">
        <v>0</v>
      </c>
      <c r="P1073" s="9">
        <v>0</v>
      </c>
      <c r="Q1073" s="9">
        <v>0</v>
      </c>
      <c r="R1073" s="9">
        <v>1</v>
      </c>
      <c r="S1073" s="8">
        <v>1319</v>
      </c>
      <c r="T1073" s="9">
        <v>7</v>
      </c>
      <c r="U1073" s="9">
        <f t="shared" si="254"/>
        <v>1311</v>
      </c>
      <c r="V1073" s="9">
        <f t="shared" si="255"/>
        <v>33</v>
      </c>
      <c r="W1073" s="7">
        <v>7.3</v>
      </c>
      <c r="X1073" s="7">
        <v>17.5</v>
      </c>
      <c r="Y1073" s="9">
        <v>0</v>
      </c>
      <c r="Z1073" s="9">
        <v>1</v>
      </c>
      <c r="AA1073" s="9">
        <v>1</v>
      </c>
      <c r="AB1073" s="9">
        <v>0</v>
      </c>
      <c r="AC1073" s="9">
        <v>0</v>
      </c>
      <c r="AD1073" s="29">
        <v>0</v>
      </c>
      <c r="AE1073" s="9">
        <v>0</v>
      </c>
      <c r="AF1073" s="9">
        <v>1</v>
      </c>
      <c r="AG1073" s="29">
        <v>0</v>
      </c>
      <c r="AH1073" s="9">
        <v>0</v>
      </c>
      <c r="AI1073" s="29">
        <v>1</v>
      </c>
      <c r="AJ1073" s="20">
        <v>2014</v>
      </c>
      <c r="AK1073" s="32">
        <v>4.8000000000000001E-2</v>
      </c>
      <c r="AL1073" s="32">
        <v>0.32700000000000001</v>
      </c>
      <c r="AM1073" s="32">
        <v>0.47399999999999998</v>
      </c>
      <c r="AN1073" s="42">
        <v>0.151</v>
      </c>
      <c r="AO1073" s="41">
        <v>1</v>
      </c>
      <c r="AP1073" s="17">
        <v>0</v>
      </c>
      <c r="AQ1073" s="32">
        <v>0.53100000000000003</v>
      </c>
      <c r="AR1073" s="39">
        <v>0.46899999999999997</v>
      </c>
      <c r="AS1073">
        <v>0.69299999999999995</v>
      </c>
      <c r="AT1073" s="39">
        <v>0.307</v>
      </c>
      <c r="AU1073">
        <v>0</v>
      </c>
      <c r="AV1073" s="17">
        <v>1</v>
      </c>
      <c r="AW1073">
        <v>0.33800000000000002</v>
      </c>
      <c r="AX1073" s="17">
        <v>0.66200000000000003</v>
      </c>
      <c r="AY1073" s="17" t="s">
        <v>577</v>
      </c>
      <c r="AZ1073">
        <v>0</v>
      </c>
      <c r="BA1073">
        <v>0</v>
      </c>
      <c r="BB1073">
        <v>0</v>
      </c>
      <c r="BC1073">
        <v>0</v>
      </c>
      <c r="BD1073">
        <v>1</v>
      </c>
      <c r="BE1073">
        <v>0</v>
      </c>
      <c r="BF1073" s="17">
        <v>0</v>
      </c>
      <c r="BG1073">
        <v>0</v>
      </c>
      <c r="BH1073">
        <v>1</v>
      </c>
      <c r="BI1073" s="17">
        <v>0</v>
      </c>
      <c r="BJ1073">
        <v>2614</v>
      </c>
      <c r="BK1073">
        <v>63</v>
      </c>
      <c r="BL1073" s="24">
        <v>37.200000000000003</v>
      </c>
      <c r="BM1073">
        <v>1</v>
      </c>
      <c r="BN1073">
        <v>0</v>
      </c>
      <c r="BO1073">
        <v>0</v>
      </c>
      <c r="BP1073">
        <v>0</v>
      </c>
      <c r="BQ1073">
        <v>0</v>
      </c>
      <c r="BR1073">
        <v>0</v>
      </c>
      <c r="BS1073">
        <v>0</v>
      </c>
      <c r="BT1073" s="17">
        <v>0</v>
      </c>
      <c r="BU1073">
        <v>0</v>
      </c>
      <c r="BV1073">
        <v>0</v>
      </c>
      <c r="BW1073">
        <v>1</v>
      </c>
      <c r="BX1073" s="17">
        <v>0</v>
      </c>
      <c r="BY1073">
        <v>0</v>
      </c>
      <c r="BZ1073">
        <v>0</v>
      </c>
      <c r="CA1073">
        <v>0</v>
      </c>
      <c r="CB1073">
        <v>0</v>
      </c>
      <c r="CC1073" s="17">
        <v>0</v>
      </c>
      <c r="CD1073">
        <v>0</v>
      </c>
      <c r="CE1073">
        <v>0</v>
      </c>
      <c r="CF1073">
        <v>1</v>
      </c>
      <c r="CG1073">
        <v>1</v>
      </c>
      <c r="CH1073">
        <v>0</v>
      </c>
      <c r="CI1073">
        <v>0</v>
      </c>
      <c r="CJ1073">
        <v>0</v>
      </c>
      <c r="CK1073">
        <v>0</v>
      </c>
      <c r="CL1073">
        <v>0</v>
      </c>
      <c r="CM1073">
        <v>0</v>
      </c>
      <c r="CN1073">
        <v>0</v>
      </c>
      <c r="CO1073" s="17">
        <v>0</v>
      </c>
      <c r="CP1073">
        <v>0.21149999999999999</v>
      </c>
      <c r="CQ1073">
        <v>15</v>
      </c>
      <c r="CR1073">
        <v>1</v>
      </c>
      <c r="CS1073">
        <v>0</v>
      </c>
      <c r="CT1073">
        <v>28</v>
      </c>
      <c r="CZ1073" s="33" t="s">
        <v>85</v>
      </c>
    </row>
    <row r="1074" spans="1:104" x14ac:dyDescent="0.25">
      <c r="A1074">
        <v>1073</v>
      </c>
      <c r="B1074">
        <v>71</v>
      </c>
      <c r="C1074" s="24" t="s">
        <v>4032</v>
      </c>
      <c r="D1074" s="12">
        <v>16.5</v>
      </c>
      <c r="E1074" s="13">
        <f t="shared" si="256"/>
        <v>1.4134078212290504</v>
      </c>
      <c r="F1074" s="7">
        <v>11.67391304347826</v>
      </c>
      <c r="G1074" s="7">
        <f t="shared" si="249"/>
        <v>15.08659217877095</v>
      </c>
      <c r="H1074" s="15">
        <f t="shared" si="250"/>
        <v>17.91340782122905</v>
      </c>
      <c r="I1074" s="11">
        <f t="shared" si="251"/>
        <v>0.30685989834615268</v>
      </c>
      <c r="J1074" s="32">
        <f t="shared" si="252"/>
        <v>2.6285950323879002E-2</v>
      </c>
      <c r="K1074" s="32">
        <f t="shared" si="253"/>
        <v>38.043136644428941</v>
      </c>
      <c r="L1074" s="8">
        <v>1</v>
      </c>
      <c r="M1074" s="9">
        <v>0</v>
      </c>
      <c r="N1074" s="8">
        <v>0</v>
      </c>
      <c r="O1074" s="9">
        <v>0</v>
      </c>
      <c r="P1074" s="9">
        <v>0</v>
      </c>
      <c r="Q1074" s="9">
        <v>0</v>
      </c>
      <c r="R1074" s="9">
        <v>1</v>
      </c>
      <c r="S1074" s="8">
        <v>1319</v>
      </c>
      <c r="T1074" s="9">
        <v>7</v>
      </c>
      <c r="U1074" s="9">
        <f t="shared" si="254"/>
        <v>1311</v>
      </c>
      <c r="V1074" s="9">
        <f t="shared" si="255"/>
        <v>33</v>
      </c>
      <c r="W1074" s="7">
        <v>7.3</v>
      </c>
      <c r="X1074" s="7">
        <v>17.5</v>
      </c>
      <c r="Y1074" s="9">
        <v>0</v>
      </c>
      <c r="Z1074" s="9">
        <v>1</v>
      </c>
      <c r="AA1074" s="9">
        <v>1</v>
      </c>
      <c r="AB1074" s="9">
        <v>0</v>
      </c>
      <c r="AC1074" s="9">
        <v>0</v>
      </c>
      <c r="AD1074" s="29">
        <v>0</v>
      </c>
      <c r="AE1074" s="9">
        <v>0</v>
      </c>
      <c r="AF1074" s="9">
        <v>1</v>
      </c>
      <c r="AG1074" s="29">
        <v>0</v>
      </c>
      <c r="AH1074" s="9">
        <v>0</v>
      </c>
      <c r="AI1074" s="29">
        <v>1</v>
      </c>
      <c r="AJ1074" s="20">
        <v>2014</v>
      </c>
      <c r="AK1074" s="32">
        <v>4.8000000000000001E-2</v>
      </c>
      <c r="AL1074" s="32">
        <v>0.32700000000000001</v>
      </c>
      <c r="AM1074" s="32">
        <v>0.47399999999999998</v>
      </c>
      <c r="AN1074" s="42">
        <v>0.151</v>
      </c>
      <c r="AO1074" s="41">
        <v>1</v>
      </c>
      <c r="AP1074" s="17">
        <v>0</v>
      </c>
      <c r="AQ1074" s="32">
        <v>0.53100000000000003</v>
      </c>
      <c r="AR1074" s="39">
        <v>0.46899999999999997</v>
      </c>
      <c r="AS1074">
        <v>0.69299999999999995</v>
      </c>
      <c r="AT1074" s="39">
        <v>0.307</v>
      </c>
      <c r="AU1074">
        <v>0</v>
      </c>
      <c r="AV1074" s="17">
        <v>1</v>
      </c>
      <c r="AW1074">
        <v>0.33800000000000002</v>
      </c>
      <c r="AX1074" s="17">
        <v>0.66200000000000003</v>
      </c>
      <c r="AY1074" s="17" t="s">
        <v>577</v>
      </c>
      <c r="AZ1074">
        <v>0</v>
      </c>
      <c r="BA1074">
        <v>0</v>
      </c>
      <c r="BB1074">
        <v>0</v>
      </c>
      <c r="BC1074">
        <v>0</v>
      </c>
      <c r="BD1074">
        <v>1</v>
      </c>
      <c r="BE1074">
        <v>0</v>
      </c>
      <c r="BF1074" s="17">
        <v>0</v>
      </c>
      <c r="BG1074">
        <v>0</v>
      </c>
      <c r="BH1074">
        <v>1</v>
      </c>
      <c r="BI1074" s="17">
        <v>0</v>
      </c>
      <c r="BJ1074">
        <v>2614</v>
      </c>
      <c r="BK1074">
        <v>63</v>
      </c>
      <c r="BL1074" s="24">
        <v>37.200000000000003</v>
      </c>
      <c r="BM1074">
        <v>1</v>
      </c>
      <c r="BN1074">
        <v>0</v>
      </c>
      <c r="BO1074">
        <v>0</v>
      </c>
      <c r="BP1074">
        <v>0</v>
      </c>
      <c r="BQ1074">
        <v>0</v>
      </c>
      <c r="BR1074">
        <v>0</v>
      </c>
      <c r="BS1074">
        <v>0</v>
      </c>
      <c r="BT1074" s="17">
        <v>0</v>
      </c>
      <c r="BU1074">
        <v>0</v>
      </c>
      <c r="BV1074">
        <v>0</v>
      </c>
      <c r="BW1074">
        <v>1</v>
      </c>
      <c r="BX1074" s="17">
        <v>0</v>
      </c>
      <c r="BY1074">
        <v>0</v>
      </c>
      <c r="BZ1074">
        <v>0</v>
      </c>
      <c r="CA1074">
        <v>0</v>
      </c>
      <c r="CB1074">
        <v>0</v>
      </c>
      <c r="CC1074" s="17">
        <v>0</v>
      </c>
      <c r="CD1074">
        <v>0</v>
      </c>
      <c r="CE1074">
        <v>0</v>
      </c>
      <c r="CF1074">
        <v>1</v>
      </c>
      <c r="CG1074">
        <v>1</v>
      </c>
      <c r="CH1074">
        <v>0</v>
      </c>
      <c r="CI1074">
        <v>0</v>
      </c>
      <c r="CJ1074">
        <v>0</v>
      </c>
      <c r="CK1074">
        <v>0</v>
      </c>
      <c r="CL1074">
        <v>0</v>
      </c>
      <c r="CM1074">
        <v>0</v>
      </c>
      <c r="CN1074">
        <v>0</v>
      </c>
      <c r="CO1074" s="17">
        <v>0</v>
      </c>
      <c r="CP1074">
        <v>0.21149999999999999</v>
      </c>
      <c r="CQ1074">
        <v>15</v>
      </c>
      <c r="CR1074">
        <v>1</v>
      </c>
      <c r="CS1074">
        <v>0</v>
      </c>
      <c r="CT1074">
        <v>28</v>
      </c>
      <c r="CZ1074" s="33" t="s">
        <v>85</v>
      </c>
    </row>
    <row r="1075" spans="1:104" x14ac:dyDescent="0.25">
      <c r="A1075">
        <v>1074</v>
      </c>
      <c r="B1075">
        <v>71</v>
      </c>
      <c r="C1075" s="24" t="s">
        <v>4032</v>
      </c>
      <c r="D1075" s="12">
        <v>17.8</v>
      </c>
      <c r="E1075" s="13">
        <f t="shared" si="256"/>
        <v>1.2201612903225805</v>
      </c>
      <c r="F1075" s="7">
        <v>14.58823529411765</v>
      </c>
      <c r="G1075" s="7">
        <f t="shared" si="249"/>
        <v>16.579838709677421</v>
      </c>
      <c r="H1075" s="15">
        <f t="shared" si="250"/>
        <v>19.02016129032258</v>
      </c>
      <c r="I1075" s="11">
        <f t="shared" si="251"/>
        <v>0.37371145323918131</v>
      </c>
      <c r="J1075" s="32">
        <f t="shared" si="252"/>
        <v>2.5617317359137425E-2</v>
      </c>
      <c r="K1075" s="32">
        <f t="shared" si="253"/>
        <v>39.03609366978899</v>
      </c>
      <c r="L1075" s="8">
        <v>1</v>
      </c>
      <c r="M1075" s="9">
        <v>0</v>
      </c>
      <c r="N1075" s="8">
        <v>0</v>
      </c>
      <c r="O1075" s="9">
        <v>0</v>
      </c>
      <c r="P1075" s="9">
        <v>0</v>
      </c>
      <c r="Q1075" s="9">
        <v>0</v>
      </c>
      <c r="R1075" s="9">
        <v>1</v>
      </c>
      <c r="S1075" s="8">
        <v>1319</v>
      </c>
      <c r="T1075" s="9">
        <v>7</v>
      </c>
      <c r="U1075" s="9">
        <f t="shared" si="254"/>
        <v>1311</v>
      </c>
      <c r="V1075" s="9">
        <f t="shared" si="255"/>
        <v>33</v>
      </c>
      <c r="W1075" s="7">
        <v>7.3</v>
      </c>
      <c r="X1075" s="7">
        <v>17.5</v>
      </c>
      <c r="Y1075" s="9">
        <v>0</v>
      </c>
      <c r="Z1075" s="9">
        <v>1</v>
      </c>
      <c r="AA1075" s="9">
        <v>1</v>
      </c>
      <c r="AB1075" s="9">
        <v>0</v>
      </c>
      <c r="AC1075" s="9">
        <v>0</v>
      </c>
      <c r="AD1075" s="29">
        <v>0</v>
      </c>
      <c r="AE1075" s="9">
        <v>0</v>
      </c>
      <c r="AF1075" s="9">
        <v>1</v>
      </c>
      <c r="AG1075" s="29">
        <v>0</v>
      </c>
      <c r="AH1075" s="9">
        <v>0</v>
      </c>
      <c r="AI1075" s="29">
        <v>1</v>
      </c>
      <c r="AJ1075" s="20">
        <v>2014</v>
      </c>
      <c r="AK1075" s="32">
        <v>4.8000000000000001E-2</v>
      </c>
      <c r="AL1075" s="32">
        <v>0.32700000000000001</v>
      </c>
      <c r="AM1075" s="32">
        <v>0.47399999999999998</v>
      </c>
      <c r="AN1075" s="42">
        <v>0.151</v>
      </c>
      <c r="AO1075" s="41">
        <v>1</v>
      </c>
      <c r="AP1075" s="17">
        <v>0</v>
      </c>
      <c r="AQ1075" s="32">
        <v>0.53100000000000003</v>
      </c>
      <c r="AR1075" s="39">
        <v>0.46899999999999997</v>
      </c>
      <c r="AS1075">
        <v>0.69299999999999995</v>
      </c>
      <c r="AT1075" s="39">
        <v>0.307</v>
      </c>
      <c r="AU1075">
        <v>0</v>
      </c>
      <c r="AV1075" s="17">
        <v>1</v>
      </c>
      <c r="AW1075">
        <v>0.33800000000000002</v>
      </c>
      <c r="AX1075" s="17">
        <v>0.66200000000000003</v>
      </c>
      <c r="AY1075" s="17" t="s">
        <v>577</v>
      </c>
      <c r="AZ1075">
        <v>0</v>
      </c>
      <c r="BA1075">
        <v>0</v>
      </c>
      <c r="BB1075">
        <v>0</v>
      </c>
      <c r="BC1075">
        <v>0</v>
      </c>
      <c r="BD1075">
        <v>1</v>
      </c>
      <c r="BE1075">
        <v>0</v>
      </c>
      <c r="BF1075" s="17">
        <v>0</v>
      </c>
      <c r="BG1075">
        <v>0</v>
      </c>
      <c r="BH1075">
        <v>1</v>
      </c>
      <c r="BI1075" s="17">
        <v>0</v>
      </c>
      <c r="BJ1075">
        <v>2614</v>
      </c>
      <c r="BK1075">
        <v>63</v>
      </c>
      <c r="BL1075" s="24">
        <v>37.200000000000003</v>
      </c>
      <c r="BM1075">
        <v>1</v>
      </c>
      <c r="BN1075">
        <v>0</v>
      </c>
      <c r="BO1075">
        <v>0</v>
      </c>
      <c r="BP1075">
        <v>0</v>
      </c>
      <c r="BQ1075">
        <v>0</v>
      </c>
      <c r="BR1075">
        <v>0</v>
      </c>
      <c r="BS1075">
        <v>0</v>
      </c>
      <c r="BT1075" s="17">
        <v>0</v>
      </c>
      <c r="BU1075">
        <v>0</v>
      </c>
      <c r="BV1075">
        <v>0</v>
      </c>
      <c r="BW1075">
        <v>1</v>
      </c>
      <c r="BX1075" s="17">
        <v>0</v>
      </c>
      <c r="BY1075">
        <v>0</v>
      </c>
      <c r="BZ1075">
        <v>0</v>
      </c>
      <c r="CA1075">
        <v>0</v>
      </c>
      <c r="CB1075">
        <v>0</v>
      </c>
      <c r="CC1075" s="17">
        <v>0</v>
      </c>
      <c r="CD1075">
        <v>0</v>
      </c>
      <c r="CE1075">
        <v>0</v>
      </c>
      <c r="CF1075">
        <v>1</v>
      </c>
      <c r="CG1075">
        <v>1</v>
      </c>
      <c r="CH1075">
        <v>0</v>
      </c>
      <c r="CI1075">
        <v>0</v>
      </c>
      <c r="CJ1075">
        <v>0</v>
      </c>
      <c r="CK1075">
        <v>0</v>
      </c>
      <c r="CL1075">
        <v>0</v>
      </c>
      <c r="CM1075">
        <v>0</v>
      </c>
      <c r="CN1075">
        <v>0</v>
      </c>
      <c r="CO1075" s="17">
        <v>0</v>
      </c>
      <c r="CP1075">
        <v>0.21149999999999999</v>
      </c>
      <c r="CQ1075">
        <v>15</v>
      </c>
      <c r="CR1075">
        <v>1</v>
      </c>
      <c r="CS1075">
        <v>0</v>
      </c>
      <c r="CT1075">
        <v>28</v>
      </c>
      <c r="CZ1075" s="33" t="s">
        <v>85</v>
      </c>
    </row>
    <row r="1076" spans="1:104" x14ac:dyDescent="0.25">
      <c r="A1076">
        <v>1075</v>
      </c>
      <c r="B1076">
        <v>71</v>
      </c>
      <c r="C1076" s="24" t="s">
        <v>4032</v>
      </c>
      <c r="D1076" s="12">
        <v>1.4</v>
      </c>
      <c r="E1076" s="13">
        <f t="shared" si="256"/>
        <v>1.8307692307692307</v>
      </c>
      <c r="F1076" s="7">
        <v>0.76470588235294112</v>
      </c>
      <c r="G1076" s="7">
        <f t="shared" si="249"/>
        <v>-0.43076923076923079</v>
      </c>
      <c r="H1076" s="15">
        <f t="shared" si="250"/>
        <v>3.2307692307692308</v>
      </c>
      <c r="I1076" s="11">
        <f t="shared" si="251"/>
        <v>2.1555256442034192E-2</v>
      </c>
      <c r="J1076" s="32">
        <f t="shared" si="252"/>
        <v>2.8187643039583175E-2</v>
      </c>
      <c r="K1076" s="32">
        <f t="shared" si="253"/>
        <v>35.47653837519249</v>
      </c>
      <c r="L1076" s="8">
        <v>1</v>
      </c>
      <c r="M1076" s="9">
        <v>0</v>
      </c>
      <c r="N1076" s="8">
        <v>0</v>
      </c>
      <c r="O1076" s="9">
        <v>0</v>
      </c>
      <c r="P1076" s="9">
        <v>0</v>
      </c>
      <c r="Q1076" s="9">
        <v>0</v>
      </c>
      <c r="R1076" s="9">
        <v>1</v>
      </c>
      <c r="S1076" s="8">
        <v>1284</v>
      </c>
      <c r="T1076" s="9">
        <v>25</v>
      </c>
      <c r="U1076" s="9">
        <f t="shared" si="254"/>
        <v>1258</v>
      </c>
      <c r="V1076" s="9">
        <f t="shared" si="255"/>
        <v>33</v>
      </c>
      <c r="W1076" s="7">
        <v>7.3</v>
      </c>
      <c r="X1076" s="7">
        <v>17.5</v>
      </c>
      <c r="Y1076" s="9">
        <v>0</v>
      </c>
      <c r="Z1076" s="9">
        <v>1</v>
      </c>
      <c r="AA1076" s="9">
        <v>1</v>
      </c>
      <c r="AB1076" s="9">
        <v>0</v>
      </c>
      <c r="AC1076" s="9">
        <v>0</v>
      </c>
      <c r="AD1076" s="29">
        <v>0</v>
      </c>
      <c r="AE1076" s="9">
        <v>0</v>
      </c>
      <c r="AF1076" s="9">
        <v>1</v>
      </c>
      <c r="AG1076" s="29">
        <v>0</v>
      </c>
      <c r="AH1076" s="9">
        <v>0</v>
      </c>
      <c r="AI1076" s="29">
        <v>1</v>
      </c>
      <c r="AJ1076" s="20">
        <v>2014</v>
      </c>
      <c r="AK1076" s="32">
        <v>4.8000000000000001E-2</v>
      </c>
      <c r="AL1076" s="32">
        <v>0.32700000000000001</v>
      </c>
      <c r="AM1076" s="32">
        <v>0.47399999999999998</v>
      </c>
      <c r="AN1076" s="42">
        <v>0.151</v>
      </c>
      <c r="AO1076" s="41">
        <v>1</v>
      </c>
      <c r="AP1076" s="17">
        <v>0</v>
      </c>
      <c r="AQ1076" s="32">
        <v>0.53100000000000003</v>
      </c>
      <c r="AR1076" s="39">
        <v>0.46899999999999997</v>
      </c>
      <c r="AS1076">
        <v>0.69299999999999995</v>
      </c>
      <c r="AT1076" s="39">
        <v>0.307</v>
      </c>
      <c r="AU1076">
        <v>0</v>
      </c>
      <c r="AV1076" s="17">
        <v>1</v>
      </c>
      <c r="AW1076">
        <v>0.33800000000000002</v>
      </c>
      <c r="AX1076" s="17">
        <v>0.66200000000000003</v>
      </c>
      <c r="AY1076" s="17" t="s">
        <v>577</v>
      </c>
      <c r="AZ1076">
        <v>0</v>
      </c>
      <c r="BA1076">
        <v>0</v>
      </c>
      <c r="BB1076">
        <v>0</v>
      </c>
      <c r="BC1076">
        <v>0</v>
      </c>
      <c r="BD1076">
        <v>1</v>
      </c>
      <c r="BE1076">
        <v>0</v>
      </c>
      <c r="BF1076" s="17">
        <v>0</v>
      </c>
      <c r="BG1076">
        <v>0</v>
      </c>
      <c r="BH1076">
        <v>1</v>
      </c>
      <c r="BI1076" s="17">
        <v>0</v>
      </c>
      <c r="BJ1076">
        <v>2614</v>
      </c>
      <c r="BK1076">
        <v>63</v>
      </c>
      <c r="BL1076" s="24">
        <v>37.200000000000003</v>
      </c>
      <c r="BM1076">
        <v>1</v>
      </c>
      <c r="BN1076">
        <v>0</v>
      </c>
      <c r="BO1076">
        <v>0</v>
      </c>
      <c r="BP1076">
        <v>0</v>
      </c>
      <c r="BQ1076">
        <v>0</v>
      </c>
      <c r="BR1076">
        <v>0</v>
      </c>
      <c r="BS1076">
        <v>0</v>
      </c>
      <c r="BT1076" s="17">
        <v>0</v>
      </c>
      <c r="BU1076">
        <v>0</v>
      </c>
      <c r="BV1076">
        <v>0</v>
      </c>
      <c r="BW1076">
        <v>1</v>
      </c>
      <c r="BX1076" s="17">
        <v>0</v>
      </c>
      <c r="BY1076">
        <v>0</v>
      </c>
      <c r="BZ1076">
        <v>0</v>
      </c>
      <c r="CA1076">
        <v>0</v>
      </c>
      <c r="CB1076">
        <v>0</v>
      </c>
      <c r="CC1076" s="17">
        <v>0</v>
      </c>
      <c r="CD1076">
        <v>1</v>
      </c>
      <c r="CE1076">
        <v>0</v>
      </c>
      <c r="CF1076">
        <v>1</v>
      </c>
      <c r="CG1076">
        <v>1</v>
      </c>
      <c r="CH1076">
        <v>0</v>
      </c>
      <c r="CI1076">
        <v>0</v>
      </c>
      <c r="CJ1076">
        <v>1</v>
      </c>
      <c r="CK1076">
        <v>0</v>
      </c>
      <c r="CL1076">
        <v>0</v>
      </c>
      <c r="CM1076">
        <v>0</v>
      </c>
      <c r="CN1076">
        <v>0</v>
      </c>
      <c r="CO1076" s="17">
        <v>1</v>
      </c>
      <c r="CP1076">
        <v>0.21149999999999999</v>
      </c>
      <c r="CQ1076">
        <v>15</v>
      </c>
      <c r="CR1076">
        <v>1</v>
      </c>
      <c r="CS1076">
        <v>0</v>
      </c>
      <c r="CT1076">
        <v>28</v>
      </c>
      <c r="CZ1076" s="33" t="s">
        <v>85</v>
      </c>
    </row>
    <row r="1077" spans="1:104" x14ac:dyDescent="0.25">
      <c r="A1077">
        <v>1076</v>
      </c>
      <c r="B1077">
        <v>71</v>
      </c>
      <c r="C1077" s="24" t="s">
        <v>4032</v>
      </c>
      <c r="D1077" s="12">
        <v>4.9000000000000004</v>
      </c>
      <c r="E1077" s="13">
        <f t="shared" si="256"/>
        <v>2.0801886792452828</v>
      </c>
      <c r="F1077" s="7">
        <v>2.3555555555555561</v>
      </c>
      <c r="G1077" s="7">
        <f t="shared" si="249"/>
        <v>2.8198113207547175</v>
      </c>
      <c r="H1077" s="15">
        <f t="shared" si="250"/>
        <v>6.9801886792452832</v>
      </c>
      <c r="I1077" s="11">
        <f t="shared" si="251"/>
        <v>6.6267008989482942E-2</v>
      </c>
      <c r="J1077" s="32">
        <f t="shared" si="252"/>
        <v>2.8132220797421999E-2</v>
      </c>
      <c r="K1077" s="32">
        <f t="shared" si="253"/>
        <v>35.5464293843321</v>
      </c>
      <c r="L1077" s="8">
        <v>1</v>
      </c>
      <c r="M1077" s="9">
        <v>0</v>
      </c>
      <c r="N1077" s="8">
        <v>0</v>
      </c>
      <c r="O1077" s="9">
        <v>0</v>
      </c>
      <c r="P1077" s="9">
        <v>0</v>
      </c>
      <c r="Q1077" s="9">
        <v>0</v>
      </c>
      <c r="R1077" s="9">
        <v>1</v>
      </c>
      <c r="S1077" s="8">
        <v>1284</v>
      </c>
      <c r="T1077" s="9">
        <v>25</v>
      </c>
      <c r="U1077" s="9">
        <f t="shared" si="254"/>
        <v>1258</v>
      </c>
      <c r="V1077" s="9">
        <f t="shared" si="255"/>
        <v>33</v>
      </c>
      <c r="W1077" s="7">
        <v>7.3</v>
      </c>
      <c r="X1077" s="7">
        <v>17.5</v>
      </c>
      <c r="Y1077" s="9">
        <v>0</v>
      </c>
      <c r="Z1077" s="9">
        <v>1</v>
      </c>
      <c r="AA1077" s="9">
        <v>1</v>
      </c>
      <c r="AB1077" s="9">
        <v>0</v>
      </c>
      <c r="AC1077" s="9">
        <v>0</v>
      </c>
      <c r="AD1077" s="29">
        <v>0</v>
      </c>
      <c r="AE1077" s="9">
        <v>0</v>
      </c>
      <c r="AF1077" s="9">
        <v>1</v>
      </c>
      <c r="AG1077" s="29">
        <v>0</v>
      </c>
      <c r="AH1077" s="9">
        <v>0</v>
      </c>
      <c r="AI1077" s="29">
        <v>1</v>
      </c>
      <c r="AJ1077" s="20">
        <v>2014</v>
      </c>
      <c r="AK1077" s="32">
        <v>4.8000000000000001E-2</v>
      </c>
      <c r="AL1077" s="32">
        <v>0.32700000000000001</v>
      </c>
      <c r="AM1077" s="32">
        <v>0.47399999999999998</v>
      </c>
      <c r="AN1077" s="42">
        <v>0.151</v>
      </c>
      <c r="AO1077" s="41">
        <v>1</v>
      </c>
      <c r="AP1077" s="17">
        <v>0</v>
      </c>
      <c r="AQ1077" s="32">
        <v>0.53100000000000003</v>
      </c>
      <c r="AR1077" s="39">
        <v>0.46899999999999997</v>
      </c>
      <c r="AS1077">
        <v>0.69299999999999995</v>
      </c>
      <c r="AT1077" s="39">
        <v>0.307</v>
      </c>
      <c r="AU1077">
        <v>0</v>
      </c>
      <c r="AV1077" s="17">
        <v>1</v>
      </c>
      <c r="AW1077">
        <v>0.33800000000000002</v>
      </c>
      <c r="AX1077" s="17">
        <v>0.66200000000000003</v>
      </c>
      <c r="AY1077" s="17" t="s">
        <v>577</v>
      </c>
      <c r="AZ1077">
        <v>0</v>
      </c>
      <c r="BA1077">
        <v>0</v>
      </c>
      <c r="BB1077">
        <v>0</v>
      </c>
      <c r="BC1077">
        <v>0</v>
      </c>
      <c r="BD1077">
        <v>1</v>
      </c>
      <c r="BE1077">
        <v>0</v>
      </c>
      <c r="BF1077" s="17">
        <v>0</v>
      </c>
      <c r="BG1077">
        <v>0</v>
      </c>
      <c r="BH1077">
        <v>1</v>
      </c>
      <c r="BI1077" s="17">
        <v>0</v>
      </c>
      <c r="BJ1077">
        <v>2614</v>
      </c>
      <c r="BK1077">
        <v>63</v>
      </c>
      <c r="BL1077" s="24">
        <v>37.200000000000003</v>
      </c>
      <c r="BM1077">
        <v>1</v>
      </c>
      <c r="BN1077">
        <v>0</v>
      </c>
      <c r="BO1077">
        <v>0</v>
      </c>
      <c r="BP1077">
        <v>0</v>
      </c>
      <c r="BQ1077">
        <v>0</v>
      </c>
      <c r="BR1077">
        <v>0</v>
      </c>
      <c r="BS1077">
        <v>0</v>
      </c>
      <c r="BT1077" s="17">
        <v>0</v>
      </c>
      <c r="BU1077">
        <v>0</v>
      </c>
      <c r="BV1077">
        <v>0</v>
      </c>
      <c r="BW1077">
        <v>1</v>
      </c>
      <c r="BX1077" s="17">
        <v>0</v>
      </c>
      <c r="BY1077">
        <v>0</v>
      </c>
      <c r="BZ1077">
        <v>0</v>
      </c>
      <c r="CA1077">
        <v>0</v>
      </c>
      <c r="CB1077">
        <v>0</v>
      </c>
      <c r="CC1077" s="17">
        <v>0</v>
      </c>
      <c r="CD1077">
        <v>1</v>
      </c>
      <c r="CE1077">
        <v>0</v>
      </c>
      <c r="CF1077">
        <v>1</v>
      </c>
      <c r="CG1077">
        <v>1</v>
      </c>
      <c r="CH1077">
        <v>0</v>
      </c>
      <c r="CI1077">
        <v>0</v>
      </c>
      <c r="CJ1077">
        <v>1</v>
      </c>
      <c r="CK1077">
        <v>0</v>
      </c>
      <c r="CL1077">
        <v>0</v>
      </c>
      <c r="CM1077">
        <v>0</v>
      </c>
      <c r="CN1077">
        <v>0</v>
      </c>
      <c r="CO1077" s="17">
        <v>1</v>
      </c>
      <c r="CP1077">
        <v>0.21149999999999999</v>
      </c>
      <c r="CQ1077">
        <v>15</v>
      </c>
      <c r="CR1077">
        <v>1</v>
      </c>
      <c r="CS1077">
        <v>0</v>
      </c>
      <c r="CT1077">
        <v>28</v>
      </c>
      <c r="CZ1077" s="33" t="s">
        <v>85</v>
      </c>
    </row>
    <row r="1078" spans="1:104" x14ac:dyDescent="0.25">
      <c r="A1078">
        <v>1077</v>
      </c>
      <c r="B1078">
        <v>71</v>
      </c>
      <c r="C1078" s="24" t="s">
        <v>4032</v>
      </c>
      <c r="D1078" s="12">
        <v>3.8</v>
      </c>
      <c r="E1078" s="13">
        <f t="shared" si="256"/>
        <v>1.5777215189873417</v>
      </c>
      <c r="F1078" s="7">
        <v>2.4085365853658538</v>
      </c>
      <c r="G1078" s="7">
        <f t="shared" si="249"/>
        <v>2.2222784810126583</v>
      </c>
      <c r="H1078" s="15">
        <f t="shared" si="250"/>
        <v>5.3777215189873413</v>
      </c>
      <c r="I1078" s="11">
        <f t="shared" si="251"/>
        <v>6.7750716413701506E-2</v>
      </c>
      <c r="J1078" s="32">
        <f t="shared" si="252"/>
        <v>2.8129411371764671E-2</v>
      </c>
      <c r="K1078" s="32">
        <f t="shared" si="253"/>
        <v>35.549979584847101</v>
      </c>
      <c r="L1078" s="8">
        <v>1</v>
      </c>
      <c r="M1078" s="9">
        <v>0</v>
      </c>
      <c r="N1078" s="8">
        <v>0</v>
      </c>
      <c r="O1078" s="9">
        <v>0</v>
      </c>
      <c r="P1078" s="9">
        <v>0</v>
      </c>
      <c r="Q1078" s="9">
        <v>0</v>
      </c>
      <c r="R1078" s="9">
        <v>1</v>
      </c>
      <c r="S1078" s="8">
        <v>1284</v>
      </c>
      <c r="T1078" s="9">
        <v>25</v>
      </c>
      <c r="U1078" s="9">
        <f t="shared" si="254"/>
        <v>1258</v>
      </c>
      <c r="V1078" s="9">
        <f t="shared" si="255"/>
        <v>33</v>
      </c>
      <c r="W1078" s="7">
        <v>7.3</v>
      </c>
      <c r="X1078" s="7">
        <v>17.5</v>
      </c>
      <c r="Y1078" s="9">
        <v>0</v>
      </c>
      <c r="Z1078" s="9">
        <v>1</v>
      </c>
      <c r="AA1078" s="9">
        <v>1</v>
      </c>
      <c r="AB1078" s="9">
        <v>0</v>
      </c>
      <c r="AC1078" s="9">
        <v>0</v>
      </c>
      <c r="AD1078" s="29">
        <v>0</v>
      </c>
      <c r="AE1078" s="9">
        <v>0</v>
      </c>
      <c r="AF1078" s="9">
        <v>1</v>
      </c>
      <c r="AG1078" s="29">
        <v>0</v>
      </c>
      <c r="AH1078" s="9">
        <v>0</v>
      </c>
      <c r="AI1078" s="29">
        <v>1</v>
      </c>
      <c r="AJ1078" s="20">
        <v>2014</v>
      </c>
      <c r="AK1078" s="32">
        <v>4.8000000000000001E-2</v>
      </c>
      <c r="AL1078" s="32">
        <v>0.32700000000000001</v>
      </c>
      <c r="AM1078" s="32">
        <v>0.47399999999999998</v>
      </c>
      <c r="AN1078" s="42">
        <v>0.151</v>
      </c>
      <c r="AO1078" s="41">
        <v>1</v>
      </c>
      <c r="AP1078" s="17">
        <v>0</v>
      </c>
      <c r="AQ1078" s="32">
        <v>0.53100000000000003</v>
      </c>
      <c r="AR1078" s="39">
        <v>0.46899999999999997</v>
      </c>
      <c r="AS1078">
        <v>0.69299999999999995</v>
      </c>
      <c r="AT1078" s="39">
        <v>0.307</v>
      </c>
      <c r="AU1078">
        <v>0</v>
      </c>
      <c r="AV1078" s="17">
        <v>1</v>
      </c>
      <c r="AW1078">
        <v>0.33800000000000002</v>
      </c>
      <c r="AX1078" s="17">
        <v>0.66200000000000003</v>
      </c>
      <c r="AY1078" s="17" t="s">
        <v>577</v>
      </c>
      <c r="AZ1078">
        <v>0</v>
      </c>
      <c r="BA1078">
        <v>0</v>
      </c>
      <c r="BB1078">
        <v>0</v>
      </c>
      <c r="BC1078">
        <v>0</v>
      </c>
      <c r="BD1078">
        <v>1</v>
      </c>
      <c r="BE1078">
        <v>0</v>
      </c>
      <c r="BF1078" s="17">
        <v>0</v>
      </c>
      <c r="BG1078">
        <v>0</v>
      </c>
      <c r="BH1078">
        <v>1</v>
      </c>
      <c r="BI1078" s="17">
        <v>0</v>
      </c>
      <c r="BJ1078">
        <v>2614</v>
      </c>
      <c r="BK1078">
        <v>63</v>
      </c>
      <c r="BL1078" s="24">
        <v>37.200000000000003</v>
      </c>
      <c r="BM1078">
        <v>1</v>
      </c>
      <c r="BN1078">
        <v>0</v>
      </c>
      <c r="BO1078">
        <v>0</v>
      </c>
      <c r="BP1078">
        <v>0</v>
      </c>
      <c r="BQ1078">
        <v>0</v>
      </c>
      <c r="BR1078">
        <v>0</v>
      </c>
      <c r="BS1078">
        <v>0</v>
      </c>
      <c r="BT1078" s="17">
        <v>0</v>
      </c>
      <c r="BU1078">
        <v>0</v>
      </c>
      <c r="BV1078">
        <v>0</v>
      </c>
      <c r="BW1078">
        <v>1</v>
      </c>
      <c r="BX1078" s="17">
        <v>0</v>
      </c>
      <c r="BY1078">
        <v>0</v>
      </c>
      <c r="BZ1078">
        <v>0</v>
      </c>
      <c r="CA1078">
        <v>0</v>
      </c>
      <c r="CB1078">
        <v>0</v>
      </c>
      <c r="CC1078" s="17">
        <v>0</v>
      </c>
      <c r="CD1078">
        <v>1</v>
      </c>
      <c r="CE1078">
        <v>0</v>
      </c>
      <c r="CF1078">
        <v>1</v>
      </c>
      <c r="CG1078">
        <v>1</v>
      </c>
      <c r="CH1078">
        <v>0</v>
      </c>
      <c r="CI1078">
        <v>0</v>
      </c>
      <c r="CJ1078">
        <v>1</v>
      </c>
      <c r="CK1078">
        <v>0</v>
      </c>
      <c r="CL1078">
        <v>0</v>
      </c>
      <c r="CM1078">
        <v>0</v>
      </c>
      <c r="CN1078">
        <v>0</v>
      </c>
      <c r="CO1078" s="17">
        <v>1</v>
      </c>
      <c r="CP1078">
        <v>0.21149999999999999</v>
      </c>
      <c r="CQ1078">
        <v>15</v>
      </c>
      <c r="CR1078">
        <v>1</v>
      </c>
      <c r="CS1078">
        <v>0</v>
      </c>
      <c r="CT1078">
        <v>28</v>
      </c>
      <c r="CZ1078" s="33" t="s">
        <v>85</v>
      </c>
    </row>
    <row r="1079" spans="1:104" x14ac:dyDescent="0.25">
      <c r="A1079">
        <v>1078</v>
      </c>
      <c r="B1079">
        <v>71</v>
      </c>
      <c r="C1079" s="24" t="s">
        <v>4032</v>
      </c>
      <c r="D1079" s="12">
        <v>22.9</v>
      </c>
      <c r="E1079" s="13">
        <f t="shared" si="256"/>
        <v>3.6321083172146991</v>
      </c>
      <c r="F1079" s="7">
        <v>6.3048780487804894</v>
      </c>
      <c r="G1079" s="7">
        <f t="shared" si="249"/>
        <v>19.267891682785301</v>
      </c>
      <c r="H1079" s="15">
        <f t="shared" si="250"/>
        <v>26.532108317214696</v>
      </c>
      <c r="I1079" s="11">
        <f t="shared" si="251"/>
        <v>0.17501727719473617</v>
      </c>
      <c r="J1079" s="32">
        <f t="shared" si="252"/>
        <v>2.7759026556998769E-2</v>
      </c>
      <c r="K1079" s="32">
        <f t="shared" si="253"/>
        <v>36.024317997846872</v>
      </c>
      <c r="L1079" s="8">
        <v>1</v>
      </c>
      <c r="M1079" s="9">
        <v>0</v>
      </c>
      <c r="N1079" s="8">
        <v>0</v>
      </c>
      <c r="O1079" s="9">
        <v>0</v>
      </c>
      <c r="P1079" s="9">
        <v>0</v>
      </c>
      <c r="Q1079" s="9">
        <v>0</v>
      </c>
      <c r="R1079" s="9">
        <v>1</v>
      </c>
      <c r="S1079" s="8">
        <v>1284</v>
      </c>
      <c r="T1079" s="9">
        <v>25</v>
      </c>
      <c r="U1079" s="9">
        <f t="shared" si="254"/>
        <v>1258</v>
      </c>
      <c r="V1079" s="9">
        <f t="shared" si="255"/>
        <v>33</v>
      </c>
      <c r="W1079" s="7">
        <v>7.3</v>
      </c>
      <c r="X1079" s="7">
        <v>17.5</v>
      </c>
      <c r="Y1079" s="9">
        <v>0</v>
      </c>
      <c r="Z1079" s="9">
        <v>1</v>
      </c>
      <c r="AA1079" s="9">
        <v>1</v>
      </c>
      <c r="AB1079" s="9">
        <v>0</v>
      </c>
      <c r="AC1079" s="9">
        <v>0</v>
      </c>
      <c r="AD1079" s="29">
        <v>0</v>
      </c>
      <c r="AE1079" s="9">
        <v>0</v>
      </c>
      <c r="AF1079" s="9">
        <v>1</v>
      </c>
      <c r="AG1079" s="29">
        <v>0</v>
      </c>
      <c r="AH1079" s="9">
        <v>0</v>
      </c>
      <c r="AI1079" s="29">
        <v>1</v>
      </c>
      <c r="AJ1079" s="20">
        <v>2014</v>
      </c>
      <c r="AK1079" s="32">
        <v>4.8000000000000001E-2</v>
      </c>
      <c r="AL1079" s="32">
        <v>0.32700000000000001</v>
      </c>
      <c r="AM1079" s="32">
        <v>0.47399999999999998</v>
      </c>
      <c r="AN1079" s="42">
        <v>0.151</v>
      </c>
      <c r="AO1079" s="41">
        <v>1</v>
      </c>
      <c r="AP1079" s="17">
        <v>0</v>
      </c>
      <c r="AQ1079" s="32">
        <v>0.53100000000000003</v>
      </c>
      <c r="AR1079" s="39">
        <v>0.46899999999999997</v>
      </c>
      <c r="AS1079">
        <v>0.69299999999999995</v>
      </c>
      <c r="AT1079" s="39">
        <v>0.307</v>
      </c>
      <c r="AU1079">
        <v>0</v>
      </c>
      <c r="AV1079" s="17">
        <v>1</v>
      </c>
      <c r="AW1079">
        <v>0.33800000000000002</v>
      </c>
      <c r="AX1079" s="17">
        <v>0.66200000000000003</v>
      </c>
      <c r="AY1079" s="17" t="s">
        <v>577</v>
      </c>
      <c r="AZ1079">
        <v>0</v>
      </c>
      <c r="BA1079">
        <v>0</v>
      </c>
      <c r="BB1079">
        <v>0</v>
      </c>
      <c r="BC1079">
        <v>0</v>
      </c>
      <c r="BD1079">
        <v>1</v>
      </c>
      <c r="BE1079">
        <v>0</v>
      </c>
      <c r="BF1079" s="17">
        <v>0</v>
      </c>
      <c r="BG1079">
        <v>0</v>
      </c>
      <c r="BH1079">
        <v>1</v>
      </c>
      <c r="BI1079" s="17">
        <v>0</v>
      </c>
      <c r="BJ1079">
        <v>2614</v>
      </c>
      <c r="BK1079">
        <v>63</v>
      </c>
      <c r="BL1079" s="24">
        <v>37.200000000000003</v>
      </c>
      <c r="BM1079">
        <v>1</v>
      </c>
      <c r="BN1079">
        <v>0</v>
      </c>
      <c r="BO1079">
        <v>0</v>
      </c>
      <c r="BP1079">
        <v>0</v>
      </c>
      <c r="BQ1079">
        <v>0</v>
      </c>
      <c r="BR1079">
        <v>0</v>
      </c>
      <c r="BS1079">
        <v>0</v>
      </c>
      <c r="BT1079" s="17">
        <v>0</v>
      </c>
      <c r="BU1079">
        <v>0</v>
      </c>
      <c r="BV1079">
        <v>0</v>
      </c>
      <c r="BW1079">
        <v>1</v>
      </c>
      <c r="BX1079" s="17">
        <v>0</v>
      </c>
      <c r="BY1079">
        <v>0</v>
      </c>
      <c r="BZ1079">
        <v>0</v>
      </c>
      <c r="CA1079">
        <v>0</v>
      </c>
      <c r="CB1079">
        <v>0</v>
      </c>
      <c r="CC1079" s="17">
        <v>0</v>
      </c>
      <c r="CD1079">
        <v>1</v>
      </c>
      <c r="CE1079">
        <v>0</v>
      </c>
      <c r="CF1079">
        <v>1</v>
      </c>
      <c r="CG1079">
        <v>1</v>
      </c>
      <c r="CH1079">
        <v>0</v>
      </c>
      <c r="CI1079">
        <v>0</v>
      </c>
      <c r="CJ1079">
        <v>1</v>
      </c>
      <c r="CK1079">
        <v>0</v>
      </c>
      <c r="CL1079">
        <v>0</v>
      </c>
      <c r="CM1079">
        <v>0</v>
      </c>
      <c r="CN1079">
        <v>0</v>
      </c>
      <c r="CO1079" s="17">
        <v>1</v>
      </c>
      <c r="CP1079">
        <v>0.21149999999999999</v>
      </c>
      <c r="CQ1079">
        <v>15</v>
      </c>
      <c r="CR1079">
        <v>1</v>
      </c>
      <c r="CS1079">
        <v>0</v>
      </c>
      <c r="CT1079">
        <v>28</v>
      </c>
      <c r="CZ1079" s="33" t="s">
        <v>85</v>
      </c>
    </row>
    <row r="1080" spans="1:104" x14ac:dyDescent="0.25">
      <c r="A1080">
        <v>1079</v>
      </c>
      <c r="B1080">
        <v>71</v>
      </c>
      <c r="C1080" s="24" t="s">
        <v>4032</v>
      </c>
      <c r="D1080" s="12">
        <v>13.6</v>
      </c>
      <c r="E1080" s="13">
        <f t="shared" si="256"/>
        <v>2.349671361502347</v>
      </c>
      <c r="F1080" s="7">
        <v>5.7880434782608701</v>
      </c>
      <c r="G1080" s="7">
        <f t="shared" si="249"/>
        <v>11.250328638497653</v>
      </c>
      <c r="H1080" s="15">
        <f t="shared" si="250"/>
        <v>15.949671361502347</v>
      </c>
      <c r="I1080" s="11">
        <f t="shared" si="251"/>
        <v>0.1610587544572547</v>
      </c>
      <c r="J1080" s="32">
        <f t="shared" si="252"/>
        <v>2.782611344613602E-2</v>
      </c>
      <c r="K1080" s="32">
        <f t="shared" si="253"/>
        <v>35.937465788592249</v>
      </c>
      <c r="L1080" s="8">
        <v>1</v>
      </c>
      <c r="M1080" s="9">
        <v>0</v>
      </c>
      <c r="N1080" s="8">
        <v>0</v>
      </c>
      <c r="O1080" s="9">
        <v>0</v>
      </c>
      <c r="P1080" s="9">
        <v>0</v>
      </c>
      <c r="Q1080" s="9">
        <v>0</v>
      </c>
      <c r="R1080" s="9">
        <v>1</v>
      </c>
      <c r="S1080" s="8">
        <v>1284</v>
      </c>
      <c r="T1080" s="9">
        <v>25</v>
      </c>
      <c r="U1080" s="9">
        <f t="shared" si="254"/>
        <v>1258</v>
      </c>
      <c r="V1080" s="9">
        <f t="shared" si="255"/>
        <v>33</v>
      </c>
      <c r="W1080" s="7">
        <v>7.3</v>
      </c>
      <c r="X1080" s="7">
        <v>17.5</v>
      </c>
      <c r="Y1080" s="9">
        <v>0</v>
      </c>
      <c r="Z1080" s="9">
        <v>1</v>
      </c>
      <c r="AA1080" s="9">
        <v>1</v>
      </c>
      <c r="AB1080" s="9">
        <v>0</v>
      </c>
      <c r="AC1080" s="9">
        <v>0</v>
      </c>
      <c r="AD1080" s="29">
        <v>0</v>
      </c>
      <c r="AE1080" s="9">
        <v>0</v>
      </c>
      <c r="AF1080" s="9">
        <v>1</v>
      </c>
      <c r="AG1080" s="29">
        <v>0</v>
      </c>
      <c r="AH1080" s="9">
        <v>0</v>
      </c>
      <c r="AI1080" s="29">
        <v>1</v>
      </c>
      <c r="AJ1080" s="20">
        <v>2014</v>
      </c>
      <c r="AK1080" s="32">
        <v>4.8000000000000001E-2</v>
      </c>
      <c r="AL1080" s="32">
        <v>0.32700000000000001</v>
      </c>
      <c r="AM1080" s="32">
        <v>0.47399999999999998</v>
      </c>
      <c r="AN1080" s="42">
        <v>0.151</v>
      </c>
      <c r="AO1080" s="41">
        <v>1</v>
      </c>
      <c r="AP1080" s="17">
        <v>0</v>
      </c>
      <c r="AQ1080" s="32">
        <v>0.53100000000000003</v>
      </c>
      <c r="AR1080" s="39">
        <v>0.46899999999999997</v>
      </c>
      <c r="AS1080">
        <v>0.69299999999999995</v>
      </c>
      <c r="AT1080" s="39">
        <v>0.307</v>
      </c>
      <c r="AU1080">
        <v>0</v>
      </c>
      <c r="AV1080" s="17">
        <v>1</v>
      </c>
      <c r="AW1080">
        <v>0.33800000000000002</v>
      </c>
      <c r="AX1080" s="17">
        <v>0.66200000000000003</v>
      </c>
      <c r="AY1080" s="17" t="s">
        <v>577</v>
      </c>
      <c r="AZ1080">
        <v>0</v>
      </c>
      <c r="BA1080">
        <v>0</v>
      </c>
      <c r="BB1080">
        <v>0</v>
      </c>
      <c r="BC1080">
        <v>0</v>
      </c>
      <c r="BD1080">
        <v>1</v>
      </c>
      <c r="BE1080">
        <v>0</v>
      </c>
      <c r="BF1080" s="17">
        <v>0</v>
      </c>
      <c r="BG1080">
        <v>0</v>
      </c>
      <c r="BH1080">
        <v>1</v>
      </c>
      <c r="BI1080" s="17">
        <v>0</v>
      </c>
      <c r="BJ1080">
        <v>2614</v>
      </c>
      <c r="BK1080">
        <v>63</v>
      </c>
      <c r="BL1080" s="24">
        <v>37.200000000000003</v>
      </c>
      <c r="BM1080">
        <v>1</v>
      </c>
      <c r="BN1080">
        <v>0</v>
      </c>
      <c r="BO1080">
        <v>0</v>
      </c>
      <c r="BP1080">
        <v>0</v>
      </c>
      <c r="BQ1080">
        <v>0</v>
      </c>
      <c r="BR1080">
        <v>0</v>
      </c>
      <c r="BS1080">
        <v>0</v>
      </c>
      <c r="BT1080" s="17">
        <v>0</v>
      </c>
      <c r="BU1080">
        <v>0</v>
      </c>
      <c r="BV1080">
        <v>0</v>
      </c>
      <c r="BW1080">
        <v>1</v>
      </c>
      <c r="BX1080" s="17">
        <v>0</v>
      </c>
      <c r="BY1080">
        <v>0</v>
      </c>
      <c r="BZ1080">
        <v>0</v>
      </c>
      <c r="CA1080">
        <v>0</v>
      </c>
      <c r="CB1080">
        <v>0</v>
      </c>
      <c r="CC1080" s="17">
        <v>0</v>
      </c>
      <c r="CD1080">
        <v>1</v>
      </c>
      <c r="CE1080">
        <v>0</v>
      </c>
      <c r="CF1080">
        <v>1</v>
      </c>
      <c r="CG1080">
        <v>1</v>
      </c>
      <c r="CH1080">
        <v>0</v>
      </c>
      <c r="CI1080">
        <v>0</v>
      </c>
      <c r="CJ1080">
        <v>1</v>
      </c>
      <c r="CK1080">
        <v>0</v>
      </c>
      <c r="CL1080">
        <v>0</v>
      </c>
      <c r="CM1080">
        <v>0</v>
      </c>
      <c r="CN1080">
        <v>0</v>
      </c>
      <c r="CO1080" s="17">
        <v>1</v>
      </c>
      <c r="CP1080">
        <v>0.21149999999999999</v>
      </c>
      <c r="CQ1080">
        <v>15</v>
      </c>
      <c r="CR1080">
        <v>1</v>
      </c>
      <c r="CS1080">
        <v>0</v>
      </c>
      <c r="CT1080">
        <v>28</v>
      </c>
      <c r="CZ1080" s="33" t="s">
        <v>85</v>
      </c>
    </row>
    <row r="1081" spans="1:104" x14ac:dyDescent="0.25">
      <c r="A1081">
        <v>1080</v>
      </c>
      <c r="B1081">
        <v>72</v>
      </c>
      <c r="C1081" s="24" t="s">
        <v>4042</v>
      </c>
      <c r="D1081" s="12">
        <v>5.87</v>
      </c>
      <c r="E1081" s="13">
        <v>0.09</v>
      </c>
      <c r="F1081" s="7">
        <f t="shared" ref="F1081:F1090" si="257">D1081/E1081</f>
        <v>65.222222222222229</v>
      </c>
      <c r="G1081" s="7">
        <f t="shared" si="249"/>
        <v>5.78</v>
      </c>
      <c r="H1081" s="15">
        <f t="shared" si="250"/>
        <v>5.96</v>
      </c>
      <c r="I1081" s="11">
        <f t="shared" si="251"/>
        <v>0.50900618174403367</v>
      </c>
      <c r="J1081" s="32">
        <f t="shared" si="252"/>
        <v>7.8041833657517936E-3</v>
      </c>
      <c r="K1081" s="32">
        <f t="shared" si="253"/>
        <v>128.13640494256478</v>
      </c>
      <c r="L1081" s="8">
        <v>1</v>
      </c>
      <c r="M1081" s="9">
        <v>0</v>
      </c>
      <c r="N1081" s="8">
        <v>0</v>
      </c>
      <c r="O1081" s="9">
        <v>0</v>
      </c>
      <c r="P1081" s="9">
        <v>0</v>
      </c>
      <c r="Q1081" s="9">
        <v>1</v>
      </c>
      <c r="R1081" s="9">
        <v>0</v>
      </c>
      <c r="S1081" s="8">
        <v>12169</v>
      </c>
      <c r="T1081" s="9">
        <v>3</v>
      </c>
      <c r="U1081" s="9">
        <f t="shared" si="254"/>
        <v>12165</v>
      </c>
      <c r="V1081" s="9">
        <f t="shared" si="255"/>
        <v>10</v>
      </c>
      <c r="W1081" s="7">
        <v>10.6</v>
      </c>
      <c r="X1081" s="7">
        <v>12.6</v>
      </c>
      <c r="Y1081" s="9">
        <v>1</v>
      </c>
      <c r="Z1081" s="9">
        <v>0</v>
      </c>
      <c r="AA1081" s="9">
        <v>1</v>
      </c>
      <c r="AB1081" s="9">
        <v>0</v>
      </c>
      <c r="AC1081" s="9">
        <v>0</v>
      </c>
      <c r="AD1081" s="29">
        <v>0</v>
      </c>
      <c r="AE1081" s="9">
        <v>0</v>
      </c>
      <c r="AF1081" s="9">
        <v>1</v>
      </c>
      <c r="AG1081" s="29">
        <v>0</v>
      </c>
      <c r="AH1081" s="9">
        <v>1</v>
      </c>
      <c r="AI1081" s="29">
        <v>0</v>
      </c>
      <c r="AJ1081" s="20">
        <v>2001</v>
      </c>
      <c r="AK1081" s="32" t="s">
        <v>98</v>
      </c>
      <c r="AL1081" s="32" t="s">
        <v>98</v>
      </c>
      <c r="AM1081" s="32" t="s">
        <v>98</v>
      </c>
      <c r="AN1081" s="42" t="s">
        <v>98</v>
      </c>
      <c r="AO1081" s="41" t="s">
        <v>98</v>
      </c>
      <c r="AP1081" s="17" t="s">
        <v>98</v>
      </c>
      <c r="AQ1081" s="32">
        <v>0.60399999999999998</v>
      </c>
      <c r="AR1081" s="39">
        <v>0.39600000000000002</v>
      </c>
      <c r="AS1081">
        <v>0.65600000000000003</v>
      </c>
      <c r="AT1081" s="39">
        <v>0.34399999999999997</v>
      </c>
      <c r="AU1081">
        <v>1</v>
      </c>
      <c r="AV1081" s="17">
        <v>0</v>
      </c>
      <c r="AW1081" t="s">
        <v>98</v>
      </c>
      <c r="AX1081" s="17" t="s">
        <v>98</v>
      </c>
      <c r="AY1081" s="17" t="s">
        <v>26</v>
      </c>
      <c r="AZ1081">
        <v>1</v>
      </c>
      <c r="BA1081">
        <v>0</v>
      </c>
      <c r="BB1081">
        <v>0</v>
      </c>
      <c r="BC1081">
        <v>0</v>
      </c>
      <c r="BD1081">
        <v>0</v>
      </c>
      <c r="BE1081">
        <v>0</v>
      </c>
      <c r="BF1081" s="17">
        <v>0</v>
      </c>
      <c r="BG1081">
        <v>1</v>
      </c>
      <c r="BH1081">
        <v>0</v>
      </c>
      <c r="BI1081" s="17">
        <v>0</v>
      </c>
      <c r="BJ1081">
        <v>15116</v>
      </c>
      <c r="BK1081">
        <v>12548</v>
      </c>
      <c r="BL1081" s="24">
        <v>37.5</v>
      </c>
      <c r="BM1081">
        <v>1</v>
      </c>
      <c r="BN1081">
        <v>0</v>
      </c>
      <c r="BO1081">
        <v>0</v>
      </c>
      <c r="BP1081">
        <v>0</v>
      </c>
      <c r="BQ1081">
        <v>0</v>
      </c>
      <c r="BR1081">
        <v>0</v>
      </c>
      <c r="BS1081">
        <v>0</v>
      </c>
      <c r="BT1081" s="17">
        <v>0</v>
      </c>
      <c r="BU1081">
        <v>0</v>
      </c>
      <c r="BV1081">
        <v>0</v>
      </c>
      <c r="BW1081">
        <v>1</v>
      </c>
      <c r="BX1081" s="17">
        <v>0</v>
      </c>
      <c r="BY1081">
        <v>0</v>
      </c>
      <c r="BZ1081">
        <v>0</v>
      </c>
      <c r="CA1081">
        <v>0</v>
      </c>
      <c r="CB1081">
        <v>0</v>
      </c>
      <c r="CC1081" s="17">
        <v>0</v>
      </c>
      <c r="CD1081">
        <v>0</v>
      </c>
      <c r="CE1081">
        <v>0</v>
      </c>
      <c r="CF1081">
        <v>1</v>
      </c>
      <c r="CG1081">
        <v>1</v>
      </c>
      <c r="CH1081">
        <v>0</v>
      </c>
      <c r="CI1081">
        <v>0</v>
      </c>
      <c r="CJ1081">
        <v>0</v>
      </c>
      <c r="CK1081">
        <v>0</v>
      </c>
      <c r="CL1081">
        <v>0</v>
      </c>
      <c r="CM1081">
        <v>0</v>
      </c>
      <c r="CN1081">
        <v>0</v>
      </c>
      <c r="CO1081" s="17">
        <v>0</v>
      </c>
      <c r="CP1081">
        <v>0</v>
      </c>
      <c r="CQ1081">
        <v>0</v>
      </c>
      <c r="CR1081">
        <v>0</v>
      </c>
      <c r="CS1081">
        <v>1</v>
      </c>
      <c r="CT1081">
        <v>14</v>
      </c>
      <c r="CZ1081" s="33" t="s">
        <v>85</v>
      </c>
    </row>
    <row r="1082" spans="1:104" x14ac:dyDescent="0.25">
      <c r="A1082">
        <v>1081</v>
      </c>
      <c r="B1082">
        <v>72</v>
      </c>
      <c r="C1082" s="24" t="s">
        <v>4042</v>
      </c>
      <c r="D1082" s="12">
        <v>7.51</v>
      </c>
      <c r="E1082" s="13">
        <v>0.22</v>
      </c>
      <c r="F1082" s="7">
        <f t="shared" si="257"/>
        <v>34.136363636363633</v>
      </c>
      <c r="G1082" s="7">
        <f t="shared" si="249"/>
        <v>7.29</v>
      </c>
      <c r="H1082" s="15">
        <f t="shared" si="250"/>
        <v>7.7299999999999995</v>
      </c>
      <c r="I1082" s="11">
        <f t="shared" si="251"/>
        <v>0.30006246354127525</v>
      </c>
      <c r="J1082" s="32">
        <f t="shared" si="252"/>
        <v>8.7901121143915528E-3</v>
      </c>
      <c r="K1082" s="32">
        <f t="shared" si="253"/>
        <v>113.7641917402574</v>
      </c>
      <c r="L1082" s="8">
        <v>1</v>
      </c>
      <c r="M1082" s="9">
        <v>0</v>
      </c>
      <c r="N1082" s="8">
        <v>0</v>
      </c>
      <c r="O1082" s="9">
        <v>0</v>
      </c>
      <c r="P1082" s="9">
        <v>0</v>
      </c>
      <c r="Q1082" s="9">
        <v>1</v>
      </c>
      <c r="R1082" s="9">
        <v>0</v>
      </c>
      <c r="S1082" s="8">
        <v>11781</v>
      </c>
      <c r="T1082" s="9">
        <v>3</v>
      </c>
      <c r="U1082" s="9">
        <f t="shared" si="254"/>
        <v>11777</v>
      </c>
      <c r="V1082" s="9">
        <f t="shared" si="255"/>
        <v>10</v>
      </c>
      <c r="W1082" s="7">
        <v>10.6</v>
      </c>
      <c r="X1082" s="7">
        <v>12.6</v>
      </c>
      <c r="Y1082" s="9">
        <v>1</v>
      </c>
      <c r="Z1082" s="9">
        <v>0</v>
      </c>
      <c r="AA1082" s="9">
        <v>1</v>
      </c>
      <c r="AB1082" s="9">
        <v>0</v>
      </c>
      <c r="AC1082" s="9">
        <v>0</v>
      </c>
      <c r="AD1082" s="29">
        <v>0</v>
      </c>
      <c r="AE1082" s="9">
        <v>0</v>
      </c>
      <c r="AF1082" s="9">
        <v>1</v>
      </c>
      <c r="AG1082" s="29">
        <v>0</v>
      </c>
      <c r="AH1082" s="9">
        <v>1</v>
      </c>
      <c r="AI1082" s="29">
        <v>0</v>
      </c>
      <c r="AJ1082" s="20">
        <v>2001</v>
      </c>
      <c r="AK1082" s="32" t="s">
        <v>98</v>
      </c>
      <c r="AL1082" s="32" t="s">
        <v>98</v>
      </c>
      <c r="AM1082" s="32" t="s">
        <v>98</v>
      </c>
      <c r="AN1082" s="42" t="s">
        <v>98</v>
      </c>
      <c r="AO1082" s="41" t="s">
        <v>98</v>
      </c>
      <c r="AP1082" s="17" t="s">
        <v>98</v>
      </c>
      <c r="AQ1082" s="32">
        <v>0.60399999999999998</v>
      </c>
      <c r="AR1082" s="39">
        <v>0.39600000000000002</v>
      </c>
      <c r="AS1082">
        <v>0.65600000000000003</v>
      </c>
      <c r="AT1082" s="39">
        <v>0.34399999999999997</v>
      </c>
      <c r="AU1082">
        <v>1</v>
      </c>
      <c r="AV1082" s="17">
        <v>0</v>
      </c>
      <c r="AW1082" t="s">
        <v>98</v>
      </c>
      <c r="AX1082" s="17" t="s">
        <v>98</v>
      </c>
      <c r="AY1082" s="17" t="s">
        <v>26</v>
      </c>
      <c r="AZ1082">
        <v>1</v>
      </c>
      <c r="BA1082">
        <v>0</v>
      </c>
      <c r="BB1082">
        <v>0</v>
      </c>
      <c r="BC1082">
        <v>0</v>
      </c>
      <c r="BD1082">
        <v>0</v>
      </c>
      <c r="BE1082">
        <v>0</v>
      </c>
      <c r="BF1082" s="17">
        <v>0</v>
      </c>
      <c r="BG1082">
        <v>1</v>
      </c>
      <c r="BH1082">
        <v>0</v>
      </c>
      <c r="BI1082" s="17">
        <v>0</v>
      </c>
      <c r="BJ1082">
        <v>15116</v>
      </c>
      <c r="BK1082">
        <v>12548</v>
      </c>
      <c r="BL1082" s="24">
        <v>37.5</v>
      </c>
      <c r="BM1082">
        <v>0</v>
      </c>
      <c r="BN1082">
        <v>0</v>
      </c>
      <c r="BO1082">
        <v>0</v>
      </c>
      <c r="BP1082">
        <v>0</v>
      </c>
      <c r="BQ1082">
        <v>0</v>
      </c>
      <c r="BR1082">
        <v>0</v>
      </c>
      <c r="BS1082">
        <v>0</v>
      </c>
      <c r="BT1082" s="17">
        <v>1</v>
      </c>
      <c r="BU1082">
        <v>0</v>
      </c>
      <c r="BV1082">
        <v>1</v>
      </c>
      <c r="BW1082">
        <v>0</v>
      </c>
      <c r="BX1082" s="17">
        <v>0</v>
      </c>
      <c r="BY1082">
        <v>1</v>
      </c>
      <c r="BZ1082">
        <v>0</v>
      </c>
      <c r="CA1082">
        <v>0</v>
      </c>
      <c r="CB1082">
        <v>0</v>
      </c>
      <c r="CC1082" s="17">
        <v>0</v>
      </c>
      <c r="CD1082">
        <v>0</v>
      </c>
      <c r="CE1082">
        <v>0</v>
      </c>
      <c r="CF1082">
        <v>1</v>
      </c>
      <c r="CG1082">
        <v>1</v>
      </c>
      <c r="CH1082">
        <v>0</v>
      </c>
      <c r="CI1082">
        <v>0</v>
      </c>
      <c r="CJ1082">
        <v>0</v>
      </c>
      <c r="CK1082">
        <v>0</v>
      </c>
      <c r="CL1082">
        <v>0</v>
      </c>
      <c r="CM1082">
        <v>0</v>
      </c>
      <c r="CN1082">
        <v>0</v>
      </c>
      <c r="CO1082" s="17">
        <v>0</v>
      </c>
      <c r="CP1082">
        <v>0</v>
      </c>
      <c r="CQ1082">
        <v>0</v>
      </c>
      <c r="CR1082">
        <v>0</v>
      </c>
      <c r="CS1082">
        <v>1</v>
      </c>
      <c r="CT1082">
        <v>14</v>
      </c>
      <c r="CZ1082" s="33" t="s">
        <v>85</v>
      </c>
    </row>
    <row r="1083" spans="1:104" x14ac:dyDescent="0.25">
      <c r="A1083">
        <v>1082</v>
      </c>
      <c r="B1083">
        <v>72</v>
      </c>
      <c r="C1083" s="24" t="s">
        <v>4042</v>
      </c>
      <c r="D1083" s="12">
        <v>5.68</v>
      </c>
      <c r="E1083" s="13">
        <v>0.1</v>
      </c>
      <c r="F1083" s="7">
        <f t="shared" si="257"/>
        <v>56.8</v>
      </c>
      <c r="G1083" s="7">
        <f t="shared" si="249"/>
        <v>5.58</v>
      </c>
      <c r="H1083" s="15">
        <f t="shared" si="250"/>
        <v>5.7799999999999994</v>
      </c>
      <c r="I1083" s="11">
        <f t="shared" si="251"/>
        <v>0.46651124536232574</v>
      </c>
      <c r="J1083" s="32">
        <f t="shared" si="252"/>
        <v>8.2132261507451721E-3</v>
      </c>
      <c r="K1083" s="32">
        <f t="shared" si="253"/>
        <v>121.75483563292259</v>
      </c>
      <c r="L1083" s="8">
        <v>1</v>
      </c>
      <c r="M1083" s="9">
        <v>0</v>
      </c>
      <c r="N1083" s="8">
        <v>0</v>
      </c>
      <c r="O1083" s="9">
        <v>0</v>
      </c>
      <c r="P1083" s="9">
        <v>0</v>
      </c>
      <c r="Q1083" s="9">
        <v>1</v>
      </c>
      <c r="R1083" s="9">
        <v>0</v>
      </c>
      <c r="S1083" s="8">
        <v>11603</v>
      </c>
      <c r="T1083" s="9">
        <v>4</v>
      </c>
      <c r="U1083" s="9">
        <f t="shared" si="254"/>
        <v>11598</v>
      </c>
      <c r="V1083" s="9">
        <f t="shared" si="255"/>
        <v>10</v>
      </c>
      <c r="W1083" s="7">
        <v>10.6</v>
      </c>
      <c r="X1083" s="7">
        <v>12.6</v>
      </c>
      <c r="Y1083" s="9">
        <v>1</v>
      </c>
      <c r="Z1083" s="9">
        <v>0</v>
      </c>
      <c r="AA1083" s="9">
        <v>1</v>
      </c>
      <c r="AB1083" s="9">
        <v>0</v>
      </c>
      <c r="AC1083" s="9">
        <v>0</v>
      </c>
      <c r="AD1083" s="29">
        <v>0</v>
      </c>
      <c r="AE1083" s="9">
        <v>0</v>
      </c>
      <c r="AF1083" s="9">
        <v>1</v>
      </c>
      <c r="AG1083" s="29">
        <v>0</v>
      </c>
      <c r="AH1083" s="9">
        <v>1</v>
      </c>
      <c r="AI1083" s="29">
        <v>0</v>
      </c>
      <c r="AJ1083" s="20">
        <v>2001</v>
      </c>
      <c r="AK1083" s="32" t="s">
        <v>98</v>
      </c>
      <c r="AL1083" s="32" t="s">
        <v>98</v>
      </c>
      <c r="AM1083" s="32" t="s">
        <v>98</v>
      </c>
      <c r="AN1083" s="42" t="s">
        <v>98</v>
      </c>
      <c r="AO1083" s="41" t="s">
        <v>98</v>
      </c>
      <c r="AP1083" s="17" t="s">
        <v>98</v>
      </c>
      <c r="AQ1083" s="32">
        <v>0.60399999999999998</v>
      </c>
      <c r="AR1083" s="39">
        <v>0.39600000000000002</v>
      </c>
      <c r="AS1083">
        <v>0.65600000000000003</v>
      </c>
      <c r="AT1083" s="39">
        <v>0.34399999999999997</v>
      </c>
      <c r="AU1083">
        <v>1</v>
      </c>
      <c r="AV1083" s="17">
        <v>0</v>
      </c>
      <c r="AW1083" t="s">
        <v>98</v>
      </c>
      <c r="AX1083" s="17" t="s">
        <v>98</v>
      </c>
      <c r="AY1083" s="17" t="s">
        <v>26</v>
      </c>
      <c r="AZ1083">
        <v>1</v>
      </c>
      <c r="BA1083">
        <v>0</v>
      </c>
      <c r="BB1083">
        <v>0</v>
      </c>
      <c r="BC1083">
        <v>0</v>
      </c>
      <c r="BD1083">
        <v>0</v>
      </c>
      <c r="BE1083">
        <v>0</v>
      </c>
      <c r="BF1083" s="17">
        <v>0</v>
      </c>
      <c r="BG1083">
        <v>1</v>
      </c>
      <c r="BH1083">
        <v>0</v>
      </c>
      <c r="BI1083" s="17">
        <v>0</v>
      </c>
      <c r="BJ1083">
        <v>15116</v>
      </c>
      <c r="BK1083">
        <v>12548</v>
      </c>
      <c r="BL1083" s="24">
        <v>37.5</v>
      </c>
      <c r="BM1083">
        <v>1</v>
      </c>
      <c r="BN1083">
        <v>0</v>
      </c>
      <c r="BO1083">
        <v>0</v>
      </c>
      <c r="BP1083">
        <v>0</v>
      </c>
      <c r="BQ1083">
        <v>0</v>
      </c>
      <c r="BR1083">
        <v>0</v>
      </c>
      <c r="BS1083">
        <v>0</v>
      </c>
      <c r="BT1083" s="17">
        <v>0</v>
      </c>
      <c r="BU1083">
        <v>0</v>
      </c>
      <c r="BV1083">
        <v>0</v>
      </c>
      <c r="BW1083">
        <v>1</v>
      </c>
      <c r="BX1083" s="17">
        <v>0</v>
      </c>
      <c r="BY1083">
        <v>0</v>
      </c>
      <c r="BZ1083">
        <v>0</v>
      </c>
      <c r="CA1083">
        <v>0</v>
      </c>
      <c r="CB1083">
        <v>0</v>
      </c>
      <c r="CC1083" s="17">
        <v>0</v>
      </c>
      <c r="CD1083">
        <v>0</v>
      </c>
      <c r="CE1083">
        <v>0</v>
      </c>
      <c r="CF1083">
        <v>1</v>
      </c>
      <c r="CG1083">
        <v>1</v>
      </c>
      <c r="CH1083">
        <v>0</v>
      </c>
      <c r="CI1083">
        <v>0</v>
      </c>
      <c r="CJ1083">
        <v>0</v>
      </c>
      <c r="CK1083">
        <v>0</v>
      </c>
      <c r="CL1083">
        <v>0</v>
      </c>
      <c r="CM1083">
        <v>0</v>
      </c>
      <c r="CN1083">
        <v>0</v>
      </c>
      <c r="CO1083" s="17">
        <v>0</v>
      </c>
      <c r="CP1083">
        <v>0</v>
      </c>
      <c r="CQ1083">
        <v>0</v>
      </c>
      <c r="CR1083">
        <v>0</v>
      </c>
      <c r="CS1083">
        <v>1</v>
      </c>
      <c r="CT1083">
        <v>14</v>
      </c>
      <c r="CZ1083" s="33" t="s">
        <v>85</v>
      </c>
    </row>
    <row r="1084" spans="1:104" x14ac:dyDescent="0.25">
      <c r="A1084">
        <v>1083</v>
      </c>
      <c r="B1084">
        <v>72</v>
      </c>
      <c r="C1084" s="24" t="s">
        <v>4042</v>
      </c>
      <c r="D1084" s="12">
        <v>7.37</v>
      </c>
      <c r="E1084" s="13">
        <v>0.23</v>
      </c>
      <c r="F1084" s="7">
        <f t="shared" si="257"/>
        <v>32.043478260869563</v>
      </c>
      <c r="G1084" s="7">
        <f t="shared" si="249"/>
        <v>7.14</v>
      </c>
      <c r="H1084" s="15">
        <f t="shared" si="250"/>
        <v>7.6000000000000005</v>
      </c>
      <c r="I1084" s="11">
        <f t="shared" si="251"/>
        <v>0.28938800261361008</v>
      </c>
      <c r="J1084" s="32">
        <f t="shared" si="252"/>
        <v>9.0311045591764342E-3</v>
      </c>
      <c r="K1084" s="32">
        <f t="shared" si="253"/>
        <v>110.72842678849376</v>
      </c>
      <c r="L1084" s="8">
        <v>1</v>
      </c>
      <c r="M1084" s="9">
        <v>0</v>
      </c>
      <c r="N1084" s="8">
        <v>0</v>
      </c>
      <c r="O1084" s="9">
        <v>0</v>
      </c>
      <c r="P1084" s="9">
        <v>0</v>
      </c>
      <c r="Q1084" s="9">
        <v>1</v>
      </c>
      <c r="R1084" s="9">
        <v>0</v>
      </c>
      <c r="S1084" s="8">
        <v>11239</v>
      </c>
      <c r="T1084" s="9">
        <v>4</v>
      </c>
      <c r="U1084" s="9">
        <f t="shared" si="254"/>
        <v>11234</v>
      </c>
      <c r="V1084" s="9">
        <f t="shared" si="255"/>
        <v>10</v>
      </c>
      <c r="W1084" s="7">
        <v>10.6</v>
      </c>
      <c r="X1084" s="7">
        <v>12.6</v>
      </c>
      <c r="Y1084" s="9">
        <v>1</v>
      </c>
      <c r="Z1084" s="9">
        <v>0</v>
      </c>
      <c r="AA1084" s="9">
        <v>1</v>
      </c>
      <c r="AB1084" s="9">
        <v>0</v>
      </c>
      <c r="AC1084" s="9">
        <v>0</v>
      </c>
      <c r="AD1084" s="29">
        <v>0</v>
      </c>
      <c r="AE1084" s="9">
        <v>0</v>
      </c>
      <c r="AF1084" s="9">
        <v>1</v>
      </c>
      <c r="AG1084" s="29">
        <v>0</v>
      </c>
      <c r="AH1084" s="9">
        <v>1</v>
      </c>
      <c r="AI1084" s="29">
        <v>0</v>
      </c>
      <c r="AJ1084" s="20">
        <v>2001</v>
      </c>
      <c r="AK1084" s="32" t="s">
        <v>98</v>
      </c>
      <c r="AL1084" s="32" t="s">
        <v>98</v>
      </c>
      <c r="AM1084" s="32" t="s">
        <v>98</v>
      </c>
      <c r="AN1084" s="42" t="s">
        <v>98</v>
      </c>
      <c r="AO1084" s="41" t="s">
        <v>98</v>
      </c>
      <c r="AP1084" s="17" t="s">
        <v>98</v>
      </c>
      <c r="AQ1084" s="32">
        <v>0.60399999999999998</v>
      </c>
      <c r="AR1084" s="39">
        <v>0.39600000000000002</v>
      </c>
      <c r="AS1084">
        <v>0.65600000000000003</v>
      </c>
      <c r="AT1084" s="39">
        <v>0.34399999999999997</v>
      </c>
      <c r="AU1084">
        <v>1</v>
      </c>
      <c r="AV1084" s="17">
        <v>0</v>
      </c>
      <c r="AW1084" t="s">
        <v>98</v>
      </c>
      <c r="AX1084" s="17" t="s">
        <v>98</v>
      </c>
      <c r="AY1084" s="17" t="s">
        <v>26</v>
      </c>
      <c r="AZ1084">
        <v>1</v>
      </c>
      <c r="BA1084">
        <v>0</v>
      </c>
      <c r="BB1084">
        <v>0</v>
      </c>
      <c r="BC1084">
        <v>0</v>
      </c>
      <c r="BD1084">
        <v>0</v>
      </c>
      <c r="BE1084">
        <v>0</v>
      </c>
      <c r="BF1084" s="17">
        <v>0</v>
      </c>
      <c r="BG1084">
        <v>1</v>
      </c>
      <c r="BH1084">
        <v>0</v>
      </c>
      <c r="BI1084" s="17">
        <v>0</v>
      </c>
      <c r="BJ1084">
        <v>15116</v>
      </c>
      <c r="BK1084">
        <v>12548</v>
      </c>
      <c r="BL1084" s="24">
        <v>37.5</v>
      </c>
      <c r="BM1084">
        <v>0</v>
      </c>
      <c r="BN1084">
        <v>0</v>
      </c>
      <c r="BO1084">
        <v>0</v>
      </c>
      <c r="BP1084">
        <v>0</v>
      </c>
      <c r="BQ1084">
        <v>0</v>
      </c>
      <c r="BR1084">
        <v>0</v>
      </c>
      <c r="BS1084">
        <v>0</v>
      </c>
      <c r="BT1084" s="17">
        <v>1</v>
      </c>
      <c r="BU1084">
        <v>0</v>
      </c>
      <c r="BV1084">
        <v>1</v>
      </c>
      <c r="BW1084">
        <v>0</v>
      </c>
      <c r="BX1084" s="17">
        <v>0</v>
      </c>
      <c r="BY1084">
        <v>1</v>
      </c>
      <c r="BZ1084">
        <v>0</v>
      </c>
      <c r="CA1084">
        <v>0</v>
      </c>
      <c r="CB1084">
        <v>0</v>
      </c>
      <c r="CC1084" s="17">
        <v>0</v>
      </c>
      <c r="CD1084">
        <v>0</v>
      </c>
      <c r="CE1084">
        <v>0</v>
      </c>
      <c r="CF1084">
        <v>1</v>
      </c>
      <c r="CG1084">
        <v>1</v>
      </c>
      <c r="CH1084">
        <v>0</v>
      </c>
      <c r="CI1084">
        <v>0</v>
      </c>
      <c r="CJ1084">
        <v>0</v>
      </c>
      <c r="CK1084">
        <v>0</v>
      </c>
      <c r="CL1084">
        <v>0</v>
      </c>
      <c r="CM1084">
        <v>0</v>
      </c>
      <c r="CN1084">
        <v>0</v>
      </c>
      <c r="CO1084" s="17">
        <v>0</v>
      </c>
      <c r="CP1084">
        <v>0</v>
      </c>
      <c r="CQ1084">
        <v>0</v>
      </c>
      <c r="CR1084">
        <v>0</v>
      </c>
      <c r="CS1084">
        <v>1</v>
      </c>
      <c r="CT1084">
        <v>14</v>
      </c>
      <c r="CZ1084" s="33" t="s">
        <v>85</v>
      </c>
    </row>
    <row r="1085" spans="1:104" x14ac:dyDescent="0.25">
      <c r="A1085">
        <v>1084</v>
      </c>
      <c r="B1085">
        <v>72</v>
      </c>
      <c r="C1085" s="24" t="s">
        <v>4042</v>
      </c>
      <c r="D1085" s="12">
        <v>4.84</v>
      </c>
      <c r="E1085" s="13">
        <v>0.19</v>
      </c>
      <c r="F1085" s="7">
        <f t="shared" si="257"/>
        <v>25.473684210526315</v>
      </c>
      <c r="G1085" s="7">
        <f t="shared" si="249"/>
        <v>4.6499999999999995</v>
      </c>
      <c r="H1085" s="15">
        <f t="shared" si="250"/>
        <v>5.03</v>
      </c>
      <c r="I1085" s="11">
        <f t="shared" si="251"/>
        <v>0.22504423749718469</v>
      </c>
      <c r="J1085" s="32">
        <f t="shared" si="252"/>
        <v>8.834381224063036E-3</v>
      </c>
      <c r="K1085" s="32">
        <f t="shared" si="253"/>
        <v>113.19411904890472</v>
      </c>
      <c r="L1085" s="8">
        <v>1</v>
      </c>
      <c r="M1085" s="9">
        <v>0</v>
      </c>
      <c r="N1085" s="8">
        <v>0</v>
      </c>
      <c r="O1085" s="9">
        <v>0</v>
      </c>
      <c r="P1085" s="9">
        <v>0</v>
      </c>
      <c r="Q1085" s="9">
        <v>1</v>
      </c>
      <c r="R1085" s="9">
        <v>0</v>
      </c>
      <c r="S1085" s="8">
        <v>12169</v>
      </c>
      <c r="T1085" s="9">
        <v>4</v>
      </c>
      <c r="U1085" s="9">
        <f t="shared" si="254"/>
        <v>12164</v>
      </c>
      <c r="V1085" s="9">
        <f t="shared" si="255"/>
        <v>10</v>
      </c>
      <c r="W1085" s="7">
        <v>10.6</v>
      </c>
      <c r="X1085" s="7">
        <v>12.6</v>
      </c>
      <c r="Y1085" s="9">
        <v>1</v>
      </c>
      <c r="Z1085" s="9">
        <v>0</v>
      </c>
      <c r="AA1085" s="9">
        <v>1</v>
      </c>
      <c r="AB1085" s="9">
        <v>0</v>
      </c>
      <c r="AC1085" s="9">
        <v>0</v>
      </c>
      <c r="AD1085" s="29">
        <v>0</v>
      </c>
      <c r="AE1085" s="9">
        <v>0</v>
      </c>
      <c r="AF1085" s="9">
        <v>1</v>
      </c>
      <c r="AG1085" s="29">
        <v>0</v>
      </c>
      <c r="AH1085" s="9">
        <v>1</v>
      </c>
      <c r="AI1085" s="29">
        <v>0</v>
      </c>
      <c r="AJ1085" s="20">
        <v>2001</v>
      </c>
      <c r="AK1085" s="32" t="s">
        <v>98</v>
      </c>
      <c r="AL1085" s="32" t="s">
        <v>98</v>
      </c>
      <c r="AM1085" s="32" t="s">
        <v>98</v>
      </c>
      <c r="AN1085" s="42" t="s">
        <v>98</v>
      </c>
      <c r="AO1085" s="41" t="s">
        <v>98</v>
      </c>
      <c r="AP1085" s="17" t="s">
        <v>98</v>
      </c>
      <c r="AQ1085" s="32">
        <v>0.60399999999999998</v>
      </c>
      <c r="AR1085" s="39">
        <v>0.39600000000000002</v>
      </c>
      <c r="AS1085">
        <v>0.65600000000000003</v>
      </c>
      <c r="AT1085" s="39">
        <v>0.34399999999999997</v>
      </c>
      <c r="AU1085">
        <v>1</v>
      </c>
      <c r="AV1085" s="17">
        <v>0</v>
      </c>
      <c r="AW1085" t="s">
        <v>98</v>
      </c>
      <c r="AX1085" s="17" t="s">
        <v>98</v>
      </c>
      <c r="AY1085" s="17" t="s">
        <v>26</v>
      </c>
      <c r="AZ1085">
        <v>1</v>
      </c>
      <c r="BA1085">
        <v>0</v>
      </c>
      <c r="BB1085">
        <v>0</v>
      </c>
      <c r="BC1085">
        <v>0</v>
      </c>
      <c r="BD1085">
        <v>0</v>
      </c>
      <c r="BE1085">
        <v>0</v>
      </c>
      <c r="BF1085" s="17">
        <v>0</v>
      </c>
      <c r="BG1085">
        <v>1</v>
      </c>
      <c r="BH1085">
        <v>0</v>
      </c>
      <c r="BI1085" s="17">
        <v>0</v>
      </c>
      <c r="BJ1085">
        <v>15116</v>
      </c>
      <c r="BK1085">
        <v>12548</v>
      </c>
      <c r="BL1085" s="24">
        <v>37.5</v>
      </c>
      <c r="BM1085">
        <v>1</v>
      </c>
      <c r="BN1085">
        <v>0</v>
      </c>
      <c r="BO1085">
        <v>0</v>
      </c>
      <c r="BP1085">
        <v>0</v>
      </c>
      <c r="BQ1085">
        <v>0</v>
      </c>
      <c r="BR1085">
        <v>0</v>
      </c>
      <c r="BS1085">
        <v>0</v>
      </c>
      <c r="BT1085" s="17">
        <v>0</v>
      </c>
      <c r="BU1085">
        <v>0</v>
      </c>
      <c r="BV1085">
        <v>0</v>
      </c>
      <c r="BW1085">
        <v>1</v>
      </c>
      <c r="BX1085" s="17">
        <v>0</v>
      </c>
      <c r="BY1085">
        <v>0</v>
      </c>
      <c r="BZ1085">
        <v>0</v>
      </c>
      <c r="CA1085">
        <v>0</v>
      </c>
      <c r="CB1085">
        <v>0</v>
      </c>
      <c r="CC1085" s="17">
        <v>0</v>
      </c>
      <c r="CD1085">
        <v>0</v>
      </c>
      <c r="CE1085">
        <v>0</v>
      </c>
      <c r="CF1085">
        <v>1</v>
      </c>
      <c r="CG1085">
        <v>1</v>
      </c>
      <c r="CH1085">
        <v>0</v>
      </c>
      <c r="CI1085">
        <v>0</v>
      </c>
      <c r="CJ1085">
        <v>0</v>
      </c>
      <c r="CK1085">
        <v>0</v>
      </c>
      <c r="CL1085">
        <v>0</v>
      </c>
      <c r="CM1085">
        <v>0</v>
      </c>
      <c r="CN1085">
        <v>0</v>
      </c>
      <c r="CO1085" s="17">
        <v>0</v>
      </c>
      <c r="CP1085">
        <v>0</v>
      </c>
      <c r="CQ1085">
        <v>0</v>
      </c>
      <c r="CR1085">
        <v>0</v>
      </c>
      <c r="CS1085">
        <v>1</v>
      </c>
      <c r="CT1085">
        <v>14</v>
      </c>
      <c r="CZ1085" s="33" t="s">
        <v>85</v>
      </c>
    </row>
    <row r="1086" spans="1:104" x14ac:dyDescent="0.25">
      <c r="A1086">
        <v>1085</v>
      </c>
      <c r="B1086">
        <v>72</v>
      </c>
      <c r="C1086" s="24" t="s">
        <v>4042</v>
      </c>
      <c r="D1086" s="12">
        <v>3.74</v>
      </c>
      <c r="E1086" s="13">
        <v>0.27</v>
      </c>
      <c r="F1086" s="7">
        <f t="shared" si="257"/>
        <v>13.851851851851851</v>
      </c>
      <c r="G1086" s="7">
        <f t="shared" si="249"/>
        <v>3.47</v>
      </c>
      <c r="H1086" s="15">
        <f t="shared" si="250"/>
        <v>4.01</v>
      </c>
      <c r="I1086" s="11">
        <f t="shared" si="251"/>
        <v>0.12463035605517775</v>
      </c>
      <c r="J1086" s="32">
        <f t="shared" si="252"/>
        <v>8.9973786456946508E-3</v>
      </c>
      <c r="K1086" s="32">
        <f t="shared" si="253"/>
        <v>111.14348293861252</v>
      </c>
      <c r="L1086" s="8">
        <v>1</v>
      </c>
      <c r="M1086" s="9">
        <v>0</v>
      </c>
      <c r="N1086" s="8">
        <v>0</v>
      </c>
      <c r="O1086" s="9">
        <v>0</v>
      </c>
      <c r="P1086" s="9">
        <v>0</v>
      </c>
      <c r="Q1086" s="9">
        <v>1</v>
      </c>
      <c r="R1086" s="9">
        <v>0</v>
      </c>
      <c r="S1086" s="8">
        <v>12169</v>
      </c>
      <c r="T1086" s="9">
        <v>7</v>
      </c>
      <c r="U1086" s="9">
        <f t="shared" si="254"/>
        <v>12161</v>
      </c>
      <c r="V1086" s="9">
        <f t="shared" si="255"/>
        <v>10</v>
      </c>
      <c r="W1086" s="7">
        <v>10.6</v>
      </c>
      <c r="X1086" s="7">
        <v>12.6</v>
      </c>
      <c r="Y1086" s="9">
        <v>1</v>
      </c>
      <c r="Z1086" s="9">
        <v>0</v>
      </c>
      <c r="AA1086" s="9">
        <v>1</v>
      </c>
      <c r="AB1086" s="9">
        <v>0</v>
      </c>
      <c r="AC1086" s="9">
        <v>0</v>
      </c>
      <c r="AD1086" s="29">
        <v>0</v>
      </c>
      <c r="AE1086" s="9">
        <v>0</v>
      </c>
      <c r="AF1086" s="9">
        <v>1</v>
      </c>
      <c r="AG1086" s="29">
        <v>0</v>
      </c>
      <c r="AH1086" s="9">
        <v>1</v>
      </c>
      <c r="AI1086" s="29">
        <v>0</v>
      </c>
      <c r="AJ1086" s="20">
        <v>2001</v>
      </c>
      <c r="AK1086" s="32" t="s">
        <v>98</v>
      </c>
      <c r="AL1086" s="32" t="s">
        <v>98</v>
      </c>
      <c r="AM1086" s="32" t="s">
        <v>98</v>
      </c>
      <c r="AN1086" s="42" t="s">
        <v>98</v>
      </c>
      <c r="AO1086" s="41" t="s">
        <v>98</v>
      </c>
      <c r="AP1086" s="17" t="s">
        <v>98</v>
      </c>
      <c r="AQ1086" s="32">
        <v>0.60399999999999998</v>
      </c>
      <c r="AR1086" s="39">
        <v>0.39600000000000002</v>
      </c>
      <c r="AS1086">
        <v>0.65600000000000003</v>
      </c>
      <c r="AT1086" s="39">
        <v>0.34399999999999997</v>
      </c>
      <c r="AU1086">
        <v>1</v>
      </c>
      <c r="AV1086" s="17">
        <v>0</v>
      </c>
      <c r="AW1086" t="s">
        <v>98</v>
      </c>
      <c r="AX1086" s="17" t="s">
        <v>98</v>
      </c>
      <c r="AY1086" s="17" t="s">
        <v>26</v>
      </c>
      <c r="AZ1086">
        <v>1</v>
      </c>
      <c r="BA1086">
        <v>0</v>
      </c>
      <c r="BB1086">
        <v>0</v>
      </c>
      <c r="BC1086">
        <v>0</v>
      </c>
      <c r="BD1086">
        <v>0</v>
      </c>
      <c r="BE1086">
        <v>0</v>
      </c>
      <c r="BF1086" s="17">
        <v>0</v>
      </c>
      <c r="BG1086">
        <v>1</v>
      </c>
      <c r="BH1086">
        <v>0</v>
      </c>
      <c r="BI1086" s="17">
        <v>0</v>
      </c>
      <c r="BJ1086">
        <v>15116</v>
      </c>
      <c r="BK1086">
        <v>12548</v>
      </c>
      <c r="BL1086" s="24">
        <v>37.5</v>
      </c>
      <c r="BM1086">
        <v>1</v>
      </c>
      <c r="BN1086">
        <v>0</v>
      </c>
      <c r="BO1086">
        <v>0</v>
      </c>
      <c r="BP1086">
        <v>0</v>
      </c>
      <c r="BQ1086">
        <v>0</v>
      </c>
      <c r="BR1086">
        <v>0</v>
      </c>
      <c r="BS1086">
        <v>0</v>
      </c>
      <c r="BT1086" s="17">
        <v>0</v>
      </c>
      <c r="BU1086">
        <v>0</v>
      </c>
      <c r="BV1086">
        <v>0</v>
      </c>
      <c r="BW1086">
        <v>1</v>
      </c>
      <c r="BX1086" s="17">
        <v>0</v>
      </c>
      <c r="BY1086">
        <v>0</v>
      </c>
      <c r="BZ1086">
        <v>0</v>
      </c>
      <c r="CA1086">
        <v>0</v>
      </c>
      <c r="CB1086">
        <v>0</v>
      </c>
      <c r="CC1086" s="17">
        <v>0</v>
      </c>
      <c r="CD1086">
        <v>0</v>
      </c>
      <c r="CE1086">
        <v>0</v>
      </c>
      <c r="CF1086">
        <v>1</v>
      </c>
      <c r="CG1086">
        <v>1</v>
      </c>
      <c r="CH1086">
        <v>0</v>
      </c>
      <c r="CI1086">
        <v>0</v>
      </c>
      <c r="CJ1086">
        <v>0</v>
      </c>
      <c r="CK1086">
        <v>0</v>
      </c>
      <c r="CL1086">
        <v>0</v>
      </c>
      <c r="CM1086">
        <v>0</v>
      </c>
      <c r="CN1086">
        <v>0</v>
      </c>
      <c r="CO1086" s="17">
        <v>0</v>
      </c>
      <c r="CP1086">
        <v>0</v>
      </c>
      <c r="CQ1086">
        <v>0</v>
      </c>
      <c r="CR1086">
        <v>0</v>
      </c>
      <c r="CS1086">
        <v>1</v>
      </c>
      <c r="CT1086">
        <v>14</v>
      </c>
      <c r="CZ1086" s="33" t="s">
        <v>85</v>
      </c>
    </row>
    <row r="1087" spans="1:104" x14ac:dyDescent="0.25">
      <c r="A1087">
        <v>1086</v>
      </c>
      <c r="B1087">
        <v>72</v>
      </c>
      <c r="C1087" s="24" t="s">
        <v>4042</v>
      </c>
      <c r="D1087" s="12">
        <v>3.95</v>
      </c>
      <c r="E1087" s="13">
        <v>0.21</v>
      </c>
      <c r="F1087" s="7">
        <f t="shared" si="257"/>
        <v>18.80952380952381</v>
      </c>
      <c r="G1087" s="7">
        <f t="shared" si="249"/>
        <v>3.74</v>
      </c>
      <c r="H1087" s="15">
        <f t="shared" si="250"/>
        <v>4.16</v>
      </c>
      <c r="I1087" s="11">
        <f t="shared" si="251"/>
        <v>0.18609797544868056</v>
      </c>
      <c r="J1087" s="32">
        <f t="shared" si="252"/>
        <v>9.8938164162589663E-3</v>
      </c>
      <c r="K1087" s="32">
        <f t="shared" si="253"/>
        <v>101.07323179725205</v>
      </c>
      <c r="L1087" s="8">
        <v>1</v>
      </c>
      <c r="M1087" s="9">
        <v>0</v>
      </c>
      <c r="N1087" s="8">
        <v>0</v>
      </c>
      <c r="O1087" s="9">
        <v>0</v>
      </c>
      <c r="P1087" s="9">
        <v>0</v>
      </c>
      <c r="Q1087" s="9">
        <v>1</v>
      </c>
      <c r="R1087" s="9">
        <v>0</v>
      </c>
      <c r="S1087" s="8">
        <v>9867</v>
      </c>
      <c r="T1087" s="9">
        <v>4</v>
      </c>
      <c r="U1087" s="9">
        <f t="shared" si="254"/>
        <v>9862</v>
      </c>
      <c r="V1087" s="9">
        <f t="shared" si="255"/>
        <v>10</v>
      </c>
      <c r="W1087" s="7">
        <v>10.6</v>
      </c>
      <c r="X1087" s="7">
        <v>12.6</v>
      </c>
      <c r="Y1087" s="9">
        <v>1</v>
      </c>
      <c r="Z1087" s="9">
        <v>0</v>
      </c>
      <c r="AA1087" s="9">
        <v>1</v>
      </c>
      <c r="AB1087" s="9">
        <v>0</v>
      </c>
      <c r="AC1087" s="9">
        <v>0</v>
      </c>
      <c r="AD1087" s="29">
        <v>0</v>
      </c>
      <c r="AE1087" s="9">
        <v>0</v>
      </c>
      <c r="AF1087" s="9">
        <v>1</v>
      </c>
      <c r="AG1087" s="29">
        <v>0</v>
      </c>
      <c r="AH1087" s="9">
        <v>1</v>
      </c>
      <c r="AI1087" s="29">
        <v>0</v>
      </c>
      <c r="AJ1087" s="20">
        <v>2001</v>
      </c>
      <c r="AK1087" s="32" t="s">
        <v>98</v>
      </c>
      <c r="AL1087" s="32" t="s">
        <v>98</v>
      </c>
      <c r="AM1087" s="32" t="s">
        <v>98</v>
      </c>
      <c r="AN1087" s="42" t="s">
        <v>98</v>
      </c>
      <c r="AO1087" s="41" t="s">
        <v>98</v>
      </c>
      <c r="AP1087" s="17" t="s">
        <v>98</v>
      </c>
      <c r="AQ1087" s="32">
        <v>0.60399999999999998</v>
      </c>
      <c r="AR1087" s="39">
        <v>0.39600000000000002</v>
      </c>
      <c r="AS1087">
        <v>0.65600000000000003</v>
      </c>
      <c r="AT1087" s="39">
        <v>0.34399999999999997</v>
      </c>
      <c r="AU1087">
        <v>1</v>
      </c>
      <c r="AV1087" s="17">
        <v>0</v>
      </c>
      <c r="AW1087" t="s">
        <v>98</v>
      </c>
      <c r="AX1087" s="17" t="s">
        <v>98</v>
      </c>
      <c r="AY1087" s="17" t="s">
        <v>26</v>
      </c>
      <c r="AZ1087">
        <v>1</v>
      </c>
      <c r="BA1087">
        <v>0</v>
      </c>
      <c r="BB1087">
        <v>0</v>
      </c>
      <c r="BC1087">
        <v>0</v>
      </c>
      <c r="BD1087">
        <v>0</v>
      </c>
      <c r="BE1087">
        <v>0</v>
      </c>
      <c r="BF1087" s="17">
        <v>0</v>
      </c>
      <c r="BG1087">
        <v>1</v>
      </c>
      <c r="BH1087">
        <v>0</v>
      </c>
      <c r="BI1087" s="17">
        <v>0</v>
      </c>
      <c r="BJ1087">
        <v>15116</v>
      </c>
      <c r="BK1087">
        <v>12548</v>
      </c>
      <c r="BL1087" s="24">
        <v>37.5</v>
      </c>
      <c r="BM1087">
        <v>1</v>
      </c>
      <c r="BN1087">
        <v>0</v>
      </c>
      <c r="BO1087">
        <v>0</v>
      </c>
      <c r="BP1087">
        <v>0</v>
      </c>
      <c r="BQ1087">
        <v>0</v>
      </c>
      <c r="BR1087">
        <v>0</v>
      </c>
      <c r="BS1087">
        <v>0</v>
      </c>
      <c r="BT1087" s="17">
        <v>0</v>
      </c>
      <c r="BU1087">
        <v>0</v>
      </c>
      <c r="BV1087">
        <v>0</v>
      </c>
      <c r="BW1087">
        <v>1</v>
      </c>
      <c r="BX1087" s="17">
        <v>0</v>
      </c>
      <c r="BY1087">
        <v>0</v>
      </c>
      <c r="BZ1087">
        <v>0</v>
      </c>
      <c r="CA1087">
        <v>0</v>
      </c>
      <c r="CB1087">
        <v>0</v>
      </c>
      <c r="CC1087" s="17">
        <v>0</v>
      </c>
      <c r="CD1087">
        <v>0</v>
      </c>
      <c r="CE1087">
        <v>0</v>
      </c>
      <c r="CF1087">
        <v>1</v>
      </c>
      <c r="CG1087">
        <v>1</v>
      </c>
      <c r="CH1087">
        <v>0</v>
      </c>
      <c r="CI1087">
        <v>0</v>
      </c>
      <c r="CJ1087">
        <v>0</v>
      </c>
      <c r="CK1087">
        <v>0</v>
      </c>
      <c r="CL1087">
        <v>0</v>
      </c>
      <c r="CM1087">
        <v>0</v>
      </c>
      <c r="CN1087">
        <v>0</v>
      </c>
      <c r="CO1087" s="17">
        <v>0</v>
      </c>
      <c r="CP1087">
        <v>0</v>
      </c>
      <c r="CQ1087">
        <v>0</v>
      </c>
      <c r="CR1087">
        <v>0</v>
      </c>
      <c r="CS1087">
        <v>1</v>
      </c>
      <c r="CT1087">
        <v>14</v>
      </c>
      <c r="CZ1087" s="33" t="s">
        <v>85</v>
      </c>
    </row>
    <row r="1088" spans="1:104" x14ac:dyDescent="0.25">
      <c r="A1088">
        <v>1087</v>
      </c>
      <c r="B1088">
        <v>72</v>
      </c>
      <c r="C1088" s="24" t="s">
        <v>4042</v>
      </c>
      <c r="D1088" s="12">
        <v>3.04</v>
      </c>
      <c r="E1088" s="13">
        <v>0.3</v>
      </c>
      <c r="F1088" s="7">
        <f t="shared" si="257"/>
        <v>10.133333333333335</v>
      </c>
      <c r="G1088" s="7">
        <f t="shared" si="249"/>
        <v>2.74</v>
      </c>
      <c r="H1088" s="15">
        <f t="shared" si="250"/>
        <v>3.34</v>
      </c>
      <c r="I1088" s="11">
        <f t="shared" si="251"/>
        <v>0.1015280251398188</v>
      </c>
      <c r="J1088" s="32">
        <f t="shared" si="252"/>
        <v>1.0019213007218961E-2</v>
      </c>
      <c r="K1088" s="32">
        <f t="shared" si="253"/>
        <v>99.808238359588543</v>
      </c>
      <c r="L1088" s="8">
        <v>1</v>
      </c>
      <c r="M1088" s="9">
        <v>0</v>
      </c>
      <c r="N1088" s="8">
        <v>0</v>
      </c>
      <c r="O1088" s="9">
        <v>0</v>
      </c>
      <c r="P1088" s="9">
        <v>0</v>
      </c>
      <c r="Q1088" s="9">
        <v>1</v>
      </c>
      <c r="R1088" s="9">
        <v>0</v>
      </c>
      <c r="S1088" s="8">
        <v>9867</v>
      </c>
      <c r="T1088" s="9">
        <v>7</v>
      </c>
      <c r="U1088" s="9">
        <f t="shared" si="254"/>
        <v>9859</v>
      </c>
      <c r="V1088" s="9">
        <f t="shared" si="255"/>
        <v>10</v>
      </c>
      <c r="W1088" s="7">
        <v>10.6</v>
      </c>
      <c r="X1088" s="7">
        <v>12.6</v>
      </c>
      <c r="Y1088" s="9">
        <v>1</v>
      </c>
      <c r="Z1088" s="9">
        <v>0</v>
      </c>
      <c r="AA1088" s="9">
        <v>1</v>
      </c>
      <c r="AB1088" s="9">
        <v>0</v>
      </c>
      <c r="AC1088" s="9">
        <v>0</v>
      </c>
      <c r="AD1088" s="29">
        <v>0</v>
      </c>
      <c r="AE1088" s="9">
        <v>0</v>
      </c>
      <c r="AF1088" s="9">
        <v>1</v>
      </c>
      <c r="AG1088" s="29">
        <v>0</v>
      </c>
      <c r="AH1088" s="9">
        <v>1</v>
      </c>
      <c r="AI1088" s="29">
        <v>0</v>
      </c>
      <c r="AJ1088" s="20">
        <v>2001</v>
      </c>
      <c r="AK1088" s="32" t="s">
        <v>98</v>
      </c>
      <c r="AL1088" s="32" t="s">
        <v>98</v>
      </c>
      <c r="AM1088" s="32" t="s">
        <v>98</v>
      </c>
      <c r="AN1088" s="42" t="s">
        <v>98</v>
      </c>
      <c r="AO1088" s="41" t="s">
        <v>98</v>
      </c>
      <c r="AP1088" s="17" t="s">
        <v>98</v>
      </c>
      <c r="AQ1088" s="32">
        <v>0.60399999999999998</v>
      </c>
      <c r="AR1088" s="39">
        <v>0.39600000000000002</v>
      </c>
      <c r="AS1088">
        <v>0.65600000000000003</v>
      </c>
      <c r="AT1088" s="39">
        <v>0.34399999999999997</v>
      </c>
      <c r="AU1088">
        <v>1</v>
      </c>
      <c r="AV1088" s="17">
        <v>0</v>
      </c>
      <c r="AW1088" t="s">
        <v>98</v>
      </c>
      <c r="AX1088" s="17" t="s">
        <v>98</v>
      </c>
      <c r="AY1088" s="17" t="s">
        <v>26</v>
      </c>
      <c r="AZ1088">
        <v>1</v>
      </c>
      <c r="BA1088">
        <v>0</v>
      </c>
      <c r="BB1088">
        <v>0</v>
      </c>
      <c r="BC1088">
        <v>0</v>
      </c>
      <c r="BD1088">
        <v>0</v>
      </c>
      <c r="BE1088">
        <v>0</v>
      </c>
      <c r="BF1088" s="17">
        <v>0</v>
      </c>
      <c r="BG1088">
        <v>1</v>
      </c>
      <c r="BH1088">
        <v>0</v>
      </c>
      <c r="BI1088" s="17">
        <v>0</v>
      </c>
      <c r="BJ1088">
        <v>15116</v>
      </c>
      <c r="BK1088">
        <v>12548</v>
      </c>
      <c r="BL1088" s="24">
        <v>37.5</v>
      </c>
      <c r="BM1088">
        <v>1</v>
      </c>
      <c r="BN1088">
        <v>0</v>
      </c>
      <c r="BO1088">
        <v>0</v>
      </c>
      <c r="BP1088">
        <v>0</v>
      </c>
      <c r="BQ1088">
        <v>0</v>
      </c>
      <c r="BR1088">
        <v>0</v>
      </c>
      <c r="BS1088">
        <v>0</v>
      </c>
      <c r="BT1088" s="17">
        <v>0</v>
      </c>
      <c r="BU1088">
        <v>0</v>
      </c>
      <c r="BV1088">
        <v>0</v>
      </c>
      <c r="BW1088">
        <v>1</v>
      </c>
      <c r="BX1088" s="17">
        <v>0</v>
      </c>
      <c r="BY1088">
        <v>0</v>
      </c>
      <c r="BZ1088">
        <v>0</v>
      </c>
      <c r="CA1088">
        <v>0</v>
      </c>
      <c r="CB1088">
        <v>0</v>
      </c>
      <c r="CC1088" s="17">
        <v>0</v>
      </c>
      <c r="CD1088">
        <v>0</v>
      </c>
      <c r="CE1088">
        <v>0</v>
      </c>
      <c r="CF1088">
        <v>1</v>
      </c>
      <c r="CG1088">
        <v>1</v>
      </c>
      <c r="CH1088">
        <v>0</v>
      </c>
      <c r="CI1088">
        <v>0</v>
      </c>
      <c r="CJ1088">
        <v>0</v>
      </c>
      <c r="CK1088">
        <v>0</v>
      </c>
      <c r="CL1088">
        <v>0</v>
      </c>
      <c r="CM1088">
        <v>0</v>
      </c>
      <c r="CN1088">
        <v>0</v>
      </c>
      <c r="CO1088" s="17">
        <v>0</v>
      </c>
      <c r="CP1088">
        <v>0</v>
      </c>
      <c r="CQ1088">
        <v>0</v>
      </c>
      <c r="CR1088">
        <v>0</v>
      </c>
      <c r="CS1088">
        <v>1</v>
      </c>
      <c r="CT1088">
        <v>14</v>
      </c>
      <c r="CZ1088" s="33" t="s">
        <v>85</v>
      </c>
    </row>
    <row r="1089" spans="1:104" x14ac:dyDescent="0.25">
      <c r="A1089">
        <v>1088</v>
      </c>
      <c r="B1089">
        <v>72</v>
      </c>
      <c r="C1089" s="24" t="s">
        <v>4042</v>
      </c>
      <c r="D1089" s="12">
        <v>6.26</v>
      </c>
      <c r="E1089" s="13">
        <v>0.44</v>
      </c>
      <c r="F1089" s="7">
        <f t="shared" si="257"/>
        <v>14.227272727272727</v>
      </c>
      <c r="G1089" s="7">
        <f t="shared" si="249"/>
        <v>5.8199999999999994</v>
      </c>
      <c r="H1089" s="15">
        <f t="shared" si="250"/>
        <v>6.7</v>
      </c>
      <c r="I1089" s="11">
        <f t="shared" si="251"/>
        <v>0.28457873574040454</v>
      </c>
      <c r="J1089" s="32">
        <f t="shared" si="252"/>
        <v>2.0002339253319169E-2</v>
      </c>
      <c r="K1089" s="32">
        <f t="shared" si="253"/>
        <v>49.994152550635349</v>
      </c>
      <c r="L1089" s="8">
        <v>1</v>
      </c>
      <c r="M1089" s="9">
        <v>0</v>
      </c>
      <c r="N1089" s="8">
        <v>0</v>
      </c>
      <c r="O1089" s="9">
        <v>0</v>
      </c>
      <c r="P1089" s="9">
        <v>0</v>
      </c>
      <c r="Q1089" s="9">
        <v>1</v>
      </c>
      <c r="R1089" s="9">
        <v>0</v>
      </c>
      <c r="S1089" s="8">
        <v>2302</v>
      </c>
      <c r="T1089" s="9">
        <v>4</v>
      </c>
      <c r="U1089" s="9">
        <f t="shared" si="254"/>
        <v>2297</v>
      </c>
      <c r="V1089" s="9">
        <f t="shared" si="255"/>
        <v>10</v>
      </c>
      <c r="W1089" s="7">
        <v>10.6</v>
      </c>
      <c r="X1089" s="7">
        <v>12.6</v>
      </c>
      <c r="Y1089" s="9">
        <v>1</v>
      </c>
      <c r="Z1089" s="9">
        <v>0</v>
      </c>
      <c r="AA1089" s="9">
        <v>1</v>
      </c>
      <c r="AB1089" s="9">
        <v>0</v>
      </c>
      <c r="AC1089" s="9">
        <v>0</v>
      </c>
      <c r="AD1089" s="29">
        <v>0</v>
      </c>
      <c r="AE1089" s="9">
        <v>0</v>
      </c>
      <c r="AF1089" s="9">
        <v>1</v>
      </c>
      <c r="AG1089" s="29">
        <v>0</v>
      </c>
      <c r="AH1089" s="9">
        <v>1</v>
      </c>
      <c r="AI1089" s="29">
        <v>0</v>
      </c>
      <c r="AJ1089" s="20">
        <v>2001</v>
      </c>
      <c r="AK1089" s="32" t="s">
        <v>98</v>
      </c>
      <c r="AL1089" s="32" t="s">
        <v>98</v>
      </c>
      <c r="AM1089" s="32" t="s">
        <v>98</v>
      </c>
      <c r="AN1089" s="42" t="s">
        <v>98</v>
      </c>
      <c r="AO1089" s="41" t="s">
        <v>98</v>
      </c>
      <c r="AP1089" s="17" t="s">
        <v>98</v>
      </c>
      <c r="AQ1089" s="32">
        <v>0.60399999999999998</v>
      </c>
      <c r="AR1089" s="39">
        <v>0.39600000000000002</v>
      </c>
      <c r="AS1089">
        <v>0.65600000000000003</v>
      </c>
      <c r="AT1089" s="39">
        <v>0.34399999999999997</v>
      </c>
      <c r="AU1089">
        <v>1</v>
      </c>
      <c r="AV1089" s="17">
        <v>0</v>
      </c>
      <c r="AW1089" t="s">
        <v>98</v>
      </c>
      <c r="AX1089" s="17" t="s">
        <v>98</v>
      </c>
      <c r="AY1089" s="17" t="s">
        <v>26</v>
      </c>
      <c r="AZ1089">
        <v>1</v>
      </c>
      <c r="BA1089">
        <v>0</v>
      </c>
      <c r="BB1089">
        <v>0</v>
      </c>
      <c r="BC1089">
        <v>0</v>
      </c>
      <c r="BD1089">
        <v>0</v>
      </c>
      <c r="BE1089">
        <v>0</v>
      </c>
      <c r="BF1089" s="17">
        <v>0</v>
      </c>
      <c r="BG1089">
        <v>1</v>
      </c>
      <c r="BH1089">
        <v>0</v>
      </c>
      <c r="BI1089" s="17">
        <v>0</v>
      </c>
      <c r="BJ1089">
        <v>15116</v>
      </c>
      <c r="BK1089">
        <v>12548</v>
      </c>
      <c r="BL1089" s="24">
        <v>37.5</v>
      </c>
      <c r="BM1089">
        <v>1</v>
      </c>
      <c r="BN1089">
        <v>0</v>
      </c>
      <c r="BO1089">
        <v>0</v>
      </c>
      <c r="BP1089">
        <v>0</v>
      </c>
      <c r="BQ1089">
        <v>0</v>
      </c>
      <c r="BR1089">
        <v>0</v>
      </c>
      <c r="BS1089">
        <v>0</v>
      </c>
      <c r="BT1089" s="17">
        <v>0</v>
      </c>
      <c r="BU1089">
        <v>0</v>
      </c>
      <c r="BV1089">
        <v>0</v>
      </c>
      <c r="BW1089">
        <v>1</v>
      </c>
      <c r="BX1089" s="17">
        <v>0</v>
      </c>
      <c r="BY1089">
        <v>0</v>
      </c>
      <c r="BZ1089">
        <v>0</v>
      </c>
      <c r="CA1089">
        <v>0</v>
      </c>
      <c r="CB1089">
        <v>0</v>
      </c>
      <c r="CC1089" s="17">
        <v>0</v>
      </c>
      <c r="CD1089">
        <v>0</v>
      </c>
      <c r="CE1089">
        <v>0</v>
      </c>
      <c r="CF1089">
        <v>1</v>
      </c>
      <c r="CG1089">
        <v>1</v>
      </c>
      <c r="CH1089">
        <v>0</v>
      </c>
      <c r="CI1089">
        <v>0</v>
      </c>
      <c r="CJ1089">
        <v>0</v>
      </c>
      <c r="CK1089">
        <v>0</v>
      </c>
      <c r="CL1089">
        <v>0</v>
      </c>
      <c r="CM1089">
        <v>0</v>
      </c>
      <c r="CN1089">
        <v>0</v>
      </c>
      <c r="CO1089" s="17">
        <v>0</v>
      </c>
      <c r="CP1089">
        <v>0</v>
      </c>
      <c r="CQ1089">
        <v>0</v>
      </c>
      <c r="CR1089">
        <v>0</v>
      </c>
      <c r="CS1089">
        <v>1</v>
      </c>
      <c r="CT1089">
        <v>14</v>
      </c>
      <c r="CZ1089" s="33" t="s">
        <v>85</v>
      </c>
    </row>
    <row r="1090" spans="1:104" x14ac:dyDescent="0.25">
      <c r="A1090">
        <v>1089</v>
      </c>
      <c r="B1090">
        <v>72</v>
      </c>
      <c r="C1090" s="24" t="s">
        <v>4042</v>
      </c>
      <c r="D1090" s="12">
        <v>6.24</v>
      </c>
      <c r="E1090" s="13">
        <v>0.73</v>
      </c>
      <c r="F1090" s="7">
        <f t="shared" si="257"/>
        <v>8.5479452054794525</v>
      </c>
      <c r="G1090" s="7">
        <f t="shared" ref="G1090:G1153" si="258">D1090-E1090</f>
        <v>5.51</v>
      </c>
      <c r="H1090" s="15">
        <f t="shared" ref="H1090:H1153" si="259">D1090+E1090</f>
        <v>6.9700000000000006</v>
      </c>
      <c r="I1090" s="11">
        <f t="shared" ref="I1090:I1153" si="260">IFERROR(F1090/SQRT(F1090^2+U1090), "X")</f>
        <v>0.17569379367320767</v>
      </c>
      <c r="J1090" s="32">
        <f t="shared" ref="J1090:J1153" si="261">IFERROR(SQRT((1-I1090^2)/U1090), "X")</f>
        <v>2.0553921375231026E-2</v>
      </c>
      <c r="K1090" s="32">
        <f t="shared" ref="K1090:K1153" si="262">IFERROR(1/J1090, "X")</f>
        <v>48.652516556041363</v>
      </c>
      <c r="L1090" s="8">
        <v>1</v>
      </c>
      <c r="M1090" s="9">
        <v>0</v>
      </c>
      <c r="N1090" s="8">
        <v>0</v>
      </c>
      <c r="O1090" s="9">
        <v>0</v>
      </c>
      <c r="P1090" s="9">
        <v>0</v>
      </c>
      <c r="Q1090" s="9">
        <v>1</v>
      </c>
      <c r="R1090" s="9">
        <v>0</v>
      </c>
      <c r="S1090" s="8">
        <v>2302</v>
      </c>
      <c r="T1090" s="9">
        <v>7</v>
      </c>
      <c r="U1090" s="9">
        <f t="shared" ref="U1090:U1153" si="263">S1090-T1090-1</f>
        <v>2294</v>
      </c>
      <c r="V1090" s="9">
        <f t="shared" ref="V1090:V1153" si="264">COUNTIF(B:B,B1090)</f>
        <v>10</v>
      </c>
      <c r="W1090" s="7">
        <v>10.6</v>
      </c>
      <c r="X1090" s="7">
        <v>12.6</v>
      </c>
      <c r="Y1090" s="9">
        <v>1</v>
      </c>
      <c r="Z1090" s="9">
        <v>0</v>
      </c>
      <c r="AA1090" s="9">
        <v>1</v>
      </c>
      <c r="AB1090" s="9">
        <v>0</v>
      </c>
      <c r="AC1090" s="9">
        <v>0</v>
      </c>
      <c r="AD1090" s="29">
        <v>0</v>
      </c>
      <c r="AE1090" s="9">
        <v>0</v>
      </c>
      <c r="AF1090" s="9">
        <v>1</v>
      </c>
      <c r="AG1090" s="29">
        <v>0</v>
      </c>
      <c r="AH1090" s="9">
        <v>1</v>
      </c>
      <c r="AI1090" s="29">
        <v>0</v>
      </c>
      <c r="AJ1090" s="20">
        <v>2001</v>
      </c>
      <c r="AK1090" s="32" t="s">
        <v>98</v>
      </c>
      <c r="AL1090" s="32" t="s">
        <v>98</v>
      </c>
      <c r="AM1090" s="32" t="s">
        <v>98</v>
      </c>
      <c r="AN1090" s="42" t="s">
        <v>98</v>
      </c>
      <c r="AO1090" s="41" t="s">
        <v>98</v>
      </c>
      <c r="AP1090" s="17" t="s">
        <v>98</v>
      </c>
      <c r="AQ1090" s="32">
        <v>0.60399999999999998</v>
      </c>
      <c r="AR1090" s="39">
        <v>0.39600000000000002</v>
      </c>
      <c r="AS1090">
        <v>0.65600000000000003</v>
      </c>
      <c r="AT1090" s="39">
        <v>0.34399999999999997</v>
      </c>
      <c r="AU1090">
        <v>1</v>
      </c>
      <c r="AV1090" s="17">
        <v>0</v>
      </c>
      <c r="AW1090" t="s">
        <v>98</v>
      </c>
      <c r="AX1090" s="17" t="s">
        <v>98</v>
      </c>
      <c r="AY1090" s="17" t="s">
        <v>26</v>
      </c>
      <c r="AZ1090">
        <v>1</v>
      </c>
      <c r="BA1090">
        <v>0</v>
      </c>
      <c r="BB1090">
        <v>0</v>
      </c>
      <c r="BC1090">
        <v>0</v>
      </c>
      <c r="BD1090">
        <v>0</v>
      </c>
      <c r="BE1090">
        <v>0</v>
      </c>
      <c r="BF1090" s="17">
        <v>0</v>
      </c>
      <c r="BG1090">
        <v>1</v>
      </c>
      <c r="BH1090">
        <v>0</v>
      </c>
      <c r="BI1090" s="17">
        <v>0</v>
      </c>
      <c r="BJ1090">
        <v>15116</v>
      </c>
      <c r="BK1090">
        <v>12548</v>
      </c>
      <c r="BL1090" s="24">
        <v>37.5</v>
      </c>
      <c r="BM1090">
        <v>1</v>
      </c>
      <c r="BN1090">
        <v>0</v>
      </c>
      <c r="BO1090">
        <v>0</v>
      </c>
      <c r="BP1090">
        <v>0</v>
      </c>
      <c r="BQ1090">
        <v>0</v>
      </c>
      <c r="BR1090">
        <v>0</v>
      </c>
      <c r="BS1090">
        <v>0</v>
      </c>
      <c r="BT1090" s="17">
        <v>0</v>
      </c>
      <c r="BU1090">
        <v>0</v>
      </c>
      <c r="BV1090">
        <v>0</v>
      </c>
      <c r="BW1090">
        <v>1</v>
      </c>
      <c r="BX1090" s="17">
        <v>0</v>
      </c>
      <c r="BY1090">
        <v>0</v>
      </c>
      <c r="BZ1090">
        <v>0</v>
      </c>
      <c r="CA1090">
        <v>0</v>
      </c>
      <c r="CB1090">
        <v>0</v>
      </c>
      <c r="CC1090" s="17">
        <v>0</v>
      </c>
      <c r="CD1090">
        <v>0</v>
      </c>
      <c r="CE1090">
        <v>0</v>
      </c>
      <c r="CF1090">
        <v>1</v>
      </c>
      <c r="CG1090">
        <v>1</v>
      </c>
      <c r="CH1090">
        <v>0</v>
      </c>
      <c r="CI1090">
        <v>0</v>
      </c>
      <c r="CJ1090">
        <v>0</v>
      </c>
      <c r="CK1090">
        <v>0</v>
      </c>
      <c r="CL1090">
        <v>0</v>
      </c>
      <c r="CM1090">
        <v>0</v>
      </c>
      <c r="CN1090">
        <v>0</v>
      </c>
      <c r="CO1090" s="17">
        <v>0</v>
      </c>
      <c r="CP1090">
        <v>0</v>
      </c>
      <c r="CQ1090">
        <v>0</v>
      </c>
      <c r="CR1090">
        <v>0</v>
      </c>
      <c r="CS1090">
        <v>1</v>
      </c>
      <c r="CT1090">
        <v>14</v>
      </c>
      <c r="CZ1090" s="33" t="s">
        <v>85</v>
      </c>
    </row>
    <row r="1091" spans="1:104" x14ac:dyDescent="0.25">
      <c r="A1091">
        <v>1090</v>
      </c>
      <c r="B1091">
        <v>73</v>
      </c>
      <c r="C1091" s="24" t="s">
        <v>4050</v>
      </c>
      <c r="D1091" s="12">
        <v>6.51</v>
      </c>
      <c r="E1091" s="13">
        <f t="shared" ref="E1091:E1102" si="265">D1091/F1091</f>
        <v>0.1207120341183015</v>
      </c>
      <c r="F1091" s="7">
        <v>53.93</v>
      </c>
      <c r="G1091" s="7">
        <f t="shared" si="258"/>
        <v>6.3892879658816986</v>
      </c>
      <c r="H1091" s="15">
        <f t="shared" si="259"/>
        <v>6.630712034118301</v>
      </c>
      <c r="I1091" s="11">
        <f t="shared" si="260"/>
        <v>0.15010208877533671</v>
      </c>
      <c r="J1091" s="32">
        <f t="shared" si="261"/>
        <v>2.7832762613635583E-3</v>
      </c>
      <c r="K1091" s="32">
        <f t="shared" si="262"/>
        <v>359.28880430650776</v>
      </c>
      <c r="L1091" s="8">
        <v>0</v>
      </c>
      <c r="M1091" s="9">
        <v>1</v>
      </c>
      <c r="N1091" s="8">
        <v>0</v>
      </c>
      <c r="O1091" s="9">
        <v>0</v>
      </c>
      <c r="P1091" s="9">
        <v>0</v>
      </c>
      <c r="Q1091" s="9">
        <v>1</v>
      </c>
      <c r="R1091" s="9">
        <v>0</v>
      </c>
      <c r="S1091" s="8">
        <v>126199</v>
      </c>
      <c r="T1091" s="9">
        <v>18</v>
      </c>
      <c r="U1091" s="9">
        <f t="shared" si="263"/>
        <v>126180</v>
      </c>
      <c r="V1091" s="9">
        <f t="shared" si="264"/>
        <v>12</v>
      </c>
      <c r="W1091" s="7">
        <v>13.03</v>
      </c>
      <c r="X1091" s="7">
        <v>21.71</v>
      </c>
      <c r="Y1091" s="9">
        <v>1</v>
      </c>
      <c r="Z1091" s="9">
        <v>0</v>
      </c>
      <c r="AA1091" s="9">
        <v>1</v>
      </c>
      <c r="AB1091" s="9">
        <v>0</v>
      </c>
      <c r="AC1091" s="9">
        <v>0</v>
      </c>
      <c r="AD1091" s="29">
        <v>0</v>
      </c>
      <c r="AE1091" s="9">
        <v>0</v>
      </c>
      <c r="AF1091" s="9">
        <v>1</v>
      </c>
      <c r="AG1091" s="29">
        <v>0</v>
      </c>
      <c r="AH1091" s="9">
        <v>0</v>
      </c>
      <c r="AI1091" s="29">
        <v>1</v>
      </c>
      <c r="AJ1091" s="20">
        <v>2010</v>
      </c>
      <c r="AK1091" s="32">
        <v>7.0000000000000001E-3</v>
      </c>
      <c r="AL1091" s="32">
        <v>8.5999999999999993E-2</v>
      </c>
      <c r="AM1091" s="32">
        <f t="shared" ref="AM1091:AM1102" si="266">1-AK1091-AL1091-AN1091</f>
        <v>0.65700000000000003</v>
      </c>
      <c r="AN1091" s="42">
        <v>0.25</v>
      </c>
      <c r="AO1091" s="41" t="s">
        <v>98</v>
      </c>
      <c r="AP1091" s="17" t="s">
        <v>98</v>
      </c>
      <c r="AQ1091" s="32">
        <v>0.50949999999999995</v>
      </c>
      <c r="AR1091" s="39">
        <f>1-AQ1091</f>
        <v>0.49050000000000005</v>
      </c>
      <c r="AS1091">
        <v>0.81699999999999995</v>
      </c>
      <c r="AT1091" s="39">
        <v>0.183</v>
      </c>
      <c r="AU1091">
        <v>0</v>
      </c>
      <c r="AV1091" s="17">
        <v>1</v>
      </c>
      <c r="AW1091">
        <v>0.105</v>
      </c>
      <c r="AX1091" s="17">
        <v>0.89500000000000002</v>
      </c>
      <c r="AY1091" s="17" t="s">
        <v>2</v>
      </c>
      <c r="AZ1091">
        <v>1</v>
      </c>
      <c r="BA1091">
        <v>0</v>
      </c>
      <c r="BB1091">
        <v>0</v>
      </c>
      <c r="BC1091">
        <v>0</v>
      </c>
      <c r="BD1091">
        <v>0</v>
      </c>
      <c r="BE1091">
        <v>0</v>
      </c>
      <c r="BF1091" s="17">
        <v>0</v>
      </c>
      <c r="BG1091">
        <v>1</v>
      </c>
      <c r="BH1091">
        <v>0</v>
      </c>
      <c r="BI1091" s="17">
        <v>0</v>
      </c>
      <c r="BJ1091">
        <v>30105</v>
      </c>
      <c r="BK1091">
        <v>22902</v>
      </c>
      <c r="BL1091" s="24">
        <v>42.22</v>
      </c>
      <c r="BM1091">
        <v>1</v>
      </c>
      <c r="BN1091">
        <v>0</v>
      </c>
      <c r="BO1091">
        <v>0</v>
      </c>
      <c r="BP1091">
        <v>0</v>
      </c>
      <c r="BQ1091">
        <v>0</v>
      </c>
      <c r="BR1091">
        <v>0</v>
      </c>
      <c r="BS1091">
        <v>0</v>
      </c>
      <c r="BT1091" s="17">
        <v>0</v>
      </c>
      <c r="BU1091">
        <v>0</v>
      </c>
      <c r="BV1091">
        <v>0</v>
      </c>
      <c r="BW1091">
        <v>1</v>
      </c>
      <c r="BX1091" s="17">
        <v>0</v>
      </c>
      <c r="BY1091">
        <v>0</v>
      </c>
      <c r="BZ1091">
        <v>0</v>
      </c>
      <c r="CA1091">
        <v>0</v>
      </c>
      <c r="CB1091">
        <v>0</v>
      </c>
      <c r="CC1091" s="17">
        <v>0</v>
      </c>
      <c r="CD1091">
        <v>1</v>
      </c>
      <c r="CE1091">
        <v>1</v>
      </c>
      <c r="CF1091">
        <v>1</v>
      </c>
      <c r="CG1091">
        <v>1</v>
      </c>
      <c r="CH1091">
        <v>1</v>
      </c>
      <c r="CI1091">
        <v>1</v>
      </c>
      <c r="CJ1091">
        <v>1</v>
      </c>
      <c r="CK1091">
        <v>1</v>
      </c>
      <c r="CL1091">
        <v>1</v>
      </c>
      <c r="CM1091">
        <v>0</v>
      </c>
      <c r="CN1091">
        <v>0</v>
      </c>
      <c r="CO1091" s="17">
        <v>1</v>
      </c>
      <c r="CP1091">
        <v>2.9000000000000001E-2</v>
      </c>
      <c r="CQ1091">
        <v>0</v>
      </c>
      <c r="CR1091">
        <v>1</v>
      </c>
      <c r="CS1091">
        <v>0</v>
      </c>
      <c r="CT1091">
        <v>31</v>
      </c>
      <c r="CZ1091" s="33" t="s">
        <v>85</v>
      </c>
    </row>
    <row r="1092" spans="1:104" x14ac:dyDescent="0.25">
      <c r="A1092">
        <v>1091</v>
      </c>
      <c r="B1092">
        <v>73</v>
      </c>
      <c r="C1092" s="24" t="s">
        <v>4050</v>
      </c>
      <c r="D1092" s="12">
        <v>5.52</v>
      </c>
      <c r="E1092" s="13">
        <f t="shared" si="265"/>
        <v>0.1047637122793699</v>
      </c>
      <c r="F1092" s="7">
        <v>52.69</v>
      </c>
      <c r="G1092" s="7">
        <f t="shared" si="258"/>
        <v>5.4152362877206297</v>
      </c>
      <c r="H1092" s="15">
        <f t="shared" si="259"/>
        <v>5.6247637122793694</v>
      </c>
      <c r="I1092" s="11">
        <f t="shared" si="260"/>
        <v>0.14672598179695628</v>
      </c>
      <c r="J1092" s="32">
        <f t="shared" si="261"/>
        <v>2.7847026342181871E-3</v>
      </c>
      <c r="K1092" s="32">
        <f t="shared" si="262"/>
        <v>359.10477036653242</v>
      </c>
      <c r="L1092" s="8">
        <v>0</v>
      </c>
      <c r="M1092" s="9">
        <v>1</v>
      </c>
      <c r="N1092" s="8">
        <v>0</v>
      </c>
      <c r="O1092" s="9">
        <v>0</v>
      </c>
      <c r="P1092" s="9">
        <v>0</v>
      </c>
      <c r="Q1092" s="9">
        <v>1</v>
      </c>
      <c r="R1092" s="9">
        <v>0</v>
      </c>
      <c r="S1092" s="8">
        <v>126199</v>
      </c>
      <c r="T1092" s="9">
        <v>18</v>
      </c>
      <c r="U1092" s="9">
        <f t="shared" si="263"/>
        <v>126180</v>
      </c>
      <c r="V1092" s="9">
        <f t="shared" si="264"/>
        <v>12</v>
      </c>
      <c r="W1092" s="7">
        <v>13.43</v>
      </c>
      <c r="X1092" s="7">
        <v>21.71</v>
      </c>
      <c r="Y1092" s="9">
        <v>1</v>
      </c>
      <c r="Z1092" s="9">
        <v>0</v>
      </c>
      <c r="AA1092" s="9">
        <v>1</v>
      </c>
      <c r="AB1092" s="9">
        <v>0</v>
      </c>
      <c r="AC1092" s="9">
        <v>0</v>
      </c>
      <c r="AD1092" s="29">
        <v>0</v>
      </c>
      <c r="AE1092" s="9">
        <v>0</v>
      </c>
      <c r="AF1092" s="9">
        <v>1</v>
      </c>
      <c r="AG1092" s="29">
        <v>0</v>
      </c>
      <c r="AH1092" s="9">
        <v>0</v>
      </c>
      <c r="AI1092" s="29">
        <v>1</v>
      </c>
      <c r="AJ1092" s="20">
        <v>2010</v>
      </c>
      <c r="AK1092" s="32">
        <v>7.0000000000000001E-3</v>
      </c>
      <c r="AL1092" s="32">
        <v>8.5999999999999993E-2</v>
      </c>
      <c r="AM1092" s="32">
        <f t="shared" si="266"/>
        <v>0.65700000000000003</v>
      </c>
      <c r="AN1092" s="42">
        <v>0.25</v>
      </c>
      <c r="AO1092" s="41" t="s">
        <v>98</v>
      </c>
      <c r="AP1092" s="17" t="s">
        <v>98</v>
      </c>
      <c r="AQ1092" s="32">
        <v>0.50949999999999995</v>
      </c>
      <c r="AR1092" s="39">
        <f>1-AQ1092</f>
        <v>0.49050000000000005</v>
      </c>
      <c r="AS1092">
        <v>0.81699999999999995</v>
      </c>
      <c r="AT1092" s="39">
        <v>0.183</v>
      </c>
      <c r="AU1092">
        <v>0</v>
      </c>
      <c r="AV1092" s="17">
        <v>1</v>
      </c>
      <c r="AW1092">
        <v>0.105</v>
      </c>
      <c r="AX1092" s="17">
        <v>0.89500000000000002</v>
      </c>
      <c r="AY1092" s="17" t="s">
        <v>2</v>
      </c>
      <c r="AZ1092">
        <v>1</v>
      </c>
      <c r="BA1092">
        <v>0</v>
      </c>
      <c r="BB1092">
        <v>0</v>
      </c>
      <c r="BC1092">
        <v>0</v>
      </c>
      <c r="BD1092">
        <v>0</v>
      </c>
      <c r="BE1092">
        <v>0</v>
      </c>
      <c r="BF1092" s="17">
        <v>0</v>
      </c>
      <c r="BG1092">
        <v>1</v>
      </c>
      <c r="BH1092">
        <v>0</v>
      </c>
      <c r="BI1092" s="17">
        <v>0</v>
      </c>
      <c r="BJ1092">
        <v>30105</v>
      </c>
      <c r="BK1092">
        <v>22902</v>
      </c>
      <c r="BL1092" s="24">
        <v>42.22</v>
      </c>
      <c r="BM1092">
        <v>1</v>
      </c>
      <c r="BN1092">
        <v>0</v>
      </c>
      <c r="BO1092">
        <v>0</v>
      </c>
      <c r="BP1092">
        <v>0</v>
      </c>
      <c r="BQ1092">
        <v>0</v>
      </c>
      <c r="BR1092">
        <v>0</v>
      </c>
      <c r="BS1092">
        <v>0</v>
      </c>
      <c r="BT1092" s="17">
        <v>0</v>
      </c>
      <c r="BU1092">
        <v>0</v>
      </c>
      <c r="BV1092">
        <v>0</v>
      </c>
      <c r="BW1092">
        <v>1</v>
      </c>
      <c r="BX1092" s="17">
        <v>0</v>
      </c>
      <c r="BY1092">
        <v>0</v>
      </c>
      <c r="BZ1092">
        <v>0</v>
      </c>
      <c r="CA1092">
        <v>0</v>
      </c>
      <c r="CB1092">
        <v>0</v>
      </c>
      <c r="CC1092" s="17">
        <v>0</v>
      </c>
      <c r="CD1092">
        <v>1</v>
      </c>
      <c r="CE1092">
        <v>1</v>
      </c>
      <c r="CF1092">
        <v>1</v>
      </c>
      <c r="CG1092">
        <v>1</v>
      </c>
      <c r="CH1092">
        <v>1</v>
      </c>
      <c r="CI1092">
        <v>1</v>
      </c>
      <c r="CJ1092">
        <v>1</v>
      </c>
      <c r="CK1092">
        <v>1</v>
      </c>
      <c r="CL1092">
        <v>1</v>
      </c>
      <c r="CM1092">
        <v>0</v>
      </c>
      <c r="CN1092">
        <v>0</v>
      </c>
      <c r="CO1092" s="17">
        <v>1</v>
      </c>
      <c r="CP1092">
        <v>2.9000000000000001E-2</v>
      </c>
      <c r="CQ1092">
        <v>0</v>
      </c>
      <c r="CR1092">
        <v>1</v>
      </c>
      <c r="CS1092">
        <v>0</v>
      </c>
      <c r="CT1092">
        <v>31</v>
      </c>
      <c r="CZ1092" s="33" t="s">
        <v>85</v>
      </c>
    </row>
    <row r="1093" spans="1:104" x14ac:dyDescent="0.25">
      <c r="A1093">
        <v>1092</v>
      </c>
      <c r="B1093">
        <v>73</v>
      </c>
      <c r="C1093" s="24" t="s">
        <v>4050</v>
      </c>
      <c r="D1093" s="12">
        <v>6.47</v>
      </c>
      <c r="E1093" s="13">
        <f t="shared" si="265"/>
        <v>0.11959334565619223</v>
      </c>
      <c r="F1093" s="7">
        <v>54.1</v>
      </c>
      <c r="G1093" s="7">
        <f t="shared" si="258"/>
        <v>6.3504066543438071</v>
      </c>
      <c r="H1093" s="15">
        <f t="shared" si="259"/>
        <v>6.5895933456561924</v>
      </c>
      <c r="I1093" s="11">
        <f t="shared" si="260"/>
        <v>0.15056453589497909</v>
      </c>
      <c r="J1093" s="32">
        <f t="shared" si="261"/>
        <v>2.7830782975042344E-3</v>
      </c>
      <c r="K1093" s="32">
        <f t="shared" si="262"/>
        <v>359.31436097100266</v>
      </c>
      <c r="L1093" s="8">
        <v>0</v>
      </c>
      <c r="M1093" s="9">
        <v>1</v>
      </c>
      <c r="N1093" s="8">
        <v>0</v>
      </c>
      <c r="O1093" s="9">
        <v>0</v>
      </c>
      <c r="P1093" s="9">
        <v>0</v>
      </c>
      <c r="Q1093" s="9">
        <v>1</v>
      </c>
      <c r="R1093" s="9">
        <v>0</v>
      </c>
      <c r="S1093" s="8">
        <v>126199</v>
      </c>
      <c r="T1093" s="9">
        <v>18</v>
      </c>
      <c r="U1093" s="9">
        <f t="shared" si="263"/>
        <v>126180</v>
      </c>
      <c r="V1093" s="9">
        <f t="shared" si="264"/>
        <v>12</v>
      </c>
      <c r="W1093" s="7">
        <v>13.43</v>
      </c>
      <c r="X1093" s="7">
        <v>21.71</v>
      </c>
      <c r="Y1093" s="9">
        <v>1</v>
      </c>
      <c r="Z1093" s="9">
        <v>0</v>
      </c>
      <c r="AA1093" s="9">
        <v>1</v>
      </c>
      <c r="AB1093" s="9">
        <v>0</v>
      </c>
      <c r="AC1093" s="9">
        <v>0</v>
      </c>
      <c r="AD1093" s="29">
        <v>0</v>
      </c>
      <c r="AE1093" s="9">
        <v>0</v>
      </c>
      <c r="AF1093" s="9">
        <v>1</v>
      </c>
      <c r="AG1093" s="29">
        <v>0</v>
      </c>
      <c r="AH1093" s="9">
        <v>0</v>
      </c>
      <c r="AI1093" s="29">
        <v>1</v>
      </c>
      <c r="AJ1093" s="20">
        <v>2010</v>
      </c>
      <c r="AK1093" s="32">
        <v>7.0000000000000001E-3</v>
      </c>
      <c r="AL1093" s="32">
        <v>8.5999999999999993E-2</v>
      </c>
      <c r="AM1093" s="32">
        <f t="shared" si="266"/>
        <v>0.65700000000000003</v>
      </c>
      <c r="AN1093" s="42">
        <v>0.25</v>
      </c>
      <c r="AO1093" s="41" t="s">
        <v>98</v>
      </c>
      <c r="AP1093" s="17" t="s">
        <v>98</v>
      </c>
      <c r="AQ1093" s="32">
        <v>0.50949999999999995</v>
      </c>
      <c r="AR1093" s="39">
        <f>1-AQ1093</f>
        <v>0.49050000000000005</v>
      </c>
      <c r="AS1093">
        <v>0.81699999999999995</v>
      </c>
      <c r="AT1093" s="39">
        <v>0.183</v>
      </c>
      <c r="AU1093">
        <v>0</v>
      </c>
      <c r="AV1093" s="17">
        <v>1</v>
      </c>
      <c r="AW1093">
        <v>0.105</v>
      </c>
      <c r="AX1093" s="17">
        <v>0.89500000000000002</v>
      </c>
      <c r="AY1093" s="17" t="s">
        <v>2</v>
      </c>
      <c r="AZ1093">
        <v>1</v>
      </c>
      <c r="BA1093">
        <v>0</v>
      </c>
      <c r="BB1093">
        <v>0</v>
      </c>
      <c r="BC1093">
        <v>0</v>
      </c>
      <c r="BD1093">
        <v>0</v>
      </c>
      <c r="BE1093">
        <v>0</v>
      </c>
      <c r="BF1093" s="17">
        <v>0</v>
      </c>
      <c r="BG1093">
        <v>1</v>
      </c>
      <c r="BH1093">
        <v>0</v>
      </c>
      <c r="BI1093" s="17">
        <v>0</v>
      </c>
      <c r="BJ1093">
        <v>30105</v>
      </c>
      <c r="BK1093">
        <v>22902</v>
      </c>
      <c r="BL1093" s="24">
        <v>42.22</v>
      </c>
      <c r="BM1093">
        <v>1</v>
      </c>
      <c r="BN1093">
        <v>0</v>
      </c>
      <c r="BO1093">
        <v>0</v>
      </c>
      <c r="BP1093">
        <v>0</v>
      </c>
      <c r="BQ1093">
        <v>0</v>
      </c>
      <c r="BR1093">
        <v>0</v>
      </c>
      <c r="BS1093">
        <v>0</v>
      </c>
      <c r="BT1093" s="17">
        <v>0</v>
      </c>
      <c r="BU1093">
        <v>0</v>
      </c>
      <c r="BV1093">
        <v>0</v>
      </c>
      <c r="BW1093">
        <v>1</v>
      </c>
      <c r="BX1093" s="17">
        <v>0</v>
      </c>
      <c r="BY1093">
        <v>0</v>
      </c>
      <c r="BZ1093">
        <v>0</v>
      </c>
      <c r="CA1093">
        <v>0</v>
      </c>
      <c r="CB1093">
        <v>0</v>
      </c>
      <c r="CC1093" s="17">
        <v>0</v>
      </c>
      <c r="CD1093">
        <v>1</v>
      </c>
      <c r="CE1093">
        <v>1</v>
      </c>
      <c r="CF1093">
        <v>1</v>
      </c>
      <c r="CG1093">
        <v>1</v>
      </c>
      <c r="CH1093">
        <v>1</v>
      </c>
      <c r="CI1093">
        <v>1</v>
      </c>
      <c r="CJ1093">
        <v>1</v>
      </c>
      <c r="CK1093">
        <v>1</v>
      </c>
      <c r="CL1093">
        <v>1</v>
      </c>
      <c r="CM1093">
        <v>0</v>
      </c>
      <c r="CN1093">
        <v>0</v>
      </c>
      <c r="CO1093" s="17">
        <v>1</v>
      </c>
      <c r="CP1093">
        <v>2.9000000000000001E-2</v>
      </c>
      <c r="CQ1093">
        <v>0</v>
      </c>
      <c r="CR1093">
        <v>1</v>
      </c>
      <c r="CS1093">
        <v>0</v>
      </c>
      <c r="CT1093">
        <v>31</v>
      </c>
      <c r="CZ1093" s="33" t="s">
        <v>85</v>
      </c>
    </row>
    <row r="1094" spans="1:104" x14ac:dyDescent="0.25">
      <c r="A1094">
        <v>1093</v>
      </c>
      <c r="B1094">
        <v>73</v>
      </c>
      <c r="C1094" s="24" t="s">
        <v>4050</v>
      </c>
      <c r="D1094" s="12">
        <v>5.53</v>
      </c>
      <c r="E1094" s="13">
        <f t="shared" si="265"/>
        <v>0.10533333333333333</v>
      </c>
      <c r="F1094" s="7">
        <v>52.5</v>
      </c>
      <c r="G1094" s="7">
        <f t="shared" si="258"/>
        <v>5.424666666666667</v>
      </c>
      <c r="H1094" s="15">
        <f t="shared" si="259"/>
        <v>5.6353333333333335</v>
      </c>
      <c r="I1094" s="11">
        <f t="shared" si="260"/>
        <v>0.14620821867254594</v>
      </c>
      <c r="J1094" s="32">
        <f t="shared" si="261"/>
        <v>2.7849184509056366E-3</v>
      </c>
      <c r="K1094" s="32">
        <f t="shared" si="262"/>
        <v>359.07694161558186</v>
      </c>
      <c r="L1094" s="8">
        <v>0</v>
      </c>
      <c r="M1094" s="9">
        <v>1</v>
      </c>
      <c r="N1094" s="8">
        <v>0</v>
      </c>
      <c r="O1094" s="9">
        <v>0</v>
      </c>
      <c r="P1094" s="9">
        <v>0</v>
      </c>
      <c r="Q1094" s="9">
        <v>1</v>
      </c>
      <c r="R1094" s="9">
        <v>0</v>
      </c>
      <c r="S1094" s="8">
        <v>126199</v>
      </c>
      <c r="T1094" s="9">
        <v>18</v>
      </c>
      <c r="U1094" s="9">
        <f t="shared" si="263"/>
        <v>126180</v>
      </c>
      <c r="V1094" s="9">
        <f t="shared" si="264"/>
        <v>12</v>
      </c>
      <c r="W1094" s="7">
        <v>13.43</v>
      </c>
      <c r="X1094" s="7">
        <v>21.71</v>
      </c>
      <c r="Y1094" s="9">
        <v>1</v>
      </c>
      <c r="Z1094" s="9">
        <v>0</v>
      </c>
      <c r="AA1094" s="9">
        <v>1</v>
      </c>
      <c r="AB1094" s="9">
        <v>0</v>
      </c>
      <c r="AC1094" s="9">
        <v>0</v>
      </c>
      <c r="AD1094" s="29">
        <v>0</v>
      </c>
      <c r="AE1094" s="9">
        <v>0</v>
      </c>
      <c r="AF1094" s="9">
        <v>1</v>
      </c>
      <c r="AG1094" s="29">
        <v>0</v>
      </c>
      <c r="AH1094" s="9">
        <v>0</v>
      </c>
      <c r="AI1094" s="29">
        <v>1</v>
      </c>
      <c r="AJ1094" s="20">
        <v>2010</v>
      </c>
      <c r="AK1094" s="32">
        <v>7.0000000000000001E-3</v>
      </c>
      <c r="AL1094" s="32">
        <v>8.5999999999999993E-2</v>
      </c>
      <c r="AM1094" s="32">
        <f t="shared" si="266"/>
        <v>0.65700000000000003</v>
      </c>
      <c r="AN1094" s="42">
        <v>0.25</v>
      </c>
      <c r="AO1094" s="41" t="s">
        <v>98</v>
      </c>
      <c r="AP1094" s="17" t="s">
        <v>98</v>
      </c>
      <c r="AQ1094" s="32">
        <v>0.50949999999999995</v>
      </c>
      <c r="AR1094" s="39">
        <f>1-AQ1094</f>
        <v>0.49050000000000005</v>
      </c>
      <c r="AS1094">
        <v>0.81699999999999995</v>
      </c>
      <c r="AT1094" s="39">
        <v>0.183</v>
      </c>
      <c r="AU1094">
        <v>0</v>
      </c>
      <c r="AV1094" s="17">
        <v>1</v>
      </c>
      <c r="AW1094">
        <v>0.105</v>
      </c>
      <c r="AX1094" s="17">
        <v>0.89500000000000002</v>
      </c>
      <c r="AY1094" s="17" t="s">
        <v>2</v>
      </c>
      <c r="AZ1094">
        <v>1</v>
      </c>
      <c r="BA1094">
        <v>0</v>
      </c>
      <c r="BB1094">
        <v>0</v>
      </c>
      <c r="BC1094">
        <v>0</v>
      </c>
      <c r="BD1094">
        <v>0</v>
      </c>
      <c r="BE1094">
        <v>0</v>
      </c>
      <c r="BF1094" s="17">
        <v>0</v>
      </c>
      <c r="BG1094">
        <v>1</v>
      </c>
      <c r="BH1094">
        <v>0</v>
      </c>
      <c r="BI1094" s="17">
        <v>0</v>
      </c>
      <c r="BJ1094">
        <v>30105</v>
      </c>
      <c r="BK1094">
        <v>22902</v>
      </c>
      <c r="BL1094" s="24">
        <v>42.22</v>
      </c>
      <c r="BM1094">
        <v>1</v>
      </c>
      <c r="BN1094">
        <v>0</v>
      </c>
      <c r="BO1094">
        <v>0</v>
      </c>
      <c r="BP1094">
        <v>0</v>
      </c>
      <c r="BQ1094">
        <v>0</v>
      </c>
      <c r="BR1094">
        <v>0</v>
      </c>
      <c r="BS1094">
        <v>0</v>
      </c>
      <c r="BT1094" s="17">
        <v>0</v>
      </c>
      <c r="BU1094">
        <v>0</v>
      </c>
      <c r="BV1094">
        <v>0</v>
      </c>
      <c r="BW1094">
        <v>1</v>
      </c>
      <c r="BX1094" s="17">
        <v>0</v>
      </c>
      <c r="BY1094">
        <v>0</v>
      </c>
      <c r="BZ1094">
        <v>0</v>
      </c>
      <c r="CA1094">
        <v>0</v>
      </c>
      <c r="CB1094">
        <v>0</v>
      </c>
      <c r="CC1094" s="17">
        <v>0</v>
      </c>
      <c r="CD1094">
        <v>1</v>
      </c>
      <c r="CE1094">
        <v>1</v>
      </c>
      <c r="CF1094">
        <v>1</v>
      </c>
      <c r="CG1094">
        <v>1</v>
      </c>
      <c r="CH1094">
        <v>1</v>
      </c>
      <c r="CI1094">
        <v>1</v>
      </c>
      <c r="CJ1094">
        <v>1</v>
      </c>
      <c r="CK1094">
        <v>1</v>
      </c>
      <c r="CL1094">
        <v>1</v>
      </c>
      <c r="CM1094">
        <v>0</v>
      </c>
      <c r="CN1094">
        <v>0</v>
      </c>
      <c r="CO1094" s="17">
        <v>1</v>
      </c>
      <c r="CP1094">
        <v>2.9000000000000001E-2</v>
      </c>
      <c r="CQ1094">
        <v>0</v>
      </c>
      <c r="CR1094">
        <v>1</v>
      </c>
      <c r="CS1094">
        <v>0</v>
      </c>
      <c r="CT1094">
        <v>31</v>
      </c>
      <c r="CZ1094" s="33" t="s">
        <v>85</v>
      </c>
    </row>
    <row r="1095" spans="1:104" x14ac:dyDescent="0.25">
      <c r="A1095">
        <v>1094</v>
      </c>
      <c r="B1095">
        <v>73</v>
      </c>
      <c r="C1095" s="24" t="s">
        <v>4050</v>
      </c>
      <c r="D1095" s="12">
        <v>6.47</v>
      </c>
      <c r="E1095" s="13">
        <f t="shared" si="265"/>
        <v>0.18683222639330058</v>
      </c>
      <c r="F1095" s="7">
        <v>34.630000000000003</v>
      </c>
      <c r="G1095" s="7">
        <f t="shared" si="258"/>
        <v>6.2831677736066993</v>
      </c>
      <c r="H1095" s="15">
        <f t="shared" si="259"/>
        <v>6.6568322263933002</v>
      </c>
      <c r="I1095" s="11">
        <f t="shared" si="260"/>
        <v>0.13532895810771067</v>
      </c>
      <c r="J1095" s="32">
        <f t="shared" si="261"/>
        <v>3.9078532517386848E-3</v>
      </c>
      <c r="K1095" s="32">
        <f t="shared" si="262"/>
        <v>255.89497240078791</v>
      </c>
      <c r="L1095" s="8">
        <v>0</v>
      </c>
      <c r="M1095" s="9">
        <v>1</v>
      </c>
      <c r="N1095" s="8">
        <v>0</v>
      </c>
      <c r="O1095" s="9">
        <v>0</v>
      </c>
      <c r="P1095" s="9">
        <v>0</v>
      </c>
      <c r="Q1095" s="9">
        <v>1</v>
      </c>
      <c r="R1095" s="9">
        <v>0</v>
      </c>
      <c r="S1095" s="8">
        <v>64302</v>
      </c>
      <c r="T1095" s="9">
        <v>18</v>
      </c>
      <c r="U1095" s="9">
        <f t="shared" si="263"/>
        <v>64283</v>
      </c>
      <c r="V1095" s="9">
        <f t="shared" si="264"/>
        <v>12</v>
      </c>
      <c r="W1095" s="7">
        <v>13.03</v>
      </c>
      <c r="X1095" s="7">
        <v>21.71</v>
      </c>
      <c r="Y1095" s="9">
        <v>1</v>
      </c>
      <c r="Z1095" s="9">
        <v>0</v>
      </c>
      <c r="AA1095" s="9">
        <v>1</v>
      </c>
      <c r="AB1095" s="9">
        <v>0</v>
      </c>
      <c r="AC1095" s="9">
        <v>0</v>
      </c>
      <c r="AD1095" s="29">
        <v>0</v>
      </c>
      <c r="AE1095" s="9">
        <v>0</v>
      </c>
      <c r="AF1095" s="9">
        <v>1</v>
      </c>
      <c r="AG1095" s="29">
        <v>0</v>
      </c>
      <c r="AH1095" s="9">
        <v>0</v>
      </c>
      <c r="AI1095" s="29">
        <v>1</v>
      </c>
      <c r="AJ1095" s="20">
        <v>2010</v>
      </c>
      <c r="AK1095" s="32">
        <v>7.0000000000000001E-3</v>
      </c>
      <c r="AL1095" s="32">
        <v>8.5999999999999993E-2</v>
      </c>
      <c r="AM1095" s="32">
        <f t="shared" si="266"/>
        <v>0.65700000000000003</v>
      </c>
      <c r="AN1095" s="42">
        <v>0.25</v>
      </c>
      <c r="AO1095" s="41" t="s">
        <v>98</v>
      </c>
      <c r="AP1095" s="17" t="s">
        <v>98</v>
      </c>
      <c r="AQ1095">
        <v>1</v>
      </c>
      <c r="AR1095" s="39">
        <v>0</v>
      </c>
      <c r="AS1095">
        <v>0.81699999999999995</v>
      </c>
      <c r="AT1095" s="39">
        <v>0.183</v>
      </c>
      <c r="AU1095">
        <v>0</v>
      </c>
      <c r="AV1095" s="17">
        <v>1</v>
      </c>
      <c r="AW1095">
        <v>0.105</v>
      </c>
      <c r="AX1095" s="17">
        <v>0.89500000000000002</v>
      </c>
      <c r="AY1095" s="17" t="s">
        <v>2</v>
      </c>
      <c r="AZ1095">
        <v>1</v>
      </c>
      <c r="BA1095">
        <v>0</v>
      </c>
      <c r="BB1095">
        <v>0</v>
      </c>
      <c r="BC1095">
        <v>0</v>
      </c>
      <c r="BD1095">
        <v>0</v>
      </c>
      <c r="BE1095">
        <v>0</v>
      </c>
      <c r="BF1095" s="17">
        <v>0</v>
      </c>
      <c r="BG1095">
        <v>1</v>
      </c>
      <c r="BH1095">
        <v>0</v>
      </c>
      <c r="BI1095" s="17">
        <v>0</v>
      </c>
      <c r="BJ1095">
        <v>30105</v>
      </c>
      <c r="BK1095">
        <v>22902</v>
      </c>
      <c r="BL1095" s="24">
        <v>42.22</v>
      </c>
      <c r="BM1095">
        <v>1</v>
      </c>
      <c r="BN1095">
        <v>0</v>
      </c>
      <c r="BO1095">
        <v>0</v>
      </c>
      <c r="BP1095">
        <v>0</v>
      </c>
      <c r="BQ1095">
        <v>0</v>
      </c>
      <c r="BR1095">
        <v>0</v>
      </c>
      <c r="BS1095">
        <v>0</v>
      </c>
      <c r="BT1095" s="17">
        <v>0</v>
      </c>
      <c r="BU1095">
        <v>0</v>
      </c>
      <c r="BV1095">
        <v>0</v>
      </c>
      <c r="BW1095">
        <v>1</v>
      </c>
      <c r="BX1095" s="17">
        <v>0</v>
      </c>
      <c r="BY1095">
        <v>0</v>
      </c>
      <c r="BZ1095">
        <v>0</v>
      </c>
      <c r="CA1095">
        <v>0</v>
      </c>
      <c r="CB1095">
        <v>0</v>
      </c>
      <c r="CC1095" s="17">
        <v>0</v>
      </c>
      <c r="CD1095">
        <v>1</v>
      </c>
      <c r="CE1095">
        <v>1</v>
      </c>
      <c r="CF1095">
        <v>1</v>
      </c>
      <c r="CG1095">
        <v>1</v>
      </c>
      <c r="CH1095">
        <v>1</v>
      </c>
      <c r="CI1095">
        <v>1</v>
      </c>
      <c r="CJ1095">
        <v>1</v>
      </c>
      <c r="CK1095">
        <v>1</v>
      </c>
      <c r="CL1095">
        <v>1</v>
      </c>
      <c r="CM1095">
        <v>0</v>
      </c>
      <c r="CN1095">
        <v>0</v>
      </c>
      <c r="CO1095" s="17">
        <v>1</v>
      </c>
      <c r="CP1095">
        <v>2.9000000000000001E-2</v>
      </c>
      <c r="CQ1095">
        <v>0</v>
      </c>
      <c r="CR1095">
        <v>1</v>
      </c>
      <c r="CS1095">
        <v>0</v>
      </c>
      <c r="CT1095">
        <v>31</v>
      </c>
      <c r="CZ1095" s="33" t="s">
        <v>85</v>
      </c>
    </row>
    <row r="1096" spans="1:104" x14ac:dyDescent="0.25">
      <c r="A1096">
        <v>1095</v>
      </c>
      <c r="B1096">
        <v>73</v>
      </c>
      <c r="C1096" s="24" t="s">
        <v>4050</v>
      </c>
      <c r="D1096" s="12">
        <v>5.39</v>
      </c>
      <c r="E1096" s="13">
        <f t="shared" si="265"/>
        <v>0.16181326928850193</v>
      </c>
      <c r="F1096" s="7">
        <v>33.31</v>
      </c>
      <c r="G1096" s="7">
        <f t="shared" si="258"/>
        <v>5.2281867307114975</v>
      </c>
      <c r="H1096" s="15">
        <f t="shared" si="259"/>
        <v>5.5518132692885018</v>
      </c>
      <c r="I1096" s="11">
        <f t="shared" si="260"/>
        <v>0.13025982064986313</v>
      </c>
      <c r="J1096" s="32">
        <f t="shared" si="261"/>
        <v>3.9105319918902167E-3</v>
      </c>
      <c r="K1096" s="32">
        <f t="shared" si="262"/>
        <v>255.71968266052579</v>
      </c>
      <c r="L1096" s="8">
        <v>0</v>
      </c>
      <c r="M1096" s="9">
        <v>1</v>
      </c>
      <c r="N1096" s="8">
        <v>0</v>
      </c>
      <c r="O1096" s="9">
        <v>0</v>
      </c>
      <c r="P1096" s="9">
        <v>0</v>
      </c>
      <c r="Q1096" s="9">
        <v>1</v>
      </c>
      <c r="R1096" s="9">
        <v>0</v>
      </c>
      <c r="S1096" s="8">
        <v>64302</v>
      </c>
      <c r="T1096" s="9">
        <v>18</v>
      </c>
      <c r="U1096" s="9">
        <f t="shared" si="263"/>
        <v>64283</v>
      </c>
      <c r="V1096" s="9">
        <f t="shared" si="264"/>
        <v>12</v>
      </c>
      <c r="W1096" s="7">
        <v>13.43</v>
      </c>
      <c r="X1096" s="7">
        <v>21.71</v>
      </c>
      <c r="Y1096" s="9">
        <v>1</v>
      </c>
      <c r="Z1096" s="9">
        <v>0</v>
      </c>
      <c r="AA1096" s="9">
        <v>1</v>
      </c>
      <c r="AB1096" s="9">
        <v>0</v>
      </c>
      <c r="AC1096" s="9">
        <v>0</v>
      </c>
      <c r="AD1096" s="29">
        <v>0</v>
      </c>
      <c r="AE1096" s="9">
        <v>0</v>
      </c>
      <c r="AF1096" s="9">
        <v>1</v>
      </c>
      <c r="AG1096" s="29">
        <v>0</v>
      </c>
      <c r="AH1096" s="9">
        <v>0</v>
      </c>
      <c r="AI1096" s="29">
        <v>1</v>
      </c>
      <c r="AJ1096" s="20">
        <v>2010</v>
      </c>
      <c r="AK1096" s="32">
        <v>7.0000000000000001E-3</v>
      </c>
      <c r="AL1096" s="32">
        <v>8.5999999999999993E-2</v>
      </c>
      <c r="AM1096" s="32">
        <f t="shared" si="266"/>
        <v>0.65700000000000003</v>
      </c>
      <c r="AN1096" s="42">
        <v>0.25</v>
      </c>
      <c r="AO1096" s="41" t="s">
        <v>98</v>
      </c>
      <c r="AP1096" s="17" t="s">
        <v>98</v>
      </c>
      <c r="AQ1096">
        <v>1</v>
      </c>
      <c r="AR1096" s="39">
        <v>0</v>
      </c>
      <c r="AS1096">
        <v>0.81699999999999995</v>
      </c>
      <c r="AT1096" s="39">
        <v>0.183</v>
      </c>
      <c r="AU1096">
        <v>0</v>
      </c>
      <c r="AV1096" s="17">
        <v>1</v>
      </c>
      <c r="AW1096">
        <v>0.105</v>
      </c>
      <c r="AX1096" s="17">
        <v>0.89500000000000002</v>
      </c>
      <c r="AY1096" s="17" t="s">
        <v>2</v>
      </c>
      <c r="AZ1096">
        <v>1</v>
      </c>
      <c r="BA1096">
        <v>0</v>
      </c>
      <c r="BB1096">
        <v>0</v>
      </c>
      <c r="BC1096">
        <v>0</v>
      </c>
      <c r="BD1096">
        <v>0</v>
      </c>
      <c r="BE1096">
        <v>0</v>
      </c>
      <c r="BF1096" s="17">
        <v>0</v>
      </c>
      <c r="BG1096">
        <v>1</v>
      </c>
      <c r="BH1096">
        <v>0</v>
      </c>
      <c r="BI1096" s="17">
        <v>0</v>
      </c>
      <c r="BJ1096">
        <v>30105</v>
      </c>
      <c r="BK1096">
        <v>22902</v>
      </c>
      <c r="BL1096" s="24">
        <v>42.22</v>
      </c>
      <c r="BM1096">
        <v>1</v>
      </c>
      <c r="BN1096">
        <v>0</v>
      </c>
      <c r="BO1096">
        <v>0</v>
      </c>
      <c r="BP1096">
        <v>0</v>
      </c>
      <c r="BQ1096">
        <v>0</v>
      </c>
      <c r="BR1096">
        <v>0</v>
      </c>
      <c r="BS1096">
        <v>0</v>
      </c>
      <c r="BT1096" s="17">
        <v>0</v>
      </c>
      <c r="BU1096">
        <v>0</v>
      </c>
      <c r="BV1096">
        <v>0</v>
      </c>
      <c r="BW1096">
        <v>1</v>
      </c>
      <c r="BX1096" s="17">
        <v>0</v>
      </c>
      <c r="BY1096">
        <v>0</v>
      </c>
      <c r="BZ1096">
        <v>0</v>
      </c>
      <c r="CA1096">
        <v>0</v>
      </c>
      <c r="CB1096">
        <v>0</v>
      </c>
      <c r="CC1096" s="17">
        <v>0</v>
      </c>
      <c r="CD1096">
        <v>1</v>
      </c>
      <c r="CE1096">
        <v>1</v>
      </c>
      <c r="CF1096">
        <v>1</v>
      </c>
      <c r="CG1096">
        <v>1</v>
      </c>
      <c r="CH1096">
        <v>1</v>
      </c>
      <c r="CI1096">
        <v>1</v>
      </c>
      <c r="CJ1096">
        <v>1</v>
      </c>
      <c r="CK1096">
        <v>1</v>
      </c>
      <c r="CL1096">
        <v>1</v>
      </c>
      <c r="CM1096">
        <v>0</v>
      </c>
      <c r="CN1096">
        <v>0</v>
      </c>
      <c r="CO1096" s="17">
        <v>1</v>
      </c>
      <c r="CP1096">
        <v>2.9000000000000001E-2</v>
      </c>
      <c r="CQ1096">
        <v>0</v>
      </c>
      <c r="CR1096">
        <v>1</v>
      </c>
      <c r="CS1096">
        <v>0</v>
      </c>
      <c r="CT1096">
        <v>31</v>
      </c>
      <c r="CZ1096" s="33" t="s">
        <v>85</v>
      </c>
    </row>
    <row r="1097" spans="1:104" x14ac:dyDescent="0.25">
      <c r="A1097">
        <v>1096</v>
      </c>
      <c r="B1097">
        <v>73</v>
      </c>
      <c r="C1097" s="24" t="s">
        <v>4050</v>
      </c>
      <c r="D1097" s="12">
        <v>6.51</v>
      </c>
      <c r="E1097" s="13">
        <f t="shared" si="265"/>
        <v>0.16303531179564237</v>
      </c>
      <c r="F1097" s="7">
        <v>39.93</v>
      </c>
      <c r="G1097" s="7">
        <f t="shared" si="258"/>
        <v>6.3469646882043573</v>
      </c>
      <c r="H1097" s="15">
        <f t="shared" si="259"/>
        <v>6.6730353117956422</v>
      </c>
      <c r="I1097" s="11">
        <f t="shared" si="260"/>
        <v>0.15849181301720344</v>
      </c>
      <c r="J1097" s="32">
        <f t="shared" si="261"/>
        <v>3.9692414980516764E-3</v>
      </c>
      <c r="K1097" s="32">
        <f t="shared" si="262"/>
        <v>251.93730351021861</v>
      </c>
      <c r="L1097" s="8">
        <v>0</v>
      </c>
      <c r="M1097" s="9">
        <v>1</v>
      </c>
      <c r="N1097" s="8">
        <v>0</v>
      </c>
      <c r="O1097" s="9">
        <v>0</v>
      </c>
      <c r="P1097" s="9">
        <v>0</v>
      </c>
      <c r="Q1097" s="9">
        <v>1</v>
      </c>
      <c r="R1097" s="9">
        <v>0</v>
      </c>
      <c r="S1097" s="8">
        <v>61897</v>
      </c>
      <c r="T1097" s="9">
        <v>18</v>
      </c>
      <c r="U1097" s="9">
        <f t="shared" si="263"/>
        <v>61878</v>
      </c>
      <c r="V1097" s="9">
        <f t="shared" si="264"/>
        <v>12</v>
      </c>
      <c r="W1097" s="7">
        <v>13.03</v>
      </c>
      <c r="X1097" s="7">
        <v>21.71</v>
      </c>
      <c r="Y1097" s="9">
        <v>1</v>
      </c>
      <c r="Z1097" s="9">
        <v>0</v>
      </c>
      <c r="AA1097" s="9">
        <v>1</v>
      </c>
      <c r="AB1097" s="9">
        <v>0</v>
      </c>
      <c r="AC1097" s="9">
        <v>0</v>
      </c>
      <c r="AD1097" s="29">
        <v>0</v>
      </c>
      <c r="AE1097" s="9">
        <v>0</v>
      </c>
      <c r="AF1097" s="9">
        <v>1</v>
      </c>
      <c r="AG1097" s="29">
        <v>0</v>
      </c>
      <c r="AH1097" s="9">
        <v>0</v>
      </c>
      <c r="AI1097" s="29">
        <v>1</v>
      </c>
      <c r="AJ1097" s="20">
        <v>2010</v>
      </c>
      <c r="AK1097" s="32">
        <v>7.0000000000000001E-3</v>
      </c>
      <c r="AL1097" s="32">
        <v>8.5999999999999993E-2</v>
      </c>
      <c r="AM1097" s="32">
        <f t="shared" si="266"/>
        <v>0.65700000000000003</v>
      </c>
      <c r="AN1097" s="42">
        <v>0.25</v>
      </c>
      <c r="AO1097" s="41" t="s">
        <v>98</v>
      </c>
      <c r="AP1097" s="17" t="s">
        <v>98</v>
      </c>
      <c r="AQ1097">
        <v>0</v>
      </c>
      <c r="AR1097" s="39">
        <v>1</v>
      </c>
      <c r="AS1097">
        <v>0.81699999999999995</v>
      </c>
      <c r="AT1097" s="39">
        <v>0.183</v>
      </c>
      <c r="AU1097">
        <v>0</v>
      </c>
      <c r="AV1097" s="17">
        <v>1</v>
      </c>
      <c r="AW1097">
        <v>0.105</v>
      </c>
      <c r="AX1097" s="17">
        <v>0.89500000000000002</v>
      </c>
      <c r="AY1097" s="17" t="s">
        <v>2</v>
      </c>
      <c r="AZ1097">
        <v>1</v>
      </c>
      <c r="BA1097">
        <v>0</v>
      </c>
      <c r="BB1097">
        <v>0</v>
      </c>
      <c r="BC1097">
        <v>0</v>
      </c>
      <c r="BD1097">
        <v>0</v>
      </c>
      <c r="BE1097">
        <v>0</v>
      </c>
      <c r="BF1097" s="17">
        <v>0</v>
      </c>
      <c r="BG1097">
        <v>1</v>
      </c>
      <c r="BH1097">
        <v>0</v>
      </c>
      <c r="BI1097" s="17">
        <v>0</v>
      </c>
      <c r="BJ1097">
        <v>30105</v>
      </c>
      <c r="BK1097">
        <v>22902</v>
      </c>
      <c r="BL1097" s="24">
        <v>42.22</v>
      </c>
      <c r="BM1097">
        <v>1</v>
      </c>
      <c r="BN1097">
        <v>0</v>
      </c>
      <c r="BO1097">
        <v>0</v>
      </c>
      <c r="BP1097">
        <v>0</v>
      </c>
      <c r="BQ1097">
        <v>0</v>
      </c>
      <c r="BR1097">
        <v>0</v>
      </c>
      <c r="BS1097">
        <v>0</v>
      </c>
      <c r="BT1097" s="17">
        <v>0</v>
      </c>
      <c r="BU1097">
        <v>0</v>
      </c>
      <c r="BV1097">
        <v>0</v>
      </c>
      <c r="BW1097">
        <v>1</v>
      </c>
      <c r="BX1097" s="17">
        <v>0</v>
      </c>
      <c r="BY1097">
        <v>0</v>
      </c>
      <c r="BZ1097">
        <v>0</v>
      </c>
      <c r="CA1097">
        <v>0</v>
      </c>
      <c r="CB1097">
        <v>0</v>
      </c>
      <c r="CC1097" s="17">
        <v>0</v>
      </c>
      <c r="CD1097">
        <v>1</v>
      </c>
      <c r="CE1097">
        <v>1</v>
      </c>
      <c r="CF1097">
        <v>1</v>
      </c>
      <c r="CG1097">
        <v>1</v>
      </c>
      <c r="CH1097">
        <v>1</v>
      </c>
      <c r="CI1097">
        <v>1</v>
      </c>
      <c r="CJ1097">
        <v>1</v>
      </c>
      <c r="CK1097">
        <v>1</v>
      </c>
      <c r="CL1097">
        <v>1</v>
      </c>
      <c r="CM1097">
        <v>0</v>
      </c>
      <c r="CN1097">
        <v>0</v>
      </c>
      <c r="CO1097" s="17">
        <v>1</v>
      </c>
      <c r="CP1097">
        <v>2.9000000000000001E-2</v>
      </c>
      <c r="CQ1097">
        <v>0</v>
      </c>
      <c r="CR1097">
        <v>1</v>
      </c>
      <c r="CS1097">
        <v>0</v>
      </c>
      <c r="CT1097">
        <v>31</v>
      </c>
      <c r="CZ1097" s="33" t="s">
        <v>85</v>
      </c>
    </row>
    <row r="1098" spans="1:104" x14ac:dyDescent="0.25">
      <c r="A1098">
        <v>1097</v>
      </c>
      <c r="B1098">
        <v>73</v>
      </c>
      <c r="C1098" s="24" t="s">
        <v>4050</v>
      </c>
      <c r="D1098" s="12">
        <v>5.55</v>
      </c>
      <c r="E1098" s="13">
        <f t="shared" si="265"/>
        <v>0.1410060975609756</v>
      </c>
      <c r="F1098" s="7">
        <v>39.36</v>
      </c>
      <c r="G1098" s="7">
        <f t="shared" si="258"/>
        <v>5.4089939024390246</v>
      </c>
      <c r="H1098" s="15">
        <f t="shared" si="259"/>
        <v>5.6910060975609751</v>
      </c>
      <c r="I1098" s="11">
        <f t="shared" si="260"/>
        <v>0.15628499635930793</v>
      </c>
      <c r="J1098" s="32">
        <f t="shared" si="261"/>
        <v>3.97065539530762E-3</v>
      </c>
      <c r="K1098" s="32">
        <f t="shared" si="262"/>
        <v>251.84759200754732</v>
      </c>
      <c r="L1098" s="8">
        <v>0</v>
      </c>
      <c r="M1098" s="9">
        <v>1</v>
      </c>
      <c r="N1098" s="8">
        <v>0</v>
      </c>
      <c r="O1098" s="9">
        <v>0</v>
      </c>
      <c r="P1098" s="9">
        <v>0</v>
      </c>
      <c r="Q1098" s="9">
        <v>1</v>
      </c>
      <c r="R1098" s="9">
        <v>0</v>
      </c>
      <c r="S1098" s="8">
        <v>61897</v>
      </c>
      <c r="T1098" s="9">
        <v>18</v>
      </c>
      <c r="U1098" s="9">
        <f t="shared" si="263"/>
        <v>61878</v>
      </c>
      <c r="V1098" s="9">
        <f t="shared" si="264"/>
        <v>12</v>
      </c>
      <c r="W1098" s="7">
        <v>13.43</v>
      </c>
      <c r="X1098" s="7">
        <v>21.71</v>
      </c>
      <c r="Y1098" s="9">
        <v>1</v>
      </c>
      <c r="Z1098" s="9">
        <v>0</v>
      </c>
      <c r="AA1098" s="9">
        <v>1</v>
      </c>
      <c r="AB1098" s="9">
        <v>0</v>
      </c>
      <c r="AC1098" s="9">
        <v>0</v>
      </c>
      <c r="AD1098" s="29">
        <v>0</v>
      </c>
      <c r="AE1098" s="9">
        <v>0</v>
      </c>
      <c r="AF1098" s="9">
        <v>1</v>
      </c>
      <c r="AG1098" s="29">
        <v>0</v>
      </c>
      <c r="AH1098" s="9">
        <v>0</v>
      </c>
      <c r="AI1098" s="29">
        <v>1</v>
      </c>
      <c r="AJ1098" s="20">
        <v>2010</v>
      </c>
      <c r="AK1098" s="32">
        <v>7.0000000000000001E-3</v>
      </c>
      <c r="AL1098" s="32">
        <v>8.5999999999999993E-2</v>
      </c>
      <c r="AM1098" s="32">
        <f t="shared" si="266"/>
        <v>0.65700000000000003</v>
      </c>
      <c r="AN1098" s="42">
        <v>0.25</v>
      </c>
      <c r="AO1098" s="41" t="s">
        <v>98</v>
      </c>
      <c r="AP1098" s="17" t="s">
        <v>98</v>
      </c>
      <c r="AQ1098">
        <v>0</v>
      </c>
      <c r="AR1098" s="39">
        <v>1</v>
      </c>
      <c r="AS1098">
        <v>0.81699999999999995</v>
      </c>
      <c r="AT1098" s="39">
        <v>0.183</v>
      </c>
      <c r="AU1098">
        <v>0</v>
      </c>
      <c r="AV1098" s="17">
        <v>1</v>
      </c>
      <c r="AW1098">
        <v>0.105</v>
      </c>
      <c r="AX1098" s="17">
        <v>0.89500000000000002</v>
      </c>
      <c r="AY1098" s="17" t="s">
        <v>2</v>
      </c>
      <c r="AZ1098">
        <v>1</v>
      </c>
      <c r="BA1098">
        <v>0</v>
      </c>
      <c r="BB1098">
        <v>0</v>
      </c>
      <c r="BC1098">
        <v>0</v>
      </c>
      <c r="BD1098">
        <v>0</v>
      </c>
      <c r="BE1098">
        <v>0</v>
      </c>
      <c r="BF1098" s="17">
        <v>0</v>
      </c>
      <c r="BG1098">
        <v>1</v>
      </c>
      <c r="BH1098">
        <v>0</v>
      </c>
      <c r="BI1098" s="17">
        <v>0</v>
      </c>
      <c r="BJ1098">
        <v>30105</v>
      </c>
      <c r="BK1098">
        <v>22902</v>
      </c>
      <c r="BL1098" s="24">
        <v>42.22</v>
      </c>
      <c r="BM1098">
        <v>1</v>
      </c>
      <c r="BN1098">
        <v>0</v>
      </c>
      <c r="BO1098">
        <v>0</v>
      </c>
      <c r="BP1098">
        <v>0</v>
      </c>
      <c r="BQ1098">
        <v>0</v>
      </c>
      <c r="BR1098">
        <v>0</v>
      </c>
      <c r="BS1098">
        <v>0</v>
      </c>
      <c r="BT1098" s="17">
        <v>0</v>
      </c>
      <c r="BU1098">
        <v>0</v>
      </c>
      <c r="BV1098">
        <v>0</v>
      </c>
      <c r="BW1098">
        <v>1</v>
      </c>
      <c r="BX1098" s="17">
        <v>0</v>
      </c>
      <c r="BY1098">
        <v>0</v>
      </c>
      <c r="BZ1098">
        <v>0</v>
      </c>
      <c r="CA1098">
        <v>0</v>
      </c>
      <c r="CB1098">
        <v>0</v>
      </c>
      <c r="CC1098" s="17">
        <v>0</v>
      </c>
      <c r="CD1098">
        <v>1</v>
      </c>
      <c r="CE1098">
        <v>1</v>
      </c>
      <c r="CF1098">
        <v>1</v>
      </c>
      <c r="CG1098">
        <v>1</v>
      </c>
      <c r="CH1098">
        <v>1</v>
      </c>
      <c r="CI1098">
        <v>1</v>
      </c>
      <c r="CJ1098">
        <v>1</v>
      </c>
      <c r="CK1098">
        <v>1</v>
      </c>
      <c r="CL1098">
        <v>1</v>
      </c>
      <c r="CM1098">
        <v>0</v>
      </c>
      <c r="CN1098">
        <v>0</v>
      </c>
      <c r="CO1098" s="17">
        <v>1</v>
      </c>
      <c r="CP1098">
        <v>2.9000000000000001E-2</v>
      </c>
      <c r="CQ1098">
        <v>0</v>
      </c>
      <c r="CR1098">
        <v>1</v>
      </c>
      <c r="CS1098">
        <v>0</v>
      </c>
      <c r="CT1098">
        <v>31</v>
      </c>
      <c r="CZ1098" s="33" t="s">
        <v>85</v>
      </c>
    </row>
    <row r="1099" spans="1:104" x14ac:dyDescent="0.25">
      <c r="A1099">
        <v>1098</v>
      </c>
      <c r="B1099">
        <v>73</v>
      </c>
      <c r="C1099" s="24" t="s">
        <v>4050</v>
      </c>
      <c r="D1099" s="12">
        <v>6.55</v>
      </c>
      <c r="E1099" s="13">
        <f t="shared" si="265"/>
        <v>0.14070891514500539</v>
      </c>
      <c r="F1099" s="7">
        <v>46.55</v>
      </c>
      <c r="G1099" s="7">
        <f t="shared" si="258"/>
        <v>6.4092910848549947</v>
      </c>
      <c r="H1099" s="15">
        <f t="shared" si="259"/>
        <v>6.690708915145005</v>
      </c>
      <c r="I1099" s="11">
        <f t="shared" si="260"/>
        <v>0.16672821915906277</v>
      </c>
      <c r="J1099" s="32">
        <f t="shared" si="261"/>
        <v>3.581701807928309E-3</v>
      </c>
      <c r="K1099" s="32">
        <f t="shared" si="262"/>
        <v>279.1968884138933</v>
      </c>
      <c r="L1099" s="8">
        <v>0</v>
      </c>
      <c r="M1099" s="9">
        <v>1</v>
      </c>
      <c r="N1099" s="8">
        <v>0</v>
      </c>
      <c r="O1099" s="9">
        <v>0</v>
      </c>
      <c r="P1099" s="9">
        <v>0</v>
      </c>
      <c r="Q1099" s="9">
        <v>1</v>
      </c>
      <c r="R1099" s="9">
        <v>0</v>
      </c>
      <c r="S1099" s="8">
        <v>75803</v>
      </c>
      <c r="T1099" s="9">
        <v>18</v>
      </c>
      <c r="U1099" s="9">
        <f t="shared" si="263"/>
        <v>75784</v>
      </c>
      <c r="V1099" s="9">
        <f t="shared" si="264"/>
        <v>12</v>
      </c>
      <c r="W1099" s="7">
        <v>13.03</v>
      </c>
      <c r="X1099" s="7">
        <v>21.71</v>
      </c>
      <c r="Y1099" s="9">
        <v>1</v>
      </c>
      <c r="Z1099" s="9">
        <v>0</v>
      </c>
      <c r="AA1099" s="9">
        <v>1</v>
      </c>
      <c r="AB1099" s="9">
        <v>0</v>
      </c>
      <c r="AC1099" s="9">
        <v>0</v>
      </c>
      <c r="AD1099" s="29">
        <v>0</v>
      </c>
      <c r="AE1099" s="9">
        <v>0</v>
      </c>
      <c r="AF1099" s="9">
        <v>1</v>
      </c>
      <c r="AG1099" s="29">
        <v>0</v>
      </c>
      <c r="AH1099" s="9">
        <v>0</v>
      </c>
      <c r="AI1099" s="29">
        <v>1</v>
      </c>
      <c r="AJ1099" s="20">
        <v>2010</v>
      </c>
      <c r="AK1099" s="32">
        <v>7.0000000000000001E-3</v>
      </c>
      <c r="AL1099" s="32">
        <v>8.5999999999999993E-2</v>
      </c>
      <c r="AM1099" s="32">
        <f t="shared" si="266"/>
        <v>0.65700000000000003</v>
      </c>
      <c r="AN1099" s="42">
        <v>0.25</v>
      </c>
      <c r="AO1099" s="41" t="s">
        <v>98</v>
      </c>
      <c r="AP1099" s="17" t="s">
        <v>98</v>
      </c>
      <c r="AQ1099" s="32">
        <v>0.50949999999999995</v>
      </c>
      <c r="AR1099" s="39">
        <f t="shared" ref="AR1099:AR1116" si="267">1-AQ1099</f>
        <v>0.49050000000000005</v>
      </c>
      <c r="AS1099">
        <v>0.81699999999999995</v>
      </c>
      <c r="AT1099" s="39">
        <v>0.183</v>
      </c>
      <c r="AU1099">
        <v>0</v>
      </c>
      <c r="AV1099" s="17">
        <v>1</v>
      </c>
      <c r="AW1099">
        <v>0.105</v>
      </c>
      <c r="AX1099" s="17">
        <v>0.89500000000000002</v>
      </c>
      <c r="AY1099" s="17" t="s">
        <v>2</v>
      </c>
      <c r="AZ1099">
        <v>1</v>
      </c>
      <c r="BA1099">
        <v>0</v>
      </c>
      <c r="BB1099">
        <v>0</v>
      </c>
      <c r="BC1099">
        <v>0</v>
      </c>
      <c r="BD1099">
        <v>0</v>
      </c>
      <c r="BE1099">
        <v>0</v>
      </c>
      <c r="BF1099" s="17">
        <v>0</v>
      </c>
      <c r="BG1099">
        <v>1</v>
      </c>
      <c r="BH1099">
        <v>0</v>
      </c>
      <c r="BI1099" s="17">
        <v>0</v>
      </c>
      <c r="BJ1099">
        <v>30105</v>
      </c>
      <c r="BK1099">
        <v>22902</v>
      </c>
      <c r="BL1099" s="24">
        <v>42.22</v>
      </c>
      <c r="BM1099">
        <v>1</v>
      </c>
      <c r="BN1099">
        <v>0</v>
      </c>
      <c r="BO1099">
        <v>0</v>
      </c>
      <c r="BP1099">
        <v>0</v>
      </c>
      <c r="BQ1099">
        <v>0</v>
      </c>
      <c r="BR1099">
        <v>0</v>
      </c>
      <c r="BS1099">
        <v>0</v>
      </c>
      <c r="BT1099" s="17">
        <v>0</v>
      </c>
      <c r="BU1099">
        <v>0</v>
      </c>
      <c r="BV1099">
        <v>0</v>
      </c>
      <c r="BW1099">
        <v>1</v>
      </c>
      <c r="BX1099" s="17">
        <v>0</v>
      </c>
      <c r="BY1099">
        <v>0</v>
      </c>
      <c r="BZ1099">
        <v>0</v>
      </c>
      <c r="CA1099">
        <v>0</v>
      </c>
      <c r="CB1099">
        <v>0</v>
      </c>
      <c r="CC1099" s="17">
        <v>0</v>
      </c>
      <c r="CD1099">
        <v>1</v>
      </c>
      <c r="CE1099">
        <v>1</v>
      </c>
      <c r="CF1099">
        <v>1</v>
      </c>
      <c r="CG1099">
        <v>1</v>
      </c>
      <c r="CH1099">
        <v>1</v>
      </c>
      <c r="CI1099">
        <v>1</v>
      </c>
      <c r="CJ1099">
        <v>1</v>
      </c>
      <c r="CK1099">
        <v>1</v>
      </c>
      <c r="CL1099">
        <v>1</v>
      </c>
      <c r="CM1099">
        <v>0</v>
      </c>
      <c r="CN1099">
        <v>0</v>
      </c>
      <c r="CO1099" s="17">
        <v>1</v>
      </c>
      <c r="CP1099">
        <v>2.9000000000000001E-2</v>
      </c>
      <c r="CQ1099">
        <v>0</v>
      </c>
      <c r="CR1099">
        <v>1</v>
      </c>
      <c r="CS1099">
        <v>0</v>
      </c>
      <c r="CT1099">
        <v>31</v>
      </c>
      <c r="CZ1099" s="33" t="s">
        <v>85</v>
      </c>
    </row>
    <row r="1100" spans="1:104" x14ac:dyDescent="0.25">
      <c r="A1100">
        <v>1099</v>
      </c>
      <c r="B1100">
        <v>73</v>
      </c>
      <c r="C1100" s="24" t="s">
        <v>4050</v>
      </c>
      <c r="D1100" s="12">
        <v>5.61</v>
      </c>
      <c r="E1100" s="13">
        <f t="shared" si="265"/>
        <v>0.12384105960264902</v>
      </c>
      <c r="F1100" s="7">
        <v>45.3</v>
      </c>
      <c r="G1100" s="7">
        <f t="shared" si="258"/>
        <v>5.4861589403973516</v>
      </c>
      <c r="H1100" s="15">
        <f t="shared" si="259"/>
        <v>5.733841059602649</v>
      </c>
      <c r="I1100" s="11">
        <f t="shared" si="260"/>
        <v>0.16237071243156162</v>
      </c>
      <c r="J1100" s="32">
        <f t="shared" si="261"/>
        <v>3.5843424377828173E-3</v>
      </c>
      <c r="K1100" s="32">
        <f t="shared" si="262"/>
        <v>278.99120057808273</v>
      </c>
      <c r="L1100" s="8">
        <v>0</v>
      </c>
      <c r="M1100" s="9">
        <v>1</v>
      </c>
      <c r="N1100" s="8">
        <v>0</v>
      </c>
      <c r="O1100" s="9">
        <v>0</v>
      </c>
      <c r="P1100" s="9">
        <v>0</v>
      </c>
      <c r="Q1100" s="9">
        <v>1</v>
      </c>
      <c r="R1100" s="9">
        <v>0</v>
      </c>
      <c r="S1100" s="8">
        <v>75803</v>
      </c>
      <c r="T1100" s="9">
        <v>18</v>
      </c>
      <c r="U1100" s="9">
        <f t="shared" si="263"/>
        <v>75784</v>
      </c>
      <c r="V1100" s="9">
        <f t="shared" si="264"/>
        <v>12</v>
      </c>
      <c r="W1100" s="7">
        <v>13.43</v>
      </c>
      <c r="X1100" s="7">
        <v>21.71</v>
      </c>
      <c r="Y1100" s="9">
        <v>1</v>
      </c>
      <c r="Z1100" s="9">
        <v>0</v>
      </c>
      <c r="AA1100" s="9">
        <v>1</v>
      </c>
      <c r="AB1100" s="9">
        <v>0</v>
      </c>
      <c r="AC1100" s="9">
        <v>0</v>
      </c>
      <c r="AD1100" s="29">
        <v>0</v>
      </c>
      <c r="AE1100" s="9">
        <v>0</v>
      </c>
      <c r="AF1100" s="9">
        <v>1</v>
      </c>
      <c r="AG1100" s="29">
        <v>0</v>
      </c>
      <c r="AH1100" s="9">
        <v>0</v>
      </c>
      <c r="AI1100" s="29">
        <v>1</v>
      </c>
      <c r="AJ1100" s="20">
        <v>2010</v>
      </c>
      <c r="AK1100" s="32">
        <v>7.0000000000000001E-3</v>
      </c>
      <c r="AL1100" s="32">
        <v>8.5999999999999993E-2</v>
      </c>
      <c r="AM1100" s="32">
        <f t="shared" si="266"/>
        <v>0.65700000000000003</v>
      </c>
      <c r="AN1100" s="42">
        <v>0.25</v>
      </c>
      <c r="AO1100" s="41" t="s">
        <v>98</v>
      </c>
      <c r="AP1100" s="17" t="s">
        <v>98</v>
      </c>
      <c r="AQ1100" s="32">
        <v>0.50949999999999995</v>
      </c>
      <c r="AR1100" s="39">
        <f t="shared" si="267"/>
        <v>0.49050000000000005</v>
      </c>
      <c r="AS1100">
        <v>0.81699999999999995</v>
      </c>
      <c r="AT1100" s="39">
        <v>0.183</v>
      </c>
      <c r="AU1100">
        <v>0</v>
      </c>
      <c r="AV1100" s="17">
        <v>1</v>
      </c>
      <c r="AW1100">
        <v>0.105</v>
      </c>
      <c r="AX1100" s="17">
        <v>0.89500000000000002</v>
      </c>
      <c r="AY1100" s="17" t="s">
        <v>2</v>
      </c>
      <c r="AZ1100">
        <v>1</v>
      </c>
      <c r="BA1100">
        <v>0</v>
      </c>
      <c r="BB1100">
        <v>0</v>
      </c>
      <c r="BC1100">
        <v>0</v>
      </c>
      <c r="BD1100">
        <v>0</v>
      </c>
      <c r="BE1100">
        <v>0</v>
      </c>
      <c r="BF1100" s="17">
        <v>0</v>
      </c>
      <c r="BG1100">
        <v>1</v>
      </c>
      <c r="BH1100">
        <v>0</v>
      </c>
      <c r="BI1100" s="17">
        <v>0</v>
      </c>
      <c r="BJ1100">
        <v>30105</v>
      </c>
      <c r="BK1100">
        <v>22902</v>
      </c>
      <c r="BL1100" s="24">
        <v>42.22</v>
      </c>
      <c r="BM1100">
        <v>1</v>
      </c>
      <c r="BN1100">
        <v>0</v>
      </c>
      <c r="BO1100">
        <v>0</v>
      </c>
      <c r="BP1100">
        <v>0</v>
      </c>
      <c r="BQ1100">
        <v>0</v>
      </c>
      <c r="BR1100">
        <v>0</v>
      </c>
      <c r="BS1100">
        <v>0</v>
      </c>
      <c r="BT1100" s="17">
        <v>0</v>
      </c>
      <c r="BU1100">
        <v>0</v>
      </c>
      <c r="BV1100">
        <v>0</v>
      </c>
      <c r="BW1100">
        <v>1</v>
      </c>
      <c r="BX1100" s="17">
        <v>0</v>
      </c>
      <c r="BY1100">
        <v>0</v>
      </c>
      <c r="BZ1100">
        <v>0</v>
      </c>
      <c r="CA1100">
        <v>0</v>
      </c>
      <c r="CB1100">
        <v>0</v>
      </c>
      <c r="CC1100" s="17">
        <v>0</v>
      </c>
      <c r="CD1100">
        <v>1</v>
      </c>
      <c r="CE1100">
        <v>1</v>
      </c>
      <c r="CF1100">
        <v>1</v>
      </c>
      <c r="CG1100">
        <v>1</v>
      </c>
      <c r="CH1100">
        <v>1</v>
      </c>
      <c r="CI1100">
        <v>1</v>
      </c>
      <c r="CJ1100">
        <v>1</v>
      </c>
      <c r="CK1100">
        <v>1</v>
      </c>
      <c r="CL1100">
        <v>1</v>
      </c>
      <c r="CM1100">
        <v>0</v>
      </c>
      <c r="CN1100">
        <v>0</v>
      </c>
      <c r="CO1100" s="17">
        <v>1</v>
      </c>
      <c r="CP1100">
        <v>2.9000000000000001E-2</v>
      </c>
      <c r="CQ1100">
        <v>0</v>
      </c>
      <c r="CR1100">
        <v>1</v>
      </c>
      <c r="CS1100">
        <v>0</v>
      </c>
      <c r="CT1100">
        <v>31</v>
      </c>
      <c r="CZ1100" s="33" t="s">
        <v>85</v>
      </c>
    </row>
    <row r="1101" spans="1:104" x14ac:dyDescent="0.25">
      <c r="A1101">
        <v>1100</v>
      </c>
      <c r="B1101">
        <v>73</v>
      </c>
      <c r="C1101" s="24" t="s">
        <v>4050</v>
      </c>
      <c r="D1101" s="12">
        <v>6.24</v>
      </c>
      <c r="E1101" s="13">
        <f t="shared" si="265"/>
        <v>0.19734345351043645</v>
      </c>
      <c r="F1101" s="7">
        <v>31.62</v>
      </c>
      <c r="G1101" s="7">
        <f t="shared" si="258"/>
        <v>6.0426565464895639</v>
      </c>
      <c r="H1101" s="15">
        <f t="shared" si="259"/>
        <v>6.4373434535104366</v>
      </c>
      <c r="I1101" s="11">
        <f t="shared" si="260"/>
        <v>0.13950129431494229</v>
      </c>
      <c r="J1101" s="32">
        <f t="shared" si="261"/>
        <v>4.4118056393087383E-3</v>
      </c>
      <c r="K1101" s="32">
        <f t="shared" si="262"/>
        <v>226.66456361769477</v>
      </c>
      <c r="L1101" s="8">
        <v>0</v>
      </c>
      <c r="M1101" s="9">
        <v>1</v>
      </c>
      <c r="N1101" s="8">
        <v>0</v>
      </c>
      <c r="O1101" s="9">
        <v>0</v>
      </c>
      <c r="P1101" s="9">
        <v>0</v>
      </c>
      <c r="Q1101" s="9">
        <v>1</v>
      </c>
      <c r="R1101" s="9">
        <v>0</v>
      </c>
      <c r="S1101" s="8">
        <v>50396</v>
      </c>
      <c r="T1101" s="9">
        <v>18</v>
      </c>
      <c r="U1101" s="9">
        <f t="shared" si="263"/>
        <v>50377</v>
      </c>
      <c r="V1101" s="9">
        <f t="shared" si="264"/>
        <v>12</v>
      </c>
      <c r="W1101" s="7">
        <v>13.03</v>
      </c>
      <c r="X1101" s="7">
        <v>21.71</v>
      </c>
      <c r="Y1101" s="9">
        <v>1</v>
      </c>
      <c r="Z1101" s="9">
        <v>0</v>
      </c>
      <c r="AA1101" s="9">
        <v>1</v>
      </c>
      <c r="AB1101" s="9">
        <v>0</v>
      </c>
      <c r="AC1101" s="9">
        <v>0</v>
      </c>
      <c r="AD1101" s="29">
        <v>0</v>
      </c>
      <c r="AE1101" s="9">
        <v>0</v>
      </c>
      <c r="AF1101" s="9">
        <v>1</v>
      </c>
      <c r="AG1101" s="29">
        <v>0</v>
      </c>
      <c r="AH1101" s="9">
        <v>0</v>
      </c>
      <c r="AI1101" s="29">
        <v>1</v>
      </c>
      <c r="AJ1101" s="20">
        <v>2010</v>
      </c>
      <c r="AK1101" s="32">
        <v>7.0000000000000001E-3</v>
      </c>
      <c r="AL1101" s="32">
        <v>8.5999999999999993E-2</v>
      </c>
      <c r="AM1101" s="32">
        <f t="shared" si="266"/>
        <v>0.65700000000000003</v>
      </c>
      <c r="AN1101" s="42">
        <v>0.25</v>
      </c>
      <c r="AO1101" s="41" t="s">
        <v>98</v>
      </c>
      <c r="AP1101" s="17" t="s">
        <v>98</v>
      </c>
      <c r="AQ1101" s="32">
        <v>0.50949999999999995</v>
      </c>
      <c r="AR1101" s="39">
        <f t="shared" si="267"/>
        <v>0.49050000000000005</v>
      </c>
      <c r="AS1101">
        <v>0.81699999999999995</v>
      </c>
      <c r="AT1101" s="39">
        <v>0.183</v>
      </c>
      <c r="AU1101">
        <v>0</v>
      </c>
      <c r="AV1101" s="17">
        <v>1</v>
      </c>
      <c r="AW1101">
        <v>0.105</v>
      </c>
      <c r="AX1101" s="17">
        <v>0.89500000000000002</v>
      </c>
      <c r="AY1101" s="17" t="s">
        <v>2</v>
      </c>
      <c r="AZ1101">
        <v>1</v>
      </c>
      <c r="BA1101">
        <v>0</v>
      </c>
      <c r="BB1101">
        <v>0</v>
      </c>
      <c r="BC1101">
        <v>0</v>
      </c>
      <c r="BD1101">
        <v>0</v>
      </c>
      <c r="BE1101">
        <v>0</v>
      </c>
      <c r="BF1101" s="17">
        <v>0</v>
      </c>
      <c r="BG1101">
        <v>1</v>
      </c>
      <c r="BH1101">
        <v>0</v>
      </c>
      <c r="BI1101" s="17">
        <v>0</v>
      </c>
      <c r="BJ1101">
        <v>30105</v>
      </c>
      <c r="BK1101">
        <v>22902</v>
      </c>
      <c r="BL1101" s="24">
        <v>42.22</v>
      </c>
      <c r="BM1101">
        <v>1</v>
      </c>
      <c r="BN1101">
        <v>0</v>
      </c>
      <c r="BO1101">
        <v>0</v>
      </c>
      <c r="BP1101">
        <v>0</v>
      </c>
      <c r="BQ1101">
        <v>0</v>
      </c>
      <c r="BR1101">
        <v>0</v>
      </c>
      <c r="BS1101">
        <v>0</v>
      </c>
      <c r="BT1101" s="17">
        <v>0</v>
      </c>
      <c r="BU1101">
        <v>0</v>
      </c>
      <c r="BV1101">
        <v>0</v>
      </c>
      <c r="BW1101">
        <v>1</v>
      </c>
      <c r="BX1101" s="17">
        <v>0</v>
      </c>
      <c r="BY1101">
        <v>0</v>
      </c>
      <c r="BZ1101">
        <v>0</v>
      </c>
      <c r="CA1101">
        <v>0</v>
      </c>
      <c r="CB1101">
        <v>0</v>
      </c>
      <c r="CC1101" s="17">
        <v>0</v>
      </c>
      <c r="CD1101">
        <v>1</v>
      </c>
      <c r="CE1101">
        <v>1</v>
      </c>
      <c r="CF1101">
        <v>1</v>
      </c>
      <c r="CG1101">
        <v>1</v>
      </c>
      <c r="CH1101">
        <v>1</v>
      </c>
      <c r="CI1101">
        <v>1</v>
      </c>
      <c r="CJ1101">
        <v>1</v>
      </c>
      <c r="CK1101">
        <v>1</v>
      </c>
      <c r="CL1101">
        <v>1</v>
      </c>
      <c r="CM1101">
        <v>0</v>
      </c>
      <c r="CN1101">
        <v>0</v>
      </c>
      <c r="CO1101" s="17">
        <v>1</v>
      </c>
      <c r="CP1101">
        <v>2.9000000000000001E-2</v>
      </c>
      <c r="CQ1101">
        <v>0</v>
      </c>
      <c r="CR1101">
        <v>1</v>
      </c>
      <c r="CS1101">
        <v>0</v>
      </c>
      <c r="CT1101">
        <v>31</v>
      </c>
      <c r="CZ1101" s="33" t="s">
        <v>85</v>
      </c>
    </row>
    <row r="1102" spans="1:104" x14ac:dyDescent="0.25">
      <c r="A1102">
        <v>1101</v>
      </c>
      <c r="B1102">
        <v>73</v>
      </c>
      <c r="C1102" s="24" t="s">
        <v>4050</v>
      </c>
      <c r="D1102" s="12">
        <v>5.21</v>
      </c>
      <c r="E1102" s="13">
        <f t="shared" si="265"/>
        <v>0.1722883597883598</v>
      </c>
      <c r="F1102" s="7">
        <v>30.24</v>
      </c>
      <c r="G1102" s="7">
        <f t="shared" si="258"/>
        <v>5.03771164021164</v>
      </c>
      <c r="H1102" s="15">
        <f t="shared" si="259"/>
        <v>5.38228835978836</v>
      </c>
      <c r="I1102" s="11">
        <f t="shared" si="260"/>
        <v>0.13352397916259445</v>
      </c>
      <c r="J1102" s="32">
        <f t="shared" si="261"/>
        <v>4.4154755014085469E-3</v>
      </c>
      <c r="K1102" s="32">
        <f t="shared" si="262"/>
        <v>226.4761744643352</v>
      </c>
      <c r="L1102" s="8">
        <v>0</v>
      </c>
      <c r="M1102" s="9">
        <v>1</v>
      </c>
      <c r="N1102" s="8">
        <v>0</v>
      </c>
      <c r="O1102" s="9">
        <v>0</v>
      </c>
      <c r="P1102" s="9">
        <v>0</v>
      </c>
      <c r="Q1102" s="9">
        <v>1</v>
      </c>
      <c r="R1102" s="9">
        <v>0</v>
      </c>
      <c r="S1102" s="8">
        <v>50396</v>
      </c>
      <c r="T1102" s="9">
        <v>18</v>
      </c>
      <c r="U1102" s="9">
        <f t="shared" si="263"/>
        <v>50377</v>
      </c>
      <c r="V1102" s="9">
        <f t="shared" si="264"/>
        <v>12</v>
      </c>
      <c r="W1102" s="7">
        <v>13.43</v>
      </c>
      <c r="X1102" s="7">
        <v>21.71</v>
      </c>
      <c r="Y1102" s="9">
        <v>1</v>
      </c>
      <c r="Z1102" s="9">
        <v>0</v>
      </c>
      <c r="AA1102" s="9">
        <v>1</v>
      </c>
      <c r="AB1102" s="9">
        <v>0</v>
      </c>
      <c r="AC1102" s="9">
        <v>0</v>
      </c>
      <c r="AD1102" s="29">
        <v>0</v>
      </c>
      <c r="AE1102" s="9">
        <v>0</v>
      </c>
      <c r="AF1102" s="9">
        <v>1</v>
      </c>
      <c r="AG1102" s="29">
        <v>0</v>
      </c>
      <c r="AH1102" s="9">
        <v>0</v>
      </c>
      <c r="AI1102" s="29">
        <v>1</v>
      </c>
      <c r="AJ1102" s="20">
        <v>2010</v>
      </c>
      <c r="AK1102" s="32">
        <v>7.0000000000000001E-3</v>
      </c>
      <c r="AL1102" s="32">
        <v>8.5999999999999993E-2</v>
      </c>
      <c r="AM1102" s="32">
        <f t="shared" si="266"/>
        <v>0.65700000000000003</v>
      </c>
      <c r="AN1102" s="42">
        <v>0.25</v>
      </c>
      <c r="AO1102" s="41" t="s">
        <v>98</v>
      </c>
      <c r="AP1102" s="17" t="s">
        <v>98</v>
      </c>
      <c r="AQ1102" s="32">
        <v>0.50949999999999995</v>
      </c>
      <c r="AR1102" s="39">
        <f t="shared" si="267"/>
        <v>0.49050000000000005</v>
      </c>
      <c r="AS1102">
        <v>0.81699999999999995</v>
      </c>
      <c r="AT1102" s="39">
        <v>0.183</v>
      </c>
      <c r="AU1102">
        <v>0</v>
      </c>
      <c r="AV1102" s="17">
        <v>1</v>
      </c>
      <c r="AW1102">
        <v>0.105</v>
      </c>
      <c r="AX1102" s="17">
        <v>0.89500000000000002</v>
      </c>
      <c r="AY1102" s="17" t="s">
        <v>2</v>
      </c>
      <c r="AZ1102">
        <v>1</v>
      </c>
      <c r="BA1102">
        <v>0</v>
      </c>
      <c r="BB1102">
        <v>0</v>
      </c>
      <c r="BC1102">
        <v>0</v>
      </c>
      <c r="BD1102">
        <v>0</v>
      </c>
      <c r="BE1102">
        <v>0</v>
      </c>
      <c r="BF1102" s="17">
        <v>0</v>
      </c>
      <c r="BG1102">
        <v>1</v>
      </c>
      <c r="BH1102">
        <v>0</v>
      </c>
      <c r="BI1102" s="17">
        <v>0</v>
      </c>
      <c r="BJ1102">
        <v>30105</v>
      </c>
      <c r="BK1102">
        <v>22902</v>
      </c>
      <c r="BL1102" s="24">
        <v>42.22</v>
      </c>
      <c r="BM1102">
        <v>1</v>
      </c>
      <c r="BN1102">
        <v>0</v>
      </c>
      <c r="BO1102">
        <v>0</v>
      </c>
      <c r="BP1102">
        <v>0</v>
      </c>
      <c r="BQ1102">
        <v>0</v>
      </c>
      <c r="BR1102">
        <v>0</v>
      </c>
      <c r="BS1102">
        <v>0</v>
      </c>
      <c r="BT1102" s="17">
        <v>0</v>
      </c>
      <c r="BU1102">
        <v>0</v>
      </c>
      <c r="BV1102">
        <v>0</v>
      </c>
      <c r="BW1102">
        <v>1</v>
      </c>
      <c r="BX1102" s="17">
        <v>0</v>
      </c>
      <c r="BY1102">
        <v>0</v>
      </c>
      <c r="BZ1102">
        <v>0</v>
      </c>
      <c r="CA1102">
        <v>0</v>
      </c>
      <c r="CB1102">
        <v>0</v>
      </c>
      <c r="CC1102" s="17">
        <v>0</v>
      </c>
      <c r="CD1102">
        <v>1</v>
      </c>
      <c r="CE1102">
        <v>1</v>
      </c>
      <c r="CF1102">
        <v>1</v>
      </c>
      <c r="CG1102">
        <v>1</v>
      </c>
      <c r="CH1102">
        <v>1</v>
      </c>
      <c r="CI1102">
        <v>1</v>
      </c>
      <c r="CJ1102">
        <v>1</v>
      </c>
      <c r="CK1102">
        <v>1</v>
      </c>
      <c r="CL1102">
        <v>1</v>
      </c>
      <c r="CM1102">
        <v>0</v>
      </c>
      <c r="CN1102">
        <v>0</v>
      </c>
      <c r="CO1102" s="17">
        <v>1</v>
      </c>
      <c r="CP1102">
        <v>2.9000000000000001E-2</v>
      </c>
      <c r="CQ1102">
        <v>0</v>
      </c>
      <c r="CR1102">
        <v>1</v>
      </c>
      <c r="CS1102">
        <v>0</v>
      </c>
      <c r="CT1102">
        <v>31</v>
      </c>
      <c r="CZ1102" s="33" t="s">
        <v>85</v>
      </c>
    </row>
    <row r="1103" spans="1:104" x14ac:dyDescent="0.25">
      <c r="A1103">
        <v>1102</v>
      </c>
      <c r="B1103">
        <v>74</v>
      </c>
      <c r="C1103" s="24" t="s">
        <v>4059</v>
      </c>
      <c r="D1103" s="12">
        <v>7.2</v>
      </c>
      <c r="E1103" s="13">
        <v>0.6</v>
      </c>
      <c r="F1103" s="7">
        <f t="shared" ref="F1103:F1157" si="268">D1103/E1103</f>
        <v>12</v>
      </c>
      <c r="G1103" s="7">
        <f t="shared" si="258"/>
        <v>6.6000000000000005</v>
      </c>
      <c r="H1103" s="15">
        <f t="shared" si="259"/>
        <v>7.8</v>
      </c>
      <c r="I1103" s="11">
        <f t="shared" si="260"/>
        <v>0.20433118274318615</v>
      </c>
      <c r="J1103" s="32">
        <f t="shared" si="261"/>
        <v>1.7027598561932179E-2</v>
      </c>
      <c r="K1103" s="32">
        <f t="shared" si="262"/>
        <v>58.728187440104094</v>
      </c>
      <c r="L1103" s="8">
        <v>1</v>
      </c>
      <c r="M1103" s="9">
        <v>0</v>
      </c>
      <c r="N1103" s="8">
        <v>0</v>
      </c>
      <c r="O1103" s="9">
        <v>1</v>
      </c>
      <c r="P1103" s="9">
        <v>0</v>
      </c>
      <c r="Q1103" s="9">
        <v>0</v>
      </c>
      <c r="R1103" s="9">
        <v>0</v>
      </c>
      <c r="S1103" s="8">
        <v>3316</v>
      </c>
      <c r="T1103" s="9">
        <v>10</v>
      </c>
      <c r="U1103" s="9">
        <f t="shared" si="263"/>
        <v>3305</v>
      </c>
      <c r="V1103" s="9">
        <f t="shared" si="264"/>
        <v>14</v>
      </c>
      <c r="W1103" s="7">
        <v>9.6999999999999993</v>
      </c>
      <c r="X1103" s="7">
        <v>17.899999999999999</v>
      </c>
      <c r="Y1103" s="9">
        <v>1</v>
      </c>
      <c r="Z1103" s="9">
        <v>0</v>
      </c>
      <c r="AA1103" s="9">
        <v>1</v>
      </c>
      <c r="AB1103" s="9">
        <v>0</v>
      </c>
      <c r="AC1103" s="9">
        <v>0</v>
      </c>
      <c r="AD1103" s="29">
        <v>0</v>
      </c>
      <c r="AE1103" s="9">
        <v>0</v>
      </c>
      <c r="AF1103" s="9">
        <v>1</v>
      </c>
      <c r="AG1103" s="29">
        <v>0</v>
      </c>
      <c r="AH1103" s="9">
        <v>1</v>
      </c>
      <c r="AI1103" s="29">
        <v>0</v>
      </c>
      <c r="AJ1103" s="20">
        <v>2009</v>
      </c>
      <c r="AK1103" s="32">
        <v>6.0000000000000001E-3</v>
      </c>
      <c r="AL1103" s="32">
        <v>6.0999999999999999E-2</v>
      </c>
      <c r="AM1103" s="32">
        <v>0.56599999999999995</v>
      </c>
      <c r="AN1103" s="42">
        <v>0.36699999999999999</v>
      </c>
      <c r="AO1103" s="41" t="s">
        <v>98</v>
      </c>
      <c r="AP1103" s="17" t="s">
        <v>98</v>
      </c>
      <c r="AQ1103">
        <v>1</v>
      </c>
      <c r="AR1103" s="39">
        <f t="shared" si="267"/>
        <v>0</v>
      </c>
      <c r="AS1103">
        <v>0.82199999999999995</v>
      </c>
      <c r="AT1103" s="39">
        <v>0.17799999999999999</v>
      </c>
      <c r="AU1103">
        <v>0</v>
      </c>
      <c r="AV1103" s="17">
        <v>1</v>
      </c>
      <c r="AW1103">
        <v>0</v>
      </c>
      <c r="AX1103" s="17">
        <v>1</v>
      </c>
      <c r="AY1103" s="17" t="s">
        <v>5</v>
      </c>
      <c r="AZ1103">
        <v>0</v>
      </c>
      <c r="BA1103">
        <v>1</v>
      </c>
      <c r="BB1103">
        <v>0</v>
      </c>
      <c r="BC1103">
        <v>0</v>
      </c>
      <c r="BD1103">
        <v>0</v>
      </c>
      <c r="BE1103">
        <v>0</v>
      </c>
      <c r="BF1103" s="17">
        <v>0</v>
      </c>
      <c r="BG1103">
        <v>0</v>
      </c>
      <c r="BH1103">
        <v>1</v>
      </c>
      <c r="BI1103" s="17">
        <v>0</v>
      </c>
      <c r="BJ1103">
        <v>1732</v>
      </c>
      <c r="BK1103">
        <v>201</v>
      </c>
      <c r="BL1103" s="24">
        <v>42.1</v>
      </c>
      <c r="BM1103">
        <v>1</v>
      </c>
      <c r="BN1103">
        <v>0</v>
      </c>
      <c r="BO1103">
        <v>0</v>
      </c>
      <c r="BP1103">
        <v>0</v>
      </c>
      <c r="BQ1103">
        <v>0</v>
      </c>
      <c r="BR1103">
        <v>0</v>
      </c>
      <c r="BS1103">
        <v>0</v>
      </c>
      <c r="BT1103" s="17">
        <v>0</v>
      </c>
      <c r="BU1103">
        <v>0</v>
      </c>
      <c r="BV1103">
        <v>0</v>
      </c>
      <c r="BW1103">
        <v>1</v>
      </c>
      <c r="BX1103" s="17">
        <v>0</v>
      </c>
      <c r="BY1103">
        <v>0</v>
      </c>
      <c r="BZ1103">
        <v>0</v>
      </c>
      <c r="CA1103">
        <v>0</v>
      </c>
      <c r="CB1103">
        <v>0</v>
      </c>
      <c r="CC1103" s="17">
        <v>0</v>
      </c>
      <c r="CD1103">
        <v>0</v>
      </c>
      <c r="CE1103">
        <v>0</v>
      </c>
      <c r="CF1103">
        <v>1</v>
      </c>
      <c r="CG1103">
        <v>1</v>
      </c>
      <c r="CH1103">
        <v>0</v>
      </c>
      <c r="CI1103">
        <v>0</v>
      </c>
      <c r="CJ1103">
        <v>0</v>
      </c>
      <c r="CK1103">
        <v>1</v>
      </c>
      <c r="CL1103">
        <v>0</v>
      </c>
      <c r="CM1103">
        <v>1</v>
      </c>
      <c r="CN1103">
        <v>0</v>
      </c>
      <c r="CO1103" s="17">
        <v>0</v>
      </c>
      <c r="CP1103">
        <v>4.149</v>
      </c>
      <c r="CQ1103">
        <v>6</v>
      </c>
      <c r="CR1103">
        <v>1</v>
      </c>
      <c r="CS1103">
        <v>0</v>
      </c>
      <c r="CT1103">
        <v>25</v>
      </c>
      <c r="CZ1103" s="33" t="s">
        <v>85</v>
      </c>
    </row>
    <row r="1104" spans="1:104" x14ac:dyDescent="0.25">
      <c r="A1104">
        <v>1103</v>
      </c>
      <c r="B1104">
        <v>74</v>
      </c>
      <c r="C1104" s="24" t="s">
        <v>4059</v>
      </c>
      <c r="D1104" s="12">
        <v>9.1</v>
      </c>
      <c r="E1104" s="13">
        <v>2.2999999999999998</v>
      </c>
      <c r="F1104" s="7">
        <f t="shared" si="268"/>
        <v>3.956521739130435</v>
      </c>
      <c r="G1104" s="7">
        <f t="shared" si="258"/>
        <v>6.8</v>
      </c>
      <c r="H1104" s="15">
        <f t="shared" si="259"/>
        <v>11.399999999999999</v>
      </c>
      <c r="I1104" s="11">
        <f t="shared" si="260"/>
        <v>6.8649338379801333E-2</v>
      </c>
      <c r="J1104" s="32">
        <f t="shared" si="261"/>
        <v>1.7350931678411324E-2</v>
      </c>
      <c r="K1104" s="32">
        <f t="shared" si="262"/>
        <v>57.633792728504446</v>
      </c>
      <c r="L1104" s="8">
        <v>1</v>
      </c>
      <c r="M1104" s="9">
        <v>0</v>
      </c>
      <c r="N1104" s="8">
        <v>0</v>
      </c>
      <c r="O1104" s="9">
        <v>1</v>
      </c>
      <c r="P1104" s="9">
        <v>0</v>
      </c>
      <c r="Q1104" s="9">
        <v>0</v>
      </c>
      <c r="R1104" s="9">
        <v>0</v>
      </c>
      <c r="S1104" s="8">
        <v>3316</v>
      </c>
      <c r="T1104" s="9">
        <v>9</v>
      </c>
      <c r="U1104" s="9">
        <f t="shared" si="263"/>
        <v>3306</v>
      </c>
      <c r="V1104" s="9">
        <f t="shared" si="264"/>
        <v>14</v>
      </c>
      <c r="W1104" s="7">
        <v>9.6999999999999993</v>
      </c>
      <c r="X1104" s="7">
        <v>17.899999999999999</v>
      </c>
      <c r="Y1104" s="9">
        <v>1</v>
      </c>
      <c r="Z1104" s="9">
        <v>0</v>
      </c>
      <c r="AA1104" s="9">
        <v>1</v>
      </c>
      <c r="AB1104" s="9">
        <v>0</v>
      </c>
      <c r="AC1104" s="9">
        <v>0</v>
      </c>
      <c r="AD1104" s="29">
        <v>0</v>
      </c>
      <c r="AE1104" s="9">
        <v>0</v>
      </c>
      <c r="AF1104" s="9">
        <v>1</v>
      </c>
      <c r="AG1104" s="29">
        <v>0</v>
      </c>
      <c r="AH1104" s="9">
        <v>1</v>
      </c>
      <c r="AI1104" s="29">
        <v>0</v>
      </c>
      <c r="AJ1104" s="20">
        <v>2009</v>
      </c>
      <c r="AK1104" s="32">
        <v>6.0000000000000001E-3</v>
      </c>
      <c r="AL1104" s="32">
        <v>6.0999999999999999E-2</v>
      </c>
      <c r="AM1104" s="32">
        <v>0.56599999999999995</v>
      </c>
      <c r="AN1104" s="42">
        <v>0.36699999999999999</v>
      </c>
      <c r="AO1104" s="41" t="s">
        <v>98</v>
      </c>
      <c r="AP1104" s="17" t="s">
        <v>98</v>
      </c>
      <c r="AQ1104">
        <v>1</v>
      </c>
      <c r="AR1104" s="39">
        <f t="shared" si="267"/>
        <v>0</v>
      </c>
      <c r="AS1104">
        <v>0.82199999999999995</v>
      </c>
      <c r="AT1104" s="39">
        <v>0.17799999999999999</v>
      </c>
      <c r="AU1104">
        <v>0</v>
      </c>
      <c r="AV1104" s="17">
        <v>1</v>
      </c>
      <c r="AW1104">
        <v>0</v>
      </c>
      <c r="AX1104" s="17">
        <v>1</v>
      </c>
      <c r="AY1104" s="17" t="s">
        <v>5</v>
      </c>
      <c r="AZ1104">
        <v>0</v>
      </c>
      <c r="BA1104">
        <v>1</v>
      </c>
      <c r="BB1104">
        <v>0</v>
      </c>
      <c r="BC1104">
        <v>0</v>
      </c>
      <c r="BD1104">
        <v>0</v>
      </c>
      <c r="BE1104">
        <v>0</v>
      </c>
      <c r="BF1104" s="17">
        <v>0</v>
      </c>
      <c r="BG1104">
        <v>0</v>
      </c>
      <c r="BH1104">
        <v>1</v>
      </c>
      <c r="BI1104" s="17">
        <v>0</v>
      </c>
      <c r="BJ1104">
        <v>1732</v>
      </c>
      <c r="BK1104">
        <v>201</v>
      </c>
      <c r="BL1104" s="24">
        <v>42.1</v>
      </c>
      <c r="BM1104">
        <v>0</v>
      </c>
      <c r="BN1104">
        <v>0</v>
      </c>
      <c r="BO1104">
        <v>0</v>
      </c>
      <c r="BP1104">
        <v>0</v>
      </c>
      <c r="BQ1104">
        <v>0</v>
      </c>
      <c r="BR1104">
        <v>0</v>
      </c>
      <c r="BS1104">
        <v>0</v>
      </c>
      <c r="BT1104" s="17">
        <v>1</v>
      </c>
      <c r="BU1104">
        <v>0</v>
      </c>
      <c r="BV1104">
        <v>1</v>
      </c>
      <c r="BW1104">
        <v>0</v>
      </c>
      <c r="BX1104" s="17">
        <v>0</v>
      </c>
      <c r="BY1104">
        <v>0</v>
      </c>
      <c r="BZ1104">
        <v>0</v>
      </c>
      <c r="CA1104">
        <v>0</v>
      </c>
      <c r="CB1104">
        <v>0</v>
      </c>
      <c r="CC1104" s="17">
        <v>1</v>
      </c>
      <c r="CD1104">
        <v>0</v>
      </c>
      <c r="CE1104">
        <v>0</v>
      </c>
      <c r="CF1104">
        <v>1</v>
      </c>
      <c r="CG1104">
        <v>1</v>
      </c>
      <c r="CH1104">
        <v>0</v>
      </c>
      <c r="CI1104">
        <v>0</v>
      </c>
      <c r="CJ1104">
        <v>0</v>
      </c>
      <c r="CK1104">
        <v>1</v>
      </c>
      <c r="CL1104">
        <v>0</v>
      </c>
      <c r="CM1104">
        <v>1</v>
      </c>
      <c r="CN1104">
        <v>0</v>
      </c>
      <c r="CO1104" s="17">
        <v>0</v>
      </c>
      <c r="CP1104">
        <v>4.149</v>
      </c>
      <c r="CQ1104">
        <v>6</v>
      </c>
      <c r="CR1104">
        <v>1</v>
      </c>
      <c r="CS1104">
        <v>0</v>
      </c>
      <c r="CT1104">
        <v>25</v>
      </c>
      <c r="CZ1104" s="33" t="s">
        <v>85</v>
      </c>
    </row>
    <row r="1105" spans="1:104" x14ac:dyDescent="0.25">
      <c r="A1105">
        <v>1104</v>
      </c>
      <c r="B1105">
        <v>74</v>
      </c>
      <c r="C1105" s="24" t="s">
        <v>4059</v>
      </c>
      <c r="D1105" s="12">
        <v>5.7</v>
      </c>
      <c r="E1105" s="13">
        <v>0.6</v>
      </c>
      <c r="F1105" s="7">
        <f t="shared" si="268"/>
        <v>9.5</v>
      </c>
      <c r="G1105" s="7">
        <f t="shared" si="258"/>
        <v>5.1000000000000005</v>
      </c>
      <c r="H1105" s="15">
        <f t="shared" si="259"/>
        <v>6.3</v>
      </c>
      <c r="I1105" s="11">
        <f t="shared" si="260"/>
        <v>0.1889355130790461</v>
      </c>
      <c r="J1105" s="32">
        <f t="shared" si="261"/>
        <v>1.9887948745162747E-2</v>
      </c>
      <c r="K1105" s="32">
        <f t="shared" si="262"/>
        <v>50.281706414957718</v>
      </c>
      <c r="L1105" s="8">
        <v>1</v>
      </c>
      <c r="M1105" s="9">
        <v>0</v>
      </c>
      <c r="N1105" s="8">
        <v>0</v>
      </c>
      <c r="O1105" s="9">
        <v>1</v>
      </c>
      <c r="P1105" s="9">
        <v>0</v>
      </c>
      <c r="Q1105" s="9">
        <v>0</v>
      </c>
      <c r="R1105" s="9">
        <v>0</v>
      </c>
      <c r="S1105" s="8">
        <v>2451</v>
      </c>
      <c r="T1105" s="9">
        <v>12</v>
      </c>
      <c r="U1105" s="9">
        <f t="shared" si="263"/>
        <v>2438</v>
      </c>
      <c r="V1105" s="9">
        <f t="shared" si="264"/>
        <v>14</v>
      </c>
      <c r="W1105" s="7">
        <v>9.6999999999999993</v>
      </c>
      <c r="X1105" s="7">
        <v>17.899999999999999</v>
      </c>
      <c r="Y1105" s="9">
        <v>1</v>
      </c>
      <c r="Z1105" s="9">
        <v>0</v>
      </c>
      <c r="AA1105" s="9">
        <v>1</v>
      </c>
      <c r="AB1105" s="9">
        <v>0</v>
      </c>
      <c r="AC1105" s="9">
        <v>0</v>
      </c>
      <c r="AD1105" s="29">
        <v>0</v>
      </c>
      <c r="AE1105" s="9">
        <v>0</v>
      </c>
      <c r="AF1105" s="9">
        <v>1</v>
      </c>
      <c r="AG1105" s="29">
        <v>0</v>
      </c>
      <c r="AH1105" s="9">
        <v>1</v>
      </c>
      <c r="AI1105" s="29">
        <v>0</v>
      </c>
      <c r="AJ1105" s="20">
        <v>2009</v>
      </c>
      <c r="AK1105" s="32">
        <v>6.0000000000000001E-3</v>
      </c>
      <c r="AL1105" s="32">
        <v>6.0999999999999999E-2</v>
      </c>
      <c r="AM1105" s="32">
        <v>0.56599999999999995</v>
      </c>
      <c r="AN1105" s="42">
        <v>0.36699999999999999</v>
      </c>
      <c r="AO1105" s="41" t="s">
        <v>98</v>
      </c>
      <c r="AP1105" s="17" t="s">
        <v>98</v>
      </c>
      <c r="AQ1105">
        <v>0</v>
      </c>
      <c r="AR1105" s="39">
        <f t="shared" si="267"/>
        <v>1</v>
      </c>
      <c r="AS1105">
        <v>0.82199999999999995</v>
      </c>
      <c r="AT1105" s="39">
        <v>0.17799999999999999</v>
      </c>
      <c r="AU1105">
        <v>0</v>
      </c>
      <c r="AV1105" s="17">
        <v>1</v>
      </c>
      <c r="AW1105">
        <v>0</v>
      </c>
      <c r="AX1105" s="17">
        <v>1</v>
      </c>
      <c r="AY1105" s="17" t="s">
        <v>5</v>
      </c>
      <c r="AZ1105">
        <v>0</v>
      </c>
      <c r="BA1105">
        <v>1</v>
      </c>
      <c r="BB1105">
        <v>0</v>
      </c>
      <c r="BC1105">
        <v>0</v>
      </c>
      <c r="BD1105">
        <v>0</v>
      </c>
      <c r="BE1105">
        <v>0</v>
      </c>
      <c r="BF1105" s="17">
        <v>0</v>
      </c>
      <c r="BG1105">
        <v>0</v>
      </c>
      <c r="BH1105">
        <v>1</v>
      </c>
      <c r="BI1105" s="17">
        <v>0</v>
      </c>
      <c r="BJ1105">
        <v>1732</v>
      </c>
      <c r="BK1105">
        <v>201</v>
      </c>
      <c r="BL1105" s="24">
        <v>42.1</v>
      </c>
      <c r="BM1105">
        <v>1</v>
      </c>
      <c r="BN1105">
        <v>0</v>
      </c>
      <c r="BO1105">
        <v>0</v>
      </c>
      <c r="BP1105">
        <v>0</v>
      </c>
      <c r="BQ1105">
        <v>0</v>
      </c>
      <c r="BR1105">
        <v>0</v>
      </c>
      <c r="BS1105">
        <v>0</v>
      </c>
      <c r="BT1105" s="17">
        <v>0</v>
      </c>
      <c r="BU1105">
        <v>0</v>
      </c>
      <c r="BV1105">
        <v>0</v>
      </c>
      <c r="BW1105">
        <v>1</v>
      </c>
      <c r="BX1105" s="17">
        <v>0</v>
      </c>
      <c r="BY1105">
        <v>0</v>
      </c>
      <c r="BZ1105">
        <v>0</v>
      </c>
      <c r="CA1105">
        <v>0</v>
      </c>
      <c r="CB1105">
        <v>0</v>
      </c>
      <c r="CC1105" s="17">
        <v>0</v>
      </c>
      <c r="CD1105">
        <v>0</v>
      </c>
      <c r="CE1105">
        <v>0</v>
      </c>
      <c r="CF1105">
        <v>1</v>
      </c>
      <c r="CG1105">
        <v>1</v>
      </c>
      <c r="CH1105">
        <v>0</v>
      </c>
      <c r="CI1105">
        <v>0</v>
      </c>
      <c r="CJ1105">
        <v>0</v>
      </c>
      <c r="CK1105">
        <v>1</v>
      </c>
      <c r="CL1105">
        <v>0</v>
      </c>
      <c r="CM1105">
        <v>1</v>
      </c>
      <c r="CN1105">
        <v>0</v>
      </c>
      <c r="CO1105" s="17">
        <v>0</v>
      </c>
      <c r="CP1105">
        <v>4.149</v>
      </c>
      <c r="CQ1105">
        <v>6</v>
      </c>
      <c r="CR1105">
        <v>1</v>
      </c>
      <c r="CS1105">
        <v>0</v>
      </c>
      <c r="CT1105">
        <v>25</v>
      </c>
      <c r="CZ1105" s="33" t="s">
        <v>85</v>
      </c>
    </row>
    <row r="1106" spans="1:104" x14ac:dyDescent="0.25">
      <c r="A1106">
        <v>1105</v>
      </c>
      <c r="B1106">
        <v>74</v>
      </c>
      <c r="C1106" s="24" t="s">
        <v>4059</v>
      </c>
      <c r="D1106" s="12">
        <v>5.4</v>
      </c>
      <c r="E1106" s="13">
        <v>0.6</v>
      </c>
      <c r="F1106" s="7">
        <f t="shared" si="268"/>
        <v>9.0000000000000018</v>
      </c>
      <c r="G1106" s="7">
        <f t="shared" si="258"/>
        <v>4.8000000000000007</v>
      </c>
      <c r="H1106" s="15">
        <f t="shared" si="259"/>
        <v>6</v>
      </c>
      <c r="I1106" s="11">
        <f t="shared" si="260"/>
        <v>0.15942318366671104</v>
      </c>
      <c r="J1106" s="32">
        <f t="shared" si="261"/>
        <v>1.7713687074079002E-2</v>
      </c>
      <c r="K1106" s="32">
        <f t="shared" si="262"/>
        <v>56.453520705089772</v>
      </c>
      <c r="L1106" s="8">
        <v>1</v>
      </c>
      <c r="M1106" s="9">
        <v>0</v>
      </c>
      <c r="N1106" s="8">
        <v>0</v>
      </c>
      <c r="O1106" s="9">
        <v>1</v>
      </c>
      <c r="P1106" s="9">
        <v>0</v>
      </c>
      <c r="Q1106" s="9">
        <v>0</v>
      </c>
      <c r="R1106" s="9">
        <v>0</v>
      </c>
      <c r="S1106" s="8">
        <v>3119</v>
      </c>
      <c r="T1106" s="9">
        <v>12</v>
      </c>
      <c r="U1106" s="9">
        <f t="shared" si="263"/>
        <v>3106</v>
      </c>
      <c r="V1106" s="9">
        <f t="shared" si="264"/>
        <v>14</v>
      </c>
      <c r="W1106" s="7">
        <v>9.6999999999999993</v>
      </c>
      <c r="X1106" s="7">
        <v>17.899999999999999</v>
      </c>
      <c r="Y1106" s="9">
        <v>1</v>
      </c>
      <c r="Z1106" s="9">
        <v>0</v>
      </c>
      <c r="AA1106" s="9">
        <v>1</v>
      </c>
      <c r="AB1106" s="9">
        <v>0</v>
      </c>
      <c r="AC1106" s="9">
        <v>0</v>
      </c>
      <c r="AD1106" s="29">
        <v>0</v>
      </c>
      <c r="AE1106" s="9">
        <v>0</v>
      </c>
      <c r="AF1106" s="9">
        <v>1</v>
      </c>
      <c r="AG1106" s="29">
        <v>0</v>
      </c>
      <c r="AH1106" s="9">
        <v>1</v>
      </c>
      <c r="AI1106" s="29">
        <v>0</v>
      </c>
      <c r="AJ1106" s="20">
        <v>2009</v>
      </c>
      <c r="AK1106" s="32">
        <v>6.0000000000000001E-3</v>
      </c>
      <c r="AL1106" s="32">
        <v>6.0999999999999999E-2</v>
      </c>
      <c r="AM1106" s="32">
        <v>0.56599999999999995</v>
      </c>
      <c r="AN1106" s="42">
        <v>0.36699999999999999</v>
      </c>
      <c r="AO1106" s="41" t="s">
        <v>98</v>
      </c>
      <c r="AP1106" s="17" t="s">
        <v>98</v>
      </c>
      <c r="AQ1106">
        <v>0</v>
      </c>
      <c r="AR1106" s="39">
        <f t="shared" si="267"/>
        <v>1</v>
      </c>
      <c r="AS1106">
        <v>0.82199999999999995</v>
      </c>
      <c r="AT1106" s="39">
        <v>0.17799999999999999</v>
      </c>
      <c r="AU1106">
        <v>0</v>
      </c>
      <c r="AV1106" s="17">
        <v>1</v>
      </c>
      <c r="AW1106">
        <v>0</v>
      </c>
      <c r="AX1106" s="17">
        <v>1</v>
      </c>
      <c r="AY1106" s="17" t="s">
        <v>5</v>
      </c>
      <c r="AZ1106">
        <v>0</v>
      </c>
      <c r="BA1106">
        <v>1</v>
      </c>
      <c r="BB1106">
        <v>0</v>
      </c>
      <c r="BC1106">
        <v>0</v>
      </c>
      <c r="BD1106">
        <v>0</v>
      </c>
      <c r="BE1106">
        <v>0</v>
      </c>
      <c r="BF1106" s="17">
        <v>0</v>
      </c>
      <c r="BG1106">
        <v>0</v>
      </c>
      <c r="BH1106">
        <v>1</v>
      </c>
      <c r="BI1106" s="17">
        <v>0</v>
      </c>
      <c r="BJ1106">
        <v>1732</v>
      </c>
      <c r="BK1106">
        <v>201</v>
      </c>
      <c r="BL1106" s="24">
        <v>42.1</v>
      </c>
      <c r="BM1106">
        <v>1</v>
      </c>
      <c r="BN1106">
        <v>0</v>
      </c>
      <c r="BO1106">
        <v>0</v>
      </c>
      <c r="BP1106">
        <v>0</v>
      </c>
      <c r="BQ1106">
        <v>0</v>
      </c>
      <c r="BR1106">
        <v>0</v>
      </c>
      <c r="BS1106">
        <v>0</v>
      </c>
      <c r="BT1106" s="17">
        <v>0</v>
      </c>
      <c r="BU1106">
        <v>0</v>
      </c>
      <c r="BV1106">
        <v>0</v>
      </c>
      <c r="BW1106">
        <v>1</v>
      </c>
      <c r="BX1106" s="17">
        <v>0</v>
      </c>
      <c r="BY1106">
        <v>0</v>
      </c>
      <c r="BZ1106">
        <v>0</v>
      </c>
      <c r="CA1106">
        <v>0</v>
      </c>
      <c r="CB1106">
        <v>0</v>
      </c>
      <c r="CC1106" s="17">
        <v>0</v>
      </c>
      <c r="CD1106">
        <v>0</v>
      </c>
      <c r="CE1106">
        <v>0</v>
      </c>
      <c r="CF1106">
        <v>1</v>
      </c>
      <c r="CG1106">
        <v>1</v>
      </c>
      <c r="CH1106">
        <v>0</v>
      </c>
      <c r="CI1106">
        <v>0</v>
      </c>
      <c r="CJ1106">
        <v>0</v>
      </c>
      <c r="CK1106">
        <v>1</v>
      </c>
      <c r="CL1106">
        <v>0</v>
      </c>
      <c r="CM1106">
        <v>1</v>
      </c>
      <c r="CN1106">
        <v>0</v>
      </c>
      <c r="CO1106" s="17">
        <v>0</v>
      </c>
      <c r="CP1106">
        <v>4.149</v>
      </c>
      <c r="CQ1106">
        <v>6</v>
      </c>
      <c r="CR1106">
        <v>1</v>
      </c>
      <c r="CS1106">
        <v>0</v>
      </c>
      <c r="CT1106">
        <v>25</v>
      </c>
      <c r="CZ1106" s="33" t="s">
        <v>85</v>
      </c>
    </row>
    <row r="1107" spans="1:104" x14ac:dyDescent="0.25">
      <c r="A1107">
        <v>1106</v>
      </c>
      <c r="B1107">
        <v>74</v>
      </c>
      <c r="C1107" s="24" t="s">
        <v>4059</v>
      </c>
      <c r="D1107" s="12">
        <v>5</v>
      </c>
      <c r="E1107" s="13">
        <v>1.5</v>
      </c>
      <c r="F1107" s="7">
        <f t="shared" si="268"/>
        <v>3.3333333333333335</v>
      </c>
      <c r="G1107" s="7">
        <f t="shared" si="258"/>
        <v>3.5</v>
      </c>
      <c r="H1107" s="15">
        <f t="shared" si="259"/>
        <v>6.5</v>
      </c>
      <c r="I1107" s="11">
        <f t="shared" si="260"/>
        <v>6.7341975958526951E-2</v>
      </c>
      <c r="J1107" s="32">
        <f t="shared" si="261"/>
        <v>2.0202592787558083E-2</v>
      </c>
      <c r="K1107" s="32">
        <f t="shared" si="262"/>
        <v>49.498597062049257</v>
      </c>
      <c r="L1107" s="8">
        <v>1</v>
      </c>
      <c r="M1107" s="9">
        <v>0</v>
      </c>
      <c r="N1107" s="8">
        <v>0</v>
      </c>
      <c r="O1107" s="9">
        <v>1</v>
      </c>
      <c r="P1107" s="9">
        <v>0</v>
      </c>
      <c r="Q1107" s="9">
        <v>0</v>
      </c>
      <c r="R1107" s="9">
        <v>0</v>
      </c>
      <c r="S1107" s="8">
        <v>2451</v>
      </c>
      <c r="T1107" s="9">
        <v>11</v>
      </c>
      <c r="U1107" s="9">
        <f t="shared" si="263"/>
        <v>2439</v>
      </c>
      <c r="V1107" s="9">
        <f t="shared" si="264"/>
        <v>14</v>
      </c>
      <c r="W1107" s="7">
        <v>9.6999999999999993</v>
      </c>
      <c r="X1107" s="7">
        <v>17.899999999999999</v>
      </c>
      <c r="Y1107" s="9">
        <v>1</v>
      </c>
      <c r="Z1107" s="9">
        <v>0</v>
      </c>
      <c r="AA1107" s="9">
        <v>1</v>
      </c>
      <c r="AB1107" s="9">
        <v>0</v>
      </c>
      <c r="AC1107" s="9">
        <v>0</v>
      </c>
      <c r="AD1107" s="29">
        <v>0</v>
      </c>
      <c r="AE1107" s="9">
        <v>0</v>
      </c>
      <c r="AF1107" s="9">
        <v>1</v>
      </c>
      <c r="AG1107" s="29">
        <v>0</v>
      </c>
      <c r="AH1107" s="9">
        <v>1</v>
      </c>
      <c r="AI1107" s="29">
        <v>0</v>
      </c>
      <c r="AJ1107" s="20">
        <v>2009</v>
      </c>
      <c r="AK1107" s="32">
        <v>6.0000000000000001E-3</v>
      </c>
      <c r="AL1107" s="32">
        <v>6.0999999999999999E-2</v>
      </c>
      <c r="AM1107" s="32">
        <v>0.56599999999999995</v>
      </c>
      <c r="AN1107" s="42">
        <v>0.36699999999999999</v>
      </c>
      <c r="AO1107" s="41" t="s">
        <v>98</v>
      </c>
      <c r="AP1107" s="17" t="s">
        <v>98</v>
      </c>
      <c r="AQ1107">
        <v>0</v>
      </c>
      <c r="AR1107" s="39">
        <f t="shared" si="267"/>
        <v>1</v>
      </c>
      <c r="AS1107">
        <v>0.82199999999999995</v>
      </c>
      <c r="AT1107" s="39">
        <v>0.17799999999999999</v>
      </c>
      <c r="AU1107">
        <v>0</v>
      </c>
      <c r="AV1107" s="17">
        <v>1</v>
      </c>
      <c r="AW1107">
        <v>0</v>
      </c>
      <c r="AX1107" s="17">
        <v>1</v>
      </c>
      <c r="AY1107" s="17" t="s">
        <v>5</v>
      </c>
      <c r="AZ1107">
        <v>0</v>
      </c>
      <c r="BA1107">
        <v>1</v>
      </c>
      <c r="BB1107">
        <v>0</v>
      </c>
      <c r="BC1107">
        <v>0</v>
      </c>
      <c r="BD1107">
        <v>0</v>
      </c>
      <c r="BE1107">
        <v>0</v>
      </c>
      <c r="BF1107" s="17">
        <v>0</v>
      </c>
      <c r="BG1107">
        <v>0</v>
      </c>
      <c r="BH1107">
        <v>1</v>
      </c>
      <c r="BI1107" s="17">
        <v>0</v>
      </c>
      <c r="BJ1107">
        <v>1732</v>
      </c>
      <c r="BK1107">
        <v>201</v>
      </c>
      <c r="BL1107" s="24">
        <v>42.1</v>
      </c>
      <c r="BM1107">
        <v>0</v>
      </c>
      <c r="BN1107">
        <v>0</v>
      </c>
      <c r="BO1107">
        <v>0</v>
      </c>
      <c r="BP1107">
        <v>0</v>
      </c>
      <c r="BQ1107">
        <v>0</v>
      </c>
      <c r="BR1107">
        <v>0</v>
      </c>
      <c r="BS1107">
        <v>0</v>
      </c>
      <c r="BT1107" s="17">
        <v>1</v>
      </c>
      <c r="BU1107">
        <v>0</v>
      </c>
      <c r="BV1107">
        <v>1</v>
      </c>
      <c r="BW1107">
        <v>0</v>
      </c>
      <c r="BX1107" s="17">
        <v>0</v>
      </c>
      <c r="BY1107">
        <v>0</v>
      </c>
      <c r="BZ1107">
        <v>0</v>
      </c>
      <c r="CA1107">
        <v>0</v>
      </c>
      <c r="CB1107">
        <v>0</v>
      </c>
      <c r="CC1107" s="17">
        <v>1</v>
      </c>
      <c r="CD1107">
        <v>0</v>
      </c>
      <c r="CE1107">
        <v>0</v>
      </c>
      <c r="CF1107">
        <v>1</v>
      </c>
      <c r="CG1107">
        <v>1</v>
      </c>
      <c r="CH1107">
        <v>0</v>
      </c>
      <c r="CI1107">
        <v>0</v>
      </c>
      <c r="CJ1107">
        <v>0</v>
      </c>
      <c r="CK1107">
        <v>1</v>
      </c>
      <c r="CL1107">
        <v>0</v>
      </c>
      <c r="CM1107">
        <v>1</v>
      </c>
      <c r="CN1107">
        <v>0</v>
      </c>
      <c r="CO1107" s="17">
        <v>0</v>
      </c>
      <c r="CP1107">
        <v>4.149</v>
      </c>
      <c r="CQ1107">
        <v>6</v>
      </c>
      <c r="CR1107">
        <v>1</v>
      </c>
      <c r="CS1107">
        <v>0</v>
      </c>
      <c r="CT1107">
        <v>25</v>
      </c>
      <c r="CZ1107" s="33" t="s">
        <v>85</v>
      </c>
    </row>
    <row r="1108" spans="1:104" x14ac:dyDescent="0.25">
      <c r="A1108">
        <v>1107</v>
      </c>
      <c r="B1108">
        <v>74</v>
      </c>
      <c r="C1108" s="24" t="s">
        <v>4059</v>
      </c>
      <c r="D1108" s="12">
        <v>6.3</v>
      </c>
      <c r="E1108" s="13">
        <v>1.3</v>
      </c>
      <c r="F1108" s="7">
        <f t="shared" si="268"/>
        <v>4.8461538461538458</v>
      </c>
      <c r="G1108" s="7">
        <f t="shared" si="258"/>
        <v>5</v>
      </c>
      <c r="H1108" s="15">
        <f t="shared" si="259"/>
        <v>7.6</v>
      </c>
      <c r="I1108" s="11">
        <f t="shared" si="260"/>
        <v>9.7678410112133671E-2</v>
      </c>
      <c r="J1108" s="32">
        <f t="shared" si="261"/>
        <v>2.0155862404091077E-2</v>
      </c>
      <c r="K1108" s="32">
        <f t="shared" si="262"/>
        <v>49.613357144025152</v>
      </c>
      <c r="L1108" s="8">
        <v>1</v>
      </c>
      <c r="M1108" s="9">
        <v>0</v>
      </c>
      <c r="N1108" s="8">
        <v>0</v>
      </c>
      <c r="O1108" s="9">
        <v>1</v>
      </c>
      <c r="P1108" s="9">
        <v>0</v>
      </c>
      <c r="Q1108" s="9">
        <v>0</v>
      </c>
      <c r="R1108" s="9">
        <v>0</v>
      </c>
      <c r="S1108" s="8">
        <v>2451</v>
      </c>
      <c r="T1108" s="9">
        <v>12</v>
      </c>
      <c r="U1108" s="9">
        <f t="shared" si="263"/>
        <v>2438</v>
      </c>
      <c r="V1108" s="9">
        <f t="shared" si="264"/>
        <v>14</v>
      </c>
      <c r="W1108" s="7">
        <v>9.6999999999999993</v>
      </c>
      <c r="X1108" s="7">
        <v>17.899999999999999</v>
      </c>
      <c r="Y1108" s="9">
        <v>1</v>
      </c>
      <c r="Z1108" s="9">
        <v>0</v>
      </c>
      <c r="AA1108" s="9">
        <v>1</v>
      </c>
      <c r="AB1108" s="9">
        <v>0</v>
      </c>
      <c r="AC1108" s="9">
        <v>0</v>
      </c>
      <c r="AD1108" s="29">
        <v>0</v>
      </c>
      <c r="AE1108" s="9">
        <v>0</v>
      </c>
      <c r="AF1108" s="9">
        <v>1</v>
      </c>
      <c r="AG1108" s="29">
        <v>0</v>
      </c>
      <c r="AH1108" s="9">
        <v>1</v>
      </c>
      <c r="AI1108" s="29">
        <v>0</v>
      </c>
      <c r="AJ1108" s="20">
        <v>2009</v>
      </c>
      <c r="AK1108" s="32">
        <v>6.0000000000000001E-3</v>
      </c>
      <c r="AL1108" s="32">
        <v>6.0999999999999999E-2</v>
      </c>
      <c r="AM1108" s="32">
        <v>0.56599999999999995</v>
      </c>
      <c r="AN1108" s="42">
        <v>0.36699999999999999</v>
      </c>
      <c r="AO1108" s="41" t="s">
        <v>98</v>
      </c>
      <c r="AP1108" s="17" t="s">
        <v>98</v>
      </c>
      <c r="AQ1108">
        <v>0</v>
      </c>
      <c r="AR1108" s="39">
        <f t="shared" si="267"/>
        <v>1</v>
      </c>
      <c r="AS1108">
        <v>0.82199999999999995</v>
      </c>
      <c r="AT1108" s="39">
        <v>0.17799999999999999</v>
      </c>
      <c r="AU1108">
        <v>0</v>
      </c>
      <c r="AV1108" s="17">
        <v>1</v>
      </c>
      <c r="AW1108">
        <v>0</v>
      </c>
      <c r="AX1108" s="17">
        <v>1</v>
      </c>
      <c r="AY1108" s="17" t="s">
        <v>5</v>
      </c>
      <c r="AZ1108">
        <v>0</v>
      </c>
      <c r="BA1108">
        <v>1</v>
      </c>
      <c r="BB1108">
        <v>0</v>
      </c>
      <c r="BC1108">
        <v>0</v>
      </c>
      <c r="BD1108">
        <v>0</v>
      </c>
      <c r="BE1108">
        <v>0</v>
      </c>
      <c r="BF1108" s="17">
        <v>0</v>
      </c>
      <c r="BG1108">
        <v>0</v>
      </c>
      <c r="BH1108">
        <v>1</v>
      </c>
      <c r="BI1108" s="17">
        <v>0</v>
      </c>
      <c r="BJ1108">
        <v>1732</v>
      </c>
      <c r="BK1108">
        <v>201</v>
      </c>
      <c r="BL1108" s="24">
        <v>42.1</v>
      </c>
      <c r="BM1108">
        <v>0</v>
      </c>
      <c r="BN1108">
        <v>0</v>
      </c>
      <c r="BO1108">
        <v>0</v>
      </c>
      <c r="BP1108">
        <v>0</v>
      </c>
      <c r="BQ1108">
        <v>0</v>
      </c>
      <c r="BR1108">
        <v>0</v>
      </c>
      <c r="BS1108">
        <v>0</v>
      </c>
      <c r="BT1108" s="17">
        <v>1</v>
      </c>
      <c r="BU1108">
        <v>0</v>
      </c>
      <c r="BV1108">
        <v>1</v>
      </c>
      <c r="BW1108">
        <v>0</v>
      </c>
      <c r="BX1108" s="17">
        <v>0</v>
      </c>
      <c r="BY1108">
        <v>0</v>
      </c>
      <c r="BZ1108">
        <v>0</v>
      </c>
      <c r="CA1108">
        <v>0</v>
      </c>
      <c r="CB1108">
        <v>0</v>
      </c>
      <c r="CC1108" s="17">
        <v>1</v>
      </c>
      <c r="CD1108">
        <v>0</v>
      </c>
      <c r="CE1108">
        <v>0</v>
      </c>
      <c r="CF1108">
        <v>1</v>
      </c>
      <c r="CG1108">
        <v>1</v>
      </c>
      <c r="CH1108">
        <v>0</v>
      </c>
      <c r="CI1108">
        <v>0</v>
      </c>
      <c r="CJ1108">
        <v>0</v>
      </c>
      <c r="CK1108">
        <v>1</v>
      </c>
      <c r="CL1108">
        <v>0</v>
      </c>
      <c r="CM1108">
        <v>1</v>
      </c>
      <c r="CN1108">
        <v>0</v>
      </c>
      <c r="CO1108" s="17">
        <v>0</v>
      </c>
      <c r="CP1108">
        <v>4.149</v>
      </c>
      <c r="CQ1108">
        <v>6</v>
      </c>
      <c r="CR1108">
        <v>1</v>
      </c>
      <c r="CS1108">
        <v>0</v>
      </c>
      <c r="CT1108">
        <v>25</v>
      </c>
      <c r="CZ1108" s="33" t="s">
        <v>85</v>
      </c>
    </row>
    <row r="1109" spans="1:104" x14ac:dyDescent="0.25">
      <c r="A1109">
        <v>1108</v>
      </c>
      <c r="B1109">
        <v>74</v>
      </c>
      <c r="C1109" s="24" t="s">
        <v>4059</v>
      </c>
      <c r="D1109" s="12">
        <v>4.5</v>
      </c>
      <c r="E1109" s="13">
        <v>0.9</v>
      </c>
      <c r="F1109" s="7">
        <f t="shared" si="268"/>
        <v>5</v>
      </c>
      <c r="G1109" s="7">
        <f t="shared" si="258"/>
        <v>3.6</v>
      </c>
      <c r="H1109" s="15">
        <f t="shared" si="259"/>
        <v>5.4</v>
      </c>
      <c r="I1109" s="11">
        <f t="shared" si="260"/>
        <v>0.13277976293203617</v>
      </c>
      <c r="J1109" s="32">
        <f t="shared" si="261"/>
        <v>2.6555952586407236E-2</v>
      </c>
      <c r="K1109" s="32">
        <f t="shared" si="262"/>
        <v>37.656340767525464</v>
      </c>
      <c r="L1109" s="8">
        <v>1</v>
      </c>
      <c r="M1109" s="9">
        <v>0</v>
      </c>
      <c r="N1109" s="8">
        <v>0</v>
      </c>
      <c r="O1109" s="9">
        <v>1</v>
      </c>
      <c r="P1109" s="9">
        <v>0</v>
      </c>
      <c r="Q1109" s="9">
        <v>0</v>
      </c>
      <c r="R1109" s="9">
        <v>0</v>
      </c>
      <c r="S1109" s="8">
        <v>1405</v>
      </c>
      <c r="T1109" s="9">
        <v>11</v>
      </c>
      <c r="U1109" s="9">
        <f t="shared" si="263"/>
        <v>1393</v>
      </c>
      <c r="V1109" s="9">
        <f t="shared" si="264"/>
        <v>14</v>
      </c>
      <c r="W1109" s="7">
        <v>9.3000000000000007</v>
      </c>
      <c r="X1109" s="7">
        <v>10.7</v>
      </c>
      <c r="Y1109" s="9">
        <v>1</v>
      </c>
      <c r="Z1109" s="9">
        <v>0</v>
      </c>
      <c r="AA1109" s="9">
        <v>1</v>
      </c>
      <c r="AB1109" s="9">
        <v>0</v>
      </c>
      <c r="AC1109" s="9">
        <v>0</v>
      </c>
      <c r="AD1109" s="29">
        <v>0</v>
      </c>
      <c r="AE1109" s="9">
        <v>0</v>
      </c>
      <c r="AF1109" s="9">
        <v>1</v>
      </c>
      <c r="AG1109" s="29">
        <v>0</v>
      </c>
      <c r="AH1109" s="9">
        <v>1</v>
      </c>
      <c r="AI1109" s="29">
        <v>0</v>
      </c>
      <c r="AJ1109" s="20">
        <v>2009</v>
      </c>
      <c r="AK1109" s="32">
        <v>2.4E-2</v>
      </c>
      <c r="AL1109" s="32">
        <v>0.95</v>
      </c>
      <c r="AM1109" s="32">
        <v>0.65500000000000003</v>
      </c>
      <c r="AN1109" s="42">
        <v>0.22600000000000001</v>
      </c>
      <c r="AO1109" s="41" t="s">
        <v>98</v>
      </c>
      <c r="AP1109" s="17" t="s">
        <v>98</v>
      </c>
      <c r="AQ1109">
        <v>1</v>
      </c>
      <c r="AR1109" s="39">
        <f t="shared" si="267"/>
        <v>0</v>
      </c>
      <c r="AS1109">
        <v>0.94499999999999995</v>
      </c>
      <c r="AT1109" s="39">
        <v>0.55000000000000004</v>
      </c>
      <c r="AU1109">
        <v>0</v>
      </c>
      <c r="AV1109" s="17">
        <v>1</v>
      </c>
      <c r="AW1109">
        <v>0</v>
      </c>
      <c r="AX1109" s="17">
        <v>1</v>
      </c>
      <c r="AY1109" s="17" t="s">
        <v>5</v>
      </c>
      <c r="AZ1109">
        <v>0</v>
      </c>
      <c r="BA1109">
        <v>1</v>
      </c>
      <c r="BB1109">
        <v>0</v>
      </c>
      <c r="BC1109">
        <v>0</v>
      </c>
      <c r="BD1109">
        <v>0</v>
      </c>
      <c r="BE1109">
        <v>0</v>
      </c>
      <c r="BF1109" s="17">
        <v>0</v>
      </c>
      <c r="BG1109">
        <v>0</v>
      </c>
      <c r="BH1109">
        <v>1</v>
      </c>
      <c r="BI1109" s="17">
        <v>0</v>
      </c>
      <c r="BJ1109">
        <v>1732</v>
      </c>
      <c r="BK1109">
        <v>201</v>
      </c>
      <c r="BL1109" s="24">
        <v>34.700000000000003</v>
      </c>
      <c r="BM1109">
        <v>1</v>
      </c>
      <c r="BN1109">
        <v>0</v>
      </c>
      <c r="BO1109">
        <v>0</v>
      </c>
      <c r="BP1109">
        <v>0</v>
      </c>
      <c r="BQ1109">
        <v>0</v>
      </c>
      <c r="BR1109">
        <v>0</v>
      </c>
      <c r="BS1109">
        <v>0</v>
      </c>
      <c r="BT1109" s="17">
        <v>0</v>
      </c>
      <c r="BU1109">
        <v>0</v>
      </c>
      <c r="BV1109">
        <v>0</v>
      </c>
      <c r="BW1109">
        <v>1</v>
      </c>
      <c r="BX1109" s="17">
        <v>0</v>
      </c>
      <c r="BY1109">
        <v>0</v>
      </c>
      <c r="BZ1109">
        <v>0</v>
      </c>
      <c r="CA1109">
        <v>0</v>
      </c>
      <c r="CB1109">
        <v>0</v>
      </c>
      <c r="CC1109" s="17">
        <v>1</v>
      </c>
      <c r="CD1109">
        <v>0</v>
      </c>
      <c r="CE1109">
        <v>0</v>
      </c>
      <c r="CF1109">
        <v>1</v>
      </c>
      <c r="CG1109">
        <v>1</v>
      </c>
      <c r="CH1109">
        <v>0</v>
      </c>
      <c r="CI1109">
        <v>0</v>
      </c>
      <c r="CJ1109">
        <v>0</v>
      </c>
      <c r="CK1109">
        <v>1</v>
      </c>
      <c r="CL1109">
        <v>0</v>
      </c>
      <c r="CM1109">
        <v>1</v>
      </c>
      <c r="CN1109">
        <v>0</v>
      </c>
      <c r="CO1109" s="17">
        <v>0</v>
      </c>
      <c r="CP1109">
        <v>4.149</v>
      </c>
      <c r="CQ1109">
        <v>6</v>
      </c>
      <c r="CR1109">
        <v>1</v>
      </c>
      <c r="CS1109">
        <v>0</v>
      </c>
      <c r="CT1109">
        <v>25</v>
      </c>
      <c r="CZ1109" s="33" t="s">
        <v>85</v>
      </c>
    </row>
    <row r="1110" spans="1:104" x14ac:dyDescent="0.25">
      <c r="A1110">
        <v>1109</v>
      </c>
      <c r="B1110">
        <v>74</v>
      </c>
      <c r="C1110" s="24" t="s">
        <v>4059</v>
      </c>
      <c r="D1110" s="12">
        <v>8</v>
      </c>
      <c r="E1110" s="13">
        <v>3.4</v>
      </c>
      <c r="F1110" s="7">
        <f t="shared" si="268"/>
        <v>2.3529411764705883</v>
      </c>
      <c r="G1110" s="7">
        <f t="shared" si="258"/>
        <v>4.5999999999999996</v>
      </c>
      <c r="H1110" s="15">
        <f t="shared" si="259"/>
        <v>11.4</v>
      </c>
      <c r="I1110" s="11">
        <f t="shared" si="260"/>
        <v>6.2872956111088646E-2</v>
      </c>
      <c r="J1110" s="32">
        <f t="shared" si="261"/>
        <v>2.6721006347212674E-2</v>
      </c>
      <c r="K1110" s="32">
        <f t="shared" si="262"/>
        <v>37.423740221681889</v>
      </c>
      <c r="L1110" s="8">
        <v>1</v>
      </c>
      <c r="M1110" s="9">
        <v>0</v>
      </c>
      <c r="N1110" s="8">
        <v>0</v>
      </c>
      <c r="O1110" s="9">
        <v>1</v>
      </c>
      <c r="P1110" s="9">
        <v>0</v>
      </c>
      <c r="Q1110" s="9">
        <v>0</v>
      </c>
      <c r="R1110" s="9">
        <v>0</v>
      </c>
      <c r="S1110" s="8">
        <v>1405</v>
      </c>
      <c r="T1110" s="9">
        <v>9</v>
      </c>
      <c r="U1110" s="9">
        <f t="shared" si="263"/>
        <v>1395</v>
      </c>
      <c r="V1110" s="9">
        <f t="shared" si="264"/>
        <v>14</v>
      </c>
      <c r="W1110" s="7">
        <v>9.3000000000000007</v>
      </c>
      <c r="X1110" s="7">
        <v>10.7</v>
      </c>
      <c r="Y1110" s="9">
        <v>1</v>
      </c>
      <c r="Z1110" s="9">
        <v>0</v>
      </c>
      <c r="AA1110" s="9">
        <v>1</v>
      </c>
      <c r="AB1110" s="9">
        <v>0</v>
      </c>
      <c r="AC1110" s="9">
        <v>0</v>
      </c>
      <c r="AD1110" s="29">
        <v>0</v>
      </c>
      <c r="AE1110" s="9">
        <v>0</v>
      </c>
      <c r="AF1110" s="9">
        <v>1</v>
      </c>
      <c r="AG1110" s="29">
        <v>0</v>
      </c>
      <c r="AH1110" s="9">
        <v>1</v>
      </c>
      <c r="AI1110" s="29">
        <v>0</v>
      </c>
      <c r="AJ1110" s="20">
        <v>2009</v>
      </c>
      <c r="AK1110" s="32">
        <v>2.4E-2</v>
      </c>
      <c r="AL1110" s="32">
        <v>0.95</v>
      </c>
      <c r="AM1110" s="32">
        <v>0.65500000000000003</v>
      </c>
      <c r="AN1110" s="42">
        <v>0.22600000000000001</v>
      </c>
      <c r="AO1110" s="41" t="s">
        <v>98</v>
      </c>
      <c r="AP1110" s="17" t="s">
        <v>98</v>
      </c>
      <c r="AQ1110">
        <v>1</v>
      </c>
      <c r="AR1110" s="39">
        <f t="shared" si="267"/>
        <v>0</v>
      </c>
      <c r="AS1110">
        <v>0.94499999999999995</v>
      </c>
      <c r="AT1110" s="39">
        <v>0.55000000000000004</v>
      </c>
      <c r="AU1110">
        <v>0</v>
      </c>
      <c r="AV1110" s="17">
        <v>1</v>
      </c>
      <c r="AW1110">
        <v>0</v>
      </c>
      <c r="AX1110" s="17">
        <v>1</v>
      </c>
      <c r="AY1110" s="17" t="s">
        <v>5</v>
      </c>
      <c r="AZ1110">
        <v>0</v>
      </c>
      <c r="BA1110">
        <v>1</v>
      </c>
      <c r="BB1110">
        <v>0</v>
      </c>
      <c r="BC1110">
        <v>0</v>
      </c>
      <c r="BD1110">
        <v>0</v>
      </c>
      <c r="BE1110">
        <v>0</v>
      </c>
      <c r="BF1110" s="17">
        <v>0</v>
      </c>
      <c r="BG1110">
        <v>0</v>
      </c>
      <c r="BH1110">
        <v>1</v>
      </c>
      <c r="BI1110" s="17">
        <v>0</v>
      </c>
      <c r="BJ1110">
        <v>1732</v>
      </c>
      <c r="BK1110">
        <v>201</v>
      </c>
      <c r="BL1110" s="24">
        <v>34.700000000000003</v>
      </c>
      <c r="BM1110">
        <v>0</v>
      </c>
      <c r="BN1110">
        <v>0</v>
      </c>
      <c r="BO1110">
        <v>0</v>
      </c>
      <c r="BP1110">
        <v>0</v>
      </c>
      <c r="BQ1110">
        <v>0</v>
      </c>
      <c r="BR1110">
        <v>0</v>
      </c>
      <c r="BS1110">
        <v>0</v>
      </c>
      <c r="BT1110" s="17">
        <v>1</v>
      </c>
      <c r="BU1110">
        <v>0</v>
      </c>
      <c r="BV1110">
        <v>1</v>
      </c>
      <c r="BW1110">
        <v>0</v>
      </c>
      <c r="BX1110" s="17">
        <v>0</v>
      </c>
      <c r="BY1110">
        <v>0</v>
      </c>
      <c r="BZ1110">
        <v>0</v>
      </c>
      <c r="CA1110">
        <v>0</v>
      </c>
      <c r="CB1110">
        <v>0</v>
      </c>
      <c r="CC1110" s="17">
        <v>1</v>
      </c>
      <c r="CD1110">
        <v>0</v>
      </c>
      <c r="CE1110">
        <v>0</v>
      </c>
      <c r="CF1110">
        <v>1</v>
      </c>
      <c r="CG1110">
        <v>1</v>
      </c>
      <c r="CH1110">
        <v>0</v>
      </c>
      <c r="CI1110">
        <v>0</v>
      </c>
      <c r="CJ1110">
        <v>0</v>
      </c>
      <c r="CK1110">
        <v>1</v>
      </c>
      <c r="CL1110">
        <v>0</v>
      </c>
      <c r="CM1110">
        <v>1</v>
      </c>
      <c r="CN1110">
        <v>0</v>
      </c>
      <c r="CO1110" s="17">
        <v>0</v>
      </c>
      <c r="CP1110">
        <v>4.149</v>
      </c>
      <c r="CQ1110">
        <v>6</v>
      </c>
      <c r="CR1110">
        <v>1</v>
      </c>
      <c r="CS1110">
        <v>0</v>
      </c>
      <c r="CT1110">
        <v>25</v>
      </c>
      <c r="CZ1110" s="33" t="s">
        <v>85</v>
      </c>
    </row>
    <row r="1111" spans="1:104" x14ac:dyDescent="0.25">
      <c r="A1111">
        <v>1110</v>
      </c>
      <c r="B1111">
        <v>74</v>
      </c>
      <c r="C1111" s="24" t="s">
        <v>4059</v>
      </c>
      <c r="D1111" s="12">
        <v>8</v>
      </c>
      <c r="E1111" s="13">
        <v>3.5</v>
      </c>
      <c r="F1111" s="7">
        <f t="shared" si="268"/>
        <v>2.2857142857142856</v>
      </c>
      <c r="G1111" s="7">
        <f t="shared" si="258"/>
        <v>4.5</v>
      </c>
      <c r="H1111" s="15">
        <f t="shared" si="259"/>
        <v>11.5</v>
      </c>
      <c r="I1111" s="11">
        <f t="shared" si="260"/>
        <v>6.1083386705926834E-2</v>
      </c>
      <c r="J1111" s="32">
        <f t="shared" si="261"/>
        <v>2.6723981683842993E-2</v>
      </c>
      <c r="K1111" s="32">
        <f t="shared" si="262"/>
        <v>37.419573618574525</v>
      </c>
      <c r="L1111" s="8">
        <v>1</v>
      </c>
      <c r="M1111" s="9">
        <v>0</v>
      </c>
      <c r="N1111" s="8">
        <v>0</v>
      </c>
      <c r="O1111" s="9">
        <v>1</v>
      </c>
      <c r="P1111" s="9">
        <v>0</v>
      </c>
      <c r="Q1111" s="9">
        <v>0</v>
      </c>
      <c r="R1111" s="9">
        <v>0</v>
      </c>
      <c r="S1111" s="8">
        <v>1405</v>
      </c>
      <c r="T1111" s="9">
        <v>9</v>
      </c>
      <c r="U1111" s="9">
        <f t="shared" si="263"/>
        <v>1395</v>
      </c>
      <c r="V1111" s="9">
        <f t="shared" si="264"/>
        <v>14</v>
      </c>
      <c r="W1111" s="7">
        <v>9.3000000000000007</v>
      </c>
      <c r="X1111" s="7">
        <v>10.7</v>
      </c>
      <c r="Y1111" s="9">
        <v>1</v>
      </c>
      <c r="Z1111" s="9">
        <v>0</v>
      </c>
      <c r="AA1111" s="9">
        <v>1</v>
      </c>
      <c r="AB1111" s="9">
        <v>0</v>
      </c>
      <c r="AC1111" s="9">
        <v>0</v>
      </c>
      <c r="AD1111" s="29">
        <v>0</v>
      </c>
      <c r="AE1111" s="9">
        <v>0</v>
      </c>
      <c r="AF1111" s="9">
        <v>1</v>
      </c>
      <c r="AG1111" s="29">
        <v>0</v>
      </c>
      <c r="AH1111" s="9">
        <v>1</v>
      </c>
      <c r="AI1111" s="29">
        <v>0</v>
      </c>
      <c r="AJ1111" s="20">
        <v>2009</v>
      </c>
      <c r="AK1111" s="32">
        <v>2.4E-2</v>
      </c>
      <c r="AL1111" s="32">
        <v>0.95</v>
      </c>
      <c r="AM1111" s="32">
        <v>0.65500000000000003</v>
      </c>
      <c r="AN1111" s="42">
        <v>0.22600000000000001</v>
      </c>
      <c r="AO1111" s="41" t="s">
        <v>98</v>
      </c>
      <c r="AP1111" s="17" t="s">
        <v>98</v>
      </c>
      <c r="AQ1111">
        <v>1</v>
      </c>
      <c r="AR1111" s="39">
        <f t="shared" si="267"/>
        <v>0</v>
      </c>
      <c r="AS1111">
        <v>0.94499999999999995</v>
      </c>
      <c r="AT1111" s="39">
        <v>0.55000000000000004</v>
      </c>
      <c r="AU1111">
        <v>0</v>
      </c>
      <c r="AV1111" s="17">
        <v>1</v>
      </c>
      <c r="AW1111">
        <v>0</v>
      </c>
      <c r="AX1111" s="17">
        <v>1</v>
      </c>
      <c r="AY1111" s="17" t="s">
        <v>5</v>
      </c>
      <c r="AZ1111">
        <v>0</v>
      </c>
      <c r="BA1111">
        <v>1</v>
      </c>
      <c r="BB1111">
        <v>0</v>
      </c>
      <c r="BC1111">
        <v>0</v>
      </c>
      <c r="BD1111">
        <v>0</v>
      </c>
      <c r="BE1111">
        <v>0</v>
      </c>
      <c r="BF1111" s="17">
        <v>0</v>
      </c>
      <c r="BG1111">
        <v>0</v>
      </c>
      <c r="BH1111">
        <v>1</v>
      </c>
      <c r="BI1111" s="17">
        <v>0</v>
      </c>
      <c r="BJ1111">
        <v>1732</v>
      </c>
      <c r="BK1111">
        <v>201</v>
      </c>
      <c r="BL1111" s="24">
        <v>34.700000000000003</v>
      </c>
      <c r="BM1111">
        <v>0</v>
      </c>
      <c r="BN1111">
        <v>0</v>
      </c>
      <c r="BO1111">
        <v>0</v>
      </c>
      <c r="BP1111">
        <v>0</v>
      </c>
      <c r="BQ1111">
        <v>0</v>
      </c>
      <c r="BR1111">
        <v>0</v>
      </c>
      <c r="BS1111">
        <v>0</v>
      </c>
      <c r="BT1111" s="17">
        <v>1</v>
      </c>
      <c r="BU1111">
        <v>0</v>
      </c>
      <c r="BV1111">
        <v>1</v>
      </c>
      <c r="BW1111">
        <v>0</v>
      </c>
      <c r="BX1111" s="17">
        <v>0</v>
      </c>
      <c r="BY1111">
        <v>0</v>
      </c>
      <c r="BZ1111">
        <v>0</v>
      </c>
      <c r="CA1111">
        <v>0</v>
      </c>
      <c r="CB1111">
        <v>0</v>
      </c>
      <c r="CC1111" s="17">
        <v>1</v>
      </c>
      <c r="CD1111">
        <v>0</v>
      </c>
      <c r="CE1111">
        <v>0</v>
      </c>
      <c r="CF1111">
        <v>1</v>
      </c>
      <c r="CG1111">
        <v>1</v>
      </c>
      <c r="CH1111">
        <v>0</v>
      </c>
      <c r="CI1111">
        <v>0</v>
      </c>
      <c r="CJ1111">
        <v>0</v>
      </c>
      <c r="CK1111">
        <v>1</v>
      </c>
      <c r="CL1111">
        <v>0</v>
      </c>
      <c r="CM1111">
        <v>1</v>
      </c>
      <c r="CN1111">
        <v>0</v>
      </c>
      <c r="CO1111" s="17">
        <v>0</v>
      </c>
      <c r="CP1111">
        <v>4.149</v>
      </c>
      <c r="CQ1111">
        <v>6</v>
      </c>
      <c r="CR1111">
        <v>1</v>
      </c>
      <c r="CS1111">
        <v>0</v>
      </c>
      <c r="CT1111">
        <v>25</v>
      </c>
      <c r="CZ1111" s="33" t="s">
        <v>85</v>
      </c>
    </row>
    <row r="1112" spans="1:104" x14ac:dyDescent="0.25">
      <c r="A1112">
        <v>1111</v>
      </c>
      <c r="B1112">
        <v>74</v>
      </c>
      <c r="C1112" s="24" t="s">
        <v>4059</v>
      </c>
      <c r="D1112" s="12">
        <v>8.4</v>
      </c>
      <c r="E1112" s="13">
        <v>3.8</v>
      </c>
      <c r="F1112" s="7">
        <f t="shared" si="268"/>
        <v>2.2105263157894739</v>
      </c>
      <c r="G1112" s="7">
        <f t="shared" si="258"/>
        <v>4.6000000000000005</v>
      </c>
      <c r="H1112" s="15">
        <f t="shared" si="259"/>
        <v>12.2</v>
      </c>
      <c r="I1112" s="11">
        <f t="shared" si="260"/>
        <v>5.908119733986171E-2</v>
      </c>
      <c r="J1112" s="32">
        <f t="shared" si="261"/>
        <v>2.6727208320413625E-2</v>
      </c>
      <c r="K1112" s="32">
        <f t="shared" si="262"/>
        <v>37.415056148465126</v>
      </c>
      <c r="L1112" s="8">
        <v>1</v>
      </c>
      <c r="M1112" s="9">
        <v>0</v>
      </c>
      <c r="N1112" s="8">
        <v>0</v>
      </c>
      <c r="O1112" s="9">
        <v>1</v>
      </c>
      <c r="P1112" s="9">
        <v>0</v>
      </c>
      <c r="Q1112" s="9">
        <v>0</v>
      </c>
      <c r="R1112" s="9">
        <v>0</v>
      </c>
      <c r="S1112" s="8">
        <v>1405</v>
      </c>
      <c r="T1112" s="9">
        <v>9</v>
      </c>
      <c r="U1112" s="9">
        <f t="shared" si="263"/>
        <v>1395</v>
      </c>
      <c r="V1112" s="9">
        <f t="shared" si="264"/>
        <v>14</v>
      </c>
      <c r="W1112" s="7">
        <v>9.3000000000000007</v>
      </c>
      <c r="X1112" s="7">
        <v>10.7</v>
      </c>
      <c r="Y1112" s="9">
        <v>1</v>
      </c>
      <c r="Z1112" s="9">
        <v>0</v>
      </c>
      <c r="AA1112" s="9">
        <v>1</v>
      </c>
      <c r="AB1112" s="9">
        <v>0</v>
      </c>
      <c r="AC1112" s="9">
        <v>0</v>
      </c>
      <c r="AD1112" s="29">
        <v>0</v>
      </c>
      <c r="AE1112" s="9">
        <v>0</v>
      </c>
      <c r="AF1112" s="9">
        <v>1</v>
      </c>
      <c r="AG1112" s="29">
        <v>0</v>
      </c>
      <c r="AH1112" s="9">
        <v>1</v>
      </c>
      <c r="AI1112" s="29">
        <v>0</v>
      </c>
      <c r="AJ1112" s="20">
        <v>2009</v>
      </c>
      <c r="AK1112" s="32">
        <v>2.4E-2</v>
      </c>
      <c r="AL1112" s="32">
        <v>0.95</v>
      </c>
      <c r="AM1112" s="32">
        <v>0.65500000000000003</v>
      </c>
      <c r="AN1112" s="42">
        <v>0.22600000000000001</v>
      </c>
      <c r="AO1112" s="41" t="s">
        <v>98</v>
      </c>
      <c r="AP1112" s="17" t="s">
        <v>98</v>
      </c>
      <c r="AQ1112">
        <v>1</v>
      </c>
      <c r="AR1112" s="39">
        <f t="shared" si="267"/>
        <v>0</v>
      </c>
      <c r="AS1112">
        <v>0.94499999999999995</v>
      </c>
      <c r="AT1112" s="39">
        <v>0.55000000000000004</v>
      </c>
      <c r="AU1112">
        <v>0</v>
      </c>
      <c r="AV1112" s="17">
        <v>1</v>
      </c>
      <c r="AW1112">
        <v>0</v>
      </c>
      <c r="AX1112" s="17">
        <v>1</v>
      </c>
      <c r="AY1112" s="17" t="s">
        <v>5</v>
      </c>
      <c r="AZ1112">
        <v>0</v>
      </c>
      <c r="BA1112">
        <v>1</v>
      </c>
      <c r="BB1112">
        <v>0</v>
      </c>
      <c r="BC1112">
        <v>0</v>
      </c>
      <c r="BD1112">
        <v>0</v>
      </c>
      <c r="BE1112">
        <v>0</v>
      </c>
      <c r="BF1112" s="17">
        <v>0</v>
      </c>
      <c r="BG1112">
        <v>0</v>
      </c>
      <c r="BH1112">
        <v>1</v>
      </c>
      <c r="BI1112" s="17">
        <v>0</v>
      </c>
      <c r="BJ1112">
        <v>1732</v>
      </c>
      <c r="BK1112">
        <v>201</v>
      </c>
      <c r="BL1112" s="24">
        <v>34.700000000000003</v>
      </c>
      <c r="BM1112">
        <v>0</v>
      </c>
      <c r="BN1112">
        <v>0</v>
      </c>
      <c r="BO1112">
        <v>0</v>
      </c>
      <c r="BP1112">
        <v>0</v>
      </c>
      <c r="BQ1112">
        <v>0</v>
      </c>
      <c r="BR1112">
        <v>0</v>
      </c>
      <c r="BS1112">
        <v>0</v>
      </c>
      <c r="BT1112" s="17">
        <v>1</v>
      </c>
      <c r="BU1112">
        <v>0</v>
      </c>
      <c r="BV1112">
        <v>1</v>
      </c>
      <c r="BW1112">
        <v>0</v>
      </c>
      <c r="BX1112" s="17">
        <v>0</v>
      </c>
      <c r="BY1112">
        <v>0</v>
      </c>
      <c r="BZ1112">
        <v>0</v>
      </c>
      <c r="CA1112">
        <v>0</v>
      </c>
      <c r="CB1112">
        <v>0</v>
      </c>
      <c r="CC1112" s="17">
        <v>1</v>
      </c>
      <c r="CD1112">
        <v>0</v>
      </c>
      <c r="CE1112">
        <v>0</v>
      </c>
      <c r="CF1112">
        <v>1</v>
      </c>
      <c r="CG1112">
        <v>1</v>
      </c>
      <c r="CH1112">
        <v>0</v>
      </c>
      <c r="CI1112">
        <v>0</v>
      </c>
      <c r="CJ1112">
        <v>0</v>
      </c>
      <c r="CK1112">
        <v>1</v>
      </c>
      <c r="CL1112">
        <v>0</v>
      </c>
      <c r="CM1112">
        <v>1</v>
      </c>
      <c r="CN1112">
        <v>0</v>
      </c>
      <c r="CO1112" s="17">
        <v>0</v>
      </c>
      <c r="CP1112">
        <v>4.149</v>
      </c>
      <c r="CQ1112">
        <v>6</v>
      </c>
      <c r="CR1112">
        <v>1</v>
      </c>
      <c r="CS1112">
        <v>0</v>
      </c>
      <c r="CT1112">
        <v>25</v>
      </c>
      <c r="CZ1112" s="33" t="s">
        <v>85</v>
      </c>
    </row>
    <row r="1113" spans="1:104" x14ac:dyDescent="0.25">
      <c r="A1113">
        <v>1112</v>
      </c>
      <c r="B1113">
        <v>74</v>
      </c>
      <c r="C1113" s="24" t="s">
        <v>4059</v>
      </c>
      <c r="D1113" s="12">
        <v>3.6</v>
      </c>
      <c r="E1113" s="13">
        <v>0.8</v>
      </c>
      <c r="F1113" s="7">
        <f t="shared" si="268"/>
        <v>4.5</v>
      </c>
      <c r="G1113" s="7">
        <f t="shared" si="258"/>
        <v>2.8</v>
      </c>
      <c r="H1113" s="15">
        <f t="shared" si="259"/>
        <v>4.4000000000000004</v>
      </c>
      <c r="I1113" s="11">
        <f t="shared" si="260"/>
        <v>0.14575018235653436</v>
      </c>
      <c r="J1113" s="32">
        <f t="shared" si="261"/>
        <v>3.2388929412563189E-2</v>
      </c>
      <c r="K1113" s="32">
        <f t="shared" si="262"/>
        <v>30.874746962525865</v>
      </c>
      <c r="L1113" s="8">
        <v>1</v>
      </c>
      <c r="M1113" s="9">
        <v>0</v>
      </c>
      <c r="N1113" s="8">
        <v>0</v>
      </c>
      <c r="O1113" s="9">
        <v>1</v>
      </c>
      <c r="P1113" s="9">
        <v>0</v>
      </c>
      <c r="Q1113" s="9">
        <v>0</v>
      </c>
      <c r="R1113" s="9">
        <v>0</v>
      </c>
      <c r="S1113" s="8">
        <v>945</v>
      </c>
      <c r="T1113" s="9">
        <v>11</v>
      </c>
      <c r="U1113" s="9">
        <f t="shared" si="263"/>
        <v>933</v>
      </c>
      <c r="V1113" s="9">
        <f t="shared" si="264"/>
        <v>14</v>
      </c>
      <c r="W1113" s="7">
        <v>9.3000000000000007</v>
      </c>
      <c r="X1113" s="7">
        <v>10.7</v>
      </c>
      <c r="Y1113" s="9">
        <v>1</v>
      </c>
      <c r="Z1113" s="9">
        <v>0</v>
      </c>
      <c r="AA1113" s="9">
        <v>1</v>
      </c>
      <c r="AB1113" s="9">
        <v>0</v>
      </c>
      <c r="AC1113" s="9">
        <v>0</v>
      </c>
      <c r="AD1113" s="29">
        <v>0</v>
      </c>
      <c r="AE1113" s="9">
        <v>0</v>
      </c>
      <c r="AF1113" s="9">
        <v>1</v>
      </c>
      <c r="AG1113" s="29">
        <v>0</v>
      </c>
      <c r="AH1113" s="9">
        <v>1</v>
      </c>
      <c r="AI1113" s="29">
        <v>0</v>
      </c>
      <c r="AJ1113" s="20">
        <v>2009</v>
      </c>
      <c r="AK1113" s="32">
        <v>2.4E-2</v>
      </c>
      <c r="AL1113" s="32">
        <v>0.95</v>
      </c>
      <c r="AM1113" s="32">
        <v>0.65500000000000003</v>
      </c>
      <c r="AN1113" s="42">
        <v>0.22600000000000001</v>
      </c>
      <c r="AO1113" s="41" t="s">
        <v>98</v>
      </c>
      <c r="AP1113" s="17" t="s">
        <v>98</v>
      </c>
      <c r="AQ1113">
        <v>0</v>
      </c>
      <c r="AR1113" s="39">
        <f t="shared" si="267"/>
        <v>1</v>
      </c>
      <c r="AS1113">
        <v>0.94499999999999995</v>
      </c>
      <c r="AT1113" s="39">
        <v>0.55000000000000004</v>
      </c>
      <c r="AU1113">
        <v>0</v>
      </c>
      <c r="AV1113" s="17">
        <v>1</v>
      </c>
      <c r="AW1113">
        <v>0</v>
      </c>
      <c r="AX1113" s="17">
        <v>1</v>
      </c>
      <c r="AY1113" s="17" t="s">
        <v>5</v>
      </c>
      <c r="AZ1113">
        <v>0</v>
      </c>
      <c r="BA1113">
        <v>1</v>
      </c>
      <c r="BB1113">
        <v>0</v>
      </c>
      <c r="BC1113">
        <v>0</v>
      </c>
      <c r="BD1113">
        <v>0</v>
      </c>
      <c r="BE1113">
        <v>0</v>
      </c>
      <c r="BF1113" s="17">
        <v>0</v>
      </c>
      <c r="BG1113">
        <v>0</v>
      </c>
      <c r="BH1113">
        <v>1</v>
      </c>
      <c r="BI1113" s="17">
        <v>0</v>
      </c>
      <c r="BJ1113">
        <v>1732</v>
      </c>
      <c r="BK1113">
        <v>201</v>
      </c>
      <c r="BL1113" s="24">
        <v>34.700000000000003</v>
      </c>
      <c r="BM1113">
        <v>1</v>
      </c>
      <c r="BN1113">
        <v>0</v>
      </c>
      <c r="BO1113">
        <v>0</v>
      </c>
      <c r="BP1113">
        <v>0</v>
      </c>
      <c r="BQ1113">
        <v>0</v>
      </c>
      <c r="BR1113">
        <v>0</v>
      </c>
      <c r="BS1113">
        <v>0</v>
      </c>
      <c r="BT1113" s="17">
        <v>0</v>
      </c>
      <c r="BU1113">
        <v>0</v>
      </c>
      <c r="BV1113">
        <v>0</v>
      </c>
      <c r="BW1113">
        <v>1</v>
      </c>
      <c r="BX1113" s="17">
        <v>0</v>
      </c>
      <c r="BY1113">
        <v>0</v>
      </c>
      <c r="BZ1113">
        <v>0</v>
      </c>
      <c r="CA1113">
        <v>0</v>
      </c>
      <c r="CB1113">
        <v>0</v>
      </c>
      <c r="CC1113" s="17">
        <v>0</v>
      </c>
      <c r="CD1113">
        <v>0</v>
      </c>
      <c r="CE1113">
        <v>0</v>
      </c>
      <c r="CF1113">
        <v>1</v>
      </c>
      <c r="CG1113">
        <v>1</v>
      </c>
      <c r="CH1113">
        <v>0</v>
      </c>
      <c r="CI1113">
        <v>0</v>
      </c>
      <c r="CJ1113">
        <v>0</v>
      </c>
      <c r="CK1113">
        <v>1</v>
      </c>
      <c r="CL1113">
        <v>0</v>
      </c>
      <c r="CM1113">
        <v>1</v>
      </c>
      <c r="CN1113">
        <v>0</v>
      </c>
      <c r="CO1113" s="17">
        <v>0</v>
      </c>
      <c r="CP1113">
        <v>4.149</v>
      </c>
      <c r="CQ1113">
        <v>6</v>
      </c>
      <c r="CR1113">
        <v>1</v>
      </c>
      <c r="CS1113">
        <v>0</v>
      </c>
      <c r="CT1113">
        <v>25</v>
      </c>
      <c r="CZ1113" s="33" t="s">
        <v>85</v>
      </c>
    </row>
    <row r="1114" spans="1:104" x14ac:dyDescent="0.25">
      <c r="A1114">
        <v>1113</v>
      </c>
      <c r="B1114">
        <v>74</v>
      </c>
      <c r="C1114" s="24" t="s">
        <v>4059</v>
      </c>
      <c r="D1114" s="12">
        <v>3.3</v>
      </c>
      <c r="E1114" s="13">
        <v>0.9</v>
      </c>
      <c r="F1114" s="7">
        <f t="shared" si="268"/>
        <v>3.6666666666666665</v>
      </c>
      <c r="G1114" s="7">
        <f t="shared" si="258"/>
        <v>2.4</v>
      </c>
      <c r="H1114" s="15">
        <f t="shared" si="259"/>
        <v>4.2</v>
      </c>
      <c r="I1114" s="11">
        <f t="shared" si="260"/>
        <v>0.11323970232334872</v>
      </c>
      <c r="J1114" s="32">
        <f t="shared" si="261"/>
        <v>3.0883555179095103E-2</v>
      </c>
      <c r="K1114" s="32">
        <f t="shared" si="262"/>
        <v>32.379691852215707</v>
      </c>
      <c r="L1114" s="8">
        <v>1</v>
      </c>
      <c r="M1114" s="9">
        <v>0</v>
      </c>
      <c r="N1114" s="8">
        <v>0</v>
      </c>
      <c r="O1114" s="9">
        <v>1</v>
      </c>
      <c r="P1114" s="9">
        <v>0</v>
      </c>
      <c r="Q1114" s="9">
        <v>0</v>
      </c>
      <c r="R1114" s="9">
        <v>0</v>
      </c>
      <c r="S1114" s="8">
        <v>1047</v>
      </c>
      <c r="T1114" s="9">
        <v>11</v>
      </c>
      <c r="U1114" s="9">
        <f t="shared" si="263"/>
        <v>1035</v>
      </c>
      <c r="V1114" s="9">
        <f t="shared" si="264"/>
        <v>14</v>
      </c>
      <c r="W1114" s="7">
        <v>9.3000000000000007</v>
      </c>
      <c r="X1114" s="7">
        <v>10.7</v>
      </c>
      <c r="Y1114" s="9">
        <v>1</v>
      </c>
      <c r="Z1114" s="9">
        <v>0</v>
      </c>
      <c r="AA1114" s="9">
        <v>1</v>
      </c>
      <c r="AB1114" s="9">
        <v>0</v>
      </c>
      <c r="AC1114" s="9">
        <v>0</v>
      </c>
      <c r="AD1114" s="29">
        <v>0</v>
      </c>
      <c r="AE1114" s="9">
        <v>0</v>
      </c>
      <c r="AF1114" s="9">
        <v>1</v>
      </c>
      <c r="AG1114" s="29">
        <v>0</v>
      </c>
      <c r="AH1114" s="9">
        <v>1</v>
      </c>
      <c r="AI1114" s="29">
        <v>0</v>
      </c>
      <c r="AJ1114" s="20">
        <v>2009</v>
      </c>
      <c r="AK1114" s="32">
        <v>2.4E-2</v>
      </c>
      <c r="AL1114" s="32">
        <v>0.95</v>
      </c>
      <c r="AM1114" s="32">
        <v>0.65500000000000003</v>
      </c>
      <c r="AN1114" s="42">
        <v>0.22600000000000001</v>
      </c>
      <c r="AO1114" s="41" t="s">
        <v>98</v>
      </c>
      <c r="AP1114" s="17" t="s">
        <v>98</v>
      </c>
      <c r="AQ1114">
        <v>0</v>
      </c>
      <c r="AR1114" s="39">
        <f t="shared" si="267"/>
        <v>1</v>
      </c>
      <c r="AS1114">
        <v>0.94499999999999995</v>
      </c>
      <c r="AT1114" s="39">
        <v>0.55000000000000004</v>
      </c>
      <c r="AU1114">
        <v>0</v>
      </c>
      <c r="AV1114" s="17">
        <v>1</v>
      </c>
      <c r="AW1114">
        <v>0</v>
      </c>
      <c r="AX1114" s="17">
        <v>1</v>
      </c>
      <c r="AY1114" s="17" t="s">
        <v>5</v>
      </c>
      <c r="AZ1114">
        <v>0</v>
      </c>
      <c r="BA1114">
        <v>1</v>
      </c>
      <c r="BB1114">
        <v>0</v>
      </c>
      <c r="BC1114">
        <v>0</v>
      </c>
      <c r="BD1114">
        <v>0</v>
      </c>
      <c r="BE1114">
        <v>0</v>
      </c>
      <c r="BF1114" s="17">
        <v>0</v>
      </c>
      <c r="BG1114">
        <v>0</v>
      </c>
      <c r="BH1114">
        <v>1</v>
      </c>
      <c r="BI1114" s="17">
        <v>0</v>
      </c>
      <c r="BJ1114">
        <v>1732</v>
      </c>
      <c r="BK1114">
        <v>201</v>
      </c>
      <c r="BL1114" s="24">
        <v>34.700000000000003</v>
      </c>
      <c r="BM1114">
        <v>1</v>
      </c>
      <c r="BN1114">
        <v>0</v>
      </c>
      <c r="BO1114">
        <v>0</v>
      </c>
      <c r="BP1114">
        <v>0</v>
      </c>
      <c r="BQ1114">
        <v>0</v>
      </c>
      <c r="BR1114">
        <v>0</v>
      </c>
      <c r="BS1114">
        <v>0</v>
      </c>
      <c r="BT1114" s="17">
        <v>0</v>
      </c>
      <c r="BU1114">
        <v>0</v>
      </c>
      <c r="BV1114">
        <v>0</v>
      </c>
      <c r="BW1114">
        <v>1</v>
      </c>
      <c r="BX1114" s="17">
        <v>0</v>
      </c>
      <c r="BY1114">
        <v>0</v>
      </c>
      <c r="BZ1114">
        <v>0</v>
      </c>
      <c r="CA1114">
        <v>0</v>
      </c>
      <c r="CB1114">
        <v>0</v>
      </c>
      <c r="CC1114" s="17">
        <v>0</v>
      </c>
      <c r="CD1114">
        <v>0</v>
      </c>
      <c r="CE1114">
        <v>0</v>
      </c>
      <c r="CF1114">
        <v>1</v>
      </c>
      <c r="CG1114">
        <v>1</v>
      </c>
      <c r="CH1114">
        <v>0</v>
      </c>
      <c r="CI1114">
        <v>0</v>
      </c>
      <c r="CJ1114">
        <v>0</v>
      </c>
      <c r="CK1114">
        <v>1</v>
      </c>
      <c r="CL1114">
        <v>0</v>
      </c>
      <c r="CM1114">
        <v>1</v>
      </c>
      <c r="CN1114">
        <v>0</v>
      </c>
      <c r="CO1114" s="17">
        <v>0</v>
      </c>
      <c r="CP1114">
        <v>4.149</v>
      </c>
      <c r="CQ1114">
        <v>6</v>
      </c>
      <c r="CR1114">
        <v>1</v>
      </c>
      <c r="CS1114">
        <v>0</v>
      </c>
      <c r="CT1114">
        <v>25</v>
      </c>
      <c r="CZ1114" s="33" t="s">
        <v>85</v>
      </c>
    </row>
    <row r="1115" spans="1:104" x14ac:dyDescent="0.25">
      <c r="A1115">
        <v>1114</v>
      </c>
      <c r="B1115">
        <v>74</v>
      </c>
      <c r="C1115" s="24" t="s">
        <v>4059</v>
      </c>
      <c r="D1115" s="12">
        <v>7.4</v>
      </c>
      <c r="E1115" s="13">
        <v>3.2</v>
      </c>
      <c r="F1115" s="7">
        <f t="shared" si="268"/>
        <v>2.3125</v>
      </c>
      <c r="G1115" s="7">
        <f t="shared" si="258"/>
        <v>4.2</v>
      </c>
      <c r="H1115" s="15">
        <f t="shared" si="259"/>
        <v>10.600000000000001</v>
      </c>
      <c r="I1115" s="11">
        <f t="shared" si="260"/>
        <v>7.5451619050317345E-2</v>
      </c>
      <c r="J1115" s="32">
        <f t="shared" si="261"/>
        <v>3.2627727156893979E-2</v>
      </c>
      <c r="K1115" s="32">
        <f t="shared" si="262"/>
        <v>30.648779033592842</v>
      </c>
      <c r="L1115" s="8">
        <v>1</v>
      </c>
      <c r="M1115" s="9">
        <v>0</v>
      </c>
      <c r="N1115" s="8">
        <v>0</v>
      </c>
      <c r="O1115" s="9">
        <v>1</v>
      </c>
      <c r="P1115" s="9">
        <v>0</v>
      </c>
      <c r="Q1115" s="9">
        <v>0</v>
      </c>
      <c r="R1115" s="9">
        <v>0</v>
      </c>
      <c r="S1115" s="8">
        <v>945</v>
      </c>
      <c r="T1115" s="9">
        <v>10</v>
      </c>
      <c r="U1115" s="9">
        <f t="shared" si="263"/>
        <v>934</v>
      </c>
      <c r="V1115" s="9">
        <f t="shared" si="264"/>
        <v>14</v>
      </c>
      <c r="W1115" s="7">
        <v>9.3000000000000007</v>
      </c>
      <c r="X1115" s="7">
        <v>10.7</v>
      </c>
      <c r="Y1115" s="9">
        <v>1</v>
      </c>
      <c r="Z1115" s="9">
        <v>0</v>
      </c>
      <c r="AA1115" s="9">
        <v>1</v>
      </c>
      <c r="AB1115" s="9">
        <v>0</v>
      </c>
      <c r="AC1115" s="9">
        <v>0</v>
      </c>
      <c r="AD1115" s="29">
        <v>0</v>
      </c>
      <c r="AE1115" s="9">
        <v>0</v>
      </c>
      <c r="AF1115" s="9">
        <v>1</v>
      </c>
      <c r="AG1115" s="29">
        <v>0</v>
      </c>
      <c r="AH1115" s="9">
        <v>1</v>
      </c>
      <c r="AI1115" s="29">
        <v>0</v>
      </c>
      <c r="AJ1115" s="20">
        <v>2009</v>
      </c>
      <c r="AK1115" s="32">
        <v>2.4E-2</v>
      </c>
      <c r="AL1115" s="32">
        <v>0.95</v>
      </c>
      <c r="AM1115" s="32">
        <v>0.65500000000000003</v>
      </c>
      <c r="AN1115" s="42">
        <v>0.22600000000000001</v>
      </c>
      <c r="AO1115" s="41" t="s">
        <v>98</v>
      </c>
      <c r="AP1115" s="17" t="s">
        <v>98</v>
      </c>
      <c r="AQ1115">
        <v>0</v>
      </c>
      <c r="AR1115" s="39">
        <f t="shared" si="267"/>
        <v>1</v>
      </c>
      <c r="AS1115">
        <v>0.94499999999999995</v>
      </c>
      <c r="AT1115" s="39">
        <v>0.55000000000000004</v>
      </c>
      <c r="AU1115">
        <v>0</v>
      </c>
      <c r="AV1115" s="17">
        <v>1</v>
      </c>
      <c r="AW1115">
        <v>0</v>
      </c>
      <c r="AX1115" s="17">
        <v>1</v>
      </c>
      <c r="AY1115" s="17" t="s">
        <v>5</v>
      </c>
      <c r="AZ1115">
        <v>0</v>
      </c>
      <c r="BA1115">
        <v>1</v>
      </c>
      <c r="BB1115">
        <v>0</v>
      </c>
      <c r="BC1115">
        <v>0</v>
      </c>
      <c r="BD1115">
        <v>0</v>
      </c>
      <c r="BE1115">
        <v>0</v>
      </c>
      <c r="BF1115" s="17">
        <v>0</v>
      </c>
      <c r="BG1115">
        <v>0</v>
      </c>
      <c r="BH1115">
        <v>1</v>
      </c>
      <c r="BI1115" s="17">
        <v>0</v>
      </c>
      <c r="BJ1115">
        <v>1732</v>
      </c>
      <c r="BK1115">
        <v>201</v>
      </c>
      <c r="BL1115" s="24">
        <v>34.700000000000003</v>
      </c>
      <c r="BM1115">
        <v>0</v>
      </c>
      <c r="BN1115">
        <v>0</v>
      </c>
      <c r="BO1115">
        <v>0</v>
      </c>
      <c r="BP1115">
        <v>0</v>
      </c>
      <c r="BQ1115">
        <v>0</v>
      </c>
      <c r="BR1115">
        <v>0</v>
      </c>
      <c r="BS1115">
        <v>0</v>
      </c>
      <c r="BT1115" s="17">
        <v>1</v>
      </c>
      <c r="BU1115">
        <v>0</v>
      </c>
      <c r="BV1115">
        <v>1</v>
      </c>
      <c r="BW1115">
        <v>0</v>
      </c>
      <c r="BX1115" s="17">
        <v>0</v>
      </c>
      <c r="BY1115">
        <v>0</v>
      </c>
      <c r="BZ1115">
        <v>0</v>
      </c>
      <c r="CA1115">
        <v>0</v>
      </c>
      <c r="CB1115">
        <v>0</v>
      </c>
      <c r="CC1115" s="17">
        <v>1</v>
      </c>
      <c r="CD1115">
        <v>0</v>
      </c>
      <c r="CE1115">
        <v>0</v>
      </c>
      <c r="CF1115">
        <v>1</v>
      </c>
      <c r="CG1115">
        <v>1</v>
      </c>
      <c r="CH1115">
        <v>0</v>
      </c>
      <c r="CI1115">
        <v>0</v>
      </c>
      <c r="CJ1115">
        <v>0</v>
      </c>
      <c r="CK1115">
        <v>1</v>
      </c>
      <c r="CL1115">
        <v>0</v>
      </c>
      <c r="CM1115">
        <v>1</v>
      </c>
      <c r="CN1115">
        <v>0</v>
      </c>
      <c r="CO1115" s="17">
        <v>0</v>
      </c>
      <c r="CP1115">
        <v>4.149</v>
      </c>
      <c r="CQ1115">
        <v>6</v>
      </c>
      <c r="CR1115">
        <v>1</v>
      </c>
      <c r="CS1115">
        <v>0</v>
      </c>
      <c r="CT1115">
        <v>25</v>
      </c>
      <c r="CZ1115" s="33" t="s">
        <v>85</v>
      </c>
    </row>
    <row r="1116" spans="1:104" x14ac:dyDescent="0.25">
      <c r="A1116">
        <v>1115</v>
      </c>
      <c r="B1116">
        <v>74</v>
      </c>
      <c r="C1116" s="24" t="s">
        <v>4059</v>
      </c>
      <c r="D1116" s="12">
        <v>7.2</v>
      </c>
      <c r="E1116" s="13">
        <v>4</v>
      </c>
      <c r="F1116" s="7">
        <f t="shared" si="268"/>
        <v>1.8</v>
      </c>
      <c r="G1116" s="7">
        <f t="shared" si="258"/>
        <v>3.2</v>
      </c>
      <c r="H1116" s="15">
        <f t="shared" si="259"/>
        <v>11.2</v>
      </c>
      <c r="I1116" s="11">
        <f t="shared" si="260"/>
        <v>5.8764565986251648E-2</v>
      </c>
      <c r="J1116" s="32">
        <f t="shared" si="261"/>
        <v>3.2646981103473138E-2</v>
      </c>
      <c r="K1116" s="32">
        <f t="shared" si="262"/>
        <v>30.630703550522632</v>
      </c>
      <c r="L1116" s="8">
        <v>1</v>
      </c>
      <c r="M1116" s="9">
        <v>0</v>
      </c>
      <c r="N1116" s="8">
        <v>0</v>
      </c>
      <c r="O1116" s="9">
        <v>1</v>
      </c>
      <c r="P1116" s="9">
        <v>0</v>
      </c>
      <c r="Q1116" s="9">
        <v>0</v>
      </c>
      <c r="R1116" s="9">
        <v>0</v>
      </c>
      <c r="S1116" s="8">
        <v>945</v>
      </c>
      <c r="T1116" s="9">
        <v>9</v>
      </c>
      <c r="U1116" s="9">
        <f t="shared" si="263"/>
        <v>935</v>
      </c>
      <c r="V1116" s="9">
        <f t="shared" si="264"/>
        <v>14</v>
      </c>
      <c r="W1116" s="7">
        <v>9.3000000000000007</v>
      </c>
      <c r="X1116" s="7">
        <v>10.7</v>
      </c>
      <c r="Y1116" s="9">
        <v>1</v>
      </c>
      <c r="Z1116" s="9">
        <v>0</v>
      </c>
      <c r="AA1116" s="9">
        <v>1</v>
      </c>
      <c r="AB1116" s="9">
        <v>0</v>
      </c>
      <c r="AC1116" s="9">
        <v>0</v>
      </c>
      <c r="AD1116" s="29">
        <v>0</v>
      </c>
      <c r="AE1116" s="9">
        <v>0</v>
      </c>
      <c r="AF1116" s="9">
        <v>1</v>
      </c>
      <c r="AG1116" s="29">
        <v>0</v>
      </c>
      <c r="AH1116" s="9">
        <v>1</v>
      </c>
      <c r="AI1116" s="29">
        <v>0</v>
      </c>
      <c r="AJ1116" s="20">
        <v>2009</v>
      </c>
      <c r="AK1116" s="32">
        <v>2.4E-2</v>
      </c>
      <c r="AL1116" s="32">
        <v>0.95</v>
      </c>
      <c r="AM1116" s="32">
        <v>0.65500000000000003</v>
      </c>
      <c r="AN1116" s="42">
        <v>0.22600000000000001</v>
      </c>
      <c r="AO1116" s="41" t="s">
        <v>98</v>
      </c>
      <c r="AP1116" s="17" t="s">
        <v>98</v>
      </c>
      <c r="AQ1116">
        <v>0</v>
      </c>
      <c r="AR1116" s="39">
        <f t="shared" si="267"/>
        <v>1</v>
      </c>
      <c r="AS1116">
        <v>0.94499999999999995</v>
      </c>
      <c r="AT1116" s="39">
        <v>0.55000000000000004</v>
      </c>
      <c r="AU1116">
        <v>0</v>
      </c>
      <c r="AV1116" s="17">
        <v>1</v>
      </c>
      <c r="AW1116">
        <v>0</v>
      </c>
      <c r="AX1116" s="17">
        <v>1</v>
      </c>
      <c r="AY1116" s="17" t="s">
        <v>5</v>
      </c>
      <c r="AZ1116">
        <v>0</v>
      </c>
      <c r="BA1116">
        <v>1</v>
      </c>
      <c r="BB1116">
        <v>0</v>
      </c>
      <c r="BC1116">
        <v>0</v>
      </c>
      <c r="BD1116">
        <v>0</v>
      </c>
      <c r="BE1116">
        <v>0</v>
      </c>
      <c r="BF1116" s="17">
        <v>0</v>
      </c>
      <c r="BG1116">
        <v>0</v>
      </c>
      <c r="BH1116">
        <v>1</v>
      </c>
      <c r="BI1116" s="17">
        <v>0</v>
      </c>
      <c r="BJ1116">
        <v>1732</v>
      </c>
      <c r="BK1116">
        <v>201</v>
      </c>
      <c r="BL1116" s="24">
        <v>34.700000000000003</v>
      </c>
      <c r="BM1116">
        <v>0</v>
      </c>
      <c r="BN1116">
        <v>0</v>
      </c>
      <c r="BO1116">
        <v>0</v>
      </c>
      <c r="BP1116">
        <v>0</v>
      </c>
      <c r="BQ1116">
        <v>0</v>
      </c>
      <c r="BR1116">
        <v>0</v>
      </c>
      <c r="BS1116">
        <v>0</v>
      </c>
      <c r="BT1116" s="17">
        <v>1</v>
      </c>
      <c r="BU1116">
        <v>0</v>
      </c>
      <c r="BV1116">
        <v>1</v>
      </c>
      <c r="BW1116">
        <v>0</v>
      </c>
      <c r="BX1116" s="17">
        <v>0</v>
      </c>
      <c r="BY1116">
        <v>0</v>
      </c>
      <c r="BZ1116">
        <v>0</v>
      </c>
      <c r="CA1116">
        <v>0</v>
      </c>
      <c r="CB1116">
        <v>0</v>
      </c>
      <c r="CC1116" s="17">
        <v>1</v>
      </c>
      <c r="CD1116">
        <v>0</v>
      </c>
      <c r="CE1116">
        <v>0</v>
      </c>
      <c r="CF1116">
        <v>1</v>
      </c>
      <c r="CG1116">
        <v>1</v>
      </c>
      <c r="CH1116">
        <v>0</v>
      </c>
      <c r="CI1116">
        <v>0</v>
      </c>
      <c r="CJ1116">
        <v>0</v>
      </c>
      <c r="CK1116">
        <v>1</v>
      </c>
      <c r="CL1116">
        <v>0</v>
      </c>
      <c r="CM1116">
        <v>1</v>
      </c>
      <c r="CN1116">
        <v>0</v>
      </c>
      <c r="CO1116" s="17">
        <v>0</v>
      </c>
      <c r="CP1116">
        <v>4.149</v>
      </c>
      <c r="CQ1116">
        <v>6</v>
      </c>
      <c r="CR1116">
        <v>1</v>
      </c>
      <c r="CS1116">
        <v>0</v>
      </c>
      <c r="CT1116">
        <v>25</v>
      </c>
      <c r="CZ1116" s="33" t="s">
        <v>85</v>
      </c>
    </row>
    <row r="1117" spans="1:104" x14ac:dyDescent="0.25">
      <c r="A1117">
        <v>1116</v>
      </c>
      <c r="B1117">
        <v>75</v>
      </c>
      <c r="C1117" s="24" t="s">
        <v>4076</v>
      </c>
      <c r="D1117" s="12">
        <v>8.1999999999999993</v>
      </c>
      <c r="E1117" s="13">
        <v>0.1</v>
      </c>
      <c r="F1117" s="7">
        <f t="shared" si="268"/>
        <v>81.999999999999986</v>
      </c>
      <c r="G1117" s="7">
        <f t="shared" si="258"/>
        <v>8.1</v>
      </c>
      <c r="H1117" s="15">
        <f t="shared" si="259"/>
        <v>8.2999999999999989</v>
      </c>
      <c r="I1117" s="11">
        <f t="shared" si="260"/>
        <v>0.17889608075811494</v>
      </c>
      <c r="J1117" s="32">
        <f t="shared" si="261"/>
        <v>2.1816595214404263E-3</v>
      </c>
      <c r="K1117" s="32">
        <f t="shared" si="262"/>
        <v>458.36666545463362</v>
      </c>
      <c r="L1117" s="8">
        <v>1</v>
      </c>
      <c r="M1117" s="9">
        <v>0</v>
      </c>
      <c r="N1117" s="8">
        <v>0</v>
      </c>
      <c r="O1117" s="9">
        <v>0</v>
      </c>
      <c r="P1117" s="9">
        <v>0</v>
      </c>
      <c r="Q1117" s="9">
        <v>1</v>
      </c>
      <c r="R1117" s="9">
        <v>0</v>
      </c>
      <c r="S1117" s="8">
        <v>203387</v>
      </c>
      <c r="T1117" s="9">
        <v>10</v>
      </c>
      <c r="U1117" s="9">
        <f t="shared" si="263"/>
        <v>203376</v>
      </c>
      <c r="V1117" s="9">
        <f t="shared" si="264"/>
        <v>3</v>
      </c>
      <c r="W1117" s="7">
        <v>12.09</v>
      </c>
      <c r="X1117" s="7">
        <v>7.74</v>
      </c>
      <c r="Y1117" s="9">
        <v>1</v>
      </c>
      <c r="Z1117" s="9">
        <v>0</v>
      </c>
      <c r="AA1117" s="9">
        <v>0</v>
      </c>
      <c r="AB1117" s="9">
        <v>0</v>
      </c>
      <c r="AC1117" s="9">
        <v>0</v>
      </c>
      <c r="AD1117" s="29">
        <v>1</v>
      </c>
      <c r="AE1117" s="9">
        <v>0</v>
      </c>
      <c r="AF1117" s="9">
        <v>0</v>
      </c>
      <c r="AG1117" s="29">
        <v>1</v>
      </c>
      <c r="AH1117" s="9">
        <v>1</v>
      </c>
      <c r="AI1117" s="29">
        <v>0</v>
      </c>
      <c r="AJ1117" s="20">
        <v>1995</v>
      </c>
      <c r="AK1117" s="32">
        <v>0</v>
      </c>
      <c r="AL1117" s="32">
        <f>1-AM1117-AN1117</f>
        <v>0.27299999999999991</v>
      </c>
      <c r="AM1117" s="32">
        <v>0.34200000000000003</v>
      </c>
      <c r="AN1117" s="42">
        <v>0.38500000000000001</v>
      </c>
      <c r="AO1117" s="41">
        <v>1</v>
      </c>
      <c r="AP1117" s="17">
        <v>0</v>
      </c>
      <c r="AQ1117">
        <v>1</v>
      </c>
      <c r="AR1117" s="39">
        <v>0</v>
      </c>
      <c r="AS1117" t="s">
        <v>98</v>
      </c>
      <c r="AT1117" s="39" t="s">
        <v>98</v>
      </c>
      <c r="AU1117">
        <v>1</v>
      </c>
      <c r="AV1117" s="17">
        <v>0</v>
      </c>
      <c r="AW1117" t="s">
        <v>98</v>
      </c>
      <c r="AX1117" s="17" t="s">
        <v>98</v>
      </c>
      <c r="AY1117" s="17" t="s">
        <v>465</v>
      </c>
      <c r="AZ1117">
        <v>1</v>
      </c>
      <c r="BA1117">
        <v>0</v>
      </c>
      <c r="BB1117">
        <v>0</v>
      </c>
      <c r="BC1117">
        <v>0</v>
      </c>
      <c r="BD1117">
        <v>0</v>
      </c>
      <c r="BE1117">
        <v>0</v>
      </c>
      <c r="BF1117" s="17">
        <v>0</v>
      </c>
      <c r="BG1117">
        <v>1</v>
      </c>
      <c r="BH1117">
        <v>0</v>
      </c>
      <c r="BI1117" s="17">
        <v>0</v>
      </c>
      <c r="BJ1117">
        <v>19841</v>
      </c>
      <c r="BK1117">
        <v>31</v>
      </c>
      <c r="BL1117" s="24">
        <v>42.26</v>
      </c>
      <c r="BM1117">
        <v>1</v>
      </c>
      <c r="BN1117">
        <v>0</v>
      </c>
      <c r="BO1117">
        <v>0</v>
      </c>
      <c r="BP1117">
        <v>0</v>
      </c>
      <c r="BQ1117">
        <v>0</v>
      </c>
      <c r="BR1117">
        <v>0</v>
      </c>
      <c r="BS1117">
        <v>0</v>
      </c>
      <c r="BT1117" s="17">
        <v>0</v>
      </c>
      <c r="BU1117">
        <v>0</v>
      </c>
      <c r="BV1117">
        <v>1</v>
      </c>
      <c r="BW1117">
        <v>0</v>
      </c>
      <c r="BX1117" s="17">
        <v>0</v>
      </c>
      <c r="BY1117">
        <v>0</v>
      </c>
      <c r="BZ1117">
        <v>0</v>
      </c>
      <c r="CA1117">
        <v>0</v>
      </c>
      <c r="CB1117">
        <v>0</v>
      </c>
      <c r="CC1117" s="17">
        <v>0</v>
      </c>
      <c r="CD1117">
        <v>0</v>
      </c>
      <c r="CE1117">
        <v>0</v>
      </c>
      <c r="CF1117">
        <v>1</v>
      </c>
      <c r="CG1117">
        <v>1</v>
      </c>
      <c r="CH1117">
        <v>0</v>
      </c>
      <c r="CI1117">
        <v>0</v>
      </c>
      <c r="CJ1117">
        <v>0</v>
      </c>
      <c r="CK1117">
        <v>0</v>
      </c>
      <c r="CL1117">
        <v>0</v>
      </c>
      <c r="CM1117">
        <v>0</v>
      </c>
      <c r="CN1117">
        <v>0</v>
      </c>
      <c r="CO1117" s="17">
        <v>0</v>
      </c>
      <c r="CP1117">
        <v>0.78100000000000003</v>
      </c>
      <c r="CQ1117">
        <v>289</v>
      </c>
      <c r="CR1117">
        <v>1</v>
      </c>
      <c r="CS1117">
        <v>0</v>
      </c>
      <c r="CT1117">
        <v>19</v>
      </c>
      <c r="CZ1117" s="33" t="s">
        <v>85</v>
      </c>
    </row>
    <row r="1118" spans="1:104" x14ac:dyDescent="0.25">
      <c r="A1118">
        <v>1117</v>
      </c>
      <c r="B1118">
        <v>75</v>
      </c>
      <c r="C1118" s="24" t="s">
        <v>4076</v>
      </c>
      <c r="D1118" s="12">
        <v>9.4</v>
      </c>
      <c r="E1118" s="13">
        <v>0.2</v>
      </c>
      <c r="F1118" s="7">
        <f t="shared" si="268"/>
        <v>47</v>
      </c>
      <c r="G1118" s="7">
        <f t="shared" si="258"/>
        <v>9.2000000000000011</v>
      </c>
      <c r="H1118" s="15">
        <f t="shared" si="259"/>
        <v>9.6</v>
      </c>
      <c r="I1118" s="11">
        <f t="shared" si="260"/>
        <v>0.10365808994412669</v>
      </c>
      <c r="J1118" s="32">
        <f t="shared" si="261"/>
        <v>2.2054912754069511E-3</v>
      </c>
      <c r="K1118" s="32">
        <f t="shared" si="262"/>
        <v>453.41371836326255</v>
      </c>
      <c r="L1118" s="8">
        <v>1</v>
      </c>
      <c r="M1118" s="9">
        <v>0</v>
      </c>
      <c r="N1118" s="8">
        <v>0</v>
      </c>
      <c r="O1118" s="9">
        <v>0</v>
      </c>
      <c r="P1118" s="9">
        <v>0</v>
      </c>
      <c r="Q1118" s="9">
        <v>1</v>
      </c>
      <c r="R1118" s="9">
        <v>0</v>
      </c>
      <c r="S1118" s="8">
        <v>203387</v>
      </c>
      <c r="T1118" s="9">
        <v>11</v>
      </c>
      <c r="U1118" s="9">
        <f t="shared" si="263"/>
        <v>203375</v>
      </c>
      <c r="V1118" s="9">
        <f t="shared" si="264"/>
        <v>3</v>
      </c>
      <c r="W1118" s="7">
        <v>12.09</v>
      </c>
      <c r="X1118" s="7">
        <v>7.74</v>
      </c>
      <c r="Y1118" s="9">
        <v>1</v>
      </c>
      <c r="Z1118" s="9">
        <v>0</v>
      </c>
      <c r="AA1118" s="9">
        <v>0</v>
      </c>
      <c r="AB1118" s="9">
        <v>0</v>
      </c>
      <c r="AC1118" s="9">
        <v>0</v>
      </c>
      <c r="AD1118" s="29">
        <v>1</v>
      </c>
      <c r="AE1118" s="9">
        <v>0</v>
      </c>
      <c r="AF1118" s="9">
        <v>0</v>
      </c>
      <c r="AG1118" s="29">
        <v>1</v>
      </c>
      <c r="AH1118" s="9">
        <v>1</v>
      </c>
      <c r="AI1118" s="29">
        <v>0</v>
      </c>
      <c r="AJ1118" s="20">
        <v>1995</v>
      </c>
      <c r="AK1118" s="32">
        <v>0</v>
      </c>
      <c r="AL1118" s="32">
        <f>1-AM1118-AN1118</f>
        <v>0.27299999999999991</v>
      </c>
      <c r="AM1118" s="32">
        <v>0.34200000000000003</v>
      </c>
      <c r="AN1118" s="42">
        <v>0.38500000000000001</v>
      </c>
      <c r="AO1118" s="41">
        <v>1</v>
      </c>
      <c r="AP1118" s="17">
        <v>0</v>
      </c>
      <c r="AQ1118">
        <v>1</v>
      </c>
      <c r="AR1118" s="39">
        <v>0</v>
      </c>
      <c r="AS1118" t="s">
        <v>98</v>
      </c>
      <c r="AT1118" s="39" t="s">
        <v>98</v>
      </c>
      <c r="AU1118">
        <v>1</v>
      </c>
      <c r="AV1118" s="17">
        <v>0</v>
      </c>
      <c r="AW1118" t="s">
        <v>98</v>
      </c>
      <c r="AX1118" s="17" t="s">
        <v>98</v>
      </c>
      <c r="AY1118" s="17" t="s">
        <v>465</v>
      </c>
      <c r="AZ1118">
        <v>1</v>
      </c>
      <c r="BA1118">
        <v>0</v>
      </c>
      <c r="BB1118">
        <v>0</v>
      </c>
      <c r="BC1118">
        <v>0</v>
      </c>
      <c r="BD1118">
        <v>0</v>
      </c>
      <c r="BE1118">
        <v>0</v>
      </c>
      <c r="BF1118" s="17">
        <v>0</v>
      </c>
      <c r="BG1118">
        <v>1</v>
      </c>
      <c r="BH1118">
        <v>0</v>
      </c>
      <c r="BI1118" s="17">
        <v>0</v>
      </c>
      <c r="BJ1118">
        <v>19841</v>
      </c>
      <c r="BK1118">
        <v>31</v>
      </c>
      <c r="BL1118" s="24">
        <v>42.26</v>
      </c>
      <c r="BM1118">
        <v>1</v>
      </c>
      <c r="BN1118">
        <v>0</v>
      </c>
      <c r="BO1118">
        <v>0</v>
      </c>
      <c r="BP1118">
        <v>0</v>
      </c>
      <c r="BQ1118">
        <v>0</v>
      </c>
      <c r="BR1118">
        <v>0</v>
      </c>
      <c r="BS1118">
        <v>0</v>
      </c>
      <c r="BT1118" s="17">
        <v>0</v>
      </c>
      <c r="BU1118">
        <v>0</v>
      </c>
      <c r="BV1118">
        <v>1</v>
      </c>
      <c r="BW1118">
        <v>0</v>
      </c>
      <c r="BX1118" s="17">
        <v>0</v>
      </c>
      <c r="BY1118">
        <v>0</v>
      </c>
      <c r="BZ1118">
        <v>0</v>
      </c>
      <c r="CA1118">
        <v>0</v>
      </c>
      <c r="CB1118">
        <v>0</v>
      </c>
      <c r="CC1118" s="17">
        <v>0</v>
      </c>
      <c r="CD1118">
        <v>0</v>
      </c>
      <c r="CE1118">
        <v>0</v>
      </c>
      <c r="CF1118">
        <v>1</v>
      </c>
      <c r="CG1118">
        <v>1</v>
      </c>
      <c r="CH1118">
        <v>0</v>
      </c>
      <c r="CI1118">
        <v>0</v>
      </c>
      <c r="CJ1118">
        <v>0</v>
      </c>
      <c r="CK1118">
        <v>0</v>
      </c>
      <c r="CL1118">
        <v>0</v>
      </c>
      <c r="CM1118">
        <v>0</v>
      </c>
      <c r="CN1118">
        <v>0</v>
      </c>
      <c r="CO1118" s="17">
        <v>0</v>
      </c>
      <c r="CP1118">
        <v>0.78100000000000003</v>
      </c>
      <c r="CQ1118">
        <v>289</v>
      </c>
      <c r="CR1118">
        <v>1</v>
      </c>
      <c r="CS1118">
        <v>0</v>
      </c>
      <c r="CT1118">
        <v>19</v>
      </c>
      <c r="CZ1118" s="33" t="s">
        <v>85</v>
      </c>
    </row>
    <row r="1119" spans="1:104" x14ac:dyDescent="0.25">
      <c r="A1119">
        <v>1118</v>
      </c>
      <c r="B1119">
        <v>75</v>
      </c>
      <c r="C1119" s="24" t="s">
        <v>4076</v>
      </c>
      <c r="D1119" s="12">
        <v>7.4</v>
      </c>
      <c r="E1119" s="13">
        <v>0.5</v>
      </c>
      <c r="F1119" s="7">
        <f t="shared" si="268"/>
        <v>14.8</v>
      </c>
      <c r="G1119" s="7">
        <f t="shared" si="258"/>
        <v>6.9</v>
      </c>
      <c r="H1119" s="15">
        <f t="shared" si="259"/>
        <v>7.9</v>
      </c>
      <c r="I1119" s="11">
        <f t="shared" si="260"/>
        <v>3.2800483972914588E-2</v>
      </c>
      <c r="J1119" s="32">
        <f t="shared" si="261"/>
        <v>2.2162489170888234E-3</v>
      </c>
      <c r="K1119" s="32">
        <f t="shared" si="262"/>
        <v>451.21285442682148</v>
      </c>
      <c r="L1119" s="8">
        <v>1</v>
      </c>
      <c r="M1119" s="9">
        <v>0</v>
      </c>
      <c r="N1119" s="8">
        <v>0</v>
      </c>
      <c r="O1119" s="9">
        <v>0</v>
      </c>
      <c r="P1119" s="9">
        <v>0</v>
      </c>
      <c r="Q1119" s="9">
        <v>1</v>
      </c>
      <c r="R1119" s="9">
        <v>0</v>
      </c>
      <c r="S1119" s="8">
        <v>203387</v>
      </c>
      <c r="T1119" s="9">
        <v>12</v>
      </c>
      <c r="U1119" s="9">
        <f t="shared" si="263"/>
        <v>203374</v>
      </c>
      <c r="V1119" s="9">
        <f t="shared" si="264"/>
        <v>3</v>
      </c>
      <c r="W1119" s="7">
        <v>12.09</v>
      </c>
      <c r="X1119" s="7">
        <v>7.74</v>
      </c>
      <c r="Y1119" s="9">
        <v>1</v>
      </c>
      <c r="Z1119" s="9">
        <v>0</v>
      </c>
      <c r="AA1119" s="9">
        <v>0</v>
      </c>
      <c r="AB1119" s="9">
        <v>0</v>
      </c>
      <c r="AC1119" s="9">
        <v>0</v>
      </c>
      <c r="AD1119" s="29">
        <v>1</v>
      </c>
      <c r="AE1119" s="9">
        <v>0</v>
      </c>
      <c r="AF1119" s="9">
        <v>0</v>
      </c>
      <c r="AG1119" s="29">
        <v>1</v>
      </c>
      <c r="AH1119" s="9">
        <v>1</v>
      </c>
      <c r="AI1119" s="29">
        <v>0</v>
      </c>
      <c r="AJ1119" s="20">
        <v>1995</v>
      </c>
      <c r="AK1119" s="32">
        <v>0</v>
      </c>
      <c r="AL1119" s="32">
        <f>1-AM1119-AN1119</f>
        <v>0.27299999999999991</v>
      </c>
      <c r="AM1119" s="32">
        <v>0.34200000000000003</v>
      </c>
      <c r="AN1119" s="42">
        <v>0.38500000000000001</v>
      </c>
      <c r="AO1119" s="41">
        <v>1</v>
      </c>
      <c r="AP1119" s="17">
        <v>0</v>
      </c>
      <c r="AQ1119">
        <v>1</v>
      </c>
      <c r="AR1119" s="39">
        <v>0</v>
      </c>
      <c r="AS1119" t="s">
        <v>98</v>
      </c>
      <c r="AT1119" s="39" t="s">
        <v>98</v>
      </c>
      <c r="AU1119">
        <v>1</v>
      </c>
      <c r="AV1119" s="17">
        <v>0</v>
      </c>
      <c r="AW1119" t="s">
        <v>98</v>
      </c>
      <c r="AX1119" s="17" t="s">
        <v>98</v>
      </c>
      <c r="AY1119" s="17" t="s">
        <v>465</v>
      </c>
      <c r="AZ1119">
        <v>1</v>
      </c>
      <c r="BA1119">
        <v>0</v>
      </c>
      <c r="BB1119">
        <v>0</v>
      </c>
      <c r="BC1119">
        <v>0</v>
      </c>
      <c r="BD1119">
        <v>0</v>
      </c>
      <c r="BE1119">
        <v>0</v>
      </c>
      <c r="BF1119" s="17">
        <v>0</v>
      </c>
      <c r="BG1119">
        <v>1</v>
      </c>
      <c r="BH1119">
        <v>0</v>
      </c>
      <c r="BI1119" s="17">
        <v>0</v>
      </c>
      <c r="BJ1119">
        <v>19841</v>
      </c>
      <c r="BK1119">
        <v>31</v>
      </c>
      <c r="BL1119" s="24">
        <v>42.26</v>
      </c>
      <c r="BM1119">
        <v>1</v>
      </c>
      <c r="BN1119">
        <v>0</v>
      </c>
      <c r="BO1119">
        <v>0</v>
      </c>
      <c r="BP1119">
        <v>0</v>
      </c>
      <c r="BQ1119">
        <v>0</v>
      </c>
      <c r="BR1119">
        <v>0</v>
      </c>
      <c r="BS1119">
        <v>0</v>
      </c>
      <c r="BT1119" s="17">
        <v>0</v>
      </c>
      <c r="BU1119">
        <v>0</v>
      </c>
      <c r="BV1119">
        <v>1</v>
      </c>
      <c r="BW1119">
        <v>0</v>
      </c>
      <c r="BX1119" s="17">
        <v>0</v>
      </c>
      <c r="BY1119">
        <v>0</v>
      </c>
      <c r="BZ1119">
        <v>0</v>
      </c>
      <c r="CA1119">
        <v>0</v>
      </c>
      <c r="CB1119">
        <v>0</v>
      </c>
      <c r="CC1119" s="17">
        <v>0</v>
      </c>
      <c r="CD1119">
        <v>0</v>
      </c>
      <c r="CE1119">
        <v>0</v>
      </c>
      <c r="CF1119">
        <v>1</v>
      </c>
      <c r="CG1119">
        <v>1</v>
      </c>
      <c r="CH1119">
        <v>0</v>
      </c>
      <c r="CI1119">
        <v>0</v>
      </c>
      <c r="CJ1119">
        <v>0</v>
      </c>
      <c r="CK1119">
        <v>0</v>
      </c>
      <c r="CL1119">
        <v>0</v>
      </c>
      <c r="CM1119">
        <v>0</v>
      </c>
      <c r="CN1119">
        <v>0</v>
      </c>
      <c r="CO1119" s="17">
        <v>0</v>
      </c>
      <c r="CP1119">
        <v>0.78100000000000003</v>
      </c>
      <c r="CQ1119">
        <v>289</v>
      </c>
      <c r="CR1119">
        <v>1</v>
      </c>
      <c r="CS1119">
        <v>0</v>
      </c>
      <c r="CT1119">
        <v>19</v>
      </c>
      <c r="CZ1119" s="33" t="s">
        <v>85</v>
      </c>
    </row>
    <row r="1120" spans="1:104" x14ac:dyDescent="0.25">
      <c r="A1120">
        <v>1119</v>
      </c>
      <c r="B1120">
        <v>76</v>
      </c>
      <c r="C1120" s="24" t="s">
        <v>4081</v>
      </c>
      <c r="D1120" s="12">
        <v>4</v>
      </c>
      <c r="E1120" s="13">
        <v>0.3</v>
      </c>
      <c r="F1120" s="7">
        <f t="shared" si="268"/>
        <v>13.333333333333334</v>
      </c>
      <c r="G1120" s="7">
        <f t="shared" si="258"/>
        <v>3.7</v>
      </c>
      <c r="H1120" s="15">
        <f t="shared" si="259"/>
        <v>4.3</v>
      </c>
      <c r="I1120" s="11">
        <f t="shared" si="260"/>
        <v>7.6487288570118064E-2</v>
      </c>
      <c r="J1120" s="32">
        <f t="shared" si="261"/>
        <v>5.7365466427588543E-3</v>
      </c>
      <c r="K1120" s="32">
        <f t="shared" si="262"/>
        <v>174.32090459201322</v>
      </c>
      <c r="L1120" s="8">
        <v>0</v>
      </c>
      <c r="M1120" s="9">
        <v>1</v>
      </c>
      <c r="N1120" s="8">
        <v>0</v>
      </c>
      <c r="O1120" s="9">
        <v>0</v>
      </c>
      <c r="P1120" s="9">
        <v>1</v>
      </c>
      <c r="Q1120" s="9">
        <v>0</v>
      </c>
      <c r="R1120" s="9">
        <v>0</v>
      </c>
      <c r="S1120" s="8">
        <v>30215</v>
      </c>
      <c r="T1120" s="9">
        <v>4</v>
      </c>
      <c r="U1120" s="9">
        <f t="shared" si="263"/>
        <v>30210</v>
      </c>
      <c r="V1120" s="9">
        <f t="shared" si="264"/>
        <v>10</v>
      </c>
      <c r="W1120" s="7">
        <v>7.84</v>
      </c>
      <c r="X1120" s="7">
        <f t="shared" ref="X1120:X1157" si="269">BL1120-W1120-6</f>
        <v>19.260000000000002</v>
      </c>
      <c r="Y1120" s="9">
        <v>1</v>
      </c>
      <c r="Z1120" s="9">
        <v>0</v>
      </c>
      <c r="AA1120" s="9">
        <v>0</v>
      </c>
      <c r="AB1120" s="9">
        <v>0</v>
      </c>
      <c r="AC1120" s="9">
        <v>0</v>
      </c>
      <c r="AD1120" s="29">
        <v>1</v>
      </c>
      <c r="AE1120" s="9">
        <v>1</v>
      </c>
      <c r="AF1120" s="9">
        <v>0</v>
      </c>
      <c r="AG1120" s="29">
        <v>0</v>
      </c>
      <c r="AH1120" s="9">
        <v>0</v>
      </c>
      <c r="AI1120" s="29">
        <v>1</v>
      </c>
      <c r="AJ1120" s="20">
        <v>1982</v>
      </c>
      <c r="AK1120" s="32" t="s">
        <v>98</v>
      </c>
      <c r="AL1120" s="32" t="s">
        <v>98</v>
      </c>
      <c r="AM1120" s="32" t="s">
        <v>98</v>
      </c>
      <c r="AN1120" s="42" t="s">
        <v>98</v>
      </c>
      <c r="AO1120" s="41">
        <v>0.48</v>
      </c>
      <c r="AP1120" s="17">
        <f t="shared" ref="AP1120:AP1129" si="270">1-AO1120</f>
        <v>0.52</v>
      </c>
      <c r="AQ1120">
        <v>1</v>
      </c>
      <c r="AR1120" s="39">
        <v>0</v>
      </c>
      <c r="AS1120" t="s">
        <v>98</v>
      </c>
      <c r="AT1120" s="39" t="s">
        <v>98</v>
      </c>
      <c r="AU1120">
        <v>0</v>
      </c>
      <c r="AV1120" s="17">
        <v>1</v>
      </c>
      <c r="AW1120" t="s">
        <v>98</v>
      </c>
      <c r="AX1120" s="17" t="s">
        <v>98</v>
      </c>
      <c r="AY1120" s="17" t="s">
        <v>518</v>
      </c>
      <c r="AZ1120">
        <v>1</v>
      </c>
      <c r="BA1120">
        <v>0</v>
      </c>
      <c r="BB1120">
        <v>0</v>
      </c>
      <c r="BC1120">
        <v>0</v>
      </c>
      <c r="BD1120">
        <v>0</v>
      </c>
      <c r="BE1120">
        <v>0</v>
      </c>
      <c r="BF1120" s="17">
        <v>0</v>
      </c>
      <c r="BG1120">
        <v>1</v>
      </c>
      <c r="BH1120">
        <v>0</v>
      </c>
      <c r="BI1120" s="17">
        <v>0</v>
      </c>
      <c r="BJ1120">
        <v>8556</v>
      </c>
      <c r="BK1120">
        <v>272</v>
      </c>
      <c r="BL1120" s="24">
        <v>33.1</v>
      </c>
      <c r="BM1120">
        <v>1</v>
      </c>
      <c r="BN1120">
        <v>0</v>
      </c>
      <c r="BO1120">
        <v>0</v>
      </c>
      <c r="BP1120">
        <v>0</v>
      </c>
      <c r="BQ1120">
        <v>0</v>
      </c>
      <c r="BR1120">
        <v>0</v>
      </c>
      <c r="BS1120">
        <v>0</v>
      </c>
      <c r="BT1120" s="17">
        <v>0</v>
      </c>
      <c r="BU1120">
        <v>0</v>
      </c>
      <c r="BV1120">
        <v>0</v>
      </c>
      <c r="BW1120">
        <v>0</v>
      </c>
      <c r="BX1120" s="17">
        <v>1</v>
      </c>
      <c r="BY1120">
        <v>0</v>
      </c>
      <c r="BZ1120">
        <v>0</v>
      </c>
      <c r="CA1120">
        <v>0</v>
      </c>
      <c r="CB1120">
        <v>0</v>
      </c>
      <c r="CC1120" s="17">
        <v>0</v>
      </c>
      <c r="CD1120">
        <v>0</v>
      </c>
      <c r="CE1120">
        <v>0</v>
      </c>
      <c r="CF1120">
        <v>1</v>
      </c>
      <c r="CG1120">
        <v>1</v>
      </c>
      <c r="CH1120">
        <v>0</v>
      </c>
      <c r="CI1120">
        <v>0</v>
      </c>
      <c r="CJ1120">
        <v>0</v>
      </c>
      <c r="CK1120">
        <v>0</v>
      </c>
      <c r="CL1120">
        <v>0</v>
      </c>
      <c r="CM1120">
        <v>0</v>
      </c>
      <c r="CN1120">
        <v>1</v>
      </c>
      <c r="CO1120" s="17">
        <v>0</v>
      </c>
      <c r="CP1120">
        <v>3.0070000000000001</v>
      </c>
      <c r="CQ1120">
        <v>321</v>
      </c>
      <c r="CR1120">
        <v>1</v>
      </c>
      <c r="CS1120">
        <v>0</v>
      </c>
      <c r="CT1120">
        <v>4</v>
      </c>
      <c r="CZ1120" s="33" t="s">
        <v>85</v>
      </c>
    </row>
    <row r="1121" spans="1:104" x14ac:dyDescent="0.25">
      <c r="A1121">
        <v>1120</v>
      </c>
      <c r="B1121">
        <v>76</v>
      </c>
      <c r="C1121" s="24" t="s">
        <v>4081</v>
      </c>
      <c r="D1121" s="12">
        <v>3.2</v>
      </c>
      <c r="E1121" s="13">
        <v>0.3</v>
      </c>
      <c r="F1121" s="7">
        <f t="shared" si="268"/>
        <v>10.666666666666668</v>
      </c>
      <c r="G1121" s="7">
        <f t="shared" si="258"/>
        <v>2.9000000000000004</v>
      </c>
      <c r="H1121" s="15">
        <f t="shared" si="259"/>
        <v>3.5</v>
      </c>
      <c r="I1121" s="11">
        <f t="shared" si="260"/>
        <v>6.0513554153351419E-2</v>
      </c>
      <c r="J1121" s="32">
        <f t="shared" si="261"/>
        <v>5.6731457018766949E-3</v>
      </c>
      <c r="K1121" s="32">
        <f t="shared" si="262"/>
        <v>176.26904940396591</v>
      </c>
      <c r="L1121" s="8">
        <v>0</v>
      </c>
      <c r="M1121" s="9">
        <v>1</v>
      </c>
      <c r="N1121" s="8">
        <v>0</v>
      </c>
      <c r="O1121" s="9">
        <v>0</v>
      </c>
      <c r="P1121" s="9">
        <v>1</v>
      </c>
      <c r="Q1121" s="9">
        <v>0</v>
      </c>
      <c r="R1121" s="9">
        <v>0</v>
      </c>
      <c r="S1121" s="8">
        <v>30962</v>
      </c>
      <c r="T1121" s="9">
        <v>4</v>
      </c>
      <c r="U1121" s="9">
        <f t="shared" si="263"/>
        <v>30957</v>
      </c>
      <c r="V1121" s="9">
        <f t="shared" si="264"/>
        <v>10</v>
      </c>
      <c r="W1121" s="7">
        <v>7.98</v>
      </c>
      <c r="X1121" s="7">
        <f t="shared" si="269"/>
        <v>19.12</v>
      </c>
      <c r="Y1121" s="9">
        <v>1</v>
      </c>
      <c r="Z1121" s="9">
        <v>0</v>
      </c>
      <c r="AA1121" s="9">
        <v>0</v>
      </c>
      <c r="AB1121" s="9">
        <v>0</v>
      </c>
      <c r="AC1121" s="9">
        <v>0</v>
      </c>
      <c r="AD1121" s="29">
        <v>1</v>
      </c>
      <c r="AE1121" s="9">
        <v>1</v>
      </c>
      <c r="AF1121" s="9">
        <v>0</v>
      </c>
      <c r="AG1121" s="29">
        <v>0</v>
      </c>
      <c r="AH1121" s="9">
        <v>0</v>
      </c>
      <c r="AI1121" s="29">
        <v>1</v>
      </c>
      <c r="AJ1121" s="20">
        <v>1983</v>
      </c>
      <c r="AK1121" s="32" t="s">
        <v>98</v>
      </c>
      <c r="AL1121" s="32" t="s">
        <v>98</v>
      </c>
      <c r="AM1121" s="32" t="s">
        <v>98</v>
      </c>
      <c r="AN1121" s="42" t="s">
        <v>98</v>
      </c>
      <c r="AO1121" s="41">
        <v>0.48</v>
      </c>
      <c r="AP1121" s="17">
        <f t="shared" si="270"/>
        <v>0.52</v>
      </c>
      <c r="AQ1121">
        <v>1</v>
      </c>
      <c r="AR1121" s="39">
        <v>0</v>
      </c>
      <c r="AS1121" t="s">
        <v>98</v>
      </c>
      <c r="AT1121" s="39" t="s">
        <v>98</v>
      </c>
      <c r="AU1121">
        <v>0</v>
      </c>
      <c r="AV1121" s="17">
        <v>1</v>
      </c>
      <c r="AW1121" t="s">
        <v>98</v>
      </c>
      <c r="AX1121" s="17" t="s">
        <v>98</v>
      </c>
      <c r="AY1121" s="17" t="s">
        <v>518</v>
      </c>
      <c r="AZ1121">
        <v>1</v>
      </c>
      <c r="BA1121">
        <v>0</v>
      </c>
      <c r="BB1121">
        <v>0</v>
      </c>
      <c r="BC1121">
        <v>0</v>
      </c>
      <c r="BD1121">
        <v>0</v>
      </c>
      <c r="BE1121">
        <v>0</v>
      </c>
      <c r="BF1121" s="17">
        <v>0</v>
      </c>
      <c r="BG1121">
        <v>1</v>
      </c>
      <c r="BH1121">
        <v>0</v>
      </c>
      <c r="BI1121" s="17">
        <v>0</v>
      </c>
      <c r="BJ1121">
        <v>9134</v>
      </c>
      <c r="BK1121">
        <v>277</v>
      </c>
      <c r="BL1121" s="24">
        <v>33.1</v>
      </c>
      <c r="BM1121">
        <v>1</v>
      </c>
      <c r="BN1121">
        <v>0</v>
      </c>
      <c r="BO1121">
        <v>0</v>
      </c>
      <c r="BP1121">
        <v>0</v>
      </c>
      <c r="BQ1121">
        <v>0</v>
      </c>
      <c r="BR1121">
        <v>0</v>
      </c>
      <c r="BS1121">
        <v>0</v>
      </c>
      <c r="BT1121" s="17">
        <v>0</v>
      </c>
      <c r="BU1121">
        <v>0</v>
      </c>
      <c r="BV1121">
        <v>0</v>
      </c>
      <c r="BW1121">
        <v>0</v>
      </c>
      <c r="BX1121" s="17">
        <v>1</v>
      </c>
      <c r="BY1121">
        <v>0</v>
      </c>
      <c r="BZ1121">
        <v>0</v>
      </c>
      <c r="CA1121">
        <v>0</v>
      </c>
      <c r="CB1121">
        <v>0</v>
      </c>
      <c r="CC1121" s="17">
        <v>0</v>
      </c>
      <c r="CD1121">
        <v>0</v>
      </c>
      <c r="CE1121">
        <v>0</v>
      </c>
      <c r="CF1121">
        <v>1</v>
      </c>
      <c r="CG1121">
        <v>1</v>
      </c>
      <c r="CH1121">
        <v>0</v>
      </c>
      <c r="CI1121">
        <v>0</v>
      </c>
      <c r="CJ1121">
        <v>0</v>
      </c>
      <c r="CK1121">
        <v>0</v>
      </c>
      <c r="CL1121">
        <v>0</v>
      </c>
      <c r="CM1121">
        <v>0</v>
      </c>
      <c r="CN1121">
        <v>1</v>
      </c>
      <c r="CO1121" s="17">
        <v>0</v>
      </c>
      <c r="CP1121">
        <v>3.0070000000000001</v>
      </c>
      <c r="CQ1121">
        <v>321</v>
      </c>
      <c r="CR1121">
        <v>1</v>
      </c>
      <c r="CS1121">
        <v>0</v>
      </c>
      <c r="CT1121">
        <v>4</v>
      </c>
      <c r="CZ1121" s="33" t="s">
        <v>85</v>
      </c>
    </row>
    <row r="1122" spans="1:104" x14ac:dyDescent="0.25">
      <c r="A1122">
        <v>1121</v>
      </c>
      <c r="B1122">
        <v>76</v>
      </c>
      <c r="C1122" s="24" t="s">
        <v>4081</v>
      </c>
      <c r="D1122" s="12">
        <v>3.9</v>
      </c>
      <c r="E1122" s="13">
        <v>0.3</v>
      </c>
      <c r="F1122" s="7">
        <f t="shared" si="268"/>
        <v>13</v>
      </c>
      <c r="G1122" s="7">
        <f t="shared" si="258"/>
        <v>3.6</v>
      </c>
      <c r="H1122" s="15">
        <f t="shared" si="259"/>
        <v>4.2</v>
      </c>
      <c r="I1122" s="11">
        <f t="shared" si="260"/>
        <v>7.060526668922866E-2</v>
      </c>
      <c r="J1122" s="32">
        <f t="shared" si="261"/>
        <v>5.4311743607098964E-3</v>
      </c>
      <c r="K1122" s="32">
        <f t="shared" si="262"/>
        <v>184.12224200242622</v>
      </c>
      <c r="L1122" s="8">
        <v>0</v>
      </c>
      <c r="M1122" s="9">
        <v>1</v>
      </c>
      <c r="N1122" s="8">
        <v>0</v>
      </c>
      <c r="O1122" s="9">
        <v>0</v>
      </c>
      <c r="P1122" s="9">
        <v>1</v>
      </c>
      <c r="Q1122" s="9">
        <v>0</v>
      </c>
      <c r="R1122" s="9">
        <v>0</v>
      </c>
      <c r="S1122" s="8">
        <v>33737</v>
      </c>
      <c r="T1122" s="9">
        <v>4</v>
      </c>
      <c r="U1122" s="9">
        <f t="shared" si="263"/>
        <v>33732</v>
      </c>
      <c r="V1122" s="9">
        <f t="shared" si="264"/>
        <v>10</v>
      </c>
      <c r="W1122" s="7">
        <v>8.07</v>
      </c>
      <c r="X1122" s="7">
        <f t="shared" si="269"/>
        <v>19.130000000000003</v>
      </c>
      <c r="Y1122" s="9">
        <v>1</v>
      </c>
      <c r="Z1122" s="9">
        <v>0</v>
      </c>
      <c r="AA1122" s="9">
        <v>0</v>
      </c>
      <c r="AB1122" s="9">
        <v>0</v>
      </c>
      <c r="AC1122" s="9">
        <v>0</v>
      </c>
      <c r="AD1122" s="29">
        <v>1</v>
      </c>
      <c r="AE1122" s="9">
        <v>1</v>
      </c>
      <c r="AF1122" s="9">
        <v>0</v>
      </c>
      <c r="AG1122" s="29">
        <v>0</v>
      </c>
      <c r="AH1122" s="9">
        <v>0</v>
      </c>
      <c r="AI1122" s="29">
        <v>1</v>
      </c>
      <c r="AJ1122" s="20">
        <v>1984</v>
      </c>
      <c r="AK1122" s="32" t="s">
        <v>98</v>
      </c>
      <c r="AL1122" s="32" t="s">
        <v>98</v>
      </c>
      <c r="AM1122" s="32" t="s">
        <v>98</v>
      </c>
      <c r="AN1122" s="42" t="s">
        <v>98</v>
      </c>
      <c r="AO1122" s="41">
        <v>0.48</v>
      </c>
      <c r="AP1122" s="17">
        <f t="shared" si="270"/>
        <v>0.52</v>
      </c>
      <c r="AQ1122">
        <v>1</v>
      </c>
      <c r="AR1122" s="39">
        <v>0</v>
      </c>
      <c r="AS1122" t="s">
        <v>98</v>
      </c>
      <c r="AT1122" s="39" t="s">
        <v>98</v>
      </c>
      <c r="AU1122">
        <v>0</v>
      </c>
      <c r="AV1122" s="17">
        <v>1</v>
      </c>
      <c r="AW1122" t="s">
        <v>98</v>
      </c>
      <c r="AX1122" s="17" t="s">
        <v>98</v>
      </c>
      <c r="AY1122" s="17" t="s">
        <v>518</v>
      </c>
      <c r="AZ1122">
        <v>1</v>
      </c>
      <c r="BA1122">
        <v>0</v>
      </c>
      <c r="BB1122">
        <v>0</v>
      </c>
      <c r="BC1122">
        <v>0</v>
      </c>
      <c r="BD1122">
        <v>0</v>
      </c>
      <c r="BE1122">
        <v>0</v>
      </c>
      <c r="BF1122" s="17">
        <v>0</v>
      </c>
      <c r="BG1122">
        <v>1</v>
      </c>
      <c r="BH1122">
        <v>0</v>
      </c>
      <c r="BI1122" s="17">
        <v>0</v>
      </c>
      <c r="BJ1122">
        <v>8398</v>
      </c>
      <c r="BK1122">
        <v>283</v>
      </c>
      <c r="BL1122" s="24">
        <v>33.200000000000003</v>
      </c>
      <c r="BM1122">
        <v>1</v>
      </c>
      <c r="BN1122">
        <v>0</v>
      </c>
      <c r="BO1122">
        <v>0</v>
      </c>
      <c r="BP1122">
        <v>0</v>
      </c>
      <c r="BQ1122">
        <v>0</v>
      </c>
      <c r="BR1122">
        <v>0</v>
      </c>
      <c r="BS1122">
        <v>0</v>
      </c>
      <c r="BT1122" s="17">
        <v>0</v>
      </c>
      <c r="BU1122">
        <v>0</v>
      </c>
      <c r="BV1122">
        <v>0</v>
      </c>
      <c r="BW1122">
        <v>0</v>
      </c>
      <c r="BX1122" s="17">
        <v>1</v>
      </c>
      <c r="BY1122">
        <v>0</v>
      </c>
      <c r="BZ1122">
        <v>0</v>
      </c>
      <c r="CA1122">
        <v>0</v>
      </c>
      <c r="CB1122">
        <v>0</v>
      </c>
      <c r="CC1122" s="17">
        <v>0</v>
      </c>
      <c r="CD1122">
        <v>0</v>
      </c>
      <c r="CE1122">
        <v>0</v>
      </c>
      <c r="CF1122">
        <v>1</v>
      </c>
      <c r="CG1122">
        <v>1</v>
      </c>
      <c r="CH1122">
        <v>0</v>
      </c>
      <c r="CI1122">
        <v>0</v>
      </c>
      <c r="CJ1122">
        <v>0</v>
      </c>
      <c r="CK1122">
        <v>0</v>
      </c>
      <c r="CL1122">
        <v>0</v>
      </c>
      <c r="CM1122">
        <v>0</v>
      </c>
      <c r="CN1122">
        <v>1</v>
      </c>
      <c r="CO1122" s="17">
        <v>0</v>
      </c>
      <c r="CP1122">
        <v>3.0070000000000001</v>
      </c>
      <c r="CQ1122">
        <v>321</v>
      </c>
      <c r="CR1122">
        <v>1</v>
      </c>
      <c r="CS1122">
        <v>0</v>
      </c>
      <c r="CT1122">
        <v>4</v>
      </c>
      <c r="CZ1122" s="33" t="s">
        <v>85</v>
      </c>
    </row>
    <row r="1123" spans="1:104" x14ac:dyDescent="0.25">
      <c r="A1123">
        <v>1122</v>
      </c>
      <c r="B1123">
        <v>76</v>
      </c>
      <c r="C1123" s="24" t="s">
        <v>4081</v>
      </c>
      <c r="D1123" s="12">
        <v>3.1</v>
      </c>
      <c r="E1123" s="13">
        <v>0.3</v>
      </c>
      <c r="F1123" s="7">
        <f t="shared" si="268"/>
        <v>10.333333333333334</v>
      </c>
      <c r="G1123" s="7">
        <f t="shared" si="258"/>
        <v>2.8000000000000003</v>
      </c>
      <c r="H1123" s="15">
        <f t="shared" si="259"/>
        <v>3.4</v>
      </c>
      <c r="I1123" s="11">
        <f t="shared" si="260"/>
        <v>5.5704873794652686E-2</v>
      </c>
      <c r="J1123" s="32">
        <f t="shared" si="261"/>
        <v>5.3907942381921951E-3</v>
      </c>
      <c r="K1123" s="32">
        <f t="shared" si="262"/>
        <v>185.5014225761565</v>
      </c>
      <c r="L1123" s="8">
        <v>0</v>
      </c>
      <c r="M1123" s="9">
        <v>1</v>
      </c>
      <c r="N1123" s="8">
        <v>0</v>
      </c>
      <c r="O1123" s="9">
        <v>0</v>
      </c>
      <c r="P1123" s="9">
        <v>1</v>
      </c>
      <c r="Q1123" s="9">
        <v>0</v>
      </c>
      <c r="R1123" s="9">
        <v>0</v>
      </c>
      <c r="S1123" s="8">
        <v>34309</v>
      </c>
      <c r="T1123" s="9">
        <v>4</v>
      </c>
      <c r="U1123" s="9">
        <f t="shared" si="263"/>
        <v>34304</v>
      </c>
      <c r="V1123" s="9">
        <f t="shared" si="264"/>
        <v>10</v>
      </c>
      <c r="W1123" s="7">
        <v>8.19</v>
      </c>
      <c r="X1123" s="7">
        <f t="shared" si="269"/>
        <v>18.810000000000002</v>
      </c>
      <c r="Y1123" s="9">
        <v>1</v>
      </c>
      <c r="Z1123" s="9">
        <v>0</v>
      </c>
      <c r="AA1123" s="9">
        <v>0</v>
      </c>
      <c r="AB1123" s="9">
        <v>0</v>
      </c>
      <c r="AC1123" s="9">
        <v>0</v>
      </c>
      <c r="AD1123" s="29">
        <v>1</v>
      </c>
      <c r="AE1123" s="9">
        <v>1</v>
      </c>
      <c r="AF1123" s="9">
        <v>0</v>
      </c>
      <c r="AG1123" s="29">
        <v>0</v>
      </c>
      <c r="AH1123" s="9">
        <v>0</v>
      </c>
      <c r="AI1123" s="29">
        <v>1</v>
      </c>
      <c r="AJ1123" s="20">
        <v>1985</v>
      </c>
      <c r="AK1123" s="32" t="s">
        <v>98</v>
      </c>
      <c r="AL1123" s="32" t="s">
        <v>98</v>
      </c>
      <c r="AM1123" s="32" t="s">
        <v>98</v>
      </c>
      <c r="AN1123" s="42" t="s">
        <v>98</v>
      </c>
      <c r="AO1123" s="41">
        <v>0.48</v>
      </c>
      <c r="AP1123" s="17">
        <f t="shared" si="270"/>
        <v>0.52</v>
      </c>
      <c r="AQ1123">
        <v>1</v>
      </c>
      <c r="AR1123" s="39">
        <v>0</v>
      </c>
      <c r="AS1123" t="s">
        <v>98</v>
      </c>
      <c r="AT1123" s="39" t="s">
        <v>98</v>
      </c>
      <c r="AU1123">
        <v>0</v>
      </c>
      <c r="AV1123" s="17">
        <v>1</v>
      </c>
      <c r="AW1123" t="s">
        <v>98</v>
      </c>
      <c r="AX1123" s="17" t="s">
        <v>98</v>
      </c>
      <c r="AY1123" s="17" t="s">
        <v>518</v>
      </c>
      <c r="AZ1123">
        <v>1</v>
      </c>
      <c r="BA1123">
        <v>0</v>
      </c>
      <c r="BB1123">
        <v>0</v>
      </c>
      <c r="BC1123">
        <v>0</v>
      </c>
      <c r="BD1123">
        <v>0</v>
      </c>
      <c r="BE1123">
        <v>0</v>
      </c>
      <c r="BF1123" s="17">
        <v>0</v>
      </c>
      <c r="BG1123">
        <v>1</v>
      </c>
      <c r="BH1123">
        <v>0</v>
      </c>
      <c r="BI1123" s="17">
        <v>0</v>
      </c>
      <c r="BJ1123">
        <v>8357</v>
      </c>
      <c r="BK1123">
        <v>295</v>
      </c>
      <c r="BL1123" s="24">
        <v>33</v>
      </c>
      <c r="BM1123">
        <v>1</v>
      </c>
      <c r="BN1123">
        <v>0</v>
      </c>
      <c r="BO1123">
        <v>0</v>
      </c>
      <c r="BP1123">
        <v>0</v>
      </c>
      <c r="BQ1123">
        <v>0</v>
      </c>
      <c r="BR1123">
        <v>0</v>
      </c>
      <c r="BS1123">
        <v>0</v>
      </c>
      <c r="BT1123" s="17">
        <v>0</v>
      </c>
      <c r="BU1123">
        <v>0</v>
      </c>
      <c r="BV1123">
        <v>0</v>
      </c>
      <c r="BW1123">
        <v>0</v>
      </c>
      <c r="BX1123" s="17">
        <v>1</v>
      </c>
      <c r="BY1123">
        <v>0</v>
      </c>
      <c r="BZ1123">
        <v>0</v>
      </c>
      <c r="CA1123">
        <v>0</v>
      </c>
      <c r="CB1123">
        <v>0</v>
      </c>
      <c r="CC1123" s="17">
        <v>0</v>
      </c>
      <c r="CD1123">
        <v>0</v>
      </c>
      <c r="CE1123">
        <v>0</v>
      </c>
      <c r="CF1123">
        <v>1</v>
      </c>
      <c r="CG1123">
        <v>1</v>
      </c>
      <c r="CH1123">
        <v>0</v>
      </c>
      <c r="CI1123">
        <v>0</v>
      </c>
      <c r="CJ1123">
        <v>0</v>
      </c>
      <c r="CK1123">
        <v>0</v>
      </c>
      <c r="CL1123">
        <v>0</v>
      </c>
      <c r="CM1123">
        <v>0</v>
      </c>
      <c r="CN1123">
        <v>1</v>
      </c>
      <c r="CO1123" s="17">
        <v>0</v>
      </c>
      <c r="CP1123">
        <v>3.0070000000000001</v>
      </c>
      <c r="CQ1123">
        <v>321</v>
      </c>
      <c r="CR1123">
        <v>1</v>
      </c>
      <c r="CS1123">
        <v>0</v>
      </c>
      <c r="CT1123">
        <v>4</v>
      </c>
      <c r="CZ1123" s="33" t="s">
        <v>85</v>
      </c>
    </row>
    <row r="1124" spans="1:104" x14ac:dyDescent="0.25">
      <c r="A1124">
        <v>1123</v>
      </c>
      <c r="B1124">
        <v>76</v>
      </c>
      <c r="C1124" s="24" t="s">
        <v>4081</v>
      </c>
      <c r="D1124" s="12">
        <v>2.1</v>
      </c>
      <c r="E1124" s="13">
        <v>0.2</v>
      </c>
      <c r="F1124" s="7">
        <f t="shared" si="268"/>
        <v>10.5</v>
      </c>
      <c r="G1124" s="7">
        <f t="shared" si="258"/>
        <v>1.9000000000000001</v>
      </c>
      <c r="H1124" s="15">
        <f t="shared" si="259"/>
        <v>2.3000000000000003</v>
      </c>
      <c r="I1124" s="11">
        <f t="shared" si="260"/>
        <v>5.5154597952572312E-2</v>
      </c>
      <c r="J1124" s="32">
        <f t="shared" si="261"/>
        <v>5.2528188526259345E-3</v>
      </c>
      <c r="K1124" s="32">
        <f t="shared" si="262"/>
        <v>190.37397406158226</v>
      </c>
      <c r="L1124" s="8">
        <v>0</v>
      </c>
      <c r="M1124" s="9">
        <v>1</v>
      </c>
      <c r="N1124" s="8">
        <v>0</v>
      </c>
      <c r="O1124" s="9">
        <v>0</v>
      </c>
      <c r="P1124" s="9">
        <v>1</v>
      </c>
      <c r="Q1124" s="9">
        <v>0</v>
      </c>
      <c r="R1124" s="9">
        <v>0</v>
      </c>
      <c r="S1124" s="8">
        <v>36137</v>
      </c>
      <c r="T1124" s="9">
        <v>4</v>
      </c>
      <c r="U1124" s="9">
        <f t="shared" si="263"/>
        <v>36132</v>
      </c>
      <c r="V1124" s="9">
        <f t="shared" si="264"/>
        <v>10</v>
      </c>
      <c r="W1124" s="7">
        <v>8.3699999999999992</v>
      </c>
      <c r="X1124" s="7">
        <f t="shared" si="269"/>
        <v>18.43</v>
      </c>
      <c r="Y1124" s="9">
        <v>1</v>
      </c>
      <c r="Z1124" s="9">
        <v>0</v>
      </c>
      <c r="AA1124" s="9">
        <v>0</v>
      </c>
      <c r="AB1124" s="9">
        <v>0</v>
      </c>
      <c r="AC1124" s="9">
        <v>0</v>
      </c>
      <c r="AD1124" s="29">
        <v>1</v>
      </c>
      <c r="AE1124" s="9">
        <v>1</v>
      </c>
      <c r="AF1124" s="9">
        <v>0</v>
      </c>
      <c r="AG1124" s="29">
        <v>0</v>
      </c>
      <c r="AH1124" s="9">
        <v>0</v>
      </c>
      <c r="AI1124" s="29">
        <v>1</v>
      </c>
      <c r="AJ1124" s="20">
        <v>1986</v>
      </c>
      <c r="AK1124" s="32" t="s">
        <v>98</v>
      </c>
      <c r="AL1124" s="32" t="s">
        <v>98</v>
      </c>
      <c r="AM1124" s="32" t="s">
        <v>98</v>
      </c>
      <c r="AN1124" s="42" t="s">
        <v>98</v>
      </c>
      <c r="AO1124" s="41">
        <v>0.52</v>
      </c>
      <c r="AP1124" s="17">
        <f t="shared" si="270"/>
        <v>0.48</v>
      </c>
      <c r="AQ1124">
        <v>1</v>
      </c>
      <c r="AR1124" s="39">
        <v>0</v>
      </c>
      <c r="AS1124" t="s">
        <v>98</v>
      </c>
      <c r="AT1124" s="39" t="s">
        <v>98</v>
      </c>
      <c r="AU1124">
        <v>0</v>
      </c>
      <c r="AV1124" s="17">
        <v>1</v>
      </c>
      <c r="AW1124" t="s">
        <v>98</v>
      </c>
      <c r="AX1124" s="17" t="s">
        <v>98</v>
      </c>
      <c r="AY1124" s="17" t="s">
        <v>518</v>
      </c>
      <c r="AZ1124">
        <v>1</v>
      </c>
      <c r="BA1124">
        <v>0</v>
      </c>
      <c r="BB1124">
        <v>0</v>
      </c>
      <c r="BC1124">
        <v>0</v>
      </c>
      <c r="BD1124">
        <v>0</v>
      </c>
      <c r="BE1124">
        <v>0</v>
      </c>
      <c r="BF1124" s="17">
        <v>0</v>
      </c>
      <c r="BG1124">
        <v>1</v>
      </c>
      <c r="BH1124">
        <v>0</v>
      </c>
      <c r="BI1124" s="17">
        <v>0</v>
      </c>
      <c r="BJ1124">
        <v>9470</v>
      </c>
      <c r="BK1124">
        <v>320</v>
      </c>
      <c r="BL1124" s="24">
        <v>32.799999999999997</v>
      </c>
      <c r="BM1124">
        <v>1</v>
      </c>
      <c r="BN1124">
        <v>0</v>
      </c>
      <c r="BO1124">
        <v>0</v>
      </c>
      <c r="BP1124">
        <v>0</v>
      </c>
      <c r="BQ1124">
        <v>0</v>
      </c>
      <c r="BR1124">
        <v>0</v>
      </c>
      <c r="BS1124">
        <v>0</v>
      </c>
      <c r="BT1124" s="17">
        <v>0</v>
      </c>
      <c r="BU1124">
        <v>0</v>
      </c>
      <c r="BV1124">
        <v>0</v>
      </c>
      <c r="BW1124">
        <v>0</v>
      </c>
      <c r="BX1124" s="17">
        <v>1</v>
      </c>
      <c r="BY1124">
        <v>0</v>
      </c>
      <c r="BZ1124">
        <v>0</v>
      </c>
      <c r="CA1124">
        <v>0</v>
      </c>
      <c r="CB1124">
        <v>0</v>
      </c>
      <c r="CC1124" s="17">
        <v>0</v>
      </c>
      <c r="CD1124">
        <v>0</v>
      </c>
      <c r="CE1124">
        <v>0</v>
      </c>
      <c r="CF1124">
        <v>1</v>
      </c>
      <c r="CG1124">
        <v>1</v>
      </c>
      <c r="CH1124">
        <v>0</v>
      </c>
      <c r="CI1124">
        <v>0</v>
      </c>
      <c r="CJ1124">
        <v>0</v>
      </c>
      <c r="CK1124">
        <v>0</v>
      </c>
      <c r="CL1124">
        <v>0</v>
      </c>
      <c r="CM1124">
        <v>0</v>
      </c>
      <c r="CN1124">
        <v>1</v>
      </c>
      <c r="CO1124" s="17">
        <v>0</v>
      </c>
      <c r="CP1124">
        <v>3.0070000000000001</v>
      </c>
      <c r="CQ1124">
        <v>321</v>
      </c>
      <c r="CR1124">
        <v>1</v>
      </c>
      <c r="CS1124">
        <v>0</v>
      </c>
      <c r="CT1124">
        <v>4</v>
      </c>
      <c r="CZ1124" s="33" t="s">
        <v>85</v>
      </c>
    </row>
    <row r="1125" spans="1:104" x14ac:dyDescent="0.25">
      <c r="A1125">
        <v>1124</v>
      </c>
      <c r="B1125">
        <v>76</v>
      </c>
      <c r="C1125" s="24" t="s">
        <v>4081</v>
      </c>
      <c r="D1125" s="12">
        <v>2.6</v>
      </c>
      <c r="E1125" s="13">
        <v>0.2</v>
      </c>
      <c r="F1125" s="7">
        <f t="shared" si="268"/>
        <v>13</v>
      </c>
      <c r="G1125" s="7">
        <f t="shared" si="258"/>
        <v>2.4</v>
      </c>
      <c r="H1125" s="15">
        <f t="shared" si="259"/>
        <v>2.8000000000000003</v>
      </c>
      <c r="I1125" s="11">
        <f t="shared" si="260"/>
        <v>6.5504692765368189E-2</v>
      </c>
      <c r="J1125" s="32">
        <f t="shared" si="261"/>
        <v>5.0388225204129368E-3</v>
      </c>
      <c r="K1125" s="32">
        <f t="shared" si="262"/>
        <v>198.45906378898397</v>
      </c>
      <c r="L1125" s="8">
        <v>0</v>
      </c>
      <c r="M1125" s="9">
        <v>1</v>
      </c>
      <c r="N1125" s="8">
        <v>0</v>
      </c>
      <c r="O1125" s="9">
        <v>0</v>
      </c>
      <c r="P1125" s="9">
        <v>1</v>
      </c>
      <c r="Q1125" s="9">
        <v>0</v>
      </c>
      <c r="R1125" s="9">
        <v>0</v>
      </c>
      <c r="S1125" s="8">
        <v>39222</v>
      </c>
      <c r="T1125" s="9">
        <v>4</v>
      </c>
      <c r="U1125" s="9">
        <f t="shared" si="263"/>
        <v>39217</v>
      </c>
      <c r="V1125" s="9">
        <f t="shared" si="264"/>
        <v>10</v>
      </c>
      <c r="W1125" s="7">
        <v>8.36</v>
      </c>
      <c r="X1125" s="7">
        <f t="shared" si="269"/>
        <v>18.439999999999998</v>
      </c>
      <c r="Y1125" s="9">
        <v>1</v>
      </c>
      <c r="Z1125" s="9">
        <v>0</v>
      </c>
      <c r="AA1125" s="9">
        <v>0</v>
      </c>
      <c r="AB1125" s="9">
        <v>0</v>
      </c>
      <c r="AC1125" s="9">
        <v>0</v>
      </c>
      <c r="AD1125" s="29">
        <v>1</v>
      </c>
      <c r="AE1125" s="9">
        <v>1</v>
      </c>
      <c r="AF1125" s="9">
        <v>0</v>
      </c>
      <c r="AG1125" s="29">
        <v>0</v>
      </c>
      <c r="AH1125" s="9">
        <v>0</v>
      </c>
      <c r="AI1125" s="29">
        <v>1</v>
      </c>
      <c r="AJ1125" s="20">
        <v>1987</v>
      </c>
      <c r="AK1125" s="32" t="s">
        <v>98</v>
      </c>
      <c r="AL1125" s="32" t="s">
        <v>98</v>
      </c>
      <c r="AM1125" s="32" t="s">
        <v>98</v>
      </c>
      <c r="AN1125" s="42" t="s">
        <v>98</v>
      </c>
      <c r="AO1125" s="41">
        <v>0.51</v>
      </c>
      <c r="AP1125" s="17">
        <f t="shared" si="270"/>
        <v>0.49</v>
      </c>
      <c r="AQ1125">
        <v>1</v>
      </c>
      <c r="AR1125" s="39">
        <v>0</v>
      </c>
      <c r="AS1125" t="s">
        <v>98</v>
      </c>
      <c r="AT1125" s="39" t="s">
        <v>98</v>
      </c>
      <c r="AU1125">
        <v>0</v>
      </c>
      <c r="AV1125" s="17">
        <v>1</v>
      </c>
      <c r="AW1125" t="s">
        <v>98</v>
      </c>
      <c r="AX1125" s="17" t="s">
        <v>98</v>
      </c>
      <c r="AY1125" s="17" t="s">
        <v>518</v>
      </c>
      <c r="AZ1125">
        <v>1</v>
      </c>
      <c r="BA1125">
        <v>0</v>
      </c>
      <c r="BB1125">
        <v>0</v>
      </c>
      <c r="BC1125">
        <v>0</v>
      </c>
      <c r="BD1125">
        <v>0</v>
      </c>
      <c r="BE1125">
        <v>0</v>
      </c>
      <c r="BF1125" s="17">
        <v>0</v>
      </c>
      <c r="BG1125">
        <v>1</v>
      </c>
      <c r="BH1125">
        <v>0</v>
      </c>
      <c r="BI1125" s="17">
        <v>0</v>
      </c>
      <c r="BJ1125">
        <v>10148</v>
      </c>
      <c r="BK1125">
        <v>347</v>
      </c>
      <c r="BL1125" s="24">
        <v>32.799999999999997</v>
      </c>
      <c r="BM1125">
        <v>1</v>
      </c>
      <c r="BN1125">
        <v>0</v>
      </c>
      <c r="BO1125">
        <v>0</v>
      </c>
      <c r="BP1125">
        <v>0</v>
      </c>
      <c r="BQ1125">
        <v>0</v>
      </c>
      <c r="BR1125">
        <v>0</v>
      </c>
      <c r="BS1125">
        <v>0</v>
      </c>
      <c r="BT1125" s="17">
        <v>0</v>
      </c>
      <c r="BU1125">
        <v>0</v>
      </c>
      <c r="BV1125">
        <v>0</v>
      </c>
      <c r="BW1125">
        <v>0</v>
      </c>
      <c r="BX1125" s="17">
        <v>1</v>
      </c>
      <c r="BY1125">
        <v>0</v>
      </c>
      <c r="BZ1125">
        <v>0</v>
      </c>
      <c r="CA1125">
        <v>0</v>
      </c>
      <c r="CB1125">
        <v>0</v>
      </c>
      <c r="CC1125" s="17">
        <v>0</v>
      </c>
      <c r="CD1125">
        <v>0</v>
      </c>
      <c r="CE1125">
        <v>0</v>
      </c>
      <c r="CF1125">
        <v>1</v>
      </c>
      <c r="CG1125">
        <v>1</v>
      </c>
      <c r="CH1125">
        <v>0</v>
      </c>
      <c r="CI1125">
        <v>0</v>
      </c>
      <c r="CJ1125">
        <v>0</v>
      </c>
      <c r="CK1125">
        <v>0</v>
      </c>
      <c r="CL1125">
        <v>0</v>
      </c>
      <c r="CM1125">
        <v>0</v>
      </c>
      <c r="CN1125">
        <v>1</v>
      </c>
      <c r="CO1125" s="17">
        <v>0</v>
      </c>
      <c r="CP1125">
        <v>3.0070000000000001</v>
      </c>
      <c r="CQ1125">
        <v>321</v>
      </c>
      <c r="CR1125">
        <v>1</v>
      </c>
      <c r="CS1125">
        <v>0</v>
      </c>
      <c r="CT1125">
        <v>4</v>
      </c>
      <c r="CZ1125" s="33" t="s">
        <v>85</v>
      </c>
    </row>
    <row r="1126" spans="1:104" x14ac:dyDescent="0.25">
      <c r="A1126">
        <v>1125</v>
      </c>
      <c r="B1126">
        <v>76</v>
      </c>
      <c r="C1126" s="24" t="s">
        <v>4081</v>
      </c>
      <c r="D1126" s="12">
        <v>1.1000000000000001</v>
      </c>
      <c r="E1126" s="13">
        <v>0.2</v>
      </c>
      <c r="F1126" s="7">
        <f t="shared" si="268"/>
        <v>5.5</v>
      </c>
      <c r="G1126" s="7">
        <f t="shared" si="258"/>
        <v>0.90000000000000013</v>
      </c>
      <c r="H1126" s="15">
        <f t="shared" si="259"/>
        <v>1.3</v>
      </c>
      <c r="I1126" s="11">
        <f t="shared" si="260"/>
        <v>2.9589463605586133E-2</v>
      </c>
      <c r="J1126" s="32">
        <f t="shared" si="261"/>
        <v>5.3799024737429335E-3</v>
      </c>
      <c r="K1126" s="32">
        <f t="shared" si="262"/>
        <v>185.87697544343678</v>
      </c>
      <c r="L1126" s="8">
        <v>0</v>
      </c>
      <c r="M1126" s="9">
        <v>1</v>
      </c>
      <c r="N1126" s="8">
        <v>0</v>
      </c>
      <c r="O1126" s="9">
        <v>0</v>
      </c>
      <c r="P1126" s="9">
        <v>1</v>
      </c>
      <c r="Q1126" s="9">
        <v>0</v>
      </c>
      <c r="R1126" s="9">
        <v>0</v>
      </c>
      <c r="S1126" s="8">
        <v>34525</v>
      </c>
      <c r="T1126" s="9">
        <v>4</v>
      </c>
      <c r="U1126" s="9">
        <f t="shared" si="263"/>
        <v>34520</v>
      </c>
      <c r="V1126" s="9">
        <f t="shared" si="264"/>
        <v>10</v>
      </c>
      <c r="W1126" s="7">
        <v>8.39</v>
      </c>
      <c r="X1126" s="7">
        <f t="shared" si="269"/>
        <v>18.310000000000002</v>
      </c>
      <c r="Y1126" s="9">
        <v>1</v>
      </c>
      <c r="Z1126" s="9">
        <v>0</v>
      </c>
      <c r="AA1126" s="9">
        <v>0</v>
      </c>
      <c r="AB1126" s="9">
        <v>0</v>
      </c>
      <c r="AC1126" s="9">
        <v>0</v>
      </c>
      <c r="AD1126" s="29">
        <v>1</v>
      </c>
      <c r="AE1126" s="9">
        <v>1</v>
      </c>
      <c r="AF1126" s="9">
        <v>0</v>
      </c>
      <c r="AG1126" s="29">
        <v>0</v>
      </c>
      <c r="AH1126" s="9">
        <v>0</v>
      </c>
      <c r="AI1126" s="29">
        <v>1</v>
      </c>
      <c r="AJ1126" s="20">
        <v>1988</v>
      </c>
      <c r="AK1126" s="32" t="s">
        <v>98</v>
      </c>
      <c r="AL1126" s="32" t="s">
        <v>98</v>
      </c>
      <c r="AM1126" s="32" t="s">
        <v>98</v>
      </c>
      <c r="AN1126" s="42" t="s">
        <v>98</v>
      </c>
      <c r="AO1126" s="41">
        <v>0.51</v>
      </c>
      <c r="AP1126" s="17">
        <f t="shared" si="270"/>
        <v>0.49</v>
      </c>
      <c r="AQ1126">
        <v>1</v>
      </c>
      <c r="AR1126" s="39">
        <v>0</v>
      </c>
      <c r="AS1126" t="s">
        <v>98</v>
      </c>
      <c r="AT1126" s="39" t="s">
        <v>98</v>
      </c>
      <c r="AU1126">
        <v>0</v>
      </c>
      <c r="AV1126" s="17">
        <v>1</v>
      </c>
      <c r="AW1126" t="s">
        <v>98</v>
      </c>
      <c r="AX1126" s="17" t="s">
        <v>98</v>
      </c>
      <c r="AY1126" s="17" t="s">
        <v>518</v>
      </c>
      <c r="AZ1126">
        <v>1</v>
      </c>
      <c r="BA1126">
        <v>0</v>
      </c>
      <c r="BB1126">
        <v>0</v>
      </c>
      <c r="BC1126">
        <v>0</v>
      </c>
      <c r="BD1126">
        <v>0</v>
      </c>
      <c r="BE1126">
        <v>0</v>
      </c>
      <c r="BF1126" s="17">
        <v>0</v>
      </c>
      <c r="BG1126">
        <v>1</v>
      </c>
      <c r="BH1126">
        <v>0</v>
      </c>
      <c r="BI1126" s="17">
        <v>0</v>
      </c>
      <c r="BJ1126">
        <v>10449</v>
      </c>
      <c r="BK1126">
        <v>368</v>
      </c>
      <c r="BL1126" s="24">
        <v>32.700000000000003</v>
      </c>
      <c r="BM1126">
        <v>1</v>
      </c>
      <c r="BN1126">
        <v>0</v>
      </c>
      <c r="BO1126">
        <v>0</v>
      </c>
      <c r="BP1126">
        <v>0</v>
      </c>
      <c r="BQ1126">
        <v>0</v>
      </c>
      <c r="BR1126">
        <v>0</v>
      </c>
      <c r="BS1126">
        <v>0</v>
      </c>
      <c r="BT1126" s="17">
        <v>0</v>
      </c>
      <c r="BU1126">
        <v>0</v>
      </c>
      <c r="BV1126">
        <v>0</v>
      </c>
      <c r="BW1126">
        <v>0</v>
      </c>
      <c r="BX1126" s="17">
        <v>1</v>
      </c>
      <c r="BY1126">
        <v>0</v>
      </c>
      <c r="BZ1126">
        <v>0</v>
      </c>
      <c r="CA1126">
        <v>0</v>
      </c>
      <c r="CB1126">
        <v>0</v>
      </c>
      <c r="CC1126" s="17">
        <v>0</v>
      </c>
      <c r="CD1126">
        <v>0</v>
      </c>
      <c r="CE1126">
        <v>0</v>
      </c>
      <c r="CF1126">
        <v>1</v>
      </c>
      <c r="CG1126">
        <v>1</v>
      </c>
      <c r="CH1126">
        <v>0</v>
      </c>
      <c r="CI1126">
        <v>0</v>
      </c>
      <c r="CJ1126">
        <v>0</v>
      </c>
      <c r="CK1126">
        <v>0</v>
      </c>
      <c r="CL1126">
        <v>0</v>
      </c>
      <c r="CM1126">
        <v>0</v>
      </c>
      <c r="CN1126">
        <v>1</v>
      </c>
      <c r="CO1126" s="17">
        <v>0</v>
      </c>
      <c r="CP1126">
        <v>3.0070000000000001</v>
      </c>
      <c r="CQ1126">
        <v>321</v>
      </c>
      <c r="CR1126">
        <v>1</v>
      </c>
      <c r="CS1126">
        <v>0</v>
      </c>
      <c r="CT1126">
        <v>4</v>
      </c>
      <c r="CZ1126" s="33" t="s">
        <v>85</v>
      </c>
    </row>
    <row r="1127" spans="1:104" x14ac:dyDescent="0.25">
      <c r="A1127">
        <v>1126</v>
      </c>
      <c r="B1127">
        <v>76</v>
      </c>
      <c r="C1127" s="24" t="s">
        <v>4081</v>
      </c>
      <c r="D1127" s="12">
        <v>0.3</v>
      </c>
      <c r="E1127" s="13">
        <v>0.3</v>
      </c>
      <c r="F1127" s="7">
        <f t="shared" si="268"/>
        <v>1</v>
      </c>
      <c r="G1127" s="7">
        <f t="shared" si="258"/>
        <v>0</v>
      </c>
      <c r="H1127" s="15">
        <f t="shared" si="259"/>
        <v>0.6</v>
      </c>
      <c r="I1127" s="11">
        <f t="shared" si="260"/>
        <v>5.3233678527649471E-3</v>
      </c>
      <c r="J1127" s="32">
        <f t="shared" si="261"/>
        <v>5.3233678527649471E-3</v>
      </c>
      <c r="K1127" s="32">
        <f t="shared" si="262"/>
        <v>187.85100478836944</v>
      </c>
      <c r="L1127" s="8">
        <v>0</v>
      </c>
      <c r="M1127" s="9">
        <v>1</v>
      </c>
      <c r="N1127" s="8">
        <v>0</v>
      </c>
      <c r="O1127" s="9">
        <v>0</v>
      </c>
      <c r="P1127" s="9">
        <v>1</v>
      </c>
      <c r="Q1127" s="9">
        <v>0</v>
      </c>
      <c r="R1127" s="9">
        <v>0</v>
      </c>
      <c r="S1127" s="8">
        <v>35292</v>
      </c>
      <c r="T1127" s="9">
        <v>4</v>
      </c>
      <c r="U1127" s="9">
        <f t="shared" si="263"/>
        <v>35287</v>
      </c>
      <c r="V1127" s="9">
        <f t="shared" si="264"/>
        <v>10</v>
      </c>
      <c r="W1127" s="7">
        <v>8.49</v>
      </c>
      <c r="X1127" s="7">
        <f t="shared" si="269"/>
        <v>18.309999999999995</v>
      </c>
      <c r="Y1127" s="9">
        <v>1</v>
      </c>
      <c r="Z1127" s="9">
        <v>0</v>
      </c>
      <c r="AA1127" s="9">
        <v>0</v>
      </c>
      <c r="AB1127" s="9">
        <v>0</v>
      </c>
      <c r="AC1127" s="9">
        <v>0</v>
      </c>
      <c r="AD1127" s="29">
        <v>1</v>
      </c>
      <c r="AE1127" s="9">
        <v>1</v>
      </c>
      <c r="AF1127" s="9">
        <v>0</v>
      </c>
      <c r="AG1127" s="29">
        <v>0</v>
      </c>
      <c r="AH1127" s="9">
        <v>0</v>
      </c>
      <c r="AI1127" s="29">
        <v>1</v>
      </c>
      <c r="AJ1127" s="20">
        <v>1989</v>
      </c>
      <c r="AK1127" s="32" t="s">
        <v>98</v>
      </c>
      <c r="AL1127" s="32" t="s">
        <v>98</v>
      </c>
      <c r="AM1127" s="32" t="s">
        <v>98</v>
      </c>
      <c r="AN1127" s="42" t="s">
        <v>98</v>
      </c>
      <c r="AO1127" s="41">
        <v>0.51</v>
      </c>
      <c r="AP1127" s="17">
        <f t="shared" si="270"/>
        <v>0.49</v>
      </c>
      <c r="AQ1127">
        <v>1</v>
      </c>
      <c r="AR1127" s="39">
        <v>0</v>
      </c>
      <c r="AS1127" t="s">
        <v>98</v>
      </c>
      <c r="AT1127" s="39" t="s">
        <v>98</v>
      </c>
      <c r="AU1127">
        <v>0</v>
      </c>
      <c r="AV1127" s="17">
        <v>1</v>
      </c>
      <c r="AW1127" t="s">
        <v>98</v>
      </c>
      <c r="AX1127" s="17" t="s">
        <v>98</v>
      </c>
      <c r="AY1127" s="17" t="s">
        <v>518</v>
      </c>
      <c r="AZ1127">
        <v>1</v>
      </c>
      <c r="BA1127">
        <v>0</v>
      </c>
      <c r="BB1127">
        <v>0</v>
      </c>
      <c r="BC1127">
        <v>0</v>
      </c>
      <c r="BD1127">
        <v>0</v>
      </c>
      <c r="BE1127">
        <v>0</v>
      </c>
      <c r="BF1127" s="17">
        <v>0</v>
      </c>
      <c r="BG1127">
        <v>1</v>
      </c>
      <c r="BH1127">
        <v>0</v>
      </c>
      <c r="BI1127" s="17">
        <v>0</v>
      </c>
      <c r="BJ1127">
        <v>10329</v>
      </c>
      <c r="BK1127">
        <v>384</v>
      </c>
      <c r="BL1127" s="24">
        <v>32.799999999999997</v>
      </c>
      <c r="BM1127">
        <v>1</v>
      </c>
      <c r="BN1127">
        <v>0</v>
      </c>
      <c r="BO1127">
        <v>0</v>
      </c>
      <c r="BP1127">
        <v>0</v>
      </c>
      <c r="BQ1127">
        <v>0</v>
      </c>
      <c r="BR1127">
        <v>0</v>
      </c>
      <c r="BS1127">
        <v>0</v>
      </c>
      <c r="BT1127" s="17">
        <v>0</v>
      </c>
      <c r="BU1127">
        <v>0</v>
      </c>
      <c r="BV1127">
        <v>0</v>
      </c>
      <c r="BW1127">
        <v>0</v>
      </c>
      <c r="BX1127" s="17">
        <v>1</v>
      </c>
      <c r="BY1127">
        <v>0</v>
      </c>
      <c r="BZ1127">
        <v>0</v>
      </c>
      <c r="CA1127">
        <v>0</v>
      </c>
      <c r="CB1127">
        <v>0</v>
      </c>
      <c r="CC1127" s="17">
        <v>0</v>
      </c>
      <c r="CD1127">
        <v>0</v>
      </c>
      <c r="CE1127">
        <v>0</v>
      </c>
      <c r="CF1127">
        <v>1</v>
      </c>
      <c r="CG1127">
        <v>1</v>
      </c>
      <c r="CH1127">
        <v>0</v>
      </c>
      <c r="CI1127">
        <v>0</v>
      </c>
      <c r="CJ1127">
        <v>0</v>
      </c>
      <c r="CK1127">
        <v>0</v>
      </c>
      <c r="CL1127">
        <v>0</v>
      </c>
      <c r="CM1127">
        <v>0</v>
      </c>
      <c r="CN1127">
        <v>1</v>
      </c>
      <c r="CO1127" s="17">
        <v>0</v>
      </c>
      <c r="CP1127">
        <v>3.0070000000000001</v>
      </c>
      <c r="CQ1127">
        <v>321</v>
      </c>
      <c r="CR1127">
        <v>1</v>
      </c>
      <c r="CS1127">
        <v>0</v>
      </c>
      <c r="CT1127">
        <v>4</v>
      </c>
      <c r="CZ1127" s="33" t="s">
        <v>85</v>
      </c>
    </row>
    <row r="1128" spans="1:104" x14ac:dyDescent="0.25">
      <c r="A1128">
        <v>1127</v>
      </c>
      <c r="B1128">
        <v>76</v>
      </c>
      <c r="C1128" s="24" t="s">
        <v>4081</v>
      </c>
      <c r="D1128" s="12">
        <v>1.4</v>
      </c>
      <c r="E1128" s="13">
        <v>0.2</v>
      </c>
      <c r="F1128" s="7">
        <f t="shared" si="268"/>
        <v>6.9999999999999991</v>
      </c>
      <c r="G1128" s="7">
        <f t="shared" si="258"/>
        <v>1.2</v>
      </c>
      <c r="H1128" s="15">
        <f t="shared" si="259"/>
        <v>1.5999999999999999</v>
      </c>
      <c r="I1128" s="11">
        <f t="shared" si="260"/>
        <v>3.6535223046903396E-2</v>
      </c>
      <c r="J1128" s="32">
        <f t="shared" si="261"/>
        <v>5.219317578129057E-3</v>
      </c>
      <c r="K1128" s="32">
        <f t="shared" si="262"/>
        <v>191.59592897553958</v>
      </c>
      <c r="L1128" s="8">
        <v>0</v>
      </c>
      <c r="M1128" s="9">
        <v>1</v>
      </c>
      <c r="N1128" s="8">
        <v>0</v>
      </c>
      <c r="O1128" s="9">
        <v>0</v>
      </c>
      <c r="P1128" s="9">
        <v>1</v>
      </c>
      <c r="Q1128" s="9">
        <v>0</v>
      </c>
      <c r="R1128" s="9">
        <v>0</v>
      </c>
      <c r="S1128" s="8">
        <v>36665</v>
      </c>
      <c r="T1128" s="9">
        <v>4</v>
      </c>
      <c r="U1128" s="9">
        <f t="shared" si="263"/>
        <v>36660</v>
      </c>
      <c r="V1128" s="9">
        <f t="shared" si="264"/>
        <v>10</v>
      </c>
      <c r="W1128" s="7">
        <v>8.5299999999999994</v>
      </c>
      <c r="X1128" s="7">
        <f t="shared" si="269"/>
        <v>18.369999999999997</v>
      </c>
      <c r="Y1128" s="9">
        <v>1</v>
      </c>
      <c r="Z1128" s="9">
        <v>0</v>
      </c>
      <c r="AA1128" s="9">
        <v>0</v>
      </c>
      <c r="AB1128" s="9">
        <v>0</v>
      </c>
      <c r="AC1128" s="9">
        <v>0</v>
      </c>
      <c r="AD1128" s="29">
        <v>1</v>
      </c>
      <c r="AE1128" s="9">
        <v>1</v>
      </c>
      <c r="AF1128" s="9">
        <v>0</v>
      </c>
      <c r="AG1128" s="29">
        <v>0</v>
      </c>
      <c r="AH1128" s="9">
        <v>0</v>
      </c>
      <c r="AI1128" s="29">
        <v>1</v>
      </c>
      <c r="AJ1128" s="20">
        <v>1990</v>
      </c>
      <c r="AK1128" s="32" t="s">
        <v>98</v>
      </c>
      <c r="AL1128" s="32" t="s">
        <v>98</v>
      </c>
      <c r="AM1128" s="32" t="s">
        <v>98</v>
      </c>
      <c r="AN1128" s="42" t="s">
        <v>98</v>
      </c>
      <c r="AO1128" s="41">
        <v>0.51</v>
      </c>
      <c r="AP1128" s="17">
        <f t="shared" si="270"/>
        <v>0.49</v>
      </c>
      <c r="AQ1128">
        <v>1</v>
      </c>
      <c r="AR1128" s="39">
        <v>0</v>
      </c>
      <c r="AS1128" t="s">
        <v>98</v>
      </c>
      <c r="AT1128" s="39" t="s">
        <v>98</v>
      </c>
      <c r="AU1128">
        <v>0</v>
      </c>
      <c r="AV1128" s="17">
        <v>1</v>
      </c>
      <c r="AW1128" t="s">
        <v>98</v>
      </c>
      <c r="AX1128" s="17" t="s">
        <v>98</v>
      </c>
      <c r="AY1128" s="17" t="s">
        <v>518</v>
      </c>
      <c r="AZ1128">
        <v>1</v>
      </c>
      <c r="BA1128">
        <v>0</v>
      </c>
      <c r="BB1128">
        <v>0</v>
      </c>
      <c r="BC1128">
        <v>0</v>
      </c>
      <c r="BD1128">
        <v>0</v>
      </c>
      <c r="BE1128">
        <v>0</v>
      </c>
      <c r="BF1128" s="17">
        <v>0</v>
      </c>
      <c r="BG1128">
        <v>1</v>
      </c>
      <c r="BH1128">
        <v>0</v>
      </c>
      <c r="BI1128" s="17">
        <v>0</v>
      </c>
      <c r="BJ1128">
        <v>10612</v>
      </c>
      <c r="BK1128">
        <v>394</v>
      </c>
      <c r="BL1128" s="24">
        <v>32.9</v>
      </c>
      <c r="BM1128">
        <v>1</v>
      </c>
      <c r="BN1128">
        <v>0</v>
      </c>
      <c r="BO1128">
        <v>0</v>
      </c>
      <c r="BP1128">
        <v>0</v>
      </c>
      <c r="BQ1128">
        <v>0</v>
      </c>
      <c r="BR1128">
        <v>0</v>
      </c>
      <c r="BS1128">
        <v>0</v>
      </c>
      <c r="BT1128" s="17">
        <v>0</v>
      </c>
      <c r="BU1128">
        <v>0</v>
      </c>
      <c r="BV1128">
        <v>0</v>
      </c>
      <c r="BW1128">
        <v>0</v>
      </c>
      <c r="BX1128" s="17">
        <v>1</v>
      </c>
      <c r="BY1128">
        <v>0</v>
      </c>
      <c r="BZ1128">
        <v>0</v>
      </c>
      <c r="CA1128">
        <v>0</v>
      </c>
      <c r="CB1128">
        <v>0</v>
      </c>
      <c r="CC1128" s="17">
        <v>0</v>
      </c>
      <c r="CD1128">
        <v>0</v>
      </c>
      <c r="CE1128">
        <v>0</v>
      </c>
      <c r="CF1128">
        <v>1</v>
      </c>
      <c r="CG1128">
        <v>1</v>
      </c>
      <c r="CH1128">
        <v>0</v>
      </c>
      <c r="CI1128">
        <v>0</v>
      </c>
      <c r="CJ1128">
        <v>0</v>
      </c>
      <c r="CK1128">
        <v>0</v>
      </c>
      <c r="CL1128">
        <v>0</v>
      </c>
      <c r="CM1128">
        <v>0</v>
      </c>
      <c r="CN1128">
        <v>1</v>
      </c>
      <c r="CO1128" s="17">
        <v>0</v>
      </c>
      <c r="CP1128">
        <v>3.0070000000000001</v>
      </c>
      <c r="CQ1128">
        <v>321</v>
      </c>
      <c r="CR1128">
        <v>1</v>
      </c>
      <c r="CS1128">
        <v>0</v>
      </c>
      <c r="CT1128">
        <v>4</v>
      </c>
      <c r="CZ1128" s="33" t="s">
        <v>85</v>
      </c>
    </row>
    <row r="1129" spans="1:104" x14ac:dyDescent="0.25">
      <c r="A1129">
        <v>1128</v>
      </c>
      <c r="B1129">
        <v>76</v>
      </c>
      <c r="C1129" s="24" t="s">
        <v>4081</v>
      </c>
      <c r="D1129" s="12">
        <v>1.7</v>
      </c>
      <c r="E1129" s="13">
        <v>0.3</v>
      </c>
      <c r="F1129" s="7">
        <f t="shared" si="268"/>
        <v>5.666666666666667</v>
      </c>
      <c r="G1129" s="7">
        <f t="shared" si="258"/>
        <v>1.4</v>
      </c>
      <c r="H1129" s="15">
        <f t="shared" si="259"/>
        <v>2</v>
      </c>
      <c r="I1129" s="11">
        <f t="shared" si="260"/>
        <v>3.0657016823745113E-2</v>
      </c>
      <c r="J1129" s="32">
        <f t="shared" si="261"/>
        <v>5.4100617924256076E-3</v>
      </c>
      <c r="K1129" s="32">
        <f t="shared" si="262"/>
        <v>184.84077231799026</v>
      </c>
      <c r="L1129" s="8">
        <v>0</v>
      </c>
      <c r="M1129" s="9">
        <v>1</v>
      </c>
      <c r="N1129" s="8">
        <v>0</v>
      </c>
      <c r="O1129" s="9">
        <v>0</v>
      </c>
      <c r="P1129" s="9">
        <v>1</v>
      </c>
      <c r="Q1129" s="9">
        <v>0</v>
      </c>
      <c r="R1129" s="9">
        <v>0</v>
      </c>
      <c r="S1129" s="8">
        <v>34139</v>
      </c>
      <c r="T1129" s="9">
        <v>4</v>
      </c>
      <c r="U1129" s="9">
        <f t="shared" si="263"/>
        <v>34134</v>
      </c>
      <c r="V1129" s="9">
        <f t="shared" si="264"/>
        <v>10</v>
      </c>
      <c r="W1129" s="7">
        <v>8.65</v>
      </c>
      <c r="X1129" s="7">
        <f t="shared" si="269"/>
        <v>18.25</v>
      </c>
      <c r="Y1129" s="9">
        <v>1</v>
      </c>
      <c r="Z1129" s="9">
        <v>0</v>
      </c>
      <c r="AA1129" s="9">
        <v>0</v>
      </c>
      <c r="AB1129" s="9">
        <v>0</v>
      </c>
      <c r="AC1129" s="9">
        <v>0</v>
      </c>
      <c r="AD1129" s="29">
        <v>1</v>
      </c>
      <c r="AE1129" s="9">
        <v>1</v>
      </c>
      <c r="AF1129" s="9">
        <v>0</v>
      </c>
      <c r="AG1129" s="29">
        <v>0</v>
      </c>
      <c r="AH1129" s="9">
        <v>0</v>
      </c>
      <c r="AI1129" s="29">
        <v>1</v>
      </c>
      <c r="AJ1129" s="20">
        <v>1991</v>
      </c>
      <c r="AK1129" s="32" t="s">
        <v>98</v>
      </c>
      <c r="AL1129" s="32" t="s">
        <v>98</v>
      </c>
      <c r="AM1129" s="32" t="s">
        <v>98</v>
      </c>
      <c r="AN1129" s="42" t="s">
        <v>98</v>
      </c>
      <c r="AO1129" s="41">
        <v>0.5</v>
      </c>
      <c r="AP1129" s="17">
        <f t="shared" si="270"/>
        <v>0.5</v>
      </c>
      <c r="AQ1129">
        <v>1</v>
      </c>
      <c r="AR1129" s="39">
        <v>0</v>
      </c>
      <c r="AS1129" t="s">
        <v>98</v>
      </c>
      <c r="AT1129" s="39" t="s">
        <v>98</v>
      </c>
      <c r="AU1129">
        <v>0</v>
      </c>
      <c r="AV1129" s="17">
        <v>1</v>
      </c>
      <c r="AW1129" t="s">
        <v>98</v>
      </c>
      <c r="AX1129" s="17" t="s">
        <v>98</v>
      </c>
      <c r="AY1129" s="17" t="s">
        <v>518</v>
      </c>
      <c r="AZ1129">
        <v>1</v>
      </c>
      <c r="BA1129">
        <v>0</v>
      </c>
      <c r="BB1129">
        <v>0</v>
      </c>
      <c r="BC1129">
        <v>0</v>
      </c>
      <c r="BD1129">
        <v>0</v>
      </c>
      <c r="BE1129">
        <v>0</v>
      </c>
      <c r="BF1129" s="17">
        <v>0</v>
      </c>
      <c r="BG1129">
        <v>1</v>
      </c>
      <c r="BH1129">
        <v>0</v>
      </c>
      <c r="BI1129" s="17">
        <v>0</v>
      </c>
      <c r="BJ1129">
        <v>10717</v>
      </c>
      <c r="BK1129">
        <v>416</v>
      </c>
      <c r="BL1129" s="24">
        <v>32.9</v>
      </c>
      <c r="BM1129">
        <v>1</v>
      </c>
      <c r="BN1129">
        <v>0</v>
      </c>
      <c r="BO1129">
        <v>0</v>
      </c>
      <c r="BP1129">
        <v>0</v>
      </c>
      <c r="BQ1129">
        <v>0</v>
      </c>
      <c r="BR1129">
        <v>0</v>
      </c>
      <c r="BS1129">
        <v>0</v>
      </c>
      <c r="BT1129" s="17">
        <v>0</v>
      </c>
      <c r="BU1129">
        <v>0</v>
      </c>
      <c r="BV1129">
        <v>0</v>
      </c>
      <c r="BW1129">
        <v>0</v>
      </c>
      <c r="BX1129" s="17">
        <v>1</v>
      </c>
      <c r="BY1129">
        <v>0</v>
      </c>
      <c r="BZ1129">
        <v>0</v>
      </c>
      <c r="CA1129">
        <v>0</v>
      </c>
      <c r="CB1129">
        <v>0</v>
      </c>
      <c r="CC1129" s="17">
        <v>0</v>
      </c>
      <c r="CD1129">
        <v>0</v>
      </c>
      <c r="CE1129">
        <v>0</v>
      </c>
      <c r="CF1129">
        <v>1</v>
      </c>
      <c r="CG1129">
        <v>1</v>
      </c>
      <c r="CH1129">
        <v>0</v>
      </c>
      <c r="CI1129">
        <v>0</v>
      </c>
      <c r="CJ1129">
        <v>0</v>
      </c>
      <c r="CK1129">
        <v>0</v>
      </c>
      <c r="CL1129">
        <v>0</v>
      </c>
      <c r="CM1129">
        <v>0</v>
      </c>
      <c r="CN1129">
        <v>1</v>
      </c>
      <c r="CO1129" s="17">
        <v>0</v>
      </c>
      <c r="CP1129">
        <v>3.0070000000000001</v>
      </c>
      <c r="CQ1129">
        <v>321</v>
      </c>
      <c r="CR1129">
        <v>1</v>
      </c>
      <c r="CS1129">
        <v>0</v>
      </c>
      <c r="CT1129">
        <v>4</v>
      </c>
      <c r="CZ1129" s="33" t="s">
        <v>85</v>
      </c>
    </row>
    <row r="1130" spans="1:104" x14ac:dyDescent="0.25">
      <c r="A1130">
        <v>1129</v>
      </c>
      <c r="B1130">
        <v>77</v>
      </c>
      <c r="C1130" s="24" t="s">
        <v>4085</v>
      </c>
      <c r="D1130" s="12">
        <v>7.15</v>
      </c>
      <c r="E1130" s="13">
        <v>2.19</v>
      </c>
      <c r="F1130" s="7">
        <f t="shared" si="268"/>
        <v>3.2648401826484021</v>
      </c>
      <c r="G1130" s="7">
        <f t="shared" si="258"/>
        <v>4.9600000000000009</v>
      </c>
      <c r="H1130" s="15">
        <f t="shared" si="259"/>
        <v>9.34</v>
      </c>
      <c r="I1130" s="11">
        <f t="shared" si="260"/>
        <v>6.5664947449103166E-3</v>
      </c>
      <c r="J1130" s="32">
        <f t="shared" si="261"/>
        <v>2.0112760127767261E-3</v>
      </c>
      <c r="K1130" s="32">
        <f t="shared" si="262"/>
        <v>497.19680125823243</v>
      </c>
      <c r="L1130" s="8">
        <v>1</v>
      </c>
      <c r="M1130" s="9">
        <v>0</v>
      </c>
      <c r="N1130" s="8">
        <v>0</v>
      </c>
      <c r="O1130" s="9">
        <v>0</v>
      </c>
      <c r="P1130" s="9">
        <v>0</v>
      </c>
      <c r="Q1130" s="9">
        <v>1</v>
      </c>
      <c r="R1130" s="9">
        <v>0</v>
      </c>
      <c r="S1130" s="8">
        <v>247199</v>
      </c>
      <c r="T1130" s="9">
        <v>4</v>
      </c>
      <c r="U1130" s="9">
        <f t="shared" si="263"/>
        <v>247194</v>
      </c>
      <c r="V1130" s="9">
        <f t="shared" si="264"/>
        <v>28</v>
      </c>
      <c r="W1130" s="7">
        <v>12.79</v>
      </c>
      <c r="X1130" s="7">
        <f t="shared" si="269"/>
        <v>35.71</v>
      </c>
      <c r="Y1130" s="9">
        <v>1</v>
      </c>
      <c r="Z1130" s="9">
        <v>0</v>
      </c>
      <c r="AA1130" s="9">
        <v>0</v>
      </c>
      <c r="AB1130" s="9">
        <v>0</v>
      </c>
      <c r="AC1130" s="9">
        <v>1</v>
      </c>
      <c r="AD1130" s="29">
        <v>0</v>
      </c>
      <c r="AE1130" s="9">
        <v>0</v>
      </c>
      <c r="AF1130" s="9">
        <v>1</v>
      </c>
      <c r="AG1130" s="29">
        <v>0</v>
      </c>
      <c r="AH1130" s="9">
        <v>1</v>
      </c>
      <c r="AI1130" s="29">
        <v>0</v>
      </c>
      <c r="AJ1130" s="20">
        <v>1970</v>
      </c>
      <c r="AK1130" s="32">
        <f t="shared" ref="AK1130:AL1157" si="271">(1-$AM1130-$AN1130)/2</f>
        <v>0.11499999999999999</v>
      </c>
      <c r="AL1130" s="32">
        <f t="shared" si="271"/>
        <v>0.11499999999999999</v>
      </c>
      <c r="AM1130" s="32">
        <f>0.77-AN1130</f>
        <v>0.53</v>
      </c>
      <c r="AN1130" s="42">
        <v>0.24</v>
      </c>
      <c r="AO1130" s="41" t="s">
        <v>98</v>
      </c>
      <c r="AP1130" s="17" t="s">
        <v>98</v>
      </c>
      <c r="AQ1130">
        <v>1</v>
      </c>
      <c r="AR1130" s="39">
        <v>0</v>
      </c>
      <c r="AS1130" t="s">
        <v>98</v>
      </c>
      <c r="AT1130" s="39" t="s">
        <v>98</v>
      </c>
      <c r="AU1130">
        <v>0</v>
      </c>
      <c r="AV1130" s="17">
        <v>1</v>
      </c>
      <c r="AW1130" t="s">
        <v>98</v>
      </c>
      <c r="AX1130" s="17" t="s">
        <v>98</v>
      </c>
      <c r="AY1130" s="17" t="s">
        <v>233</v>
      </c>
      <c r="AZ1130">
        <v>1</v>
      </c>
      <c r="BA1130">
        <v>0</v>
      </c>
      <c r="BB1130">
        <v>0</v>
      </c>
      <c r="BC1130">
        <v>0</v>
      </c>
      <c r="BD1130">
        <v>0</v>
      </c>
      <c r="BE1130">
        <v>0</v>
      </c>
      <c r="BF1130" s="17">
        <v>0</v>
      </c>
      <c r="BG1130">
        <v>1</v>
      </c>
      <c r="BH1130">
        <v>0</v>
      </c>
      <c r="BI1130" s="17">
        <v>0</v>
      </c>
      <c r="BJ1130">
        <v>15553</v>
      </c>
      <c r="BK1130">
        <v>23227</v>
      </c>
      <c r="BL1130" s="24">
        <v>54.5</v>
      </c>
      <c r="BM1130">
        <v>0</v>
      </c>
      <c r="BN1130">
        <v>0</v>
      </c>
      <c r="BO1130">
        <v>0</v>
      </c>
      <c r="BP1130">
        <v>0</v>
      </c>
      <c r="BQ1130">
        <v>0</v>
      </c>
      <c r="BR1130">
        <v>0</v>
      </c>
      <c r="BS1130">
        <v>0</v>
      </c>
      <c r="BT1130" s="17">
        <v>1</v>
      </c>
      <c r="BU1130">
        <v>0</v>
      </c>
      <c r="BV1130">
        <v>0</v>
      </c>
      <c r="BW1130">
        <v>1</v>
      </c>
      <c r="BX1130" s="17">
        <v>0</v>
      </c>
      <c r="BY1130">
        <v>0</v>
      </c>
      <c r="BZ1130">
        <v>0</v>
      </c>
      <c r="CA1130">
        <v>0</v>
      </c>
      <c r="CB1130">
        <v>0</v>
      </c>
      <c r="CC1130" s="17">
        <v>1</v>
      </c>
      <c r="CD1130">
        <v>1</v>
      </c>
      <c r="CE1130">
        <v>1</v>
      </c>
      <c r="CF1130">
        <v>0</v>
      </c>
      <c r="CG1130">
        <v>0</v>
      </c>
      <c r="CH1130">
        <v>1</v>
      </c>
      <c r="CI1130">
        <v>0</v>
      </c>
      <c r="CJ1130">
        <v>0</v>
      </c>
      <c r="CK1130">
        <v>1</v>
      </c>
      <c r="CL1130">
        <v>0</v>
      </c>
      <c r="CM1130">
        <v>0</v>
      </c>
      <c r="CN1130">
        <v>1</v>
      </c>
      <c r="CO1130" s="17">
        <v>0</v>
      </c>
      <c r="CP1130">
        <v>3.0920000000000001</v>
      </c>
      <c r="CQ1130">
        <v>3590</v>
      </c>
      <c r="CR1130">
        <v>1</v>
      </c>
      <c r="CS1130">
        <v>0</v>
      </c>
      <c r="CT1130">
        <v>0</v>
      </c>
      <c r="CZ1130" s="33" t="s">
        <v>85</v>
      </c>
    </row>
    <row r="1131" spans="1:104" x14ac:dyDescent="0.25">
      <c r="A1131">
        <v>1130</v>
      </c>
      <c r="B1131">
        <v>77</v>
      </c>
      <c r="C1131" s="24" t="s">
        <v>4085</v>
      </c>
      <c r="D1131" s="12">
        <v>8.01</v>
      </c>
      <c r="E1131" s="13">
        <v>0.04</v>
      </c>
      <c r="F1131" s="7">
        <f t="shared" si="268"/>
        <v>200.25</v>
      </c>
      <c r="G1131" s="7">
        <f t="shared" si="258"/>
        <v>7.97</v>
      </c>
      <c r="H1131" s="15">
        <f t="shared" si="259"/>
        <v>8.0499999999999989</v>
      </c>
      <c r="I1131" s="11">
        <f t="shared" si="260"/>
        <v>0.37360200604099453</v>
      </c>
      <c r="J1131" s="32">
        <f t="shared" si="261"/>
        <v>1.8656779327889863E-3</v>
      </c>
      <c r="K1131" s="32">
        <f t="shared" si="262"/>
        <v>535.99819262754977</v>
      </c>
      <c r="L1131" s="8">
        <v>1</v>
      </c>
      <c r="M1131" s="9">
        <v>0</v>
      </c>
      <c r="N1131" s="8">
        <v>0</v>
      </c>
      <c r="O1131" s="9">
        <v>0</v>
      </c>
      <c r="P1131" s="9">
        <v>0</v>
      </c>
      <c r="Q1131" s="9">
        <v>1</v>
      </c>
      <c r="R1131" s="9">
        <v>0</v>
      </c>
      <c r="S1131" s="8">
        <v>247199</v>
      </c>
      <c r="T1131" s="9">
        <v>4</v>
      </c>
      <c r="U1131" s="9">
        <f t="shared" si="263"/>
        <v>247194</v>
      </c>
      <c r="V1131" s="9">
        <f t="shared" si="264"/>
        <v>28</v>
      </c>
      <c r="W1131" s="7">
        <v>12.79</v>
      </c>
      <c r="X1131" s="7">
        <f t="shared" si="269"/>
        <v>35.71</v>
      </c>
      <c r="Y1131" s="9">
        <v>1</v>
      </c>
      <c r="Z1131" s="9">
        <v>0</v>
      </c>
      <c r="AA1131" s="9">
        <v>0</v>
      </c>
      <c r="AB1131" s="9">
        <v>0</v>
      </c>
      <c r="AC1131" s="9">
        <v>1</v>
      </c>
      <c r="AD1131" s="29">
        <v>0</v>
      </c>
      <c r="AE1131" s="9">
        <v>0</v>
      </c>
      <c r="AF1131" s="9">
        <v>1</v>
      </c>
      <c r="AG1131" s="29">
        <v>0</v>
      </c>
      <c r="AH1131" s="9">
        <v>1</v>
      </c>
      <c r="AI1131" s="29">
        <v>0</v>
      </c>
      <c r="AJ1131" s="20">
        <v>1970</v>
      </c>
      <c r="AK1131" s="32">
        <f t="shared" si="271"/>
        <v>0.11499999999999999</v>
      </c>
      <c r="AL1131" s="32">
        <f t="shared" si="271"/>
        <v>0.11499999999999999</v>
      </c>
      <c r="AM1131" s="32">
        <f>0.77-AN1131</f>
        <v>0.53</v>
      </c>
      <c r="AN1131" s="42">
        <v>0.24</v>
      </c>
      <c r="AO1131" s="41" t="s">
        <v>98</v>
      </c>
      <c r="AP1131" s="17" t="s">
        <v>98</v>
      </c>
      <c r="AQ1131">
        <v>1</v>
      </c>
      <c r="AR1131" s="39">
        <v>0</v>
      </c>
      <c r="AS1131" t="s">
        <v>98</v>
      </c>
      <c r="AT1131" s="39" t="s">
        <v>98</v>
      </c>
      <c r="AU1131">
        <v>0</v>
      </c>
      <c r="AV1131" s="17">
        <v>1</v>
      </c>
      <c r="AW1131" t="s">
        <v>98</v>
      </c>
      <c r="AX1131" s="17" t="s">
        <v>98</v>
      </c>
      <c r="AY1131" s="17" t="s">
        <v>233</v>
      </c>
      <c r="AZ1131">
        <v>1</v>
      </c>
      <c r="BA1131">
        <v>0</v>
      </c>
      <c r="BB1131">
        <v>0</v>
      </c>
      <c r="BC1131">
        <v>0</v>
      </c>
      <c r="BD1131">
        <v>0</v>
      </c>
      <c r="BE1131">
        <v>0</v>
      </c>
      <c r="BF1131" s="17">
        <v>0</v>
      </c>
      <c r="BG1131">
        <v>1</v>
      </c>
      <c r="BH1131">
        <v>0</v>
      </c>
      <c r="BI1131" s="17">
        <v>0</v>
      </c>
      <c r="BJ1131">
        <v>15553</v>
      </c>
      <c r="BK1131">
        <v>23227</v>
      </c>
      <c r="BL1131" s="24">
        <v>54.5</v>
      </c>
      <c r="BM1131">
        <v>1</v>
      </c>
      <c r="BN1131">
        <v>0</v>
      </c>
      <c r="BO1131">
        <v>0</v>
      </c>
      <c r="BP1131">
        <v>0</v>
      </c>
      <c r="BQ1131">
        <v>0</v>
      </c>
      <c r="BR1131">
        <v>0</v>
      </c>
      <c r="BS1131">
        <v>0</v>
      </c>
      <c r="BT1131" s="17">
        <v>0</v>
      </c>
      <c r="BU1131">
        <v>0</v>
      </c>
      <c r="BV1131">
        <v>0</v>
      </c>
      <c r="BW1131">
        <v>1</v>
      </c>
      <c r="BX1131" s="17">
        <v>0</v>
      </c>
      <c r="BY1131">
        <v>0</v>
      </c>
      <c r="BZ1131">
        <v>0</v>
      </c>
      <c r="CA1131">
        <v>0</v>
      </c>
      <c r="CB1131">
        <v>0</v>
      </c>
      <c r="CC1131" s="17">
        <v>0</v>
      </c>
      <c r="CD1131">
        <v>1</v>
      </c>
      <c r="CE1131">
        <v>1</v>
      </c>
      <c r="CF1131">
        <v>0</v>
      </c>
      <c r="CG1131">
        <v>0</v>
      </c>
      <c r="CH1131">
        <v>1</v>
      </c>
      <c r="CI1131">
        <v>0</v>
      </c>
      <c r="CJ1131">
        <v>0</v>
      </c>
      <c r="CK1131">
        <v>1</v>
      </c>
      <c r="CL1131">
        <v>0</v>
      </c>
      <c r="CM1131">
        <v>0</v>
      </c>
      <c r="CN1131">
        <v>1</v>
      </c>
      <c r="CO1131" s="17">
        <v>0</v>
      </c>
      <c r="CP1131">
        <v>3.0920000000000001</v>
      </c>
      <c r="CQ1131">
        <v>3590</v>
      </c>
      <c r="CR1131">
        <v>1</v>
      </c>
      <c r="CS1131">
        <v>0</v>
      </c>
      <c r="CT1131">
        <v>0</v>
      </c>
      <c r="CZ1131" s="33" t="s">
        <v>85</v>
      </c>
    </row>
    <row r="1132" spans="1:104" x14ac:dyDescent="0.25">
      <c r="A1132">
        <v>1131</v>
      </c>
      <c r="B1132">
        <v>77</v>
      </c>
      <c r="C1132" s="24" t="s">
        <v>4085</v>
      </c>
      <c r="D1132" s="12">
        <v>10.199999999999999</v>
      </c>
      <c r="E1132" s="13">
        <v>2.39</v>
      </c>
      <c r="F1132" s="7">
        <f t="shared" si="268"/>
        <v>4.2677824267782425</v>
      </c>
      <c r="G1132" s="7">
        <f t="shared" si="258"/>
        <v>7.8099999999999987</v>
      </c>
      <c r="H1132" s="15">
        <f t="shared" si="259"/>
        <v>12.59</v>
      </c>
      <c r="I1132" s="11">
        <f t="shared" si="260"/>
        <v>7.457304732321892E-3</v>
      </c>
      <c r="J1132" s="32">
        <f t="shared" si="261"/>
        <v>1.7473488539460121E-3</v>
      </c>
      <c r="K1132" s="32">
        <f t="shared" si="262"/>
        <v>572.29556521682252</v>
      </c>
      <c r="L1132" s="8">
        <v>1</v>
      </c>
      <c r="M1132" s="9">
        <v>0</v>
      </c>
      <c r="N1132" s="8">
        <v>0</v>
      </c>
      <c r="O1132" s="9">
        <v>0</v>
      </c>
      <c r="P1132" s="9">
        <v>0</v>
      </c>
      <c r="Q1132" s="9">
        <v>1</v>
      </c>
      <c r="R1132" s="9">
        <v>0</v>
      </c>
      <c r="S1132" s="8">
        <v>327509</v>
      </c>
      <c r="T1132" s="9">
        <v>4</v>
      </c>
      <c r="U1132" s="9">
        <f t="shared" si="263"/>
        <v>327504</v>
      </c>
      <c r="V1132" s="9">
        <f t="shared" si="264"/>
        <v>28</v>
      </c>
      <c r="W1132" s="7">
        <v>12.79</v>
      </c>
      <c r="X1132" s="7">
        <f t="shared" si="269"/>
        <v>35.71</v>
      </c>
      <c r="Y1132" s="9">
        <v>1</v>
      </c>
      <c r="Z1132" s="9">
        <v>0</v>
      </c>
      <c r="AA1132" s="9">
        <v>0</v>
      </c>
      <c r="AB1132" s="9">
        <v>0</v>
      </c>
      <c r="AC1132" s="9">
        <v>1</v>
      </c>
      <c r="AD1132" s="29">
        <v>0</v>
      </c>
      <c r="AE1132" s="9">
        <v>0</v>
      </c>
      <c r="AF1132" s="9">
        <v>1</v>
      </c>
      <c r="AG1132" s="29">
        <v>0</v>
      </c>
      <c r="AH1132" s="9">
        <v>1</v>
      </c>
      <c r="AI1132" s="29">
        <v>0</v>
      </c>
      <c r="AJ1132" s="20">
        <v>1970</v>
      </c>
      <c r="AK1132" s="32">
        <f t="shared" si="271"/>
        <v>0.11499999999999999</v>
      </c>
      <c r="AL1132" s="32">
        <f t="shared" si="271"/>
        <v>0.11499999999999999</v>
      </c>
      <c r="AM1132" s="32">
        <f>0.77-AN1132</f>
        <v>0.53</v>
      </c>
      <c r="AN1132" s="42">
        <v>0.24</v>
      </c>
      <c r="AO1132" s="41" t="s">
        <v>98</v>
      </c>
      <c r="AP1132" s="17" t="s">
        <v>98</v>
      </c>
      <c r="AQ1132">
        <v>1</v>
      </c>
      <c r="AR1132" s="39">
        <v>0</v>
      </c>
      <c r="AS1132" t="s">
        <v>98</v>
      </c>
      <c r="AT1132" s="39" t="s">
        <v>98</v>
      </c>
      <c r="AU1132">
        <v>0</v>
      </c>
      <c r="AV1132" s="17">
        <v>1</v>
      </c>
      <c r="AW1132" t="s">
        <v>98</v>
      </c>
      <c r="AX1132" s="17" t="s">
        <v>98</v>
      </c>
      <c r="AY1132" s="17" t="s">
        <v>233</v>
      </c>
      <c r="AZ1132">
        <v>1</v>
      </c>
      <c r="BA1132">
        <v>0</v>
      </c>
      <c r="BB1132">
        <v>0</v>
      </c>
      <c r="BC1132">
        <v>0</v>
      </c>
      <c r="BD1132">
        <v>0</v>
      </c>
      <c r="BE1132">
        <v>0</v>
      </c>
      <c r="BF1132" s="17">
        <v>0</v>
      </c>
      <c r="BG1132">
        <v>1</v>
      </c>
      <c r="BH1132">
        <v>0</v>
      </c>
      <c r="BI1132" s="17">
        <v>0</v>
      </c>
      <c r="BJ1132">
        <v>15553</v>
      </c>
      <c r="BK1132">
        <v>23227</v>
      </c>
      <c r="BL1132" s="24">
        <v>54.5</v>
      </c>
      <c r="BM1132">
        <v>0</v>
      </c>
      <c r="BN1132">
        <v>0</v>
      </c>
      <c r="BO1132">
        <v>0</v>
      </c>
      <c r="BP1132">
        <v>0</v>
      </c>
      <c r="BQ1132">
        <v>0</v>
      </c>
      <c r="BR1132">
        <v>0</v>
      </c>
      <c r="BS1132">
        <v>0</v>
      </c>
      <c r="BT1132" s="17">
        <v>1</v>
      </c>
      <c r="BU1132">
        <v>0</v>
      </c>
      <c r="BV1132">
        <v>0</v>
      </c>
      <c r="BW1132">
        <v>1</v>
      </c>
      <c r="BX1132" s="17">
        <v>0</v>
      </c>
      <c r="BY1132">
        <v>0</v>
      </c>
      <c r="BZ1132">
        <v>0</v>
      </c>
      <c r="CA1132">
        <v>0</v>
      </c>
      <c r="CB1132">
        <v>0</v>
      </c>
      <c r="CC1132" s="17">
        <v>1</v>
      </c>
      <c r="CD1132">
        <v>1</v>
      </c>
      <c r="CE1132">
        <v>1</v>
      </c>
      <c r="CF1132">
        <v>0</v>
      </c>
      <c r="CG1132">
        <v>0</v>
      </c>
      <c r="CH1132">
        <v>1</v>
      </c>
      <c r="CI1132">
        <v>0</v>
      </c>
      <c r="CJ1132">
        <v>0</v>
      </c>
      <c r="CK1132">
        <v>1</v>
      </c>
      <c r="CL1132">
        <v>0</v>
      </c>
      <c r="CM1132">
        <v>0</v>
      </c>
      <c r="CN1132">
        <v>1</v>
      </c>
      <c r="CO1132" s="17">
        <v>0</v>
      </c>
      <c r="CP1132">
        <v>3.0920000000000001</v>
      </c>
      <c r="CQ1132">
        <v>3590</v>
      </c>
      <c r="CR1132">
        <v>1</v>
      </c>
      <c r="CS1132">
        <v>0</v>
      </c>
      <c r="CT1132">
        <v>0</v>
      </c>
      <c r="CZ1132" s="33" t="s">
        <v>85</v>
      </c>
    </row>
    <row r="1133" spans="1:104" x14ac:dyDescent="0.25">
      <c r="A1133">
        <v>1132</v>
      </c>
      <c r="B1133">
        <v>77</v>
      </c>
      <c r="C1133" s="24" t="s">
        <v>4085</v>
      </c>
      <c r="D1133" s="12">
        <v>7.09</v>
      </c>
      <c r="E1133" s="13">
        <v>0.03</v>
      </c>
      <c r="F1133" s="7">
        <f t="shared" si="268"/>
        <v>236.33333333333334</v>
      </c>
      <c r="G1133" s="7">
        <f t="shared" si="258"/>
        <v>7.06</v>
      </c>
      <c r="H1133" s="15">
        <f t="shared" si="259"/>
        <v>7.12</v>
      </c>
      <c r="I1133" s="11">
        <f t="shared" si="260"/>
        <v>0.38170076453554541</v>
      </c>
      <c r="J1133" s="32">
        <f t="shared" si="261"/>
        <v>1.6150949134085138E-3</v>
      </c>
      <c r="K1133" s="32">
        <f t="shared" si="262"/>
        <v>619.15865853950913</v>
      </c>
      <c r="L1133" s="8">
        <v>1</v>
      </c>
      <c r="M1133" s="9">
        <v>0</v>
      </c>
      <c r="N1133" s="8">
        <v>0</v>
      </c>
      <c r="O1133" s="9">
        <v>0</v>
      </c>
      <c r="P1133" s="9">
        <v>0</v>
      </c>
      <c r="Q1133" s="9">
        <v>1</v>
      </c>
      <c r="R1133" s="9">
        <v>0</v>
      </c>
      <c r="S1133" s="8">
        <v>327509</v>
      </c>
      <c r="T1133" s="9">
        <v>4</v>
      </c>
      <c r="U1133" s="9">
        <f t="shared" si="263"/>
        <v>327504</v>
      </c>
      <c r="V1133" s="9">
        <f t="shared" si="264"/>
        <v>28</v>
      </c>
      <c r="W1133" s="7">
        <v>12.79</v>
      </c>
      <c r="X1133" s="7">
        <f t="shared" si="269"/>
        <v>35.71</v>
      </c>
      <c r="Y1133" s="9">
        <v>1</v>
      </c>
      <c r="Z1133" s="9">
        <v>0</v>
      </c>
      <c r="AA1133" s="9">
        <v>0</v>
      </c>
      <c r="AB1133" s="9">
        <v>0</v>
      </c>
      <c r="AC1133" s="9">
        <v>1</v>
      </c>
      <c r="AD1133" s="29">
        <v>0</v>
      </c>
      <c r="AE1133" s="9">
        <v>0</v>
      </c>
      <c r="AF1133" s="9">
        <v>1</v>
      </c>
      <c r="AG1133" s="29">
        <v>0</v>
      </c>
      <c r="AH1133" s="9">
        <v>1</v>
      </c>
      <c r="AI1133" s="29">
        <v>0</v>
      </c>
      <c r="AJ1133" s="20">
        <v>1970</v>
      </c>
      <c r="AK1133" s="32">
        <f t="shared" si="271"/>
        <v>0.11499999999999999</v>
      </c>
      <c r="AL1133" s="32">
        <f t="shared" si="271"/>
        <v>0.11499999999999999</v>
      </c>
      <c r="AM1133" s="32">
        <f>0.77-AN1133</f>
        <v>0.53</v>
      </c>
      <c r="AN1133" s="42">
        <v>0.24</v>
      </c>
      <c r="AO1133" s="41" t="s">
        <v>98</v>
      </c>
      <c r="AP1133" s="17" t="s">
        <v>98</v>
      </c>
      <c r="AQ1133">
        <v>1</v>
      </c>
      <c r="AR1133" s="39">
        <v>0</v>
      </c>
      <c r="AS1133" t="s">
        <v>98</v>
      </c>
      <c r="AT1133" s="39" t="s">
        <v>98</v>
      </c>
      <c r="AU1133">
        <v>0</v>
      </c>
      <c r="AV1133" s="17">
        <v>1</v>
      </c>
      <c r="AW1133" t="s">
        <v>98</v>
      </c>
      <c r="AX1133" s="17" t="s">
        <v>98</v>
      </c>
      <c r="AY1133" s="17" t="s">
        <v>233</v>
      </c>
      <c r="AZ1133">
        <v>1</v>
      </c>
      <c r="BA1133">
        <v>0</v>
      </c>
      <c r="BB1133">
        <v>0</v>
      </c>
      <c r="BC1133">
        <v>0</v>
      </c>
      <c r="BD1133">
        <v>0</v>
      </c>
      <c r="BE1133">
        <v>0</v>
      </c>
      <c r="BF1133" s="17">
        <v>0</v>
      </c>
      <c r="BG1133">
        <v>1</v>
      </c>
      <c r="BH1133">
        <v>0</v>
      </c>
      <c r="BI1133" s="17">
        <v>0</v>
      </c>
      <c r="BJ1133">
        <v>15553</v>
      </c>
      <c r="BK1133">
        <v>23227</v>
      </c>
      <c r="BL1133" s="24">
        <v>54.5</v>
      </c>
      <c r="BM1133">
        <v>1</v>
      </c>
      <c r="BN1133">
        <v>0</v>
      </c>
      <c r="BO1133">
        <v>0</v>
      </c>
      <c r="BP1133">
        <v>0</v>
      </c>
      <c r="BQ1133">
        <v>0</v>
      </c>
      <c r="BR1133">
        <v>0</v>
      </c>
      <c r="BS1133">
        <v>0</v>
      </c>
      <c r="BT1133" s="17">
        <v>0</v>
      </c>
      <c r="BU1133">
        <v>0</v>
      </c>
      <c r="BV1133">
        <v>0</v>
      </c>
      <c r="BW1133">
        <v>1</v>
      </c>
      <c r="BX1133" s="17">
        <v>0</v>
      </c>
      <c r="BY1133">
        <v>0</v>
      </c>
      <c r="BZ1133">
        <v>0</v>
      </c>
      <c r="CA1133">
        <v>0</v>
      </c>
      <c r="CB1133">
        <v>0</v>
      </c>
      <c r="CC1133" s="17">
        <v>0</v>
      </c>
      <c r="CD1133">
        <v>1</v>
      </c>
      <c r="CE1133">
        <v>1</v>
      </c>
      <c r="CF1133">
        <v>0</v>
      </c>
      <c r="CG1133">
        <v>0</v>
      </c>
      <c r="CH1133">
        <v>1</v>
      </c>
      <c r="CI1133">
        <v>0</v>
      </c>
      <c r="CJ1133">
        <v>0</v>
      </c>
      <c r="CK1133">
        <v>1</v>
      </c>
      <c r="CL1133">
        <v>0</v>
      </c>
      <c r="CM1133">
        <v>0</v>
      </c>
      <c r="CN1133">
        <v>1</v>
      </c>
      <c r="CO1133" s="17">
        <v>0</v>
      </c>
      <c r="CP1133">
        <v>3.0920000000000001</v>
      </c>
      <c r="CQ1133">
        <v>3590</v>
      </c>
      <c r="CR1133">
        <v>1</v>
      </c>
      <c r="CS1133">
        <v>0</v>
      </c>
      <c r="CT1133">
        <v>0</v>
      </c>
      <c r="CZ1133" s="33" t="s">
        <v>85</v>
      </c>
    </row>
    <row r="1134" spans="1:104" x14ac:dyDescent="0.25">
      <c r="A1134">
        <v>1133</v>
      </c>
      <c r="B1134">
        <v>77</v>
      </c>
      <c r="C1134" s="24" t="s">
        <v>4085</v>
      </c>
      <c r="D1134" s="12">
        <v>5.73</v>
      </c>
      <c r="E1134" s="13">
        <v>0.03</v>
      </c>
      <c r="F1134" s="7">
        <f t="shared" si="268"/>
        <v>191.00000000000003</v>
      </c>
      <c r="G1134" s="7">
        <f t="shared" si="258"/>
        <v>5.7</v>
      </c>
      <c r="H1134" s="15">
        <f t="shared" si="259"/>
        <v>5.7600000000000007</v>
      </c>
      <c r="I1134" s="11">
        <f t="shared" si="260"/>
        <v>0.26400865684112146</v>
      </c>
      <c r="J1134" s="32">
        <f t="shared" si="261"/>
        <v>1.3822442766550861E-3</v>
      </c>
      <c r="K1134" s="32">
        <f t="shared" si="262"/>
        <v>723.4611254241654</v>
      </c>
      <c r="L1134" s="8">
        <v>1</v>
      </c>
      <c r="M1134" s="9">
        <v>0</v>
      </c>
      <c r="N1134" s="8">
        <v>0</v>
      </c>
      <c r="O1134" s="9">
        <v>0</v>
      </c>
      <c r="P1134" s="9">
        <v>0</v>
      </c>
      <c r="Q1134" s="9">
        <v>1</v>
      </c>
      <c r="R1134" s="9">
        <v>0</v>
      </c>
      <c r="S1134" s="8">
        <v>486926</v>
      </c>
      <c r="T1134" s="9">
        <v>10</v>
      </c>
      <c r="U1134" s="9">
        <f t="shared" si="263"/>
        <v>486915</v>
      </c>
      <c r="V1134" s="9">
        <f t="shared" si="264"/>
        <v>28</v>
      </c>
      <c r="W1134" s="7">
        <v>13.56</v>
      </c>
      <c r="X1134" s="7">
        <f t="shared" si="269"/>
        <v>24.939999999999998</v>
      </c>
      <c r="Y1134" s="9">
        <v>1</v>
      </c>
      <c r="Z1134" s="9">
        <v>0</v>
      </c>
      <c r="AA1134" s="9">
        <v>0</v>
      </c>
      <c r="AB1134" s="9">
        <v>0</v>
      </c>
      <c r="AC1134" s="9">
        <v>1</v>
      </c>
      <c r="AD1134" s="29">
        <v>0</v>
      </c>
      <c r="AE1134" s="9">
        <v>0</v>
      </c>
      <c r="AF1134" s="9">
        <v>1</v>
      </c>
      <c r="AG1134" s="29">
        <v>0</v>
      </c>
      <c r="AH1134" s="9">
        <v>1</v>
      </c>
      <c r="AI1134" s="29">
        <v>0</v>
      </c>
      <c r="AJ1134" s="20">
        <v>1980</v>
      </c>
      <c r="AK1134" s="32">
        <f t="shared" si="271"/>
        <v>6.9999999999999979E-2</v>
      </c>
      <c r="AL1134" s="32">
        <f t="shared" si="271"/>
        <v>6.9999999999999979E-2</v>
      </c>
      <c r="AM1134" s="32">
        <f t="shared" ref="AM1134:AM1141" si="272">0.86-AN1134</f>
        <v>0.56000000000000005</v>
      </c>
      <c r="AN1134" s="42">
        <v>0.3</v>
      </c>
      <c r="AO1134" s="41" t="s">
        <v>98</v>
      </c>
      <c r="AP1134" s="17" t="s">
        <v>98</v>
      </c>
      <c r="AQ1134">
        <v>1</v>
      </c>
      <c r="AR1134" s="39">
        <v>0</v>
      </c>
      <c r="AS1134" t="s">
        <v>98</v>
      </c>
      <c r="AT1134" s="39" t="s">
        <v>98</v>
      </c>
      <c r="AU1134">
        <v>0</v>
      </c>
      <c r="AV1134" s="17">
        <v>1</v>
      </c>
      <c r="AW1134" t="s">
        <v>98</v>
      </c>
      <c r="AX1134" s="17" t="s">
        <v>98</v>
      </c>
      <c r="AY1134" s="17" t="s">
        <v>233</v>
      </c>
      <c r="AZ1134">
        <v>1</v>
      </c>
      <c r="BA1134">
        <v>0</v>
      </c>
      <c r="BB1134">
        <v>0</v>
      </c>
      <c r="BC1134">
        <v>0</v>
      </c>
      <c r="BD1134">
        <v>0</v>
      </c>
      <c r="BE1134">
        <v>0</v>
      </c>
      <c r="BF1134" s="17">
        <v>0</v>
      </c>
      <c r="BG1134">
        <v>1</v>
      </c>
      <c r="BH1134">
        <v>0</v>
      </c>
      <c r="BI1134" s="17">
        <v>0</v>
      </c>
      <c r="BJ1134">
        <v>19291</v>
      </c>
      <c r="BK1134">
        <v>21201</v>
      </c>
      <c r="BL1134" s="24">
        <v>44.5</v>
      </c>
      <c r="BM1134">
        <v>1</v>
      </c>
      <c r="BN1134">
        <v>0</v>
      </c>
      <c r="BO1134">
        <v>0</v>
      </c>
      <c r="BP1134">
        <v>0</v>
      </c>
      <c r="BQ1134">
        <v>0</v>
      </c>
      <c r="BR1134">
        <v>0</v>
      </c>
      <c r="BS1134">
        <v>0</v>
      </c>
      <c r="BT1134" s="17">
        <v>0</v>
      </c>
      <c r="BU1134">
        <v>0</v>
      </c>
      <c r="BV1134">
        <v>0</v>
      </c>
      <c r="BW1134">
        <v>1</v>
      </c>
      <c r="BX1134" s="17">
        <v>0</v>
      </c>
      <c r="BY1134">
        <v>0</v>
      </c>
      <c r="BZ1134">
        <v>0</v>
      </c>
      <c r="CA1134">
        <v>0</v>
      </c>
      <c r="CB1134">
        <v>0</v>
      </c>
      <c r="CC1134" s="17">
        <v>0</v>
      </c>
      <c r="CD1134">
        <v>0</v>
      </c>
      <c r="CE1134">
        <v>0</v>
      </c>
      <c r="CF1134">
        <v>0</v>
      </c>
      <c r="CG1134">
        <v>0</v>
      </c>
      <c r="CH1134">
        <v>0</v>
      </c>
      <c r="CI1134">
        <v>0</v>
      </c>
      <c r="CJ1134">
        <v>0</v>
      </c>
      <c r="CK1134">
        <v>1</v>
      </c>
      <c r="CL1134">
        <v>0</v>
      </c>
      <c r="CM1134">
        <v>0</v>
      </c>
      <c r="CN1134">
        <v>0</v>
      </c>
      <c r="CO1134" s="17">
        <v>0</v>
      </c>
      <c r="CP1134">
        <v>3.0920000000000001</v>
      </c>
      <c r="CQ1134">
        <v>3590</v>
      </c>
      <c r="CR1134">
        <v>1</v>
      </c>
      <c r="CS1134">
        <v>0</v>
      </c>
      <c r="CT1134">
        <v>0</v>
      </c>
      <c r="CZ1134" s="33" t="s">
        <v>85</v>
      </c>
    </row>
    <row r="1135" spans="1:104" x14ac:dyDescent="0.25">
      <c r="A1135">
        <v>1134</v>
      </c>
      <c r="B1135">
        <v>77</v>
      </c>
      <c r="C1135" s="24" t="s">
        <v>4085</v>
      </c>
      <c r="D1135" s="12">
        <v>5.53</v>
      </c>
      <c r="E1135" s="13">
        <v>1.38</v>
      </c>
      <c r="F1135" s="7">
        <f t="shared" si="268"/>
        <v>4.0072463768115947</v>
      </c>
      <c r="G1135" s="7">
        <f t="shared" si="258"/>
        <v>4.1500000000000004</v>
      </c>
      <c r="H1135" s="15">
        <f t="shared" si="259"/>
        <v>6.91</v>
      </c>
      <c r="I1135" s="11">
        <f t="shared" si="260"/>
        <v>5.7426494566007805E-3</v>
      </c>
      <c r="J1135" s="32">
        <f t="shared" si="261"/>
        <v>1.4330662296761442E-3</v>
      </c>
      <c r="K1135" s="32">
        <f t="shared" si="262"/>
        <v>697.80445543398787</v>
      </c>
      <c r="L1135" s="8">
        <v>1</v>
      </c>
      <c r="M1135" s="9">
        <v>0</v>
      </c>
      <c r="N1135" s="8">
        <v>0</v>
      </c>
      <c r="O1135" s="9">
        <v>0</v>
      </c>
      <c r="P1135" s="9">
        <v>0</v>
      </c>
      <c r="Q1135" s="9">
        <v>1</v>
      </c>
      <c r="R1135" s="9">
        <v>0</v>
      </c>
      <c r="S1135" s="8">
        <v>486926</v>
      </c>
      <c r="T1135" s="9">
        <v>10</v>
      </c>
      <c r="U1135" s="9">
        <f t="shared" si="263"/>
        <v>486915</v>
      </c>
      <c r="V1135" s="9">
        <f t="shared" si="264"/>
        <v>28</v>
      </c>
      <c r="W1135" s="7">
        <v>13.56</v>
      </c>
      <c r="X1135" s="7">
        <f t="shared" si="269"/>
        <v>24.939999999999998</v>
      </c>
      <c r="Y1135" s="9">
        <v>1</v>
      </c>
      <c r="Z1135" s="9">
        <v>0</v>
      </c>
      <c r="AA1135" s="9">
        <v>0</v>
      </c>
      <c r="AB1135" s="9">
        <v>0</v>
      </c>
      <c r="AC1135" s="9">
        <v>1</v>
      </c>
      <c r="AD1135" s="29">
        <v>0</v>
      </c>
      <c r="AE1135" s="9">
        <v>0</v>
      </c>
      <c r="AF1135" s="9">
        <v>1</v>
      </c>
      <c r="AG1135" s="29">
        <v>0</v>
      </c>
      <c r="AH1135" s="9">
        <v>1</v>
      </c>
      <c r="AI1135" s="29">
        <v>0</v>
      </c>
      <c r="AJ1135" s="20">
        <v>1980</v>
      </c>
      <c r="AK1135" s="32">
        <f t="shared" si="271"/>
        <v>6.9999999999999979E-2</v>
      </c>
      <c r="AL1135" s="32">
        <f t="shared" si="271"/>
        <v>6.9999999999999979E-2</v>
      </c>
      <c r="AM1135" s="32">
        <f t="shared" si="272"/>
        <v>0.56000000000000005</v>
      </c>
      <c r="AN1135" s="42">
        <v>0.3</v>
      </c>
      <c r="AO1135" s="41" t="s">
        <v>98</v>
      </c>
      <c r="AP1135" s="17" t="s">
        <v>98</v>
      </c>
      <c r="AQ1135">
        <v>1</v>
      </c>
      <c r="AR1135" s="39">
        <v>0</v>
      </c>
      <c r="AS1135" t="s">
        <v>98</v>
      </c>
      <c r="AT1135" s="39" t="s">
        <v>98</v>
      </c>
      <c r="AU1135">
        <v>0</v>
      </c>
      <c r="AV1135" s="17">
        <v>1</v>
      </c>
      <c r="AW1135" t="s">
        <v>98</v>
      </c>
      <c r="AX1135" s="17" t="s">
        <v>98</v>
      </c>
      <c r="AY1135" s="17" t="s">
        <v>233</v>
      </c>
      <c r="AZ1135">
        <v>1</v>
      </c>
      <c r="BA1135">
        <v>0</v>
      </c>
      <c r="BB1135">
        <v>0</v>
      </c>
      <c r="BC1135">
        <v>0</v>
      </c>
      <c r="BD1135">
        <v>0</v>
      </c>
      <c r="BE1135">
        <v>0</v>
      </c>
      <c r="BF1135" s="17">
        <v>0</v>
      </c>
      <c r="BG1135">
        <v>1</v>
      </c>
      <c r="BH1135">
        <v>0</v>
      </c>
      <c r="BI1135" s="17">
        <v>0</v>
      </c>
      <c r="BJ1135">
        <v>19291</v>
      </c>
      <c r="BK1135">
        <v>21201</v>
      </c>
      <c r="BL1135" s="24">
        <v>44.5</v>
      </c>
      <c r="BM1135">
        <v>0</v>
      </c>
      <c r="BN1135">
        <v>0</v>
      </c>
      <c r="BO1135">
        <v>0</v>
      </c>
      <c r="BP1135">
        <v>0</v>
      </c>
      <c r="BQ1135">
        <v>1</v>
      </c>
      <c r="BR1135">
        <v>0</v>
      </c>
      <c r="BS1135">
        <v>0</v>
      </c>
      <c r="BT1135" s="17">
        <v>0</v>
      </c>
      <c r="BU1135">
        <v>0</v>
      </c>
      <c r="BV1135">
        <v>0</v>
      </c>
      <c r="BW1135">
        <v>1</v>
      </c>
      <c r="BX1135" s="17">
        <v>0</v>
      </c>
      <c r="BY1135">
        <v>0</v>
      </c>
      <c r="BZ1135">
        <v>0</v>
      </c>
      <c r="CA1135">
        <v>0</v>
      </c>
      <c r="CB1135">
        <v>0</v>
      </c>
      <c r="CC1135" s="17">
        <v>0</v>
      </c>
      <c r="CD1135">
        <v>0</v>
      </c>
      <c r="CE1135">
        <v>0</v>
      </c>
      <c r="CF1135">
        <v>0</v>
      </c>
      <c r="CG1135">
        <v>0</v>
      </c>
      <c r="CH1135">
        <v>0</v>
      </c>
      <c r="CI1135">
        <v>0</v>
      </c>
      <c r="CJ1135">
        <v>0</v>
      </c>
      <c r="CK1135">
        <v>1</v>
      </c>
      <c r="CL1135">
        <v>0</v>
      </c>
      <c r="CM1135">
        <v>0</v>
      </c>
      <c r="CN1135">
        <v>0</v>
      </c>
      <c r="CO1135" s="17">
        <v>0</v>
      </c>
      <c r="CP1135">
        <v>3.0920000000000001</v>
      </c>
      <c r="CQ1135">
        <v>3590</v>
      </c>
      <c r="CR1135">
        <v>1</v>
      </c>
      <c r="CS1135">
        <v>0</v>
      </c>
      <c r="CT1135">
        <v>0</v>
      </c>
      <c r="CZ1135" s="33" t="s">
        <v>85</v>
      </c>
    </row>
    <row r="1136" spans="1:104" x14ac:dyDescent="0.25">
      <c r="A1136">
        <v>1135</v>
      </c>
      <c r="B1136">
        <v>77</v>
      </c>
      <c r="C1136" s="24" t="s">
        <v>4085</v>
      </c>
      <c r="D1136" s="12">
        <v>5.73</v>
      </c>
      <c r="E1136" s="13">
        <v>0.03</v>
      </c>
      <c r="F1136" s="7">
        <f t="shared" si="268"/>
        <v>191.00000000000003</v>
      </c>
      <c r="G1136" s="7">
        <f t="shared" si="258"/>
        <v>5.7</v>
      </c>
      <c r="H1136" s="15">
        <f t="shared" si="259"/>
        <v>5.7600000000000007</v>
      </c>
      <c r="I1136" s="11">
        <f t="shared" si="260"/>
        <v>0.26400916125730628</v>
      </c>
      <c r="J1136" s="32">
        <f t="shared" si="261"/>
        <v>1.3822469175775196E-3</v>
      </c>
      <c r="K1136" s="32">
        <f t="shared" si="262"/>
        <v>723.45974317856837</v>
      </c>
      <c r="L1136" s="8">
        <v>1</v>
      </c>
      <c r="M1136" s="9">
        <v>0</v>
      </c>
      <c r="N1136" s="8">
        <v>0</v>
      </c>
      <c r="O1136" s="9">
        <v>0</v>
      </c>
      <c r="P1136" s="9">
        <v>0</v>
      </c>
      <c r="Q1136" s="9">
        <v>1</v>
      </c>
      <c r="R1136" s="9">
        <v>0</v>
      </c>
      <c r="S1136" s="8">
        <v>486926</v>
      </c>
      <c r="T1136" s="9">
        <v>12</v>
      </c>
      <c r="U1136" s="9">
        <f t="shared" si="263"/>
        <v>486913</v>
      </c>
      <c r="V1136" s="9">
        <f t="shared" si="264"/>
        <v>28</v>
      </c>
      <c r="W1136" s="7">
        <v>13.56</v>
      </c>
      <c r="X1136" s="7">
        <f t="shared" si="269"/>
        <v>24.939999999999998</v>
      </c>
      <c r="Y1136" s="9">
        <v>1</v>
      </c>
      <c r="Z1136" s="9">
        <v>0</v>
      </c>
      <c r="AA1136" s="9">
        <v>0</v>
      </c>
      <c r="AB1136" s="9">
        <v>0</v>
      </c>
      <c r="AC1136" s="9">
        <v>1</v>
      </c>
      <c r="AD1136" s="29">
        <v>0</v>
      </c>
      <c r="AE1136" s="9">
        <v>0</v>
      </c>
      <c r="AF1136" s="9">
        <v>1</v>
      </c>
      <c r="AG1136" s="29">
        <v>0</v>
      </c>
      <c r="AH1136" s="9">
        <v>1</v>
      </c>
      <c r="AI1136" s="29">
        <v>0</v>
      </c>
      <c r="AJ1136" s="20">
        <v>1980</v>
      </c>
      <c r="AK1136" s="32">
        <f t="shared" si="271"/>
        <v>6.9999999999999979E-2</v>
      </c>
      <c r="AL1136" s="32">
        <f t="shared" si="271"/>
        <v>6.9999999999999979E-2</v>
      </c>
      <c r="AM1136" s="32">
        <f t="shared" si="272"/>
        <v>0.56000000000000005</v>
      </c>
      <c r="AN1136" s="42">
        <v>0.3</v>
      </c>
      <c r="AO1136" s="41" t="s">
        <v>98</v>
      </c>
      <c r="AP1136" s="17" t="s">
        <v>98</v>
      </c>
      <c r="AQ1136">
        <v>1</v>
      </c>
      <c r="AR1136" s="39">
        <v>0</v>
      </c>
      <c r="AS1136" t="s">
        <v>98</v>
      </c>
      <c r="AT1136" s="39" t="s">
        <v>98</v>
      </c>
      <c r="AU1136">
        <v>0</v>
      </c>
      <c r="AV1136" s="17">
        <v>1</v>
      </c>
      <c r="AW1136" t="s">
        <v>98</v>
      </c>
      <c r="AX1136" s="17" t="s">
        <v>98</v>
      </c>
      <c r="AY1136" s="17" t="s">
        <v>233</v>
      </c>
      <c r="AZ1136">
        <v>1</v>
      </c>
      <c r="BA1136">
        <v>0</v>
      </c>
      <c r="BB1136">
        <v>0</v>
      </c>
      <c r="BC1136">
        <v>0</v>
      </c>
      <c r="BD1136">
        <v>0</v>
      </c>
      <c r="BE1136">
        <v>0</v>
      </c>
      <c r="BF1136" s="17">
        <v>0</v>
      </c>
      <c r="BG1136">
        <v>1</v>
      </c>
      <c r="BH1136">
        <v>0</v>
      </c>
      <c r="BI1136" s="17">
        <v>0</v>
      </c>
      <c r="BJ1136">
        <v>19291</v>
      </c>
      <c r="BK1136">
        <v>21201</v>
      </c>
      <c r="BL1136" s="24">
        <v>44.5</v>
      </c>
      <c r="BM1136">
        <v>1</v>
      </c>
      <c r="BN1136">
        <v>0</v>
      </c>
      <c r="BO1136">
        <v>0</v>
      </c>
      <c r="BP1136">
        <v>0</v>
      </c>
      <c r="BQ1136">
        <v>0</v>
      </c>
      <c r="BR1136">
        <v>0</v>
      </c>
      <c r="BS1136">
        <v>0</v>
      </c>
      <c r="BT1136" s="17">
        <v>0</v>
      </c>
      <c r="BU1136">
        <v>0</v>
      </c>
      <c r="BV1136">
        <v>0</v>
      </c>
      <c r="BW1136">
        <v>1</v>
      </c>
      <c r="BX1136" s="17">
        <v>0</v>
      </c>
      <c r="BY1136">
        <v>0</v>
      </c>
      <c r="BZ1136">
        <v>0</v>
      </c>
      <c r="CA1136">
        <v>0</v>
      </c>
      <c r="CB1136">
        <v>0</v>
      </c>
      <c r="CC1136" s="17">
        <v>0</v>
      </c>
      <c r="CD1136">
        <v>1</v>
      </c>
      <c r="CE1136">
        <v>1</v>
      </c>
      <c r="CF1136">
        <v>0</v>
      </c>
      <c r="CG1136">
        <v>0</v>
      </c>
      <c r="CH1136">
        <v>0</v>
      </c>
      <c r="CI1136">
        <v>0</v>
      </c>
      <c r="CJ1136">
        <v>0</v>
      </c>
      <c r="CK1136">
        <v>1</v>
      </c>
      <c r="CL1136">
        <v>0</v>
      </c>
      <c r="CM1136">
        <v>0</v>
      </c>
      <c r="CN1136">
        <v>0</v>
      </c>
      <c r="CO1136" s="17">
        <v>0</v>
      </c>
      <c r="CP1136">
        <v>3.0920000000000001</v>
      </c>
      <c r="CQ1136">
        <v>3590</v>
      </c>
      <c r="CR1136">
        <v>1</v>
      </c>
      <c r="CS1136">
        <v>0</v>
      </c>
      <c r="CT1136">
        <v>0</v>
      </c>
      <c r="CZ1136" s="33" t="s">
        <v>85</v>
      </c>
    </row>
    <row r="1137" spans="1:104" x14ac:dyDescent="0.25">
      <c r="A1137">
        <v>1136</v>
      </c>
      <c r="B1137">
        <v>77</v>
      </c>
      <c r="C1137" s="24" t="s">
        <v>4085</v>
      </c>
      <c r="D1137" s="12">
        <v>9.48</v>
      </c>
      <c r="E1137" s="13">
        <v>2.23</v>
      </c>
      <c r="F1137" s="7">
        <f t="shared" si="268"/>
        <v>4.2511210762331837</v>
      </c>
      <c r="G1137" s="7">
        <f t="shared" si="258"/>
        <v>7.25</v>
      </c>
      <c r="H1137" s="15">
        <f t="shared" si="259"/>
        <v>11.71</v>
      </c>
      <c r="I1137" s="11">
        <f t="shared" si="260"/>
        <v>6.0921379649921765E-3</v>
      </c>
      <c r="J1137" s="32">
        <f t="shared" si="261"/>
        <v>1.4330662090646156E-3</v>
      </c>
      <c r="K1137" s="32">
        <f t="shared" si="262"/>
        <v>697.80446547038139</v>
      </c>
      <c r="L1137" s="8">
        <v>1</v>
      </c>
      <c r="M1137" s="9">
        <v>0</v>
      </c>
      <c r="N1137" s="8">
        <v>0</v>
      </c>
      <c r="O1137" s="9">
        <v>0</v>
      </c>
      <c r="P1137" s="9">
        <v>0</v>
      </c>
      <c r="Q1137" s="9">
        <v>1</v>
      </c>
      <c r="R1137" s="9">
        <v>0</v>
      </c>
      <c r="S1137" s="8">
        <v>486926</v>
      </c>
      <c r="T1137" s="9">
        <v>12</v>
      </c>
      <c r="U1137" s="9">
        <f t="shared" si="263"/>
        <v>486913</v>
      </c>
      <c r="V1137" s="9">
        <f t="shared" si="264"/>
        <v>28</v>
      </c>
      <c r="W1137" s="7">
        <v>13.56</v>
      </c>
      <c r="X1137" s="7">
        <f t="shared" si="269"/>
        <v>24.939999999999998</v>
      </c>
      <c r="Y1137" s="9">
        <v>1</v>
      </c>
      <c r="Z1137" s="9">
        <v>0</v>
      </c>
      <c r="AA1137" s="9">
        <v>0</v>
      </c>
      <c r="AB1137" s="9">
        <v>0</v>
      </c>
      <c r="AC1137" s="9">
        <v>1</v>
      </c>
      <c r="AD1137" s="29">
        <v>0</v>
      </c>
      <c r="AE1137" s="9">
        <v>0</v>
      </c>
      <c r="AF1137" s="9">
        <v>1</v>
      </c>
      <c r="AG1137" s="29">
        <v>0</v>
      </c>
      <c r="AH1137" s="9">
        <v>1</v>
      </c>
      <c r="AI1137" s="29">
        <v>0</v>
      </c>
      <c r="AJ1137" s="20">
        <v>1980</v>
      </c>
      <c r="AK1137" s="32">
        <f t="shared" si="271"/>
        <v>6.9999999999999979E-2</v>
      </c>
      <c r="AL1137" s="32">
        <f t="shared" si="271"/>
        <v>6.9999999999999979E-2</v>
      </c>
      <c r="AM1137" s="32">
        <f t="shared" si="272"/>
        <v>0.56000000000000005</v>
      </c>
      <c r="AN1137" s="42">
        <v>0.3</v>
      </c>
      <c r="AO1137" s="41" t="s">
        <v>98</v>
      </c>
      <c r="AP1137" s="17" t="s">
        <v>98</v>
      </c>
      <c r="AQ1137">
        <v>1</v>
      </c>
      <c r="AR1137" s="39">
        <v>0</v>
      </c>
      <c r="AS1137" t="s">
        <v>98</v>
      </c>
      <c r="AT1137" s="39" t="s">
        <v>98</v>
      </c>
      <c r="AU1137">
        <v>0</v>
      </c>
      <c r="AV1137" s="17">
        <v>1</v>
      </c>
      <c r="AW1137" t="s">
        <v>98</v>
      </c>
      <c r="AX1137" s="17" t="s">
        <v>98</v>
      </c>
      <c r="AY1137" s="17" t="s">
        <v>233</v>
      </c>
      <c r="AZ1137">
        <v>1</v>
      </c>
      <c r="BA1137">
        <v>0</v>
      </c>
      <c r="BB1137">
        <v>0</v>
      </c>
      <c r="BC1137">
        <v>0</v>
      </c>
      <c r="BD1137">
        <v>0</v>
      </c>
      <c r="BE1137">
        <v>0</v>
      </c>
      <c r="BF1137" s="17">
        <v>0</v>
      </c>
      <c r="BG1137">
        <v>1</v>
      </c>
      <c r="BH1137">
        <v>0</v>
      </c>
      <c r="BI1137" s="17">
        <v>0</v>
      </c>
      <c r="BJ1137">
        <v>19291</v>
      </c>
      <c r="BK1137">
        <v>21201</v>
      </c>
      <c r="BL1137" s="24">
        <v>44.5</v>
      </c>
      <c r="BM1137">
        <v>0</v>
      </c>
      <c r="BN1137">
        <v>0</v>
      </c>
      <c r="BO1137">
        <v>0</v>
      </c>
      <c r="BP1137">
        <v>0</v>
      </c>
      <c r="BQ1137">
        <v>1</v>
      </c>
      <c r="BR1137">
        <v>0</v>
      </c>
      <c r="BS1137">
        <v>0</v>
      </c>
      <c r="BT1137" s="17">
        <v>0</v>
      </c>
      <c r="BU1137">
        <v>0</v>
      </c>
      <c r="BV1137">
        <v>0</v>
      </c>
      <c r="BW1137">
        <v>1</v>
      </c>
      <c r="BX1137" s="17">
        <v>0</v>
      </c>
      <c r="BY1137">
        <v>0</v>
      </c>
      <c r="BZ1137">
        <v>0</v>
      </c>
      <c r="CA1137">
        <v>0</v>
      </c>
      <c r="CB1137">
        <v>0</v>
      </c>
      <c r="CC1137" s="17">
        <v>0</v>
      </c>
      <c r="CD1137">
        <v>1</v>
      </c>
      <c r="CE1137">
        <v>1</v>
      </c>
      <c r="CF1137">
        <v>0</v>
      </c>
      <c r="CG1137">
        <v>0</v>
      </c>
      <c r="CH1137">
        <v>0</v>
      </c>
      <c r="CI1137">
        <v>0</v>
      </c>
      <c r="CJ1137">
        <v>0</v>
      </c>
      <c r="CK1137">
        <v>1</v>
      </c>
      <c r="CL1137">
        <v>0</v>
      </c>
      <c r="CM1137">
        <v>0</v>
      </c>
      <c r="CN1137">
        <v>0</v>
      </c>
      <c r="CO1137" s="17">
        <v>0</v>
      </c>
      <c r="CP1137">
        <v>3.0920000000000001</v>
      </c>
      <c r="CQ1137">
        <v>3590</v>
      </c>
      <c r="CR1137">
        <v>1</v>
      </c>
      <c r="CS1137">
        <v>0</v>
      </c>
      <c r="CT1137">
        <v>0</v>
      </c>
      <c r="CZ1137" s="33" t="s">
        <v>85</v>
      </c>
    </row>
    <row r="1138" spans="1:104" x14ac:dyDescent="0.25">
      <c r="A1138">
        <v>1137</v>
      </c>
      <c r="B1138">
        <v>77</v>
      </c>
      <c r="C1138" s="24" t="s">
        <v>4085</v>
      </c>
      <c r="D1138" s="12">
        <v>5.2</v>
      </c>
      <c r="E1138" s="13">
        <v>0.03</v>
      </c>
      <c r="F1138" s="7">
        <f t="shared" si="268"/>
        <v>173.33333333333334</v>
      </c>
      <c r="G1138" s="7">
        <f t="shared" si="258"/>
        <v>5.17</v>
      </c>
      <c r="H1138" s="15">
        <f t="shared" si="259"/>
        <v>5.23</v>
      </c>
      <c r="I1138" s="11">
        <f t="shared" si="260"/>
        <v>0.24107849550174548</v>
      </c>
      <c r="J1138" s="32">
        <f t="shared" si="261"/>
        <v>1.3908374740485316E-3</v>
      </c>
      <c r="K1138" s="32">
        <f t="shared" si="262"/>
        <v>718.99126868442875</v>
      </c>
      <c r="L1138" s="8">
        <v>1</v>
      </c>
      <c r="M1138" s="9">
        <v>0</v>
      </c>
      <c r="N1138" s="8">
        <v>0</v>
      </c>
      <c r="O1138" s="9">
        <v>0</v>
      </c>
      <c r="P1138" s="9">
        <v>0</v>
      </c>
      <c r="Q1138" s="9">
        <v>1</v>
      </c>
      <c r="R1138" s="9">
        <v>0</v>
      </c>
      <c r="S1138" s="8">
        <v>486926</v>
      </c>
      <c r="T1138" s="9">
        <v>21</v>
      </c>
      <c r="U1138" s="9">
        <f t="shared" si="263"/>
        <v>486904</v>
      </c>
      <c r="V1138" s="9">
        <f t="shared" si="264"/>
        <v>28</v>
      </c>
      <c r="W1138" s="7">
        <v>13.56</v>
      </c>
      <c r="X1138" s="7">
        <f t="shared" si="269"/>
        <v>24.939999999999998</v>
      </c>
      <c r="Y1138" s="9">
        <v>1</v>
      </c>
      <c r="Z1138" s="9">
        <v>0</v>
      </c>
      <c r="AA1138" s="9">
        <v>0</v>
      </c>
      <c r="AB1138" s="9">
        <v>0</v>
      </c>
      <c r="AC1138" s="9">
        <v>1</v>
      </c>
      <c r="AD1138" s="29">
        <v>0</v>
      </c>
      <c r="AE1138" s="9">
        <v>0</v>
      </c>
      <c r="AF1138" s="9">
        <v>1</v>
      </c>
      <c r="AG1138" s="29">
        <v>0</v>
      </c>
      <c r="AH1138" s="9">
        <v>1</v>
      </c>
      <c r="AI1138" s="29">
        <v>0</v>
      </c>
      <c r="AJ1138" s="20">
        <v>1980</v>
      </c>
      <c r="AK1138" s="32">
        <f t="shared" si="271"/>
        <v>6.9999999999999979E-2</v>
      </c>
      <c r="AL1138" s="32">
        <f t="shared" si="271"/>
        <v>6.9999999999999979E-2</v>
      </c>
      <c r="AM1138" s="32">
        <f t="shared" si="272"/>
        <v>0.56000000000000005</v>
      </c>
      <c r="AN1138" s="42">
        <v>0.3</v>
      </c>
      <c r="AO1138" s="41" t="s">
        <v>98</v>
      </c>
      <c r="AP1138" s="17" t="s">
        <v>98</v>
      </c>
      <c r="AQ1138">
        <v>1</v>
      </c>
      <c r="AR1138" s="39">
        <v>0</v>
      </c>
      <c r="AS1138" t="s">
        <v>98</v>
      </c>
      <c r="AT1138" s="39" t="s">
        <v>98</v>
      </c>
      <c r="AU1138">
        <v>0</v>
      </c>
      <c r="AV1138" s="17">
        <v>1</v>
      </c>
      <c r="AW1138" t="s">
        <v>98</v>
      </c>
      <c r="AX1138" s="17" t="s">
        <v>98</v>
      </c>
      <c r="AY1138" s="17" t="s">
        <v>233</v>
      </c>
      <c r="AZ1138">
        <v>1</v>
      </c>
      <c r="BA1138">
        <v>0</v>
      </c>
      <c r="BB1138">
        <v>0</v>
      </c>
      <c r="BC1138">
        <v>0</v>
      </c>
      <c r="BD1138">
        <v>0</v>
      </c>
      <c r="BE1138">
        <v>0</v>
      </c>
      <c r="BF1138" s="17">
        <v>0</v>
      </c>
      <c r="BG1138">
        <v>1</v>
      </c>
      <c r="BH1138">
        <v>0</v>
      </c>
      <c r="BI1138" s="17">
        <v>0</v>
      </c>
      <c r="BJ1138">
        <v>19291</v>
      </c>
      <c r="BK1138">
        <v>21201</v>
      </c>
      <c r="BL1138" s="24">
        <v>44.5</v>
      </c>
      <c r="BM1138">
        <v>1</v>
      </c>
      <c r="BN1138">
        <v>0</v>
      </c>
      <c r="BO1138">
        <v>0</v>
      </c>
      <c r="BP1138">
        <v>0</v>
      </c>
      <c r="BQ1138">
        <v>0</v>
      </c>
      <c r="BR1138">
        <v>0</v>
      </c>
      <c r="BS1138">
        <v>0</v>
      </c>
      <c r="BT1138" s="17">
        <v>0</v>
      </c>
      <c r="BU1138">
        <v>0</v>
      </c>
      <c r="BV1138">
        <v>0</v>
      </c>
      <c r="BW1138">
        <v>1</v>
      </c>
      <c r="BX1138" s="17">
        <v>0</v>
      </c>
      <c r="BY1138">
        <v>0</v>
      </c>
      <c r="BZ1138">
        <v>0</v>
      </c>
      <c r="CA1138">
        <v>0</v>
      </c>
      <c r="CB1138">
        <v>0</v>
      </c>
      <c r="CC1138" s="17">
        <v>0</v>
      </c>
      <c r="CD1138">
        <v>0</v>
      </c>
      <c r="CE1138">
        <v>0</v>
      </c>
      <c r="CF1138">
        <v>0</v>
      </c>
      <c r="CG1138">
        <v>0</v>
      </c>
      <c r="CH1138">
        <v>0</v>
      </c>
      <c r="CI1138">
        <v>0</v>
      </c>
      <c r="CJ1138">
        <v>0</v>
      </c>
      <c r="CK1138">
        <v>1</v>
      </c>
      <c r="CL1138">
        <v>0</v>
      </c>
      <c r="CM1138">
        <v>0</v>
      </c>
      <c r="CN1138">
        <v>0</v>
      </c>
      <c r="CO1138" s="17">
        <v>0</v>
      </c>
      <c r="CP1138">
        <v>3.0920000000000001</v>
      </c>
      <c r="CQ1138">
        <v>3590</v>
      </c>
      <c r="CR1138">
        <v>1</v>
      </c>
      <c r="CS1138">
        <v>0</v>
      </c>
      <c r="CT1138">
        <v>0</v>
      </c>
      <c r="CZ1138" s="33" t="s">
        <v>85</v>
      </c>
    </row>
    <row r="1139" spans="1:104" x14ac:dyDescent="0.25">
      <c r="A1139">
        <v>1138</v>
      </c>
      <c r="B1139">
        <v>77</v>
      </c>
      <c r="C1139" s="24" t="s">
        <v>4085</v>
      </c>
      <c r="D1139" s="12">
        <v>3.93</v>
      </c>
      <c r="E1139" s="13">
        <v>1.45</v>
      </c>
      <c r="F1139" s="7">
        <f t="shared" si="268"/>
        <v>2.7103448275862072</v>
      </c>
      <c r="G1139" s="7">
        <f t="shared" si="258"/>
        <v>2.4800000000000004</v>
      </c>
      <c r="H1139" s="15">
        <f t="shared" si="259"/>
        <v>5.38</v>
      </c>
      <c r="I1139" s="11">
        <f t="shared" si="260"/>
        <v>3.8841822641642178E-3</v>
      </c>
      <c r="J1139" s="32">
        <f t="shared" si="261"/>
        <v>1.4330952374142787E-3</v>
      </c>
      <c r="K1139" s="32">
        <f t="shared" si="262"/>
        <v>697.79033095127113</v>
      </c>
      <c r="L1139" s="8">
        <v>1</v>
      </c>
      <c r="M1139" s="9">
        <v>0</v>
      </c>
      <c r="N1139" s="8">
        <v>0</v>
      </c>
      <c r="O1139" s="9">
        <v>0</v>
      </c>
      <c r="P1139" s="9">
        <v>0</v>
      </c>
      <c r="Q1139" s="9">
        <v>1</v>
      </c>
      <c r="R1139" s="9">
        <v>0</v>
      </c>
      <c r="S1139" s="8">
        <v>486926</v>
      </c>
      <c r="T1139" s="9">
        <v>21</v>
      </c>
      <c r="U1139" s="9">
        <f t="shared" si="263"/>
        <v>486904</v>
      </c>
      <c r="V1139" s="9">
        <f t="shared" si="264"/>
        <v>28</v>
      </c>
      <c r="W1139" s="7">
        <v>13.56</v>
      </c>
      <c r="X1139" s="7">
        <f t="shared" si="269"/>
        <v>24.939999999999998</v>
      </c>
      <c r="Y1139" s="9">
        <v>1</v>
      </c>
      <c r="Z1139" s="9">
        <v>0</v>
      </c>
      <c r="AA1139" s="9">
        <v>0</v>
      </c>
      <c r="AB1139" s="9">
        <v>0</v>
      </c>
      <c r="AC1139" s="9">
        <v>1</v>
      </c>
      <c r="AD1139" s="29">
        <v>0</v>
      </c>
      <c r="AE1139" s="9">
        <v>0</v>
      </c>
      <c r="AF1139" s="9">
        <v>1</v>
      </c>
      <c r="AG1139" s="29">
        <v>0</v>
      </c>
      <c r="AH1139" s="9">
        <v>1</v>
      </c>
      <c r="AI1139" s="29">
        <v>0</v>
      </c>
      <c r="AJ1139" s="20">
        <v>1980</v>
      </c>
      <c r="AK1139" s="32">
        <f t="shared" si="271"/>
        <v>6.9999999999999979E-2</v>
      </c>
      <c r="AL1139" s="32">
        <f t="shared" si="271"/>
        <v>6.9999999999999979E-2</v>
      </c>
      <c r="AM1139" s="32">
        <f t="shared" si="272"/>
        <v>0.56000000000000005</v>
      </c>
      <c r="AN1139" s="42">
        <v>0.3</v>
      </c>
      <c r="AO1139" s="41" t="s">
        <v>98</v>
      </c>
      <c r="AP1139" s="17" t="s">
        <v>98</v>
      </c>
      <c r="AQ1139">
        <v>1</v>
      </c>
      <c r="AR1139" s="39">
        <v>0</v>
      </c>
      <c r="AS1139" t="s">
        <v>98</v>
      </c>
      <c r="AT1139" s="39" t="s">
        <v>98</v>
      </c>
      <c r="AU1139">
        <v>0</v>
      </c>
      <c r="AV1139" s="17">
        <v>1</v>
      </c>
      <c r="AW1139" t="s">
        <v>98</v>
      </c>
      <c r="AX1139" s="17" t="s">
        <v>98</v>
      </c>
      <c r="AY1139" s="17" t="s">
        <v>233</v>
      </c>
      <c r="AZ1139">
        <v>1</v>
      </c>
      <c r="BA1139">
        <v>0</v>
      </c>
      <c r="BB1139">
        <v>0</v>
      </c>
      <c r="BC1139">
        <v>0</v>
      </c>
      <c r="BD1139">
        <v>0</v>
      </c>
      <c r="BE1139">
        <v>0</v>
      </c>
      <c r="BF1139" s="17">
        <v>0</v>
      </c>
      <c r="BG1139">
        <v>1</v>
      </c>
      <c r="BH1139">
        <v>0</v>
      </c>
      <c r="BI1139" s="17">
        <v>0</v>
      </c>
      <c r="BJ1139">
        <v>19291</v>
      </c>
      <c r="BK1139">
        <v>21201</v>
      </c>
      <c r="BL1139" s="24">
        <v>44.5</v>
      </c>
      <c r="BM1139">
        <v>0</v>
      </c>
      <c r="BN1139">
        <v>0</v>
      </c>
      <c r="BO1139">
        <v>0</v>
      </c>
      <c r="BP1139">
        <v>0</v>
      </c>
      <c r="BQ1139">
        <v>1</v>
      </c>
      <c r="BR1139">
        <v>0</v>
      </c>
      <c r="BS1139">
        <v>0</v>
      </c>
      <c r="BT1139" s="17">
        <v>0</v>
      </c>
      <c r="BU1139">
        <v>0</v>
      </c>
      <c r="BV1139">
        <v>0</v>
      </c>
      <c r="BW1139">
        <v>1</v>
      </c>
      <c r="BX1139" s="17">
        <v>0</v>
      </c>
      <c r="BY1139">
        <v>0</v>
      </c>
      <c r="BZ1139">
        <v>0</v>
      </c>
      <c r="CA1139">
        <v>0</v>
      </c>
      <c r="CB1139">
        <v>0</v>
      </c>
      <c r="CC1139" s="17">
        <v>0</v>
      </c>
      <c r="CD1139">
        <v>0</v>
      </c>
      <c r="CE1139">
        <v>0</v>
      </c>
      <c r="CF1139">
        <v>0</v>
      </c>
      <c r="CG1139">
        <v>0</v>
      </c>
      <c r="CH1139">
        <v>0</v>
      </c>
      <c r="CI1139">
        <v>0</v>
      </c>
      <c r="CJ1139">
        <v>0</v>
      </c>
      <c r="CK1139">
        <v>1</v>
      </c>
      <c r="CL1139">
        <v>0</v>
      </c>
      <c r="CM1139">
        <v>0</v>
      </c>
      <c r="CN1139">
        <v>0</v>
      </c>
      <c r="CO1139" s="17">
        <v>0</v>
      </c>
      <c r="CP1139">
        <v>3.0920000000000001</v>
      </c>
      <c r="CQ1139">
        <v>3590</v>
      </c>
      <c r="CR1139">
        <v>1</v>
      </c>
      <c r="CS1139">
        <v>0</v>
      </c>
      <c r="CT1139">
        <v>0</v>
      </c>
      <c r="CZ1139" s="33" t="s">
        <v>85</v>
      </c>
    </row>
    <row r="1140" spans="1:104" x14ac:dyDescent="0.25">
      <c r="A1140">
        <v>1139</v>
      </c>
      <c r="B1140">
        <v>77</v>
      </c>
      <c r="C1140" s="24" t="s">
        <v>4085</v>
      </c>
      <c r="D1140" s="12">
        <v>5.21</v>
      </c>
      <c r="E1140" s="13">
        <v>0.03</v>
      </c>
      <c r="F1140" s="7">
        <f t="shared" si="268"/>
        <v>173.66666666666669</v>
      </c>
      <c r="G1140" s="7">
        <f t="shared" si="258"/>
        <v>5.18</v>
      </c>
      <c r="H1140" s="15">
        <f t="shared" si="259"/>
        <v>5.24</v>
      </c>
      <c r="I1140" s="11">
        <f t="shared" si="260"/>
        <v>0.2415155572221751</v>
      </c>
      <c r="J1140" s="32">
        <f t="shared" si="261"/>
        <v>1.3906845905307585E-3</v>
      </c>
      <c r="K1140" s="32">
        <f t="shared" si="262"/>
        <v>719.07031026952507</v>
      </c>
      <c r="L1140" s="8">
        <v>1</v>
      </c>
      <c r="M1140" s="9">
        <v>0</v>
      </c>
      <c r="N1140" s="8">
        <v>0</v>
      </c>
      <c r="O1140" s="9">
        <v>0</v>
      </c>
      <c r="P1140" s="9">
        <v>0</v>
      </c>
      <c r="Q1140" s="9">
        <v>1</v>
      </c>
      <c r="R1140" s="9">
        <v>0</v>
      </c>
      <c r="S1140" s="8">
        <v>486926</v>
      </c>
      <c r="T1140" s="9">
        <v>23</v>
      </c>
      <c r="U1140" s="9">
        <f t="shared" si="263"/>
        <v>486902</v>
      </c>
      <c r="V1140" s="9">
        <f t="shared" si="264"/>
        <v>28</v>
      </c>
      <c r="W1140" s="7">
        <v>13.56</v>
      </c>
      <c r="X1140" s="7">
        <f t="shared" si="269"/>
        <v>24.939999999999998</v>
      </c>
      <c r="Y1140" s="9">
        <v>1</v>
      </c>
      <c r="Z1140" s="9">
        <v>0</v>
      </c>
      <c r="AA1140" s="9">
        <v>0</v>
      </c>
      <c r="AB1140" s="9">
        <v>0</v>
      </c>
      <c r="AC1140" s="9">
        <v>1</v>
      </c>
      <c r="AD1140" s="29">
        <v>0</v>
      </c>
      <c r="AE1140" s="9">
        <v>0</v>
      </c>
      <c r="AF1140" s="9">
        <v>1</v>
      </c>
      <c r="AG1140" s="29">
        <v>0</v>
      </c>
      <c r="AH1140" s="9">
        <v>1</v>
      </c>
      <c r="AI1140" s="29">
        <v>0</v>
      </c>
      <c r="AJ1140" s="20">
        <v>1980</v>
      </c>
      <c r="AK1140" s="32">
        <f t="shared" si="271"/>
        <v>6.9999999999999979E-2</v>
      </c>
      <c r="AL1140" s="32">
        <f t="shared" si="271"/>
        <v>6.9999999999999979E-2</v>
      </c>
      <c r="AM1140" s="32">
        <f t="shared" si="272"/>
        <v>0.56000000000000005</v>
      </c>
      <c r="AN1140" s="42">
        <v>0.3</v>
      </c>
      <c r="AO1140" s="41" t="s">
        <v>98</v>
      </c>
      <c r="AP1140" s="17" t="s">
        <v>98</v>
      </c>
      <c r="AQ1140">
        <v>1</v>
      </c>
      <c r="AR1140" s="39">
        <v>0</v>
      </c>
      <c r="AS1140" t="s">
        <v>98</v>
      </c>
      <c r="AT1140" s="39" t="s">
        <v>98</v>
      </c>
      <c r="AU1140">
        <v>0</v>
      </c>
      <c r="AV1140" s="17">
        <v>1</v>
      </c>
      <c r="AW1140" t="s">
        <v>98</v>
      </c>
      <c r="AX1140" s="17" t="s">
        <v>98</v>
      </c>
      <c r="AY1140" s="17" t="s">
        <v>233</v>
      </c>
      <c r="AZ1140">
        <v>1</v>
      </c>
      <c r="BA1140">
        <v>0</v>
      </c>
      <c r="BB1140">
        <v>0</v>
      </c>
      <c r="BC1140">
        <v>0</v>
      </c>
      <c r="BD1140">
        <v>0</v>
      </c>
      <c r="BE1140">
        <v>0</v>
      </c>
      <c r="BF1140" s="17">
        <v>0</v>
      </c>
      <c r="BG1140">
        <v>1</v>
      </c>
      <c r="BH1140">
        <v>0</v>
      </c>
      <c r="BI1140" s="17">
        <v>0</v>
      </c>
      <c r="BJ1140">
        <v>19291</v>
      </c>
      <c r="BK1140">
        <v>21201</v>
      </c>
      <c r="BL1140" s="24">
        <v>44.5</v>
      </c>
      <c r="BM1140">
        <v>1</v>
      </c>
      <c r="BN1140">
        <v>0</v>
      </c>
      <c r="BO1140">
        <v>0</v>
      </c>
      <c r="BP1140">
        <v>0</v>
      </c>
      <c r="BQ1140">
        <v>0</v>
      </c>
      <c r="BR1140">
        <v>0</v>
      </c>
      <c r="BS1140">
        <v>0</v>
      </c>
      <c r="BT1140" s="17">
        <v>0</v>
      </c>
      <c r="BU1140">
        <v>0</v>
      </c>
      <c r="BV1140">
        <v>0</v>
      </c>
      <c r="BW1140">
        <v>1</v>
      </c>
      <c r="BX1140" s="17">
        <v>0</v>
      </c>
      <c r="BY1140">
        <v>0</v>
      </c>
      <c r="BZ1140">
        <v>0</v>
      </c>
      <c r="CA1140">
        <v>0</v>
      </c>
      <c r="CB1140">
        <v>0</v>
      </c>
      <c r="CC1140" s="17">
        <v>0</v>
      </c>
      <c r="CD1140">
        <v>1</v>
      </c>
      <c r="CE1140">
        <v>1</v>
      </c>
      <c r="CF1140">
        <v>0</v>
      </c>
      <c r="CG1140">
        <v>0</v>
      </c>
      <c r="CH1140">
        <v>1</v>
      </c>
      <c r="CI1140">
        <v>0</v>
      </c>
      <c r="CJ1140">
        <v>0</v>
      </c>
      <c r="CK1140">
        <v>1</v>
      </c>
      <c r="CL1140">
        <v>0</v>
      </c>
      <c r="CM1140">
        <v>0</v>
      </c>
      <c r="CN1140">
        <v>1</v>
      </c>
      <c r="CO1140" s="17">
        <v>1</v>
      </c>
      <c r="CP1140">
        <v>3.0920000000000001</v>
      </c>
      <c r="CQ1140">
        <v>3590</v>
      </c>
      <c r="CR1140">
        <v>1</v>
      </c>
      <c r="CS1140">
        <v>0</v>
      </c>
      <c r="CT1140">
        <v>0</v>
      </c>
      <c r="CZ1140" s="33" t="s">
        <v>85</v>
      </c>
    </row>
    <row r="1141" spans="1:104" x14ac:dyDescent="0.25">
      <c r="A1141">
        <v>1140</v>
      </c>
      <c r="B1141">
        <v>77</v>
      </c>
      <c r="C1141" s="24" t="s">
        <v>4085</v>
      </c>
      <c r="D1141" s="12">
        <v>7.79</v>
      </c>
      <c r="E1141" s="13">
        <v>2.39</v>
      </c>
      <c r="F1141" s="7">
        <f t="shared" si="268"/>
        <v>3.2594142259414225</v>
      </c>
      <c r="G1141" s="7">
        <f t="shared" si="258"/>
        <v>5.4</v>
      </c>
      <c r="H1141" s="15">
        <f t="shared" si="259"/>
        <v>10.18</v>
      </c>
      <c r="I1141" s="11">
        <f t="shared" si="260"/>
        <v>4.6710448747988055E-3</v>
      </c>
      <c r="J1141" s="32">
        <f t="shared" si="261"/>
        <v>1.4330933569665142E-3</v>
      </c>
      <c r="K1141" s="32">
        <f t="shared" si="262"/>
        <v>697.79124656382464</v>
      </c>
      <c r="L1141" s="8">
        <v>1</v>
      </c>
      <c r="M1141" s="9">
        <v>0</v>
      </c>
      <c r="N1141" s="8">
        <v>0</v>
      </c>
      <c r="O1141" s="9">
        <v>0</v>
      </c>
      <c r="P1141" s="9">
        <v>0</v>
      </c>
      <c r="Q1141" s="9">
        <v>1</v>
      </c>
      <c r="R1141" s="9">
        <v>0</v>
      </c>
      <c r="S1141" s="8">
        <v>486926</v>
      </c>
      <c r="T1141" s="9">
        <v>23</v>
      </c>
      <c r="U1141" s="9">
        <f t="shared" si="263"/>
        <v>486902</v>
      </c>
      <c r="V1141" s="9">
        <f t="shared" si="264"/>
        <v>28</v>
      </c>
      <c r="W1141" s="7">
        <v>13.56</v>
      </c>
      <c r="X1141" s="7">
        <f t="shared" si="269"/>
        <v>24.939999999999998</v>
      </c>
      <c r="Y1141" s="9">
        <v>1</v>
      </c>
      <c r="Z1141" s="9">
        <v>0</v>
      </c>
      <c r="AA1141" s="9">
        <v>0</v>
      </c>
      <c r="AB1141" s="9">
        <v>0</v>
      </c>
      <c r="AC1141" s="9">
        <v>1</v>
      </c>
      <c r="AD1141" s="29">
        <v>0</v>
      </c>
      <c r="AE1141" s="9">
        <v>0</v>
      </c>
      <c r="AF1141" s="9">
        <v>1</v>
      </c>
      <c r="AG1141" s="29">
        <v>0</v>
      </c>
      <c r="AH1141" s="9">
        <v>1</v>
      </c>
      <c r="AI1141" s="29">
        <v>0</v>
      </c>
      <c r="AJ1141" s="20">
        <v>1980</v>
      </c>
      <c r="AK1141" s="32">
        <f t="shared" si="271"/>
        <v>6.9999999999999979E-2</v>
      </c>
      <c r="AL1141" s="32">
        <f t="shared" si="271"/>
        <v>6.9999999999999979E-2</v>
      </c>
      <c r="AM1141" s="32">
        <f t="shared" si="272"/>
        <v>0.56000000000000005</v>
      </c>
      <c r="AN1141" s="42">
        <v>0.3</v>
      </c>
      <c r="AO1141" s="41" t="s">
        <v>98</v>
      </c>
      <c r="AP1141" s="17" t="s">
        <v>98</v>
      </c>
      <c r="AQ1141">
        <v>1</v>
      </c>
      <c r="AR1141" s="39">
        <v>0</v>
      </c>
      <c r="AS1141" t="s">
        <v>98</v>
      </c>
      <c r="AT1141" s="39" t="s">
        <v>98</v>
      </c>
      <c r="AU1141">
        <v>0</v>
      </c>
      <c r="AV1141" s="17">
        <v>1</v>
      </c>
      <c r="AW1141" t="s">
        <v>98</v>
      </c>
      <c r="AX1141" s="17" t="s">
        <v>98</v>
      </c>
      <c r="AY1141" s="17" t="s">
        <v>233</v>
      </c>
      <c r="AZ1141">
        <v>1</v>
      </c>
      <c r="BA1141">
        <v>0</v>
      </c>
      <c r="BB1141">
        <v>0</v>
      </c>
      <c r="BC1141">
        <v>0</v>
      </c>
      <c r="BD1141">
        <v>0</v>
      </c>
      <c r="BE1141">
        <v>0</v>
      </c>
      <c r="BF1141" s="17">
        <v>0</v>
      </c>
      <c r="BG1141">
        <v>1</v>
      </c>
      <c r="BH1141">
        <v>0</v>
      </c>
      <c r="BI1141" s="17">
        <v>0</v>
      </c>
      <c r="BJ1141">
        <v>19291</v>
      </c>
      <c r="BK1141">
        <v>21201</v>
      </c>
      <c r="BL1141" s="24">
        <v>44.5</v>
      </c>
      <c r="BM1141">
        <v>0</v>
      </c>
      <c r="BN1141">
        <v>0</v>
      </c>
      <c r="BO1141">
        <v>0</v>
      </c>
      <c r="BP1141">
        <v>0</v>
      </c>
      <c r="BQ1141">
        <v>1</v>
      </c>
      <c r="BR1141">
        <v>0</v>
      </c>
      <c r="BS1141">
        <v>0</v>
      </c>
      <c r="BT1141" s="17">
        <v>0</v>
      </c>
      <c r="BU1141">
        <v>0</v>
      </c>
      <c r="BV1141">
        <v>0</v>
      </c>
      <c r="BW1141">
        <v>1</v>
      </c>
      <c r="BX1141" s="17">
        <v>0</v>
      </c>
      <c r="BY1141">
        <v>0</v>
      </c>
      <c r="BZ1141">
        <v>0</v>
      </c>
      <c r="CA1141">
        <v>0</v>
      </c>
      <c r="CB1141">
        <v>0</v>
      </c>
      <c r="CC1141" s="17">
        <v>0</v>
      </c>
      <c r="CD1141">
        <v>1</v>
      </c>
      <c r="CE1141">
        <v>1</v>
      </c>
      <c r="CF1141">
        <v>0</v>
      </c>
      <c r="CG1141">
        <v>0</v>
      </c>
      <c r="CH1141">
        <v>1</v>
      </c>
      <c r="CI1141">
        <v>0</v>
      </c>
      <c r="CJ1141">
        <v>0</v>
      </c>
      <c r="CK1141">
        <v>1</v>
      </c>
      <c r="CL1141">
        <v>0</v>
      </c>
      <c r="CM1141">
        <v>0</v>
      </c>
      <c r="CN1141">
        <v>1</v>
      </c>
      <c r="CO1141" s="17">
        <v>1</v>
      </c>
      <c r="CP1141">
        <v>3.0920000000000001</v>
      </c>
      <c r="CQ1141">
        <v>3590</v>
      </c>
      <c r="CR1141">
        <v>1</v>
      </c>
      <c r="CS1141">
        <v>0</v>
      </c>
      <c r="CT1141">
        <v>0</v>
      </c>
      <c r="CZ1141" s="33" t="s">
        <v>85</v>
      </c>
    </row>
    <row r="1142" spans="1:104" x14ac:dyDescent="0.25">
      <c r="A1142">
        <v>1141</v>
      </c>
      <c r="B1142">
        <v>77</v>
      </c>
      <c r="C1142" s="24" t="s">
        <v>4085</v>
      </c>
      <c r="D1142" s="12">
        <v>6.73</v>
      </c>
      <c r="E1142" s="13">
        <v>0.03</v>
      </c>
      <c r="F1142" s="7">
        <f t="shared" si="268"/>
        <v>224.33333333333334</v>
      </c>
      <c r="G1142" s="7">
        <f t="shared" si="258"/>
        <v>6.7</v>
      </c>
      <c r="H1142" s="15">
        <f t="shared" si="259"/>
        <v>6.7600000000000007</v>
      </c>
      <c r="I1142" s="11">
        <f t="shared" si="260"/>
        <v>0.36400129234675915</v>
      </c>
      <c r="J1142" s="32">
        <f t="shared" si="261"/>
        <v>1.6225911991683173E-3</v>
      </c>
      <c r="K1142" s="32">
        <f t="shared" si="262"/>
        <v>616.29817819335176</v>
      </c>
      <c r="L1142" s="8">
        <v>1</v>
      </c>
      <c r="M1142" s="9">
        <v>0</v>
      </c>
      <c r="N1142" s="8">
        <v>0</v>
      </c>
      <c r="O1142" s="9">
        <v>0</v>
      </c>
      <c r="P1142" s="9">
        <v>0</v>
      </c>
      <c r="Q1142" s="9">
        <v>1</v>
      </c>
      <c r="R1142" s="9">
        <v>0</v>
      </c>
      <c r="S1142" s="8">
        <v>329509</v>
      </c>
      <c r="T1142" s="9">
        <v>10</v>
      </c>
      <c r="U1142" s="9">
        <f t="shared" si="263"/>
        <v>329498</v>
      </c>
      <c r="V1142" s="9">
        <f t="shared" si="264"/>
        <v>28</v>
      </c>
      <c r="W1142" s="7">
        <v>12.79</v>
      </c>
      <c r="X1142" s="7">
        <f t="shared" si="269"/>
        <v>35.71</v>
      </c>
      <c r="Y1142" s="9">
        <v>1</v>
      </c>
      <c r="Z1142" s="9">
        <v>0</v>
      </c>
      <c r="AA1142" s="9">
        <v>0</v>
      </c>
      <c r="AB1142" s="9">
        <v>0</v>
      </c>
      <c r="AC1142" s="9">
        <v>1</v>
      </c>
      <c r="AD1142" s="29">
        <v>0</v>
      </c>
      <c r="AE1142" s="9">
        <v>0</v>
      </c>
      <c r="AF1142" s="9">
        <v>1</v>
      </c>
      <c r="AG1142" s="29">
        <v>0</v>
      </c>
      <c r="AH1142" s="9">
        <v>1</v>
      </c>
      <c r="AI1142" s="29">
        <v>0</v>
      </c>
      <c r="AJ1142" s="20">
        <v>1980</v>
      </c>
      <c r="AK1142" s="32">
        <f t="shared" si="271"/>
        <v>0.11499999999999999</v>
      </c>
      <c r="AL1142" s="32">
        <f t="shared" si="271"/>
        <v>0.11499999999999999</v>
      </c>
      <c r="AM1142" s="32">
        <f t="shared" ref="AM1142:AM1157" si="273">0.77-AN1142</f>
        <v>0.53</v>
      </c>
      <c r="AN1142" s="42">
        <v>0.24</v>
      </c>
      <c r="AO1142" s="41" t="s">
        <v>98</v>
      </c>
      <c r="AP1142" s="17" t="s">
        <v>98</v>
      </c>
      <c r="AQ1142">
        <v>1</v>
      </c>
      <c r="AR1142" s="39">
        <v>0</v>
      </c>
      <c r="AS1142" t="s">
        <v>98</v>
      </c>
      <c r="AT1142" s="39" t="s">
        <v>98</v>
      </c>
      <c r="AU1142">
        <v>0</v>
      </c>
      <c r="AV1142" s="17">
        <v>1</v>
      </c>
      <c r="AW1142" t="s">
        <v>98</v>
      </c>
      <c r="AX1142" s="17" t="s">
        <v>98</v>
      </c>
      <c r="AY1142" s="17" t="s">
        <v>233</v>
      </c>
      <c r="AZ1142">
        <v>1</v>
      </c>
      <c r="BA1142">
        <v>0</v>
      </c>
      <c r="BB1142">
        <v>0</v>
      </c>
      <c r="BC1142">
        <v>0</v>
      </c>
      <c r="BD1142">
        <v>0</v>
      </c>
      <c r="BE1142">
        <v>0</v>
      </c>
      <c r="BF1142" s="17">
        <v>0</v>
      </c>
      <c r="BG1142">
        <v>1</v>
      </c>
      <c r="BH1142">
        <v>0</v>
      </c>
      <c r="BI1142" s="17">
        <v>0</v>
      </c>
      <c r="BJ1142">
        <v>19291</v>
      </c>
      <c r="BK1142">
        <v>21201</v>
      </c>
      <c r="BL1142" s="24">
        <v>54.5</v>
      </c>
      <c r="BM1142">
        <v>1</v>
      </c>
      <c r="BN1142">
        <v>0</v>
      </c>
      <c r="BO1142">
        <v>0</v>
      </c>
      <c r="BP1142">
        <v>0</v>
      </c>
      <c r="BQ1142">
        <v>0</v>
      </c>
      <c r="BR1142">
        <v>0</v>
      </c>
      <c r="BS1142">
        <v>0</v>
      </c>
      <c r="BT1142" s="17">
        <v>0</v>
      </c>
      <c r="BU1142">
        <v>0</v>
      </c>
      <c r="BV1142">
        <v>0</v>
      </c>
      <c r="BW1142">
        <v>1</v>
      </c>
      <c r="BX1142" s="17">
        <v>0</v>
      </c>
      <c r="BY1142">
        <v>0</v>
      </c>
      <c r="BZ1142">
        <v>0</v>
      </c>
      <c r="CA1142">
        <v>0</v>
      </c>
      <c r="CB1142">
        <v>0</v>
      </c>
      <c r="CC1142" s="17">
        <v>0</v>
      </c>
      <c r="CD1142">
        <v>0</v>
      </c>
      <c r="CE1142">
        <v>0</v>
      </c>
      <c r="CF1142">
        <v>0</v>
      </c>
      <c r="CG1142">
        <v>0</v>
      </c>
      <c r="CH1142">
        <v>0</v>
      </c>
      <c r="CI1142">
        <v>0</v>
      </c>
      <c r="CJ1142">
        <v>0</v>
      </c>
      <c r="CK1142">
        <v>1</v>
      </c>
      <c r="CL1142">
        <v>0</v>
      </c>
      <c r="CM1142">
        <v>0</v>
      </c>
      <c r="CN1142">
        <v>0</v>
      </c>
      <c r="CO1142" s="17">
        <v>0</v>
      </c>
      <c r="CP1142">
        <v>3.0920000000000001</v>
      </c>
      <c r="CQ1142">
        <v>3590</v>
      </c>
      <c r="CR1142">
        <v>1</v>
      </c>
      <c r="CS1142">
        <v>0</v>
      </c>
      <c r="CT1142">
        <v>0</v>
      </c>
      <c r="CZ1142" s="33" t="s">
        <v>85</v>
      </c>
    </row>
    <row r="1143" spans="1:104" x14ac:dyDescent="0.25">
      <c r="A1143">
        <v>1142</v>
      </c>
      <c r="B1143">
        <v>77</v>
      </c>
      <c r="C1143" s="24" t="s">
        <v>4085</v>
      </c>
      <c r="D1143" s="12">
        <v>9.2799999999999994</v>
      </c>
      <c r="E1143" s="13">
        <v>0.93</v>
      </c>
      <c r="F1143" s="7">
        <f t="shared" si="268"/>
        <v>9.9784946236559122</v>
      </c>
      <c r="G1143" s="7">
        <f t="shared" si="258"/>
        <v>8.35</v>
      </c>
      <c r="H1143" s="15">
        <f t="shared" si="259"/>
        <v>10.209999999999999</v>
      </c>
      <c r="I1143" s="11">
        <f t="shared" si="260"/>
        <v>1.7380930654928722E-2</v>
      </c>
      <c r="J1143" s="32">
        <f t="shared" si="261"/>
        <v>1.7418389557202277E-3</v>
      </c>
      <c r="K1143" s="32">
        <f t="shared" si="262"/>
        <v>574.10588775499798</v>
      </c>
      <c r="L1143" s="8">
        <v>1</v>
      </c>
      <c r="M1143" s="9">
        <v>0</v>
      </c>
      <c r="N1143" s="8">
        <v>0</v>
      </c>
      <c r="O1143" s="9">
        <v>0</v>
      </c>
      <c r="P1143" s="9">
        <v>0</v>
      </c>
      <c r="Q1143" s="9">
        <v>1</v>
      </c>
      <c r="R1143" s="9">
        <v>0</v>
      </c>
      <c r="S1143" s="8">
        <v>329509</v>
      </c>
      <c r="T1143" s="9">
        <v>10</v>
      </c>
      <c r="U1143" s="9">
        <f t="shared" si="263"/>
        <v>329498</v>
      </c>
      <c r="V1143" s="9">
        <f t="shared" si="264"/>
        <v>28</v>
      </c>
      <c r="W1143" s="7">
        <v>12.79</v>
      </c>
      <c r="X1143" s="7">
        <f t="shared" si="269"/>
        <v>35.71</v>
      </c>
      <c r="Y1143" s="9">
        <v>1</v>
      </c>
      <c r="Z1143" s="9">
        <v>0</v>
      </c>
      <c r="AA1143" s="9">
        <v>0</v>
      </c>
      <c r="AB1143" s="9">
        <v>0</v>
      </c>
      <c r="AC1143" s="9">
        <v>1</v>
      </c>
      <c r="AD1143" s="29">
        <v>0</v>
      </c>
      <c r="AE1143" s="9">
        <v>0</v>
      </c>
      <c r="AF1143" s="9">
        <v>1</v>
      </c>
      <c r="AG1143" s="29">
        <v>0</v>
      </c>
      <c r="AH1143" s="9">
        <v>1</v>
      </c>
      <c r="AI1143" s="29">
        <v>0</v>
      </c>
      <c r="AJ1143" s="20">
        <v>1980</v>
      </c>
      <c r="AK1143" s="32">
        <f t="shared" si="271"/>
        <v>0.11499999999999999</v>
      </c>
      <c r="AL1143" s="32">
        <f t="shared" si="271"/>
        <v>0.11499999999999999</v>
      </c>
      <c r="AM1143" s="32">
        <f t="shared" si="273"/>
        <v>0.53</v>
      </c>
      <c r="AN1143" s="42">
        <v>0.24</v>
      </c>
      <c r="AO1143" s="41" t="s">
        <v>98</v>
      </c>
      <c r="AP1143" s="17" t="s">
        <v>98</v>
      </c>
      <c r="AQ1143">
        <v>1</v>
      </c>
      <c r="AR1143" s="39">
        <v>0</v>
      </c>
      <c r="AS1143" t="s">
        <v>98</v>
      </c>
      <c r="AT1143" s="39" t="s">
        <v>98</v>
      </c>
      <c r="AU1143">
        <v>0</v>
      </c>
      <c r="AV1143" s="17">
        <v>1</v>
      </c>
      <c r="AW1143" t="s">
        <v>98</v>
      </c>
      <c r="AX1143" s="17" t="s">
        <v>98</v>
      </c>
      <c r="AY1143" s="17" t="s">
        <v>233</v>
      </c>
      <c r="AZ1143">
        <v>1</v>
      </c>
      <c r="BA1143">
        <v>0</v>
      </c>
      <c r="BB1143">
        <v>0</v>
      </c>
      <c r="BC1143">
        <v>0</v>
      </c>
      <c r="BD1143">
        <v>0</v>
      </c>
      <c r="BE1143">
        <v>0</v>
      </c>
      <c r="BF1143" s="17">
        <v>0</v>
      </c>
      <c r="BG1143">
        <v>1</v>
      </c>
      <c r="BH1143">
        <v>0</v>
      </c>
      <c r="BI1143" s="17">
        <v>0</v>
      </c>
      <c r="BJ1143">
        <v>19291</v>
      </c>
      <c r="BK1143">
        <v>21201</v>
      </c>
      <c r="BL1143" s="24">
        <v>54.5</v>
      </c>
      <c r="BM1143">
        <v>0</v>
      </c>
      <c r="BN1143">
        <v>0</v>
      </c>
      <c r="BO1143">
        <v>0</v>
      </c>
      <c r="BP1143">
        <v>0</v>
      </c>
      <c r="BQ1143">
        <v>1</v>
      </c>
      <c r="BR1143">
        <v>0</v>
      </c>
      <c r="BS1143">
        <v>0</v>
      </c>
      <c r="BT1143" s="17">
        <v>0</v>
      </c>
      <c r="BU1143">
        <v>0</v>
      </c>
      <c r="BV1143">
        <v>0</v>
      </c>
      <c r="BW1143">
        <v>1</v>
      </c>
      <c r="BX1143" s="17">
        <v>0</v>
      </c>
      <c r="BY1143">
        <v>0</v>
      </c>
      <c r="BZ1143">
        <v>0</v>
      </c>
      <c r="CA1143">
        <v>0</v>
      </c>
      <c r="CB1143">
        <v>0</v>
      </c>
      <c r="CC1143" s="17">
        <v>0</v>
      </c>
      <c r="CD1143">
        <v>0</v>
      </c>
      <c r="CE1143">
        <v>0</v>
      </c>
      <c r="CF1143">
        <v>0</v>
      </c>
      <c r="CG1143">
        <v>0</v>
      </c>
      <c r="CH1143">
        <v>0</v>
      </c>
      <c r="CI1143">
        <v>0</v>
      </c>
      <c r="CJ1143">
        <v>0</v>
      </c>
      <c r="CK1143">
        <v>1</v>
      </c>
      <c r="CL1143">
        <v>0</v>
      </c>
      <c r="CM1143">
        <v>0</v>
      </c>
      <c r="CN1143">
        <v>0</v>
      </c>
      <c r="CO1143" s="17">
        <v>0</v>
      </c>
      <c r="CP1143">
        <v>3.0920000000000001</v>
      </c>
      <c r="CQ1143">
        <v>3590</v>
      </c>
      <c r="CR1143">
        <v>1</v>
      </c>
      <c r="CS1143">
        <v>0</v>
      </c>
      <c r="CT1143">
        <v>0</v>
      </c>
      <c r="CZ1143" s="33" t="s">
        <v>85</v>
      </c>
    </row>
    <row r="1144" spans="1:104" x14ac:dyDescent="0.25">
      <c r="A1144">
        <v>1143</v>
      </c>
      <c r="B1144">
        <v>77</v>
      </c>
      <c r="C1144" s="24" t="s">
        <v>4085</v>
      </c>
      <c r="D1144" s="12">
        <v>6.73</v>
      </c>
      <c r="E1144" s="13">
        <v>0.03</v>
      </c>
      <c r="F1144" s="7">
        <f t="shared" si="268"/>
        <v>224.33333333333334</v>
      </c>
      <c r="G1144" s="7">
        <f t="shared" si="258"/>
        <v>6.7</v>
      </c>
      <c r="H1144" s="15">
        <f t="shared" si="259"/>
        <v>6.7600000000000007</v>
      </c>
      <c r="I1144" s="11">
        <f t="shared" si="260"/>
        <v>0.36400225069394709</v>
      </c>
      <c r="J1144" s="32">
        <f t="shared" si="261"/>
        <v>1.6225954711468664E-3</v>
      </c>
      <c r="K1144" s="32">
        <f t="shared" si="262"/>
        <v>616.29655560001663</v>
      </c>
      <c r="L1144" s="8">
        <v>1</v>
      </c>
      <c r="M1144" s="9">
        <v>0</v>
      </c>
      <c r="N1144" s="8">
        <v>0</v>
      </c>
      <c r="O1144" s="9">
        <v>0</v>
      </c>
      <c r="P1144" s="9">
        <v>0</v>
      </c>
      <c r="Q1144" s="9">
        <v>1</v>
      </c>
      <c r="R1144" s="9">
        <v>0</v>
      </c>
      <c r="S1144" s="8">
        <v>329509</v>
      </c>
      <c r="T1144" s="9">
        <v>12</v>
      </c>
      <c r="U1144" s="9">
        <f t="shared" si="263"/>
        <v>329496</v>
      </c>
      <c r="V1144" s="9">
        <f t="shared" si="264"/>
        <v>28</v>
      </c>
      <c r="W1144" s="7">
        <v>12.79</v>
      </c>
      <c r="X1144" s="7">
        <f t="shared" si="269"/>
        <v>35.71</v>
      </c>
      <c r="Y1144" s="9">
        <v>1</v>
      </c>
      <c r="Z1144" s="9">
        <v>0</v>
      </c>
      <c r="AA1144" s="9">
        <v>0</v>
      </c>
      <c r="AB1144" s="9">
        <v>0</v>
      </c>
      <c r="AC1144" s="9">
        <v>1</v>
      </c>
      <c r="AD1144" s="29">
        <v>0</v>
      </c>
      <c r="AE1144" s="9">
        <v>0</v>
      </c>
      <c r="AF1144" s="9">
        <v>1</v>
      </c>
      <c r="AG1144" s="29">
        <v>0</v>
      </c>
      <c r="AH1144" s="9">
        <v>1</v>
      </c>
      <c r="AI1144" s="29">
        <v>0</v>
      </c>
      <c r="AJ1144" s="20">
        <v>1980</v>
      </c>
      <c r="AK1144" s="32">
        <f t="shared" si="271"/>
        <v>0.11499999999999999</v>
      </c>
      <c r="AL1144" s="32">
        <f t="shared" si="271"/>
        <v>0.11499999999999999</v>
      </c>
      <c r="AM1144" s="32">
        <f t="shared" si="273"/>
        <v>0.53</v>
      </c>
      <c r="AN1144" s="42">
        <v>0.24</v>
      </c>
      <c r="AO1144" s="41" t="s">
        <v>98</v>
      </c>
      <c r="AP1144" s="17" t="s">
        <v>98</v>
      </c>
      <c r="AQ1144">
        <v>1</v>
      </c>
      <c r="AR1144" s="39">
        <v>0</v>
      </c>
      <c r="AS1144" t="s">
        <v>98</v>
      </c>
      <c r="AT1144" s="39" t="s">
        <v>98</v>
      </c>
      <c r="AU1144">
        <v>0</v>
      </c>
      <c r="AV1144" s="17">
        <v>1</v>
      </c>
      <c r="AW1144" t="s">
        <v>98</v>
      </c>
      <c r="AX1144" s="17" t="s">
        <v>98</v>
      </c>
      <c r="AY1144" s="17" t="s">
        <v>233</v>
      </c>
      <c r="AZ1144">
        <v>1</v>
      </c>
      <c r="BA1144">
        <v>0</v>
      </c>
      <c r="BB1144">
        <v>0</v>
      </c>
      <c r="BC1144">
        <v>0</v>
      </c>
      <c r="BD1144">
        <v>0</v>
      </c>
      <c r="BE1144">
        <v>0</v>
      </c>
      <c r="BF1144" s="17">
        <v>0</v>
      </c>
      <c r="BG1144">
        <v>1</v>
      </c>
      <c r="BH1144">
        <v>0</v>
      </c>
      <c r="BI1144" s="17">
        <v>0</v>
      </c>
      <c r="BJ1144">
        <v>19291</v>
      </c>
      <c r="BK1144">
        <v>21201</v>
      </c>
      <c r="BL1144" s="24">
        <v>54.5</v>
      </c>
      <c r="BM1144">
        <v>1</v>
      </c>
      <c r="BN1144">
        <v>0</v>
      </c>
      <c r="BO1144">
        <v>0</v>
      </c>
      <c r="BP1144">
        <v>0</v>
      </c>
      <c r="BQ1144">
        <v>0</v>
      </c>
      <c r="BR1144">
        <v>0</v>
      </c>
      <c r="BS1144">
        <v>0</v>
      </c>
      <c r="BT1144" s="17">
        <v>0</v>
      </c>
      <c r="BU1144">
        <v>0</v>
      </c>
      <c r="BV1144">
        <v>0</v>
      </c>
      <c r="BW1144">
        <v>1</v>
      </c>
      <c r="BX1144" s="17">
        <v>0</v>
      </c>
      <c r="BY1144">
        <v>0</v>
      </c>
      <c r="BZ1144">
        <v>0</v>
      </c>
      <c r="CA1144">
        <v>0</v>
      </c>
      <c r="CB1144">
        <v>0</v>
      </c>
      <c r="CC1144" s="17">
        <v>0</v>
      </c>
      <c r="CD1144">
        <v>1</v>
      </c>
      <c r="CE1144">
        <v>1</v>
      </c>
      <c r="CF1144">
        <v>0</v>
      </c>
      <c r="CG1144">
        <v>0</v>
      </c>
      <c r="CH1144">
        <v>0</v>
      </c>
      <c r="CI1144">
        <v>0</v>
      </c>
      <c r="CJ1144">
        <v>0</v>
      </c>
      <c r="CK1144">
        <v>1</v>
      </c>
      <c r="CL1144">
        <v>0</v>
      </c>
      <c r="CM1144">
        <v>0</v>
      </c>
      <c r="CN1144">
        <v>0</v>
      </c>
      <c r="CO1144" s="17">
        <v>0</v>
      </c>
      <c r="CP1144">
        <v>3.0920000000000001</v>
      </c>
      <c r="CQ1144">
        <v>3590</v>
      </c>
      <c r="CR1144">
        <v>1</v>
      </c>
      <c r="CS1144">
        <v>0</v>
      </c>
      <c r="CT1144">
        <v>0</v>
      </c>
      <c r="CZ1144" s="33" t="s">
        <v>85</v>
      </c>
    </row>
    <row r="1145" spans="1:104" x14ac:dyDescent="0.25">
      <c r="A1145">
        <v>1144</v>
      </c>
      <c r="B1145">
        <v>77</v>
      </c>
      <c r="C1145" s="24" t="s">
        <v>4085</v>
      </c>
      <c r="D1145" s="12">
        <v>9.07</v>
      </c>
      <c r="E1145" s="13">
        <v>1.07</v>
      </c>
      <c r="F1145" s="7">
        <f t="shared" si="268"/>
        <v>8.4766355140186906</v>
      </c>
      <c r="G1145" s="7">
        <f t="shared" si="258"/>
        <v>8</v>
      </c>
      <c r="H1145" s="15">
        <f t="shared" si="259"/>
        <v>10.14</v>
      </c>
      <c r="I1145" s="11">
        <f t="shared" si="260"/>
        <v>1.476559961093361E-2</v>
      </c>
      <c r="J1145" s="32">
        <f t="shared" si="261"/>
        <v>1.7419174844210544E-3</v>
      </c>
      <c r="K1145" s="32">
        <f t="shared" si="262"/>
        <v>574.08000605284758</v>
      </c>
      <c r="L1145" s="8">
        <v>1</v>
      </c>
      <c r="M1145" s="9">
        <v>0</v>
      </c>
      <c r="N1145" s="8">
        <v>0</v>
      </c>
      <c r="O1145" s="9">
        <v>0</v>
      </c>
      <c r="P1145" s="9">
        <v>0</v>
      </c>
      <c r="Q1145" s="9">
        <v>1</v>
      </c>
      <c r="R1145" s="9">
        <v>0</v>
      </c>
      <c r="S1145" s="8">
        <v>329509</v>
      </c>
      <c r="T1145" s="9">
        <v>12</v>
      </c>
      <c r="U1145" s="9">
        <f t="shared" si="263"/>
        <v>329496</v>
      </c>
      <c r="V1145" s="9">
        <f t="shared" si="264"/>
        <v>28</v>
      </c>
      <c r="W1145" s="7">
        <v>12.79</v>
      </c>
      <c r="X1145" s="7">
        <f t="shared" si="269"/>
        <v>35.71</v>
      </c>
      <c r="Y1145" s="9">
        <v>1</v>
      </c>
      <c r="Z1145" s="9">
        <v>0</v>
      </c>
      <c r="AA1145" s="9">
        <v>0</v>
      </c>
      <c r="AB1145" s="9">
        <v>0</v>
      </c>
      <c r="AC1145" s="9">
        <v>1</v>
      </c>
      <c r="AD1145" s="29">
        <v>0</v>
      </c>
      <c r="AE1145" s="9">
        <v>0</v>
      </c>
      <c r="AF1145" s="9">
        <v>1</v>
      </c>
      <c r="AG1145" s="29">
        <v>0</v>
      </c>
      <c r="AH1145" s="9">
        <v>1</v>
      </c>
      <c r="AI1145" s="29">
        <v>0</v>
      </c>
      <c r="AJ1145" s="20">
        <v>1980</v>
      </c>
      <c r="AK1145" s="32">
        <f t="shared" si="271"/>
        <v>0.11499999999999999</v>
      </c>
      <c r="AL1145" s="32">
        <f t="shared" si="271"/>
        <v>0.11499999999999999</v>
      </c>
      <c r="AM1145" s="32">
        <f t="shared" si="273"/>
        <v>0.53</v>
      </c>
      <c r="AN1145" s="42">
        <v>0.24</v>
      </c>
      <c r="AO1145" s="41" t="s">
        <v>98</v>
      </c>
      <c r="AP1145" s="17" t="s">
        <v>98</v>
      </c>
      <c r="AQ1145">
        <v>1</v>
      </c>
      <c r="AR1145" s="39">
        <v>0</v>
      </c>
      <c r="AS1145" t="s">
        <v>98</v>
      </c>
      <c r="AT1145" s="39" t="s">
        <v>98</v>
      </c>
      <c r="AU1145">
        <v>0</v>
      </c>
      <c r="AV1145" s="17">
        <v>1</v>
      </c>
      <c r="AW1145" t="s">
        <v>98</v>
      </c>
      <c r="AX1145" s="17" t="s">
        <v>98</v>
      </c>
      <c r="AY1145" s="17" t="s">
        <v>233</v>
      </c>
      <c r="AZ1145">
        <v>1</v>
      </c>
      <c r="BA1145">
        <v>0</v>
      </c>
      <c r="BB1145">
        <v>0</v>
      </c>
      <c r="BC1145">
        <v>0</v>
      </c>
      <c r="BD1145">
        <v>0</v>
      </c>
      <c r="BE1145">
        <v>0</v>
      </c>
      <c r="BF1145" s="17">
        <v>0</v>
      </c>
      <c r="BG1145">
        <v>1</v>
      </c>
      <c r="BH1145">
        <v>0</v>
      </c>
      <c r="BI1145" s="17">
        <v>0</v>
      </c>
      <c r="BJ1145">
        <v>19291</v>
      </c>
      <c r="BK1145">
        <v>21201</v>
      </c>
      <c r="BL1145" s="24">
        <v>54.5</v>
      </c>
      <c r="BM1145">
        <v>0</v>
      </c>
      <c r="BN1145">
        <v>0</v>
      </c>
      <c r="BO1145">
        <v>0</v>
      </c>
      <c r="BP1145">
        <v>0</v>
      </c>
      <c r="BQ1145">
        <v>1</v>
      </c>
      <c r="BR1145">
        <v>0</v>
      </c>
      <c r="BS1145">
        <v>0</v>
      </c>
      <c r="BT1145" s="17">
        <v>0</v>
      </c>
      <c r="BU1145">
        <v>0</v>
      </c>
      <c r="BV1145">
        <v>0</v>
      </c>
      <c r="BW1145">
        <v>1</v>
      </c>
      <c r="BX1145" s="17">
        <v>0</v>
      </c>
      <c r="BY1145">
        <v>0</v>
      </c>
      <c r="BZ1145">
        <v>0</v>
      </c>
      <c r="CA1145">
        <v>0</v>
      </c>
      <c r="CB1145">
        <v>0</v>
      </c>
      <c r="CC1145" s="17">
        <v>0</v>
      </c>
      <c r="CD1145">
        <v>1</v>
      </c>
      <c r="CE1145">
        <v>1</v>
      </c>
      <c r="CF1145">
        <v>0</v>
      </c>
      <c r="CG1145">
        <v>0</v>
      </c>
      <c r="CH1145">
        <v>0</v>
      </c>
      <c r="CI1145">
        <v>0</v>
      </c>
      <c r="CJ1145">
        <v>0</v>
      </c>
      <c r="CK1145">
        <v>1</v>
      </c>
      <c r="CL1145">
        <v>0</v>
      </c>
      <c r="CM1145">
        <v>0</v>
      </c>
      <c r="CN1145">
        <v>0</v>
      </c>
      <c r="CO1145" s="17">
        <v>0</v>
      </c>
      <c r="CP1145">
        <v>3.0920000000000001</v>
      </c>
      <c r="CQ1145">
        <v>3590</v>
      </c>
      <c r="CR1145">
        <v>1</v>
      </c>
      <c r="CS1145">
        <v>0</v>
      </c>
      <c r="CT1145">
        <v>0</v>
      </c>
      <c r="CZ1145" s="33" t="s">
        <v>85</v>
      </c>
    </row>
    <row r="1146" spans="1:104" x14ac:dyDescent="0.25">
      <c r="A1146">
        <v>1145</v>
      </c>
      <c r="B1146">
        <v>77</v>
      </c>
      <c r="C1146" s="24" t="s">
        <v>4085</v>
      </c>
      <c r="D1146" s="12">
        <v>6.28</v>
      </c>
      <c r="E1146" s="13">
        <v>0.03</v>
      </c>
      <c r="F1146" s="7">
        <f t="shared" si="268"/>
        <v>209.33333333333334</v>
      </c>
      <c r="G1146" s="7">
        <f t="shared" si="258"/>
        <v>6.25</v>
      </c>
      <c r="H1146" s="15">
        <f t="shared" si="259"/>
        <v>6.3100000000000005</v>
      </c>
      <c r="I1146" s="11">
        <f t="shared" si="260"/>
        <v>0.34261396720002396</v>
      </c>
      <c r="J1146" s="32">
        <f t="shared" si="261"/>
        <v>1.636690926114764E-3</v>
      </c>
      <c r="K1146" s="32">
        <f t="shared" si="262"/>
        <v>610.98890697331365</v>
      </c>
      <c r="L1146" s="8">
        <v>1</v>
      </c>
      <c r="M1146" s="9">
        <v>0</v>
      </c>
      <c r="N1146" s="8">
        <v>0</v>
      </c>
      <c r="O1146" s="9">
        <v>0</v>
      </c>
      <c r="P1146" s="9">
        <v>0</v>
      </c>
      <c r="Q1146" s="9">
        <v>1</v>
      </c>
      <c r="R1146" s="9">
        <v>0</v>
      </c>
      <c r="S1146" s="8">
        <v>329509</v>
      </c>
      <c r="T1146" s="9">
        <v>21</v>
      </c>
      <c r="U1146" s="9">
        <f t="shared" si="263"/>
        <v>329487</v>
      </c>
      <c r="V1146" s="9">
        <f t="shared" si="264"/>
        <v>28</v>
      </c>
      <c r="W1146" s="7">
        <v>12.79</v>
      </c>
      <c r="X1146" s="7">
        <f t="shared" si="269"/>
        <v>35.71</v>
      </c>
      <c r="Y1146" s="9">
        <v>1</v>
      </c>
      <c r="Z1146" s="9">
        <v>0</v>
      </c>
      <c r="AA1146" s="9">
        <v>0</v>
      </c>
      <c r="AB1146" s="9">
        <v>0</v>
      </c>
      <c r="AC1146" s="9">
        <v>1</v>
      </c>
      <c r="AD1146" s="29">
        <v>0</v>
      </c>
      <c r="AE1146" s="9">
        <v>0</v>
      </c>
      <c r="AF1146" s="9">
        <v>1</v>
      </c>
      <c r="AG1146" s="29">
        <v>0</v>
      </c>
      <c r="AH1146" s="9">
        <v>1</v>
      </c>
      <c r="AI1146" s="29">
        <v>0</v>
      </c>
      <c r="AJ1146" s="20">
        <v>1980</v>
      </c>
      <c r="AK1146" s="32">
        <f t="shared" si="271"/>
        <v>0.11499999999999999</v>
      </c>
      <c r="AL1146" s="32">
        <f t="shared" si="271"/>
        <v>0.11499999999999999</v>
      </c>
      <c r="AM1146" s="32">
        <f t="shared" si="273"/>
        <v>0.53</v>
      </c>
      <c r="AN1146" s="42">
        <v>0.24</v>
      </c>
      <c r="AO1146" s="41" t="s">
        <v>98</v>
      </c>
      <c r="AP1146" s="17" t="s">
        <v>98</v>
      </c>
      <c r="AQ1146">
        <v>1</v>
      </c>
      <c r="AR1146" s="39">
        <v>0</v>
      </c>
      <c r="AS1146" t="s">
        <v>98</v>
      </c>
      <c r="AT1146" s="39" t="s">
        <v>98</v>
      </c>
      <c r="AU1146">
        <v>0</v>
      </c>
      <c r="AV1146" s="17">
        <v>1</v>
      </c>
      <c r="AW1146" t="s">
        <v>98</v>
      </c>
      <c r="AX1146" s="17" t="s">
        <v>98</v>
      </c>
      <c r="AY1146" s="17" t="s">
        <v>233</v>
      </c>
      <c r="AZ1146">
        <v>1</v>
      </c>
      <c r="BA1146">
        <v>0</v>
      </c>
      <c r="BB1146">
        <v>0</v>
      </c>
      <c r="BC1146">
        <v>0</v>
      </c>
      <c r="BD1146">
        <v>0</v>
      </c>
      <c r="BE1146">
        <v>0</v>
      </c>
      <c r="BF1146" s="17">
        <v>0</v>
      </c>
      <c r="BG1146">
        <v>1</v>
      </c>
      <c r="BH1146">
        <v>0</v>
      </c>
      <c r="BI1146" s="17">
        <v>0</v>
      </c>
      <c r="BJ1146">
        <v>19291</v>
      </c>
      <c r="BK1146">
        <v>21201</v>
      </c>
      <c r="BL1146" s="24">
        <v>54.5</v>
      </c>
      <c r="BM1146">
        <v>1</v>
      </c>
      <c r="BN1146">
        <v>0</v>
      </c>
      <c r="BO1146">
        <v>0</v>
      </c>
      <c r="BP1146">
        <v>0</v>
      </c>
      <c r="BQ1146">
        <v>0</v>
      </c>
      <c r="BR1146">
        <v>0</v>
      </c>
      <c r="BS1146">
        <v>0</v>
      </c>
      <c r="BT1146" s="17">
        <v>0</v>
      </c>
      <c r="BU1146">
        <v>0</v>
      </c>
      <c r="BV1146">
        <v>0</v>
      </c>
      <c r="BW1146">
        <v>1</v>
      </c>
      <c r="BX1146" s="17">
        <v>0</v>
      </c>
      <c r="BY1146">
        <v>0</v>
      </c>
      <c r="BZ1146">
        <v>0</v>
      </c>
      <c r="CA1146">
        <v>0</v>
      </c>
      <c r="CB1146">
        <v>0</v>
      </c>
      <c r="CC1146" s="17">
        <v>0</v>
      </c>
      <c r="CD1146">
        <v>0</v>
      </c>
      <c r="CE1146">
        <v>0</v>
      </c>
      <c r="CF1146">
        <v>0</v>
      </c>
      <c r="CG1146">
        <v>0</v>
      </c>
      <c r="CH1146">
        <v>0</v>
      </c>
      <c r="CI1146">
        <v>0</v>
      </c>
      <c r="CJ1146">
        <v>0</v>
      </c>
      <c r="CK1146">
        <v>1</v>
      </c>
      <c r="CL1146">
        <v>0</v>
      </c>
      <c r="CM1146">
        <v>0</v>
      </c>
      <c r="CN1146">
        <v>0</v>
      </c>
      <c r="CO1146" s="17">
        <v>0</v>
      </c>
      <c r="CP1146">
        <v>3.0920000000000001</v>
      </c>
      <c r="CQ1146">
        <v>3590</v>
      </c>
      <c r="CR1146">
        <v>1</v>
      </c>
      <c r="CS1146">
        <v>0</v>
      </c>
      <c r="CT1146">
        <v>0</v>
      </c>
      <c r="CZ1146" s="33" t="s">
        <v>85</v>
      </c>
    </row>
    <row r="1147" spans="1:104" x14ac:dyDescent="0.25">
      <c r="A1147">
        <v>1146</v>
      </c>
      <c r="B1147">
        <v>77</v>
      </c>
      <c r="C1147" s="24" t="s">
        <v>4085</v>
      </c>
      <c r="D1147" s="12">
        <v>8.31</v>
      </c>
      <c r="E1147" s="13">
        <v>0.95</v>
      </c>
      <c r="F1147" s="7">
        <f t="shared" si="268"/>
        <v>8.7473684210526326</v>
      </c>
      <c r="G1147" s="7">
        <f t="shared" si="258"/>
        <v>7.36</v>
      </c>
      <c r="H1147" s="15">
        <f t="shared" si="259"/>
        <v>9.26</v>
      </c>
      <c r="I1147" s="11">
        <f t="shared" si="260"/>
        <v>1.5237294251999758E-2</v>
      </c>
      <c r="J1147" s="32">
        <f t="shared" si="261"/>
        <v>1.7419289457761458E-3</v>
      </c>
      <c r="K1147" s="32">
        <f t="shared" si="262"/>
        <v>574.07622878350708</v>
      </c>
      <c r="L1147" s="8">
        <v>1</v>
      </c>
      <c r="M1147" s="9">
        <v>0</v>
      </c>
      <c r="N1147" s="8">
        <v>0</v>
      </c>
      <c r="O1147" s="9">
        <v>0</v>
      </c>
      <c r="P1147" s="9">
        <v>0</v>
      </c>
      <c r="Q1147" s="9">
        <v>1</v>
      </c>
      <c r="R1147" s="9">
        <v>0</v>
      </c>
      <c r="S1147" s="8">
        <v>329509</v>
      </c>
      <c r="T1147" s="9">
        <v>21</v>
      </c>
      <c r="U1147" s="9">
        <f t="shared" si="263"/>
        <v>329487</v>
      </c>
      <c r="V1147" s="9">
        <f t="shared" si="264"/>
        <v>28</v>
      </c>
      <c r="W1147" s="7">
        <v>12.79</v>
      </c>
      <c r="X1147" s="7">
        <f t="shared" si="269"/>
        <v>35.71</v>
      </c>
      <c r="Y1147" s="9">
        <v>1</v>
      </c>
      <c r="Z1147" s="9">
        <v>0</v>
      </c>
      <c r="AA1147" s="9">
        <v>0</v>
      </c>
      <c r="AB1147" s="9">
        <v>0</v>
      </c>
      <c r="AC1147" s="9">
        <v>1</v>
      </c>
      <c r="AD1147" s="29">
        <v>0</v>
      </c>
      <c r="AE1147" s="9">
        <v>0</v>
      </c>
      <c r="AF1147" s="9">
        <v>1</v>
      </c>
      <c r="AG1147" s="29">
        <v>0</v>
      </c>
      <c r="AH1147" s="9">
        <v>1</v>
      </c>
      <c r="AI1147" s="29">
        <v>0</v>
      </c>
      <c r="AJ1147" s="20">
        <v>1980</v>
      </c>
      <c r="AK1147" s="32">
        <f t="shared" si="271"/>
        <v>0.11499999999999999</v>
      </c>
      <c r="AL1147" s="32">
        <f t="shared" si="271"/>
        <v>0.11499999999999999</v>
      </c>
      <c r="AM1147" s="32">
        <f t="shared" si="273"/>
        <v>0.53</v>
      </c>
      <c r="AN1147" s="42">
        <v>0.24</v>
      </c>
      <c r="AO1147" s="41" t="s">
        <v>98</v>
      </c>
      <c r="AP1147" s="17" t="s">
        <v>98</v>
      </c>
      <c r="AQ1147">
        <v>1</v>
      </c>
      <c r="AR1147" s="39">
        <v>0</v>
      </c>
      <c r="AS1147" t="s">
        <v>98</v>
      </c>
      <c r="AT1147" s="39" t="s">
        <v>98</v>
      </c>
      <c r="AU1147">
        <v>0</v>
      </c>
      <c r="AV1147" s="17">
        <v>1</v>
      </c>
      <c r="AW1147" t="s">
        <v>98</v>
      </c>
      <c r="AX1147" s="17" t="s">
        <v>98</v>
      </c>
      <c r="AY1147" s="17" t="s">
        <v>233</v>
      </c>
      <c r="AZ1147">
        <v>1</v>
      </c>
      <c r="BA1147">
        <v>0</v>
      </c>
      <c r="BB1147">
        <v>0</v>
      </c>
      <c r="BC1147">
        <v>0</v>
      </c>
      <c r="BD1147">
        <v>0</v>
      </c>
      <c r="BE1147">
        <v>0</v>
      </c>
      <c r="BF1147" s="17">
        <v>0</v>
      </c>
      <c r="BG1147">
        <v>1</v>
      </c>
      <c r="BH1147">
        <v>0</v>
      </c>
      <c r="BI1147" s="17">
        <v>0</v>
      </c>
      <c r="BJ1147">
        <v>19291</v>
      </c>
      <c r="BK1147">
        <v>21201</v>
      </c>
      <c r="BL1147" s="24">
        <v>54.5</v>
      </c>
      <c r="BM1147">
        <v>0</v>
      </c>
      <c r="BN1147">
        <v>0</v>
      </c>
      <c r="BO1147">
        <v>0</v>
      </c>
      <c r="BP1147">
        <v>0</v>
      </c>
      <c r="BQ1147">
        <v>1</v>
      </c>
      <c r="BR1147">
        <v>0</v>
      </c>
      <c r="BS1147">
        <v>0</v>
      </c>
      <c r="BT1147" s="17">
        <v>0</v>
      </c>
      <c r="BU1147">
        <v>0</v>
      </c>
      <c r="BV1147">
        <v>0</v>
      </c>
      <c r="BW1147">
        <v>1</v>
      </c>
      <c r="BX1147" s="17">
        <v>0</v>
      </c>
      <c r="BY1147">
        <v>0</v>
      </c>
      <c r="BZ1147">
        <v>0</v>
      </c>
      <c r="CA1147">
        <v>0</v>
      </c>
      <c r="CB1147">
        <v>0</v>
      </c>
      <c r="CC1147" s="17">
        <v>0</v>
      </c>
      <c r="CD1147">
        <v>0</v>
      </c>
      <c r="CE1147">
        <v>0</v>
      </c>
      <c r="CF1147">
        <v>0</v>
      </c>
      <c r="CG1147">
        <v>0</v>
      </c>
      <c r="CH1147">
        <v>0</v>
      </c>
      <c r="CI1147">
        <v>0</v>
      </c>
      <c r="CJ1147">
        <v>0</v>
      </c>
      <c r="CK1147">
        <v>1</v>
      </c>
      <c r="CL1147">
        <v>0</v>
      </c>
      <c r="CM1147">
        <v>0</v>
      </c>
      <c r="CN1147">
        <v>0</v>
      </c>
      <c r="CO1147" s="17">
        <v>0</v>
      </c>
      <c r="CP1147">
        <v>3.0920000000000001</v>
      </c>
      <c r="CQ1147">
        <v>3590</v>
      </c>
      <c r="CR1147">
        <v>1</v>
      </c>
      <c r="CS1147">
        <v>0</v>
      </c>
      <c r="CT1147">
        <v>0</v>
      </c>
      <c r="CZ1147" s="33" t="s">
        <v>85</v>
      </c>
    </row>
    <row r="1148" spans="1:104" x14ac:dyDescent="0.25">
      <c r="A1148">
        <v>1147</v>
      </c>
      <c r="B1148">
        <v>77</v>
      </c>
      <c r="C1148" s="24" t="s">
        <v>4085</v>
      </c>
      <c r="D1148" s="12">
        <v>6.28</v>
      </c>
      <c r="E1148" s="13">
        <v>0.03</v>
      </c>
      <c r="F1148" s="7">
        <f t="shared" si="268"/>
        <v>209.33333333333334</v>
      </c>
      <c r="G1148" s="7">
        <f t="shared" si="258"/>
        <v>6.25</v>
      </c>
      <c r="H1148" s="15">
        <f t="shared" si="259"/>
        <v>6.3100000000000005</v>
      </c>
      <c r="I1148" s="11">
        <f t="shared" si="260"/>
        <v>0.34261488498333897</v>
      </c>
      <c r="J1148" s="32">
        <f t="shared" si="261"/>
        <v>1.6366953104299631E-3</v>
      </c>
      <c r="K1148" s="32">
        <f t="shared" si="262"/>
        <v>610.98727028019528</v>
      </c>
      <c r="L1148" s="8">
        <v>1</v>
      </c>
      <c r="M1148" s="9">
        <v>0</v>
      </c>
      <c r="N1148" s="8">
        <v>0</v>
      </c>
      <c r="O1148" s="9">
        <v>0</v>
      </c>
      <c r="P1148" s="9">
        <v>0</v>
      </c>
      <c r="Q1148" s="9">
        <v>1</v>
      </c>
      <c r="R1148" s="9">
        <v>0</v>
      </c>
      <c r="S1148" s="8">
        <v>329509</v>
      </c>
      <c r="T1148" s="9">
        <v>23</v>
      </c>
      <c r="U1148" s="9">
        <f t="shared" si="263"/>
        <v>329485</v>
      </c>
      <c r="V1148" s="9">
        <f t="shared" si="264"/>
        <v>28</v>
      </c>
      <c r="W1148" s="7">
        <v>12.79</v>
      </c>
      <c r="X1148" s="7">
        <f t="shared" si="269"/>
        <v>35.71</v>
      </c>
      <c r="Y1148" s="9">
        <v>1</v>
      </c>
      <c r="Z1148" s="9">
        <v>0</v>
      </c>
      <c r="AA1148" s="9">
        <v>0</v>
      </c>
      <c r="AB1148" s="9">
        <v>0</v>
      </c>
      <c r="AC1148" s="9">
        <v>1</v>
      </c>
      <c r="AD1148" s="29">
        <v>0</v>
      </c>
      <c r="AE1148" s="9">
        <v>0</v>
      </c>
      <c r="AF1148" s="9">
        <v>1</v>
      </c>
      <c r="AG1148" s="29">
        <v>0</v>
      </c>
      <c r="AH1148" s="9">
        <v>1</v>
      </c>
      <c r="AI1148" s="29">
        <v>0</v>
      </c>
      <c r="AJ1148" s="20">
        <v>1980</v>
      </c>
      <c r="AK1148" s="32">
        <f t="shared" si="271"/>
        <v>0.11499999999999999</v>
      </c>
      <c r="AL1148" s="32">
        <f t="shared" si="271"/>
        <v>0.11499999999999999</v>
      </c>
      <c r="AM1148" s="32">
        <f t="shared" si="273"/>
        <v>0.53</v>
      </c>
      <c r="AN1148" s="42">
        <v>0.24</v>
      </c>
      <c r="AO1148" s="41" t="s">
        <v>98</v>
      </c>
      <c r="AP1148" s="17" t="s">
        <v>98</v>
      </c>
      <c r="AQ1148">
        <v>1</v>
      </c>
      <c r="AR1148" s="39">
        <v>0</v>
      </c>
      <c r="AS1148" t="s">
        <v>98</v>
      </c>
      <c r="AT1148" s="39" t="s">
        <v>98</v>
      </c>
      <c r="AU1148">
        <v>0</v>
      </c>
      <c r="AV1148" s="17">
        <v>1</v>
      </c>
      <c r="AW1148" t="s">
        <v>98</v>
      </c>
      <c r="AX1148" s="17" t="s">
        <v>98</v>
      </c>
      <c r="AY1148" s="17" t="s">
        <v>233</v>
      </c>
      <c r="AZ1148">
        <v>1</v>
      </c>
      <c r="BA1148">
        <v>0</v>
      </c>
      <c r="BB1148">
        <v>0</v>
      </c>
      <c r="BC1148">
        <v>0</v>
      </c>
      <c r="BD1148">
        <v>0</v>
      </c>
      <c r="BE1148">
        <v>0</v>
      </c>
      <c r="BF1148" s="17">
        <v>0</v>
      </c>
      <c r="BG1148">
        <v>1</v>
      </c>
      <c r="BH1148">
        <v>0</v>
      </c>
      <c r="BI1148" s="17">
        <v>0</v>
      </c>
      <c r="BJ1148">
        <v>19291</v>
      </c>
      <c r="BK1148">
        <v>21201</v>
      </c>
      <c r="BL1148" s="24">
        <v>54.5</v>
      </c>
      <c r="BM1148">
        <v>1</v>
      </c>
      <c r="BN1148">
        <v>0</v>
      </c>
      <c r="BO1148">
        <v>0</v>
      </c>
      <c r="BP1148">
        <v>0</v>
      </c>
      <c r="BQ1148">
        <v>0</v>
      </c>
      <c r="BR1148">
        <v>0</v>
      </c>
      <c r="BS1148">
        <v>0</v>
      </c>
      <c r="BT1148" s="17">
        <v>0</v>
      </c>
      <c r="BU1148">
        <v>0</v>
      </c>
      <c r="BV1148">
        <v>0</v>
      </c>
      <c r="BW1148">
        <v>1</v>
      </c>
      <c r="BX1148" s="17">
        <v>0</v>
      </c>
      <c r="BY1148">
        <v>0</v>
      </c>
      <c r="BZ1148">
        <v>0</v>
      </c>
      <c r="CA1148">
        <v>0</v>
      </c>
      <c r="CB1148">
        <v>0</v>
      </c>
      <c r="CC1148" s="17">
        <v>0</v>
      </c>
      <c r="CD1148">
        <v>1</v>
      </c>
      <c r="CE1148">
        <v>1</v>
      </c>
      <c r="CF1148">
        <v>0</v>
      </c>
      <c r="CG1148">
        <v>0</v>
      </c>
      <c r="CH1148">
        <v>1</v>
      </c>
      <c r="CI1148">
        <v>0</v>
      </c>
      <c r="CJ1148">
        <v>0</v>
      </c>
      <c r="CK1148">
        <v>1</v>
      </c>
      <c r="CL1148">
        <v>0</v>
      </c>
      <c r="CM1148">
        <v>0</v>
      </c>
      <c r="CN1148">
        <v>1</v>
      </c>
      <c r="CO1148" s="17">
        <v>1</v>
      </c>
      <c r="CP1148">
        <v>3.0920000000000001</v>
      </c>
      <c r="CQ1148">
        <v>3590</v>
      </c>
      <c r="CR1148">
        <v>1</v>
      </c>
      <c r="CS1148">
        <v>0</v>
      </c>
      <c r="CT1148">
        <v>0</v>
      </c>
      <c r="CZ1148" s="33" t="s">
        <v>85</v>
      </c>
    </row>
    <row r="1149" spans="1:104" x14ac:dyDescent="0.25">
      <c r="A1149">
        <v>1148</v>
      </c>
      <c r="B1149">
        <v>77</v>
      </c>
      <c r="C1149" s="24" t="s">
        <v>4085</v>
      </c>
      <c r="D1149" s="12">
        <v>8.11</v>
      </c>
      <c r="E1149" s="13">
        <v>1.0900000000000001</v>
      </c>
      <c r="F1149" s="7">
        <f t="shared" si="268"/>
        <v>7.4403669724770634</v>
      </c>
      <c r="G1149" s="7">
        <f t="shared" si="258"/>
        <v>7.02</v>
      </c>
      <c r="H1149" s="15">
        <f t="shared" si="259"/>
        <v>9.1999999999999993</v>
      </c>
      <c r="I1149" s="11">
        <f t="shared" si="260"/>
        <v>1.2961045970558211E-2</v>
      </c>
      <c r="J1149" s="32">
        <f t="shared" si="261"/>
        <v>1.741990148940623E-3</v>
      </c>
      <c r="K1149" s="32">
        <f t="shared" si="262"/>
        <v>574.05605916206923</v>
      </c>
      <c r="L1149" s="8">
        <v>1</v>
      </c>
      <c r="M1149" s="9">
        <v>0</v>
      </c>
      <c r="N1149" s="8">
        <v>0</v>
      </c>
      <c r="O1149" s="9">
        <v>0</v>
      </c>
      <c r="P1149" s="9">
        <v>0</v>
      </c>
      <c r="Q1149" s="9">
        <v>1</v>
      </c>
      <c r="R1149" s="9">
        <v>0</v>
      </c>
      <c r="S1149" s="8">
        <v>329509</v>
      </c>
      <c r="T1149" s="9">
        <v>23</v>
      </c>
      <c r="U1149" s="9">
        <f t="shared" si="263"/>
        <v>329485</v>
      </c>
      <c r="V1149" s="9">
        <f t="shared" si="264"/>
        <v>28</v>
      </c>
      <c r="W1149" s="7">
        <v>12.79</v>
      </c>
      <c r="X1149" s="7">
        <f t="shared" si="269"/>
        <v>35.71</v>
      </c>
      <c r="Y1149" s="9">
        <v>1</v>
      </c>
      <c r="Z1149" s="9">
        <v>0</v>
      </c>
      <c r="AA1149" s="9">
        <v>0</v>
      </c>
      <c r="AB1149" s="9">
        <v>0</v>
      </c>
      <c r="AC1149" s="9">
        <v>1</v>
      </c>
      <c r="AD1149" s="29">
        <v>0</v>
      </c>
      <c r="AE1149" s="9">
        <v>0</v>
      </c>
      <c r="AF1149" s="9">
        <v>1</v>
      </c>
      <c r="AG1149" s="29">
        <v>0</v>
      </c>
      <c r="AH1149" s="9">
        <v>1</v>
      </c>
      <c r="AI1149" s="29">
        <v>0</v>
      </c>
      <c r="AJ1149" s="20">
        <v>1980</v>
      </c>
      <c r="AK1149" s="32">
        <f t="shared" si="271"/>
        <v>0.11499999999999999</v>
      </c>
      <c r="AL1149" s="32">
        <f t="shared" si="271"/>
        <v>0.11499999999999999</v>
      </c>
      <c r="AM1149" s="32">
        <f t="shared" si="273"/>
        <v>0.53</v>
      </c>
      <c r="AN1149" s="42">
        <v>0.24</v>
      </c>
      <c r="AO1149" s="41" t="s">
        <v>98</v>
      </c>
      <c r="AP1149" s="17" t="s">
        <v>98</v>
      </c>
      <c r="AQ1149">
        <v>1</v>
      </c>
      <c r="AR1149" s="39">
        <v>0</v>
      </c>
      <c r="AS1149" t="s">
        <v>98</v>
      </c>
      <c r="AT1149" s="39" t="s">
        <v>98</v>
      </c>
      <c r="AU1149">
        <v>0</v>
      </c>
      <c r="AV1149" s="17">
        <v>1</v>
      </c>
      <c r="AW1149" t="s">
        <v>98</v>
      </c>
      <c r="AX1149" s="17" t="s">
        <v>98</v>
      </c>
      <c r="AY1149" s="17" t="s">
        <v>233</v>
      </c>
      <c r="AZ1149">
        <v>1</v>
      </c>
      <c r="BA1149">
        <v>0</v>
      </c>
      <c r="BB1149">
        <v>0</v>
      </c>
      <c r="BC1149">
        <v>0</v>
      </c>
      <c r="BD1149">
        <v>0</v>
      </c>
      <c r="BE1149">
        <v>0</v>
      </c>
      <c r="BF1149" s="17">
        <v>0</v>
      </c>
      <c r="BG1149">
        <v>1</v>
      </c>
      <c r="BH1149">
        <v>0</v>
      </c>
      <c r="BI1149" s="17">
        <v>0</v>
      </c>
      <c r="BJ1149">
        <v>19291</v>
      </c>
      <c r="BK1149">
        <v>21201</v>
      </c>
      <c r="BL1149" s="24">
        <v>54.5</v>
      </c>
      <c r="BM1149">
        <v>0</v>
      </c>
      <c r="BN1149">
        <v>0</v>
      </c>
      <c r="BO1149">
        <v>0</v>
      </c>
      <c r="BP1149">
        <v>0</v>
      </c>
      <c r="BQ1149">
        <v>1</v>
      </c>
      <c r="BR1149">
        <v>0</v>
      </c>
      <c r="BS1149">
        <v>0</v>
      </c>
      <c r="BT1149" s="17">
        <v>0</v>
      </c>
      <c r="BU1149">
        <v>0</v>
      </c>
      <c r="BV1149">
        <v>0</v>
      </c>
      <c r="BW1149">
        <v>1</v>
      </c>
      <c r="BX1149" s="17">
        <v>0</v>
      </c>
      <c r="BY1149">
        <v>0</v>
      </c>
      <c r="BZ1149">
        <v>0</v>
      </c>
      <c r="CA1149">
        <v>0</v>
      </c>
      <c r="CB1149">
        <v>0</v>
      </c>
      <c r="CC1149" s="17">
        <v>0</v>
      </c>
      <c r="CD1149">
        <v>1</v>
      </c>
      <c r="CE1149">
        <v>1</v>
      </c>
      <c r="CF1149">
        <v>0</v>
      </c>
      <c r="CG1149">
        <v>0</v>
      </c>
      <c r="CH1149">
        <v>1</v>
      </c>
      <c r="CI1149">
        <v>0</v>
      </c>
      <c r="CJ1149">
        <v>0</v>
      </c>
      <c r="CK1149">
        <v>1</v>
      </c>
      <c r="CL1149">
        <v>0</v>
      </c>
      <c r="CM1149">
        <v>0</v>
      </c>
      <c r="CN1149">
        <v>1</v>
      </c>
      <c r="CO1149" s="17">
        <v>1</v>
      </c>
      <c r="CP1149">
        <v>3.0920000000000001</v>
      </c>
      <c r="CQ1149">
        <v>3590</v>
      </c>
      <c r="CR1149">
        <v>1</v>
      </c>
      <c r="CS1149">
        <v>0</v>
      </c>
      <c r="CT1149">
        <v>0</v>
      </c>
      <c r="CZ1149" s="33" t="s">
        <v>85</v>
      </c>
    </row>
    <row r="1150" spans="1:104" x14ac:dyDescent="0.25">
      <c r="A1150">
        <v>1149</v>
      </c>
      <c r="B1150">
        <v>77</v>
      </c>
      <c r="C1150" s="24" t="s">
        <v>4085</v>
      </c>
      <c r="D1150" s="12">
        <v>6.72</v>
      </c>
      <c r="E1150" s="13">
        <v>0.13</v>
      </c>
      <c r="F1150" s="7">
        <f t="shared" si="268"/>
        <v>51.692307692307686</v>
      </c>
      <c r="G1150" s="7">
        <f t="shared" si="258"/>
        <v>6.59</v>
      </c>
      <c r="H1150" s="15">
        <f t="shared" si="259"/>
        <v>6.85</v>
      </c>
      <c r="I1150" s="11">
        <f t="shared" si="260"/>
        <v>0.30083122817518793</v>
      </c>
      <c r="J1150" s="32">
        <f t="shared" si="261"/>
        <v>5.81965173553191E-3</v>
      </c>
      <c r="K1150" s="32">
        <f t="shared" si="262"/>
        <v>171.83158811626055</v>
      </c>
      <c r="L1150" s="8">
        <v>1</v>
      </c>
      <c r="M1150" s="9">
        <v>0</v>
      </c>
      <c r="N1150" s="8">
        <v>0</v>
      </c>
      <c r="O1150" s="9">
        <v>0</v>
      </c>
      <c r="P1150" s="9">
        <v>0</v>
      </c>
      <c r="Q1150" s="9">
        <v>1</v>
      </c>
      <c r="R1150" s="9">
        <v>0</v>
      </c>
      <c r="S1150" s="8">
        <v>26913</v>
      </c>
      <c r="T1150" s="9">
        <v>58</v>
      </c>
      <c r="U1150" s="9">
        <f t="shared" si="263"/>
        <v>26854</v>
      </c>
      <c r="V1150" s="9">
        <f t="shared" si="264"/>
        <v>28</v>
      </c>
      <c r="W1150" s="7">
        <v>12.79</v>
      </c>
      <c r="X1150" s="7">
        <f t="shared" si="269"/>
        <v>35.71</v>
      </c>
      <c r="Y1150" s="9">
        <v>1</v>
      </c>
      <c r="Z1150" s="9">
        <v>0</v>
      </c>
      <c r="AA1150" s="9">
        <v>0</v>
      </c>
      <c r="AB1150" s="9">
        <v>0</v>
      </c>
      <c r="AC1150" s="9">
        <v>1</v>
      </c>
      <c r="AD1150" s="29">
        <v>0</v>
      </c>
      <c r="AE1150" s="9">
        <v>0</v>
      </c>
      <c r="AF1150" s="9">
        <v>1</v>
      </c>
      <c r="AG1150" s="29">
        <v>0</v>
      </c>
      <c r="AH1150" s="9">
        <v>1</v>
      </c>
      <c r="AI1150" s="29">
        <v>0</v>
      </c>
      <c r="AJ1150" s="20">
        <v>1980</v>
      </c>
      <c r="AK1150" s="32">
        <f t="shared" si="271"/>
        <v>0.11499999999999999</v>
      </c>
      <c r="AL1150" s="32">
        <f t="shared" si="271"/>
        <v>0.11499999999999999</v>
      </c>
      <c r="AM1150" s="32">
        <f t="shared" si="273"/>
        <v>0.53</v>
      </c>
      <c r="AN1150" s="42">
        <v>0.24</v>
      </c>
      <c r="AO1150" s="41" t="s">
        <v>98</v>
      </c>
      <c r="AP1150" s="17" t="s">
        <v>98</v>
      </c>
      <c r="AQ1150">
        <v>1</v>
      </c>
      <c r="AR1150" s="39">
        <v>0</v>
      </c>
      <c r="AS1150" t="s">
        <v>98</v>
      </c>
      <c r="AT1150" s="39" t="s">
        <v>98</v>
      </c>
      <c r="AU1150">
        <v>0</v>
      </c>
      <c r="AV1150" s="17">
        <v>1</v>
      </c>
      <c r="AW1150" t="s">
        <v>98</v>
      </c>
      <c r="AX1150" s="17" t="s">
        <v>98</v>
      </c>
      <c r="AY1150" s="17" t="s">
        <v>233</v>
      </c>
      <c r="AZ1150">
        <v>1</v>
      </c>
      <c r="BA1150">
        <v>0</v>
      </c>
      <c r="BB1150">
        <v>0</v>
      </c>
      <c r="BC1150">
        <v>0</v>
      </c>
      <c r="BD1150">
        <v>0</v>
      </c>
      <c r="BE1150">
        <v>0</v>
      </c>
      <c r="BF1150" s="17">
        <v>0</v>
      </c>
      <c r="BG1150">
        <v>1</v>
      </c>
      <c r="BH1150">
        <v>0</v>
      </c>
      <c r="BI1150" s="17">
        <v>0</v>
      </c>
      <c r="BJ1150">
        <v>19291</v>
      </c>
      <c r="BK1150">
        <v>21201</v>
      </c>
      <c r="BL1150" s="24">
        <v>54.5</v>
      </c>
      <c r="BM1150">
        <v>1</v>
      </c>
      <c r="BN1150">
        <v>0</v>
      </c>
      <c r="BO1150">
        <v>0</v>
      </c>
      <c r="BP1150">
        <v>0</v>
      </c>
      <c r="BQ1150">
        <v>0</v>
      </c>
      <c r="BR1150">
        <v>0</v>
      </c>
      <c r="BS1150">
        <v>0</v>
      </c>
      <c r="BT1150" s="17">
        <v>0</v>
      </c>
      <c r="BU1150">
        <v>0</v>
      </c>
      <c r="BV1150">
        <v>0</v>
      </c>
      <c r="BW1150">
        <v>1</v>
      </c>
      <c r="BX1150" s="17">
        <v>0</v>
      </c>
      <c r="BY1150">
        <v>0</v>
      </c>
      <c r="BZ1150">
        <v>0</v>
      </c>
      <c r="CA1150">
        <v>0</v>
      </c>
      <c r="CB1150">
        <v>0</v>
      </c>
      <c r="CC1150" s="17">
        <v>0</v>
      </c>
      <c r="CD1150">
        <v>0</v>
      </c>
      <c r="CE1150">
        <v>0</v>
      </c>
      <c r="CF1150">
        <v>0</v>
      </c>
      <c r="CG1150">
        <v>0</v>
      </c>
      <c r="CH1150">
        <v>0</v>
      </c>
      <c r="CI1150">
        <v>0</v>
      </c>
      <c r="CJ1150">
        <v>0</v>
      </c>
      <c r="CK1150">
        <v>1</v>
      </c>
      <c r="CL1150">
        <v>0</v>
      </c>
      <c r="CM1150">
        <v>0</v>
      </c>
      <c r="CN1150">
        <v>0</v>
      </c>
      <c r="CO1150" s="17">
        <v>0</v>
      </c>
      <c r="CP1150">
        <v>3.0920000000000001</v>
      </c>
      <c r="CQ1150">
        <v>3590</v>
      </c>
      <c r="CR1150">
        <v>1</v>
      </c>
      <c r="CS1150">
        <v>0</v>
      </c>
      <c r="CT1150">
        <v>0</v>
      </c>
      <c r="CZ1150" s="33" t="s">
        <v>85</v>
      </c>
    </row>
    <row r="1151" spans="1:104" x14ac:dyDescent="0.25">
      <c r="A1151">
        <v>1150</v>
      </c>
      <c r="B1151">
        <v>77</v>
      </c>
      <c r="C1151" s="24" t="s">
        <v>4085</v>
      </c>
      <c r="D1151" s="12">
        <v>6.35</v>
      </c>
      <c r="E1151" s="13">
        <v>1.85</v>
      </c>
      <c r="F1151" s="7">
        <f t="shared" si="268"/>
        <v>3.432432432432432</v>
      </c>
      <c r="G1151" s="7">
        <f t="shared" si="258"/>
        <v>4.5</v>
      </c>
      <c r="H1151" s="15">
        <f t="shared" si="259"/>
        <v>8.1999999999999993</v>
      </c>
      <c r="I1151" s="11">
        <f t="shared" si="260"/>
        <v>2.0941233388031517E-2</v>
      </c>
      <c r="J1151" s="32">
        <f t="shared" si="261"/>
        <v>6.1009892547808356E-3</v>
      </c>
      <c r="K1151" s="32">
        <f t="shared" si="262"/>
        <v>163.90784481654077</v>
      </c>
      <c r="L1151" s="8">
        <v>1</v>
      </c>
      <c r="M1151" s="9">
        <v>0</v>
      </c>
      <c r="N1151" s="8">
        <v>0</v>
      </c>
      <c r="O1151" s="9">
        <v>0</v>
      </c>
      <c r="P1151" s="9">
        <v>0</v>
      </c>
      <c r="Q1151" s="9">
        <v>1</v>
      </c>
      <c r="R1151" s="9">
        <v>0</v>
      </c>
      <c r="S1151" s="8">
        <v>26913</v>
      </c>
      <c r="T1151" s="9">
        <v>58</v>
      </c>
      <c r="U1151" s="9">
        <f t="shared" si="263"/>
        <v>26854</v>
      </c>
      <c r="V1151" s="9">
        <f t="shared" si="264"/>
        <v>28</v>
      </c>
      <c r="W1151" s="7">
        <v>12.79</v>
      </c>
      <c r="X1151" s="7">
        <f t="shared" si="269"/>
        <v>35.71</v>
      </c>
      <c r="Y1151" s="9">
        <v>1</v>
      </c>
      <c r="Z1151" s="9">
        <v>0</v>
      </c>
      <c r="AA1151" s="9">
        <v>0</v>
      </c>
      <c r="AB1151" s="9">
        <v>0</v>
      </c>
      <c r="AC1151" s="9">
        <v>1</v>
      </c>
      <c r="AD1151" s="29">
        <v>0</v>
      </c>
      <c r="AE1151" s="9">
        <v>0</v>
      </c>
      <c r="AF1151" s="9">
        <v>1</v>
      </c>
      <c r="AG1151" s="29">
        <v>0</v>
      </c>
      <c r="AH1151" s="9">
        <v>1</v>
      </c>
      <c r="AI1151" s="29">
        <v>0</v>
      </c>
      <c r="AJ1151" s="20">
        <v>1980</v>
      </c>
      <c r="AK1151" s="32">
        <f t="shared" si="271"/>
        <v>0.11499999999999999</v>
      </c>
      <c r="AL1151" s="32">
        <f t="shared" si="271"/>
        <v>0.11499999999999999</v>
      </c>
      <c r="AM1151" s="32">
        <f t="shared" si="273"/>
        <v>0.53</v>
      </c>
      <c r="AN1151" s="42">
        <v>0.24</v>
      </c>
      <c r="AO1151" s="41" t="s">
        <v>98</v>
      </c>
      <c r="AP1151" s="17" t="s">
        <v>98</v>
      </c>
      <c r="AQ1151">
        <v>1</v>
      </c>
      <c r="AR1151" s="39">
        <v>0</v>
      </c>
      <c r="AS1151" t="s">
        <v>98</v>
      </c>
      <c r="AT1151" s="39" t="s">
        <v>98</v>
      </c>
      <c r="AU1151">
        <v>0</v>
      </c>
      <c r="AV1151" s="17">
        <v>1</v>
      </c>
      <c r="AW1151" t="s">
        <v>98</v>
      </c>
      <c r="AX1151" s="17" t="s">
        <v>98</v>
      </c>
      <c r="AY1151" s="17" t="s">
        <v>233</v>
      </c>
      <c r="AZ1151">
        <v>1</v>
      </c>
      <c r="BA1151">
        <v>0</v>
      </c>
      <c r="BB1151">
        <v>0</v>
      </c>
      <c r="BC1151">
        <v>0</v>
      </c>
      <c r="BD1151">
        <v>0</v>
      </c>
      <c r="BE1151">
        <v>0</v>
      </c>
      <c r="BF1151" s="17">
        <v>0</v>
      </c>
      <c r="BG1151">
        <v>1</v>
      </c>
      <c r="BH1151">
        <v>0</v>
      </c>
      <c r="BI1151" s="17">
        <v>0</v>
      </c>
      <c r="BJ1151">
        <v>19291</v>
      </c>
      <c r="BK1151">
        <v>21201</v>
      </c>
      <c r="BL1151" s="24">
        <v>54.5</v>
      </c>
      <c r="BM1151">
        <v>0</v>
      </c>
      <c r="BN1151">
        <v>0</v>
      </c>
      <c r="BO1151">
        <v>0</v>
      </c>
      <c r="BP1151">
        <v>0</v>
      </c>
      <c r="BQ1151">
        <v>1</v>
      </c>
      <c r="BR1151">
        <v>0</v>
      </c>
      <c r="BS1151">
        <v>0</v>
      </c>
      <c r="BT1151" s="17">
        <v>0</v>
      </c>
      <c r="BU1151">
        <v>0</v>
      </c>
      <c r="BV1151">
        <v>0</v>
      </c>
      <c r="BW1151">
        <v>1</v>
      </c>
      <c r="BX1151" s="17">
        <v>0</v>
      </c>
      <c r="BY1151">
        <v>0</v>
      </c>
      <c r="BZ1151">
        <v>0</v>
      </c>
      <c r="CA1151">
        <v>0</v>
      </c>
      <c r="CB1151">
        <v>0</v>
      </c>
      <c r="CC1151" s="17">
        <v>0</v>
      </c>
      <c r="CD1151">
        <v>0</v>
      </c>
      <c r="CE1151">
        <v>0</v>
      </c>
      <c r="CF1151">
        <v>0</v>
      </c>
      <c r="CG1151">
        <v>0</v>
      </c>
      <c r="CH1151">
        <v>0</v>
      </c>
      <c r="CI1151">
        <v>0</v>
      </c>
      <c r="CJ1151">
        <v>0</v>
      </c>
      <c r="CK1151">
        <v>1</v>
      </c>
      <c r="CL1151">
        <v>0</v>
      </c>
      <c r="CM1151">
        <v>0</v>
      </c>
      <c r="CN1151">
        <v>0</v>
      </c>
      <c r="CO1151" s="17">
        <v>0</v>
      </c>
      <c r="CP1151">
        <v>3.0920000000000001</v>
      </c>
      <c r="CQ1151">
        <v>3590</v>
      </c>
      <c r="CR1151">
        <v>1</v>
      </c>
      <c r="CS1151">
        <v>0</v>
      </c>
      <c r="CT1151">
        <v>0</v>
      </c>
      <c r="CZ1151" s="33" t="s">
        <v>85</v>
      </c>
    </row>
    <row r="1152" spans="1:104" x14ac:dyDescent="0.25">
      <c r="A1152">
        <v>1151</v>
      </c>
      <c r="B1152">
        <v>77</v>
      </c>
      <c r="C1152" s="24" t="s">
        <v>4085</v>
      </c>
      <c r="D1152" s="12">
        <v>6.71</v>
      </c>
      <c r="E1152" s="13">
        <v>0.03</v>
      </c>
      <c r="F1152" s="7">
        <f t="shared" si="268"/>
        <v>223.66666666666669</v>
      </c>
      <c r="G1152" s="7">
        <f t="shared" si="258"/>
        <v>6.68</v>
      </c>
      <c r="H1152" s="15">
        <f t="shared" si="259"/>
        <v>6.74</v>
      </c>
      <c r="I1152" s="11">
        <f t="shared" si="260"/>
        <v>0.80667394601112008</v>
      </c>
      <c r="J1152" s="32">
        <f t="shared" si="261"/>
        <v>3.6065899225534424E-3</v>
      </c>
      <c r="K1152" s="32">
        <f t="shared" si="262"/>
        <v>277.27022519155889</v>
      </c>
      <c r="L1152" s="8">
        <v>1</v>
      </c>
      <c r="M1152" s="9">
        <v>0</v>
      </c>
      <c r="N1152" s="8">
        <v>0</v>
      </c>
      <c r="O1152" s="9">
        <v>0</v>
      </c>
      <c r="P1152" s="9">
        <v>0</v>
      </c>
      <c r="Q1152" s="9">
        <v>1</v>
      </c>
      <c r="R1152" s="9">
        <v>0</v>
      </c>
      <c r="S1152" s="8">
        <v>26913</v>
      </c>
      <c r="T1152" s="9">
        <v>60</v>
      </c>
      <c r="U1152" s="9">
        <f t="shared" si="263"/>
        <v>26852</v>
      </c>
      <c r="V1152" s="9">
        <f t="shared" si="264"/>
        <v>28</v>
      </c>
      <c r="W1152" s="7">
        <v>12.79</v>
      </c>
      <c r="X1152" s="7">
        <f t="shared" si="269"/>
        <v>35.71</v>
      </c>
      <c r="Y1152" s="9">
        <v>1</v>
      </c>
      <c r="Z1152" s="9">
        <v>0</v>
      </c>
      <c r="AA1152" s="9">
        <v>0</v>
      </c>
      <c r="AB1152" s="9">
        <v>0</v>
      </c>
      <c r="AC1152" s="9">
        <v>1</v>
      </c>
      <c r="AD1152" s="29">
        <v>0</v>
      </c>
      <c r="AE1152" s="9">
        <v>0</v>
      </c>
      <c r="AF1152" s="9">
        <v>1</v>
      </c>
      <c r="AG1152" s="29">
        <v>0</v>
      </c>
      <c r="AH1152" s="9">
        <v>1</v>
      </c>
      <c r="AI1152" s="29">
        <v>0</v>
      </c>
      <c r="AJ1152" s="20">
        <v>1980</v>
      </c>
      <c r="AK1152" s="32">
        <f t="shared" si="271"/>
        <v>0.11499999999999999</v>
      </c>
      <c r="AL1152" s="32">
        <f t="shared" si="271"/>
        <v>0.11499999999999999</v>
      </c>
      <c r="AM1152" s="32">
        <f t="shared" si="273"/>
        <v>0.53</v>
      </c>
      <c r="AN1152" s="42">
        <v>0.24</v>
      </c>
      <c r="AO1152" s="41" t="s">
        <v>98</v>
      </c>
      <c r="AP1152" s="17" t="s">
        <v>98</v>
      </c>
      <c r="AQ1152">
        <v>1</v>
      </c>
      <c r="AR1152" s="39">
        <v>0</v>
      </c>
      <c r="AS1152" t="s">
        <v>98</v>
      </c>
      <c r="AT1152" s="39" t="s">
        <v>98</v>
      </c>
      <c r="AU1152">
        <v>0</v>
      </c>
      <c r="AV1152" s="17">
        <v>1</v>
      </c>
      <c r="AW1152" t="s">
        <v>98</v>
      </c>
      <c r="AX1152" s="17" t="s">
        <v>98</v>
      </c>
      <c r="AY1152" s="17" t="s">
        <v>233</v>
      </c>
      <c r="AZ1152">
        <v>1</v>
      </c>
      <c r="BA1152">
        <v>0</v>
      </c>
      <c r="BB1152">
        <v>0</v>
      </c>
      <c r="BC1152">
        <v>0</v>
      </c>
      <c r="BD1152">
        <v>0</v>
      </c>
      <c r="BE1152">
        <v>0</v>
      </c>
      <c r="BF1152" s="17">
        <v>0</v>
      </c>
      <c r="BG1152">
        <v>1</v>
      </c>
      <c r="BH1152">
        <v>0</v>
      </c>
      <c r="BI1152" s="17">
        <v>0</v>
      </c>
      <c r="BJ1152">
        <v>19291</v>
      </c>
      <c r="BK1152">
        <v>21201</v>
      </c>
      <c r="BL1152" s="24">
        <v>54.5</v>
      </c>
      <c r="BM1152">
        <v>1</v>
      </c>
      <c r="BN1152">
        <v>0</v>
      </c>
      <c r="BO1152">
        <v>0</v>
      </c>
      <c r="BP1152">
        <v>0</v>
      </c>
      <c r="BQ1152">
        <v>0</v>
      </c>
      <c r="BR1152">
        <v>0</v>
      </c>
      <c r="BS1152">
        <v>0</v>
      </c>
      <c r="BT1152" s="17">
        <v>0</v>
      </c>
      <c r="BU1152">
        <v>0</v>
      </c>
      <c r="BV1152">
        <v>0</v>
      </c>
      <c r="BW1152">
        <v>1</v>
      </c>
      <c r="BX1152" s="17">
        <v>0</v>
      </c>
      <c r="BY1152">
        <v>0</v>
      </c>
      <c r="BZ1152">
        <v>0</v>
      </c>
      <c r="CA1152">
        <v>0</v>
      </c>
      <c r="CB1152">
        <v>0</v>
      </c>
      <c r="CC1152" s="17">
        <v>0</v>
      </c>
      <c r="CD1152">
        <v>1</v>
      </c>
      <c r="CE1152">
        <v>1</v>
      </c>
      <c r="CF1152">
        <v>0</v>
      </c>
      <c r="CG1152">
        <v>0</v>
      </c>
      <c r="CH1152">
        <v>0</v>
      </c>
      <c r="CI1152">
        <v>0</v>
      </c>
      <c r="CJ1152">
        <v>0</v>
      </c>
      <c r="CK1152">
        <v>1</v>
      </c>
      <c r="CL1152">
        <v>0</v>
      </c>
      <c r="CM1152">
        <v>0</v>
      </c>
      <c r="CN1152">
        <v>0</v>
      </c>
      <c r="CO1152" s="17">
        <v>0</v>
      </c>
      <c r="CP1152">
        <v>3.0920000000000001</v>
      </c>
      <c r="CQ1152">
        <v>3590</v>
      </c>
      <c r="CR1152">
        <v>1</v>
      </c>
      <c r="CS1152">
        <v>0</v>
      </c>
      <c r="CT1152">
        <v>0</v>
      </c>
      <c r="CZ1152" s="33" t="s">
        <v>85</v>
      </c>
    </row>
    <row r="1153" spans="1:104" x14ac:dyDescent="0.25">
      <c r="A1153">
        <v>1152</v>
      </c>
      <c r="B1153">
        <v>77</v>
      </c>
      <c r="C1153" s="24" t="s">
        <v>4085</v>
      </c>
      <c r="D1153" s="12">
        <v>5.55</v>
      </c>
      <c r="E1153" s="13">
        <v>1.99</v>
      </c>
      <c r="F1153" s="7">
        <f t="shared" si="268"/>
        <v>2.7889447236180902</v>
      </c>
      <c r="G1153" s="7">
        <f t="shared" si="258"/>
        <v>3.5599999999999996</v>
      </c>
      <c r="H1153" s="15">
        <f t="shared" si="259"/>
        <v>7.54</v>
      </c>
      <c r="I1153" s="11">
        <f t="shared" si="260"/>
        <v>1.701722321640399E-2</v>
      </c>
      <c r="J1153" s="32">
        <f t="shared" si="261"/>
        <v>6.101671027143052E-3</v>
      </c>
      <c r="K1153" s="32">
        <f t="shared" si="262"/>
        <v>163.88953051574526</v>
      </c>
      <c r="L1153" s="8">
        <v>1</v>
      </c>
      <c r="M1153" s="9">
        <v>0</v>
      </c>
      <c r="N1153" s="8">
        <v>0</v>
      </c>
      <c r="O1153" s="9">
        <v>0</v>
      </c>
      <c r="P1153" s="9">
        <v>0</v>
      </c>
      <c r="Q1153" s="9">
        <v>1</v>
      </c>
      <c r="R1153" s="9">
        <v>0</v>
      </c>
      <c r="S1153" s="8">
        <v>26913</v>
      </c>
      <c r="T1153" s="9">
        <v>60</v>
      </c>
      <c r="U1153" s="9">
        <f t="shared" si="263"/>
        <v>26852</v>
      </c>
      <c r="V1153" s="9">
        <f t="shared" si="264"/>
        <v>28</v>
      </c>
      <c r="W1153" s="7">
        <v>12.79</v>
      </c>
      <c r="X1153" s="7">
        <f t="shared" si="269"/>
        <v>35.71</v>
      </c>
      <c r="Y1153" s="9">
        <v>1</v>
      </c>
      <c r="Z1153" s="9">
        <v>0</v>
      </c>
      <c r="AA1153" s="9">
        <v>0</v>
      </c>
      <c r="AB1153" s="9">
        <v>0</v>
      </c>
      <c r="AC1153" s="9">
        <v>1</v>
      </c>
      <c r="AD1153" s="29">
        <v>0</v>
      </c>
      <c r="AE1153" s="9">
        <v>0</v>
      </c>
      <c r="AF1153" s="9">
        <v>1</v>
      </c>
      <c r="AG1153" s="29">
        <v>0</v>
      </c>
      <c r="AH1153" s="9">
        <v>1</v>
      </c>
      <c r="AI1153" s="29">
        <v>0</v>
      </c>
      <c r="AJ1153" s="20">
        <v>1980</v>
      </c>
      <c r="AK1153" s="32">
        <f t="shared" si="271"/>
        <v>0.11499999999999999</v>
      </c>
      <c r="AL1153" s="32">
        <f t="shared" si="271"/>
        <v>0.11499999999999999</v>
      </c>
      <c r="AM1153" s="32">
        <f t="shared" si="273"/>
        <v>0.53</v>
      </c>
      <c r="AN1153" s="42">
        <v>0.24</v>
      </c>
      <c r="AO1153" s="41" t="s">
        <v>98</v>
      </c>
      <c r="AP1153" s="17" t="s">
        <v>98</v>
      </c>
      <c r="AQ1153">
        <v>1</v>
      </c>
      <c r="AR1153" s="39">
        <v>0</v>
      </c>
      <c r="AS1153" t="s">
        <v>98</v>
      </c>
      <c r="AT1153" s="39" t="s">
        <v>98</v>
      </c>
      <c r="AU1153">
        <v>0</v>
      </c>
      <c r="AV1153" s="17">
        <v>1</v>
      </c>
      <c r="AW1153" t="s">
        <v>98</v>
      </c>
      <c r="AX1153" s="17" t="s">
        <v>98</v>
      </c>
      <c r="AY1153" s="17" t="s">
        <v>233</v>
      </c>
      <c r="AZ1153">
        <v>1</v>
      </c>
      <c r="BA1153">
        <v>0</v>
      </c>
      <c r="BB1153">
        <v>0</v>
      </c>
      <c r="BC1153">
        <v>0</v>
      </c>
      <c r="BD1153">
        <v>0</v>
      </c>
      <c r="BE1153">
        <v>0</v>
      </c>
      <c r="BF1153" s="17">
        <v>0</v>
      </c>
      <c r="BG1153">
        <v>1</v>
      </c>
      <c r="BH1153">
        <v>0</v>
      </c>
      <c r="BI1153" s="17">
        <v>0</v>
      </c>
      <c r="BJ1153">
        <v>19291</v>
      </c>
      <c r="BK1153">
        <v>21201</v>
      </c>
      <c r="BL1153" s="24">
        <v>54.5</v>
      </c>
      <c r="BM1153">
        <v>0</v>
      </c>
      <c r="BN1153">
        <v>0</v>
      </c>
      <c r="BO1153">
        <v>0</v>
      </c>
      <c r="BP1153">
        <v>0</v>
      </c>
      <c r="BQ1153">
        <v>1</v>
      </c>
      <c r="BR1153">
        <v>0</v>
      </c>
      <c r="BS1153">
        <v>0</v>
      </c>
      <c r="BT1153" s="17">
        <v>0</v>
      </c>
      <c r="BU1153">
        <v>0</v>
      </c>
      <c r="BV1153">
        <v>0</v>
      </c>
      <c r="BW1153">
        <v>1</v>
      </c>
      <c r="BX1153" s="17">
        <v>0</v>
      </c>
      <c r="BY1153">
        <v>0</v>
      </c>
      <c r="BZ1153">
        <v>0</v>
      </c>
      <c r="CA1153">
        <v>0</v>
      </c>
      <c r="CB1153">
        <v>0</v>
      </c>
      <c r="CC1153" s="17">
        <v>0</v>
      </c>
      <c r="CD1153">
        <v>1</v>
      </c>
      <c r="CE1153">
        <v>1</v>
      </c>
      <c r="CF1153">
        <v>0</v>
      </c>
      <c r="CG1153">
        <v>0</v>
      </c>
      <c r="CH1153">
        <v>0</v>
      </c>
      <c r="CI1153">
        <v>0</v>
      </c>
      <c r="CJ1153">
        <v>0</v>
      </c>
      <c r="CK1153">
        <v>1</v>
      </c>
      <c r="CL1153">
        <v>0</v>
      </c>
      <c r="CM1153">
        <v>0</v>
      </c>
      <c r="CN1153">
        <v>0</v>
      </c>
      <c r="CO1153" s="17">
        <v>0</v>
      </c>
      <c r="CP1153">
        <v>3.0920000000000001</v>
      </c>
      <c r="CQ1153">
        <v>3590</v>
      </c>
      <c r="CR1153">
        <v>1</v>
      </c>
      <c r="CS1153">
        <v>0</v>
      </c>
      <c r="CT1153">
        <v>0</v>
      </c>
      <c r="CZ1153" s="33" t="s">
        <v>85</v>
      </c>
    </row>
    <row r="1154" spans="1:104" x14ac:dyDescent="0.25">
      <c r="A1154">
        <v>1153</v>
      </c>
      <c r="B1154">
        <v>77</v>
      </c>
      <c r="C1154" s="24" t="s">
        <v>4085</v>
      </c>
      <c r="D1154" s="12">
        <v>5.76</v>
      </c>
      <c r="E1154" s="13">
        <v>0.13</v>
      </c>
      <c r="F1154" s="7">
        <f t="shared" si="268"/>
        <v>44.307692307692307</v>
      </c>
      <c r="G1154" s="7">
        <f t="shared" ref="G1154:G1217" si="274">D1154-E1154</f>
        <v>5.63</v>
      </c>
      <c r="H1154" s="15">
        <f t="shared" ref="H1154:H1217" si="275">D1154+E1154</f>
        <v>5.89</v>
      </c>
      <c r="I1154" s="11">
        <f t="shared" ref="I1154:I1199" si="276">IFERROR(F1154/SQRT(F1154^2+U1154), "X")</f>
        <v>0.26105761101958763</v>
      </c>
      <c r="J1154" s="32">
        <f t="shared" ref="J1154:J1199" si="277">IFERROR(SQRT((1-I1154^2)/U1154), "X")</f>
        <v>5.8919252487059717E-3</v>
      </c>
      <c r="K1154" s="32">
        <f t="shared" ref="K1154:K1199" si="278">IFERROR(1/J1154, "X")</f>
        <v>169.72380975465148</v>
      </c>
      <c r="L1154" s="8">
        <v>1</v>
      </c>
      <c r="M1154" s="9">
        <v>0</v>
      </c>
      <c r="N1154" s="8">
        <v>0</v>
      </c>
      <c r="O1154" s="9">
        <v>0</v>
      </c>
      <c r="P1154" s="9">
        <v>0</v>
      </c>
      <c r="Q1154" s="9">
        <v>1</v>
      </c>
      <c r="R1154" s="9">
        <v>0</v>
      </c>
      <c r="S1154" s="8">
        <v>26913</v>
      </c>
      <c r="T1154" s="9">
        <v>69</v>
      </c>
      <c r="U1154" s="9">
        <f t="shared" ref="U1154:U1217" si="279">S1154-T1154-1</f>
        <v>26843</v>
      </c>
      <c r="V1154" s="9">
        <f t="shared" ref="V1154:V1217" si="280">COUNTIF(B:B,B1154)</f>
        <v>28</v>
      </c>
      <c r="W1154" s="7">
        <v>12.79</v>
      </c>
      <c r="X1154" s="7">
        <f t="shared" si="269"/>
        <v>35.71</v>
      </c>
      <c r="Y1154" s="9">
        <v>1</v>
      </c>
      <c r="Z1154" s="9">
        <v>0</v>
      </c>
      <c r="AA1154" s="9">
        <v>0</v>
      </c>
      <c r="AB1154" s="9">
        <v>0</v>
      </c>
      <c r="AC1154" s="9">
        <v>1</v>
      </c>
      <c r="AD1154" s="29">
        <v>0</v>
      </c>
      <c r="AE1154" s="9">
        <v>0</v>
      </c>
      <c r="AF1154" s="9">
        <v>1</v>
      </c>
      <c r="AG1154" s="29">
        <v>0</v>
      </c>
      <c r="AH1154" s="9">
        <v>1</v>
      </c>
      <c r="AI1154" s="29">
        <v>0</v>
      </c>
      <c r="AJ1154" s="20">
        <v>1980</v>
      </c>
      <c r="AK1154" s="32">
        <f t="shared" si="271"/>
        <v>0.11499999999999999</v>
      </c>
      <c r="AL1154" s="32">
        <f t="shared" si="271"/>
        <v>0.11499999999999999</v>
      </c>
      <c r="AM1154" s="32">
        <f t="shared" si="273"/>
        <v>0.53</v>
      </c>
      <c r="AN1154" s="42">
        <v>0.24</v>
      </c>
      <c r="AO1154" s="41" t="s">
        <v>98</v>
      </c>
      <c r="AP1154" s="17" t="s">
        <v>98</v>
      </c>
      <c r="AQ1154">
        <v>1</v>
      </c>
      <c r="AR1154" s="39">
        <v>0</v>
      </c>
      <c r="AS1154" t="s">
        <v>98</v>
      </c>
      <c r="AT1154" s="39" t="s">
        <v>98</v>
      </c>
      <c r="AU1154">
        <v>0</v>
      </c>
      <c r="AV1154" s="17">
        <v>1</v>
      </c>
      <c r="AW1154" t="s">
        <v>98</v>
      </c>
      <c r="AX1154" s="17" t="s">
        <v>98</v>
      </c>
      <c r="AY1154" s="17" t="s">
        <v>233</v>
      </c>
      <c r="AZ1154">
        <v>1</v>
      </c>
      <c r="BA1154">
        <v>0</v>
      </c>
      <c r="BB1154">
        <v>0</v>
      </c>
      <c r="BC1154">
        <v>0</v>
      </c>
      <c r="BD1154">
        <v>0</v>
      </c>
      <c r="BE1154">
        <v>0</v>
      </c>
      <c r="BF1154" s="17">
        <v>0</v>
      </c>
      <c r="BG1154">
        <v>1</v>
      </c>
      <c r="BH1154">
        <v>0</v>
      </c>
      <c r="BI1154" s="17">
        <v>0</v>
      </c>
      <c r="BJ1154">
        <v>19291</v>
      </c>
      <c r="BK1154">
        <v>21201</v>
      </c>
      <c r="BL1154" s="24">
        <v>54.5</v>
      </c>
      <c r="BM1154">
        <v>1</v>
      </c>
      <c r="BN1154">
        <v>0</v>
      </c>
      <c r="BO1154">
        <v>0</v>
      </c>
      <c r="BP1154">
        <v>0</v>
      </c>
      <c r="BQ1154">
        <v>0</v>
      </c>
      <c r="BR1154">
        <v>0</v>
      </c>
      <c r="BS1154">
        <v>0</v>
      </c>
      <c r="BT1154" s="17">
        <v>0</v>
      </c>
      <c r="BU1154">
        <v>0</v>
      </c>
      <c r="BV1154">
        <v>0</v>
      </c>
      <c r="BW1154">
        <v>1</v>
      </c>
      <c r="BX1154" s="17">
        <v>0</v>
      </c>
      <c r="BY1154">
        <v>0</v>
      </c>
      <c r="BZ1154">
        <v>0</v>
      </c>
      <c r="CA1154">
        <v>0</v>
      </c>
      <c r="CB1154">
        <v>0</v>
      </c>
      <c r="CC1154" s="17">
        <v>0</v>
      </c>
      <c r="CD1154">
        <v>0</v>
      </c>
      <c r="CE1154">
        <v>0</v>
      </c>
      <c r="CF1154">
        <v>0</v>
      </c>
      <c r="CG1154">
        <v>0</v>
      </c>
      <c r="CH1154">
        <v>0</v>
      </c>
      <c r="CI1154">
        <v>0</v>
      </c>
      <c r="CJ1154">
        <v>0</v>
      </c>
      <c r="CK1154">
        <v>1</v>
      </c>
      <c r="CL1154">
        <v>0</v>
      </c>
      <c r="CM1154">
        <v>0</v>
      </c>
      <c r="CN1154">
        <v>0</v>
      </c>
      <c r="CO1154" s="17">
        <v>0</v>
      </c>
      <c r="CP1154">
        <v>3.0920000000000001</v>
      </c>
      <c r="CQ1154">
        <v>3590</v>
      </c>
      <c r="CR1154">
        <v>1</v>
      </c>
      <c r="CS1154">
        <v>0</v>
      </c>
      <c r="CT1154">
        <v>0</v>
      </c>
      <c r="CZ1154" s="33" t="s">
        <v>85</v>
      </c>
    </row>
    <row r="1155" spans="1:104" x14ac:dyDescent="0.25">
      <c r="A1155">
        <v>1154</v>
      </c>
      <c r="B1155">
        <v>77</v>
      </c>
      <c r="C1155" s="24" t="s">
        <v>4085</v>
      </c>
      <c r="D1155" s="12">
        <v>4.6100000000000003</v>
      </c>
      <c r="E1155" s="13">
        <v>1.87</v>
      </c>
      <c r="F1155" s="7">
        <f t="shared" si="268"/>
        <v>2.46524064171123</v>
      </c>
      <c r="G1155" s="7">
        <f t="shared" si="274"/>
        <v>2.74</v>
      </c>
      <c r="H1155" s="15">
        <f t="shared" si="275"/>
        <v>6.48</v>
      </c>
      <c r="I1155" s="11">
        <f t="shared" si="276"/>
        <v>1.5045084640238314E-2</v>
      </c>
      <c r="J1155" s="32">
        <f t="shared" si="277"/>
        <v>6.1028868280359324E-3</v>
      </c>
      <c r="K1155" s="32">
        <f t="shared" si="278"/>
        <v>163.85688087908161</v>
      </c>
      <c r="L1155" s="8">
        <v>1</v>
      </c>
      <c r="M1155" s="9">
        <v>0</v>
      </c>
      <c r="N1155" s="8">
        <v>0</v>
      </c>
      <c r="O1155" s="9">
        <v>0</v>
      </c>
      <c r="P1155" s="9">
        <v>0</v>
      </c>
      <c r="Q1155" s="9">
        <v>1</v>
      </c>
      <c r="R1155" s="9">
        <v>0</v>
      </c>
      <c r="S1155" s="8">
        <v>26913</v>
      </c>
      <c r="T1155" s="9">
        <v>69</v>
      </c>
      <c r="U1155" s="9">
        <f t="shared" si="279"/>
        <v>26843</v>
      </c>
      <c r="V1155" s="9">
        <f t="shared" si="280"/>
        <v>28</v>
      </c>
      <c r="W1155" s="7">
        <v>12.79</v>
      </c>
      <c r="X1155" s="7">
        <f t="shared" si="269"/>
        <v>35.71</v>
      </c>
      <c r="Y1155" s="9">
        <v>1</v>
      </c>
      <c r="Z1155" s="9">
        <v>0</v>
      </c>
      <c r="AA1155" s="9">
        <v>0</v>
      </c>
      <c r="AB1155" s="9">
        <v>0</v>
      </c>
      <c r="AC1155" s="9">
        <v>1</v>
      </c>
      <c r="AD1155" s="29">
        <v>0</v>
      </c>
      <c r="AE1155" s="9">
        <v>0</v>
      </c>
      <c r="AF1155" s="9">
        <v>1</v>
      </c>
      <c r="AG1155" s="29">
        <v>0</v>
      </c>
      <c r="AH1155" s="9">
        <v>1</v>
      </c>
      <c r="AI1155" s="29">
        <v>0</v>
      </c>
      <c r="AJ1155" s="20">
        <v>1980</v>
      </c>
      <c r="AK1155" s="32">
        <f t="shared" si="271"/>
        <v>0.11499999999999999</v>
      </c>
      <c r="AL1155" s="32">
        <f t="shared" si="271"/>
        <v>0.11499999999999999</v>
      </c>
      <c r="AM1155" s="32">
        <f t="shared" si="273"/>
        <v>0.53</v>
      </c>
      <c r="AN1155" s="42">
        <v>0.24</v>
      </c>
      <c r="AO1155" s="41" t="s">
        <v>98</v>
      </c>
      <c r="AP1155" s="17" t="s">
        <v>98</v>
      </c>
      <c r="AQ1155">
        <v>1</v>
      </c>
      <c r="AR1155" s="39">
        <v>0</v>
      </c>
      <c r="AS1155" t="s">
        <v>98</v>
      </c>
      <c r="AT1155" s="39" t="s">
        <v>98</v>
      </c>
      <c r="AU1155">
        <v>0</v>
      </c>
      <c r="AV1155" s="17">
        <v>1</v>
      </c>
      <c r="AW1155" t="s">
        <v>98</v>
      </c>
      <c r="AX1155" s="17" t="s">
        <v>98</v>
      </c>
      <c r="AY1155" s="17" t="s">
        <v>233</v>
      </c>
      <c r="AZ1155">
        <v>1</v>
      </c>
      <c r="BA1155">
        <v>0</v>
      </c>
      <c r="BB1155">
        <v>0</v>
      </c>
      <c r="BC1155">
        <v>0</v>
      </c>
      <c r="BD1155">
        <v>0</v>
      </c>
      <c r="BE1155">
        <v>0</v>
      </c>
      <c r="BF1155" s="17">
        <v>0</v>
      </c>
      <c r="BG1155">
        <v>1</v>
      </c>
      <c r="BH1155">
        <v>0</v>
      </c>
      <c r="BI1155" s="17">
        <v>0</v>
      </c>
      <c r="BJ1155">
        <v>19291</v>
      </c>
      <c r="BK1155">
        <v>21201</v>
      </c>
      <c r="BL1155" s="24">
        <v>54.5</v>
      </c>
      <c r="BM1155">
        <v>0</v>
      </c>
      <c r="BN1155">
        <v>0</v>
      </c>
      <c r="BO1155">
        <v>0</v>
      </c>
      <c r="BP1155">
        <v>0</v>
      </c>
      <c r="BQ1155">
        <v>1</v>
      </c>
      <c r="BR1155">
        <v>0</v>
      </c>
      <c r="BS1155">
        <v>0</v>
      </c>
      <c r="BT1155" s="17">
        <v>0</v>
      </c>
      <c r="BU1155">
        <v>0</v>
      </c>
      <c r="BV1155">
        <v>0</v>
      </c>
      <c r="BW1155">
        <v>1</v>
      </c>
      <c r="BX1155" s="17">
        <v>0</v>
      </c>
      <c r="BY1155">
        <v>0</v>
      </c>
      <c r="BZ1155">
        <v>0</v>
      </c>
      <c r="CA1155">
        <v>0</v>
      </c>
      <c r="CB1155">
        <v>0</v>
      </c>
      <c r="CC1155" s="17">
        <v>0</v>
      </c>
      <c r="CD1155">
        <v>0</v>
      </c>
      <c r="CE1155">
        <v>0</v>
      </c>
      <c r="CF1155">
        <v>0</v>
      </c>
      <c r="CG1155">
        <v>0</v>
      </c>
      <c r="CH1155">
        <v>0</v>
      </c>
      <c r="CI1155">
        <v>0</v>
      </c>
      <c r="CJ1155">
        <v>0</v>
      </c>
      <c r="CK1155">
        <v>1</v>
      </c>
      <c r="CL1155">
        <v>0</v>
      </c>
      <c r="CM1155">
        <v>0</v>
      </c>
      <c r="CN1155">
        <v>0</v>
      </c>
      <c r="CO1155" s="17">
        <v>0</v>
      </c>
      <c r="CP1155">
        <v>3.0920000000000001</v>
      </c>
      <c r="CQ1155">
        <v>3590</v>
      </c>
      <c r="CR1155">
        <v>1</v>
      </c>
      <c r="CS1155">
        <v>0</v>
      </c>
      <c r="CT1155">
        <v>0</v>
      </c>
      <c r="CZ1155" s="33" t="s">
        <v>85</v>
      </c>
    </row>
    <row r="1156" spans="1:104" x14ac:dyDescent="0.25">
      <c r="A1156">
        <v>1155</v>
      </c>
      <c r="B1156">
        <v>77</v>
      </c>
      <c r="C1156" s="24" t="s">
        <v>4085</v>
      </c>
      <c r="D1156" s="12">
        <v>5.76</v>
      </c>
      <c r="E1156" s="13">
        <v>0.13</v>
      </c>
      <c r="F1156" s="7">
        <f t="shared" si="268"/>
        <v>44.307692307692307</v>
      </c>
      <c r="G1156" s="7">
        <f t="shared" si="274"/>
        <v>5.63</v>
      </c>
      <c r="H1156" s="15">
        <f t="shared" si="275"/>
        <v>5.89</v>
      </c>
      <c r="I1156" s="11">
        <f t="shared" si="276"/>
        <v>0.26106667404987471</v>
      </c>
      <c r="J1156" s="32">
        <f t="shared" si="277"/>
        <v>5.8921297962645329E-3</v>
      </c>
      <c r="K1156" s="32">
        <f t="shared" si="278"/>
        <v>169.71791772713081</v>
      </c>
      <c r="L1156" s="8">
        <v>1</v>
      </c>
      <c r="M1156" s="9">
        <v>0</v>
      </c>
      <c r="N1156" s="8">
        <v>0</v>
      </c>
      <c r="O1156" s="9">
        <v>0</v>
      </c>
      <c r="P1156" s="9">
        <v>0</v>
      </c>
      <c r="Q1156" s="9">
        <v>1</v>
      </c>
      <c r="R1156" s="9">
        <v>0</v>
      </c>
      <c r="S1156" s="8">
        <v>26913</v>
      </c>
      <c r="T1156" s="9">
        <v>71</v>
      </c>
      <c r="U1156" s="9">
        <f t="shared" si="279"/>
        <v>26841</v>
      </c>
      <c r="V1156" s="9">
        <f t="shared" si="280"/>
        <v>28</v>
      </c>
      <c r="W1156" s="7">
        <v>12.79</v>
      </c>
      <c r="X1156" s="7">
        <f t="shared" si="269"/>
        <v>35.71</v>
      </c>
      <c r="Y1156" s="9">
        <v>1</v>
      </c>
      <c r="Z1156" s="9">
        <v>0</v>
      </c>
      <c r="AA1156" s="9">
        <v>0</v>
      </c>
      <c r="AB1156" s="9">
        <v>0</v>
      </c>
      <c r="AC1156" s="9">
        <v>1</v>
      </c>
      <c r="AD1156" s="29">
        <v>0</v>
      </c>
      <c r="AE1156" s="9">
        <v>0</v>
      </c>
      <c r="AF1156" s="9">
        <v>1</v>
      </c>
      <c r="AG1156" s="29">
        <v>0</v>
      </c>
      <c r="AH1156" s="9">
        <v>1</v>
      </c>
      <c r="AI1156" s="29">
        <v>0</v>
      </c>
      <c r="AJ1156" s="20">
        <v>1980</v>
      </c>
      <c r="AK1156" s="32">
        <f t="shared" si="271"/>
        <v>0.11499999999999999</v>
      </c>
      <c r="AL1156" s="32">
        <f t="shared" si="271"/>
        <v>0.11499999999999999</v>
      </c>
      <c r="AM1156" s="32">
        <f t="shared" si="273"/>
        <v>0.53</v>
      </c>
      <c r="AN1156" s="42">
        <v>0.24</v>
      </c>
      <c r="AO1156" s="41" t="s">
        <v>98</v>
      </c>
      <c r="AP1156" s="17" t="s">
        <v>98</v>
      </c>
      <c r="AQ1156">
        <v>1</v>
      </c>
      <c r="AR1156" s="39">
        <v>0</v>
      </c>
      <c r="AS1156" t="s">
        <v>98</v>
      </c>
      <c r="AT1156" s="39" t="s">
        <v>98</v>
      </c>
      <c r="AU1156">
        <v>0</v>
      </c>
      <c r="AV1156" s="17">
        <v>1</v>
      </c>
      <c r="AW1156" t="s">
        <v>98</v>
      </c>
      <c r="AX1156" s="17" t="s">
        <v>98</v>
      </c>
      <c r="AY1156" s="17" t="s">
        <v>233</v>
      </c>
      <c r="AZ1156">
        <v>1</v>
      </c>
      <c r="BA1156">
        <v>0</v>
      </c>
      <c r="BB1156">
        <v>0</v>
      </c>
      <c r="BC1156">
        <v>0</v>
      </c>
      <c r="BD1156">
        <v>0</v>
      </c>
      <c r="BE1156">
        <v>0</v>
      </c>
      <c r="BF1156" s="17">
        <v>0</v>
      </c>
      <c r="BG1156">
        <v>1</v>
      </c>
      <c r="BH1156">
        <v>0</v>
      </c>
      <c r="BI1156" s="17">
        <v>0</v>
      </c>
      <c r="BJ1156">
        <v>19291</v>
      </c>
      <c r="BK1156">
        <v>21201</v>
      </c>
      <c r="BL1156" s="24">
        <v>54.5</v>
      </c>
      <c r="BM1156">
        <v>1</v>
      </c>
      <c r="BN1156">
        <v>0</v>
      </c>
      <c r="BO1156">
        <v>0</v>
      </c>
      <c r="BP1156">
        <v>0</v>
      </c>
      <c r="BQ1156">
        <v>0</v>
      </c>
      <c r="BR1156">
        <v>0</v>
      </c>
      <c r="BS1156">
        <v>0</v>
      </c>
      <c r="BT1156" s="17">
        <v>0</v>
      </c>
      <c r="BU1156">
        <v>0</v>
      </c>
      <c r="BV1156">
        <v>0</v>
      </c>
      <c r="BW1156">
        <v>1</v>
      </c>
      <c r="BX1156" s="17">
        <v>0</v>
      </c>
      <c r="BY1156">
        <v>0</v>
      </c>
      <c r="BZ1156">
        <v>0</v>
      </c>
      <c r="CA1156">
        <v>0</v>
      </c>
      <c r="CB1156">
        <v>0</v>
      </c>
      <c r="CC1156" s="17">
        <v>0</v>
      </c>
      <c r="CD1156">
        <v>1</v>
      </c>
      <c r="CE1156">
        <v>1</v>
      </c>
      <c r="CF1156">
        <v>0</v>
      </c>
      <c r="CG1156">
        <v>0</v>
      </c>
      <c r="CH1156">
        <v>0</v>
      </c>
      <c r="CI1156">
        <v>0</v>
      </c>
      <c r="CJ1156">
        <v>0</v>
      </c>
      <c r="CK1156">
        <v>1</v>
      </c>
      <c r="CL1156">
        <v>0</v>
      </c>
      <c r="CM1156">
        <v>0</v>
      </c>
      <c r="CN1156">
        <v>1</v>
      </c>
      <c r="CO1156" s="17">
        <v>1</v>
      </c>
      <c r="CP1156">
        <v>3.0920000000000001</v>
      </c>
      <c r="CQ1156">
        <v>3590</v>
      </c>
      <c r="CR1156">
        <v>1</v>
      </c>
      <c r="CS1156">
        <v>0</v>
      </c>
      <c r="CT1156">
        <v>0</v>
      </c>
      <c r="CZ1156" s="33" t="s">
        <v>85</v>
      </c>
    </row>
    <row r="1157" spans="1:104" x14ac:dyDescent="0.25">
      <c r="A1157">
        <v>1156</v>
      </c>
      <c r="B1157">
        <v>77</v>
      </c>
      <c r="C1157" s="24" t="s">
        <v>4085</v>
      </c>
      <c r="D1157" s="12">
        <v>3.91</v>
      </c>
      <c r="E1157" s="13">
        <v>1.99</v>
      </c>
      <c r="F1157" s="7">
        <f t="shared" si="268"/>
        <v>1.9648241206030153</v>
      </c>
      <c r="G1157" s="7">
        <f t="shared" si="274"/>
        <v>1.9200000000000002</v>
      </c>
      <c r="H1157" s="15">
        <f t="shared" si="275"/>
        <v>5.9</v>
      </c>
      <c r="I1157" s="11">
        <f t="shared" si="276"/>
        <v>1.1992041008396971E-2</v>
      </c>
      <c r="J1157" s="32">
        <f t="shared" si="277"/>
        <v>6.1033661398235215E-3</v>
      </c>
      <c r="K1157" s="32">
        <f t="shared" si="278"/>
        <v>163.84401281043168</v>
      </c>
      <c r="L1157" s="8">
        <v>1</v>
      </c>
      <c r="M1157" s="9">
        <v>0</v>
      </c>
      <c r="N1157" s="8">
        <v>0</v>
      </c>
      <c r="O1157" s="9">
        <v>0</v>
      </c>
      <c r="P1157" s="9">
        <v>0</v>
      </c>
      <c r="Q1157" s="9">
        <v>1</v>
      </c>
      <c r="R1157" s="9">
        <v>0</v>
      </c>
      <c r="S1157" s="8">
        <v>26913</v>
      </c>
      <c r="T1157" s="9">
        <v>71</v>
      </c>
      <c r="U1157" s="9">
        <f t="shared" si="279"/>
        <v>26841</v>
      </c>
      <c r="V1157" s="9">
        <f t="shared" si="280"/>
        <v>28</v>
      </c>
      <c r="W1157" s="7">
        <v>12.79</v>
      </c>
      <c r="X1157" s="7">
        <f t="shared" si="269"/>
        <v>35.71</v>
      </c>
      <c r="Y1157" s="9">
        <v>1</v>
      </c>
      <c r="Z1157" s="9">
        <v>0</v>
      </c>
      <c r="AA1157" s="9">
        <v>0</v>
      </c>
      <c r="AB1157" s="9">
        <v>0</v>
      </c>
      <c r="AC1157" s="9">
        <v>1</v>
      </c>
      <c r="AD1157" s="29">
        <v>0</v>
      </c>
      <c r="AE1157" s="9">
        <v>0</v>
      </c>
      <c r="AF1157" s="9">
        <v>1</v>
      </c>
      <c r="AG1157" s="29">
        <v>0</v>
      </c>
      <c r="AH1157" s="9">
        <v>1</v>
      </c>
      <c r="AI1157" s="29">
        <v>0</v>
      </c>
      <c r="AJ1157" s="20">
        <v>1980</v>
      </c>
      <c r="AK1157" s="32">
        <f t="shared" si="271"/>
        <v>0.11499999999999999</v>
      </c>
      <c r="AL1157" s="32">
        <f t="shared" si="271"/>
        <v>0.11499999999999999</v>
      </c>
      <c r="AM1157" s="32">
        <f t="shared" si="273"/>
        <v>0.53</v>
      </c>
      <c r="AN1157" s="42">
        <v>0.24</v>
      </c>
      <c r="AO1157" s="41" t="s">
        <v>98</v>
      </c>
      <c r="AP1157" s="17" t="s">
        <v>98</v>
      </c>
      <c r="AQ1157">
        <v>1</v>
      </c>
      <c r="AR1157" s="39">
        <v>0</v>
      </c>
      <c r="AS1157" t="s">
        <v>98</v>
      </c>
      <c r="AT1157" s="39" t="s">
        <v>98</v>
      </c>
      <c r="AU1157">
        <v>0</v>
      </c>
      <c r="AV1157" s="17">
        <v>1</v>
      </c>
      <c r="AW1157" t="s">
        <v>98</v>
      </c>
      <c r="AX1157" s="17" t="s">
        <v>98</v>
      </c>
      <c r="AY1157" s="17" t="s">
        <v>233</v>
      </c>
      <c r="AZ1157">
        <v>1</v>
      </c>
      <c r="BA1157">
        <v>0</v>
      </c>
      <c r="BB1157">
        <v>0</v>
      </c>
      <c r="BC1157">
        <v>0</v>
      </c>
      <c r="BD1157">
        <v>0</v>
      </c>
      <c r="BE1157">
        <v>0</v>
      </c>
      <c r="BF1157" s="17">
        <v>0</v>
      </c>
      <c r="BG1157">
        <v>1</v>
      </c>
      <c r="BH1157">
        <v>0</v>
      </c>
      <c r="BI1157" s="17">
        <v>0</v>
      </c>
      <c r="BJ1157">
        <v>19291</v>
      </c>
      <c r="BK1157">
        <v>21201</v>
      </c>
      <c r="BL1157" s="24">
        <v>54.5</v>
      </c>
      <c r="BM1157">
        <v>0</v>
      </c>
      <c r="BN1157">
        <v>0</v>
      </c>
      <c r="BO1157">
        <v>0</v>
      </c>
      <c r="BP1157">
        <v>0</v>
      </c>
      <c r="BQ1157">
        <v>1</v>
      </c>
      <c r="BR1157">
        <v>0</v>
      </c>
      <c r="BS1157">
        <v>0</v>
      </c>
      <c r="BT1157" s="17">
        <v>0</v>
      </c>
      <c r="BU1157">
        <v>0</v>
      </c>
      <c r="BV1157">
        <v>0</v>
      </c>
      <c r="BW1157">
        <v>1</v>
      </c>
      <c r="BX1157" s="17">
        <v>0</v>
      </c>
      <c r="BY1157">
        <v>0</v>
      </c>
      <c r="BZ1157">
        <v>0</v>
      </c>
      <c r="CA1157">
        <v>0</v>
      </c>
      <c r="CB1157">
        <v>0</v>
      </c>
      <c r="CC1157" s="17">
        <v>0</v>
      </c>
      <c r="CD1157">
        <v>1</v>
      </c>
      <c r="CE1157">
        <v>1</v>
      </c>
      <c r="CF1157">
        <v>0</v>
      </c>
      <c r="CG1157">
        <v>0</v>
      </c>
      <c r="CH1157">
        <v>0</v>
      </c>
      <c r="CI1157">
        <v>0</v>
      </c>
      <c r="CJ1157">
        <v>0</v>
      </c>
      <c r="CK1157">
        <v>1</v>
      </c>
      <c r="CL1157">
        <v>0</v>
      </c>
      <c r="CM1157">
        <v>0</v>
      </c>
      <c r="CN1157">
        <v>1</v>
      </c>
      <c r="CO1157" s="17">
        <v>1</v>
      </c>
      <c r="CP1157">
        <v>3.0920000000000001</v>
      </c>
      <c r="CQ1157">
        <v>3590</v>
      </c>
      <c r="CR1157">
        <v>1</v>
      </c>
      <c r="CS1157">
        <v>0</v>
      </c>
      <c r="CT1157">
        <v>0</v>
      </c>
      <c r="CZ1157" s="33" t="s">
        <v>85</v>
      </c>
    </row>
    <row r="1158" spans="1:104" x14ac:dyDescent="0.25">
      <c r="A1158">
        <v>1157</v>
      </c>
      <c r="B1158">
        <v>78</v>
      </c>
      <c r="C1158" s="24" t="s">
        <v>4090</v>
      </c>
      <c r="D1158" s="12">
        <v>0.4</v>
      </c>
      <c r="E1158" s="13">
        <v>0.12</v>
      </c>
      <c r="F1158" s="7">
        <v>3.333333333333333</v>
      </c>
      <c r="G1158" s="7">
        <f t="shared" si="274"/>
        <v>0.28000000000000003</v>
      </c>
      <c r="H1158" s="15">
        <f t="shared" si="275"/>
        <v>0.52</v>
      </c>
      <c r="I1158" s="11">
        <f t="shared" si="276"/>
        <v>8.0441386220384534E-2</v>
      </c>
      <c r="J1158" s="32">
        <f t="shared" si="277"/>
        <v>2.4132415866115364E-2</v>
      </c>
      <c r="K1158" s="32">
        <f t="shared" si="278"/>
        <v>41.438039421660754</v>
      </c>
      <c r="L1158" s="8">
        <v>1</v>
      </c>
      <c r="M1158" s="9">
        <v>0</v>
      </c>
      <c r="N1158" s="8">
        <v>0</v>
      </c>
      <c r="O1158" s="9">
        <v>0</v>
      </c>
      <c r="P1158" s="9">
        <v>0</v>
      </c>
      <c r="Q1158" s="9">
        <v>1</v>
      </c>
      <c r="R1158" s="9">
        <v>0</v>
      </c>
      <c r="S1158" s="8">
        <v>1710</v>
      </c>
      <c r="T1158" s="9">
        <v>3</v>
      </c>
      <c r="U1158" s="9">
        <f t="shared" si="279"/>
        <v>1706</v>
      </c>
      <c r="V1158" s="9">
        <f t="shared" si="280"/>
        <v>16</v>
      </c>
      <c r="W1158" s="7">
        <v>10</v>
      </c>
      <c r="X1158" s="7">
        <v>8.0500000000000007</v>
      </c>
      <c r="Y1158" s="9">
        <v>0</v>
      </c>
      <c r="Z1158" s="9">
        <v>1</v>
      </c>
      <c r="AA1158" s="9">
        <v>1</v>
      </c>
      <c r="AB1158" s="9">
        <v>0</v>
      </c>
      <c r="AC1158" s="9">
        <v>0</v>
      </c>
      <c r="AD1158" s="29">
        <v>0</v>
      </c>
      <c r="AE1158" s="9">
        <v>0</v>
      </c>
      <c r="AF1158" s="9">
        <v>1</v>
      </c>
      <c r="AG1158" s="29">
        <v>0</v>
      </c>
      <c r="AH1158" s="9">
        <v>0</v>
      </c>
      <c r="AI1158" s="29">
        <v>1</v>
      </c>
      <c r="AJ1158" s="20">
        <v>1979</v>
      </c>
      <c r="AK1158" s="32">
        <v>0</v>
      </c>
      <c r="AL1158" s="32">
        <v>0</v>
      </c>
      <c r="AM1158" s="32">
        <v>1</v>
      </c>
      <c r="AN1158" s="42">
        <v>0</v>
      </c>
      <c r="AO1158" s="41" t="s">
        <v>98</v>
      </c>
      <c r="AP1158" s="17" t="s">
        <v>98</v>
      </c>
      <c r="AQ1158">
        <v>1</v>
      </c>
      <c r="AR1158" s="39">
        <v>0</v>
      </c>
      <c r="AS1158" t="s">
        <v>98</v>
      </c>
      <c r="AT1158" s="39" t="s">
        <v>98</v>
      </c>
      <c r="AU1158">
        <v>0</v>
      </c>
      <c r="AV1158" s="17">
        <v>1</v>
      </c>
      <c r="AW1158">
        <v>0.27</v>
      </c>
      <c r="AX1158" s="17">
        <v>0.73</v>
      </c>
      <c r="AY1158" s="17" t="s">
        <v>233</v>
      </c>
      <c r="AZ1158">
        <v>1</v>
      </c>
      <c r="BA1158">
        <v>0</v>
      </c>
      <c r="BB1158">
        <v>0</v>
      </c>
      <c r="BC1158">
        <v>0</v>
      </c>
      <c r="BD1158">
        <v>0</v>
      </c>
      <c r="BE1158">
        <v>0</v>
      </c>
      <c r="BF1158" s="17">
        <v>0</v>
      </c>
      <c r="BG1158">
        <v>1</v>
      </c>
      <c r="BH1158">
        <v>0</v>
      </c>
      <c r="BI1158" s="17">
        <v>0</v>
      </c>
      <c r="BJ1158">
        <v>19538</v>
      </c>
      <c r="BK1158">
        <v>22521</v>
      </c>
      <c r="BL1158" s="24">
        <v>17</v>
      </c>
      <c r="BM1158">
        <v>1</v>
      </c>
      <c r="BN1158">
        <v>0</v>
      </c>
      <c r="BO1158">
        <v>0</v>
      </c>
      <c r="BP1158">
        <v>0</v>
      </c>
      <c r="BQ1158">
        <v>0</v>
      </c>
      <c r="BR1158">
        <v>0</v>
      </c>
      <c r="BS1158">
        <v>0</v>
      </c>
      <c r="BT1158" s="17">
        <v>0</v>
      </c>
      <c r="BU1158">
        <v>1</v>
      </c>
      <c r="BV1158">
        <v>0</v>
      </c>
      <c r="BW1158">
        <v>0</v>
      </c>
      <c r="BX1158" s="17">
        <v>0</v>
      </c>
      <c r="BY1158">
        <v>0</v>
      </c>
      <c r="BZ1158">
        <v>0</v>
      </c>
      <c r="CA1158">
        <v>0</v>
      </c>
      <c r="CB1158">
        <v>0</v>
      </c>
      <c r="CC1158" s="17">
        <v>0</v>
      </c>
      <c r="CD1158">
        <v>0</v>
      </c>
      <c r="CE1158">
        <v>0</v>
      </c>
      <c r="CF1158">
        <v>1</v>
      </c>
      <c r="CG1158">
        <v>1</v>
      </c>
      <c r="CH1158">
        <v>0</v>
      </c>
      <c r="CI1158">
        <v>0</v>
      </c>
      <c r="CJ1158">
        <v>0</v>
      </c>
      <c r="CK1158">
        <v>0</v>
      </c>
      <c r="CL1158">
        <v>0</v>
      </c>
      <c r="CM1158">
        <v>0</v>
      </c>
      <c r="CN1158">
        <v>0</v>
      </c>
      <c r="CO1158" s="17">
        <v>0</v>
      </c>
      <c r="CP1158">
        <v>3.879</v>
      </c>
      <c r="CQ1158">
        <v>321</v>
      </c>
      <c r="CR1158">
        <v>1</v>
      </c>
      <c r="CS1158">
        <v>0</v>
      </c>
      <c r="CT1158">
        <v>11</v>
      </c>
      <c r="CZ1158" s="33" t="s">
        <v>85</v>
      </c>
    </row>
    <row r="1159" spans="1:104" x14ac:dyDescent="0.25">
      <c r="A1159">
        <v>1158</v>
      </c>
      <c r="B1159">
        <v>78</v>
      </c>
      <c r="C1159" s="24" t="s">
        <v>4090</v>
      </c>
      <c r="D1159" s="12">
        <v>0.56000000000000005</v>
      </c>
      <c r="E1159" s="13">
        <v>0.13300000000000001</v>
      </c>
      <c r="F1159" s="7">
        <v>4.2105263157894726</v>
      </c>
      <c r="G1159" s="7">
        <f t="shared" si="274"/>
        <v>0.42700000000000005</v>
      </c>
      <c r="H1159" s="15">
        <f t="shared" si="275"/>
        <v>0.69300000000000006</v>
      </c>
      <c r="I1159" s="11">
        <f t="shared" si="276"/>
        <v>0.10141494299735571</v>
      </c>
      <c r="J1159" s="32">
        <f t="shared" si="277"/>
        <v>2.4086048961871987E-2</v>
      </c>
      <c r="K1159" s="32">
        <f t="shared" si="278"/>
        <v>41.517809815258268</v>
      </c>
      <c r="L1159" s="8">
        <v>1</v>
      </c>
      <c r="M1159" s="9">
        <v>0</v>
      </c>
      <c r="N1159" s="8">
        <v>0</v>
      </c>
      <c r="O1159" s="9">
        <v>0</v>
      </c>
      <c r="P1159" s="9">
        <v>0</v>
      </c>
      <c r="Q1159" s="9">
        <v>1</v>
      </c>
      <c r="R1159" s="9">
        <v>0</v>
      </c>
      <c r="S1159" s="8">
        <v>1710</v>
      </c>
      <c r="T1159" s="9">
        <v>3</v>
      </c>
      <c r="U1159" s="9">
        <f t="shared" si="279"/>
        <v>1706</v>
      </c>
      <c r="V1159" s="9">
        <f t="shared" si="280"/>
        <v>16</v>
      </c>
      <c r="W1159" s="7">
        <v>11</v>
      </c>
      <c r="X1159" s="7">
        <v>8.0500000000000007</v>
      </c>
      <c r="Y1159" s="9">
        <v>0</v>
      </c>
      <c r="Z1159" s="9">
        <v>1</v>
      </c>
      <c r="AA1159" s="9">
        <v>1</v>
      </c>
      <c r="AB1159" s="9">
        <v>0</v>
      </c>
      <c r="AC1159" s="9">
        <v>0</v>
      </c>
      <c r="AD1159" s="29">
        <v>0</v>
      </c>
      <c r="AE1159" s="9">
        <v>0</v>
      </c>
      <c r="AF1159" s="9">
        <v>1</v>
      </c>
      <c r="AG1159" s="29">
        <v>0</v>
      </c>
      <c r="AH1159" s="9">
        <v>0</v>
      </c>
      <c r="AI1159" s="29">
        <v>1</v>
      </c>
      <c r="AJ1159" s="20">
        <v>1979</v>
      </c>
      <c r="AK1159" s="32">
        <v>0</v>
      </c>
      <c r="AL1159" s="32">
        <v>0</v>
      </c>
      <c r="AM1159" s="32">
        <v>1</v>
      </c>
      <c r="AN1159" s="42">
        <v>0</v>
      </c>
      <c r="AO1159" s="41" t="s">
        <v>98</v>
      </c>
      <c r="AP1159" s="17" t="s">
        <v>98</v>
      </c>
      <c r="AQ1159">
        <v>1</v>
      </c>
      <c r="AR1159" s="39">
        <v>0</v>
      </c>
      <c r="AS1159" t="s">
        <v>98</v>
      </c>
      <c r="AT1159" s="39" t="s">
        <v>98</v>
      </c>
      <c r="AU1159">
        <v>0</v>
      </c>
      <c r="AV1159" s="17">
        <v>1</v>
      </c>
      <c r="AW1159">
        <v>0.27</v>
      </c>
      <c r="AX1159" s="17">
        <v>0.73</v>
      </c>
      <c r="AY1159" s="17" t="s">
        <v>233</v>
      </c>
      <c r="AZ1159">
        <v>1</v>
      </c>
      <c r="BA1159">
        <v>0</v>
      </c>
      <c r="BB1159">
        <v>0</v>
      </c>
      <c r="BC1159">
        <v>0</v>
      </c>
      <c r="BD1159">
        <v>0</v>
      </c>
      <c r="BE1159">
        <v>0</v>
      </c>
      <c r="BF1159" s="17">
        <v>0</v>
      </c>
      <c r="BG1159">
        <v>1</v>
      </c>
      <c r="BH1159">
        <v>0</v>
      </c>
      <c r="BI1159" s="17">
        <v>0</v>
      </c>
      <c r="BJ1159">
        <v>19538</v>
      </c>
      <c r="BK1159">
        <v>22521</v>
      </c>
      <c r="BL1159" s="24">
        <v>17</v>
      </c>
      <c r="BM1159">
        <v>1</v>
      </c>
      <c r="BN1159">
        <v>0</v>
      </c>
      <c r="BO1159">
        <v>0</v>
      </c>
      <c r="BP1159">
        <v>0</v>
      </c>
      <c r="BQ1159">
        <v>0</v>
      </c>
      <c r="BR1159">
        <v>0</v>
      </c>
      <c r="BS1159">
        <v>0</v>
      </c>
      <c r="BT1159" s="17">
        <v>0</v>
      </c>
      <c r="BU1159">
        <v>1</v>
      </c>
      <c r="BV1159">
        <v>0</v>
      </c>
      <c r="BW1159">
        <v>0</v>
      </c>
      <c r="BX1159" s="17">
        <v>0</v>
      </c>
      <c r="BY1159">
        <v>0</v>
      </c>
      <c r="BZ1159">
        <v>0</v>
      </c>
      <c r="CA1159">
        <v>0</v>
      </c>
      <c r="CB1159">
        <v>0</v>
      </c>
      <c r="CC1159" s="17">
        <v>0</v>
      </c>
      <c r="CD1159">
        <v>0</v>
      </c>
      <c r="CE1159">
        <v>0</v>
      </c>
      <c r="CF1159">
        <v>1</v>
      </c>
      <c r="CG1159">
        <v>1</v>
      </c>
      <c r="CH1159">
        <v>0</v>
      </c>
      <c r="CI1159">
        <v>0</v>
      </c>
      <c r="CJ1159">
        <v>0</v>
      </c>
      <c r="CK1159">
        <v>0</v>
      </c>
      <c r="CL1159">
        <v>0</v>
      </c>
      <c r="CM1159">
        <v>0</v>
      </c>
      <c r="CN1159">
        <v>0</v>
      </c>
      <c r="CO1159" s="17">
        <v>0</v>
      </c>
      <c r="CP1159">
        <v>3.879</v>
      </c>
      <c r="CQ1159">
        <v>321</v>
      </c>
      <c r="CR1159">
        <v>1</v>
      </c>
      <c r="CS1159">
        <v>0</v>
      </c>
      <c r="CT1159">
        <v>11</v>
      </c>
      <c r="CZ1159" s="33" t="s">
        <v>85</v>
      </c>
    </row>
    <row r="1160" spans="1:104" x14ac:dyDescent="0.25">
      <c r="A1160">
        <v>1159</v>
      </c>
      <c r="B1160">
        <v>78</v>
      </c>
      <c r="C1160" s="24" t="s">
        <v>4090</v>
      </c>
      <c r="D1160" s="12">
        <v>0.71</v>
      </c>
      <c r="E1160" s="13">
        <v>7.0436507936507936E-2</v>
      </c>
      <c r="F1160" s="7">
        <v>10.08</v>
      </c>
      <c r="G1160" s="7">
        <f t="shared" si="274"/>
        <v>0.63956349206349206</v>
      </c>
      <c r="H1160" s="15">
        <f t="shared" si="275"/>
        <v>0.78043650793650787</v>
      </c>
      <c r="I1160" s="11">
        <f t="shared" si="276"/>
        <v>0.23708746710324063</v>
      </c>
      <c r="J1160" s="32">
        <f t="shared" si="277"/>
        <v>2.352058205389292E-2</v>
      </c>
      <c r="K1160" s="32">
        <f t="shared" si="278"/>
        <v>42.515954652341982</v>
      </c>
      <c r="L1160" s="8">
        <v>1</v>
      </c>
      <c r="M1160" s="9">
        <v>0</v>
      </c>
      <c r="N1160" s="8">
        <v>0</v>
      </c>
      <c r="O1160" s="9">
        <v>0</v>
      </c>
      <c r="P1160" s="9">
        <v>0</v>
      </c>
      <c r="Q1160" s="9">
        <v>1</v>
      </c>
      <c r="R1160" s="9">
        <v>0</v>
      </c>
      <c r="S1160" s="8">
        <v>1710</v>
      </c>
      <c r="T1160" s="9">
        <v>3</v>
      </c>
      <c r="U1160" s="9">
        <f t="shared" si="279"/>
        <v>1706</v>
      </c>
      <c r="V1160" s="9">
        <f t="shared" si="280"/>
        <v>16</v>
      </c>
      <c r="W1160" s="7">
        <v>12</v>
      </c>
      <c r="X1160" s="7">
        <v>8.0500000000000007</v>
      </c>
      <c r="Y1160" s="9">
        <v>0</v>
      </c>
      <c r="Z1160" s="9">
        <v>1</v>
      </c>
      <c r="AA1160" s="9">
        <v>1</v>
      </c>
      <c r="AB1160" s="9">
        <v>0</v>
      </c>
      <c r="AC1160" s="9">
        <v>0</v>
      </c>
      <c r="AD1160" s="29">
        <v>0</v>
      </c>
      <c r="AE1160" s="9">
        <v>0</v>
      </c>
      <c r="AF1160" s="9">
        <v>1</v>
      </c>
      <c r="AG1160" s="29">
        <v>0</v>
      </c>
      <c r="AH1160" s="9">
        <v>0</v>
      </c>
      <c r="AI1160" s="29">
        <v>1</v>
      </c>
      <c r="AJ1160" s="20">
        <v>1979</v>
      </c>
      <c r="AK1160" s="32">
        <v>0</v>
      </c>
      <c r="AL1160" s="32">
        <v>0</v>
      </c>
      <c r="AM1160" s="32">
        <v>1</v>
      </c>
      <c r="AN1160" s="42">
        <v>0</v>
      </c>
      <c r="AO1160" s="41" t="s">
        <v>98</v>
      </c>
      <c r="AP1160" s="17" t="s">
        <v>98</v>
      </c>
      <c r="AQ1160">
        <v>1</v>
      </c>
      <c r="AR1160" s="39">
        <v>0</v>
      </c>
      <c r="AS1160" t="s">
        <v>98</v>
      </c>
      <c r="AT1160" s="39" t="s">
        <v>98</v>
      </c>
      <c r="AU1160">
        <v>0</v>
      </c>
      <c r="AV1160" s="17">
        <v>1</v>
      </c>
      <c r="AW1160">
        <v>0.27</v>
      </c>
      <c r="AX1160" s="17">
        <v>0.73</v>
      </c>
      <c r="AY1160" s="17" t="s">
        <v>233</v>
      </c>
      <c r="AZ1160">
        <v>1</v>
      </c>
      <c r="BA1160">
        <v>0</v>
      </c>
      <c r="BB1160">
        <v>0</v>
      </c>
      <c r="BC1160">
        <v>0</v>
      </c>
      <c r="BD1160">
        <v>0</v>
      </c>
      <c r="BE1160">
        <v>0</v>
      </c>
      <c r="BF1160" s="17">
        <v>0</v>
      </c>
      <c r="BG1160">
        <v>1</v>
      </c>
      <c r="BH1160">
        <v>0</v>
      </c>
      <c r="BI1160" s="17">
        <v>0</v>
      </c>
      <c r="BJ1160">
        <v>19538</v>
      </c>
      <c r="BK1160">
        <v>22521</v>
      </c>
      <c r="BL1160" s="24">
        <v>17</v>
      </c>
      <c r="BM1160">
        <v>1</v>
      </c>
      <c r="BN1160">
        <v>0</v>
      </c>
      <c r="BO1160">
        <v>0</v>
      </c>
      <c r="BP1160">
        <v>0</v>
      </c>
      <c r="BQ1160">
        <v>0</v>
      </c>
      <c r="BR1160">
        <v>0</v>
      </c>
      <c r="BS1160">
        <v>0</v>
      </c>
      <c r="BT1160" s="17">
        <v>0</v>
      </c>
      <c r="BU1160">
        <v>1</v>
      </c>
      <c r="BV1160">
        <v>0</v>
      </c>
      <c r="BW1160">
        <v>0</v>
      </c>
      <c r="BX1160" s="17">
        <v>0</v>
      </c>
      <c r="BY1160">
        <v>0</v>
      </c>
      <c r="BZ1160">
        <v>0</v>
      </c>
      <c r="CA1160">
        <v>0</v>
      </c>
      <c r="CB1160">
        <v>0</v>
      </c>
      <c r="CC1160" s="17">
        <v>0</v>
      </c>
      <c r="CD1160">
        <v>0</v>
      </c>
      <c r="CE1160">
        <v>0</v>
      </c>
      <c r="CF1160">
        <v>1</v>
      </c>
      <c r="CG1160">
        <v>1</v>
      </c>
      <c r="CH1160">
        <v>0</v>
      </c>
      <c r="CI1160">
        <v>0</v>
      </c>
      <c r="CJ1160">
        <v>0</v>
      </c>
      <c r="CK1160">
        <v>0</v>
      </c>
      <c r="CL1160">
        <v>0</v>
      </c>
      <c r="CM1160">
        <v>0</v>
      </c>
      <c r="CN1160">
        <v>0</v>
      </c>
      <c r="CO1160" s="17">
        <v>0</v>
      </c>
      <c r="CP1160">
        <v>3.879</v>
      </c>
      <c r="CQ1160">
        <v>321</v>
      </c>
      <c r="CR1160">
        <v>1</v>
      </c>
      <c r="CS1160">
        <v>0</v>
      </c>
      <c r="CT1160">
        <v>11</v>
      </c>
      <c r="CZ1160" s="33" t="s">
        <v>85</v>
      </c>
    </row>
    <row r="1161" spans="1:104" x14ac:dyDescent="0.25">
      <c r="A1161">
        <v>1160</v>
      </c>
      <c r="B1161">
        <v>78</v>
      </c>
      <c r="C1161" s="24" t="s">
        <v>4090</v>
      </c>
      <c r="D1161" s="12">
        <v>1.47</v>
      </c>
      <c r="E1161" s="13">
        <v>0.1230396475770925</v>
      </c>
      <c r="F1161" s="7">
        <v>11.94736842105263</v>
      </c>
      <c r="G1161" s="7">
        <f t="shared" si="274"/>
        <v>1.3469603524229075</v>
      </c>
      <c r="H1161" s="15">
        <f t="shared" si="275"/>
        <v>1.5930396475770925</v>
      </c>
      <c r="I1161" s="11">
        <f t="shared" si="276"/>
        <v>0.2778653432954753</v>
      </c>
      <c r="J1161" s="32">
        <f t="shared" si="277"/>
        <v>2.3257451641471503E-2</v>
      </c>
      <c r="K1161" s="32">
        <f t="shared" si="278"/>
        <v>42.996972128143696</v>
      </c>
      <c r="L1161" s="8">
        <v>1</v>
      </c>
      <c r="M1161" s="9">
        <v>0</v>
      </c>
      <c r="N1161" s="8">
        <v>0</v>
      </c>
      <c r="O1161" s="9">
        <v>0</v>
      </c>
      <c r="P1161" s="9">
        <v>0</v>
      </c>
      <c r="Q1161" s="9">
        <v>1</v>
      </c>
      <c r="R1161" s="9">
        <v>0</v>
      </c>
      <c r="S1161" s="8">
        <v>1710</v>
      </c>
      <c r="T1161" s="9">
        <v>3</v>
      </c>
      <c r="U1161" s="9">
        <f t="shared" si="279"/>
        <v>1706</v>
      </c>
      <c r="V1161" s="9">
        <f t="shared" si="280"/>
        <v>16</v>
      </c>
      <c r="W1161" s="7">
        <v>13</v>
      </c>
      <c r="X1161" s="7">
        <v>8.0500000000000007</v>
      </c>
      <c r="Y1161" s="9">
        <v>0</v>
      </c>
      <c r="Z1161" s="9">
        <v>1</v>
      </c>
      <c r="AA1161" s="9">
        <v>1</v>
      </c>
      <c r="AB1161" s="9">
        <v>0</v>
      </c>
      <c r="AC1161" s="9">
        <v>0</v>
      </c>
      <c r="AD1161" s="29">
        <v>0</v>
      </c>
      <c r="AE1161" s="9">
        <v>0</v>
      </c>
      <c r="AF1161" s="9">
        <v>1</v>
      </c>
      <c r="AG1161" s="29">
        <v>0</v>
      </c>
      <c r="AH1161" s="9">
        <v>0</v>
      </c>
      <c r="AI1161" s="29">
        <v>1</v>
      </c>
      <c r="AJ1161" s="20">
        <v>1979</v>
      </c>
      <c r="AK1161" s="32">
        <v>0</v>
      </c>
      <c r="AL1161" s="32">
        <v>0</v>
      </c>
      <c r="AM1161" s="32">
        <v>0</v>
      </c>
      <c r="AN1161" s="42">
        <v>1</v>
      </c>
      <c r="AO1161" s="41" t="s">
        <v>98</v>
      </c>
      <c r="AP1161" s="17" t="s">
        <v>98</v>
      </c>
      <c r="AQ1161">
        <v>1</v>
      </c>
      <c r="AR1161" s="39">
        <v>0</v>
      </c>
      <c r="AS1161" t="s">
        <v>98</v>
      </c>
      <c r="AT1161" s="39" t="s">
        <v>98</v>
      </c>
      <c r="AU1161">
        <v>0</v>
      </c>
      <c r="AV1161" s="17">
        <v>1</v>
      </c>
      <c r="AW1161">
        <v>0.27</v>
      </c>
      <c r="AX1161" s="17">
        <v>0.73</v>
      </c>
      <c r="AY1161" s="17" t="s">
        <v>233</v>
      </c>
      <c r="AZ1161">
        <v>1</v>
      </c>
      <c r="BA1161">
        <v>0</v>
      </c>
      <c r="BB1161">
        <v>0</v>
      </c>
      <c r="BC1161">
        <v>0</v>
      </c>
      <c r="BD1161">
        <v>0</v>
      </c>
      <c r="BE1161">
        <v>0</v>
      </c>
      <c r="BF1161" s="17">
        <v>0</v>
      </c>
      <c r="BG1161">
        <v>1</v>
      </c>
      <c r="BH1161">
        <v>0</v>
      </c>
      <c r="BI1161" s="17">
        <v>0</v>
      </c>
      <c r="BJ1161">
        <v>19538</v>
      </c>
      <c r="BK1161">
        <v>22521</v>
      </c>
      <c r="BL1161" s="24">
        <v>17</v>
      </c>
      <c r="BM1161">
        <v>1</v>
      </c>
      <c r="BN1161">
        <v>0</v>
      </c>
      <c r="BO1161">
        <v>0</v>
      </c>
      <c r="BP1161">
        <v>0</v>
      </c>
      <c r="BQ1161">
        <v>0</v>
      </c>
      <c r="BR1161">
        <v>0</v>
      </c>
      <c r="BS1161">
        <v>0</v>
      </c>
      <c r="BT1161" s="17">
        <v>0</v>
      </c>
      <c r="BU1161">
        <v>1</v>
      </c>
      <c r="BV1161">
        <v>0</v>
      </c>
      <c r="BW1161">
        <v>0</v>
      </c>
      <c r="BX1161" s="17">
        <v>0</v>
      </c>
      <c r="BY1161">
        <v>0</v>
      </c>
      <c r="BZ1161">
        <v>0</v>
      </c>
      <c r="CA1161">
        <v>0</v>
      </c>
      <c r="CB1161">
        <v>0</v>
      </c>
      <c r="CC1161" s="17">
        <v>0</v>
      </c>
      <c r="CD1161">
        <v>0</v>
      </c>
      <c r="CE1161">
        <v>0</v>
      </c>
      <c r="CF1161">
        <v>1</v>
      </c>
      <c r="CG1161">
        <v>1</v>
      </c>
      <c r="CH1161">
        <v>0</v>
      </c>
      <c r="CI1161">
        <v>0</v>
      </c>
      <c r="CJ1161">
        <v>0</v>
      </c>
      <c r="CK1161">
        <v>0</v>
      </c>
      <c r="CL1161">
        <v>0</v>
      </c>
      <c r="CM1161">
        <v>0</v>
      </c>
      <c r="CN1161">
        <v>0</v>
      </c>
      <c r="CO1161" s="17">
        <v>0</v>
      </c>
      <c r="CP1161">
        <v>3.879</v>
      </c>
      <c r="CQ1161">
        <v>321</v>
      </c>
      <c r="CR1161">
        <v>1</v>
      </c>
      <c r="CS1161">
        <v>0</v>
      </c>
      <c r="CT1161">
        <v>11</v>
      </c>
      <c r="CZ1161" s="33" t="s">
        <v>85</v>
      </c>
    </row>
    <row r="1162" spans="1:104" x14ac:dyDescent="0.25">
      <c r="A1162">
        <v>1161</v>
      </c>
      <c r="B1162">
        <v>78</v>
      </c>
      <c r="C1162" s="24" t="s">
        <v>4090</v>
      </c>
      <c r="D1162" s="12">
        <v>2.87</v>
      </c>
      <c r="E1162" s="13">
        <v>9.8522388059701482E-2</v>
      </c>
      <c r="F1162" s="7">
        <v>29.130434782608699</v>
      </c>
      <c r="G1162" s="7">
        <f t="shared" si="274"/>
        <v>2.7714776119402984</v>
      </c>
      <c r="H1162" s="15">
        <f t="shared" si="275"/>
        <v>2.9685223880597018</v>
      </c>
      <c r="I1162" s="11">
        <f t="shared" si="276"/>
        <v>0.57635096309102218</v>
      </c>
      <c r="J1162" s="32">
        <f t="shared" si="277"/>
        <v>1.9785182315064934E-2</v>
      </c>
      <c r="K1162" s="32">
        <f t="shared" si="278"/>
        <v>50.542875171717519</v>
      </c>
      <c r="L1162" s="8">
        <v>1</v>
      </c>
      <c r="M1162" s="9">
        <v>0</v>
      </c>
      <c r="N1162" s="8">
        <v>0</v>
      </c>
      <c r="O1162" s="9">
        <v>0</v>
      </c>
      <c r="P1162" s="9">
        <v>0</v>
      </c>
      <c r="Q1162" s="9">
        <v>1</v>
      </c>
      <c r="R1162" s="9">
        <v>0</v>
      </c>
      <c r="S1162" s="8">
        <v>1710</v>
      </c>
      <c r="T1162" s="9">
        <v>3</v>
      </c>
      <c r="U1162" s="9">
        <f t="shared" si="279"/>
        <v>1706</v>
      </c>
      <c r="V1162" s="9">
        <f t="shared" si="280"/>
        <v>16</v>
      </c>
      <c r="W1162" s="7">
        <v>14</v>
      </c>
      <c r="X1162" s="7">
        <v>8.0500000000000007</v>
      </c>
      <c r="Y1162" s="9">
        <v>0</v>
      </c>
      <c r="Z1162" s="9">
        <v>1</v>
      </c>
      <c r="AA1162" s="9">
        <v>1</v>
      </c>
      <c r="AB1162" s="9">
        <v>0</v>
      </c>
      <c r="AC1162" s="9">
        <v>0</v>
      </c>
      <c r="AD1162" s="29">
        <v>0</v>
      </c>
      <c r="AE1162" s="9">
        <v>0</v>
      </c>
      <c r="AF1162" s="9">
        <v>1</v>
      </c>
      <c r="AG1162" s="29">
        <v>0</v>
      </c>
      <c r="AH1162" s="9">
        <v>0</v>
      </c>
      <c r="AI1162" s="29">
        <v>1</v>
      </c>
      <c r="AJ1162" s="20">
        <v>1979</v>
      </c>
      <c r="AK1162" s="32">
        <v>0</v>
      </c>
      <c r="AL1162" s="32">
        <v>0</v>
      </c>
      <c r="AM1162" s="32">
        <v>0</v>
      </c>
      <c r="AN1162" s="42">
        <v>1</v>
      </c>
      <c r="AO1162" s="41" t="s">
        <v>98</v>
      </c>
      <c r="AP1162" s="17" t="s">
        <v>98</v>
      </c>
      <c r="AQ1162">
        <v>1</v>
      </c>
      <c r="AR1162" s="39">
        <v>0</v>
      </c>
      <c r="AS1162" t="s">
        <v>98</v>
      </c>
      <c r="AT1162" s="39" t="s">
        <v>98</v>
      </c>
      <c r="AU1162">
        <v>0</v>
      </c>
      <c r="AV1162" s="17">
        <v>1</v>
      </c>
      <c r="AW1162">
        <v>0.27</v>
      </c>
      <c r="AX1162" s="17">
        <v>0.73</v>
      </c>
      <c r="AY1162" s="17" t="s">
        <v>233</v>
      </c>
      <c r="AZ1162">
        <v>1</v>
      </c>
      <c r="BA1162">
        <v>0</v>
      </c>
      <c r="BB1162">
        <v>0</v>
      </c>
      <c r="BC1162">
        <v>0</v>
      </c>
      <c r="BD1162">
        <v>0</v>
      </c>
      <c r="BE1162">
        <v>0</v>
      </c>
      <c r="BF1162" s="17">
        <v>0</v>
      </c>
      <c r="BG1162">
        <v>1</v>
      </c>
      <c r="BH1162">
        <v>0</v>
      </c>
      <c r="BI1162" s="17">
        <v>0</v>
      </c>
      <c r="BJ1162">
        <v>19538</v>
      </c>
      <c r="BK1162">
        <v>22521</v>
      </c>
      <c r="BL1162" s="24">
        <v>17</v>
      </c>
      <c r="BM1162">
        <v>1</v>
      </c>
      <c r="BN1162">
        <v>0</v>
      </c>
      <c r="BO1162">
        <v>0</v>
      </c>
      <c r="BP1162">
        <v>0</v>
      </c>
      <c r="BQ1162">
        <v>0</v>
      </c>
      <c r="BR1162">
        <v>0</v>
      </c>
      <c r="BS1162">
        <v>0</v>
      </c>
      <c r="BT1162" s="17">
        <v>0</v>
      </c>
      <c r="BU1162">
        <v>1</v>
      </c>
      <c r="BV1162">
        <v>0</v>
      </c>
      <c r="BW1162">
        <v>0</v>
      </c>
      <c r="BX1162" s="17">
        <v>0</v>
      </c>
      <c r="BY1162">
        <v>0</v>
      </c>
      <c r="BZ1162">
        <v>0</v>
      </c>
      <c r="CA1162">
        <v>0</v>
      </c>
      <c r="CB1162">
        <v>0</v>
      </c>
      <c r="CC1162" s="17">
        <v>0</v>
      </c>
      <c r="CD1162">
        <v>0</v>
      </c>
      <c r="CE1162">
        <v>0</v>
      </c>
      <c r="CF1162">
        <v>1</v>
      </c>
      <c r="CG1162">
        <v>1</v>
      </c>
      <c r="CH1162">
        <v>0</v>
      </c>
      <c r="CI1162">
        <v>0</v>
      </c>
      <c r="CJ1162">
        <v>0</v>
      </c>
      <c r="CK1162">
        <v>0</v>
      </c>
      <c r="CL1162">
        <v>0</v>
      </c>
      <c r="CM1162">
        <v>0</v>
      </c>
      <c r="CN1162">
        <v>0</v>
      </c>
      <c r="CO1162" s="17">
        <v>0</v>
      </c>
      <c r="CP1162">
        <v>3.879</v>
      </c>
      <c r="CQ1162">
        <v>321</v>
      </c>
      <c r="CR1162">
        <v>1</v>
      </c>
      <c r="CS1162">
        <v>0</v>
      </c>
      <c r="CT1162">
        <v>11</v>
      </c>
      <c r="CZ1162" s="33" t="s">
        <v>85</v>
      </c>
    </row>
    <row r="1163" spans="1:104" x14ac:dyDescent="0.25">
      <c r="A1163">
        <v>1162</v>
      </c>
      <c r="B1163">
        <v>78</v>
      </c>
      <c r="C1163" s="24" t="s">
        <v>4090</v>
      </c>
      <c r="D1163" s="12">
        <v>3.74</v>
      </c>
      <c r="E1163" s="13">
        <v>0.67128205128205132</v>
      </c>
      <c r="F1163" s="7">
        <v>5.5714285714285712</v>
      </c>
      <c r="G1163" s="7">
        <f t="shared" si="274"/>
        <v>3.068717948717949</v>
      </c>
      <c r="H1163" s="15">
        <f t="shared" si="275"/>
        <v>4.4112820512820514</v>
      </c>
      <c r="I1163" s="11">
        <f t="shared" si="276"/>
        <v>0.13367849740518223</v>
      </c>
      <c r="J1163" s="32">
        <f t="shared" si="277"/>
        <v>2.3993576457340401E-2</v>
      </c>
      <c r="K1163" s="32">
        <f t="shared" si="278"/>
        <v>41.677821636051597</v>
      </c>
      <c r="L1163" s="8">
        <v>1</v>
      </c>
      <c r="M1163" s="9">
        <v>0</v>
      </c>
      <c r="N1163" s="8">
        <v>0</v>
      </c>
      <c r="O1163" s="9">
        <v>0</v>
      </c>
      <c r="P1163" s="9">
        <v>0</v>
      </c>
      <c r="Q1163" s="9">
        <v>1</v>
      </c>
      <c r="R1163" s="9">
        <v>0</v>
      </c>
      <c r="S1163" s="8">
        <v>1710</v>
      </c>
      <c r="T1163" s="9">
        <v>3</v>
      </c>
      <c r="U1163" s="9">
        <f t="shared" si="279"/>
        <v>1706</v>
      </c>
      <c r="V1163" s="9">
        <f t="shared" si="280"/>
        <v>16</v>
      </c>
      <c r="W1163" s="7">
        <v>15</v>
      </c>
      <c r="X1163" s="7">
        <v>8.0500000000000007</v>
      </c>
      <c r="Y1163" s="9">
        <v>0</v>
      </c>
      <c r="Z1163" s="9">
        <v>1</v>
      </c>
      <c r="AA1163" s="9">
        <v>1</v>
      </c>
      <c r="AB1163" s="9">
        <v>0</v>
      </c>
      <c r="AC1163" s="9">
        <v>0</v>
      </c>
      <c r="AD1163" s="29">
        <v>0</v>
      </c>
      <c r="AE1163" s="9">
        <v>0</v>
      </c>
      <c r="AF1163" s="9">
        <v>1</v>
      </c>
      <c r="AG1163" s="29">
        <v>0</v>
      </c>
      <c r="AH1163" s="9">
        <v>0</v>
      </c>
      <c r="AI1163" s="29">
        <v>1</v>
      </c>
      <c r="AJ1163" s="20">
        <v>1979</v>
      </c>
      <c r="AK1163" s="32">
        <v>0</v>
      </c>
      <c r="AL1163" s="32">
        <v>0</v>
      </c>
      <c r="AM1163" s="32">
        <v>0</v>
      </c>
      <c r="AN1163" s="42">
        <v>1</v>
      </c>
      <c r="AO1163" s="41" t="s">
        <v>98</v>
      </c>
      <c r="AP1163" s="17" t="s">
        <v>98</v>
      </c>
      <c r="AQ1163">
        <v>1</v>
      </c>
      <c r="AR1163" s="39">
        <v>0</v>
      </c>
      <c r="AS1163" t="s">
        <v>98</v>
      </c>
      <c r="AT1163" s="39" t="s">
        <v>98</v>
      </c>
      <c r="AU1163">
        <v>0</v>
      </c>
      <c r="AV1163" s="17">
        <v>1</v>
      </c>
      <c r="AW1163">
        <v>0.27</v>
      </c>
      <c r="AX1163" s="17">
        <v>0.73</v>
      </c>
      <c r="AY1163" s="17" t="s">
        <v>233</v>
      </c>
      <c r="AZ1163">
        <v>1</v>
      </c>
      <c r="BA1163">
        <v>0</v>
      </c>
      <c r="BB1163">
        <v>0</v>
      </c>
      <c r="BC1163">
        <v>0</v>
      </c>
      <c r="BD1163">
        <v>0</v>
      </c>
      <c r="BE1163">
        <v>0</v>
      </c>
      <c r="BF1163" s="17">
        <v>0</v>
      </c>
      <c r="BG1163">
        <v>1</v>
      </c>
      <c r="BH1163">
        <v>0</v>
      </c>
      <c r="BI1163" s="17">
        <v>0</v>
      </c>
      <c r="BJ1163">
        <v>19538</v>
      </c>
      <c r="BK1163">
        <v>22521</v>
      </c>
      <c r="BL1163" s="24">
        <v>17</v>
      </c>
      <c r="BM1163">
        <v>1</v>
      </c>
      <c r="BN1163">
        <v>0</v>
      </c>
      <c r="BO1163">
        <v>0</v>
      </c>
      <c r="BP1163">
        <v>0</v>
      </c>
      <c r="BQ1163">
        <v>0</v>
      </c>
      <c r="BR1163">
        <v>0</v>
      </c>
      <c r="BS1163">
        <v>0</v>
      </c>
      <c r="BT1163" s="17">
        <v>0</v>
      </c>
      <c r="BU1163">
        <v>1</v>
      </c>
      <c r="BV1163">
        <v>0</v>
      </c>
      <c r="BW1163">
        <v>0</v>
      </c>
      <c r="BX1163" s="17">
        <v>0</v>
      </c>
      <c r="BY1163">
        <v>0</v>
      </c>
      <c r="BZ1163">
        <v>0</v>
      </c>
      <c r="CA1163">
        <v>0</v>
      </c>
      <c r="CB1163">
        <v>0</v>
      </c>
      <c r="CC1163" s="17">
        <v>0</v>
      </c>
      <c r="CD1163">
        <v>0</v>
      </c>
      <c r="CE1163">
        <v>0</v>
      </c>
      <c r="CF1163">
        <v>1</v>
      </c>
      <c r="CG1163">
        <v>1</v>
      </c>
      <c r="CH1163">
        <v>0</v>
      </c>
      <c r="CI1163">
        <v>0</v>
      </c>
      <c r="CJ1163">
        <v>0</v>
      </c>
      <c r="CK1163">
        <v>0</v>
      </c>
      <c r="CL1163">
        <v>0</v>
      </c>
      <c r="CM1163">
        <v>0</v>
      </c>
      <c r="CN1163">
        <v>0</v>
      </c>
      <c r="CO1163" s="17">
        <v>0</v>
      </c>
      <c r="CP1163">
        <v>3.879</v>
      </c>
      <c r="CQ1163">
        <v>321</v>
      </c>
      <c r="CR1163">
        <v>1</v>
      </c>
      <c r="CS1163">
        <v>0</v>
      </c>
      <c r="CT1163">
        <v>11</v>
      </c>
      <c r="CZ1163" s="33" t="s">
        <v>85</v>
      </c>
    </row>
    <row r="1164" spans="1:104" x14ac:dyDescent="0.25">
      <c r="A1164">
        <v>1163</v>
      </c>
      <c r="B1164">
        <v>78</v>
      </c>
      <c r="C1164" s="24" t="s">
        <v>4090</v>
      </c>
      <c r="D1164" s="12">
        <v>4.59</v>
      </c>
      <c r="E1164" s="13">
        <v>1.023445945945946</v>
      </c>
      <c r="F1164" s="7">
        <v>4.4848484848484853</v>
      </c>
      <c r="G1164" s="7">
        <f t="shared" si="274"/>
        <v>3.5665540540540537</v>
      </c>
      <c r="H1164" s="15">
        <f t="shared" si="275"/>
        <v>5.613445945945946</v>
      </c>
      <c r="I1164" s="11">
        <f t="shared" si="276"/>
        <v>0.1079476158522687</v>
      </c>
      <c r="J1164" s="32">
        <f t="shared" si="277"/>
        <v>2.4069400831924777E-2</v>
      </c>
      <c r="K1164" s="32">
        <f t="shared" si="278"/>
        <v>41.546526520661722</v>
      </c>
      <c r="L1164" s="8">
        <v>1</v>
      </c>
      <c r="M1164" s="9">
        <v>0</v>
      </c>
      <c r="N1164" s="8">
        <v>0</v>
      </c>
      <c r="O1164" s="9">
        <v>0</v>
      </c>
      <c r="P1164" s="9">
        <v>0</v>
      </c>
      <c r="Q1164" s="9">
        <v>1</v>
      </c>
      <c r="R1164" s="9">
        <v>0</v>
      </c>
      <c r="S1164" s="8">
        <v>1710</v>
      </c>
      <c r="T1164" s="9">
        <v>3</v>
      </c>
      <c r="U1164" s="9">
        <f t="shared" si="279"/>
        <v>1706</v>
      </c>
      <c r="V1164" s="9">
        <f t="shared" si="280"/>
        <v>16</v>
      </c>
      <c r="W1164" s="7">
        <v>16</v>
      </c>
      <c r="X1164" s="7">
        <v>8.0500000000000007</v>
      </c>
      <c r="Y1164" s="9">
        <v>0</v>
      </c>
      <c r="Z1164" s="9">
        <v>1</v>
      </c>
      <c r="AA1164" s="9">
        <v>1</v>
      </c>
      <c r="AB1164" s="9">
        <v>0</v>
      </c>
      <c r="AC1164" s="9">
        <v>0</v>
      </c>
      <c r="AD1164" s="29">
        <v>0</v>
      </c>
      <c r="AE1164" s="9">
        <v>0</v>
      </c>
      <c r="AF1164" s="9">
        <v>1</v>
      </c>
      <c r="AG1164" s="29">
        <v>0</v>
      </c>
      <c r="AH1164" s="9">
        <v>0</v>
      </c>
      <c r="AI1164" s="29">
        <v>1</v>
      </c>
      <c r="AJ1164" s="20">
        <v>1979</v>
      </c>
      <c r="AK1164" s="32">
        <v>0</v>
      </c>
      <c r="AL1164" s="32">
        <v>0</v>
      </c>
      <c r="AM1164" s="32">
        <v>0</v>
      </c>
      <c r="AN1164" s="42">
        <v>1</v>
      </c>
      <c r="AO1164" s="41" t="s">
        <v>98</v>
      </c>
      <c r="AP1164" s="17" t="s">
        <v>98</v>
      </c>
      <c r="AQ1164">
        <v>1</v>
      </c>
      <c r="AR1164" s="39">
        <v>0</v>
      </c>
      <c r="AS1164" t="s">
        <v>98</v>
      </c>
      <c r="AT1164" s="39" t="s">
        <v>98</v>
      </c>
      <c r="AU1164">
        <v>0</v>
      </c>
      <c r="AV1164" s="17">
        <v>1</v>
      </c>
      <c r="AW1164">
        <v>0.27</v>
      </c>
      <c r="AX1164" s="17">
        <v>0.73</v>
      </c>
      <c r="AY1164" s="17" t="s">
        <v>233</v>
      </c>
      <c r="AZ1164">
        <v>1</v>
      </c>
      <c r="BA1164">
        <v>0</v>
      </c>
      <c r="BB1164">
        <v>0</v>
      </c>
      <c r="BC1164">
        <v>0</v>
      </c>
      <c r="BD1164">
        <v>0</v>
      </c>
      <c r="BE1164">
        <v>0</v>
      </c>
      <c r="BF1164" s="17">
        <v>0</v>
      </c>
      <c r="BG1164">
        <v>1</v>
      </c>
      <c r="BH1164">
        <v>0</v>
      </c>
      <c r="BI1164" s="17">
        <v>0</v>
      </c>
      <c r="BJ1164">
        <v>19538</v>
      </c>
      <c r="BK1164">
        <v>22521</v>
      </c>
      <c r="BL1164" s="24">
        <v>17</v>
      </c>
      <c r="BM1164">
        <v>1</v>
      </c>
      <c r="BN1164">
        <v>0</v>
      </c>
      <c r="BO1164">
        <v>0</v>
      </c>
      <c r="BP1164">
        <v>0</v>
      </c>
      <c r="BQ1164">
        <v>0</v>
      </c>
      <c r="BR1164">
        <v>0</v>
      </c>
      <c r="BS1164">
        <v>0</v>
      </c>
      <c r="BT1164" s="17">
        <v>0</v>
      </c>
      <c r="BU1164">
        <v>1</v>
      </c>
      <c r="BV1164">
        <v>0</v>
      </c>
      <c r="BW1164">
        <v>0</v>
      </c>
      <c r="BX1164" s="17">
        <v>0</v>
      </c>
      <c r="BY1164">
        <v>0</v>
      </c>
      <c r="BZ1164">
        <v>0</v>
      </c>
      <c r="CA1164">
        <v>0</v>
      </c>
      <c r="CB1164">
        <v>0</v>
      </c>
      <c r="CC1164" s="17">
        <v>0</v>
      </c>
      <c r="CD1164">
        <v>0</v>
      </c>
      <c r="CE1164">
        <v>0</v>
      </c>
      <c r="CF1164">
        <v>1</v>
      </c>
      <c r="CG1164">
        <v>1</v>
      </c>
      <c r="CH1164">
        <v>0</v>
      </c>
      <c r="CI1164">
        <v>0</v>
      </c>
      <c r="CJ1164">
        <v>0</v>
      </c>
      <c r="CK1164">
        <v>0</v>
      </c>
      <c r="CL1164">
        <v>0</v>
      </c>
      <c r="CM1164">
        <v>0</v>
      </c>
      <c r="CN1164">
        <v>0</v>
      </c>
      <c r="CO1164" s="17">
        <v>0</v>
      </c>
      <c r="CP1164">
        <v>3.879</v>
      </c>
      <c r="CQ1164">
        <v>321</v>
      </c>
      <c r="CR1164">
        <v>1</v>
      </c>
      <c r="CS1164">
        <v>0</v>
      </c>
      <c r="CT1164">
        <v>11</v>
      </c>
      <c r="CZ1164" s="33" t="s">
        <v>85</v>
      </c>
    </row>
    <row r="1165" spans="1:104" x14ac:dyDescent="0.25">
      <c r="A1165">
        <v>1164</v>
      </c>
      <c r="B1165">
        <v>78</v>
      </c>
      <c r="C1165" s="24" t="s">
        <v>4090</v>
      </c>
      <c r="D1165" s="12">
        <v>5.0599999999999996</v>
      </c>
      <c r="E1165" s="13">
        <v>0.39600000000000002</v>
      </c>
      <c r="F1165" s="7">
        <v>12.77777777777778</v>
      </c>
      <c r="G1165" s="7">
        <f t="shared" si="274"/>
        <v>4.6639999999999997</v>
      </c>
      <c r="H1165" s="15">
        <f t="shared" si="275"/>
        <v>5.4559999999999995</v>
      </c>
      <c r="I1165" s="11">
        <f t="shared" si="276"/>
        <v>0.29554194453777705</v>
      </c>
      <c r="J1165" s="32">
        <f t="shared" si="277"/>
        <v>2.312936957252168E-2</v>
      </c>
      <c r="K1165" s="32">
        <f t="shared" si="278"/>
        <v>43.235073782038022</v>
      </c>
      <c r="L1165" s="8">
        <v>1</v>
      </c>
      <c r="M1165" s="9">
        <v>0</v>
      </c>
      <c r="N1165" s="8">
        <v>0</v>
      </c>
      <c r="O1165" s="9">
        <v>0</v>
      </c>
      <c r="P1165" s="9">
        <v>0</v>
      </c>
      <c r="Q1165" s="9">
        <v>1</v>
      </c>
      <c r="R1165" s="9">
        <v>0</v>
      </c>
      <c r="S1165" s="8">
        <v>1710</v>
      </c>
      <c r="T1165" s="9">
        <v>3</v>
      </c>
      <c r="U1165" s="9">
        <f t="shared" si="279"/>
        <v>1706</v>
      </c>
      <c r="V1165" s="9">
        <f t="shared" si="280"/>
        <v>16</v>
      </c>
      <c r="W1165" s="7">
        <v>17</v>
      </c>
      <c r="X1165" s="7">
        <v>8.0500000000000007</v>
      </c>
      <c r="Y1165" s="9">
        <v>0</v>
      </c>
      <c r="Z1165" s="9">
        <v>1</v>
      </c>
      <c r="AA1165" s="9">
        <v>1</v>
      </c>
      <c r="AB1165" s="9">
        <v>0</v>
      </c>
      <c r="AC1165" s="9">
        <v>0</v>
      </c>
      <c r="AD1165" s="29">
        <v>0</v>
      </c>
      <c r="AE1165" s="9">
        <v>0</v>
      </c>
      <c r="AF1165" s="9">
        <v>1</v>
      </c>
      <c r="AG1165" s="29">
        <v>0</v>
      </c>
      <c r="AH1165" s="9">
        <v>0</v>
      </c>
      <c r="AI1165" s="29">
        <v>1</v>
      </c>
      <c r="AJ1165" s="20">
        <v>1979</v>
      </c>
      <c r="AK1165" s="32">
        <v>0</v>
      </c>
      <c r="AL1165" s="32">
        <v>0</v>
      </c>
      <c r="AM1165" s="32">
        <v>0</v>
      </c>
      <c r="AN1165" s="42">
        <v>1</v>
      </c>
      <c r="AO1165" s="41" t="s">
        <v>98</v>
      </c>
      <c r="AP1165" s="17" t="s">
        <v>98</v>
      </c>
      <c r="AQ1165">
        <v>1</v>
      </c>
      <c r="AR1165" s="39">
        <v>0</v>
      </c>
      <c r="AS1165" t="s">
        <v>98</v>
      </c>
      <c r="AT1165" s="39" t="s">
        <v>98</v>
      </c>
      <c r="AU1165">
        <v>0</v>
      </c>
      <c r="AV1165" s="17">
        <v>1</v>
      </c>
      <c r="AW1165">
        <v>0.27</v>
      </c>
      <c r="AX1165" s="17">
        <v>0.73</v>
      </c>
      <c r="AY1165" s="17" t="s">
        <v>233</v>
      </c>
      <c r="AZ1165">
        <v>1</v>
      </c>
      <c r="BA1165">
        <v>0</v>
      </c>
      <c r="BB1165">
        <v>0</v>
      </c>
      <c r="BC1165">
        <v>0</v>
      </c>
      <c r="BD1165">
        <v>0</v>
      </c>
      <c r="BE1165">
        <v>0</v>
      </c>
      <c r="BF1165" s="17">
        <v>0</v>
      </c>
      <c r="BG1165">
        <v>1</v>
      </c>
      <c r="BH1165">
        <v>0</v>
      </c>
      <c r="BI1165" s="17">
        <v>0</v>
      </c>
      <c r="BJ1165">
        <v>19538</v>
      </c>
      <c r="BK1165">
        <v>22521</v>
      </c>
      <c r="BL1165" s="24">
        <v>17</v>
      </c>
      <c r="BM1165">
        <v>1</v>
      </c>
      <c r="BN1165">
        <v>0</v>
      </c>
      <c r="BO1165">
        <v>0</v>
      </c>
      <c r="BP1165">
        <v>0</v>
      </c>
      <c r="BQ1165">
        <v>0</v>
      </c>
      <c r="BR1165">
        <v>0</v>
      </c>
      <c r="BS1165">
        <v>0</v>
      </c>
      <c r="BT1165" s="17">
        <v>0</v>
      </c>
      <c r="BU1165">
        <v>1</v>
      </c>
      <c r="BV1165">
        <v>0</v>
      </c>
      <c r="BW1165">
        <v>0</v>
      </c>
      <c r="BX1165" s="17">
        <v>0</v>
      </c>
      <c r="BY1165">
        <v>0</v>
      </c>
      <c r="BZ1165">
        <v>0</v>
      </c>
      <c r="CA1165">
        <v>0</v>
      </c>
      <c r="CB1165">
        <v>0</v>
      </c>
      <c r="CC1165" s="17">
        <v>0</v>
      </c>
      <c r="CD1165">
        <v>0</v>
      </c>
      <c r="CE1165">
        <v>0</v>
      </c>
      <c r="CF1165">
        <v>1</v>
      </c>
      <c r="CG1165">
        <v>1</v>
      </c>
      <c r="CH1165">
        <v>0</v>
      </c>
      <c r="CI1165">
        <v>0</v>
      </c>
      <c r="CJ1165">
        <v>0</v>
      </c>
      <c r="CK1165">
        <v>0</v>
      </c>
      <c r="CL1165">
        <v>0</v>
      </c>
      <c r="CM1165">
        <v>0</v>
      </c>
      <c r="CN1165">
        <v>0</v>
      </c>
      <c r="CO1165" s="17">
        <v>0</v>
      </c>
      <c r="CP1165">
        <v>3.879</v>
      </c>
      <c r="CQ1165">
        <v>321</v>
      </c>
      <c r="CR1165">
        <v>1</v>
      </c>
      <c r="CS1165">
        <v>0</v>
      </c>
      <c r="CT1165">
        <v>11</v>
      </c>
      <c r="CZ1165" s="33" t="s">
        <v>85</v>
      </c>
    </row>
    <row r="1166" spans="1:104" x14ac:dyDescent="0.25">
      <c r="A1166">
        <v>1165</v>
      </c>
      <c r="B1166">
        <v>78</v>
      </c>
      <c r="C1166" s="24" t="s">
        <v>4090</v>
      </c>
      <c r="D1166" s="12">
        <v>0.4</v>
      </c>
      <c r="E1166" s="13">
        <v>0.12</v>
      </c>
      <c r="F1166" s="7">
        <v>3.333333333333333</v>
      </c>
      <c r="G1166" s="7">
        <f t="shared" si="274"/>
        <v>0.28000000000000003</v>
      </c>
      <c r="H1166" s="15">
        <f t="shared" si="275"/>
        <v>0.52</v>
      </c>
      <c r="I1166" s="11">
        <f t="shared" si="276"/>
        <v>8.0441386220384534E-2</v>
      </c>
      <c r="J1166" s="32">
        <f t="shared" si="277"/>
        <v>2.4132415866115364E-2</v>
      </c>
      <c r="K1166" s="32">
        <f t="shared" si="278"/>
        <v>41.438039421660754</v>
      </c>
      <c r="L1166" s="8">
        <v>1</v>
      </c>
      <c r="M1166" s="9">
        <v>0</v>
      </c>
      <c r="N1166" s="8">
        <v>0</v>
      </c>
      <c r="O1166" s="9">
        <v>0</v>
      </c>
      <c r="P1166" s="9">
        <v>0</v>
      </c>
      <c r="Q1166" s="9">
        <v>1</v>
      </c>
      <c r="R1166" s="9">
        <v>0</v>
      </c>
      <c r="S1166" s="8">
        <v>1710</v>
      </c>
      <c r="T1166" s="9">
        <v>3</v>
      </c>
      <c r="U1166" s="9">
        <f t="shared" si="279"/>
        <v>1706</v>
      </c>
      <c r="V1166" s="9">
        <f t="shared" si="280"/>
        <v>16</v>
      </c>
      <c r="W1166" s="7">
        <v>10</v>
      </c>
      <c r="X1166" s="7">
        <v>8.0500000000000007</v>
      </c>
      <c r="Y1166" s="9">
        <v>0</v>
      </c>
      <c r="Z1166" s="9">
        <v>1</v>
      </c>
      <c r="AA1166" s="9">
        <v>1</v>
      </c>
      <c r="AB1166" s="9">
        <v>0</v>
      </c>
      <c r="AC1166" s="9">
        <v>0</v>
      </c>
      <c r="AD1166" s="29">
        <v>0</v>
      </c>
      <c r="AE1166" s="9">
        <v>0</v>
      </c>
      <c r="AF1166" s="9">
        <v>1</v>
      </c>
      <c r="AG1166" s="29">
        <v>0</v>
      </c>
      <c r="AH1166" s="9">
        <v>0</v>
      </c>
      <c r="AI1166" s="29">
        <v>1</v>
      </c>
      <c r="AJ1166" s="20">
        <v>1979</v>
      </c>
      <c r="AK1166" s="32">
        <v>0</v>
      </c>
      <c r="AL1166" s="32">
        <v>0</v>
      </c>
      <c r="AM1166" s="32">
        <v>1</v>
      </c>
      <c r="AN1166" s="42">
        <v>0</v>
      </c>
      <c r="AO1166" s="41" t="s">
        <v>98</v>
      </c>
      <c r="AP1166" s="17" t="s">
        <v>98</v>
      </c>
      <c r="AQ1166">
        <v>1</v>
      </c>
      <c r="AR1166" s="39">
        <v>0</v>
      </c>
      <c r="AS1166" t="s">
        <v>98</v>
      </c>
      <c r="AT1166" s="39" t="s">
        <v>98</v>
      </c>
      <c r="AU1166">
        <v>0</v>
      </c>
      <c r="AV1166" s="17">
        <v>1</v>
      </c>
      <c r="AW1166">
        <v>0.27</v>
      </c>
      <c r="AX1166" s="17">
        <v>0.73</v>
      </c>
      <c r="AY1166" s="17" t="s">
        <v>233</v>
      </c>
      <c r="AZ1166">
        <v>1</v>
      </c>
      <c r="BA1166">
        <v>0</v>
      </c>
      <c r="BB1166">
        <v>0</v>
      </c>
      <c r="BC1166">
        <v>0</v>
      </c>
      <c r="BD1166">
        <v>0</v>
      </c>
      <c r="BE1166">
        <v>0</v>
      </c>
      <c r="BF1166" s="17">
        <v>0</v>
      </c>
      <c r="BG1166">
        <v>1</v>
      </c>
      <c r="BH1166">
        <v>0</v>
      </c>
      <c r="BI1166" s="17">
        <v>0</v>
      </c>
      <c r="BJ1166">
        <v>19538</v>
      </c>
      <c r="BK1166">
        <v>22521</v>
      </c>
      <c r="BL1166" s="24">
        <v>17</v>
      </c>
      <c r="BM1166">
        <v>1</v>
      </c>
      <c r="BN1166">
        <v>0</v>
      </c>
      <c r="BO1166">
        <v>0</v>
      </c>
      <c r="BP1166">
        <v>0</v>
      </c>
      <c r="BQ1166">
        <v>0</v>
      </c>
      <c r="BR1166">
        <v>0</v>
      </c>
      <c r="BS1166">
        <v>0</v>
      </c>
      <c r="BT1166" s="17">
        <v>0</v>
      </c>
      <c r="BU1166">
        <v>1</v>
      </c>
      <c r="BV1166">
        <v>0</v>
      </c>
      <c r="BW1166">
        <v>0</v>
      </c>
      <c r="BX1166" s="17">
        <v>0</v>
      </c>
      <c r="BY1166">
        <v>0</v>
      </c>
      <c r="BZ1166">
        <v>0</v>
      </c>
      <c r="CA1166">
        <v>0</v>
      </c>
      <c r="CB1166">
        <v>0</v>
      </c>
      <c r="CC1166" s="17">
        <v>0</v>
      </c>
      <c r="CD1166">
        <v>0</v>
      </c>
      <c r="CE1166">
        <v>0</v>
      </c>
      <c r="CF1166">
        <v>1</v>
      </c>
      <c r="CG1166">
        <v>1</v>
      </c>
      <c r="CH1166">
        <v>0</v>
      </c>
      <c r="CI1166">
        <v>0</v>
      </c>
      <c r="CJ1166">
        <v>0</v>
      </c>
      <c r="CK1166">
        <v>0</v>
      </c>
      <c r="CL1166">
        <v>0</v>
      </c>
      <c r="CM1166">
        <v>0</v>
      </c>
      <c r="CN1166">
        <v>0</v>
      </c>
      <c r="CO1166" s="17">
        <v>0</v>
      </c>
      <c r="CP1166">
        <v>3.879</v>
      </c>
      <c r="CQ1166">
        <v>321</v>
      </c>
      <c r="CR1166">
        <v>1</v>
      </c>
      <c r="CS1166">
        <v>0</v>
      </c>
      <c r="CT1166">
        <v>11</v>
      </c>
      <c r="CZ1166" s="33" t="s">
        <v>85</v>
      </c>
    </row>
    <row r="1167" spans="1:104" x14ac:dyDescent="0.25">
      <c r="A1167">
        <v>1166</v>
      </c>
      <c r="B1167">
        <v>78</v>
      </c>
      <c r="C1167" s="24" t="s">
        <v>4090</v>
      </c>
      <c r="D1167" s="12">
        <v>0.8</v>
      </c>
      <c r="E1167" s="13">
        <v>0.19</v>
      </c>
      <c r="F1167" s="7">
        <v>4.2105263157894726</v>
      </c>
      <c r="G1167" s="7">
        <f t="shared" si="274"/>
        <v>0.6100000000000001</v>
      </c>
      <c r="H1167" s="15">
        <f t="shared" si="275"/>
        <v>0.99</v>
      </c>
      <c r="I1167" s="11">
        <f t="shared" si="276"/>
        <v>0.10141494299735571</v>
      </c>
      <c r="J1167" s="32">
        <f t="shared" si="277"/>
        <v>2.4086048961871987E-2</v>
      </c>
      <c r="K1167" s="32">
        <f t="shared" si="278"/>
        <v>41.517809815258268</v>
      </c>
      <c r="L1167" s="8">
        <v>1</v>
      </c>
      <c r="M1167" s="9">
        <v>0</v>
      </c>
      <c r="N1167" s="8">
        <v>0</v>
      </c>
      <c r="O1167" s="9">
        <v>0</v>
      </c>
      <c r="P1167" s="9">
        <v>0</v>
      </c>
      <c r="Q1167" s="9">
        <v>1</v>
      </c>
      <c r="R1167" s="9">
        <v>0</v>
      </c>
      <c r="S1167" s="8">
        <v>1710</v>
      </c>
      <c r="T1167" s="9">
        <v>3</v>
      </c>
      <c r="U1167" s="9">
        <f t="shared" si="279"/>
        <v>1706</v>
      </c>
      <c r="V1167" s="9">
        <f t="shared" si="280"/>
        <v>16</v>
      </c>
      <c r="W1167" s="7">
        <v>11</v>
      </c>
      <c r="X1167" s="7">
        <v>8.0500000000000007</v>
      </c>
      <c r="Y1167" s="9">
        <v>0</v>
      </c>
      <c r="Z1167" s="9">
        <v>1</v>
      </c>
      <c r="AA1167" s="9">
        <v>1</v>
      </c>
      <c r="AB1167" s="9">
        <v>0</v>
      </c>
      <c r="AC1167" s="9">
        <v>0</v>
      </c>
      <c r="AD1167" s="29">
        <v>0</v>
      </c>
      <c r="AE1167" s="9">
        <v>0</v>
      </c>
      <c r="AF1167" s="9">
        <v>1</v>
      </c>
      <c r="AG1167" s="29">
        <v>0</v>
      </c>
      <c r="AH1167" s="9">
        <v>0</v>
      </c>
      <c r="AI1167" s="29">
        <v>1</v>
      </c>
      <c r="AJ1167" s="20">
        <v>1979</v>
      </c>
      <c r="AK1167" s="32">
        <v>0</v>
      </c>
      <c r="AL1167" s="32">
        <v>0</v>
      </c>
      <c r="AM1167" s="32">
        <v>1</v>
      </c>
      <c r="AN1167" s="42">
        <v>0</v>
      </c>
      <c r="AO1167" s="41" t="s">
        <v>98</v>
      </c>
      <c r="AP1167" s="17" t="s">
        <v>98</v>
      </c>
      <c r="AQ1167">
        <v>1</v>
      </c>
      <c r="AR1167" s="39">
        <v>0</v>
      </c>
      <c r="AS1167" t="s">
        <v>98</v>
      </c>
      <c r="AT1167" s="39" t="s">
        <v>98</v>
      </c>
      <c r="AU1167">
        <v>0</v>
      </c>
      <c r="AV1167" s="17">
        <v>1</v>
      </c>
      <c r="AW1167">
        <v>0.27</v>
      </c>
      <c r="AX1167" s="17">
        <v>0.73</v>
      </c>
      <c r="AY1167" s="17" t="s">
        <v>233</v>
      </c>
      <c r="AZ1167">
        <v>1</v>
      </c>
      <c r="BA1167">
        <v>0</v>
      </c>
      <c r="BB1167">
        <v>0</v>
      </c>
      <c r="BC1167">
        <v>0</v>
      </c>
      <c r="BD1167">
        <v>0</v>
      </c>
      <c r="BE1167">
        <v>0</v>
      </c>
      <c r="BF1167" s="17">
        <v>0</v>
      </c>
      <c r="BG1167">
        <v>1</v>
      </c>
      <c r="BH1167">
        <v>0</v>
      </c>
      <c r="BI1167" s="17">
        <v>0</v>
      </c>
      <c r="BJ1167">
        <v>19538</v>
      </c>
      <c r="BK1167">
        <v>22521</v>
      </c>
      <c r="BL1167" s="24">
        <v>17</v>
      </c>
      <c r="BM1167">
        <v>1</v>
      </c>
      <c r="BN1167">
        <v>0</v>
      </c>
      <c r="BO1167">
        <v>0</v>
      </c>
      <c r="BP1167">
        <v>0</v>
      </c>
      <c r="BQ1167">
        <v>0</v>
      </c>
      <c r="BR1167">
        <v>0</v>
      </c>
      <c r="BS1167">
        <v>0</v>
      </c>
      <c r="BT1167" s="17">
        <v>0</v>
      </c>
      <c r="BU1167">
        <v>1</v>
      </c>
      <c r="BV1167">
        <v>0</v>
      </c>
      <c r="BW1167">
        <v>0</v>
      </c>
      <c r="BX1167" s="17">
        <v>0</v>
      </c>
      <c r="BY1167">
        <v>0</v>
      </c>
      <c r="BZ1167">
        <v>0</v>
      </c>
      <c r="CA1167">
        <v>0</v>
      </c>
      <c r="CB1167">
        <v>0</v>
      </c>
      <c r="CC1167" s="17">
        <v>0</v>
      </c>
      <c r="CD1167">
        <v>0</v>
      </c>
      <c r="CE1167">
        <v>0</v>
      </c>
      <c r="CF1167">
        <v>1</v>
      </c>
      <c r="CG1167">
        <v>1</v>
      </c>
      <c r="CH1167">
        <v>0</v>
      </c>
      <c r="CI1167">
        <v>0</v>
      </c>
      <c r="CJ1167">
        <v>0</v>
      </c>
      <c r="CK1167">
        <v>0</v>
      </c>
      <c r="CL1167">
        <v>0</v>
      </c>
      <c r="CM1167">
        <v>0</v>
      </c>
      <c r="CN1167">
        <v>0</v>
      </c>
      <c r="CO1167" s="17">
        <v>0</v>
      </c>
      <c r="CP1167">
        <v>3.879</v>
      </c>
      <c r="CQ1167">
        <v>321</v>
      </c>
      <c r="CR1167">
        <v>1</v>
      </c>
      <c r="CS1167">
        <v>0</v>
      </c>
      <c r="CT1167">
        <v>11</v>
      </c>
      <c r="CZ1167" s="33" t="s">
        <v>85</v>
      </c>
    </row>
    <row r="1168" spans="1:104" x14ac:dyDescent="0.25">
      <c r="A1168">
        <v>1167</v>
      </c>
      <c r="B1168">
        <v>78</v>
      </c>
      <c r="C1168" s="24" t="s">
        <v>4090</v>
      </c>
      <c r="D1168" s="12">
        <v>1.77</v>
      </c>
      <c r="E1168" s="13">
        <v>0.17559523809523811</v>
      </c>
      <c r="F1168" s="7">
        <v>10.08</v>
      </c>
      <c r="G1168" s="7">
        <f t="shared" si="274"/>
        <v>1.5944047619047619</v>
      </c>
      <c r="H1168" s="15">
        <f t="shared" si="275"/>
        <v>1.9455952380952382</v>
      </c>
      <c r="I1168" s="11">
        <f t="shared" si="276"/>
        <v>0.23708746710324063</v>
      </c>
      <c r="J1168" s="32">
        <f t="shared" si="277"/>
        <v>2.352058205389292E-2</v>
      </c>
      <c r="K1168" s="32">
        <f t="shared" si="278"/>
        <v>42.515954652341982</v>
      </c>
      <c r="L1168" s="8">
        <v>1</v>
      </c>
      <c r="M1168" s="9">
        <v>0</v>
      </c>
      <c r="N1168" s="8">
        <v>0</v>
      </c>
      <c r="O1168" s="9">
        <v>0</v>
      </c>
      <c r="P1168" s="9">
        <v>0</v>
      </c>
      <c r="Q1168" s="9">
        <v>1</v>
      </c>
      <c r="R1168" s="9">
        <v>0</v>
      </c>
      <c r="S1168" s="8">
        <v>1710</v>
      </c>
      <c r="T1168" s="9">
        <v>3</v>
      </c>
      <c r="U1168" s="9">
        <f t="shared" si="279"/>
        <v>1706</v>
      </c>
      <c r="V1168" s="9">
        <f t="shared" si="280"/>
        <v>16</v>
      </c>
      <c r="W1168" s="7">
        <v>12</v>
      </c>
      <c r="X1168" s="7">
        <v>8.0500000000000007</v>
      </c>
      <c r="Y1168" s="9">
        <v>0</v>
      </c>
      <c r="Z1168" s="9">
        <v>1</v>
      </c>
      <c r="AA1168" s="9">
        <v>1</v>
      </c>
      <c r="AB1168" s="9">
        <v>0</v>
      </c>
      <c r="AC1168" s="9">
        <v>0</v>
      </c>
      <c r="AD1168" s="29">
        <v>0</v>
      </c>
      <c r="AE1168" s="9">
        <v>0</v>
      </c>
      <c r="AF1168" s="9">
        <v>1</v>
      </c>
      <c r="AG1168" s="29">
        <v>0</v>
      </c>
      <c r="AH1168" s="9">
        <v>0</v>
      </c>
      <c r="AI1168" s="29">
        <v>1</v>
      </c>
      <c r="AJ1168" s="20">
        <v>1979</v>
      </c>
      <c r="AK1168" s="32">
        <v>0</v>
      </c>
      <c r="AL1168" s="32">
        <v>0</v>
      </c>
      <c r="AM1168" s="32">
        <v>1</v>
      </c>
      <c r="AN1168" s="42">
        <v>0</v>
      </c>
      <c r="AO1168" s="41" t="s">
        <v>98</v>
      </c>
      <c r="AP1168" s="17" t="s">
        <v>98</v>
      </c>
      <c r="AQ1168">
        <v>1</v>
      </c>
      <c r="AR1168" s="39">
        <v>0</v>
      </c>
      <c r="AS1168" t="s">
        <v>98</v>
      </c>
      <c r="AT1168" s="39" t="s">
        <v>98</v>
      </c>
      <c r="AU1168">
        <v>0</v>
      </c>
      <c r="AV1168" s="17">
        <v>1</v>
      </c>
      <c r="AW1168">
        <v>0.27</v>
      </c>
      <c r="AX1168" s="17">
        <v>0.73</v>
      </c>
      <c r="AY1168" s="17" t="s">
        <v>233</v>
      </c>
      <c r="AZ1168">
        <v>1</v>
      </c>
      <c r="BA1168">
        <v>0</v>
      </c>
      <c r="BB1168">
        <v>0</v>
      </c>
      <c r="BC1168">
        <v>0</v>
      </c>
      <c r="BD1168">
        <v>0</v>
      </c>
      <c r="BE1168">
        <v>0</v>
      </c>
      <c r="BF1168" s="17">
        <v>0</v>
      </c>
      <c r="BG1168">
        <v>1</v>
      </c>
      <c r="BH1168">
        <v>0</v>
      </c>
      <c r="BI1168" s="17">
        <v>0</v>
      </c>
      <c r="BJ1168">
        <v>19538</v>
      </c>
      <c r="BK1168">
        <v>22521</v>
      </c>
      <c r="BL1168" s="24">
        <v>17</v>
      </c>
      <c r="BM1168">
        <v>1</v>
      </c>
      <c r="BN1168">
        <v>0</v>
      </c>
      <c r="BO1168">
        <v>0</v>
      </c>
      <c r="BP1168">
        <v>0</v>
      </c>
      <c r="BQ1168">
        <v>0</v>
      </c>
      <c r="BR1168">
        <v>0</v>
      </c>
      <c r="BS1168">
        <v>0</v>
      </c>
      <c r="BT1168" s="17">
        <v>0</v>
      </c>
      <c r="BU1168">
        <v>1</v>
      </c>
      <c r="BV1168">
        <v>0</v>
      </c>
      <c r="BW1168">
        <v>0</v>
      </c>
      <c r="BX1168" s="17">
        <v>0</v>
      </c>
      <c r="BY1168">
        <v>0</v>
      </c>
      <c r="BZ1168">
        <v>0</v>
      </c>
      <c r="CA1168">
        <v>0</v>
      </c>
      <c r="CB1168">
        <v>0</v>
      </c>
      <c r="CC1168" s="17">
        <v>0</v>
      </c>
      <c r="CD1168">
        <v>0</v>
      </c>
      <c r="CE1168">
        <v>0</v>
      </c>
      <c r="CF1168">
        <v>1</v>
      </c>
      <c r="CG1168">
        <v>1</v>
      </c>
      <c r="CH1168">
        <v>0</v>
      </c>
      <c r="CI1168">
        <v>0</v>
      </c>
      <c r="CJ1168">
        <v>0</v>
      </c>
      <c r="CK1168">
        <v>0</v>
      </c>
      <c r="CL1168">
        <v>0</v>
      </c>
      <c r="CM1168">
        <v>0</v>
      </c>
      <c r="CN1168">
        <v>0</v>
      </c>
      <c r="CO1168" s="17">
        <v>0</v>
      </c>
      <c r="CP1168">
        <v>3.879</v>
      </c>
      <c r="CQ1168">
        <v>321</v>
      </c>
      <c r="CR1168">
        <v>1</v>
      </c>
      <c r="CS1168">
        <v>0</v>
      </c>
      <c r="CT1168">
        <v>11</v>
      </c>
      <c r="CZ1168" s="33" t="s">
        <v>85</v>
      </c>
    </row>
    <row r="1169" spans="1:104" x14ac:dyDescent="0.25">
      <c r="A1169">
        <v>1168</v>
      </c>
      <c r="B1169">
        <v>78</v>
      </c>
      <c r="C1169" s="24" t="s">
        <v>4090</v>
      </c>
      <c r="D1169" s="12">
        <v>2.8</v>
      </c>
      <c r="E1169" s="13">
        <v>0.23436123348017621</v>
      </c>
      <c r="F1169" s="7">
        <v>11.94736842105263</v>
      </c>
      <c r="G1169" s="7">
        <f t="shared" si="274"/>
        <v>2.5656387665198235</v>
      </c>
      <c r="H1169" s="15">
        <f t="shared" si="275"/>
        <v>3.0343612334801762</v>
      </c>
      <c r="I1169" s="11">
        <f t="shared" si="276"/>
        <v>0.2778653432954753</v>
      </c>
      <c r="J1169" s="32">
        <f t="shared" si="277"/>
        <v>2.3257451641471503E-2</v>
      </c>
      <c r="K1169" s="32">
        <f t="shared" si="278"/>
        <v>42.996972128143696</v>
      </c>
      <c r="L1169" s="8">
        <v>1</v>
      </c>
      <c r="M1169" s="9">
        <v>0</v>
      </c>
      <c r="N1169" s="8">
        <v>0</v>
      </c>
      <c r="O1169" s="9">
        <v>0</v>
      </c>
      <c r="P1169" s="9">
        <v>0</v>
      </c>
      <c r="Q1169" s="9">
        <v>1</v>
      </c>
      <c r="R1169" s="9">
        <v>0</v>
      </c>
      <c r="S1169" s="8">
        <v>1710</v>
      </c>
      <c r="T1169" s="9">
        <v>3</v>
      </c>
      <c r="U1169" s="9">
        <f t="shared" si="279"/>
        <v>1706</v>
      </c>
      <c r="V1169" s="9">
        <f t="shared" si="280"/>
        <v>16</v>
      </c>
      <c r="W1169" s="7">
        <v>13</v>
      </c>
      <c r="X1169" s="7">
        <v>8.0500000000000007</v>
      </c>
      <c r="Y1169" s="9">
        <v>0</v>
      </c>
      <c r="Z1169" s="9">
        <v>1</v>
      </c>
      <c r="AA1169" s="9">
        <v>1</v>
      </c>
      <c r="AB1169" s="9">
        <v>0</v>
      </c>
      <c r="AC1169" s="9">
        <v>0</v>
      </c>
      <c r="AD1169" s="29">
        <v>0</v>
      </c>
      <c r="AE1169" s="9">
        <v>0</v>
      </c>
      <c r="AF1169" s="9">
        <v>1</v>
      </c>
      <c r="AG1169" s="29">
        <v>0</v>
      </c>
      <c r="AH1169" s="9">
        <v>0</v>
      </c>
      <c r="AI1169" s="29">
        <v>1</v>
      </c>
      <c r="AJ1169" s="20">
        <v>1979</v>
      </c>
      <c r="AK1169" s="32">
        <v>0</v>
      </c>
      <c r="AL1169" s="32">
        <v>0</v>
      </c>
      <c r="AM1169" s="32">
        <v>0</v>
      </c>
      <c r="AN1169" s="42">
        <v>1</v>
      </c>
      <c r="AO1169" s="41" t="s">
        <v>98</v>
      </c>
      <c r="AP1169" s="17" t="s">
        <v>98</v>
      </c>
      <c r="AQ1169">
        <v>1</v>
      </c>
      <c r="AR1169" s="39">
        <v>0</v>
      </c>
      <c r="AS1169" t="s">
        <v>98</v>
      </c>
      <c r="AT1169" s="39" t="s">
        <v>98</v>
      </c>
      <c r="AU1169">
        <v>0</v>
      </c>
      <c r="AV1169" s="17">
        <v>1</v>
      </c>
      <c r="AW1169">
        <v>0.27</v>
      </c>
      <c r="AX1169" s="17">
        <v>0.73</v>
      </c>
      <c r="AY1169" s="17" t="s">
        <v>233</v>
      </c>
      <c r="AZ1169">
        <v>1</v>
      </c>
      <c r="BA1169">
        <v>0</v>
      </c>
      <c r="BB1169">
        <v>0</v>
      </c>
      <c r="BC1169">
        <v>0</v>
      </c>
      <c r="BD1169">
        <v>0</v>
      </c>
      <c r="BE1169">
        <v>0</v>
      </c>
      <c r="BF1169" s="17">
        <v>0</v>
      </c>
      <c r="BG1169">
        <v>1</v>
      </c>
      <c r="BH1169">
        <v>0</v>
      </c>
      <c r="BI1169" s="17">
        <v>0</v>
      </c>
      <c r="BJ1169">
        <v>19538</v>
      </c>
      <c r="BK1169">
        <v>22521</v>
      </c>
      <c r="BL1169" s="24">
        <v>17</v>
      </c>
      <c r="BM1169">
        <v>1</v>
      </c>
      <c r="BN1169">
        <v>0</v>
      </c>
      <c r="BO1169">
        <v>0</v>
      </c>
      <c r="BP1169">
        <v>0</v>
      </c>
      <c r="BQ1169">
        <v>0</v>
      </c>
      <c r="BR1169">
        <v>0</v>
      </c>
      <c r="BS1169">
        <v>0</v>
      </c>
      <c r="BT1169" s="17">
        <v>0</v>
      </c>
      <c r="BU1169">
        <v>1</v>
      </c>
      <c r="BV1169">
        <v>0</v>
      </c>
      <c r="BW1169">
        <v>0</v>
      </c>
      <c r="BX1169" s="17">
        <v>0</v>
      </c>
      <c r="BY1169">
        <v>0</v>
      </c>
      <c r="BZ1169">
        <v>0</v>
      </c>
      <c r="CA1169">
        <v>0</v>
      </c>
      <c r="CB1169">
        <v>0</v>
      </c>
      <c r="CC1169" s="17">
        <v>0</v>
      </c>
      <c r="CD1169">
        <v>0</v>
      </c>
      <c r="CE1169">
        <v>0</v>
      </c>
      <c r="CF1169">
        <v>1</v>
      </c>
      <c r="CG1169">
        <v>1</v>
      </c>
      <c r="CH1169">
        <v>0</v>
      </c>
      <c r="CI1169">
        <v>0</v>
      </c>
      <c r="CJ1169">
        <v>0</v>
      </c>
      <c r="CK1169">
        <v>0</v>
      </c>
      <c r="CL1169">
        <v>0</v>
      </c>
      <c r="CM1169">
        <v>0</v>
      </c>
      <c r="CN1169">
        <v>0</v>
      </c>
      <c r="CO1169" s="17">
        <v>0</v>
      </c>
      <c r="CP1169">
        <v>3.879</v>
      </c>
      <c r="CQ1169">
        <v>321</v>
      </c>
      <c r="CR1169">
        <v>1</v>
      </c>
      <c r="CS1169">
        <v>0</v>
      </c>
      <c r="CT1169">
        <v>11</v>
      </c>
      <c r="CZ1169" s="33" t="s">
        <v>85</v>
      </c>
    </row>
    <row r="1170" spans="1:104" x14ac:dyDescent="0.25">
      <c r="A1170">
        <v>1169</v>
      </c>
      <c r="B1170">
        <v>78</v>
      </c>
      <c r="C1170" s="24" t="s">
        <v>4090</v>
      </c>
      <c r="D1170" s="12">
        <v>4.78</v>
      </c>
      <c r="E1170" s="13">
        <v>0.16408955223880589</v>
      </c>
      <c r="F1170" s="7">
        <v>29.130434782608699</v>
      </c>
      <c r="G1170" s="7">
        <f t="shared" si="274"/>
        <v>4.6159104477611947</v>
      </c>
      <c r="H1170" s="15">
        <f t="shared" si="275"/>
        <v>4.9440895522388058</v>
      </c>
      <c r="I1170" s="11">
        <f t="shared" si="276"/>
        <v>0.57635096309102218</v>
      </c>
      <c r="J1170" s="32">
        <f t="shared" si="277"/>
        <v>1.9785182315064934E-2</v>
      </c>
      <c r="K1170" s="32">
        <f t="shared" si="278"/>
        <v>50.542875171717519</v>
      </c>
      <c r="L1170" s="8">
        <v>1</v>
      </c>
      <c r="M1170" s="9">
        <v>0</v>
      </c>
      <c r="N1170" s="8">
        <v>0</v>
      </c>
      <c r="O1170" s="9">
        <v>0</v>
      </c>
      <c r="P1170" s="9">
        <v>0</v>
      </c>
      <c r="Q1170" s="9">
        <v>1</v>
      </c>
      <c r="R1170" s="9">
        <v>0</v>
      </c>
      <c r="S1170" s="8">
        <v>1710</v>
      </c>
      <c r="T1170" s="9">
        <v>3</v>
      </c>
      <c r="U1170" s="9">
        <f t="shared" si="279"/>
        <v>1706</v>
      </c>
      <c r="V1170" s="9">
        <f t="shared" si="280"/>
        <v>16</v>
      </c>
      <c r="W1170" s="7">
        <v>14</v>
      </c>
      <c r="X1170" s="7">
        <v>8.0500000000000007</v>
      </c>
      <c r="Y1170" s="9">
        <v>0</v>
      </c>
      <c r="Z1170" s="9">
        <v>1</v>
      </c>
      <c r="AA1170" s="9">
        <v>1</v>
      </c>
      <c r="AB1170" s="9">
        <v>0</v>
      </c>
      <c r="AC1170" s="9">
        <v>0</v>
      </c>
      <c r="AD1170" s="29">
        <v>0</v>
      </c>
      <c r="AE1170" s="9">
        <v>0</v>
      </c>
      <c r="AF1170" s="9">
        <v>1</v>
      </c>
      <c r="AG1170" s="29">
        <v>0</v>
      </c>
      <c r="AH1170" s="9">
        <v>0</v>
      </c>
      <c r="AI1170" s="29">
        <v>1</v>
      </c>
      <c r="AJ1170" s="20">
        <v>1979</v>
      </c>
      <c r="AK1170" s="32">
        <v>0</v>
      </c>
      <c r="AL1170" s="32">
        <v>0</v>
      </c>
      <c r="AM1170" s="32">
        <v>0</v>
      </c>
      <c r="AN1170" s="42">
        <v>1</v>
      </c>
      <c r="AO1170" s="41" t="s">
        <v>98</v>
      </c>
      <c r="AP1170" s="17" t="s">
        <v>98</v>
      </c>
      <c r="AQ1170">
        <v>1</v>
      </c>
      <c r="AR1170" s="39">
        <v>0</v>
      </c>
      <c r="AS1170" t="s">
        <v>98</v>
      </c>
      <c r="AT1170" s="39" t="s">
        <v>98</v>
      </c>
      <c r="AU1170">
        <v>0</v>
      </c>
      <c r="AV1170" s="17">
        <v>1</v>
      </c>
      <c r="AW1170">
        <v>0.27</v>
      </c>
      <c r="AX1170" s="17">
        <v>0.73</v>
      </c>
      <c r="AY1170" s="17" t="s">
        <v>233</v>
      </c>
      <c r="AZ1170">
        <v>1</v>
      </c>
      <c r="BA1170">
        <v>0</v>
      </c>
      <c r="BB1170">
        <v>0</v>
      </c>
      <c r="BC1170">
        <v>0</v>
      </c>
      <c r="BD1170">
        <v>0</v>
      </c>
      <c r="BE1170">
        <v>0</v>
      </c>
      <c r="BF1170" s="17">
        <v>0</v>
      </c>
      <c r="BG1170">
        <v>1</v>
      </c>
      <c r="BH1170">
        <v>0</v>
      </c>
      <c r="BI1170" s="17">
        <v>0</v>
      </c>
      <c r="BJ1170">
        <v>19538</v>
      </c>
      <c r="BK1170">
        <v>22521</v>
      </c>
      <c r="BL1170" s="24">
        <v>17</v>
      </c>
      <c r="BM1170">
        <v>1</v>
      </c>
      <c r="BN1170">
        <v>0</v>
      </c>
      <c r="BO1170">
        <v>0</v>
      </c>
      <c r="BP1170">
        <v>0</v>
      </c>
      <c r="BQ1170">
        <v>0</v>
      </c>
      <c r="BR1170">
        <v>0</v>
      </c>
      <c r="BS1170">
        <v>0</v>
      </c>
      <c r="BT1170" s="17">
        <v>0</v>
      </c>
      <c r="BU1170">
        <v>1</v>
      </c>
      <c r="BV1170">
        <v>0</v>
      </c>
      <c r="BW1170">
        <v>0</v>
      </c>
      <c r="BX1170" s="17">
        <v>0</v>
      </c>
      <c r="BY1170">
        <v>0</v>
      </c>
      <c r="BZ1170">
        <v>0</v>
      </c>
      <c r="CA1170">
        <v>0</v>
      </c>
      <c r="CB1170">
        <v>0</v>
      </c>
      <c r="CC1170" s="17">
        <v>0</v>
      </c>
      <c r="CD1170">
        <v>0</v>
      </c>
      <c r="CE1170">
        <v>0</v>
      </c>
      <c r="CF1170">
        <v>1</v>
      </c>
      <c r="CG1170">
        <v>1</v>
      </c>
      <c r="CH1170">
        <v>0</v>
      </c>
      <c r="CI1170">
        <v>0</v>
      </c>
      <c r="CJ1170">
        <v>0</v>
      </c>
      <c r="CK1170">
        <v>0</v>
      </c>
      <c r="CL1170">
        <v>0</v>
      </c>
      <c r="CM1170">
        <v>0</v>
      </c>
      <c r="CN1170">
        <v>0</v>
      </c>
      <c r="CO1170" s="17">
        <v>0</v>
      </c>
      <c r="CP1170">
        <v>3.879</v>
      </c>
      <c r="CQ1170">
        <v>321</v>
      </c>
      <c r="CR1170">
        <v>1</v>
      </c>
      <c r="CS1170">
        <v>0</v>
      </c>
      <c r="CT1170">
        <v>11</v>
      </c>
      <c r="CZ1170" s="33" t="s">
        <v>85</v>
      </c>
    </row>
    <row r="1171" spans="1:104" x14ac:dyDescent="0.25">
      <c r="A1171">
        <v>1170</v>
      </c>
      <c r="B1171">
        <v>78</v>
      </c>
      <c r="C1171" s="24" t="s">
        <v>4090</v>
      </c>
      <c r="D1171" s="12">
        <v>5.77</v>
      </c>
      <c r="E1171" s="13">
        <v>1.035641025641026</v>
      </c>
      <c r="F1171" s="7">
        <v>5.5714285714285712</v>
      </c>
      <c r="G1171" s="7">
        <f t="shared" si="274"/>
        <v>4.7343589743589733</v>
      </c>
      <c r="H1171" s="15">
        <f t="shared" si="275"/>
        <v>6.8056410256410258</v>
      </c>
      <c r="I1171" s="11">
        <f t="shared" si="276"/>
        <v>0.13367849740518223</v>
      </c>
      <c r="J1171" s="32">
        <f t="shared" si="277"/>
        <v>2.3993576457340401E-2</v>
      </c>
      <c r="K1171" s="32">
        <f t="shared" si="278"/>
        <v>41.677821636051597</v>
      </c>
      <c r="L1171" s="8">
        <v>1</v>
      </c>
      <c r="M1171" s="9">
        <v>0</v>
      </c>
      <c r="N1171" s="8">
        <v>0</v>
      </c>
      <c r="O1171" s="9">
        <v>0</v>
      </c>
      <c r="P1171" s="9">
        <v>0</v>
      </c>
      <c r="Q1171" s="9">
        <v>1</v>
      </c>
      <c r="R1171" s="9">
        <v>0</v>
      </c>
      <c r="S1171" s="8">
        <v>1710</v>
      </c>
      <c r="T1171" s="9">
        <v>3</v>
      </c>
      <c r="U1171" s="9">
        <f t="shared" si="279"/>
        <v>1706</v>
      </c>
      <c r="V1171" s="9">
        <f t="shared" si="280"/>
        <v>16</v>
      </c>
      <c r="W1171" s="7">
        <v>15</v>
      </c>
      <c r="X1171" s="7">
        <v>8.0500000000000007</v>
      </c>
      <c r="Y1171" s="9">
        <v>0</v>
      </c>
      <c r="Z1171" s="9">
        <v>1</v>
      </c>
      <c r="AA1171" s="9">
        <v>1</v>
      </c>
      <c r="AB1171" s="9">
        <v>0</v>
      </c>
      <c r="AC1171" s="9">
        <v>0</v>
      </c>
      <c r="AD1171" s="29">
        <v>0</v>
      </c>
      <c r="AE1171" s="9">
        <v>0</v>
      </c>
      <c r="AF1171" s="9">
        <v>1</v>
      </c>
      <c r="AG1171" s="29">
        <v>0</v>
      </c>
      <c r="AH1171" s="9">
        <v>0</v>
      </c>
      <c r="AI1171" s="29">
        <v>1</v>
      </c>
      <c r="AJ1171" s="20">
        <v>1979</v>
      </c>
      <c r="AK1171" s="32">
        <v>0</v>
      </c>
      <c r="AL1171" s="32">
        <v>0</v>
      </c>
      <c r="AM1171" s="32">
        <v>0</v>
      </c>
      <c r="AN1171" s="42">
        <v>1</v>
      </c>
      <c r="AO1171" s="41" t="s">
        <v>98</v>
      </c>
      <c r="AP1171" s="17" t="s">
        <v>98</v>
      </c>
      <c r="AQ1171">
        <v>1</v>
      </c>
      <c r="AR1171" s="39">
        <v>0</v>
      </c>
      <c r="AS1171" t="s">
        <v>98</v>
      </c>
      <c r="AT1171" s="39" t="s">
        <v>98</v>
      </c>
      <c r="AU1171">
        <v>0</v>
      </c>
      <c r="AV1171" s="17">
        <v>1</v>
      </c>
      <c r="AW1171">
        <v>0.27</v>
      </c>
      <c r="AX1171" s="17">
        <v>0.73</v>
      </c>
      <c r="AY1171" s="17" t="s">
        <v>233</v>
      </c>
      <c r="AZ1171">
        <v>1</v>
      </c>
      <c r="BA1171">
        <v>0</v>
      </c>
      <c r="BB1171">
        <v>0</v>
      </c>
      <c r="BC1171">
        <v>0</v>
      </c>
      <c r="BD1171">
        <v>0</v>
      </c>
      <c r="BE1171">
        <v>0</v>
      </c>
      <c r="BF1171" s="17">
        <v>0</v>
      </c>
      <c r="BG1171">
        <v>1</v>
      </c>
      <c r="BH1171">
        <v>0</v>
      </c>
      <c r="BI1171" s="17">
        <v>0</v>
      </c>
      <c r="BJ1171">
        <v>19538</v>
      </c>
      <c r="BK1171">
        <v>22521</v>
      </c>
      <c r="BL1171" s="24">
        <v>17</v>
      </c>
      <c r="BM1171">
        <v>1</v>
      </c>
      <c r="BN1171">
        <v>0</v>
      </c>
      <c r="BO1171">
        <v>0</v>
      </c>
      <c r="BP1171">
        <v>0</v>
      </c>
      <c r="BQ1171">
        <v>0</v>
      </c>
      <c r="BR1171">
        <v>0</v>
      </c>
      <c r="BS1171">
        <v>0</v>
      </c>
      <c r="BT1171" s="17">
        <v>0</v>
      </c>
      <c r="BU1171">
        <v>1</v>
      </c>
      <c r="BV1171">
        <v>0</v>
      </c>
      <c r="BW1171">
        <v>0</v>
      </c>
      <c r="BX1171" s="17">
        <v>0</v>
      </c>
      <c r="BY1171">
        <v>0</v>
      </c>
      <c r="BZ1171">
        <v>0</v>
      </c>
      <c r="CA1171">
        <v>0</v>
      </c>
      <c r="CB1171">
        <v>0</v>
      </c>
      <c r="CC1171" s="17">
        <v>0</v>
      </c>
      <c r="CD1171">
        <v>0</v>
      </c>
      <c r="CE1171">
        <v>0</v>
      </c>
      <c r="CF1171">
        <v>1</v>
      </c>
      <c r="CG1171">
        <v>1</v>
      </c>
      <c r="CH1171">
        <v>0</v>
      </c>
      <c r="CI1171">
        <v>0</v>
      </c>
      <c r="CJ1171">
        <v>0</v>
      </c>
      <c r="CK1171">
        <v>0</v>
      </c>
      <c r="CL1171">
        <v>0</v>
      </c>
      <c r="CM1171">
        <v>0</v>
      </c>
      <c r="CN1171">
        <v>0</v>
      </c>
      <c r="CO1171" s="17">
        <v>0</v>
      </c>
      <c r="CP1171">
        <v>3.879</v>
      </c>
      <c r="CQ1171">
        <v>321</v>
      </c>
      <c r="CR1171">
        <v>1</v>
      </c>
      <c r="CS1171">
        <v>0</v>
      </c>
      <c r="CT1171">
        <v>11</v>
      </c>
      <c r="CZ1171" s="33" t="s">
        <v>85</v>
      </c>
    </row>
    <row r="1172" spans="1:104" x14ac:dyDescent="0.25">
      <c r="A1172">
        <v>1171</v>
      </c>
      <c r="B1172">
        <v>78</v>
      </c>
      <c r="C1172" s="24" t="s">
        <v>4090</v>
      </c>
      <c r="D1172" s="12">
        <v>6.69</v>
      </c>
      <c r="E1172" s="13">
        <v>1.491689189189189</v>
      </c>
      <c r="F1172" s="7">
        <v>4.4848484848484853</v>
      </c>
      <c r="G1172" s="7">
        <f t="shared" si="274"/>
        <v>5.1983108108108116</v>
      </c>
      <c r="H1172" s="15">
        <f t="shared" si="275"/>
        <v>8.1816891891891892</v>
      </c>
      <c r="I1172" s="11">
        <f t="shared" si="276"/>
        <v>0.1079476158522687</v>
      </c>
      <c r="J1172" s="32">
        <f t="shared" si="277"/>
        <v>2.4069400831924777E-2</v>
      </c>
      <c r="K1172" s="32">
        <f t="shared" si="278"/>
        <v>41.546526520661722</v>
      </c>
      <c r="L1172" s="8">
        <v>1</v>
      </c>
      <c r="M1172" s="9">
        <v>0</v>
      </c>
      <c r="N1172" s="8">
        <v>0</v>
      </c>
      <c r="O1172" s="9">
        <v>0</v>
      </c>
      <c r="P1172" s="9">
        <v>0</v>
      </c>
      <c r="Q1172" s="9">
        <v>1</v>
      </c>
      <c r="R1172" s="9">
        <v>0</v>
      </c>
      <c r="S1172" s="8">
        <v>1710</v>
      </c>
      <c r="T1172" s="9">
        <v>3</v>
      </c>
      <c r="U1172" s="9">
        <f t="shared" si="279"/>
        <v>1706</v>
      </c>
      <c r="V1172" s="9">
        <f t="shared" si="280"/>
        <v>16</v>
      </c>
      <c r="W1172" s="7">
        <v>16</v>
      </c>
      <c r="X1172" s="7">
        <v>8.0500000000000007</v>
      </c>
      <c r="Y1172" s="9">
        <v>0</v>
      </c>
      <c r="Z1172" s="9">
        <v>1</v>
      </c>
      <c r="AA1172" s="9">
        <v>1</v>
      </c>
      <c r="AB1172" s="9">
        <v>0</v>
      </c>
      <c r="AC1172" s="9">
        <v>0</v>
      </c>
      <c r="AD1172" s="29">
        <v>0</v>
      </c>
      <c r="AE1172" s="9">
        <v>0</v>
      </c>
      <c r="AF1172" s="9">
        <v>1</v>
      </c>
      <c r="AG1172" s="29">
        <v>0</v>
      </c>
      <c r="AH1172" s="9">
        <v>0</v>
      </c>
      <c r="AI1172" s="29">
        <v>1</v>
      </c>
      <c r="AJ1172" s="20">
        <v>1979</v>
      </c>
      <c r="AK1172" s="32">
        <v>0</v>
      </c>
      <c r="AL1172" s="32">
        <v>0</v>
      </c>
      <c r="AM1172" s="32">
        <v>0</v>
      </c>
      <c r="AN1172" s="42">
        <v>1</v>
      </c>
      <c r="AO1172" s="41" t="s">
        <v>98</v>
      </c>
      <c r="AP1172" s="17" t="s">
        <v>98</v>
      </c>
      <c r="AQ1172">
        <v>1</v>
      </c>
      <c r="AR1172" s="39">
        <v>0</v>
      </c>
      <c r="AS1172" t="s">
        <v>98</v>
      </c>
      <c r="AT1172" s="39" t="s">
        <v>98</v>
      </c>
      <c r="AU1172">
        <v>0</v>
      </c>
      <c r="AV1172" s="17">
        <v>1</v>
      </c>
      <c r="AW1172">
        <v>0.27</v>
      </c>
      <c r="AX1172" s="17">
        <v>0.73</v>
      </c>
      <c r="AY1172" s="17" t="s">
        <v>233</v>
      </c>
      <c r="AZ1172">
        <v>1</v>
      </c>
      <c r="BA1172">
        <v>0</v>
      </c>
      <c r="BB1172">
        <v>0</v>
      </c>
      <c r="BC1172">
        <v>0</v>
      </c>
      <c r="BD1172">
        <v>0</v>
      </c>
      <c r="BE1172">
        <v>0</v>
      </c>
      <c r="BF1172" s="17">
        <v>0</v>
      </c>
      <c r="BG1172">
        <v>1</v>
      </c>
      <c r="BH1172">
        <v>0</v>
      </c>
      <c r="BI1172" s="17">
        <v>0</v>
      </c>
      <c r="BJ1172">
        <v>19538</v>
      </c>
      <c r="BK1172">
        <v>22521</v>
      </c>
      <c r="BL1172" s="24">
        <v>17</v>
      </c>
      <c r="BM1172">
        <v>1</v>
      </c>
      <c r="BN1172">
        <v>0</v>
      </c>
      <c r="BO1172">
        <v>0</v>
      </c>
      <c r="BP1172">
        <v>0</v>
      </c>
      <c r="BQ1172">
        <v>0</v>
      </c>
      <c r="BR1172">
        <v>0</v>
      </c>
      <c r="BS1172">
        <v>0</v>
      </c>
      <c r="BT1172" s="17">
        <v>0</v>
      </c>
      <c r="BU1172">
        <v>1</v>
      </c>
      <c r="BV1172">
        <v>0</v>
      </c>
      <c r="BW1172">
        <v>0</v>
      </c>
      <c r="BX1172" s="17">
        <v>0</v>
      </c>
      <c r="BY1172">
        <v>0</v>
      </c>
      <c r="BZ1172">
        <v>0</v>
      </c>
      <c r="CA1172">
        <v>0</v>
      </c>
      <c r="CB1172">
        <v>0</v>
      </c>
      <c r="CC1172" s="17">
        <v>0</v>
      </c>
      <c r="CD1172">
        <v>0</v>
      </c>
      <c r="CE1172">
        <v>0</v>
      </c>
      <c r="CF1172">
        <v>1</v>
      </c>
      <c r="CG1172">
        <v>1</v>
      </c>
      <c r="CH1172">
        <v>0</v>
      </c>
      <c r="CI1172">
        <v>0</v>
      </c>
      <c r="CJ1172">
        <v>0</v>
      </c>
      <c r="CK1172">
        <v>0</v>
      </c>
      <c r="CL1172">
        <v>0</v>
      </c>
      <c r="CM1172">
        <v>0</v>
      </c>
      <c r="CN1172">
        <v>0</v>
      </c>
      <c r="CO1172" s="17">
        <v>0</v>
      </c>
      <c r="CP1172">
        <v>3.879</v>
      </c>
      <c r="CQ1172">
        <v>321</v>
      </c>
      <c r="CR1172">
        <v>1</v>
      </c>
      <c r="CS1172">
        <v>0</v>
      </c>
      <c r="CT1172">
        <v>11</v>
      </c>
      <c r="CZ1172" s="33" t="s">
        <v>85</v>
      </c>
    </row>
    <row r="1173" spans="1:104" x14ac:dyDescent="0.25">
      <c r="A1173">
        <v>1172</v>
      </c>
      <c r="B1173">
        <v>78</v>
      </c>
      <c r="C1173" s="24" t="s">
        <v>4090</v>
      </c>
      <c r="D1173" s="12">
        <v>6.96</v>
      </c>
      <c r="E1173" s="13">
        <v>0.54469565217391303</v>
      </c>
      <c r="F1173" s="7">
        <v>12.77777777777778</v>
      </c>
      <c r="G1173" s="7">
        <f t="shared" si="274"/>
        <v>6.4153043478260869</v>
      </c>
      <c r="H1173" s="15">
        <f t="shared" si="275"/>
        <v>7.504695652173913</v>
      </c>
      <c r="I1173" s="11">
        <f t="shared" si="276"/>
        <v>0.29554194453777705</v>
      </c>
      <c r="J1173" s="32">
        <f t="shared" si="277"/>
        <v>2.312936957252168E-2</v>
      </c>
      <c r="K1173" s="32">
        <f t="shared" si="278"/>
        <v>43.235073782038022</v>
      </c>
      <c r="L1173" s="8">
        <v>1</v>
      </c>
      <c r="M1173" s="9">
        <v>0</v>
      </c>
      <c r="N1173" s="8">
        <v>0</v>
      </c>
      <c r="O1173" s="9">
        <v>0</v>
      </c>
      <c r="P1173" s="9">
        <v>0</v>
      </c>
      <c r="Q1173" s="9">
        <v>1</v>
      </c>
      <c r="R1173" s="9">
        <v>0</v>
      </c>
      <c r="S1173" s="8">
        <v>1710</v>
      </c>
      <c r="T1173" s="9">
        <v>3</v>
      </c>
      <c r="U1173" s="9">
        <f t="shared" si="279"/>
        <v>1706</v>
      </c>
      <c r="V1173" s="9">
        <f t="shared" si="280"/>
        <v>16</v>
      </c>
      <c r="W1173" s="7">
        <v>17</v>
      </c>
      <c r="X1173" s="7">
        <v>8.0500000000000007</v>
      </c>
      <c r="Y1173" s="9">
        <v>0</v>
      </c>
      <c r="Z1173" s="9">
        <v>1</v>
      </c>
      <c r="AA1173" s="9">
        <v>1</v>
      </c>
      <c r="AB1173" s="9">
        <v>0</v>
      </c>
      <c r="AC1173" s="9">
        <v>0</v>
      </c>
      <c r="AD1173" s="29">
        <v>0</v>
      </c>
      <c r="AE1173" s="9">
        <v>0</v>
      </c>
      <c r="AF1173" s="9">
        <v>1</v>
      </c>
      <c r="AG1173" s="29">
        <v>0</v>
      </c>
      <c r="AH1173" s="9">
        <v>0</v>
      </c>
      <c r="AI1173" s="29">
        <v>1</v>
      </c>
      <c r="AJ1173" s="20">
        <v>1979</v>
      </c>
      <c r="AK1173" s="32">
        <v>0</v>
      </c>
      <c r="AL1173" s="32">
        <v>0</v>
      </c>
      <c r="AM1173" s="32">
        <v>0</v>
      </c>
      <c r="AN1173" s="42">
        <v>1</v>
      </c>
      <c r="AO1173" s="41" t="s">
        <v>98</v>
      </c>
      <c r="AP1173" s="17" t="s">
        <v>98</v>
      </c>
      <c r="AQ1173">
        <v>1</v>
      </c>
      <c r="AR1173" s="39">
        <v>0</v>
      </c>
      <c r="AS1173" t="s">
        <v>98</v>
      </c>
      <c r="AT1173" s="39" t="s">
        <v>98</v>
      </c>
      <c r="AU1173">
        <v>0</v>
      </c>
      <c r="AV1173" s="17">
        <v>1</v>
      </c>
      <c r="AW1173">
        <v>0.27</v>
      </c>
      <c r="AX1173" s="17">
        <v>0.73</v>
      </c>
      <c r="AY1173" s="17" t="s">
        <v>233</v>
      </c>
      <c r="AZ1173">
        <v>1</v>
      </c>
      <c r="BA1173">
        <v>0</v>
      </c>
      <c r="BB1173">
        <v>0</v>
      </c>
      <c r="BC1173">
        <v>0</v>
      </c>
      <c r="BD1173">
        <v>0</v>
      </c>
      <c r="BE1173">
        <v>0</v>
      </c>
      <c r="BF1173" s="17">
        <v>0</v>
      </c>
      <c r="BG1173">
        <v>1</v>
      </c>
      <c r="BH1173">
        <v>0</v>
      </c>
      <c r="BI1173" s="17">
        <v>0</v>
      </c>
      <c r="BJ1173">
        <v>19538</v>
      </c>
      <c r="BK1173">
        <v>22521</v>
      </c>
      <c r="BL1173" s="24">
        <v>17</v>
      </c>
      <c r="BM1173">
        <v>1</v>
      </c>
      <c r="BN1173">
        <v>0</v>
      </c>
      <c r="BO1173">
        <v>0</v>
      </c>
      <c r="BP1173">
        <v>0</v>
      </c>
      <c r="BQ1173">
        <v>0</v>
      </c>
      <c r="BR1173">
        <v>0</v>
      </c>
      <c r="BS1173">
        <v>0</v>
      </c>
      <c r="BT1173" s="17">
        <v>0</v>
      </c>
      <c r="BU1173">
        <v>1</v>
      </c>
      <c r="BV1173">
        <v>0</v>
      </c>
      <c r="BW1173">
        <v>0</v>
      </c>
      <c r="BX1173" s="17">
        <v>0</v>
      </c>
      <c r="BY1173">
        <v>0</v>
      </c>
      <c r="BZ1173">
        <v>0</v>
      </c>
      <c r="CA1173">
        <v>0</v>
      </c>
      <c r="CB1173">
        <v>0</v>
      </c>
      <c r="CC1173" s="17">
        <v>0</v>
      </c>
      <c r="CD1173">
        <v>0</v>
      </c>
      <c r="CE1173">
        <v>0</v>
      </c>
      <c r="CF1173">
        <v>1</v>
      </c>
      <c r="CG1173">
        <v>1</v>
      </c>
      <c r="CH1173">
        <v>0</v>
      </c>
      <c r="CI1173">
        <v>0</v>
      </c>
      <c r="CJ1173">
        <v>0</v>
      </c>
      <c r="CK1173">
        <v>0</v>
      </c>
      <c r="CL1173">
        <v>0</v>
      </c>
      <c r="CM1173">
        <v>0</v>
      </c>
      <c r="CN1173">
        <v>0</v>
      </c>
      <c r="CO1173" s="17">
        <v>0</v>
      </c>
      <c r="CP1173">
        <v>3.879</v>
      </c>
      <c r="CQ1173">
        <v>321</v>
      </c>
      <c r="CR1173">
        <v>1</v>
      </c>
      <c r="CS1173">
        <v>0</v>
      </c>
      <c r="CT1173">
        <v>11</v>
      </c>
      <c r="CZ1173" s="33" t="s">
        <v>85</v>
      </c>
    </row>
    <row r="1174" spans="1:104" x14ac:dyDescent="0.25">
      <c r="A1174">
        <v>1173</v>
      </c>
      <c r="B1174">
        <v>79</v>
      </c>
      <c r="C1174" s="24" t="s">
        <v>4104</v>
      </c>
      <c r="D1174" s="12">
        <v>3.1</v>
      </c>
      <c r="E1174" s="13">
        <f t="shared" ref="E1174:E1179" si="281">D1174/F1174</f>
        <v>0.60665362035225046</v>
      </c>
      <c r="F1174" s="7">
        <v>5.1100000000000003</v>
      </c>
      <c r="G1174" s="7">
        <f t="shared" si="274"/>
        <v>2.4933463796477495</v>
      </c>
      <c r="H1174" s="15">
        <f t="shared" si="275"/>
        <v>3.7066536203522507</v>
      </c>
      <c r="I1174" s="11">
        <f t="shared" si="276"/>
        <v>0.16864483491355817</v>
      </c>
      <c r="J1174" s="32">
        <f t="shared" si="277"/>
        <v>3.3002903114199254E-2</v>
      </c>
      <c r="K1174" s="32">
        <f t="shared" si="278"/>
        <v>30.300364684274015</v>
      </c>
      <c r="L1174" s="8">
        <v>0</v>
      </c>
      <c r="M1174" s="9">
        <v>1</v>
      </c>
      <c r="N1174" s="8">
        <v>0</v>
      </c>
      <c r="O1174" s="9">
        <v>0</v>
      </c>
      <c r="P1174" s="9">
        <v>1</v>
      </c>
      <c r="Q1174" s="9">
        <v>0</v>
      </c>
      <c r="R1174" s="9">
        <v>0</v>
      </c>
      <c r="S1174" s="8">
        <v>900</v>
      </c>
      <c r="T1174" s="9">
        <v>7</v>
      </c>
      <c r="U1174" s="9">
        <f t="shared" si="279"/>
        <v>892</v>
      </c>
      <c r="V1174" s="9">
        <f t="shared" si="280"/>
        <v>6</v>
      </c>
      <c r="W1174" s="7">
        <v>10.900499999999999</v>
      </c>
      <c r="X1174" s="7">
        <f t="shared" ref="X1174:X1179" si="282">BL1174-W1174-7</f>
        <v>20.099499999999999</v>
      </c>
      <c r="Y1174" s="9">
        <v>1</v>
      </c>
      <c r="Z1174" s="9">
        <v>0</v>
      </c>
      <c r="AA1174" s="9">
        <v>0</v>
      </c>
      <c r="AB1174" s="9">
        <v>0</v>
      </c>
      <c r="AC1174" s="9">
        <v>1</v>
      </c>
      <c r="AD1174" s="29">
        <v>0</v>
      </c>
      <c r="AE1174" s="9">
        <v>1</v>
      </c>
      <c r="AF1174" s="9">
        <v>0</v>
      </c>
      <c r="AG1174" s="29">
        <v>0</v>
      </c>
      <c r="AH1174" s="9">
        <v>1</v>
      </c>
      <c r="AI1174" s="29">
        <v>0</v>
      </c>
      <c r="AJ1174" s="20">
        <v>1991</v>
      </c>
      <c r="AK1174" s="32">
        <v>2.2000000000000009E-2</v>
      </c>
      <c r="AL1174" s="32">
        <v>0.20499999999999999</v>
      </c>
      <c r="AM1174" s="32">
        <v>0.624</v>
      </c>
      <c r="AN1174" s="42">
        <v>0.14899999999999999</v>
      </c>
      <c r="AO1174" s="41" t="s">
        <v>98</v>
      </c>
      <c r="AP1174" s="17" t="s">
        <v>98</v>
      </c>
      <c r="AQ1174">
        <v>1</v>
      </c>
      <c r="AR1174" s="39">
        <v>0</v>
      </c>
      <c r="AS1174" s="38">
        <f t="shared" ref="AS1174:AS1179" si="283">1-AT1174</f>
        <v>0.16200000000000003</v>
      </c>
      <c r="AT1174" s="39">
        <v>0.83799999999999997</v>
      </c>
      <c r="AU1174">
        <v>1</v>
      </c>
      <c r="AV1174" s="17">
        <v>0</v>
      </c>
      <c r="AW1174" t="s">
        <v>98</v>
      </c>
      <c r="AX1174" s="17" t="s">
        <v>98</v>
      </c>
      <c r="AY1174" s="17" t="s">
        <v>547</v>
      </c>
      <c r="AZ1174">
        <v>0</v>
      </c>
      <c r="BA1174">
        <v>0</v>
      </c>
      <c r="BB1174">
        <v>1</v>
      </c>
      <c r="BC1174">
        <v>0</v>
      </c>
      <c r="BD1174">
        <v>0</v>
      </c>
      <c r="BE1174">
        <v>0</v>
      </c>
      <c r="BF1174" s="17">
        <v>0</v>
      </c>
      <c r="BG1174">
        <v>1</v>
      </c>
      <c r="BH1174">
        <v>0</v>
      </c>
      <c r="BI1174" s="17">
        <v>0</v>
      </c>
      <c r="BJ1174">
        <v>1740</v>
      </c>
      <c r="BK1174">
        <v>9</v>
      </c>
      <c r="BL1174" s="24">
        <v>38</v>
      </c>
      <c r="BM1174">
        <v>1</v>
      </c>
      <c r="BN1174">
        <v>0</v>
      </c>
      <c r="BO1174">
        <v>0</v>
      </c>
      <c r="BP1174">
        <v>0</v>
      </c>
      <c r="BQ1174">
        <v>0</v>
      </c>
      <c r="BR1174">
        <v>0</v>
      </c>
      <c r="BS1174">
        <v>0</v>
      </c>
      <c r="BT1174" s="17">
        <v>0</v>
      </c>
      <c r="BU1174">
        <v>0</v>
      </c>
      <c r="BV1174">
        <v>0</v>
      </c>
      <c r="BW1174">
        <v>0</v>
      </c>
      <c r="BX1174" s="17">
        <v>1</v>
      </c>
      <c r="BY1174">
        <v>0</v>
      </c>
      <c r="BZ1174">
        <v>0</v>
      </c>
      <c r="CA1174">
        <v>0</v>
      </c>
      <c r="CB1174">
        <v>0</v>
      </c>
      <c r="CC1174" s="17">
        <v>0</v>
      </c>
      <c r="CD1174">
        <v>0</v>
      </c>
      <c r="CE1174">
        <v>0</v>
      </c>
      <c r="CF1174">
        <v>1</v>
      </c>
      <c r="CG1174">
        <v>1</v>
      </c>
      <c r="CH1174">
        <v>0</v>
      </c>
      <c r="CI1174">
        <v>0</v>
      </c>
      <c r="CJ1174">
        <v>0</v>
      </c>
      <c r="CK1174">
        <v>1</v>
      </c>
      <c r="CL1174">
        <v>0</v>
      </c>
      <c r="CM1174">
        <v>0</v>
      </c>
      <c r="CN1174">
        <v>0</v>
      </c>
      <c r="CO1174" s="17">
        <v>0</v>
      </c>
      <c r="CP1174">
        <v>3.0070000000000001</v>
      </c>
      <c r="CQ1174">
        <v>588</v>
      </c>
      <c r="CR1174">
        <v>1</v>
      </c>
      <c r="CS1174">
        <v>0</v>
      </c>
      <c r="CT1174">
        <v>7</v>
      </c>
      <c r="CZ1174" s="33" t="s">
        <v>85</v>
      </c>
    </row>
    <row r="1175" spans="1:104" x14ac:dyDescent="0.25">
      <c r="A1175">
        <v>1174</v>
      </c>
      <c r="B1175">
        <v>79</v>
      </c>
      <c r="C1175" s="24" t="s">
        <v>4104</v>
      </c>
      <c r="D1175" s="12">
        <v>6.6</v>
      </c>
      <c r="E1175" s="13">
        <f t="shared" si="281"/>
        <v>0.63461538461538458</v>
      </c>
      <c r="F1175" s="7">
        <v>10.4</v>
      </c>
      <c r="G1175" s="7">
        <f t="shared" si="274"/>
        <v>5.9653846153846146</v>
      </c>
      <c r="H1175" s="15">
        <f t="shared" si="275"/>
        <v>7.2346153846153847</v>
      </c>
      <c r="I1175" s="11">
        <f t="shared" si="276"/>
        <v>0.18911716850434102</v>
      </c>
      <c r="J1175" s="32">
        <f t="shared" si="277"/>
        <v>1.8184343125417404E-2</v>
      </c>
      <c r="K1175" s="32">
        <f t="shared" si="278"/>
        <v>54.992363106162294</v>
      </c>
      <c r="L1175" s="8">
        <v>0</v>
      </c>
      <c r="M1175" s="9">
        <v>1</v>
      </c>
      <c r="N1175" s="8">
        <v>0</v>
      </c>
      <c r="O1175" s="9">
        <v>0</v>
      </c>
      <c r="P1175" s="9">
        <v>1</v>
      </c>
      <c r="Q1175" s="9">
        <v>0</v>
      </c>
      <c r="R1175" s="9">
        <v>0</v>
      </c>
      <c r="S1175" s="8">
        <v>2984</v>
      </c>
      <c r="T1175" s="9">
        <v>67</v>
      </c>
      <c r="U1175" s="9">
        <f t="shared" si="279"/>
        <v>2916</v>
      </c>
      <c r="V1175" s="9">
        <f t="shared" si="280"/>
        <v>6</v>
      </c>
      <c r="W1175" s="7">
        <v>11.75</v>
      </c>
      <c r="X1175" s="7">
        <f t="shared" si="282"/>
        <v>19.25</v>
      </c>
      <c r="Y1175" s="9">
        <v>1</v>
      </c>
      <c r="Z1175" s="9">
        <v>0</v>
      </c>
      <c r="AA1175" s="9">
        <v>0</v>
      </c>
      <c r="AB1175" s="9">
        <v>0</v>
      </c>
      <c r="AC1175" s="9">
        <v>1</v>
      </c>
      <c r="AD1175" s="29">
        <v>0</v>
      </c>
      <c r="AE1175" s="9">
        <v>1</v>
      </c>
      <c r="AF1175" s="9">
        <v>0</v>
      </c>
      <c r="AG1175" s="29">
        <v>0</v>
      </c>
      <c r="AH1175" s="9">
        <v>1</v>
      </c>
      <c r="AI1175" s="29">
        <v>0</v>
      </c>
      <c r="AJ1175" s="20">
        <v>1993</v>
      </c>
      <c r="AK1175" s="32">
        <v>1.3000000000000039E-2</v>
      </c>
      <c r="AL1175" s="32">
        <v>7.2000000000000008E-2</v>
      </c>
      <c r="AM1175" s="32">
        <v>0.68599999999999994</v>
      </c>
      <c r="AN1175" s="42">
        <v>0.22900000000000001</v>
      </c>
      <c r="AO1175" s="41" t="s">
        <v>98</v>
      </c>
      <c r="AP1175" s="17" t="s">
        <v>98</v>
      </c>
      <c r="AQ1175">
        <v>1</v>
      </c>
      <c r="AR1175" s="39">
        <v>0</v>
      </c>
      <c r="AS1175" s="38">
        <f t="shared" si="283"/>
        <v>0.41400000000000003</v>
      </c>
      <c r="AT1175" s="39">
        <v>0.58599999999999997</v>
      </c>
      <c r="AU1175">
        <v>1</v>
      </c>
      <c r="AV1175" s="17">
        <v>0</v>
      </c>
      <c r="AW1175" t="s">
        <v>98</v>
      </c>
      <c r="AX1175" s="17" t="s">
        <v>98</v>
      </c>
      <c r="AY1175" s="17" t="s">
        <v>547</v>
      </c>
      <c r="AZ1175">
        <v>0</v>
      </c>
      <c r="BA1175">
        <v>0</v>
      </c>
      <c r="BB1175">
        <v>1</v>
      </c>
      <c r="BC1175">
        <v>0</v>
      </c>
      <c r="BD1175">
        <v>0</v>
      </c>
      <c r="BE1175">
        <v>0</v>
      </c>
      <c r="BF1175" s="17">
        <v>0</v>
      </c>
      <c r="BG1175">
        <v>1</v>
      </c>
      <c r="BH1175">
        <v>0</v>
      </c>
      <c r="BI1175" s="17">
        <v>0</v>
      </c>
      <c r="BJ1175">
        <v>1770</v>
      </c>
      <c r="BK1175">
        <v>3</v>
      </c>
      <c r="BL1175" s="24">
        <v>38</v>
      </c>
      <c r="BM1175">
        <v>1</v>
      </c>
      <c r="BN1175">
        <v>0</v>
      </c>
      <c r="BO1175">
        <v>0</v>
      </c>
      <c r="BP1175">
        <v>0</v>
      </c>
      <c r="BQ1175">
        <v>0</v>
      </c>
      <c r="BR1175">
        <v>0</v>
      </c>
      <c r="BS1175">
        <v>0</v>
      </c>
      <c r="BT1175" s="17">
        <v>0</v>
      </c>
      <c r="BU1175">
        <v>0</v>
      </c>
      <c r="BV1175">
        <v>0</v>
      </c>
      <c r="BW1175">
        <v>0</v>
      </c>
      <c r="BX1175" s="17">
        <v>1</v>
      </c>
      <c r="BY1175">
        <v>0</v>
      </c>
      <c r="BZ1175">
        <v>0</v>
      </c>
      <c r="CA1175">
        <v>0</v>
      </c>
      <c r="CB1175">
        <v>0</v>
      </c>
      <c r="CC1175" s="17">
        <v>0</v>
      </c>
      <c r="CD1175">
        <v>0</v>
      </c>
      <c r="CE1175">
        <v>0</v>
      </c>
      <c r="CF1175">
        <v>1</v>
      </c>
      <c r="CG1175">
        <v>1</v>
      </c>
      <c r="CH1175">
        <v>0</v>
      </c>
      <c r="CI1175">
        <v>0</v>
      </c>
      <c r="CJ1175">
        <v>0</v>
      </c>
      <c r="CK1175">
        <v>1</v>
      </c>
      <c r="CL1175">
        <v>0</v>
      </c>
      <c r="CM1175">
        <v>0</v>
      </c>
      <c r="CN1175">
        <v>0</v>
      </c>
      <c r="CO1175" s="17">
        <v>0</v>
      </c>
      <c r="CP1175">
        <v>3.0070000000000001</v>
      </c>
      <c r="CQ1175">
        <v>588</v>
      </c>
      <c r="CR1175">
        <v>1</v>
      </c>
      <c r="CS1175">
        <v>0</v>
      </c>
      <c r="CT1175">
        <v>7</v>
      </c>
      <c r="CZ1175" s="33" t="s">
        <v>85</v>
      </c>
    </row>
    <row r="1176" spans="1:104" x14ac:dyDescent="0.25">
      <c r="A1176">
        <v>1175</v>
      </c>
      <c r="B1176">
        <v>79</v>
      </c>
      <c r="C1176" s="24" t="s">
        <v>4104</v>
      </c>
      <c r="D1176" s="12">
        <v>6.7</v>
      </c>
      <c r="E1176" s="13">
        <f t="shared" si="281"/>
        <v>0.72198275862068972</v>
      </c>
      <c r="F1176" s="7">
        <v>9.2799999999999994</v>
      </c>
      <c r="G1176" s="7">
        <f t="shared" si="274"/>
        <v>5.9780172413793107</v>
      </c>
      <c r="H1176" s="15">
        <f t="shared" si="275"/>
        <v>7.4219827586206897</v>
      </c>
      <c r="I1176" s="11">
        <f t="shared" si="276"/>
        <v>0.19712944373560221</v>
      </c>
      <c r="J1176" s="32">
        <f t="shared" si="277"/>
        <v>2.1242396954267481E-2</v>
      </c>
      <c r="K1176" s="32">
        <f t="shared" si="278"/>
        <v>47.075666750456122</v>
      </c>
      <c r="L1176" s="8">
        <v>0</v>
      </c>
      <c r="M1176" s="9">
        <v>1</v>
      </c>
      <c r="N1176" s="8">
        <v>0</v>
      </c>
      <c r="O1176" s="9">
        <v>0</v>
      </c>
      <c r="P1176" s="9">
        <v>1</v>
      </c>
      <c r="Q1176" s="9">
        <v>0</v>
      </c>
      <c r="R1176" s="9">
        <v>0</v>
      </c>
      <c r="S1176" s="8">
        <v>2198</v>
      </c>
      <c r="T1176" s="9">
        <v>67</v>
      </c>
      <c r="U1176" s="9">
        <f t="shared" si="279"/>
        <v>2130</v>
      </c>
      <c r="V1176" s="9">
        <f t="shared" si="280"/>
        <v>6</v>
      </c>
      <c r="W1176" s="7">
        <v>11.291</v>
      </c>
      <c r="X1176" s="7">
        <f t="shared" si="282"/>
        <v>19.709</v>
      </c>
      <c r="Y1176" s="9">
        <v>1</v>
      </c>
      <c r="Z1176" s="9">
        <v>0</v>
      </c>
      <c r="AA1176" s="9">
        <v>0</v>
      </c>
      <c r="AB1176" s="9">
        <v>0</v>
      </c>
      <c r="AC1176" s="9">
        <v>1</v>
      </c>
      <c r="AD1176" s="29">
        <v>0</v>
      </c>
      <c r="AE1176" s="9">
        <v>1</v>
      </c>
      <c r="AF1176" s="9">
        <v>0</v>
      </c>
      <c r="AG1176" s="29">
        <v>0</v>
      </c>
      <c r="AH1176" s="9">
        <v>1</v>
      </c>
      <c r="AI1176" s="29">
        <v>0</v>
      </c>
      <c r="AJ1176" s="20">
        <v>1994</v>
      </c>
      <c r="AK1176" s="32">
        <v>1.3500000000000029E-2</v>
      </c>
      <c r="AL1176" s="32">
        <v>0.1275</v>
      </c>
      <c r="AM1176" s="32">
        <v>0.72799999999999998</v>
      </c>
      <c r="AN1176" s="42">
        <v>0.13100000000000001</v>
      </c>
      <c r="AO1176" s="41" t="s">
        <v>98</v>
      </c>
      <c r="AP1176" s="17" t="s">
        <v>98</v>
      </c>
      <c r="AQ1176">
        <v>1</v>
      </c>
      <c r="AR1176" s="39">
        <v>0</v>
      </c>
      <c r="AS1176" s="38">
        <f t="shared" si="283"/>
        <v>0.504</v>
      </c>
      <c r="AT1176" s="39">
        <v>0.496</v>
      </c>
      <c r="AU1176">
        <v>1</v>
      </c>
      <c r="AV1176" s="17">
        <v>0</v>
      </c>
      <c r="AW1176" t="s">
        <v>98</v>
      </c>
      <c r="AX1176" s="17" t="s">
        <v>98</v>
      </c>
      <c r="AY1176" s="17" t="s">
        <v>547</v>
      </c>
      <c r="AZ1176">
        <v>0</v>
      </c>
      <c r="BA1176">
        <v>0</v>
      </c>
      <c r="BB1176">
        <v>1</v>
      </c>
      <c r="BC1176">
        <v>0</v>
      </c>
      <c r="BD1176">
        <v>0</v>
      </c>
      <c r="BE1176">
        <v>0</v>
      </c>
      <c r="BF1176" s="17">
        <v>0</v>
      </c>
      <c r="BG1176">
        <v>1</v>
      </c>
      <c r="BH1176">
        <v>0</v>
      </c>
      <c r="BI1176" s="17">
        <v>0</v>
      </c>
      <c r="BJ1176">
        <v>1800</v>
      </c>
      <c r="BK1176">
        <v>5</v>
      </c>
      <c r="BL1176" s="24">
        <v>38</v>
      </c>
      <c r="BM1176">
        <v>1</v>
      </c>
      <c r="BN1176">
        <v>0</v>
      </c>
      <c r="BO1176">
        <v>0</v>
      </c>
      <c r="BP1176">
        <v>0</v>
      </c>
      <c r="BQ1176">
        <v>0</v>
      </c>
      <c r="BR1176">
        <v>0</v>
      </c>
      <c r="BS1176">
        <v>0</v>
      </c>
      <c r="BT1176" s="17">
        <v>0</v>
      </c>
      <c r="BU1176">
        <v>0</v>
      </c>
      <c r="BV1176">
        <v>0</v>
      </c>
      <c r="BW1176">
        <v>0</v>
      </c>
      <c r="BX1176" s="17">
        <v>1</v>
      </c>
      <c r="BY1176">
        <v>0</v>
      </c>
      <c r="BZ1176">
        <v>0</v>
      </c>
      <c r="CA1176">
        <v>0</v>
      </c>
      <c r="CB1176">
        <v>0</v>
      </c>
      <c r="CC1176" s="17">
        <v>0</v>
      </c>
      <c r="CD1176">
        <v>0</v>
      </c>
      <c r="CE1176">
        <v>0</v>
      </c>
      <c r="CF1176">
        <v>1</v>
      </c>
      <c r="CG1176">
        <v>1</v>
      </c>
      <c r="CH1176">
        <v>0</v>
      </c>
      <c r="CI1176">
        <v>0</v>
      </c>
      <c r="CJ1176">
        <v>0</v>
      </c>
      <c r="CK1176">
        <v>1</v>
      </c>
      <c r="CL1176">
        <v>0</v>
      </c>
      <c r="CM1176">
        <v>0</v>
      </c>
      <c r="CN1176">
        <v>0</v>
      </c>
      <c r="CO1176" s="17">
        <v>0</v>
      </c>
      <c r="CP1176">
        <v>3.0070000000000001</v>
      </c>
      <c r="CQ1176">
        <v>588</v>
      </c>
      <c r="CR1176">
        <v>1</v>
      </c>
      <c r="CS1176">
        <v>0</v>
      </c>
      <c r="CT1176">
        <v>7</v>
      </c>
      <c r="CZ1176" s="33" t="s">
        <v>85</v>
      </c>
    </row>
    <row r="1177" spans="1:104" x14ac:dyDescent="0.25">
      <c r="A1177">
        <v>1176</v>
      </c>
      <c r="B1177">
        <v>79</v>
      </c>
      <c r="C1177" s="24" t="s">
        <v>4104</v>
      </c>
      <c r="D1177" s="12">
        <v>5.4</v>
      </c>
      <c r="E1177" s="13">
        <f t="shared" si="281"/>
        <v>0.61784897025171626</v>
      </c>
      <c r="F1177" s="7">
        <v>8.74</v>
      </c>
      <c r="G1177" s="7">
        <f t="shared" si="274"/>
        <v>4.7821510297482845</v>
      </c>
      <c r="H1177" s="15">
        <f t="shared" si="275"/>
        <v>6.0178489702517162</v>
      </c>
      <c r="I1177" s="11">
        <f t="shared" si="276"/>
        <v>0.29339638246480187</v>
      </c>
      <c r="J1177" s="32">
        <f t="shared" si="277"/>
        <v>3.3569380144714174E-2</v>
      </c>
      <c r="K1177" s="32">
        <f t="shared" si="278"/>
        <v>29.789051680105562</v>
      </c>
      <c r="L1177" s="8">
        <v>0</v>
      </c>
      <c r="M1177" s="9">
        <v>1</v>
      </c>
      <c r="N1177" s="8">
        <v>0</v>
      </c>
      <c r="O1177" s="9">
        <v>0</v>
      </c>
      <c r="P1177" s="9">
        <v>1</v>
      </c>
      <c r="Q1177" s="9">
        <v>0</v>
      </c>
      <c r="R1177" s="9">
        <v>0</v>
      </c>
      <c r="S1177" s="8">
        <v>819</v>
      </c>
      <c r="T1177" s="9">
        <v>7</v>
      </c>
      <c r="U1177" s="9">
        <f t="shared" si="279"/>
        <v>811</v>
      </c>
      <c r="V1177" s="9">
        <f t="shared" si="280"/>
        <v>6</v>
      </c>
      <c r="W1177" s="7">
        <v>10.900499999999999</v>
      </c>
      <c r="X1177" s="7">
        <f t="shared" si="282"/>
        <v>17.599499999999999</v>
      </c>
      <c r="Y1177" s="9">
        <v>1</v>
      </c>
      <c r="Z1177" s="9">
        <v>0</v>
      </c>
      <c r="AA1177" s="9">
        <v>0</v>
      </c>
      <c r="AB1177" s="9">
        <v>0</v>
      </c>
      <c r="AC1177" s="9">
        <v>1</v>
      </c>
      <c r="AD1177" s="29">
        <v>0</v>
      </c>
      <c r="AE1177" s="9">
        <v>1</v>
      </c>
      <c r="AF1177" s="9">
        <v>0</v>
      </c>
      <c r="AG1177" s="29">
        <v>0</v>
      </c>
      <c r="AH1177" s="9">
        <v>1</v>
      </c>
      <c r="AI1177" s="29">
        <v>0</v>
      </c>
      <c r="AJ1177" s="20">
        <v>1991</v>
      </c>
      <c r="AK1177" s="32">
        <v>2.2000000000000009E-2</v>
      </c>
      <c r="AL1177" s="32">
        <v>0.20499999999999999</v>
      </c>
      <c r="AM1177" s="32">
        <v>0.624</v>
      </c>
      <c r="AN1177" s="42">
        <v>0.14899999999999999</v>
      </c>
      <c r="AO1177" s="41" t="s">
        <v>98</v>
      </c>
      <c r="AP1177" s="17" t="s">
        <v>98</v>
      </c>
      <c r="AQ1177">
        <v>0</v>
      </c>
      <c r="AR1177" s="39">
        <v>1</v>
      </c>
      <c r="AS1177" s="38">
        <f t="shared" si="283"/>
        <v>9.8999999999999977E-2</v>
      </c>
      <c r="AT1177" s="39">
        <v>0.90100000000000002</v>
      </c>
      <c r="AU1177">
        <v>1</v>
      </c>
      <c r="AV1177" s="17">
        <v>0</v>
      </c>
      <c r="AW1177" t="s">
        <v>98</v>
      </c>
      <c r="AX1177" s="17" t="s">
        <v>98</v>
      </c>
      <c r="AY1177" s="17" t="s">
        <v>547</v>
      </c>
      <c r="AZ1177">
        <v>0</v>
      </c>
      <c r="BA1177">
        <v>0</v>
      </c>
      <c r="BB1177">
        <v>1</v>
      </c>
      <c r="BC1177">
        <v>0</v>
      </c>
      <c r="BD1177">
        <v>0</v>
      </c>
      <c r="BE1177">
        <v>0</v>
      </c>
      <c r="BF1177" s="17">
        <v>0</v>
      </c>
      <c r="BG1177">
        <v>1</v>
      </c>
      <c r="BH1177">
        <v>0</v>
      </c>
      <c r="BI1177" s="17">
        <v>0</v>
      </c>
      <c r="BJ1177">
        <v>1740</v>
      </c>
      <c r="BK1177">
        <v>9</v>
      </c>
      <c r="BL1177" s="24">
        <v>35.5</v>
      </c>
      <c r="BM1177">
        <v>1</v>
      </c>
      <c r="BN1177">
        <v>0</v>
      </c>
      <c r="BO1177">
        <v>0</v>
      </c>
      <c r="BP1177">
        <v>0</v>
      </c>
      <c r="BQ1177">
        <v>0</v>
      </c>
      <c r="BR1177">
        <v>0</v>
      </c>
      <c r="BS1177">
        <v>0</v>
      </c>
      <c r="BT1177" s="17">
        <v>0</v>
      </c>
      <c r="BU1177">
        <v>0</v>
      </c>
      <c r="BV1177">
        <v>0</v>
      </c>
      <c r="BW1177">
        <v>0</v>
      </c>
      <c r="BX1177" s="17">
        <v>1</v>
      </c>
      <c r="BY1177">
        <v>0</v>
      </c>
      <c r="BZ1177">
        <v>0</v>
      </c>
      <c r="CA1177">
        <v>0</v>
      </c>
      <c r="CB1177">
        <v>0</v>
      </c>
      <c r="CC1177" s="17">
        <v>0</v>
      </c>
      <c r="CD1177">
        <v>0</v>
      </c>
      <c r="CE1177">
        <v>0</v>
      </c>
      <c r="CF1177">
        <v>1</v>
      </c>
      <c r="CG1177">
        <v>1</v>
      </c>
      <c r="CH1177">
        <v>0</v>
      </c>
      <c r="CI1177">
        <v>0</v>
      </c>
      <c r="CJ1177">
        <v>0</v>
      </c>
      <c r="CK1177">
        <v>1</v>
      </c>
      <c r="CL1177">
        <v>0</v>
      </c>
      <c r="CM1177">
        <v>0</v>
      </c>
      <c r="CN1177">
        <v>0</v>
      </c>
      <c r="CO1177" s="17">
        <v>0</v>
      </c>
      <c r="CP1177">
        <v>3.0070000000000001</v>
      </c>
      <c r="CQ1177">
        <v>588</v>
      </c>
      <c r="CR1177">
        <v>1</v>
      </c>
      <c r="CS1177">
        <v>0</v>
      </c>
      <c r="CT1177">
        <v>7</v>
      </c>
      <c r="CZ1177" s="33" t="s">
        <v>85</v>
      </c>
    </row>
    <row r="1178" spans="1:104" x14ac:dyDescent="0.25">
      <c r="A1178">
        <v>1177</v>
      </c>
      <c r="B1178">
        <v>79</v>
      </c>
      <c r="C1178" s="24" t="s">
        <v>4104</v>
      </c>
      <c r="D1178" s="12">
        <v>7.4</v>
      </c>
      <c r="E1178" s="13">
        <f t="shared" si="281"/>
        <v>0.56060606060606066</v>
      </c>
      <c r="F1178" s="7">
        <v>13.2</v>
      </c>
      <c r="G1178" s="7">
        <f t="shared" si="274"/>
        <v>6.8393939393939398</v>
      </c>
      <c r="H1178" s="15">
        <f t="shared" si="275"/>
        <v>7.9606060606060609</v>
      </c>
      <c r="I1178" s="11">
        <f t="shared" si="276"/>
        <v>0.21390048831681061</v>
      </c>
      <c r="J1178" s="32">
        <f t="shared" si="277"/>
        <v>1.6204582448243226E-2</v>
      </c>
      <c r="K1178" s="32">
        <f t="shared" si="278"/>
        <v>61.710939062697797</v>
      </c>
      <c r="L1178" s="8">
        <v>0</v>
      </c>
      <c r="M1178" s="9">
        <v>1</v>
      </c>
      <c r="N1178" s="8">
        <v>0</v>
      </c>
      <c r="O1178" s="9">
        <v>0</v>
      </c>
      <c r="P1178" s="9">
        <v>1</v>
      </c>
      <c r="Q1178" s="9">
        <v>0</v>
      </c>
      <c r="R1178" s="9">
        <v>0</v>
      </c>
      <c r="S1178" s="8">
        <v>3702</v>
      </c>
      <c r="T1178" s="9">
        <v>67</v>
      </c>
      <c r="U1178" s="9">
        <f t="shared" si="279"/>
        <v>3634</v>
      </c>
      <c r="V1178" s="9">
        <f t="shared" si="280"/>
        <v>6</v>
      </c>
      <c r="W1178" s="7">
        <v>11.75</v>
      </c>
      <c r="X1178" s="7">
        <f t="shared" si="282"/>
        <v>16.75</v>
      </c>
      <c r="Y1178" s="9">
        <v>1</v>
      </c>
      <c r="Z1178" s="9">
        <v>0</v>
      </c>
      <c r="AA1178" s="9">
        <v>0</v>
      </c>
      <c r="AB1178" s="9">
        <v>0</v>
      </c>
      <c r="AC1178" s="9">
        <v>1</v>
      </c>
      <c r="AD1178" s="29">
        <v>0</v>
      </c>
      <c r="AE1178" s="9">
        <v>1</v>
      </c>
      <c r="AF1178" s="9">
        <v>0</v>
      </c>
      <c r="AG1178" s="29">
        <v>0</v>
      </c>
      <c r="AH1178" s="9">
        <v>1</v>
      </c>
      <c r="AI1178" s="29">
        <v>0</v>
      </c>
      <c r="AJ1178" s="20">
        <v>1993</v>
      </c>
      <c r="AK1178" s="32">
        <v>1.3000000000000039E-2</v>
      </c>
      <c r="AL1178" s="32">
        <v>7.2000000000000008E-2</v>
      </c>
      <c r="AM1178" s="32">
        <v>0.68599999999999994</v>
      </c>
      <c r="AN1178" s="42">
        <v>0.22900000000000001</v>
      </c>
      <c r="AO1178" s="41" t="s">
        <v>98</v>
      </c>
      <c r="AP1178" s="17" t="s">
        <v>98</v>
      </c>
      <c r="AQ1178">
        <v>0</v>
      </c>
      <c r="AR1178" s="39">
        <v>1</v>
      </c>
      <c r="AS1178" s="38">
        <f t="shared" si="283"/>
        <v>0.30300000000000005</v>
      </c>
      <c r="AT1178" s="39">
        <v>0.69699999999999995</v>
      </c>
      <c r="AU1178">
        <v>1</v>
      </c>
      <c r="AV1178" s="17">
        <v>0</v>
      </c>
      <c r="AW1178" t="s">
        <v>98</v>
      </c>
      <c r="AX1178" s="17" t="s">
        <v>98</v>
      </c>
      <c r="AY1178" s="17" t="s">
        <v>547</v>
      </c>
      <c r="AZ1178">
        <v>0</v>
      </c>
      <c r="BA1178">
        <v>0</v>
      </c>
      <c r="BB1178">
        <v>1</v>
      </c>
      <c r="BC1178">
        <v>0</v>
      </c>
      <c r="BD1178">
        <v>0</v>
      </c>
      <c r="BE1178">
        <v>0</v>
      </c>
      <c r="BF1178" s="17">
        <v>0</v>
      </c>
      <c r="BG1178">
        <v>1</v>
      </c>
      <c r="BH1178">
        <v>0</v>
      </c>
      <c r="BI1178" s="17">
        <v>0</v>
      </c>
      <c r="BJ1178">
        <v>1770</v>
      </c>
      <c r="BK1178">
        <v>3</v>
      </c>
      <c r="BL1178" s="24">
        <v>35.5</v>
      </c>
      <c r="BM1178">
        <v>1</v>
      </c>
      <c r="BN1178">
        <v>0</v>
      </c>
      <c r="BO1178">
        <v>0</v>
      </c>
      <c r="BP1178">
        <v>0</v>
      </c>
      <c r="BQ1178">
        <v>0</v>
      </c>
      <c r="BR1178">
        <v>0</v>
      </c>
      <c r="BS1178">
        <v>0</v>
      </c>
      <c r="BT1178" s="17">
        <v>0</v>
      </c>
      <c r="BU1178">
        <v>0</v>
      </c>
      <c r="BV1178">
        <v>0</v>
      </c>
      <c r="BW1178">
        <v>0</v>
      </c>
      <c r="BX1178" s="17">
        <v>1</v>
      </c>
      <c r="BY1178">
        <v>0</v>
      </c>
      <c r="BZ1178">
        <v>0</v>
      </c>
      <c r="CA1178">
        <v>0</v>
      </c>
      <c r="CB1178">
        <v>0</v>
      </c>
      <c r="CC1178" s="17">
        <v>0</v>
      </c>
      <c r="CD1178">
        <v>0</v>
      </c>
      <c r="CE1178">
        <v>0</v>
      </c>
      <c r="CF1178">
        <v>1</v>
      </c>
      <c r="CG1178">
        <v>1</v>
      </c>
      <c r="CH1178">
        <v>0</v>
      </c>
      <c r="CI1178">
        <v>0</v>
      </c>
      <c r="CJ1178">
        <v>0</v>
      </c>
      <c r="CK1178">
        <v>1</v>
      </c>
      <c r="CL1178">
        <v>0</v>
      </c>
      <c r="CM1178">
        <v>0</v>
      </c>
      <c r="CN1178">
        <v>0</v>
      </c>
      <c r="CO1178" s="17">
        <v>0</v>
      </c>
      <c r="CP1178">
        <v>3.0070000000000001</v>
      </c>
      <c r="CQ1178">
        <v>588</v>
      </c>
      <c r="CR1178">
        <v>1</v>
      </c>
      <c r="CS1178">
        <v>0</v>
      </c>
      <c r="CT1178">
        <v>7</v>
      </c>
      <c r="CZ1178" s="33" t="s">
        <v>85</v>
      </c>
    </row>
    <row r="1179" spans="1:104" x14ac:dyDescent="0.25">
      <c r="A1179">
        <v>1178</v>
      </c>
      <c r="B1179">
        <v>79</v>
      </c>
      <c r="C1179" s="24" t="s">
        <v>4104</v>
      </c>
      <c r="D1179" s="12">
        <v>9.6</v>
      </c>
      <c r="E1179" s="13">
        <f t="shared" si="281"/>
        <v>0.62745098039215685</v>
      </c>
      <c r="F1179" s="7">
        <v>15.3</v>
      </c>
      <c r="G1179" s="7">
        <f t="shared" si="274"/>
        <v>8.9725490196078432</v>
      </c>
      <c r="H1179" s="15">
        <f t="shared" si="275"/>
        <v>10.227450980392156</v>
      </c>
      <c r="I1179" s="11">
        <f t="shared" si="276"/>
        <v>0.2848964426437135</v>
      </c>
      <c r="J1179" s="32">
        <f t="shared" si="277"/>
        <v>1.8620682525732908E-2</v>
      </c>
      <c r="K1179" s="32">
        <f t="shared" si="278"/>
        <v>53.703724265641014</v>
      </c>
      <c r="L1179" s="8">
        <v>0</v>
      </c>
      <c r="M1179" s="9">
        <v>1</v>
      </c>
      <c r="N1179" s="8">
        <v>0</v>
      </c>
      <c r="O1179" s="9">
        <v>0</v>
      </c>
      <c r="P1179" s="9">
        <v>1</v>
      </c>
      <c r="Q1179" s="9">
        <v>0</v>
      </c>
      <c r="R1179" s="9">
        <v>0</v>
      </c>
      <c r="S1179" s="8">
        <v>2718</v>
      </c>
      <c r="T1179" s="9">
        <v>67</v>
      </c>
      <c r="U1179" s="9">
        <f t="shared" si="279"/>
        <v>2650</v>
      </c>
      <c r="V1179" s="9">
        <f t="shared" si="280"/>
        <v>6</v>
      </c>
      <c r="W1179" s="7">
        <v>11.291</v>
      </c>
      <c r="X1179" s="7">
        <f t="shared" si="282"/>
        <v>17.209</v>
      </c>
      <c r="Y1179" s="9">
        <v>1</v>
      </c>
      <c r="Z1179" s="9">
        <v>0</v>
      </c>
      <c r="AA1179" s="9">
        <v>0</v>
      </c>
      <c r="AB1179" s="9">
        <v>0</v>
      </c>
      <c r="AC1179" s="9">
        <v>1</v>
      </c>
      <c r="AD1179" s="29">
        <v>0</v>
      </c>
      <c r="AE1179" s="9">
        <v>1</v>
      </c>
      <c r="AF1179" s="9">
        <v>0</v>
      </c>
      <c r="AG1179" s="29">
        <v>0</v>
      </c>
      <c r="AH1179" s="9">
        <v>1</v>
      </c>
      <c r="AI1179" s="29">
        <v>0</v>
      </c>
      <c r="AJ1179" s="20">
        <v>1994</v>
      </c>
      <c r="AK1179" s="32">
        <v>1.3500000000000029E-2</v>
      </c>
      <c r="AL1179" s="32">
        <v>0.1275</v>
      </c>
      <c r="AM1179" s="32">
        <v>0.72799999999999998</v>
      </c>
      <c r="AN1179" s="42">
        <v>0.13100000000000001</v>
      </c>
      <c r="AO1179" s="41" t="s">
        <v>98</v>
      </c>
      <c r="AP1179" s="17" t="s">
        <v>98</v>
      </c>
      <c r="AQ1179">
        <v>0</v>
      </c>
      <c r="AR1179" s="39">
        <v>1</v>
      </c>
      <c r="AS1179" s="38">
        <f t="shared" si="283"/>
        <v>0.378</v>
      </c>
      <c r="AT1179" s="39">
        <v>0.622</v>
      </c>
      <c r="AU1179">
        <v>1</v>
      </c>
      <c r="AV1179" s="17">
        <v>0</v>
      </c>
      <c r="AW1179" t="s">
        <v>98</v>
      </c>
      <c r="AX1179" s="17" t="s">
        <v>98</v>
      </c>
      <c r="AY1179" s="17" t="s">
        <v>547</v>
      </c>
      <c r="AZ1179">
        <v>0</v>
      </c>
      <c r="BA1179">
        <v>0</v>
      </c>
      <c r="BB1179">
        <v>1</v>
      </c>
      <c r="BC1179">
        <v>0</v>
      </c>
      <c r="BD1179">
        <v>0</v>
      </c>
      <c r="BE1179">
        <v>0</v>
      </c>
      <c r="BF1179" s="17">
        <v>0</v>
      </c>
      <c r="BG1179">
        <v>1</v>
      </c>
      <c r="BH1179">
        <v>0</v>
      </c>
      <c r="BI1179" s="17">
        <v>0</v>
      </c>
      <c r="BJ1179">
        <v>1800</v>
      </c>
      <c r="BK1179">
        <v>5</v>
      </c>
      <c r="BL1179" s="24">
        <v>35.5</v>
      </c>
      <c r="BM1179">
        <v>1</v>
      </c>
      <c r="BN1179">
        <v>0</v>
      </c>
      <c r="BO1179">
        <v>0</v>
      </c>
      <c r="BP1179">
        <v>0</v>
      </c>
      <c r="BQ1179">
        <v>0</v>
      </c>
      <c r="BR1179">
        <v>0</v>
      </c>
      <c r="BS1179">
        <v>0</v>
      </c>
      <c r="BT1179" s="17">
        <v>0</v>
      </c>
      <c r="BU1179">
        <v>0</v>
      </c>
      <c r="BV1179">
        <v>0</v>
      </c>
      <c r="BW1179">
        <v>0</v>
      </c>
      <c r="BX1179" s="17">
        <v>1</v>
      </c>
      <c r="BY1179">
        <v>0</v>
      </c>
      <c r="BZ1179">
        <v>0</v>
      </c>
      <c r="CA1179">
        <v>0</v>
      </c>
      <c r="CB1179">
        <v>0</v>
      </c>
      <c r="CC1179" s="17">
        <v>0</v>
      </c>
      <c r="CD1179">
        <v>0</v>
      </c>
      <c r="CE1179">
        <v>0</v>
      </c>
      <c r="CF1179">
        <v>1</v>
      </c>
      <c r="CG1179">
        <v>1</v>
      </c>
      <c r="CH1179">
        <v>0</v>
      </c>
      <c r="CI1179">
        <v>0</v>
      </c>
      <c r="CJ1179">
        <v>0</v>
      </c>
      <c r="CK1179">
        <v>1</v>
      </c>
      <c r="CL1179">
        <v>0</v>
      </c>
      <c r="CM1179">
        <v>0</v>
      </c>
      <c r="CN1179">
        <v>0</v>
      </c>
      <c r="CO1179" s="17">
        <v>0</v>
      </c>
      <c r="CP1179">
        <v>3.0070000000000001</v>
      </c>
      <c r="CQ1179">
        <v>588</v>
      </c>
      <c r="CR1179">
        <v>1</v>
      </c>
      <c r="CS1179">
        <v>0</v>
      </c>
      <c r="CT1179">
        <v>7</v>
      </c>
      <c r="CZ1179" s="33" t="s">
        <v>85</v>
      </c>
    </row>
    <row r="1180" spans="1:104" x14ac:dyDescent="0.25">
      <c r="A1180">
        <v>1179</v>
      </c>
      <c r="B1180">
        <v>80</v>
      </c>
      <c r="C1180" s="24" t="s">
        <v>4120</v>
      </c>
      <c r="D1180" s="12">
        <v>0.77294566448709023</v>
      </c>
      <c r="E1180" s="13">
        <v>3.1939903491202078E-2</v>
      </c>
      <c r="F1180" s="7">
        <v>24.2</v>
      </c>
      <c r="G1180" s="7">
        <f t="shared" si="274"/>
        <v>0.74100576099588811</v>
      </c>
      <c r="H1180" s="15">
        <f t="shared" si="275"/>
        <v>0.80488556797829236</v>
      </c>
      <c r="I1180" s="11">
        <f t="shared" si="276"/>
        <v>7.7177125758129017E-2</v>
      </c>
      <c r="J1180" s="32">
        <f t="shared" si="277"/>
        <v>3.1891374280218605E-3</v>
      </c>
      <c r="K1180" s="32">
        <f t="shared" si="278"/>
        <v>313.5644112459193</v>
      </c>
      <c r="L1180" s="8">
        <v>1</v>
      </c>
      <c r="M1180" s="9">
        <v>0</v>
      </c>
      <c r="N1180" s="8">
        <v>0</v>
      </c>
      <c r="O1180" s="9">
        <v>0</v>
      </c>
      <c r="P1180" s="9">
        <v>1</v>
      </c>
      <c r="Q1180" s="9">
        <v>0</v>
      </c>
      <c r="R1180" s="9">
        <v>0</v>
      </c>
      <c r="S1180" s="8">
        <v>97751</v>
      </c>
      <c r="T1180" s="9">
        <v>13</v>
      </c>
      <c r="U1180" s="9">
        <f t="shared" si="279"/>
        <v>97737</v>
      </c>
      <c r="V1180" s="9">
        <f t="shared" si="280"/>
        <v>21</v>
      </c>
      <c r="W1180" s="7">
        <f t="shared" ref="W1180:W1200" si="284">AK1180*0+AL1180*5+AM1180*12+AN1180*15</f>
        <v>7.1149999999999993</v>
      </c>
      <c r="X1180" s="7">
        <v>11.32</v>
      </c>
      <c r="Y1180" s="9">
        <v>0</v>
      </c>
      <c r="Z1180" s="9">
        <v>1</v>
      </c>
      <c r="AA1180" s="9">
        <v>1</v>
      </c>
      <c r="AB1180" s="9">
        <v>0</v>
      </c>
      <c r="AC1180" s="9">
        <v>0</v>
      </c>
      <c r="AD1180" s="29">
        <v>0</v>
      </c>
      <c r="AE1180" s="9">
        <v>0</v>
      </c>
      <c r="AF1180" s="9">
        <v>1</v>
      </c>
      <c r="AG1180" s="29">
        <v>0</v>
      </c>
      <c r="AH1180" s="9">
        <v>1</v>
      </c>
      <c r="AI1180" s="29">
        <v>0</v>
      </c>
      <c r="AJ1180" s="20">
        <v>2002</v>
      </c>
      <c r="AK1180" s="32">
        <v>0.29499999999999998</v>
      </c>
      <c r="AL1180" s="32">
        <v>0.29499999999999998</v>
      </c>
      <c r="AM1180" s="32">
        <v>0.17</v>
      </c>
      <c r="AN1180" s="42">
        <v>0.24</v>
      </c>
      <c r="AO1180" s="41">
        <v>1</v>
      </c>
      <c r="AP1180" s="17">
        <v>0</v>
      </c>
      <c r="AQ1180" s="32">
        <v>0.65</v>
      </c>
      <c r="AR1180" s="39">
        <v>0.35</v>
      </c>
      <c r="AS1180">
        <v>1</v>
      </c>
      <c r="AT1180" s="39">
        <v>0</v>
      </c>
      <c r="AU1180">
        <v>1</v>
      </c>
      <c r="AV1180" s="17">
        <v>0</v>
      </c>
      <c r="AW1180" t="s">
        <v>98</v>
      </c>
      <c r="AX1180" s="17" t="s">
        <v>98</v>
      </c>
      <c r="AY1180" s="17" t="s">
        <v>517</v>
      </c>
      <c r="AZ1180">
        <v>1</v>
      </c>
      <c r="BA1180">
        <v>0</v>
      </c>
      <c r="BB1180">
        <v>0</v>
      </c>
      <c r="BC1180">
        <v>0</v>
      </c>
      <c r="BD1180">
        <v>0</v>
      </c>
      <c r="BE1180">
        <v>0</v>
      </c>
      <c r="BF1180" s="17">
        <v>0</v>
      </c>
      <c r="BG1180">
        <v>1</v>
      </c>
      <c r="BH1180">
        <v>0</v>
      </c>
      <c r="BI1180" s="17">
        <v>0</v>
      </c>
      <c r="BJ1180">
        <v>18137</v>
      </c>
      <c r="BK1180">
        <v>19415</v>
      </c>
      <c r="BL1180" s="24">
        <v>39.15</v>
      </c>
      <c r="BM1180">
        <v>1</v>
      </c>
      <c r="BN1180">
        <v>0</v>
      </c>
      <c r="BO1180">
        <v>0</v>
      </c>
      <c r="BP1180">
        <v>0</v>
      </c>
      <c r="BQ1180">
        <v>0</v>
      </c>
      <c r="BR1180">
        <v>0</v>
      </c>
      <c r="BS1180">
        <v>0</v>
      </c>
      <c r="BT1180" s="17">
        <v>0</v>
      </c>
      <c r="BU1180">
        <v>0</v>
      </c>
      <c r="BV1180">
        <v>0</v>
      </c>
      <c r="BW1180">
        <v>0</v>
      </c>
      <c r="BX1180" s="17">
        <v>1</v>
      </c>
      <c r="BY1180">
        <v>0</v>
      </c>
      <c r="BZ1180">
        <v>0</v>
      </c>
      <c r="CA1180">
        <v>0</v>
      </c>
      <c r="CB1180">
        <v>0</v>
      </c>
      <c r="CC1180" s="17">
        <v>0</v>
      </c>
      <c r="CD1180">
        <v>1</v>
      </c>
      <c r="CE1180">
        <v>0</v>
      </c>
      <c r="CF1180">
        <v>0</v>
      </c>
      <c r="CG1180">
        <v>0</v>
      </c>
      <c r="CH1180">
        <v>0</v>
      </c>
      <c r="CI1180">
        <v>0</v>
      </c>
      <c r="CJ1180">
        <v>1</v>
      </c>
      <c r="CK1180">
        <v>0</v>
      </c>
      <c r="CL1180">
        <v>1</v>
      </c>
      <c r="CM1180">
        <v>1</v>
      </c>
      <c r="CN1180">
        <v>0</v>
      </c>
      <c r="CO1180" s="17">
        <v>0</v>
      </c>
      <c r="CP1180">
        <v>1.159</v>
      </c>
      <c r="CQ1180">
        <v>73</v>
      </c>
      <c r="CR1180">
        <v>1</v>
      </c>
      <c r="CS1180">
        <v>0</v>
      </c>
      <c r="CT1180">
        <v>23</v>
      </c>
      <c r="CZ1180" s="33" t="s">
        <v>85</v>
      </c>
    </row>
    <row r="1181" spans="1:104" x14ac:dyDescent="0.25">
      <c r="A1181">
        <v>1180</v>
      </c>
      <c r="B1181">
        <v>80</v>
      </c>
      <c r="C1181" s="24" t="s">
        <v>4120</v>
      </c>
      <c r="D1181" s="12">
        <v>1.990195607224909</v>
      </c>
      <c r="E1181" s="13">
        <v>5.8107900940873279E-2</v>
      </c>
      <c r="F1181" s="7">
        <v>34.249999999999993</v>
      </c>
      <c r="G1181" s="7">
        <f t="shared" si="274"/>
        <v>1.9320877062840356</v>
      </c>
      <c r="H1181" s="15">
        <f t="shared" si="275"/>
        <v>2.0483035081657821</v>
      </c>
      <c r="I1181" s="11">
        <f t="shared" si="276"/>
        <v>0.10890312388931077</v>
      </c>
      <c r="J1181" s="32">
        <f t="shared" si="277"/>
        <v>3.179653252242651E-3</v>
      </c>
      <c r="K1181" s="32">
        <f t="shared" si="278"/>
        <v>314.4997019076489</v>
      </c>
      <c r="L1181" s="8">
        <v>1</v>
      </c>
      <c r="M1181" s="9">
        <v>0</v>
      </c>
      <c r="N1181" s="8">
        <v>0</v>
      </c>
      <c r="O1181" s="9">
        <v>0</v>
      </c>
      <c r="P1181" s="9">
        <v>1</v>
      </c>
      <c r="Q1181" s="9">
        <v>0</v>
      </c>
      <c r="R1181" s="9">
        <v>0</v>
      </c>
      <c r="S1181" s="8">
        <v>97751</v>
      </c>
      <c r="T1181" s="9">
        <v>13</v>
      </c>
      <c r="U1181" s="9">
        <f t="shared" si="279"/>
        <v>97737</v>
      </c>
      <c r="V1181" s="9">
        <f t="shared" si="280"/>
        <v>21</v>
      </c>
      <c r="W1181" s="7">
        <f t="shared" si="284"/>
        <v>7.1149999999999993</v>
      </c>
      <c r="X1181" s="7">
        <v>11.32</v>
      </c>
      <c r="Y1181" s="9">
        <v>0</v>
      </c>
      <c r="Z1181" s="9">
        <v>1</v>
      </c>
      <c r="AA1181" s="9">
        <v>1</v>
      </c>
      <c r="AB1181" s="9">
        <v>0</v>
      </c>
      <c r="AC1181" s="9">
        <v>0</v>
      </c>
      <c r="AD1181" s="29">
        <v>0</v>
      </c>
      <c r="AE1181" s="9">
        <v>0</v>
      </c>
      <c r="AF1181" s="9">
        <v>1</v>
      </c>
      <c r="AG1181" s="29">
        <v>0</v>
      </c>
      <c r="AH1181" s="9">
        <v>1</v>
      </c>
      <c r="AI1181" s="29">
        <v>0</v>
      </c>
      <c r="AJ1181" s="20">
        <v>2002</v>
      </c>
      <c r="AK1181" s="32">
        <v>0.29499999999999998</v>
      </c>
      <c r="AL1181" s="32">
        <v>0.29499999999999998</v>
      </c>
      <c r="AM1181" s="32">
        <v>0.17</v>
      </c>
      <c r="AN1181" s="42">
        <v>0.24</v>
      </c>
      <c r="AO1181" s="41">
        <v>1</v>
      </c>
      <c r="AP1181" s="17">
        <v>0</v>
      </c>
      <c r="AQ1181" s="32">
        <v>0.65</v>
      </c>
      <c r="AR1181" s="39">
        <v>0.35</v>
      </c>
      <c r="AS1181">
        <v>1</v>
      </c>
      <c r="AT1181" s="39">
        <v>0</v>
      </c>
      <c r="AU1181">
        <v>1</v>
      </c>
      <c r="AV1181" s="17">
        <v>0</v>
      </c>
      <c r="AW1181" t="s">
        <v>98</v>
      </c>
      <c r="AX1181" s="17" t="s">
        <v>98</v>
      </c>
      <c r="AY1181" s="17" t="s">
        <v>517</v>
      </c>
      <c r="AZ1181">
        <v>1</v>
      </c>
      <c r="BA1181">
        <v>0</v>
      </c>
      <c r="BB1181">
        <v>0</v>
      </c>
      <c r="BC1181">
        <v>0</v>
      </c>
      <c r="BD1181">
        <v>0</v>
      </c>
      <c r="BE1181">
        <v>0</v>
      </c>
      <c r="BF1181" s="17">
        <v>0</v>
      </c>
      <c r="BG1181">
        <v>1</v>
      </c>
      <c r="BH1181">
        <v>0</v>
      </c>
      <c r="BI1181" s="17">
        <v>0</v>
      </c>
      <c r="BJ1181">
        <v>18137</v>
      </c>
      <c r="BK1181">
        <v>19415</v>
      </c>
      <c r="BL1181" s="24">
        <v>39.15</v>
      </c>
      <c r="BM1181">
        <v>1</v>
      </c>
      <c r="BN1181">
        <v>0</v>
      </c>
      <c r="BO1181">
        <v>0</v>
      </c>
      <c r="BP1181">
        <v>0</v>
      </c>
      <c r="BQ1181">
        <v>0</v>
      </c>
      <c r="BR1181">
        <v>0</v>
      </c>
      <c r="BS1181">
        <v>0</v>
      </c>
      <c r="BT1181" s="17">
        <v>0</v>
      </c>
      <c r="BU1181">
        <v>0</v>
      </c>
      <c r="BV1181">
        <v>0</v>
      </c>
      <c r="BW1181">
        <v>0</v>
      </c>
      <c r="BX1181" s="17">
        <v>1</v>
      </c>
      <c r="BY1181">
        <v>0</v>
      </c>
      <c r="BZ1181">
        <v>0</v>
      </c>
      <c r="CA1181">
        <v>0</v>
      </c>
      <c r="CB1181">
        <v>0</v>
      </c>
      <c r="CC1181" s="17">
        <v>0</v>
      </c>
      <c r="CD1181">
        <v>1</v>
      </c>
      <c r="CE1181">
        <v>0</v>
      </c>
      <c r="CF1181">
        <v>0</v>
      </c>
      <c r="CG1181">
        <v>0</v>
      </c>
      <c r="CH1181">
        <v>0</v>
      </c>
      <c r="CI1181">
        <v>0</v>
      </c>
      <c r="CJ1181">
        <v>1</v>
      </c>
      <c r="CK1181">
        <v>0</v>
      </c>
      <c r="CL1181">
        <v>1</v>
      </c>
      <c r="CM1181">
        <v>1</v>
      </c>
      <c r="CN1181">
        <v>0</v>
      </c>
      <c r="CO1181" s="17">
        <v>0</v>
      </c>
      <c r="CP1181">
        <v>1.159</v>
      </c>
      <c r="CQ1181">
        <v>73</v>
      </c>
      <c r="CR1181">
        <v>1</v>
      </c>
      <c r="CS1181">
        <v>0</v>
      </c>
      <c r="CT1181">
        <v>23</v>
      </c>
      <c r="CZ1181" s="33" t="s">
        <v>85</v>
      </c>
    </row>
    <row r="1182" spans="1:104" x14ac:dyDescent="0.25">
      <c r="A1182">
        <v>1181</v>
      </c>
      <c r="B1182">
        <v>80</v>
      </c>
      <c r="C1182" s="24" t="s">
        <v>4120</v>
      </c>
      <c r="D1182" s="12">
        <v>6.3954886261630817</v>
      </c>
      <c r="E1182" s="13">
        <v>0.11887525327440671</v>
      </c>
      <c r="F1182" s="7">
        <v>53.8</v>
      </c>
      <c r="G1182" s="7">
        <f t="shared" si="274"/>
        <v>6.2766133728886748</v>
      </c>
      <c r="H1182" s="15">
        <f t="shared" si="275"/>
        <v>6.5143638794374885</v>
      </c>
      <c r="I1182" s="11">
        <f t="shared" si="276"/>
        <v>0.16959593243964671</v>
      </c>
      <c r="J1182" s="32">
        <f t="shared" si="277"/>
        <v>3.152340751666296E-3</v>
      </c>
      <c r="K1182" s="32">
        <f t="shared" si="278"/>
        <v>317.22458921086178</v>
      </c>
      <c r="L1182" s="8">
        <v>1</v>
      </c>
      <c r="M1182" s="9">
        <v>0</v>
      </c>
      <c r="N1182" s="8">
        <v>0</v>
      </c>
      <c r="O1182" s="9">
        <v>0</v>
      </c>
      <c r="P1182" s="9">
        <v>1</v>
      </c>
      <c r="Q1182" s="9">
        <v>0</v>
      </c>
      <c r="R1182" s="9">
        <v>0</v>
      </c>
      <c r="S1182" s="8">
        <v>97751</v>
      </c>
      <c r="T1182" s="9">
        <v>13</v>
      </c>
      <c r="U1182" s="9">
        <f t="shared" si="279"/>
        <v>97737</v>
      </c>
      <c r="V1182" s="9">
        <f t="shared" si="280"/>
        <v>21</v>
      </c>
      <c r="W1182" s="7">
        <f t="shared" si="284"/>
        <v>7.1149999999999993</v>
      </c>
      <c r="X1182" s="7">
        <v>11.32</v>
      </c>
      <c r="Y1182" s="9">
        <v>0</v>
      </c>
      <c r="Z1182" s="9">
        <v>1</v>
      </c>
      <c r="AA1182" s="9">
        <v>1</v>
      </c>
      <c r="AB1182" s="9">
        <v>0</v>
      </c>
      <c r="AC1182" s="9">
        <v>0</v>
      </c>
      <c r="AD1182" s="29">
        <v>0</v>
      </c>
      <c r="AE1182" s="9">
        <v>0</v>
      </c>
      <c r="AF1182" s="9">
        <v>1</v>
      </c>
      <c r="AG1182" s="29">
        <v>0</v>
      </c>
      <c r="AH1182" s="9">
        <v>1</v>
      </c>
      <c r="AI1182" s="29">
        <v>0</v>
      </c>
      <c r="AJ1182" s="20">
        <v>2002</v>
      </c>
      <c r="AK1182" s="32">
        <v>0.29499999999999998</v>
      </c>
      <c r="AL1182" s="32">
        <v>0.29499999999999998</v>
      </c>
      <c r="AM1182" s="32">
        <v>0.17</v>
      </c>
      <c r="AN1182" s="42">
        <v>0.24</v>
      </c>
      <c r="AO1182" s="41">
        <v>1</v>
      </c>
      <c r="AP1182" s="17">
        <v>0</v>
      </c>
      <c r="AQ1182" s="32">
        <v>0.65</v>
      </c>
      <c r="AR1182" s="39">
        <v>0.35</v>
      </c>
      <c r="AS1182">
        <v>1</v>
      </c>
      <c r="AT1182" s="39">
        <v>0</v>
      </c>
      <c r="AU1182">
        <v>1</v>
      </c>
      <c r="AV1182" s="17">
        <v>0</v>
      </c>
      <c r="AW1182" t="s">
        <v>98</v>
      </c>
      <c r="AX1182" s="17" t="s">
        <v>98</v>
      </c>
      <c r="AY1182" s="17" t="s">
        <v>517</v>
      </c>
      <c r="AZ1182">
        <v>1</v>
      </c>
      <c r="BA1182">
        <v>0</v>
      </c>
      <c r="BB1182">
        <v>0</v>
      </c>
      <c r="BC1182">
        <v>0</v>
      </c>
      <c r="BD1182">
        <v>0</v>
      </c>
      <c r="BE1182">
        <v>0</v>
      </c>
      <c r="BF1182" s="17">
        <v>0</v>
      </c>
      <c r="BG1182">
        <v>1</v>
      </c>
      <c r="BH1182">
        <v>0</v>
      </c>
      <c r="BI1182" s="17">
        <v>0</v>
      </c>
      <c r="BJ1182">
        <v>18137</v>
      </c>
      <c r="BK1182">
        <v>19415</v>
      </c>
      <c r="BL1182" s="24">
        <v>39.15</v>
      </c>
      <c r="BM1182">
        <v>1</v>
      </c>
      <c r="BN1182">
        <v>0</v>
      </c>
      <c r="BO1182">
        <v>0</v>
      </c>
      <c r="BP1182">
        <v>0</v>
      </c>
      <c r="BQ1182">
        <v>0</v>
      </c>
      <c r="BR1182">
        <v>0</v>
      </c>
      <c r="BS1182">
        <v>0</v>
      </c>
      <c r="BT1182" s="17">
        <v>0</v>
      </c>
      <c r="BU1182">
        <v>0</v>
      </c>
      <c r="BV1182">
        <v>0</v>
      </c>
      <c r="BW1182">
        <v>0</v>
      </c>
      <c r="BX1182" s="17">
        <v>1</v>
      </c>
      <c r="BY1182">
        <v>0</v>
      </c>
      <c r="BZ1182">
        <v>0</v>
      </c>
      <c r="CA1182">
        <v>0</v>
      </c>
      <c r="CB1182">
        <v>0</v>
      </c>
      <c r="CC1182" s="17">
        <v>0</v>
      </c>
      <c r="CD1182">
        <v>1</v>
      </c>
      <c r="CE1182">
        <v>0</v>
      </c>
      <c r="CF1182">
        <v>0</v>
      </c>
      <c r="CG1182">
        <v>0</v>
      </c>
      <c r="CH1182">
        <v>0</v>
      </c>
      <c r="CI1182">
        <v>0</v>
      </c>
      <c r="CJ1182">
        <v>1</v>
      </c>
      <c r="CK1182">
        <v>0</v>
      </c>
      <c r="CL1182">
        <v>1</v>
      </c>
      <c r="CM1182">
        <v>1</v>
      </c>
      <c r="CN1182">
        <v>0</v>
      </c>
      <c r="CO1182" s="17">
        <v>0</v>
      </c>
      <c r="CP1182">
        <v>1.159</v>
      </c>
      <c r="CQ1182">
        <v>73</v>
      </c>
      <c r="CR1182">
        <v>1</v>
      </c>
      <c r="CS1182">
        <v>0</v>
      </c>
      <c r="CT1182">
        <v>23</v>
      </c>
      <c r="CZ1182" s="33" t="s">
        <v>85</v>
      </c>
    </row>
    <row r="1183" spans="1:104" x14ac:dyDescent="0.25">
      <c r="A1183">
        <v>1182</v>
      </c>
      <c r="B1183">
        <v>80</v>
      </c>
      <c r="C1183" s="24" t="s">
        <v>4120</v>
      </c>
      <c r="D1183" s="12">
        <v>0.82029396024936307</v>
      </c>
      <c r="E1183" s="13">
        <v>3.1856076126188862E-2</v>
      </c>
      <c r="F1183" s="7">
        <v>25.75</v>
      </c>
      <c r="G1183" s="7">
        <f t="shared" si="274"/>
        <v>0.78843788412317417</v>
      </c>
      <c r="H1183" s="15">
        <f t="shared" si="275"/>
        <v>0.85215003637555198</v>
      </c>
      <c r="I1183" s="11">
        <f t="shared" si="276"/>
        <v>8.2093815948563936E-2</v>
      </c>
      <c r="J1183" s="32">
        <f t="shared" si="277"/>
        <v>3.1881093572257843E-3</v>
      </c>
      <c r="K1183" s="32">
        <f t="shared" si="278"/>
        <v>313.6655264768508</v>
      </c>
      <c r="L1183" s="8">
        <v>1</v>
      </c>
      <c r="M1183" s="9">
        <v>0</v>
      </c>
      <c r="N1183" s="8">
        <v>0</v>
      </c>
      <c r="O1183" s="9">
        <v>0</v>
      </c>
      <c r="P1183" s="9">
        <v>1</v>
      </c>
      <c r="Q1183" s="9">
        <v>0</v>
      </c>
      <c r="R1183" s="9">
        <v>0</v>
      </c>
      <c r="S1183" s="8">
        <v>97751</v>
      </c>
      <c r="T1183" s="9">
        <v>27</v>
      </c>
      <c r="U1183" s="9">
        <f t="shared" si="279"/>
        <v>97723</v>
      </c>
      <c r="V1183" s="9">
        <f t="shared" si="280"/>
        <v>21</v>
      </c>
      <c r="W1183" s="7">
        <f t="shared" si="284"/>
        <v>7.1149999999999993</v>
      </c>
      <c r="X1183" s="7">
        <v>11.32</v>
      </c>
      <c r="Y1183" s="9">
        <v>0</v>
      </c>
      <c r="Z1183" s="9">
        <v>1</v>
      </c>
      <c r="AA1183" s="9">
        <v>1</v>
      </c>
      <c r="AB1183" s="9">
        <v>0</v>
      </c>
      <c r="AC1183" s="9">
        <v>0</v>
      </c>
      <c r="AD1183" s="29">
        <v>0</v>
      </c>
      <c r="AE1183" s="9">
        <v>0</v>
      </c>
      <c r="AF1183" s="9">
        <v>1</v>
      </c>
      <c r="AG1183" s="29">
        <v>0</v>
      </c>
      <c r="AH1183" s="9">
        <v>1</v>
      </c>
      <c r="AI1183" s="29">
        <v>0</v>
      </c>
      <c r="AJ1183" s="20">
        <v>2002</v>
      </c>
      <c r="AK1183" s="32">
        <v>0.29499999999999998</v>
      </c>
      <c r="AL1183" s="32">
        <v>0.29499999999999998</v>
      </c>
      <c r="AM1183" s="32">
        <v>0.17</v>
      </c>
      <c r="AN1183" s="42">
        <v>0.24</v>
      </c>
      <c r="AO1183" s="41">
        <v>1</v>
      </c>
      <c r="AP1183" s="17">
        <v>0</v>
      </c>
      <c r="AQ1183" s="32">
        <v>0.65</v>
      </c>
      <c r="AR1183" s="39">
        <v>0.35</v>
      </c>
      <c r="AS1183">
        <v>1</v>
      </c>
      <c r="AT1183" s="39">
        <v>0</v>
      </c>
      <c r="AU1183">
        <v>1</v>
      </c>
      <c r="AV1183" s="17">
        <v>0</v>
      </c>
      <c r="AW1183" t="s">
        <v>98</v>
      </c>
      <c r="AX1183" s="17" t="s">
        <v>98</v>
      </c>
      <c r="AY1183" s="17" t="s">
        <v>517</v>
      </c>
      <c r="AZ1183">
        <v>1</v>
      </c>
      <c r="BA1183">
        <v>0</v>
      </c>
      <c r="BB1183">
        <v>0</v>
      </c>
      <c r="BC1183">
        <v>0</v>
      </c>
      <c r="BD1183">
        <v>0</v>
      </c>
      <c r="BE1183">
        <v>0</v>
      </c>
      <c r="BF1183" s="17">
        <v>0</v>
      </c>
      <c r="BG1183">
        <v>1</v>
      </c>
      <c r="BH1183">
        <v>0</v>
      </c>
      <c r="BI1183" s="17">
        <v>0</v>
      </c>
      <c r="BJ1183">
        <v>18137</v>
      </c>
      <c r="BK1183">
        <v>19415</v>
      </c>
      <c r="BL1183" s="24">
        <v>39.15</v>
      </c>
      <c r="BM1183">
        <v>1</v>
      </c>
      <c r="BN1183">
        <v>0</v>
      </c>
      <c r="BO1183">
        <v>0</v>
      </c>
      <c r="BP1183">
        <v>0</v>
      </c>
      <c r="BQ1183">
        <v>0</v>
      </c>
      <c r="BR1183">
        <v>0</v>
      </c>
      <c r="BS1183">
        <v>0</v>
      </c>
      <c r="BT1183" s="17">
        <v>0</v>
      </c>
      <c r="BU1183">
        <v>0</v>
      </c>
      <c r="BV1183">
        <v>0</v>
      </c>
      <c r="BW1183">
        <v>0</v>
      </c>
      <c r="BX1183" s="17">
        <v>1</v>
      </c>
      <c r="BY1183">
        <v>0</v>
      </c>
      <c r="BZ1183">
        <v>0</v>
      </c>
      <c r="CA1183">
        <v>0</v>
      </c>
      <c r="CB1183">
        <v>0</v>
      </c>
      <c r="CC1183" s="17">
        <v>0</v>
      </c>
      <c r="CD1183">
        <v>1</v>
      </c>
      <c r="CE1183">
        <v>0</v>
      </c>
      <c r="CF1183">
        <v>0</v>
      </c>
      <c r="CG1183">
        <v>0</v>
      </c>
      <c r="CH1183">
        <v>0</v>
      </c>
      <c r="CI1183">
        <v>0</v>
      </c>
      <c r="CJ1183">
        <v>1</v>
      </c>
      <c r="CK1183">
        <v>0</v>
      </c>
      <c r="CL1183">
        <v>1</v>
      </c>
      <c r="CM1183">
        <v>1</v>
      </c>
      <c r="CN1183">
        <v>0</v>
      </c>
      <c r="CO1183" s="17">
        <v>0</v>
      </c>
      <c r="CP1183">
        <v>1.159</v>
      </c>
      <c r="CQ1183">
        <v>73</v>
      </c>
      <c r="CR1183">
        <v>1</v>
      </c>
      <c r="CS1183">
        <v>0</v>
      </c>
      <c r="CT1183">
        <v>23</v>
      </c>
      <c r="CZ1183" s="33" t="s">
        <v>85</v>
      </c>
    </row>
    <row r="1184" spans="1:104" x14ac:dyDescent="0.25">
      <c r="A1184">
        <v>1183</v>
      </c>
      <c r="B1184">
        <v>80</v>
      </c>
      <c r="C1184" s="24" t="s">
        <v>4120</v>
      </c>
      <c r="D1184" s="12">
        <v>2.0784012413987529</v>
      </c>
      <c r="E1184" s="13">
        <v>5.7335206659275953E-2</v>
      </c>
      <c r="F1184" s="7">
        <v>36.25</v>
      </c>
      <c r="G1184" s="7">
        <f t="shared" si="274"/>
        <v>2.0210660347394769</v>
      </c>
      <c r="H1184" s="15">
        <f t="shared" si="275"/>
        <v>2.135736448058029</v>
      </c>
      <c r="I1184" s="11">
        <f t="shared" si="276"/>
        <v>0.11518850340040405</v>
      </c>
      <c r="J1184" s="32">
        <f t="shared" si="277"/>
        <v>3.177613886907698E-3</v>
      </c>
      <c r="K1184" s="32">
        <f t="shared" si="278"/>
        <v>314.7015451185456</v>
      </c>
      <c r="L1184" s="8">
        <v>1</v>
      </c>
      <c r="M1184" s="9">
        <v>0</v>
      </c>
      <c r="N1184" s="8">
        <v>0</v>
      </c>
      <c r="O1184" s="9">
        <v>0</v>
      </c>
      <c r="P1184" s="9">
        <v>1</v>
      </c>
      <c r="Q1184" s="9">
        <v>0</v>
      </c>
      <c r="R1184" s="9">
        <v>0</v>
      </c>
      <c r="S1184" s="8">
        <v>97751</v>
      </c>
      <c r="T1184" s="9">
        <v>27</v>
      </c>
      <c r="U1184" s="9">
        <f t="shared" si="279"/>
        <v>97723</v>
      </c>
      <c r="V1184" s="9">
        <f t="shared" si="280"/>
        <v>21</v>
      </c>
      <c r="W1184" s="7">
        <f t="shared" si="284"/>
        <v>7.1149999999999993</v>
      </c>
      <c r="X1184" s="7">
        <v>11.32</v>
      </c>
      <c r="Y1184" s="9">
        <v>0</v>
      </c>
      <c r="Z1184" s="9">
        <v>1</v>
      </c>
      <c r="AA1184" s="9">
        <v>1</v>
      </c>
      <c r="AB1184" s="9">
        <v>0</v>
      </c>
      <c r="AC1184" s="9">
        <v>0</v>
      </c>
      <c r="AD1184" s="29">
        <v>0</v>
      </c>
      <c r="AE1184" s="9">
        <v>0</v>
      </c>
      <c r="AF1184" s="9">
        <v>1</v>
      </c>
      <c r="AG1184" s="29">
        <v>0</v>
      </c>
      <c r="AH1184" s="9">
        <v>1</v>
      </c>
      <c r="AI1184" s="29">
        <v>0</v>
      </c>
      <c r="AJ1184" s="20">
        <v>2002</v>
      </c>
      <c r="AK1184" s="32">
        <v>0.29499999999999998</v>
      </c>
      <c r="AL1184" s="32">
        <v>0.29499999999999998</v>
      </c>
      <c r="AM1184" s="32">
        <v>0.17</v>
      </c>
      <c r="AN1184" s="42">
        <v>0.24</v>
      </c>
      <c r="AO1184" s="41">
        <v>1</v>
      </c>
      <c r="AP1184" s="17">
        <v>0</v>
      </c>
      <c r="AQ1184" s="32">
        <v>0.65</v>
      </c>
      <c r="AR1184" s="39">
        <v>0.35</v>
      </c>
      <c r="AS1184">
        <v>1</v>
      </c>
      <c r="AT1184" s="39">
        <v>0</v>
      </c>
      <c r="AU1184">
        <v>1</v>
      </c>
      <c r="AV1184" s="17">
        <v>0</v>
      </c>
      <c r="AW1184" t="s">
        <v>98</v>
      </c>
      <c r="AX1184" s="17" t="s">
        <v>98</v>
      </c>
      <c r="AY1184" s="17" t="s">
        <v>517</v>
      </c>
      <c r="AZ1184">
        <v>1</v>
      </c>
      <c r="BA1184">
        <v>0</v>
      </c>
      <c r="BB1184">
        <v>0</v>
      </c>
      <c r="BC1184">
        <v>0</v>
      </c>
      <c r="BD1184">
        <v>0</v>
      </c>
      <c r="BE1184">
        <v>0</v>
      </c>
      <c r="BF1184" s="17">
        <v>0</v>
      </c>
      <c r="BG1184">
        <v>1</v>
      </c>
      <c r="BH1184">
        <v>0</v>
      </c>
      <c r="BI1184" s="17">
        <v>0</v>
      </c>
      <c r="BJ1184">
        <v>18137</v>
      </c>
      <c r="BK1184">
        <v>19415</v>
      </c>
      <c r="BL1184" s="24">
        <v>39.15</v>
      </c>
      <c r="BM1184">
        <v>1</v>
      </c>
      <c r="BN1184">
        <v>0</v>
      </c>
      <c r="BO1184">
        <v>0</v>
      </c>
      <c r="BP1184">
        <v>0</v>
      </c>
      <c r="BQ1184">
        <v>0</v>
      </c>
      <c r="BR1184">
        <v>0</v>
      </c>
      <c r="BS1184">
        <v>0</v>
      </c>
      <c r="BT1184" s="17">
        <v>0</v>
      </c>
      <c r="BU1184">
        <v>0</v>
      </c>
      <c r="BV1184">
        <v>0</v>
      </c>
      <c r="BW1184">
        <v>0</v>
      </c>
      <c r="BX1184" s="17">
        <v>1</v>
      </c>
      <c r="BY1184">
        <v>0</v>
      </c>
      <c r="BZ1184">
        <v>0</v>
      </c>
      <c r="CA1184">
        <v>0</v>
      </c>
      <c r="CB1184">
        <v>0</v>
      </c>
      <c r="CC1184" s="17">
        <v>0</v>
      </c>
      <c r="CD1184">
        <v>1</v>
      </c>
      <c r="CE1184">
        <v>0</v>
      </c>
      <c r="CF1184">
        <v>0</v>
      </c>
      <c r="CG1184">
        <v>0</v>
      </c>
      <c r="CH1184">
        <v>0</v>
      </c>
      <c r="CI1184">
        <v>0</v>
      </c>
      <c r="CJ1184">
        <v>1</v>
      </c>
      <c r="CK1184">
        <v>0</v>
      </c>
      <c r="CL1184">
        <v>1</v>
      </c>
      <c r="CM1184">
        <v>1</v>
      </c>
      <c r="CN1184">
        <v>0</v>
      </c>
      <c r="CO1184" s="17">
        <v>0</v>
      </c>
      <c r="CP1184">
        <v>1.159</v>
      </c>
      <c r="CQ1184">
        <v>73</v>
      </c>
      <c r="CR1184">
        <v>1</v>
      </c>
      <c r="CS1184">
        <v>0</v>
      </c>
      <c r="CT1184">
        <v>23</v>
      </c>
      <c r="CZ1184" s="33" t="s">
        <v>85</v>
      </c>
    </row>
    <row r="1185" spans="1:104" x14ac:dyDescent="0.25">
      <c r="A1185">
        <v>1184</v>
      </c>
      <c r="B1185">
        <v>80</v>
      </c>
      <c r="C1185" s="24" t="s">
        <v>4120</v>
      </c>
      <c r="D1185" s="12">
        <v>6.7239429556460886</v>
      </c>
      <c r="E1185" s="13">
        <v>0.1183792773881354</v>
      </c>
      <c r="F1185" s="7">
        <v>56.8</v>
      </c>
      <c r="G1185" s="7">
        <f t="shared" si="274"/>
        <v>6.605563678257953</v>
      </c>
      <c r="H1185" s="15">
        <f t="shared" si="275"/>
        <v>6.8423222330342242</v>
      </c>
      <c r="I1185" s="11">
        <f t="shared" si="276"/>
        <v>0.17877089271983648</v>
      </c>
      <c r="J1185" s="32">
        <f t="shared" si="277"/>
        <v>3.1473748718281072E-3</v>
      </c>
      <c r="K1185" s="32">
        <f t="shared" si="278"/>
        <v>317.72510130614484</v>
      </c>
      <c r="L1185" s="8">
        <v>1</v>
      </c>
      <c r="M1185" s="9">
        <v>0</v>
      </c>
      <c r="N1185" s="8">
        <v>0</v>
      </c>
      <c r="O1185" s="9">
        <v>0</v>
      </c>
      <c r="P1185" s="9">
        <v>1</v>
      </c>
      <c r="Q1185" s="9">
        <v>0</v>
      </c>
      <c r="R1185" s="9">
        <v>0</v>
      </c>
      <c r="S1185" s="8">
        <v>97751</v>
      </c>
      <c r="T1185" s="9">
        <v>27</v>
      </c>
      <c r="U1185" s="9">
        <f t="shared" si="279"/>
        <v>97723</v>
      </c>
      <c r="V1185" s="9">
        <f t="shared" si="280"/>
        <v>21</v>
      </c>
      <c r="W1185" s="7">
        <f t="shared" si="284"/>
        <v>7.1149999999999993</v>
      </c>
      <c r="X1185" s="7">
        <v>11.32</v>
      </c>
      <c r="Y1185" s="9">
        <v>0</v>
      </c>
      <c r="Z1185" s="9">
        <v>1</v>
      </c>
      <c r="AA1185" s="9">
        <v>1</v>
      </c>
      <c r="AB1185" s="9">
        <v>0</v>
      </c>
      <c r="AC1185" s="9">
        <v>0</v>
      </c>
      <c r="AD1185" s="29">
        <v>0</v>
      </c>
      <c r="AE1185" s="9">
        <v>0</v>
      </c>
      <c r="AF1185" s="9">
        <v>1</v>
      </c>
      <c r="AG1185" s="29">
        <v>0</v>
      </c>
      <c r="AH1185" s="9">
        <v>1</v>
      </c>
      <c r="AI1185" s="29">
        <v>0</v>
      </c>
      <c r="AJ1185" s="20">
        <v>2002</v>
      </c>
      <c r="AK1185" s="32">
        <v>0.29499999999999998</v>
      </c>
      <c r="AL1185" s="32">
        <v>0.29499999999999998</v>
      </c>
      <c r="AM1185" s="32">
        <v>0.17</v>
      </c>
      <c r="AN1185" s="42">
        <v>0.24</v>
      </c>
      <c r="AO1185" s="41">
        <v>1</v>
      </c>
      <c r="AP1185" s="17">
        <v>0</v>
      </c>
      <c r="AQ1185" s="32">
        <v>0.65</v>
      </c>
      <c r="AR1185" s="39">
        <v>0.35</v>
      </c>
      <c r="AS1185">
        <v>1</v>
      </c>
      <c r="AT1185" s="39">
        <v>0</v>
      </c>
      <c r="AU1185">
        <v>1</v>
      </c>
      <c r="AV1185" s="17">
        <v>0</v>
      </c>
      <c r="AW1185" t="s">
        <v>98</v>
      </c>
      <c r="AX1185" s="17" t="s">
        <v>98</v>
      </c>
      <c r="AY1185" s="17" t="s">
        <v>517</v>
      </c>
      <c r="AZ1185">
        <v>1</v>
      </c>
      <c r="BA1185">
        <v>0</v>
      </c>
      <c r="BB1185">
        <v>0</v>
      </c>
      <c r="BC1185">
        <v>0</v>
      </c>
      <c r="BD1185">
        <v>0</v>
      </c>
      <c r="BE1185">
        <v>0</v>
      </c>
      <c r="BF1185" s="17">
        <v>0</v>
      </c>
      <c r="BG1185">
        <v>1</v>
      </c>
      <c r="BH1185">
        <v>0</v>
      </c>
      <c r="BI1185" s="17">
        <v>0</v>
      </c>
      <c r="BJ1185">
        <v>18137</v>
      </c>
      <c r="BK1185">
        <v>19415</v>
      </c>
      <c r="BL1185" s="24">
        <v>39.15</v>
      </c>
      <c r="BM1185">
        <v>1</v>
      </c>
      <c r="BN1185">
        <v>0</v>
      </c>
      <c r="BO1185">
        <v>0</v>
      </c>
      <c r="BP1185">
        <v>0</v>
      </c>
      <c r="BQ1185">
        <v>0</v>
      </c>
      <c r="BR1185">
        <v>0</v>
      </c>
      <c r="BS1185">
        <v>0</v>
      </c>
      <c r="BT1185" s="17">
        <v>0</v>
      </c>
      <c r="BU1185">
        <v>0</v>
      </c>
      <c r="BV1185">
        <v>0</v>
      </c>
      <c r="BW1185">
        <v>0</v>
      </c>
      <c r="BX1185" s="17">
        <v>1</v>
      </c>
      <c r="BY1185">
        <v>0</v>
      </c>
      <c r="BZ1185">
        <v>0</v>
      </c>
      <c r="CA1185">
        <v>0</v>
      </c>
      <c r="CB1185">
        <v>0</v>
      </c>
      <c r="CC1185" s="17">
        <v>0</v>
      </c>
      <c r="CD1185">
        <v>1</v>
      </c>
      <c r="CE1185">
        <v>0</v>
      </c>
      <c r="CF1185">
        <v>0</v>
      </c>
      <c r="CG1185">
        <v>0</v>
      </c>
      <c r="CH1185">
        <v>0</v>
      </c>
      <c r="CI1185">
        <v>0</v>
      </c>
      <c r="CJ1185">
        <v>1</v>
      </c>
      <c r="CK1185">
        <v>0</v>
      </c>
      <c r="CL1185">
        <v>1</v>
      </c>
      <c r="CM1185">
        <v>1</v>
      </c>
      <c r="CN1185">
        <v>0</v>
      </c>
      <c r="CO1185" s="17">
        <v>0</v>
      </c>
      <c r="CP1185">
        <v>1.159</v>
      </c>
      <c r="CQ1185">
        <v>73</v>
      </c>
      <c r="CR1185">
        <v>1</v>
      </c>
      <c r="CS1185">
        <v>0</v>
      </c>
      <c r="CT1185">
        <v>23</v>
      </c>
      <c r="CZ1185" s="33" t="s">
        <v>85</v>
      </c>
    </row>
    <row r="1186" spans="1:104" x14ac:dyDescent="0.25">
      <c r="A1186">
        <v>1185</v>
      </c>
      <c r="B1186">
        <v>80</v>
      </c>
      <c r="C1186" s="24" t="s">
        <v>4120</v>
      </c>
      <c r="D1186" s="12">
        <v>0.79283119642756805</v>
      </c>
      <c r="E1186" s="13">
        <v>3.1904675912578187E-2</v>
      </c>
      <c r="F1186" s="7">
        <v>24.85</v>
      </c>
      <c r="G1186" s="7">
        <f t="shared" si="274"/>
        <v>0.76092652051498988</v>
      </c>
      <c r="H1186" s="15">
        <f t="shared" si="275"/>
        <v>0.82473587234014623</v>
      </c>
      <c r="I1186" s="11">
        <f t="shared" si="276"/>
        <v>7.9242859238310842E-2</v>
      </c>
      <c r="J1186" s="32">
        <f t="shared" si="277"/>
        <v>3.1888474542579809E-3</v>
      </c>
      <c r="K1186" s="32">
        <f t="shared" si="278"/>
        <v>313.59292482452469</v>
      </c>
      <c r="L1186" s="8">
        <v>1</v>
      </c>
      <c r="M1186" s="9">
        <v>0</v>
      </c>
      <c r="N1186" s="8">
        <v>0</v>
      </c>
      <c r="O1186" s="9">
        <v>0</v>
      </c>
      <c r="P1186" s="9">
        <v>1</v>
      </c>
      <c r="Q1186" s="9">
        <v>0</v>
      </c>
      <c r="R1186" s="9">
        <v>0</v>
      </c>
      <c r="S1186" s="8">
        <v>97751</v>
      </c>
      <c r="T1186" s="9">
        <v>27</v>
      </c>
      <c r="U1186" s="9">
        <f t="shared" si="279"/>
        <v>97723</v>
      </c>
      <c r="V1186" s="9">
        <f t="shared" si="280"/>
        <v>21</v>
      </c>
      <c r="W1186" s="7">
        <f t="shared" si="284"/>
        <v>7.1149999999999993</v>
      </c>
      <c r="X1186" s="7">
        <v>11.32</v>
      </c>
      <c r="Y1186" s="9">
        <v>0</v>
      </c>
      <c r="Z1186" s="9">
        <v>1</v>
      </c>
      <c r="AA1186" s="9">
        <v>1</v>
      </c>
      <c r="AB1186" s="9">
        <v>0</v>
      </c>
      <c r="AC1186" s="9">
        <v>0</v>
      </c>
      <c r="AD1186" s="29">
        <v>0</v>
      </c>
      <c r="AE1186" s="9">
        <v>0</v>
      </c>
      <c r="AF1186" s="9">
        <v>1</v>
      </c>
      <c r="AG1186" s="29">
        <v>0</v>
      </c>
      <c r="AH1186" s="9">
        <v>1</v>
      </c>
      <c r="AI1186" s="29">
        <v>0</v>
      </c>
      <c r="AJ1186" s="20">
        <v>2002</v>
      </c>
      <c r="AK1186" s="32">
        <v>0.29499999999999998</v>
      </c>
      <c r="AL1186" s="32">
        <v>0.29499999999999998</v>
      </c>
      <c r="AM1186" s="32">
        <v>0.17</v>
      </c>
      <c r="AN1186" s="42">
        <v>0.24</v>
      </c>
      <c r="AO1186" s="41">
        <v>1</v>
      </c>
      <c r="AP1186" s="17">
        <v>0</v>
      </c>
      <c r="AQ1186" s="32">
        <v>0.65</v>
      </c>
      <c r="AR1186" s="39">
        <v>0.35</v>
      </c>
      <c r="AS1186">
        <v>1</v>
      </c>
      <c r="AT1186" s="39">
        <v>0</v>
      </c>
      <c r="AU1186">
        <v>1</v>
      </c>
      <c r="AV1186" s="17">
        <v>0</v>
      </c>
      <c r="AW1186" t="s">
        <v>98</v>
      </c>
      <c r="AX1186" s="17" t="s">
        <v>98</v>
      </c>
      <c r="AY1186" s="17" t="s">
        <v>517</v>
      </c>
      <c r="AZ1186">
        <v>1</v>
      </c>
      <c r="BA1186">
        <v>0</v>
      </c>
      <c r="BB1186">
        <v>0</v>
      </c>
      <c r="BC1186">
        <v>0</v>
      </c>
      <c r="BD1186">
        <v>0</v>
      </c>
      <c r="BE1186">
        <v>0</v>
      </c>
      <c r="BF1186" s="17">
        <v>0</v>
      </c>
      <c r="BG1186">
        <v>1</v>
      </c>
      <c r="BH1186">
        <v>0</v>
      </c>
      <c r="BI1186" s="17">
        <v>0</v>
      </c>
      <c r="BJ1186">
        <v>18137</v>
      </c>
      <c r="BK1186">
        <v>19415</v>
      </c>
      <c r="BL1186" s="24">
        <v>39.15</v>
      </c>
      <c r="BM1186">
        <v>1</v>
      </c>
      <c r="BN1186">
        <v>0</v>
      </c>
      <c r="BO1186">
        <v>0</v>
      </c>
      <c r="BP1186">
        <v>0</v>
      </c>
      <c r="BQ1186">
        <v>0</v>
      </c>
      <c r="BR1186">
        <v>0</v>
      </c>
      <c r="BS1186">
        <v>0</v>
      </c>
      <c r="BT1186" s="17">
        <v>0</v>
      </c>
      <c r="BU1186">
        <v>0</v>
      </c>
      <c r="BV1186">
        <v>0</v>
      </c>
      <c r="BW1186">
        <v>0</v>
      </c>
      <c r="BX1186" s="17">
        <v>1</v>
      </c>
      <c r="BY1186">
        <v>0</v>
      </c>
      <c r="BZ1186">
        <v>0</v>
      </c>
      <c r="CA1186">
        <v>0</v>
      </c>
      <c r="CB1186">
        <v>0</v>
      </c>
      <c r="CC1186" s="17">
        <v>0</v>
      </c>
      <c r="CD1186">
        <v>1</v>
      </c>
      <c r="CE1186">
        <v>0</v>
      </c>
      <c r="CF1186">
        <v>0</v>
      </c>
      <c r="CG1186">
        <v>0</v>
      </c>
      <c r="CH1186">
        <v>0</v>
      </c>
      <c r="CI1186">
        <v>0</v>
      </c>
      <c r="CJ1186">
        <v>1</v>
      </c>
      <c r="CK1186">
        <v>0</v>
      </c>
      <c r="CL1186">
        <v>1</v>
      </c>
      <c r="CM1186">
        <v>1</v>
      </c>
      <c r="CN1186">
        <v>0</v>
      </c>
      <c r="CO1186" s="17">
        <v>0</v>
      </c>
      <c r="CP1186">
        <v>1.159</v>
      </c>
      <c r="CQ1186">
        <v>73</v>
      </c>
      <c r="CR1186">
        <v>1</v>
      </c>
      <c r="CS1186">
        <v>0</v>
      </c>
      <c r="CT1186">
        <v>23</v>
      </c>
      <c r="CZ1186" s="33" t="s">
        <v>85</v>
      </c>
    </row>
    <row r="1187" spans="1:104" x14ac:dyDescent="0.25">
      <c r="A1187">
        <v>1186</v>
      </c>
      <c r="B1187">
        <v>80</v>
      </c>
      <c r="C1187" s="24" t="s">
        <v>4120</v>
      </c>
      <c r="D1187" s="12">
        <v>1.9607767722470859</v>
      </c>
      <c r="E1187" s="13">
        <v>5.6425230856031253E-2</v>
      </c>
      <c r="F1187" s="7">
        <v>34.75</v>
      </c>
      <c r="G1187" s="7">
        <f t="shared" si="274"/>
        <v>1.9043515413910546</v>
      </c>
      <c r="H1187" s="15">
        <f t="shared" si="275"/>
        <v>2.017202003103117</v>
      </c>
      <c r="I1187" s="11">
        <f t="shared" si="276"/>
        <v>0.11048150196615658</v>
      </c>
      <c r="J1187" s="32">
        <f t="shared" si="277"/>
        <v>3.1793237975872397E-3</v>
      </c>
      <c r="K1187" s="32">
        <f t="shared" si="278"/>
        <v>314.53229166494179</v>
      </c>
      <c r="L1187" s="8">
        <v>1</v>
      </c>
      <c r="M1187" s="9">
        <v>0</v>
      </c>
      <c r="N1187" s="8">
        <v>0</v>
      </c>
      <c r="O1187" s="9">
        <v>0</v>
      </c>
      <c r="P1187" s="9">
        <v>1</v>
      </c>
      <c r="Q1187" s="9">
        <v>0</v>
      </c>
      <c r="R1187" s="9">
        <v>0</v>
      </c>
      <c r="S1187" s="8">
        <v>97751</v>
      </c>
      <c r="T1187" s="9">
        <v>27</v>
      </c>
      <c r="U1187" s="9">
        <f t="shared" si="279"/>
        <v>97723</v>
      </c>
      <c r="V1187" s="9">
        <f t="shared" si="280"/>
        <v>21</v>
      </c>
      <c r="W1187" s="7">
        <f t="shared" si="284"/>
        <v>7.1149999999999993</v>
      </c>
      <c r="X1187" s="7">
        <v>11.32</v>
      </c>
      <c r="Y1187" s="9">
        <v>0</v>
      </c>
      <c r="Z1187" s="9">
        <v>1</v>
      </c>
      <c r="AA1187" s="9">
        <v>1</v>
      </c>
      <c r="AB1187" s="9">
        <v>0</v>
      </c>
      <c r="AC1187" s="9">
        <v>0</v>
      </c>
      <c r="AD1187" s="29">
        <v>0</v>
      </c>
      <c r="AE1187" s="9">
        <v>0</v>
      </c>
      <c r="AF1187" s="9">
        <v>1</v>
      </c>
      <c r="AG1187" s="29">
        <v>0</v>
      </c>
      <c r="AH1187" s="9">
        <v>1</v>
      </c>
      <c r="AI1187" s="29">
        <v>0</v>
      </c>
      <c r="AJ1187" s="20">
        <v>2002</v>
      </c>
      <c r="AK1187" s="32">
        <v>0.29499999999999998</v>
      </c>
      <c r="AL1187" s="32">
        <v>0.29499999999999998</v>
      </c>
      <c r="AM1187" s="32">
        <v>0.17</v>
      </c>
      <c r="AN1187" s="42">
        <v>0.24</v>
      </c>
      <c r="AO1187" s="41">
        <v>1</v>
      </c>
      <c r="AP1187" s="17">
        <v>0</v>
      </c>
      <c r="AQ1187" s="32">
        <v>0.65</v>
      </c>
      <c r="AR1187" s="39">
        <v>0.35</v>
      </c>
      <c r="AS1187">
        <v>1</v>
      </c>
      <c r="AT1187" s="39">
        <v>0</v>
      </c>
      <c r="AU1187">
        <v>1</v>
      </c>
      <c r="AV1187" s="17">
        <v>0</v>
      </c>
      <c r="AW1187" t="s">
        <v>98</v>
      </c>
      <c r="AX1187" s="17" t="s">
        <v>98</v>
      </c>
      <c r="AY1187" s="17" t="s">
        <v>517</v>
      </c>
      <c r="AZ1187">
        <v>1</v>
      </c>
      <c r="BA1187">
        <v>0</v>
      </c>
      <c r="BB1187">
        <v>0</v>
      </c>
      <c r="BC1187">
        <v>0</v>
      </c>
      <c r="BD1187">
        <v>0</v>
      </c>
      <c r="BE1187">
        <v>0</v>
      </c>
      <c r="BF1187" s="17">
        <v>0</v>
      </c>
      <c r="BG1187">
        <v>1</v>
      </c>
      <c r="BH1187">
        <v>0</v>
      </c>
      <c r="BI1187" s="17">
        <v>0</v>
      </c>
      <c r="BJ1187">
        <v>18137</v>
      </c>
      <c r="BK1187">
        <v>19415</v>
      </c>
      <c r="BL1187" s="24">
        <v>39.15</v>
      </c>
      <c r="BM1187">
        <v>1</v>
      </c>
      <c r="BN1187">
        <v>0</v>
      </c>
      <c r="BO1187">
        <v>0</v>
      </c>
      <c r="BP1187">
        <v>0</v>
      </c>
      <c r="BQ1187">
        <v>0</v>
      </c>
      <c r="BR1187">
        <v>0</v>
      </c>
      <c r="BS1187">
        <v>0</v>
      </c>
      <c r="BT1187" s="17">
        <v>0</v>
      </c>
      <c r="BU1187">
        <v>0</v>
      </c>
      <c r="BV1187">
        <v>0</v>
      </c>
      <c r="BW1187">
        <v>0</v>
      </c>
      <c r="BX1187" s="17">
        <v>1</v>
      </c>
      <c r="BY1187">
        <v>0</v>
      </c>
      <c r="BZ1187">
        <v>0</v>
      </c>
      <c r="CA1187">
        <v>0</v>
      </c>
      <c r="CB1187">
        <v>0</v>
      </c>
      <c r="CC1187" s="17">
        <v>0</v>
      </c>
      <c r="CD1187">
        <v>1</v>
      </c>
      <c r="CE1187">
        <v>0</v>
      </c>
      <c r="CF1187">
        <v>0</v>
      </c>
      <c r="CG1187">
        <v>0</v>
      </c>
      <c r="CH1187">
        <v>0</v>
      </c>
      <c r="CI1187">
        <v>0</v>
      </c>
      <c r="CJ1187">
        <v>1</v>
      </c>
      <c r="CK1187">
        <v>0</v>
      </c>
      <c r="CL1187">
        <v>1</v>
      </c>
      <c r="CM1187">
        <v>1</v>
      </c>
      <c r="CN1187">
        <v>0</v>
      </c>
      <c r="CO1187" s="17">
        <v>0</v>
      </c>
      <c r="CP1187">
        <v>1.159</v>
      </c>
      <c r="CQ1187">
        <v>73</v>
      </c>
      <c r="CR1187">
        <v>1</v>
      </c>
      <c r="CS1187">
        <v>0</v>
      </c>
      <c r="CT1187">
        <v>23</v>
      </c>
      <c r="CZ1187" s="33" t="s">
        <v>85</v>
      </c>
    </row>
    <row r="1188" spans="1:104" x14ac:dyDescent="0.25">
      <c r="A1188">
        <v>1187</v>
      </c>
      <c r="B1188">
        <v>80</v>
      </c>
      <c r="C1188" s="24" t="s">
        <v>4120</v>
      </c>
      <c r="D1188" s="12">
        <v>6.6770828247566971</v>
      </c>
      <c r="E1188" s="13">
        <v>0.1205249607356805</v>
      </c>
      <c r="F1188" s="7">
        <v>55.4</v>
      </c>
      <c r="G1188" s="7">
        <f t="shared" si="274"/>
        <v>6.5565578640210163</v>
      </c>
      <c r="H1188" s="15">
        <f t="shared" si="275"/>
        <v>6.797607785492378</v>
      </c>
      <c r="I1188" s="11">
        <f t="shared" si="276"/>
        <v>0.17450038463061979</v>
      </c>
      <c r="J1188" s="32">
        <f t="shared" si="277"/>
        <v>3.1498264373758084E-3</v>
      </c>
      <c r="K1188" s="32">
        <f t="shared" si="278"/>
        <v>317.47781024821245</v>
      </c>
      <c r="L1188" s="8">
        <v>1</v>
      </c>
      <c r="M1188" s="9">
        <v>0</v>
      </c>
      <c r="N1188" s="8">
        <v>0</v>
      </c>
      <c r="O1188" s="9">
        <v>0</v>
      </c>
      <c r="P1188" s="9">
        <v>1</v>
      </c>
      <c r="Q1188" s="9">
        <v>0</v>
      </c>
      <c r="R1188" s="9">
        <v>0</v>
      </c>
      <c r="S1188" s="8">
        <v>97751</v>
      </c>
      <c r="T1188" s="9">
        <v>27</v>
      </c>
      <c r="U1188" s="9">
        <f t="shared" si="279"/>
        <v>97723</v>
      </c>
      <c r="V1188" s="9">
        <f t="shared" si="280"/>
        <v>21</v>
      </c>
      <c r="W1188" s="7">
        <f t="shared" si="284"/>
        <v>7.1149999999999993</v>
      </c>
      <c r="X1188" s="7">
        <v>11.32</v>
      </c>
      <c r="Y1188" s="9">
        <v>0</v>
      </c>
      <c r="Z1188" s="9">
        <v>1</v>
      </c>
      <c r="AA1188" s="9">
        <v>1</v>
      </c>
      <c r="AB1188" s="9">
        <v>0</v>
      </c>
      <c r="AC1188" s="9">
        <v>0</v>
      </c>
      <c r="AD1188" s="29">
        <v>0</v>
      </c>
      <c r="AE1188" s="9">
        <v>0</v>
      </c>
      <c r="AF1188" s="9">
        <v>1</v>
      </c>
      <c r="AG1188" s="29">
        <v>0</v>
      </c>
      <c r="AH1188" s="9">
        <v>1</v>
      </c>
      <c r="AI1188" s="29">
        <v>0</v>
      </c>
      <c r="AJ1188" s="20">
        <v>2002</v>
      </c>
      <c r="AK1188" s="32">
        <v>0.29499999999999998</v>
      </c>
      <c r="AL1188" s="32">
        <v>0.29499999999999998</v>
      </c>
      <c r="AM1188" s="32">
        <v>0.17</v>
      </c>
      <c r="AN1188" s="42">
        <v>0.24</v>
      </c>
      <c r="AO1188" s="41">
        <v>1</v>
      </c>
      <c r="AP1188" s="17">
        <v>0</v>
      </c>
      <c r="AQ1188" s="32">
        <v>0.65</v>
      </c>
      <c r="AR1188" s="39">
        <v>0.35</v>
      </c>
      <c r="AS1188">
        <v>1</v>
      </c>
      <c r="AT1188" s="39">
        <v>0</v>
      </c>
      <c r="AU1188">
        <v>1</v>
      </c>
      <c r="AV1188" s="17">
        <v>0</v>
      </c>
      <c r="AW1188" t="s">
        <v>98</v>
      </c>
      <c r="AX1188" s="17" t="s">
        <v>98</v>
      </c>
      <c r="AY1188" s="17" t="s">
        <v>517</v>
      </c>
      <c r="AZ1188">
        <v>1</v>
      </c>
      <c r="BA1188">
        <v>0</v>
      </c>
      <c r="BB1188">
        <v>0</v>
      </c>
      <c r="BC1188">
        <v>0</v>
      </c>
      <c r="BD1188">
        <v>0</v>
      </c>
      <c r="BE1188">
        <v>0</v>
      </c>
      <c r="BF1188" s="17">
        <v>0</v>
      </c>
      <c r="BG1188">
        <v>1</v>
      </c>
      <c r="BH1188">
        <v>0</v>
      </c>
      <c r="BI1188" s="17">
        <v>0</v>
      </c>
      <c r="BJ1188">
        <v>18137</v>
      </c>
      <c r="BK1188">
        <v>19415</v>
      </c>
      <c r="BL1188" s="24">
        <v>39.15</v>
      </c>
      <c r="BM1188">
        <v>1</v>
      </c>
      <c r="BN1188">
        <v>0</v>
      </c>
      <c r="BO1188">
        <v>0</v>
      </c>
      <c r="BP1188">
        <v>0</v>
      </c>
      <c r="BQ1188">
        <v>0</v>
      </c>
      <c r="BR1188">
        <v>0</v>
      </c>
      <c r="BS1188">
        <v>0</v>
      </c>
      <c r="BT1188" s="17">
        <v>0</v>
      </c>
      <c r="BU1188">
        <v>0</v>
      </c>
      <c r="BV1188">
        <v>0</v>
      </c>
      <c r="BW1188">
        <v>0</v>
      </c>
      <c r="BX1188" s="17">
        <v>1</v>
      </c>
      <c r="BY1188">
        <v>0</v>
      </c>
      <c r="BZ1188">
        <v>0</v>
      </c>
      <c r="CA1188">
        <v>0</v>
      </c>
      <c r="CB1188">
        <v>0</v>
      </c>
      <c r="CC1188" s="17">
        <v>0</v>
      </c>
      <c r="CD1188">
        <v>1</v>
      </c>
      <c r="CE1188">
        <v>0</v>
      </c>
      <c r="CF1188">
        <v>0</v>
      </c>
      <c r="CG1188">
        <v>0</v>
      </c>
      <c r="CH1188">
        <v>0</v>
      </c>
      <c r="CI1188">
        <v>0</v>
      </c>
      <c r="CJ1188">
        <v>1</v>
      </c>
      <c r="CK1188">
        <v>0</v>
      </c>
      <c r="CL1188">
        <v>1</v>
      </c>
      <c r="CM1188">
        <v>1</v>
      </c>
      <c r="CN1188">
        <v>0</v>
      </c>
      <c r="CO1188" s="17">
        <v>0</v>
      </c>
      <c r="CP1188">
        <v>1.159</v>
      </c>
      <c r="CQ1188">
        <v>73</v>
      </c>
      <c r="CR1188">
        <v>1</v>
      </c>
      <c r="CS1188">
        <v>0</v>
      </c>
      <c r="CT1188">
        <v>23</v>
      </c>
      <c r="CZ1188" s="33" t="s">
        <v>85</v>
      </c>
    </row>
    <row r="1189" spans="1:104" x14ac:dyDescent="0.25">
      <c r="A1189">
        <v>1188</v>
      </c>
      <c r="B1189">
        <v>80</v>
      </c>
      <c r="C1189" s="24" t="s">
        <v>4120</v>
      </c>
      <c r="D1189" s="12">
        <v>0.4471698917043021</v>
      </c>
      <c r="E1189" s="13">
        <v>8.130361667350948E-2</v>
      </c>
      <c r="F1189" s="7">
        <v>5.5</v>
      </c>
      <c r="G1189" s="7">
        <f t="shared" si="274"/>
        <v>0.36586627503079261</v>
      </c>
      <c r="H1189" s="15">
        <f t="shared" si="275"/>
        <v>0.5284735083778116</v>
      </c>
      <c r="I1189" s="11">
        <f t="shared" si="276"/>
        <v>6.8402193382589183E-2</v>
      </c>
      <c r="J1189" s="32">
        <f t="shared" si="277"/>
        <v>1.2436762433198035E-2</v>
      </c>
      <c r="K1189" s="32">
        <f t="shared" si="278"/>
        <v>80.406778321233588</v>
      </c>
      <c r="L1189" s="8">
        <v>1</v>
      </c>
      <c r="M1189" s="9">
        <v>0</v>
      </c>
      <c r="N1189" s="8">
        <v>0</v>
      </c>
      <c r="O1189" s="9">
        <v>0</v>
      </c>
      <c r="P1189" s="9">
        <v>1</v>
      </c>
      <c r="Q1189" s="9">
        <v>0</v>
      </c>
      <c r="R1189" s="9">
        <v>0</v>
      </c>
      <c r="S1189" s="8">
        <v>6449</v>
      </c>
      <c r="T1189" s="9">
        <v>13</v>
      </c>
      <c r="U1189" s="9">
        <f t="shared" si="279"/>
        <v>6435</v>
      </c>
      <c r="V1189" s="9">
        <f t="shared" si="280"/>
        <v>21</v>
      </c>
      <c r="W1189" s="7">
        <f t="shared" si="284"/>
        <v>7.4849999999999994</v>
      </c>
      <c r="X1189" s="7">
        <v>11.77</v>
      </c>
      <c r="Y1189" s="9">
        <v>0</v>
      </c>
      <c r="Z1189" s="9">
        <v>1</v>
      </c>
      <c r="AA1189" s="9">
        <v>1</v>
      </c>
      <c r="AB1189" s="9">
        <v>0</v>
      </c>
      <c r="AC1189" s="9">
        <v>0</v>
      </c>
      <c r="AD1189" s="29">
        <v>0</v>
      </c>
      <c r="AE1189" s="9">
        <v>0</v>
      </c>
      <c r="AF1189" s="9">
        <v>1</v>
      </c>
      <c r="AG1189" s="29">
        <v>0</v>
      </c>
      <c r="AH1189" s="9">
        <v>1</v>
      </c>
      <c r="AI1189" s="29">
        <v>0</v>
      </c>
      <c r="AJ1189" s="20">
        <v>2004</v>
      </c>
      <c r="AK1189" s="32">
        <v>0.28499999999999998</v>
      </c>
      <c r="AL1189" s="32">
        <v>0.28499999999999998</v>
      </c>
      <c r="AM1189" s="32">
        <v>0.13</v>
      </c>
      <c r="AN1189" s="42">
        <v>0.3</v>
      </c>
      <c r="AO1189" s="41">
        <v>1</v>
      </c>
      <c r="AP1189" s="17">
        <v>0</v>
      </c>
      <c r="AQ1189">
        <v>0.62</v>
      </c>
      <c r="AR1189" s="39">
        <v>0.38</v>
      </c>
      <c r="AS1189">
        <v>1</v>
      </c>
      <c r="AT1189" s="39">
        <v>0</v>
      </c>
      <c r="AU1189">
        <v>1</v>
      </c>
      <c r="AV1189" s="17">
        <v>0</v>
      </c>
      <c r="AW1189" t="s">
        <v>98</v>
      </c>
      <c r="AX1189" s="17" t="s">
        <v>98</v>
      </c>
      <c r="AY1189" s="17" t="s">
        <v>517</v>
      </c>
      <c r="AZ1189">
        <v>1</v>
      </c>
      <c r="BA1189">
        <v>0</v>
      </c>
      <c r="BB1189">
        <v>0</v>
      </c>
      <c r="BC1189">
        <v>0</v>
      </c>
      <c r="BD1189">
        <v>0</v>
      </c>
      <c r="BE1189">
        <v>0</v>
      </c>
      <c r="BF1189" s="17">
        <v>0</v>
      </c>
      <c r="BG1189">
        <v>1</v>
      </c>
      <c r="BH1189">
        <v>0</v>
      </c>
      <c r="BI1189" s="17">
        <v>0</v>
      </c>
      <c r="BJ1189">
        <v>18496</v>
      </c>
      <c r="BK1189">
        <v>20410</v>
      </c>
      <c r="BL1189" s="24">
        <v>39.950000000000003</v>
      </c>
      <c r="BM1189">
        <v>1</v>
      </c>
      <c r="BN1189">
        <v>0</v>
      </c>
      <c r="BO1189">
        <v>0</v>
      </c>
      <c r="BP1189">
        <v>0</v>
      </c>
      <c r="BQ1189">
        <v>0</v>
      </c>
      <c r="BR1189">
        <v>0</v>
      </c>
      <c r="BS1189">
        <v>0</v>
      </c>
      <c r="BT1189" s="17">
        <v>0</v>
      </c>
      <c r="BU1189">
        <v>0</v>
      </c>
      <c r="BV1189">
        <v>0</v>
      </c>
      <c r="BW1189">
        <v>0</v>
      </c>
      <c r="BX1189" s="17">
        <v>1</v>
      </c>
      <c r="BY1189">
        <v>0</v>
      </c>
      <c r="BZ1189">
        <v>0</v>
      </c>
      <c r="CA1189">
        <v>0</v>
      </c>
      <c r="CB1189">
        <v>0</v>
      </c>
      <c r="CC1189" s="17">
        <v>0</v>
      </c>
      <c r="CD1189">
        <v>1</v>
      </c>
      <c r="CE1189">
        <v>0</v>
      </c>
      <c r="CF1189">
        <v>0</v>
      </c>
      <c r="CG1189">
        <v>0</v>
      </c>
      <c r="CH1189">
        <v>0</v>
      </c>
      <c r="CI1189">
        <v>0</v>
      </c>
      <c r="CJ1189">
        <v>1</v>
      </c>
      <c r="CK1189">
        <v>0</v>
      </c>
      <c r="CL1189">
        <v>1</v>
      </c>
      <c r="CM1189">
        <v>1</v>
      </c>
      <c r="CN1189">
        <v>0</v>
      </c>
      <c r="CO1189" s="17">
        <v>0</v>
      </c>
      <c r="CP1189">
        <v>1.159</v>
      </c>
      <c r="CQ1189">
        <v>73</v>
      </c>
      <c r="CR1189">
        <v>1</v>
      </c>
      <c r="CS1189">
        <v>0</v>
      </c>
      <c r="CT1189">
        <v>23</v>
      </c>
      <c r="CZ1189" s="33" t="s">
        <v>85</v>
      </c>
    </row>
    <row r="1190" spans="1:104" x14ac:dyDescent="0.25">
      <c r="A1190">
        <v>1189</v>
      </c>
      <c r="B1190">
        <v>80</v>
      </c>
      <c r="C1190" s="24" t="s">
        <v>4120</v>
      </c>
      <c r="D1190" s="12">
        <v>2.713192920870688</v>
      </c>
      <c r="E1190" s="13">
        <v>0.29598468227680241</v>
      </c>
      <c r="F1190" s="7">
        <v>9.1666666666666679</v>
      </c>
      <c r="G1190" s="7">
        <f t="shared" si="274"/>
        <v>2.4172082385938856</v>
      </c>
      <c r="H1190" s="15">
        <f t="shared" si="275"/>
        <v>3.0091776031474904</v>
      </c>
      <c r="I1190" s="11">
        <f t="shared" si="276"/>
        <v>0.11353245350380597</v>
      </c>
      <c r="J1190" s="32">
        <f t="shared" si="277"/>
        <v>1.2385358564051558E-2</v>
      </c>
      <c r="K1190" s="32">
        <f t="shared" si="278"/>
        <v>80.740496516790003</v>
      </c>
      <c r="L1190" s="8">
        <v>1</v>
      </c>
      <c r="M1190" s="9">
        <v>0</v>
      </c>
      <c r="N1190" s="8">
        <v>0</v>
      </c>
      <c r="O1190" s="9">
        <v>0</v>
      </c>
      <c r="P1190" s="9">
        <v>1</v>
      </c>
      <c r="Q1190" s="9">
        <v>0</v>
      </c>
      <c r="R1190" s="9">
        <v>0</v>
      </c>
      <c r="S1190" s="8">
        <v>6449</v>
      </c>
      <c r="T1190" s="9">
        <v>13</v>
      </c>
      <c r="U1190" s="9">
        <f t="shared" si="279"/>
        <v>6435</v>
      </c>
      <c r="V1190" s="9">
        <f t="shared" si="280"/>
        <v>21</v>
      </c>
      <c r="W1190" s="7">
        <f t="shared" si="284"/>
        <v>7.4849999999999994</v>
      </c>
      <c r="X1190" s="7">
        <v>11.77</v>
      </c>
      <c r="Y1190" s="9">
        <v>0</v>
      </c>
      <c r="Z1190" s="9">
        <v>1</v>
      </c>
      <c r="AA1190" s="9">
        <v>1</v>
      </c>
      <c r="AB1190" s="9">
        <v>0</v>
      </c>
      <c r="AC1190" s="9">
        <v>0</v>
      </c>
      <c r="AD1190" s="29">
        <v>0</v>
      </c>
      <c r="AE1190" s="9">
        <v>0</v>
      </c>
      <c r="AF1190" s="9">
        <v>1</v>
      </c>
      <c r="AG1190" s="29">
        <v>0</v>
      </c>
      <c r="AH1190" s="9">
        <v>1</v>
      </c>
      <c r="AI1190" s="29">
        <v>0</v>
      </c>
      <c r="AJ1190" s="20">
        <v>2004</v>
      </c>
      <c r="AK1190" s="32">
        <v>0.28499999999999998</v>
      </c>
      <c r="AL1190" s="32">
        <v>0.28499999999999998</v>
      </c>
      <c r="AM1190" s="32">
        <v>0.13</v>
      </c>
      <c r="AN1190" s="42">
        <v>0.3</v>
      </c>
      <c r="AO1190" s="41">
        <v>1</v>
      </c>
      <c r="AP1190" s="17">
        <v>0</v>
      </c>
      <c r="AQ1190">
        <v>0.62</v>
      </c>
      <c r="AR1190" s="39">
        <v>0.38</v>
      </c>
      <c r="AS1190">
        <v>1</v>
      </c>
      <c r="AT1190" s="39">
        <v>0</v>
      </c>
      <c r="AU1190">
        <v>1</v>
      </c>
      <c r="AV1190" s="17">
        <v>0</v>
      </c>
      <c r="AW1190" t="s">
        <v>98</v>
      </c>
      <c r="AX1190" s="17" t="s">
        <v>98</v>
      </c>
      <c r="AY1190" s="17" t="s">
        <v>517</v>
      </c>
      <c r="AZ1190">
        <v>1</v>
      </c>
      <c r="BA1190">
        <v>0</v>
      </c>
      <c r="BB1190">
        <v>0</v>
      </c>
      <c r="BC1190">
        <v>0</v>
      </c>
      <c r="BD1190">
        <v>0</v>
      </c>
      <c r="BE1190">
        <v>0</v>
      </c>
      <c r="BF1190" s="17">
        <v>0</v>
      </c>
      <c r="BG1190">
        <v>1</v>
      </c>
      <c r="BH1190">
        <v>0</v>
      </c>
      <c r="BI1190" s="17">
        <v>0</v>
      </c>
      <c r="BJ1190">
        <v>18496</v>
      </c>
      <c r="BK1190">
        <v>20410</v>
      </c>
      <c r="BL1190" s="24">
        <v>39.950000000000003</v>
      </c>
      <c r="BM1190">
        <v>1</v>
      </c>
      <c r="BN1190">
        <v>0</v>
      </c>
      <c r="BO1190">
        <v>0</v>
      </c>
      <c r="BP1190">
        <v>0</v>
      </c>
      <c r="BQ1190">
        <v>0</v>
      </c>
      <c r="BR1190">
        <v>0</v>
      </c>
      <c r="BS1190">
        <v>0</v>
      </c>
      <c r="BT1190" s="17">
        <v>0</v>
      </c>
      <c r="BU1190">
        <v>0</v>
      </c>
      <c r="BV1190">
        <v>0</v>
      </c>
      <c r="BW1190">
        <v>0</v>
      </c>
      <c r="BX1190" s="17">
        <v>1</v>
      </c>
      <c r="BY1190">
        <v>0</v>
      </c>
      <c r="BZ1190">
        <v>0</v>
      </c>
      <c r="CA1190">
        <v>0</v>
      </c>
      <c r="CB1190">
        <v>0</v>
      </c>
      <c r="CC1190" s="17">
        <v>0</v>
      </c>
      <c r="CD1190">
        <v>1</v>
      </c>
      <c r="CE1190">
        <v>0</v>
      </c>
      <c r="CF1190">
        <v>0</v>
      </c>
      <c r="CG1190">
        <v>0</v>
      </c>
      <c r="CH1190">
        <v>0</v>
      </c>
      <c r="CI1190">
        <v>0</v>
      </c>
      <c r="CJ1190">
        <v>1</v>
      </c>
      <c r="CK1190">
        <v>0</v>
      </c>
      <c r="CL1190">
        <v>1</v>
      </c>
      <c r="CM1190">
        <v>1</v>
      </c>
      <c r="CN1190">
        <v>0</v>
      </c>
      <c r="CO1190" s="17">
        <v>0</v>
      </c>
      <c r="CP1190">
        <v>1.159</v>
      </c>
      <c r="CQ1190">
        <v>73</v>
      </c>
      <c r="CR1190">
        <v>1</v>
      </c>
      <c r="CS1190">
        <v>0</v>
      </c>
      <c r="CT1190">
        <v>23</v>
      </c>
      <c r="CZ1190" s="33" t="s">
        <v>85</v>
      </c>
    </row>
    <row r="1191" spans="1:104" x14ac:dyDescent="0.25">
      <c r="A1191">
        <v>1190</v>
      </c>
      <c r="B1191">
        <v>80</v>
      </c>
      <c r="C1191" s="24" t="s">
        <v>4120</v>
      </c>
      <c r="D1191" s="12">
        <v>5.3090689352061293</v>
      </c>
      <c r="E1191" s="13">
        <v>0.41211950638586398</v>
      </c>
      <c r="F1191" s="7">
        <v>12.882352941176469</v>
      </c>
      <c r="G1191" s="7">
        <f t="shared" si="274"/>
        <v>4.8969494288202657</v>
      </c>
      <c r="H1191" s="15">
        <f t="shared" si="275"/>
        <v>5.7211884415919929</v>
      </c>
      <c r="I1191" s="11">
        <f t="shared" si="276"/>
        <v>0.15855933176486614</v>
      </c>
      <c r="J1191" s="32">
        <f t="shared" si="277"/>
        <v>1.2308258630149428E-2</v>
      </c>
      <c r="K1191" s="32">
        <f t="shared" si="278"/>
        <v>81.246261558923663</v>
      </c>
      <c r="L1191" s="8">
        <v>1</v>
      </c>
      <c r="M1191" s="9">
        <v>0</v>
      </c>
      <c r="N1191" s="8">
        <v>0</v>
      </c>
      <c r="O1191" s="9">
        <v>0</v>
      </c>
      <c r="P1191" s="9">
        <v>1</v>
      </c>
      <c r="Q1191" s="9">
        <v>0</v>
      </c>
      <c r="R1191" s="9">
        <v>0</v>
      </c>
      <c r="S1191" s="8">
        <v>6449</v>
      </c>
      <c r="T1191" s="9">
        <v>13</v>
      </c>
      <c r="U1191" s="9">
        <f t="shared" si="279"/>
        <v>6435</v>
      </c>
      <c r="V1191" s="9">
        <f t="shared" si="280"/>
        <v>21</v>
      </c>
      <c r="W1191" s="7">
        <f t="shared" si="284"/>
        <v>7.4849999999999994</v>
      </c>
      <c r="X1191" s="7">
        <v>11.77</v>
      </c>
      <c r="Y1191" s="9">
        <v>0</v>
      </c>
      <c r="Z1191" s="9">
        <v>1</v>
      </c>
      <c r="AA1191" s="9">
        <v>1</v>
      </c>
      <c r="AB1191" s="9">
        <v>0</v>
      </c>
      <c r="AC1191" s="9">
        <v>0</v>
      </c>
      <c r="AD1191" s="29">
        <v>0</v>
      </c>
      <c r="AE1191" s="9">
        <v>0</v>
      </c>
      <c r="AF1191" s="9">
        <v>1</v>
      </c>
      <c r="AG1191" s="29">
        <v>0</v>
      </c>
      <c r="AH1191" s="9">
        <v>1</v>
      </c>
      <c r="AI1191" s="29">
        <v>0</v>
      </c>
      <c r="AJ1191" s="20">
        <v>2004</v>
      </c>
      <c r="AK1191" s="32">
        <v>0.28499999999999998</v>
      </c>
      <c r="AL1191" s="32">
        <v>0.28499999999999998</v>
      </c>
      <c r="AM1191" s="32">
        <v>0.13</v>
      </c>
      <c r="AN1191" s="42">
        <v>0.3</v>
      </c>
      <c r="AO1191" s="41">
        <v>1</v>
      </c>
      <c r="AP1191" s="17">
        <v>0</v>
      </c>
      <c r="AQ1191">
        <v>0.62</v>
      </c>
      <c r="AR1191" s="39">
        <v>0.38</v>
      </c>
      <c r="AS1191">
        <v>1</v>
      </c>
      <c r="AT1191" s="39">
        <v>0</v>
      </c>
      <c r="AU1191">
        <v>1</v>
      </c>
      <c r="AV1191" s="17">
        <v>0</v>
      </c>
      <c r="AW1191" t="s">
        <v>98</v>
      </c>
      <c r="AX1191" s="17" t="s">
        <v>98</v>
      </c>
      <c r="AY1191" s="17" t="s">
        <v>517</v>
      </c>
      <c r="AZ1191">
        <v>1</v>
      </c>
      <c r="BA1191">
        <v>0</v>
      </c>
      <c r="BB1191">
        <v>0</v>
      </c>
      <c r="BC1191">
        <v>0</v>
      </c>
      <c r="BD1191">
        <v>0</v>
      </c>
      <c r="BE1191">
        <v>0</v>
      </c>
      <c r="BF1191" s="17">
        <v>0</v>
      </c>
      <c r="BG1191">
        <v>1</v>
      </c>
      <c r="BH1191">
        <v>0</v>
      </c>
      <c r="BI1191" s="17">
        <v>0</v>
      </c>
      <c r="BJ1191">
        <v>18496</v>
      </c>
      <c r="BK1191">
        <v>20410</v>
      </c>
      <c r="BL1191" s="24">
        <v>39.950000000000003</v>
      </c>
      <c r="BM1191">
        <v>1</v>
      </c>
      <c r="BN1191">
        <v>0</v>
      </c>
      <c r="BO1191">
        <v>0</v>
      </c>
      <c r="BP1191">
        <v>0</v>
      </c>
      <c r="BQ1191">
        <v>0</v>
      </c>
      <c r="BR1191">
        <v>0</v>
      </c>
      <c r="BS1191">
        <v>0</v>
      </c>
      <c r="BT1191" s="17">
        <v>0</v>
      </c>
      <c r="BU1191">
        <v>0</v>
      </c>
      <c r="BV1191">
        <v>0</v>
      </c>
      <c r="BW1191">
        <v>0</v>
      </c>
      <c r="BX1191" s="17">
        <v>1</v>
      </c>
      <c r="BY1191">
        <v>0</v>
      </c>
      <c r="BZ1191">
        <v>0</v>
      </c>
      <c r="CA1191">
        <v>0</v>
      </c>
      <c r="CB1191">
        <v>0</v>
      </c>
      <c r="CC1191" s="17">
        <v>0</v>
      </c>
      <c r="CD1191">
        <v>1</v>
      </c>
      <c r="CE1191">
        <v>0</v>
      </c>
      <c r="CF1191">
        <v>0</v>
      </c>
      <c r="CG1191">
        <v>0</v>
      </c>
      <c r="CH1191">
        <v>0</v>
      </c>
      <c r="CI1191">
        <v>0</v>
      </c>
      <c r="CJ1191">
        <v>1</v>
      </c>
      <c r="CK1191">
        <v>0</v>
      </c>
      <c r="CL1191">
        <v>1</v>
      </c>
      <c r="CM1191">
        <v>1</v>
      </c>
      <c r="CN1191">
        <v>0</v>
      </c>
      <c r="CO1191" s="17">
        <v>0</v>
      </c>
      <c r="CP1191">
        <v>1.159</v>
      </c>
      <c r="CQ1191">
        <v>73</v>
      </c>
      <c r="CR1191">
        <v>1</v>
      </c>
      <c r="CS1191">
        <v>0</v>
      </c>
      <c r="CT1191">
        <v>23</v>
      </c>
      <c r="CZ1191" s="33" t="s">
        <v>85</v>
      </c>
    </row>
    <row r="1192" spans="1:104" x14ac:dyDescent="0.25">
      <c r="A1192">
        <v>1191</v>
      </c>
      <c r="B1192">
        <v>80</v>
      </c>
      <c r="C1192" s="24" t="s">
        <v>4120</v>
      </c>
      <c r="D1192" s="12">
        <v>0.4946515448805977</v>
      </c>
      <c r="E1192" s="13">
        <v>8.1090417193540612E-2</v>
      </c>
      <c r="F1192" s="7">
        <v>6.1</v>
      </c>
      <c r="G1192" s="7">
        <f t="shared" si="274"/>
        <v>0.41356112768705711</v>
      </c>
      <c r="H1192" s="15">
        <f t="shared" si="275"/>
        <v>0.5757419620741383</v>
      </c>
      <c r="I1192" s="11">
        <f t="shared" si="276"/>
        <v>7.6272587180817308E-2</v>
      </c>
      <c r="J1192" s="32">
        <f t="shared" si="277"/>
        <v>1.2503702816527429E-2</v>
      </c>
      <c r="K1192" s="32">
        <f t="shared" si="278"/>
        <v>79.976308992100897</v>
      </c>
      <c r="L1192" s="8">
        <v>1</v>
      </c>
      <c r="M1192" s="9">
        <v>0</v>
      </c>
      <c r="N1192" s="8">
        <v>0</v>
      </c>
      <c r="O1192" s="9">
        <v>0</v>
      </c>
      <c r="P1192" s="9">
        <v>1</v>
      </c>
      <c r="Q1192" s="9">
        <v>0</v>
      </c>
      <c r="R1192" s="9">
        <v>0</v>
      </c>
      <c r="S1192" s="8">
        <v>6387</v>
      </c>
      <c r="T1192" s="9">
        <v>27</v>
      </c>
      <c r="U1192" s="9">
        <f t="shared" si="279"/>
        <v>6359</v>
      </c>
      <c r="V1192" s="9">
        <f t="shared" si="280"/>
        <v>21</v>
      </c>
      <c r="W1192" s="7">
        <f t="shared" si="284"/>
        <v>7.4849999999999994</v>
      </c>
      <c r="X1192" s="7">
        <v>11.77</v>
      </c>
      <c r="Y1192" s="9">
        <v>0</v>
      </c>
      <c r="Z1192" s="9">
        <v>1</v>
      </c>
      <c r="AA1192" s="9">
        <v>1</v>
      </c>
      <c r="AB1192" s="9">
        <v>0</v>
      </c>
      <c r="AC1192" s="9">
        <v>0</v>
      </c>
      <c r="AD1192" s="29">
        <v>0</v>
      </c>
      <c r="AE1192" s="9">
        <v>0</v>
      </c>
      <c r="AF1192" s="9">
        <v>1</v>
      </c>
      <c r="AG1192" s="29">
        <v>0</v>
      </c>
      <c r="AH1192" s="9">
        <v>1</v>
      </c>
      <c r="AI1192" s="29">
        <v>0</v>
      </c>
      <c r="AJ1192" s="20">
        <v>2004</v>
      </c>
      <c r="AK1192" s="32">
        <v>0.28499999999999998</v>
      </c>
      <c r="AL1192" s="32">
        <v>0.28499999999999998</v>
      </c>
      <c r="AM1192" s="32">
        <v>0.13</v>
      </c>
      <c r="AN1192" s="42">
        <v>0.3</v>
      </c>
      <c r="AO1192" s="41">
        <v>1</v>
      </c>
      <c r="AP1192" s="17">
        <v>0</v>
      </c>
      <c r="AQ1192">
        <v>0.62</v>
      </c>
      <c r="AR1192" s="39">
        <v>0.38</v>
      </c>
      <c r="AS1192">
        <v>1</v>
      </c>
      <c r="AT1192" s="39">
        <v>0</v>
      </c>
      <c r="AU1192">
        <v>1</v>
      </c>
      <c r="AV1192" s="17">
        <v>0</v>
      </c>
      <c r="AW1192" t="s">
        <v>98</v>
      </c>
      <c r="AX1192" s="17" t="s">
        <v>98</v>
      </c>
      <c r="AY1192" s="17" t="s">
        <v>517</v>
      </c>
      <c r="AZ1192">
        <v>1</v>
      </c>
      <c r="BA1192">
        <v>0</v>
      </c>
      <c r="BB1192">
        <v>0</v>
      </c>
      <c r="BC1192">
        <v>0</v>
      </c>
      <c r="BD1192">
        <v>0</v>
      </c>
      <c r="BE1192">
        <v>0</v>
      </c>
      <c r="BF1192" s="17">
        <v>0</v>
      </c>
      <c r="BG1192">
        <v>1</v>
      </c>
      <c r="BH1192">
        <v>0</v>
      </c>
      <c r="BI1192" s="17">
        <v>0</v>
      </c>
      <c r="BJ1192">
        <v>18496</v>
      </c>
      <c r="BK1192">
        <v>20410</v>
      </c>
      <c r="BL1192" s="24">
        <v>39.950000000000003</v>
      </c>
      <c r="BM1192">
        <v>1</v>
      </c>
      <c r="BN1192">
        <v>0</v>
      </c>
      <c r="BO1192">
        <v>0</v>
      </c>
      <c r="BP1192">
        <v>0</v>
      </c>
      <c r="BQ1192">
        <v>0</v>
      </c>
      <c r="BR1192">
        <v>0</v>
      </c>
      <c r="BS1192">
        <v>0</v>
      </c>
      <c r="BT1192" s="17">
        <v>0</v>
      </c>
      <c r="BU1192">
        <v>0</v>
      </c>
      <c r="BV1192">
        <v>0</v>
      </c>
      <c r="BW1192">
        <v>0</v>
      </c>
      <c r="BX1192" s="17">
        <v>1</v>
      </c>
      <c r="BY1192">
        <v>0</v>
      </c>
      <c r="BZ1192">
        <v>0</v>
      </c>
      <c r="CA1192">
        <v>0</v>
      </c>
      <c r="CB1192">
        <v>0</v>
      </c>
      <c r="CC1192" s="17">
        <v>0</v>
      </c>
      <c r="CD1192">
        <v>1</v>
      </c>
      <c r="CE1192">
        <v>0</v>
      </c>
      <c r="CF1192">
        <v>0</v>
      </c>
      <c r="CG1192">
        <v>0</v>
      </c>
      <c r="CH1192">
        <v>0</v>
      </c>
      <c r="CI1192">
        <v>0</v>
      </c>
      <c r="CJ1192">
        <v>1</v>
      </c>
      <c r="CK1192">
        <v>0</v>
      </c>
      <c r="CL1192">
        <v>1</v>
      </c>
      <c r="CM1192">
        <v>1</v>
      </c>
      <c r="CN1192">
        <v>0</v>
      </c>
      <c r="CO1192" s="17">
        <v>0</v>
      </c>
      <c r="CP1192">
        <v>1.159</v>
      </c>
      <c r="CQ1192">
        <v>73</v>
      </c>
      <c r="CR1192">
        <v>1</v>
      </c>
      <c r="CS1192">
        <v>0</v>
      </c>
      <c r="CT1192">
        <v>23</v>
      </c>
      <c r="CZ1192" s="33" t="s">
        <v>85</v>
      </c>
    </row>
    <row r="1193" spans="1:104" x14ac:dyDescent="0.25">
      <c r="A1193">
        <v>1192</v>
      </c>
      <c r="B1193">
        <v>80</v>
      </c>
      <c r="C1193" s="24" t="s">
        <v>4120</v>
      </c>
      <c r="D1193" s="12">
        <v>3.0048542545447088</v>
      </c>
      <c r="E1193" s="13">
        <v>0.29555943487324998</v>
      </c>
      <c r="F1193" s="7">
        <v>10.16666666666667</v>
      </c>
      <c r="G1193" s="7">
        <f t="shared" si="274"/>
        <v>2.7092948196714586</v>
      </c>
      <c r="H1193" s="15">
        <f t="shared" si="275"/>
        <v>3.300413689417959</v>
      </c>
      <c r="I1193" s="11">
        <f t="shared" si="276"/>
        <v>0.12646867643489629</v>
      </c>
      <c r="J1193" s="32">
        <f t="shared" si="277"/>
        <v>1.2439541944416023E-2</v>
      </c>
      <c r="K1193" s="32">
        <f t="shared" si="278"/>
        <v>80.388812101629611</v>
      </c>
      <c r="L1193" s="8">
        <v>1</v>
      </c>
      <c r="M1193" s="9">
        <v>0</v>
      </c>
      <c r="N1193" s="8">
        <v>0</v>
      </c>
      <c r="O1193" s="9">
        <v>0</v>
      </c>
      <c r="P1193" s="9">
        <v>1</v>
      </c>
      <c r="Q1193" s="9">
        <v>0</v>
      </c>
      <c r="R1193" s="9">
        <v>0</v>
      </c>
      <c r="S1193" s="8">
        <v>6387</v>
      </c>
      <c r="T1193" s="9">
        <v>27</v>
      </c>
      <c r="U1193" s="9">
        <f t="shared" si="279"/>
        <v>6359</v>
      </c>
      <c r="V1193" s="9">
        <f t="shared" si="280"/>
        <v>21</v>
      </c>
      <c r="W1193" s="7">
        <f t="shared" si="284"/>
        <v>7.4849999999999994</v>
      </c>
      <c r="X1193" s="7">
        <v>11.77</v>
      </c>
      <c r="Y1193" s="9">
        <v>0</v>
      </c>
      <c r="Z1193" s="9">
        <v>1</v>
      </c>
      <c r="AA1193" s="9">
        <v>1</v>
      </c>
      <c r="AB1193" s="9">
        <v>0</v>
      </c>
      <c r="AC1193" s="9">
        <v>0</v>
      </c>
      <c r="AD1193" s="29">
        <v>0</v>
      </c>
      <c r="AE1193" s="9">
        <v>0</v>
      </c>
      <c r="AF1193" s="9">
        <v>1</v>
      </c>
      <c r="AG1193" s="29">
        <v>0</v>
      </c>
      <c r="AH1193" s="9">
        <v>1</v>
      </c>
      <c r="AI1193" s="29">
        <v>0</v>
      </c>
      <c r="AJ1193" s="20">
        <v>2004</v>
      </c>
      <c r="AK1193" s="32">
        <v>0.28499999999999998</v>
      </c>
      <c r="AL1193" s="32">
        <v>0.28499999999999998</v>
      </c>
      <c r="AM1193" s="32">
        <v>0.13</v>
      </c>
      <c r="AN1193" s="42">
        <v>0.3</v>
      </c>
      <c r="AO1193" s="41">
        <v>1</v>
      </c>
      <c r="AP1193" s="17">
        <v>0</v>
      </c>
      <c r="AQ1193">
        <v>0.62</v>
      </c>
      <c r="AR1193" s="39">
        <v>0.38</v>
      </c>
      <c r="AS1193">
        <v>1</v>
      </c>
      <c r="AT1193" s="39">
        <v>0</v>
      </c>
      <c r="AU1193">
        <v>1</v>
      </c>
      <c r="AV1193" s="17">
        <v>0</v>
      </c>
      <c r="AW1193" t="s">
        <v>98</v>
      </c>
      <c r="AX1193" s="17" t="s">
        <v>98</v>
      </c>
      <c r="AY1193" s="17" t="s">
        <v>517</v>
      </c>
      <c r="AZ1193">
        <v>1</v>
      </c>
      <c r="BA1193">
        <v>0</v>
      </c>
      <c r="BB1193">
        <v>0</v>
      </c>
      <c r="BC1193">
        <v>0</v>
      </c>
      <c r="BD1193">
        <v>0</v>
      </c>
      <c r="BE1193">
        <v>0</v>
      </c>
      <c r="BF1193" s="17">
        <v>0</v>
      </c>
      <c r="BG1193">
        <v>1</v>
      </c>
      <c r="BH1193">
        <v>0</v>
      </c>
      <c r="BI1193" s="17">
        <v>0</v>
      </c>
      <c r="BJ1193">
        <v>18496</v>
      </c>
      <c r="BK1193">
        <v>20410</v>
      </c>
      <c r="BL1193" s="24">
        <v>39.950000000000003</v>
      </c>
      <c r="BM1193">
        <v>1</v>
      </c>
      <c r="BN1193">
        <v>0</v>
      </c>
      <c r="BO1193">
        <v>0</v>
      </c>
      <c r="BP1193">
        <v>0</v>
      </c>
      <c r="BQ1193">
        <v>0</v>
      </c>
      <c r="BR1193">
        <v>0</v>
      </c>
      <c r="BS1193">
        <v>0</v>
      </c>
      <c r="BT1193" s="17">
        <v>0</v>
      </c>
      <c r="BU1193">
        <v>0</v>
      </c>
      <c r="BV1193">
        <v>0</v>
      </c>
      <c r="BW1193">
        <v>0</v>
      </c>
      <c r="BX1193" s="17">
        <v>1</v>
      </c>
      <c r="BY1193">
        <v>0</v>
      </c>
      <c r="BZ1193">
        <v>0</v>
      </c>
      <c r="CA1193">
        <v>0</v>
      </c>
      <c r="CB1193">
        <v>0</v>
      </c>
      <c r="CC1193" s="17">
        <v>0</v>
      </c>
      <c r="CD1193">
        <v>1</v>
      </c>
      <c r="CE1193">
        <v>0</v>
      </c>
      <c r="CF1193">
        <v>0</v>
      </c>
      <c r="CG1193">
        <v>0</v>
      </c>
      <c r="CH1193">
        <v>0</v>
      </c>
      <c r="CI1193">
        <v>0</v>
      </c>
      <c r="CJ1193">
        <v>1</v>
      </c>
      <c r="CK1193">
        <v>0</v>
      </c>
      <c r="CL1193">
        <v>1</v>
      </c>
      <c r="CM1193">
        <v>1</v>
      </c>
      <c r="CN1193">
        <v>0</v>
      </c>
      <c r="CO1193" s="17">
        <v>0</v>
      </c>
      <c r="CP1193">
        <v>1.159</v>
      </c>
      <c r="CQ1193">
        <v>73</v>
      </c>
      <c r="CR1193">
        <v>1</v>
      </c>
      <c r="CS1193">
        <v>0</v>
      </c>
      <c r="CT1193">
        <v>23</v>
      </c>
      <c r="CZ1193" s="33" t="s">
        <v>85</v>
      </c>
    </row>
    <row r="1194" spans="1:104" x14ac:dyDescent="0.25">
      <c r="A1194">
        <v>1193</v>
      </c>
      <c r="B1194">
        <v>80</v>
      </c>
      <c r="C1194" s="24" t="s">
        <v>4120</v>
      </c>
      <c r="D1194" s="12">
        <v>6.0188662455885833</v>
      </c>
      <c r="E1194" s="13">
        <v>0.41593791128051177</v>
      </c>
      <c r="F1194" s="7">
        <v>14.47058823529412</v>
      </c>
      <c r="G1194" s="7">
        <f t="shared" si="274"/>
        <v>5.6029283343080714</v>
      </c>
      <c r="H1194" s="15">
        <f t="shared" si="275"/>
        <v>6.4348041568690952</v>
      </c>
      <c r="I1194" s="11">
        <f t="shared" si="276"/>
        <v>0.1785486036637278</v>
      </c>
      <c r="J1194" s="32">
        <f t="shared" si="277"/>
        <v>1.2338724643428341E-2</v>
      </c>
      <c r="K1194" s="32">
        <f t="shared" si="278"/>
        <v>81.04565333116534</v>
      </c>
      <c r="L1194" s="8">
        <v>1</v>
      </c>
      <c r="M1194" s="9">
        <v>0</v>
      </c>
      <c r="N1194" s="8">
        <v>0</v>
      </c>
      <c r="O1194" s="9">
        <v>0</v>
      </c>
      <c r="P1194" s="9">
        <v>1</v>
      </c>
      <c r="Q1194" s="9">
        <v>0</v>
      </c>
      <c r="R1194" s="9">
        <v>0</v>
      </c>
      <c r="S1194" s="8">
        <v>6387</v>
      </c>
      <c r="T1194" s="9">
        <v>27</v>
      </c>
      <c r="U1194" s="9">
        <f t="shared" si="279"/>
        <v>6359</v>
      </c>
      <c r="V1194" s="9">
        <f t="shared" si="280"/>
        <v>21</v>
      </c>
      <c r="W1194" s="7">
        <f t="shared" si="284"/>
        <v>7.4849999999999994</v>
      </c>
      <c r="X1194" s="7">
        <v>11.77</v>
      </c>
      <c r="Y1194" s="9">
        <v>0</v>
      </c>
      <c r="Z1194" s="9">
        <v>1</v>
      </c>
      <c r="AA1194" s="9">
        <v>1</v>
      </c>
      <c r="AB1194" s="9">
        <v>0</v>
      </c>
      <c r="AC1194" s="9">
        <v>0</v>
      </c>
      <c r="AD1194" s="29">
        <v>0</v>
      </c>
      <c r="AE1194" s="9">
        <v>0</v>
      </c>
      <c r="AF1194" s="9">
        <v>1</v>
      </c>
      <c r="AG1194" s="29">
        <v>0</v>
      </c>
      <c r="AH1194" s="9">
        <v>1</v>
      </c>
      <c r="AI1194" s="29">
        <v>0</v>
      </c>
      <c r="AJ1194" s="20">
        <v>2004</v>
      </c>
      <c r="AK1194" s="32">
        <v>0.28499999999999998</v>
      </c>
      <c r="AL1194" s="32">
        <v>0.28499999999999998</v>
      </c>
      <c r="AM1194" s="32">
        <v>0.13</v>
      </c>
      <c r="AN1194" s="42">
        <v>0.3</v>
      </c>
      <c r="AO1194" s="41">
        <v>1</v>
      </c>
      <c r="AP1194" s="17">
        <v>0</v>
      </c>
      <c r="AQ1194">
        <v>0.62</v>
      </c>
      <c r="AR1194" s="39">
        <v>0.38</v>
      </c>
      <c r="AS1194">
        <v>1</v>
      </c>
      <c r="AT1194" s="39">
        <v>0</v>
      </c>
      <c r="AU1194">
        <v>1</v>
      </c>
      <c r="AV1194" s="17">
        <v>0</v>
      </c>
      <c r="AW1194" t="s">
        <v>98</v>
      </c>
      <c r="AX1194" s="17" t="s">
        <v>98</v>
      </c>
      <c r="AY1194" s="17" t="s">
        <v>517</v>
      </c>
      <c r="AZ1194">
        <v>1</v>
      </c>
      <c r="BA1194">
        <v>0</v>
      </c>
      <c r="BB1194">
        <v>0</v>
      </c>
      <c r="BC1194">
        <v>0</v>
      </c>
      <c r="BD1194">
        <v>0</v>
      </c>
      <c r="BE1194">
        <v>0</v>
      </c>
      <c r="BF1194" s="17">
        <v>0</v>
      </c>
      <c r="BG1194">
        <v>1</v>
      </c>
      <c r="BH1194">
        <v>0</v>
      </c>
      <c r="BI1194" s="17">
        <v>0</v>
      </c>
      <c r="BJ1194">
        <v>18496</v>
      </c>
      <c r="BK1194">
        <v>20410</v>
      </c>
      <c r="BL1194" s="24">
        <v>39.950000000000003</v>
      </c>
      <c r="BM1194">
        <v>1</v>
      </c>
      <c r="BN1194">
        <v>0</v>
      </c>
      <c r="BO1194">
        <v>0</v>
      </c>
      <c r="BP1194">
        <v>0</v>
      </c>
      <c r="BQ1194">
        <v>0</v>
      </c>
      <c r="BR1194">
        <v>0</v>
      </c>
      <c r="BS1194">
        <v>0</v>
      </c>
      <c r="BT1194" s="17">
        <v>0</v>
      </c>
      <c r="BU1194">
        <v>0</v>
      </c>
      <c r="BV1194">
        <v>0</v>
      </c>
      <c r="BW1194">
        <v>0</v>
      </c>
      <c r="BX1194" s="17">
        <v>1</v>
      </c>
      <c r="BY1194">
        <v>0</v>
      </c>
      <c r="BZ1194">
        <v>0</v>
      </c>
      <c r="CA1194">
        <v>0</v>
      </c>
      <c r="CB1194">
        <v>0</v>
      </c>
      <c r="CC1194" s="17">
        <v>0</v>
      </c>
      <c r="CD1194">
        <v>1</v>
      </c>
      <c r="CE1194">
        <v>0</v>
      </c>
      <c r="CF1194">
        <v>0</v>
      </c>
      <c r="CG1194">
        <v>0</v>
      </c>
      <c r="CH1194">
        <v>0</v>
      </c>
      <c r="CI1194">
        <v>0</v>
      </c>
      <c r="CJ1194">
        <v>1</v>
      </c>
      <c r="CK1194">
        <v>0</v>
      </c>
      <c r="CL1194">
        <v>1</v>
      </c>
      <c r="CM1194">
        <v>1</v>
      </c>
      <c r="CN1194">
        <v>0</v>
      </c>
      <c r="CO1194" s="17">
        <v>0</v>
      </c>
      <c r="CP1194">
        <v>1.159</v>
      </c>
      <c r="CQ1194">
        <v>73</v>
      </c>
      <c r="CR1194">
        <v>1</v>
      </c>
      <c r="CS1194">
        <v>0</v>
      </c>
      <c r="CT1194">
        <v>23</v>
      </c>
      <c r="CZ1194" s="33" t="s">
        <v>85</v>
      </c>
    </row>
    <row r="1195" spans="1:104" x14ac:dyDescent="0.25">
      <c r="A1195">
        <v>1194</v>
      </c>
      <c r="B1195">
        <v>80</v>
      </c>
      <c r="C1195" s="24" t="s">
        <v>4120</v>
      </c>
      <c r="D1195" s="12">
        <v>0.3914607630530309</v>
      </c>
      <c r="E1195" s="13">
        <v>7.3398893072443294E-2</v>
      </c>
      <c r="F1195" s="7">
        <v>5.333333333333333</v>
      </c>
      <c r="G1195" s="7">
        <f t="shared" si="274"/>
        <v>0.31806186998058761</v>
      </c>
      <c r="H1195" s="15">
        <f t="shared" si="275"/>
        <v>0.4648596561254742</v>
      </c>
      <c r="I1195" s="11">
        <f t="shared" si="276"/>
        <v>6.6889421677383293E-2</v>
      </c>
      <c r="J1195" s="32">
        <f t="shared" si="277"/>
        <v>1.2541766564509369E-2</v>
      </c>
      <c r="K1195" s="32">
        <f t="shared" si="278"/>
        <v>79.733584169059185</v>
      </c>
      <c r="L1195" s="8">
        <v>1</v>
      </c>
      <c r="M1195" s="9">
        <v>0</v>
      </c>
      <c r="N1195" s="8">
        <v>0</v>
      </c>
      <c r="O1195" s="9">
        <v>0</v>
      </c>
      <c r="P1195" s="9">
        <v>1</v>
      </c>
      <c r="Q1195" s="9">
        <v>0</v>
      </c>
      <c r="R1195" s="9">
        <v>0</v>
      </c>
      <c r="S1195" s="8">
        <v>6357</v>
      </c>
      <c r="T1195" s="9">
        <v>27</v>
      </c>
      <c r="U1195" s="9">
        <f t="shared" si="279"/>
        <v>6329</v>
      </c>
      <c r="V1195" s="9">
        <f t="shared" si="280"/>
        <v>21</v>
      </c>
      <c r="W1195" s="7">
        <f t="shared" si="284"/>
        <v>7.4849999999999994</v>
      </c>
      <c r="X1195" s="7">
        <v>11.77</v>
      </c>
      <c r="Y1195" s="9">
        <v>0</v>
      </c>
      <c r="Z1195" s="9">
        <v>1</v>
      </c>
      <c r="AA1195" s="9">
        <v>1</v>
      </c>
      <c r="AB1195" s="9">
        <v>0</v>
      </c>
      <c r="AC1195" s="9">
        <v>0</v>
      </c>
      <c r="AD1195" s="29">
        <v>0</v>
      </c>
      <c r="AE1195" s="9">
        <v>0</v>
      </c>
      <c r="AF1195" s="9">
        <v>1</v>
      </c>
      <c r="AG1195" s="29">
        <v>0</v>
      </c>
      <c r="AH1195" s="9">
        <v>1</v>
      </c>
      <c r="AI1195" s="29">
        <v>0</v>
      </c>
      <c r="AJ1195" s="20">
        <v>2004</v>
      </c>
      <c r="AK1195" s="32">
        <v>0.28499999999999998</v>
      </c>
      <c r="AL1195" s="32">
        <v>0.28499999999999998</v>
      </c>
      <c r="AM1195" s="32">
        <v>0.13</v>
      </c>
      <c r="AN1195" s="42">
        <v>0.3</v>
      </c>
      <c r="AO1195" s="41">
        <v>1</v>
      </c>
      <c r="AP1195" s="17">
        <v>0</v>
      </c>
      <c r="AQ1195">
        <v>0.62</v>
      </c>
      <c r="AR1195" s="39">
        <v>0.38</v>
      </c>
      <c r="AS1195">
        <v>1</v>
      </c>
      <c r="AT1195" s="39">
        <v>0</v>
      </c>
      <c r="AU1195">
        <v>1</v>
      </c>
      <c r="AV1195" s="17">
        <v>0</v>
      </c>
      <c r="AW1195" t="s">
        <v>98</v>
      </c>
      <c r="AX1195" s="17" t="s">
        <v>98</v>
      </c>
      <c r="AY1195" s="17" t="s">
        <v>517</v>
      </c>
      <c r="AZ1195">
        <v>1</v>
      </c>
      <c r="BA1195">
        <v>0</v>
      </c>
      <c r="BB1195">
        <v>0</v>
      </c>
      <c r="BC1195">
        <v>0</v>
      </c>
      <c r="BD1195">
        <v>0</v>
      </c>
      <c r="BE1195">
        <v>0</v>
      </c>
      <c r="BF1195" s="17">
        <v>0</v>
      </c>
      <c r="BG1195">
        <v>1</v>
      </c>
      <c r="BH1195">
        <v>0</v>
      </c>
      <c r="BI1195" s="17">
        <v>0</v>
      </c>
      <c r="BJ1195">
        <v>18496</v>
      </c>
      <c r="BK1195">
        <v>20410</v>
      </c>
      <c r="BL1195" s="24">
        <v>39.950000000000003</v>
      </c>
      <c r="BM1195">
        <v>1</v>
      </c>
      <c r="BN1195">
        <v>0</v>
      </c>
      <c r="BO1195">
        <v>0</v>
      </c>
      <c r="BP1195">
        <v>0</v>
      </c>
      <c r="BQ1195">
        <v>0</v>
      </c>
      <c r="BR1195">
        <v>0</v>
      </c>
      <c r="BS1195">
        <v>0</v>
      </c>
      <c r="BT1195" s="17">
        <v>0</v>
      </c>
      <c r="BU1195">
        <v>0</v>
      </c>
      <c r="BV1195">
        <v>0</v>
      </c>
      <c r="BW1195">
        <v>0</v>
      </c>
      <c r="BX1195" s="17">
        <v>1</v>
      </c>
      <c r="BY1195">
        <v>0</v>
      </c>
      <c r="BZ1195">
        <v>0</v>
      </c>
      <c r="CA1195">
        <v>0</v>
      </c>
      <c r="CB1195">
        <v>0</v>
      </c>
      <c r="CC1195" s="17">
        <v>0</v>
      </c>
      <c r="CD1195">
        <v>1</v>
      </c>
      <c r="CE1195">
        <v>0</v>
      </c>
      <c r="CF1195">
        <v>0</v>
      </c>
      <c r="CG1195">
        <v>0</v>
      </c>
      <c r="CH1195">
        <v>0</v>
      </c>
      <c r="CI1195">
        <v>0</v>
      </c>
      <c r="CJ1195">
        <v>1</v>
      </c>
      <c r="CK1195">
        <v>0</v>
      </c>
      <c r="CL1195">
        <v>1</v>
      </c>
      <c r="CM1195">
        <v>1</v>
      </c>
      <c r="CN1195">
        <v>0</v>
      </c>
      <c r="CO1195" s="17">
        <v>0</v>
      </c>
      <c r="CP1195">
        <v>1.159</v>
      </c>
      <c r="CQ1195">
        <v>73</v>
      </c>
      <c r="CR1195">
        <v>1</v>
      </c>
      <c r="CS1195">
        <v>0</v>
      </c>
      <c r="CT1195">
        <v>23</v>
      </c>
      <c r="CZ1195" s="33" t="s">
        <v>85</v>
      </c>
    </row>
    <row r="1196" spans="1:104" x14ac:dyDescent="0.25">
      <c r="A1196">
        <v>1195</v>
      </c>
      <c r="B1196">
        <v>80</v>
      </c>
      <c r="C1196" s="24" t="s">
        <v>4120</v>
      </c>
      <c r="D1196" s="12">
        <v>2.9563014098699991</v>
      </c>
      <c r="E1196" s="13">
        <v>0.3011047732274999</v>
      </c>
      <c r="F1196" s="7">
        <v>9.8181818181818183</v>
      </c>
      <c r="G1196" s="7">
        <f t="shared" si="274"/>
        <v>2.6551966366424993</v>
      </c>
      <c r="H1196" s="15">
        <f t="shared" si="275"/>
        <v>3.257406183097499</v>
      </c>
      <c r="I1196" s="11">
        <f t="shared" si="276"/>
        <v>0.12248448981753009</v>
      </c>
      <c r="J1196" s="32">
        <f t="shared" si="277"/>
        <v>1.2475272111044728E-2</v>
      </c>
      <c r="K1196" s="32">
        <f t="shared" si="278"/>
        <v>80.158572181737853</v>
      </c>
      <c r="L1196" s="8">
        <v>1</v>
      </c>
      <c r="M1196" s="9">
        <v>0</v>
      </c>
      <c r="N1196" s="8">
        <v>0</v>
      </c>
      <c r="O1196" s="9">
        <v>0</v>
      </c>
      <c r="P1196" s="9">
        <v>1</v>
      </c>
      <c r="Q1196" s="9">
        <v>0</v>
      </c>
      <c r="R1196" s="9">
        <v>0</v>
      </c>
      <c r="S1196" s="8">
        <v>6357</v>
      </c>
      <c r="T1196" s="9">
        <v>27</v>
      </c>
      <c r="U1196" s="9">
        <f t="shared" si="279"/>
        <v>6329</v>
      </c>
      <c r="V1196" s="9">
        <f t="shared" si="280"/>
        <v>21</v>
      </c>
      <c r="W1196" s="7">
        <f t="shared" si="284"/>
        <v>7.4849999999999994</v>
      </c>
      <c r="X1196" s="7">
        <v>11.77</v>
      </c>
      <c r="Y1196" s="9">
        <v>0</v>
      </c>
      <c r="Z1196" s="9">
        <v>1</v>
      </c>
      <c r="AA1196" s="9">
        <v>1</v>
      </c>
      <c r="AB1196" s="9">
        <v>0</v>
      </c>
      <c r="AC1196" s="9">
        <v>0</v>
      </c>
      <c r="AD1196" s="29">
        <v>0</v>
      </c>
      <c r="AE1196" s="9">
        <v>0</v>
      </c>
      <c r="AF1196" s="9">
        <v>1</v>
      </c>
      <c r="AG1196" s="29">
        <v>0</v>
      </c>
      <c r="AH1196" s="9">
        <v>1</v>
      </c>
      <c r="AI1196" s="29">
        <v>0</v>
      </c>
      <c r="AJ1196" s="20">
        <v>2004</v>
      </c>
      <c r="AK1196" s="32">
        <v>0.28499999999999998</v>
      </c>
      <c r="AL1196" s="32">
        <v>0.28499999999999998</v>
      </c>
      <c r="AM1196" s="32">
        <v>0.13</v>
      </c>
      <c r="AN1196" s="42">
        <v>0.3</v>
      </c>
      <c r="AO1196" s="41">
        <v>1</v>
      </c>
      <c r="AP1196" s="17">
        <v>0</v>
      </c>
      <c r="AQ1196">
        <v>0.62</v>
      </c>
      <c r="AR1196" s="39">
        <v>0.38</v>
      </c>
      <c r="AS1196">
        <v>1</v>
      </c>
      <c r="AT1196" s="39">
        <v>0</v>
      </c>
      <c r="AU1196">
        <v>1</v>
      </c>
      <c r="AV1196" s="17">
        <v>0</v>
      </c>
      <c r="AW1196" t="s">
        <v>98</v>
      </c>
      <c r="AX1196" s="17" t="s">
        <v>98</v>
      </c>
      <c r="AY1196" s="17" t="s">
        <v>517</v>
      </c>
      <c r="AZ1196">
        <v>1</v>
      </c>
      <c r="BA1196">
        <v>0</v>
      </c>
      <c r="BB1196">
        <v>0</v>
      </c>
      <c r="BC1196">
        <v>0</v>
      </c>
      <c r="BD1196">
        <v>0</v>
      </c>
      <c r="BE1196">
        <v>0</v>
      </c>
      <c r="BF1196" s="17">
        <v>0</v>
      </c>
      <c r="BG1196">
        <v>1</v>
      </c>
      <c r="BH1196">
        <v>0</v>
      </c>
      <c r="BI1196" s="17">
        <v>0</v>
      </c>
      <c r="BJ1196">
        <v>18496</v>
      </c>
      <c r="BK1196">
        <v>20410</v>
      </c>
      <c r="BL1196" s="24">
        <v>39.950000000000003</v>
      </c>
      <c r="BM1196">
        <v>1</v>
      </c>
      <c r="BN1196">
        <v>0</v>
      </c>
      <c r="BO1196">
        <v>0</v>
      </c>
      <c r="BP1196">
        <v>0</v>
      </c>
      <c r="BQ1196">
        <v>0</v>
      </c>
      <c r="BR1196">
        <v>0</v>
      </c>
      <c r="BS1196">
        <v>0</v>
      </c>
      <c r="BT1196" s="17">
        <v>0</v>
      </c>
      <c r="BU1196">
        <v>0</v>
      </c>
      <c r="BV1196">
        <v>0</v>
      </c>
      <c r="BW1196">
        <v>0</v>
      </c>
      <c r="BX1196" s="17">
        <v>1</v>
      </c>
      <c r="BY1196">
        <v>0</v>
      </c>
      <c r="BZ1196">
        <v>0</v>
      </c>
      <c r="CA1196">
        <v>0</v>
      </c>
      <c r="CB1196">
        <v>0</v>
      </c>
      <c r="CC1196" s="17">
        <v>0</v>
      </c>
      <c r="CD1196">
        <v>1</v>
      </c>
      <c r="CE1196">
        <v>0</v>
      </c>
      <c r="CF1196">
        <v>0</v>
      </c>
      <c r="CG1196">
        <v>0</v>
      </c>
      <c r="CH1196">
        <v>0</v>
      </c>
      <c r="CI1196">
        <v>0</v>
      </c>
      <c r="CJ1196">
        <v>1</v>
      </c>
      <c r="CK1196">
        <v>0</v>
      </c>
      <c r="CL1196">
        <v>1</v>
      </c>
      <c r="CM1196">
        <v>1</v>
      </c>
      <c r="CN1196">
        <v>0</v>
      </c>
      <c r="CO1196" s="17">
        <v>0</v>
      </c>
      <c r="CP1196">
        <v>1.159</v>
      </c>
      <c r="CQ1196">
        <v>73</v>
      </c>
      <c r="CR1196">
        <v>1</v>
      </c>
      <c r="CS1196">
        <v>0</v>
      </c>
      <c r="CT1196">
        <v>23</v>
      </c>
      <c r="CZ1196" s="33" t="s">
        <v>85</v>
      </c>
    </row>
    <row r="1197" spans="1:104" x14ac:dyDescent="0.25">
      <c r="A1197">
        <v>1196</v>
      </c>
      <c r="B1197">
        <v>80</v>
      </c>
      <c r="C1197" s="24" t="s">
        <v>4120</v>
      </c>
      <c r="D1197" s="12">
        <v>5.6409011699540601</v>
      </c>
      <c r="E1197" s="13">
        <v>0.40292151213957578</v>
      </c>
      <c r="F1197" s="7">
        <v>14</v>
      </c>
      <c r="G1197" s="7">
        <f t="shared" si="274"/>
        <v>5.2379796578144839</v>
      </c>
      <c r="H1197" s="15">
        <f t="shared" si="275"/>
        <v>6.0438226820936363</v>
      </c>
      <c r="I1197" s="11">
        <f t="shared" si="276"/>
        <v>0.1733156489652484</v>
      </c>
      <c r="J1197" s="32">
        <f t="shared" si="277"/>
        <v>1.2379689211803458E-2</v>
      </c>
      <c r="K1197" s="32">
        <f t="shared" si="278"/>
        <v>80.777472107017559</v>
      </c>
      <c r="L1197" s="8">
        <v>1</v>
      </c>
      <c r="M1197" s="9">
        <v>0</v>
      </c>
      <c r="N1197" s="8">
        <v>0</v>
      </c>
      <c r="O1197" s="9">
        <v>0</v>
      </c>
      <c r="P1197" s="9">
        <v>1</v>
      </c>
      <c r="Q1197" s="9">
        <v>0</v>
      </c>
      <c r="R1197" s="9">
        <v>0</v>
      </c>
      <c r="S1197" s="8">
        <v>6357</v>
      </c>
      <c r="T1197" s="9">
        <v>27</v>
      </c>
      <c r="U1197" s="9">
        <f t="shared" si="279"/>
        <v>6329</v>
      </c>
      <c r="V1197" s="9">
        <f t="shared" si="280"/>
        <v>21</v>
      </c>
      <c r="W1197" s="7">
        <f t="shared" si="284"/>
        <v>7.4849999999999994</v>
      </c>
      <c r="X1197" s="7">
        <v>11.77</v>
      </c>
      <c r="Y1197" s="9">
        <v>0</v>
      </c>
      <c r="Z1197" s="9">
        <v>1</v>
      </c>
      <c r="AA1197" s="9">
        <v>1</v>
      </c>
      <c r="AB1197" s="9">
        <v>0</v>
      </c>
      <c r="AC1197" s="9">
        <v>0</v>
      </c>
      <c r="AD1197" s="29">
        <v>0</v>
      </c>
      <c r="AE1197" s="9">
        <v>0</v>
      </c>
      <c r="AF1197" s="9">
        <v>1</v>
      </c>
      <c r="AG1197" s="29">
        <v>0</v>
      </c>
      <c r="AH1197" s="9">
        <v>1</v>
      </c>
      <c r="AI1197" s="29">
        <v>0</v>
      </c>
      <c r="AJ1197" s="20">
        <v>2004</v>
      </c>
      <c r="AK1197" s="32">
        <v>0.28499999999999998</v>
      </c>
      <c r="AL1197" s="32">
        <v>0.28499999999999998</v>
      </c>
      <c r="AM1197" s="32">
        <v>0.13</v>
      </c>
      <c r="AN1197" s="42">
        <v>0.3</v>
      </c>
      <c r="AO1197" s="41">
        <v>1</v>
      </c>
      <c r="AP1197" s="17">
        <v>0</v>
      </c>
      <c r="AQ1197">
        <v>0.62</v>
      </c>
      <c r="AR1197" s="39">
        <v>0.38</v>
      </c>
      <c r="AS1197">
        <v>1</v>
      </c>
      <c r="AT1197" s="39">
        <v>0</v>
      </c>
      <c r="AU1197">
        <v>1</v>
      </c>
      <c r="AV1197" s="17">
        <v>0</v>
      </c>
      <c r="AW1197" t="s">
        <v>98</v>
      </c>
      <c r="AX1197" s="17" t="s">
        <v>98</v>
      </c>
      <c r="AY1197" s="17" t="s">
        <v>517</v>
      </c>
      <c r="AZ1197">
        <v>1</v>
      </c>
      <c r="BA1197">
        <v>0</v>
      </c>
      <c r="BB1197">
        <v>0</v>
      </c>
      <c r="BC1197">
        <v>0</v>
      </c>
      <c r="BD1197">
        <v>0</v>
      </c>
      <c r="BE1197">
        <v>0</v>
      </c>
      <c r="BF1197" s="17">
        <v>0</v>
      </c>
      <c r="BG1197">
        <v>1</v>
      </c>
      <c r="BH1197">
        <v>0</v>
      </c>
      <c r="BI1197" s="17">
        <v>0</v>
      </c>
      <c r="BJ1197">
        <v>18496</v>
      </c>
      <c r="BK1197">
        <v>20410</v>
      </c>
      <c r="BL1197" s="24">
        <v>39.950000000000003</v>
      </c>
      <c r="BM1197">
        <v>1</v>
      </c>
      <c r="BN1197">
        <v>0</v>
      </c>
      <c r="BO1197">
        <v>0</v>
      </c>
      <c r="BP1197">
        <v>0</v>
      </c>
      <c r="BQ1197">
        <v>0</v>
      </c>
      <c r="BR1197">
        <v>0</v>
      </c>
      <c r="BS1197">
        <v>0</v>
      </c>
      <c r="BT1197" s="17">
        <v>0</v>
      </c>
      <c r="BU1197">
        <v>0</v>
      </c>
      <c r="BV1197">
        <v>0</v>
      </c>
      <c r="BW1197">
        <v>0</v>
      </c>
      <c r="BX1197" s="17">
        <v>1</v>
      </c>
      <c r="BY1197">
        <v>0</v>
      </c>
      <c r="BZ1197">
        <v>0</v>
      </c>
      <c r="CA1197">
        <v>0</v>
      </c>
      <c r="CB1197">
        <v>0</v>
      </c>
      <c r="CC1197" s="17">
        <v>0</v>
      </c>
      <c r="CD1197">
        <v>1</v>
      </c>
      <c r="CE1197">
        <v>0</v>
      </c>
      <c r="CF1197">
        <v>0</v>
      </c>
      <c r="CG1197">
        <v>0</v>
      </c>
      <c r="CH1197">
        <v>0</v>
      </c>
      <c r="CI1197">
        <v>0</v>
      </c>
      <c r="CJ1197">
        <v>1</v>
      </c>
      <c r="CK1197">
        <v>0</v>
      </c>
      <c r="CL1197">
        <v>1</v>
      </c>
      <c r="CM1197">
        <v>1</v>
      </c>
      <c r="CN1197">
        <v>0</v>
      </c>
      <c r="CO1197" s="17">
        <v>0</v>
      </c>
      <c r="CP1197">
        <v>1.159</v>
      </c>
      <c r="CQ1197">
        <v>73</v>
      </c>
      <c r="CR1197">
        <v>1</v>
      </c>
      <c r="CS1197">
        <v>0</v>
      </c>
      <c r="CT1197">
        <v>23</v>
      </c>
      <c r="CZ1197" s="33" t="s">
        <v>85</v>
      </c>
    </row>
    <row r="1198" spans="1:104" x14ac:dyDescent="0.25">
      <c r="A1198">
        <v>1197</v>
      </c>
      <c r="B1198">
        <v>80</v>
      </c>
      <c r="C1198" s="24" t="s">
        <v>4120</v>
      </c>
      <c r="D1198" s="12">
        <v>0.43128765598297042</v>
      </c>
      <c r="E1198" s="13">
        <v>8.9512532373824047E-2</v>
      </c>
      <c r="F1198" s="7">
        <v>4.8181818181818166</v>
      </c>
      <c r="G1198" s="7">
        <f t="shared" si="274"/>
        <v>0.34177512360914636</v>
      </c>
      <c r="H1198" s="15">
        <f t="shared" si="275"/>
        <v>0.52080018835679442</v>
      </c>
      <c r="I1198" s="11">
        <f t="shared" si="276"/>
        <v>6.8439703753606626E-2</v>
      </c>
      <c r="J1198" s="32">
        <f t="shared" si="277"/>
        <v>1.4204466816786287E-2</v>
      </c>
      <c r="K1198" s="32">
        <f t="shared" si="278"/>
        <v>70.400389743474136</v>
      </c>
      <c r="L1198" s="8">
        <v>1</v>
      </c>
      <c r="M1198" s="9">
        <v>0</v>
      </c>
      <c r="N1198" s="8">
        <v>0</v>
      </c>
      <c r="O1198" s="9">
        <v>0</v>
      </c>
      <c r="P1198" s="9">
        <v>1</v>
      </c>
      <c r="Q1198" s="9">
        <v>0</v>
      </c>
      <c r="R1198" s="9">
        <v>0</v>
      </c>
      <c r="S1198" s="8">
        <v>4961</v>
      </c>
      <c r="T1198" s="9">
        <v>27</v>
      </c>
      <c r="U1198" s="9">
        <f t="shared" si="279"/>
        <v>4933</v>
      </c>
      <c r="V1198" s="9">
        <f t="shared" si="280"/>
        <v>21</v>
      </c>
      <c r="W1198" s="7">
        <f t="shared" si="284"/>
        <v>7.4849999999999994</v>
      </c>
      <c r="X1198" s="7">
        <v>11.77</v>
      </c>
      <c r="Y1198" s="9">
        <v>0</v>
      </c>
      <c r="Z1198" s="9">
        <v>1</v>
      </c>
      <c r="AA1198" s="9">
        <v>1</v>
      </c>
      <c r="AB1198" s="9">
        <v>0</v>
      </c>
      <c r="AC1198" s="9">
        <v>0</v>
      </c>
      <c r="AD1198" s="29">
        <v>0</v>
      </c>
      <c r="AE1198" s="9">
        <v>0</v>
      </c>
      <c r="AF1198" s="9">
        <v>1</v>
      </c>
      <c r="AG1198" s="29">
        <v>0</v>
      </c>
      <c r="AH1198" s="9">
        <v>1</v>
      </c>
      <c r="AI1198" s="29">
        <v>0</v>
      </c>
      <c r="AJ1198" s="20">
        <v>2004</v>
      </c>
      <c r="AK1198" s="32">
        <v>0.28499999999999998</v>
      </c>
      <c r="AL1198" s="32">
        <v>0.28499999999999998</v>
      </c>
      <c r="AM1198" s="32">
        <v>0.13</v>
      </c>
      <c r="AN1198" s="42">
        <v>0.3</v>
      </c>
      <c r="AO1198" s="41">
        <v>1</v>
      </c>
      <c r="AP1198" s="17">
        <v>0</v>
      </c>
      <c r="AQ1198">
        <v>0.62</v>
      </c>
      <c r="AR1198" s="39">
        <v>0.38</v>
      </c>
      <c r="AS1198">
        <v>1</v>
      </c>
      <c r="AT1198" s="39">
        <v>0</v>
      </c>
      <c r="AU1198">
        <v>1</v>
      </c>
      <c r="AV1198" s="17">
        <v>0</v>
      </c>
      <c r="AW1198" t="s">
        <v>98</v>
      </c>
      <c r="AX1198" s="17" t="s">
        <v>98</v>
      </c>
      <c r="AY1198" s="17" t="s">
        <v>517</v>
      </c>
      <c r="AZ1198">
        <v>1</v>
      </c>
      <c r="BA1198">
        <v>0</v>
      </c>
      <c r="BB1198">
        <v>0</v>
      </c>
      <c r="BC1198">
        <v>0</v>
      </c>
      <c r="BD1198">
        <v>0</v>
      </c>
      <c r="BE1198">
        <v>0</v>
      </c>
      <c r="BF1198" s="17">
        <v>0</v>
      </c>
      <c r="BG1198">
        <v>1</v>
      </c>
      <c r="BH1198">
        <v>0</v>
      </c>
      <c r="BI1198" s="17">
        <v>0</v>
      </c>
      <c r="BJ1198">
        <v>18496</v>
      </c>
      <c r="BK1198">
        <v>20410</v>
      </c>
      <c r="BL1198" s="24">
        <v>39.950000000000003</v>
      </c>
      <c r="BM1198">
        <v>1</v>
      </c>
      <c r="BN1198">
        <v>0</v>
      </c>
      <c r="BO1198">
        <v>0</v>
      </c>
      <c r="BP1198">
        <v>0</v>
      </c>
      <c r="BQ1198">
        <v>0</v>
      </c>
      <c r="BR1198">
        <v>0</v>
      </c>
      <c r="BS1198">
        <v>0</v>
      </c>
      <c r="BT1198" s="17">
        <v>0</v>
      </c>
      <c r="BU1198">
        <v>0</v>
      </c>
      <c r="BV1198">
        <v>0</v>
      </c>
      <c r="BW1198">
        <v>0</v>
      </c>
      <c r="BX1198" s="17">
        <v>1</v>
      </c>
      <c r="BY1198">
        <v>0</v>
      </c>
      <c r="BZ1198">
        <v>0</v>
      </c>
      <c r="CA1198">
        <v>0</v>
      </c>
      <c r="CB1198">
        <v>0</v>
      </c>
      <c r="CC1198" s="17">
        <v>0</v>
      </c>
      <c r="CD1198">
        <v>1</v>
      </c>
      <c r="CE1198">
        <v>0</v>
      </c>
      <c r="CF1198">
        <v>0</v>
      </c>
      <c r="CG1198">
        <v>0</v>
      </c>
      <c r="CH1198">
        <v>0</v>
      </c>
      <c r="CI1198">
        <v>0</v>
      </c>
      <c r="CJ1198">
        <v>1</v>
      </c>
      <c r="CK1198">
        <v>0</v>
      </c>
      <c r="CL1198">
        <v>1</v>
      </c>
      <c r="CM1198">
        <v>1</v>
      </c>
      <c r="CN1198">
        <v>0</v>
      </c>
      <c r="CO1198" s="17">
        <v>0</v>
      </c>
      <c r="CP1198">
        <v>1.159</v>
      </c>
      <c r="CQ1198">
        <v>73</v>
      </c>
      <c r="CR1198">
        <v>1</v>
      </c>
      <c r="CS1198">
        <v>0</v>
      </c>
      <c r="CT1198">
        <v>23</v>
      </c>
      <c r="CZ1198" s="33" t="s">
        <v>85</v>
      </c>
    </row>
    <row r="1199" spans="1:104" x14ac:dyDescent="0.25">
      <c r="A1199">
        <v>1198</v>
      </c>
      <c r="B1199">
        <v>80</v>
      </c>
      <c r="C1199" s="24" t="s">
        <v>4120</v>
      </c>
      <c r="D1199" s="12">
        <v>3.2956920689338309</v>
      </c>
      <c r="E1199" s="13">
        <v>0.35703330746783168</v>
      </c>
      <c r="F1199" s="7">
        <v>9.2307692307692299</v>
      </c>
      <c r="G1199" s="7">
        <f t="shared" si="274"/>
        <v>2.9386587614659994</v>
      </c>
      <c r="H1199" s="15">
        <f t="shared" si="275"/>
        <v>3.6527253764016625</v>
      </c>
      <c r="I1199" s="11">
        <f t="shared" si="276"/>
        <v>0.13030575695891489</v>
      </c>
      <c r="J1199" s="32">
        <f t="shared" si="277"/>
        <v>1.4116457003882449E-2</v>
      </c>
      <c r="K1199" s="32">
        <f t="shared" si="278"/>
        <v>70.839304772080567</v>
      </c>
      <c r="L1199" s="8">
        <v>1</v>
      </c>
      <c r="M1199" s="9">
        <v>0</v>
      </c>
      <c r="N1199" s="8">
        <v>0</v>
      </c>
      <c r="O1199" s="9">
        <v>0</v>
      </c>
      <c r="P1199" s="9">
        <v>1</v>
      </c>
      <c r="Q1199" s="9">
        <v>0</v>
      </c>
      <c r="R1199" s="9">
        <v>0</v>
      </c>
      <c r="S1199" s="8">
        <v>4961</v>
      </c>
      <c r="T1199" s="9">
        <v>27</v>
      </c>
      <c r="U1199" s="9">
        <f t="shared" si="279"/>
        <v>4933</v>
      </c>
      <c r="V1199" s="9">
        <f t="shared" si="280"/>
        <v>21</v>
      </c>
      <c r="W1199" s="7">
        <f t="shared" si="284"/>
        <v>7.4849999999999994</v>
      </c>
      <c r="X1199" s="7">
        <v>11.77</v>
      </c>
      <c r="Y1199" s="9">
        <v>0</v>
      </c>
      <c r="Z1199" s="9">
        <v>1</v>
      </c>
      <c r="AA1199" s="9">
        <v>1</v>
      </c>
      <c r="AB1199" s="9">
        <v>0</v>
      </c>
      <c r="AC1199" s="9">
        <v>0</v>
      </c>
      <c r="AD1199" s="29">
        <v>0</v>
      </c>
      <c r="AE1199" s="9">
        <v>0</v>
      </c>
      <c r="AF1199" s="9">
        <v>1</v>
      </c>
      <c r="AG1199" s="29">
        <v>0</v>
      </c>
      <c r="AH1199" s="9">
        <v>1</v>
      </c>
      <c r="AI1199" s="29">
        <v>0</v>
      </c>
      <c r="AJ1199" s="20">
        <v>2004</v>
      </c>
      <c r="AK1199" s="32">
        <v>0.28499999999999998</v>
      </c>
      <c r="AL1199" s="32">
        <v>0.28499999999999998</v>
      </c>
      <c r="AM1199" s="32">
        <v>0.13</v>
      </c>
      <c r="AN1199" s="42">
        <v>0.3</v>
      </c>
      <c r="AO1199" s="41">
        <v>1</v>
      </c>
      <c r="AP1199" s="17">
        <v>0</v>
      </c>
      <c r="AQ1199">
        <v>0.62</v>
      </c>
      <c r="AR1199" s="39">
        <v>0.38</v>
      </c>
      <c r="AS1199">
        <v>1</v>
      </c>
      <c r="AT1199" s="39">
        <v>0</v>
      </c>
      <c r="AU1199">
        <v>1</v>
      </c>
      <c r="AV1199" s="17">
        <v>0</v>
      </c>
      <c r="AW1199" t="s">
        <v>98</v>
      </c>
      <c r="AX1199" s="17" t="s">
        <v>98</v>
      </c>
      <c r="AY1199" s="17" t="s">
        <v>517</v>
      </c>
      <c r="AZ1199">
        <v>1</v>
      </c>
      <c r="BA1199">
        <v>0</v>
      </c>
      <c r="BB1199">
        <v>0</v>
      </c>
      <c r="BC1199">
        <v>0</v>
      </c>
      <c r="BD1199">
        <v>0</v>
      </c>
      <c r="BE1199">
        <v>0</v>
      </c>
      <c r="BF1199" s="17">
        <v>0</v>
      </c>
      <c r="BG1199">
        <v>1</v>
      </c>
      <c r="BH1199">
        <v>0</v>
      </c>
      <c r="BI1199" s="17">
        <v>0</v>
      </c>
      <c r="BJ1199">
        <v>18496</v>
      </c>
      <c r="BK1199">
        <v>20410</v>
      </c>
      <c r="BL1199" s="24">
        <v>39.950000000000003</v>
      </c>
      <c r="BM1199">
        <v>1</v>
      </c>
      <c r="BN1199">
        <v>0</v>
      </c>
      <c r="BO1199">
        <v>0</v>
      </c>
      <c r="BP1199">
        <v>0</v>
      </c>
      <c r="BQ1199">
        <v>0</v>
      </c>
      <c r="BR1199">
        <v>0</v>
      </c>
      <c r="BS1199">
        <v>0</v>
      </c>
      <c r="BT1199" s="17">
        <v>0</v>
      </c>
      <c r="BU1199">
        <v>0</v>
      </c>
      <c r="BV1199">
        <v>0</v>
      </c>
      <c r="BW1199">
        <v>0</v>
      </c>
      <c r="BX1199" s="17">
        <v>1</v>
      </c>
      <c r="BY1199">
        <v>0</v>
      </c>
      <c r="BZ1199">
        <v>0</v>
      </c>
      <c r="CA1199">
        <v>0</v>
      </c>
      <c r="CB1199">
        <v>0</v>
      </c>
      <c r="CC1199" s="17">
        <v>0</v>
      </c>
      <c r="CD1199">
        <v>1</v>
      </c>
      <c r="CE1199">
        <v>0</v>
      </c>
      <c r="CF1199">
        <v>0</v>
      </c>
      <c r="CG1199">
        <v>0</v>
      </c>
      <c r="CH1199">
        <v>0</v>
      </c>
      <c r="CI1199">
        <v>0</v>
      </c>
      <c r="CJ1199">
        <v>1</v>
      </c>
      <c r="CK1199">
        <v>0</v>
      </c>
      <c r="CL1199">
        <v>1</v>
      </c>
      <c r="CM1199">
        <v>1</v>
      </c>
      <c r="CN1199">
        <v>0</v>
      </c>
      <c r="CO1199" s="17">
        <v>0</v>
      </c>
      <c r="CP1199">
        <v>1.159</v>
      </c>
      <c r="CQ1199">
        <v>73</v>
      </c>
      <c r="CR1199">
        <v>1</v>
      </c>
      <c r="CS1199">
        <v>0</v>
      </c>
      <c r="CT1199">
        <v>23</v>
      </c>
      <c r="CZ1199" s="33" t="s">
        <v>85</v>
      </c>
    </row>
    <row r="1200" spans="1:104" x14ac:dyDescent="0.25">
      <c r="A1200">
        <v>1199</v>
      </c>
      <c r="B1200">
        <v>80</v>
      </c>
      <c r="C1200" s="24" t="s">
        <v>4120</v>
      </c>
      <c r="D1200" s="12">
        <v>5.1665346010792534</v>
      </c>
      <c r="E1200" s="13">
        <v>0.41149390628064852</v>
      </c>
      <c r="F1200" s="7">
        <v>12.555555555555561</v>
      </c>
      <c r="G1200" s="7">
        <f t="shared" si="274"/>
        <v>4.7550406947986046</v>
      </c>
      <c r="H1200" s="15">
        <f t="shared" si="275"/>
        <v>5.5780285073599023</v>
      </c>
      <c r="I1200" s="11">
        <f t="shared" ref="I1200:I1263" si="285">IFERROR(F1200/SQRT(F1200^2+U1200), "X")</f>
        <v>0.17597446638491537</v>
      </c>
      <c r="J1200" s="32">
        <f t="shared" ref="J1200:J1263" si="286">IFERROR(SQRT((1-I1200^2)/U1200), "X")</f>
        <v>1.4015665464285293E-2</v>
      </c>
      <c r="K1200" s="32">
        <f t="shared" ref="K1200:K1263" si="287">IFERROR(1/J1200, "X")</f>
        <v>71.348734924374384</v>
      </c>
      <c r="L1200" s="8">
        <v>1</v>
      </c>
      <c r="M1200" s="9">
        <v>0</v>
      </c>
      <c r="N1200" s="8">
        <v>0</v>
      </c>
      <c r="O1200" s="9">
        <v>0</v>
      </c>
      <c r="P1200" s="9">
        <v>1</v>
      </c>
      <c r="Q1200" s="9">
        <v>0</v>
      </c>
      <c r="R1200" s="9">
        <v>0</v>
      </c>
      <c r="S1200" s="8">
        <v>4961</v>
      </c>
      <c r="T1200" s="9">
        <v>27</v>
      </c>
      <c r="U1200" s="9">
        <f t="shared" si="279"/>
        <v>4933</v>
      </c>
      <c r="V1200" s="9">
        <f t="shared" si="280"/>
        <v>21</v>
      </c>
      <c r="W1200" s="7">
        <f t="shared" si="284"/>
        <v>7.4849999999999994</v>
      </c>
      <c r="X1200" s="7">
        <v>11.77</v>
      </c>
      <c r="Y1200" s="9">
        <v>0</v>
      </c>
      <c r="Z1200" s="9">
        <v>1</v>
      </c>
      <c r="AA1200" s="9">
        <v>1</v>
      </c>
      <c r="AB1200" s="9">
        <v>0</v>
      </c>
      <c r="AC1200" s="9">
        <v>0</v>
      </c>
      <c r="AD1200" s="29">
        <v>0</v>
      </c>
      <c r="AE1200" s="9">
        <v>0</v>
      </c>
      <c r="AF1200" s="9">
        <v>1</v>
      </c>
      <c r="AG1200" s="29">
        <v>0</v>
      </c>
      <c r="AH1200" s="9">
        <v>1</v>
      </c>
      <c r="AI1200" s="29">
        <v>0</v>
      </c>
      <c r="AJ1200" s="20">
        <v>2004</v>
      </c>
      <c r="AK1200" s="32">
        <v>0.28499999999999998</v>
      </c>
      <c r="AL1200" s="32">
        <v>0.28499999999999998</v>
      </c>
      <c r="AM1200" s="32">
        <v>0.13</v>
      </c>
      <c r="AN1200" s="42">
        <v>0.3</v>
      </c>
      <c r="AO1200" s="41">
        <v>1</v>
      </c>
      <c r="AP1200" s="17">
        <v>0</v>
      </c>
      <c r="AQ1200">
        <v>0.62</v>
      </c>
      <c r="AR1200" s="39">
        <v>0.38</v>
      </c>
      <c r="AS1200">
        <v>1</v>
      </c>
      <c r="AT1200" s="39">
        <v>0</v>
      </c>
      <c r="AU1200">
        <v>1</v>
      </c>
      <c r="AV1200" s="17">
        <v>0</v>
      </c>
      <c r="AW1200" t="s">
        <v>98</v>
      </c>
      <c r="AX1200" s="17" t="s">
        <v>98</v>
      </c>
      <c r="AY1200" s="17" t="s">
        <v>517</v>
      </c>
      <c r="AZ1200">
        <v>1</v>
      </c>
      <c r="BA1200">
        <v>0</v>
      </c>
      <c r="BB1200">
        <v>0</v>
      </c>
      <c r="BC1200">
        <v>0</v>
      </c>
      <c r="BD1200">
        <v>0</v>
      </c>
      <c r="BE1200">
        <v>0</v>
      </c>
      <c r="BF1200" s="17">
        <v>0</v>
      </c>
      <c r="BG1200">
        <v>1</v>
      </c>
      <c r="BH1200">
        <v>0</v>
      </c>
      <c r="BI1200" s="17">
        <v>0</v>
      </c>
      <c r="BJ1200">
        <v>18496</v>
      </c>
      <c r="BK1200">
        <v>20410</v>
      </c>
      <c r="BL1200" s="24">
        <v>39.950000000000003</v>
      </c>
      <c r="BM1200">
        <v>1</v>
      </c>
      <c r="BN1200">
        <v>0</v>
      </c>
      <c r="BO1200">
        <v>0</v>
      </c>
      <c r="BP1200">
        <v>0</v>
      </c>
      <c r="BQ1200">
        <v>0</v>
      </c>
      <c r="BR1200">
        <v>0</v>
      </c>
      <c r="BS1200">
        <v>0</v>
      </c>
      <c r="BT1200" s="17">
        <v>0</v>
      </c>
      <c r="BU1200">
        <v>0</v>
      </c>
      <c r="BV1200">
        <v>0</v>
      </c>
      <c r="BW1200">
        <v>0</v>
      </c>
      <c r="BX1200" s="17">
        <v>1</v>
      </c>
      <c r="BY1200">
        <v>0</v>
      </c>
      <c r="BZ1200">
        <v>0</v>
      </c>
      <c r="CA1200">
        <v>0</v>
      </c>
      <c r="CB1200">
        <v>0</v>
      </c>
      <c r="CC1200" s="17">
        <v>0</v>
      </c>
      <c r="CD1200">
        <v>1</v>
      </c>
      <c r="CE1200">
        <v>0</v>
      </c>
      <c r="CF1200">
        <v>0</v>
      </c>
      <c r="CG1200">
        <v>0</v>
      </c>
      <c r="CH1200">
        <v>0</v>
      </c>
      <c r="CI1200">
        <v>0</v>
      </c>
      <c r="CJ1200">
        <v>1</v>
      </c>
      <c r="CK1200">
        <v>0</v>
      </c>
      <c r="CL1200">
        <v>1</v>
      </c>
      <c r="CM1200">
        <v>1</v>
      </c>
      <c r="CN1200">
        <v>0</v>
      </c>
      <c r="CO1200" s="17">
        <v>0</v>
      </c>
      <c r="CP1200">
        <v>1.159</v>
      </c>
      <c r="CQ1200">
        <v>73</v>
      </c>
      <c r="CR1200">
        <v>1</v>
      </c>
      <c r="CS1200">
        <v>0</v>
      </c>
      <c r="CT1200">
        <v>23</v>
      </c>
      <c r="CZ1200" s="33" t="s">
        <v>85</v>
      </c>
    </row>
    <row r="1201" spans="1:104" x14ac:dyDescent="0.25">
      <c r="A1201">
        <v>1200</v>
      </c>
      <c r="B1201">
        <v>81</v>
      </c>
      <c r="C1201" s="24" t="s">
        <v>4134</v>
      </c>
      <c r="D1201" s="12">
        <v>5.4462081991112576</v>
      </c>
      <c r="E1201" s="13">
        <v>0.17977327106672791</v>
      </c>
      <c r="F1201" s="7">
        <v>30.294871794871799</v>
      </c>
      <c r="G1201" s="7">
        <f t="shared" si="274"/>
        <v>5.2664349280445295</v>
      </c>
      <c r="H1201" s="15">
        <f t="shared" si="275"/>
        <v>5.6259814701779858</v>
      </c>
      <c r="I1201" s="11">
        <f t="shared" si="285"/>
        <v>8.6362492917744116E-2</v>
      </c>
      <c r="J1201" s="32">
        <f t="shared" si="286"/>
        <v>2.8507297704545237E-3</v>
      </c>
      <c r="K1201" s="32">
        <f t="shared" si="287"/>
        <v>350.78737043552144</v>
      </c>
      <c r="L1201" s="8">
        <v>1</v>
      </c>
      <c r="M1201" s="9">
        <v>0</v>
      </c>
      <c r="N1201" s="8">
        <v>0</v>
      </c>
      <c r="O1201" s="9">
        <v>0</v>
      </c>
      <c r="P1201" s="9">
        <v>0</v>
      </c>
      <c r="Q1201" s="9">
        <v>1</v>
      </c>
      <c r="R1201" s="9">
        <v>0</v>
      </c>
      <c r="S1201" s="8">
        <v>122141</v>
      </c>
      <c r="T1201" s="9">
        <v>6</v>
      </c>
      <c r="U1201" s="9">
        <f t="shared" si="279"/>
        <v>122134</v>
      </c>
      <c r="V1201" s="9">
        <f t="shared" si="280"/>
        <v>62</v>
      </c>
      <c r="W1201" s="7">
        <v>14</v>
      </c>
      <c r="X1201" s="7">
        <f t="shared" ref="X1201:X1262" si="288">BL1201-W1201-6</f>
        <v>21</v>
      </c>
      <c r="Y1201" s="9">
        <v>0</v>
      </c>
      <c r="Z1201" s="9">
        <v>1</v>
      </c>
      <c r="AA1201" s="9">
        <v>1</v>
      </c>
      <c r="AB1201" s="9">
        <v>0</v>
      </c>
      <c r="AC1201" s="9">
        <v>0</v>
      </c>
      <c r="AD1201" s="29">
        <v>0</v>
      </c>
      <c r="AE1201" s="9">
        <v>0</v>
      </c>
      <c r="AF1201" s="9">
        <v>1</v>
      </c>
      <c r="AG1201" s="29">
        <v>0</v>
      </c>
      <c r="AH1201" s="9">
        <v>1</v>
      </c>
      <c r="AI1201" s="29">
        <v>0</v>
      </c>
      <c r="AJ1201" s="20">
        <v>1980</v>
      </c>
      <c r="AK1201" s="32">
        <v>0</v>
      </c>
      <c r="AL1201" s="32">
        <v>0</v>
      </c>
      <c r="AM1201" s="32">
        <v>0.5</v>
      </c>
      <c r="AN1201" s="42">
        <v>0.5</v>
      </c>
      <c r="AO1201" s="41">
        <v>1</v>
      </c>
      <c r="AP1201" s="17">
        <v>0</v>
      </c>
      <c r="AQ1201">
        <v>1</v>
      </c>
      <c r="AR1201" s="39">
        <v>0</v>
      </c>
      <c r="AS1201" t="s">
        <v>98</v>
      </c>
      <c r="AT1201" s="39" t="s">
        <v>98</v>
      </c>
      <c r="AU1201">
        <v>0</v>
      </c>
      <c r="AV1201" s="17">
        <v>1</v>
      </c>
      <c r="AW1201" t="s">
        <v>98</v>
      </c>
      <c r="AX1201" s="17" t="s">
        <v>98</v>
      </c>
      <c r="AY1201" s="17" t="s">
        <v>233</v>
      </c>
      <c r="AZ1201">
        <v>1</v>
      </c>
      <c r="BA1201">
        <v>0</v>
      </c>
      <c r="BB1201">
        <v>0</v>
      </c>
      <c r="BC1201">
        <v>0</v>
      </c>
      <c r="BD1201">
        <v>0</v>
      </c>
      <c r="BE1201">
        <v>0</v>
      </c>
      <c r="BF1201" s="17">
        <v>0</v>
      </c>
      <c r="BG1201">
        <v>1</v>
      </c>
      <c r="BH1201">
        <v>0</v>
      </c>
      <c r="BI1201" s="17">
        <v>0</v>
      </c>
      <c r="BJ1201">
        <v>19291</v>
      </c>
      <c r="BK1201">
        <v>21201</v>
      </c>
      <c r="BL1201" s="24">
        <v>41</v>
      </c>
      <c r="BM1201">
        <v>1</v>
      </c>
      <c r="BN1201">
        <v>0</v>
      </c>
      <c r="BO1201">
        <v>0</v>
      </c>
      <c r="BP1201">
        <v>0</v>
      </c>
      <c r="BQ1201">
        <v>0</v>
      </c>
      <c r="BR1201">
        <v>0</v>
      </c>
      <c r="BS1201">
        <v>0</v>
      </c>
      <c r="BT1201" s="17">
        <v>0</v>
      </c>
      <c r="BU1201">
        <v>1</v>
      </c>
      <c r="BV1201">
        <v>0</v>
      </c>
      <c r="BW1201">
        <v>0</v>
      </c>
      <c r="BX1201" s="17">
        <v>0</v>
      </c>
      <c r="BY1201">
        <v>0</v>
      </c>
      <c r="BZ1201">
        <v>0</v>
      </c>
      <c r="CA1201">
        <v>0</v>
      </c>
      <c r="CB1201">
        <v>0</v>
      </c>
      <c r="CC1201" s="17">
        <v>0</v>
      </c>
      <c r="CD1201">
        <v>1</v>
      </c>
      <c r="CE1201">
        <v>1</v>
      </c>
      <c r="CF1201">
        <v>0</v>
      </c>
      <c r="CG1201">
        <v>0</v>
      </c>
      <c r="CH1201">
        <v>1</v>
      </c>
      <c r="CI1201">
        <v>0</v>
      </c>
      <c r="CJ1201">
        <v>0</v>
      </c>
      <c r="CK1201">
        <v>0</v>
      </c>
      <c r="CL1201">
        <v>0</v>
      </c>
      <c r="CM1201">
        <v>0</v>
      </c>
      <c r="CN1201">
        <v>1</v>
      </c>
      <c r="CO1201" s="17">
        <v>0</v>
      </c>
      <c r="CP1201">
        <v>0.52800000000000002</v>
      </c>
      <c r="CQ1201">
        <v>17</v>
      </c>
      <c r="CR1201">
        <v>1</v>
      </c>
      <c r="CS1201">
        <v>0</v>
      </c>
      <c r="CT1201">
        <v>23</v>
      </c>
      <c r="CZ1201" s="33" t="s">
        <v>85</v>
      </c>
    </row>
    <row r="1202" spans="1:104" x14ac:dyDescent="0.25">
      <c r="A1202">
        <v>1201</v>
      </c>
      <c r="B1202">
        <v>81</v>
      </c>
      <c r="C1202" s="24" t="s">
        <v>4134</v>
      </c>
      <c r="D1202" s="12">
        <v>5.5909060847234127</v>
      </c>
      <c r="E1202" s="13">
        <v>0.20008590266184159</v>
      </c>
      <c r="F1202" s="7">
        <v>27.942528735632191</v>
      </c>
      <c r="G1202" s="7">
        <f t="shared" si="274"/>
        <v>5.3908201820615709</v>
      </c>
      <c r="H1202" s="15">
        <f t="shared" si="275"/>
        <v>5.7909919873852544</v>
      </c>
      <c r="I1202" s="11">
        <f t="shared" si="285"/>
        <v>7.9700976690969455E-2</v>
      </c>
      <c r="J1202" s="32">
        <f t="shared" si="286"/>
        <v>2.8523179646706459E-3</v>
      </c>
      <c r="K1202" s="32">
        <f t="shared" si="287"/>
        <v>350.59204912853005</v>
      </c>
      <c r="L1202" s="8">
        <v>1</v>
      </c>
      <c r="M1202" s="9">
        <v>0</v>
      </c>
      <c r="N1202" s="8">
        <v>0</v>
      </c>
      <c r="O1202" s="9">
        <v>0</v>
      </c>
      <c r="P1202" s="9">
        <v>0</v>
      </c>
      <c r="Q1202" s="9">
        <v>1</v>
      </c>
      <c r="R1202" s="9">
        <v>0</v>
      </c>
      <c r="S1202" s="8">
        <v>122141</v>
      </c>
      <c r="T1202" s="9">
        <v>6</v>
      </c>
      <c r="U1202" s="9">
        <f t="shared" si="279"/>
        <v>122134</v>
      </c>
      <c r="V1202" s="9">
        <f t="shared" si="280"/>
        <v>62</v>
      </c>
      <c r="W1202" s="7">
        <v>14</v>
      </c>
      <c r="X1202" s="7">
        <f t="shared" si="288"/>
        <v>21</v>
      </c>
      <c r="Y1202" s="9">
        <v>0</v>
      </c>
      <c r="Z1202" s="9">
        <v>1</v>
      </c>
      <c r="AA1202" s="9">
        <v>1</v>
      </c>
      <c r="AB1202" s="9">
        <v>0</v>
      </c>
      <c r="AC1202" s="9">
        <v>0</v>
      </c>
      <c r="AD1202" s="29">
        <v>0</v>
      </c>
      <c r="AE1202" s="9">
        <v>0</v>
      </c>
      <c r="AF1202" s="9">
        <v>1</v>
      </c>
      <c r="AG1202" s="29">
        <v>0</v>
      </c>
      <c r="AH1202" s="9">
        <v>1</v>
      </c>
      <c r="AI1202" s="29">
        <v>0</v>
      </c>
      <c r="AJ1202" s="20">
        <v>1981</v>
      </c>
      <c r="AK1202" s="32">
        <v>0</v>
      </c>
      <c r="AL1202" s="32">
        <v>0</v>
      </c>
      <c r="AM1202" s="32">
        <v>0.5</v>
      </c>
      <c r="AN1202" s="42">
        <v>0.5</v>
      </c>
      <c r="AO1202" s="41">
        <v>1</v>
      </c>
      <c r="AP1202" s="17">
        <v>0</v>
      </c>
      <c r="AQ1202">
        <v>1</v>
      </c>
      <c r="AR1202" s="39">
        <v>0</v>
      </c>
      <c r="AS1202" t="s">
        <v>98</v>
      </c>
      <c r="AT1202" s="39" t="s">
        <v>98</v>
      </c>
      <c r="AU1202">
        <v>0</v>
      </c>
      <c r="AV1202" s="17">
        <v>1</v>
      </c>
      <c r="AW1202" t="s">
        <v>98</v>
      </c>
      <c r="AX1202" s="17" t="s">
        <v>98</v>
      </c>
      <c r="AY1202" s="17" t="s">
        <v>233</v>
      </c>
      <c r="AZ1202">
        <v>1</v>
      </c>
      <c r="BA1202">
        <v>0</v>
      </c>
      <c r="BB1202">
        <v>0</v>
      </c>
      <c r="BC1202">
        <v>0</v>
      </c>
      <c r="BD1202">
        <v>0</v>
      </c>
      <c r="BE1202">
        <v>0</v>
      </c>
      <c r="BF1202" s="17">
        <v>0</v>
      </c>
      <c r="BG1202">
        <v>1</v>
      </c>
      <c r="BH1202">
        <v>0</v>
      </c>
      <c r="BI1202" s="17">
        <v>0</v>
      </c>
      <c r="BJ1202">
        <v>19368</v>
      </c>
      <c r="BK1202">
        <v>20765</v>
      </c>
      <c r="BL1202" s="24">
        <v>41</v>
      </c>
      <c r="BM1202">
        <v>1</v>
      </c>
      <c r="BN1202">
        <v>0</v>
      </c>
      <c r="BO1202">
        <v>0</v>
      </c>
      <c r="BP1202">
        <v>0</v>
      </c>
      <c r="BQ1202">
        <v>0</v>
      </c>
      <c r="BR1202">
        <v>0</v>
      </c>
      <c r="BS1202">
        <v>0</v>
      </c>
      <c r="BT1202" s="17">
        <v>0</v>
      </c>
      <c r="BU1202">
        <v>1</v>
      </c>
      <c r="BV1202">
        <v>0</v>
      </c>
      <c r="BW1202">
        <v>0</v>
      </c>
      <c r="BX1202" s="17">
        <v>0</v>
      </c>
      <c r="BY1202">
        <v>0</v>
      </c>
      <c r="BZ1202">
        <v>0</v>
      </c>
      <c r="CA1202">
        <v>0</v>
      </c>
      <c r="CB1202">
        <v>0</v>
      </c>
      <c r="CC1202" s="17">
        <v>0</v>
      </c>
      <c r="CD1202">
        <v>1</v>
      </c>
      <c r="CE1202">
        <v>1</v>
      </c>
      <c r="CF1202">
        <v>0</v>
      </c>
      <c r="CG1202">
        <v>0</v>
      </c>
      <c r="CH1202">
        <v>1</v>
      </c>
      <c r="CI1202">
        <v>0</v>
      </c>
      <c r="CJ1202">
        <v>0</v>
      </c>
      <c r="CK1202">
        <v>0</v>
      </c>
      <c r="CL1202">
        <v>0</v>
      </c>
      <c r="CM1202">
        <v>0</v>
      </c>
      <c r="CN1202">
        <v>1</v>
      </c>
      <c r="CO1202" s="17">
        <v>0</v>
      </c>
      <c r="CP1202">
        <v>0.52800000000000002</v>
      </c>
      <c r="CQ1202">
        <v>17</v>
      </c>
      <c r="CR1202">
        <v>1</v>
      </c>
      <c r="CS1202">
        <v>0</v>
      </c>
      <c r="CT1202">
        <v>23</v>
      </c>
      <c r="CZ1202" s="33" t="s">
        <v>85</v>
      </c>
    </row>
    <row r="1203" spans="1:104" x14ac:dyDescent="0.25">
      <c r="A1203">
        <v>1202</v>
      </c>
      <c r="B1203">
        <v>81</v>
      </c>
      <c r="C1203" s="24" t="s">
        <v>4134</v>
      </c>
      <c r="D1203" s="12">
        <v>6.4385545770590191</v>
      </c>
      <c r="E1203" s="13">
        <v>0.19985636782405419</v>
      </c>
      <c r="F1203" s="7">
        <v>32.215909090909093</v>
      </c>
      <c r="G1203" s="7">
        <f t="shared" si="274"/>
        <v>6.2386982092349648</v>
      </c>
      <c r="H1203" s="15">
        <f t="shared" si="275"/>
        <v>6.6384109448830735</v>
      </c>
      <c r="I1203" s="11">
        <f t="shared" si="285"/>
        <v>9.1794071390307902E-2</v>
      </c>
      <c r="J1203" s="32">
        <f t="shared" si="286"/>
        <v>2.8493397821330139E-3</v>
      </c>
      <c r="K1203" s="32">
        <f t="shared" si="287"/>
        <v>350.95849441002809</v>
      </c>
      <c r="L1203" s="8">
        <v>1</v>
      </c>
      <c r="M1203" s="9">
        <v>0</v>
      </c>
      <c r="N1203" s="8">
        <v>0</v>
      </c>
      <c r="O1203" s="9">
        <v>0</v>
      </c>
      <c r="P1203" s="9">
        <v>0</v>
      </c>
      <c r="Q1203" s="9">
        <v>1</v>
      </c>
      <c r="R1203" s="9">
        <v>0</v>
      </c>
      <c r="S1203" s="8">
        <v>122141</v>
      </c>
      <c r="T1203" s="9">
        <v>6</v>
      </c>
      <c r="U1203" s="9">
        <f t="shared" si="279"/>
        <v>122134</v>
      </c>
      <c r="V1203" s="9">
        <f t="shared" si="280"/>
        <v>62</v>
      </c>
      <c r="W1203" s="7">
        <v>14</v>
      </c>
      <c r="X1203" s="7">
        <f t="shared" si="288"/>
        <v>21</v>
      </c>
      <c r="Y1203" s="9">
        <v>0</v>
      </c>
      <c r="Z1203" s="9">
        <v>1</v>
      </c>
      <c r="AA1203" s="9">
        <v>1</v>
      </c>
      <c r="AB1203" s="9">
        <v>0</v>
      </c>
      <c r="AC1203" s="9">
        <v>0</v>
      </c>
      <c r="AD1203" s="29">
        <v>0</v>
      </c>
      <c r="AE1203" s="9">
        <v>0</v>
      </c>
      <c r="AF1203" s="9">
        <v>1</v>
      </c>
      <c r="AG1203" s="29">
        <v>0</v>
      </c>
      <c r="AH1203" s="9">
        <v>1</v>
      </c>
      <c r="AI1203" s="29">
        <v>0</v>
      </c>
      <c r="AJ1203" s="20">
        <v>1982</v>
      </c>
      <c r="AK1203" s="32">
        <v>0</v>
      </c>
      <c r="AL1203" s="32">
        <v>0</v>
      </c>
      <c r="AM1203" s="32">
        <v>0.5</v>
      </c>
      <c r="AN1203" s="42">
        <v>0.5</v>
      </c>
      <c r="AO1203" s="41">
        <v>1</v>
      </c>
      <c r="AP1203" s="17">
        <v>0</v>
      </c>
      <c r="AQ1203">
        <v>1</v>
      </c>
      <c r="AR1203" s="39">
        <v>0</v>
      </c>
      <c r="AS1203" t="s">
        <v>98</v>
      </c>
      <c r="AT1203" s="39" t="s">
        <v>98</v>
      </c>
      <c r="AU1203">
        <v>0</v>
      </c>
      <c r="AV1203" s="17">
        <v>1</v>
      </c>
      <c r="AW1203" t="s">
        <v>98</v>
      </c>
      <c r="AX1203" s="17" t="s">
        <v>98</v>
      </c>
      <c r="AY1203" s="17" t="s">
        <v>233</v>
      </c>
      <c r="AZ1203">
        <v>1</v>
      </c>
      <c r="BA1203">
        <v>0</v>
      </c>
      <c r="BB1203">
        <v>0</v>
      </c>
      <c r="BC1203">
        <v>0</v>
      </c>
      <c r="BD1203">
        <v>0</v>
      </c>
      <c r="BE1203">
        <v>0</v>
      </c>
      <c r="BF1203" s="17">
        <v>0</v>
      </c>
      <c r="BG1203">
        <v>1</v>
      </c>
      <c r="BH1203">
        <v>0</v>
      </c>
      <c r="BI1203" s="17">
        <v>0</v>
      </c>
      <c r="BJ1203">
        <v>19465</v>
      </c>
      <c r="BK1203">
        <v>19566</v>
      </c>
      <c r="BL1203" s="24">
        <v>41</v>
      </c>
      <c r="BM1203">
        <v>1</v>
      </c>
      <c r="BN1203">
        <v>0</v>
      </c>
      <c r="BO1203">
        <v>0</v>
      </c>
      <c r="BP1203">
        <v>0</v>
      </c>
      <c r="BQ1203">
        <v>0</v>
      </c>
      <c r="BR1203">
        <v>0</v>
      </c>
      <c r="BS1203">
        <v>0</v>
      </c>
      <c r="BT1203" s="17">
        <v>0</v>
      </c>
      <c r="BU1203">
        <v>1</v>
      </c>
      <c r="BV1203">
        <v>0</v>
      </c>
      <c r="BW1203">
        <v>0</v>
      </c>
      <c r="BX1203" s="17">
        <v>0</v>
      </c>
      <c r="BY1203">
        <v>0</v>
      </c>
      <c r="BZ1203">
        <v>0</v>
      </c>
      <c r="CA1203">
        <v>0</v>
      </c>
      <c r="CB1203">
        <v>0</v>
      </c>
      <c r="CC1203" s="17">
        <v>0</v>
      </c>
      <c r="CD1203">
        <v>1</v>
      </c>
      <c r="CE1203">
        <v>1</v>
      </c>
      <c r="CF1203">
        <v>0</v>
      </c>
      <c r="CG1203">
        <v>0</v>
      </c>
      <c r="CH1203">
        <v>1</v>
      </c>
      <c r="CI1203">
        <v>0</v>
      </c>
      <c r="CJ1203">
        <v>0</v>
      </c>
      <c r="CK1203">
        <v>0</v>
      </c>
      <c r="CL1203">
        <v>0</v>
      </c>
      <c r="CM1203">
        <v>0</v>
      </c>
      <c r="CN1203">
        <v>1</v>
      </c>
      <c r="CO1203" s="17">
        <v>0</v>
      </c>
      <c r="CP1203">
        <v>0.52800000000000002</v>
      </c>
      <c r="CQ1203">
        <v>17</v>
      </c>
      <c r="CR1203">
        <v>1</v>
      </c>
      <c r="CS1203">
        <v>0</v>
      </c>
      <c r="CT1203">
        <v>23</v>
      </c>
      <c r="CZ1203" s="33" t="s">
        <v>85</v>
      </c>
    </row>
    <row r="1204" spans="1:104" x14ac:dyDescent="0.25">
      <c r="A1204">
        <v>1203</v>
      </c>
      <c r="B1204">
        <v>81</v>
      </c>
      <c r="C1204" s="24" t="s">
        <v>4134</v>
      </c>
      <c r="D1204" s="12">
        <v>6.8261951066597826</v>
      </c>
      <c r="E1204" s="13">
        <v>0.19419542810874671</v>
      </c>
      <c r="F1204" s="7">
        <v>35.151162790697683</v>
      </c>
      <c r="G1204" s="7">
        <f t="shared" si="274"/>
        <v>6.6319996785510362</v>
      </c>
      <c r="H1204" s="15">
        <f t="shared" si="275"/>
        <v>7.0203905347685289</v>
      </c>
      <c r="I1204" s="11">
        <f t="shared" si="285"/>
        <v>0.10007730695873271</v>
      </c>
      <c r="J1204" s="32">
        <f t="shared" si="286"/>
        <v>2.8470553749424445E-3</v>
      </c>
      <c r="K1204" s="32">
        <f t="shared" si="287"/>
        <v>351.24009487178159</v>
      </c>
      <c r="L1204" s="8">
        <v>1</v>
      </c>
      <c r="M1204" s="9">
        <v>0</v>
      </c>
      <c r="N1204" s="8">
        <v>0</v>
      </c>
      <c r="O1204" s="9">
        <v>0</v>
      </c>
      <c r="P1204" s="9">
        <v>0</v>
      </c>
      <c r="Q1204" s="9">
        <v>1</v>
      </c>
      <c r="R1204" s="9">
        <v>0</v>
      </c>
      <c r="S1204" s="8">
        <v>122141</v>
      </c>
      <c r="T1204" s="9">
        <v>6</v>
      </c>
      <c r="U1204" s="9">
        <f t="shared" si="279"/>
        <v>122134</v>
      </c>
      <c r="V1204" s="9">
        <f t="shared" si="280"/>
        <v>62</v>
      </c>
      <c r="W1204" s="7">
        <v>14</v>
      </c>
      <c r="X1204" s="7">
        <f t="shared" si="288"/>
        <v>21</v>
      </c>
      <c r="Y1204" s="9">
        <v>0</v>
      </c>
      <c r="Z1204" s="9">
        <v>1</v>
      </c>
      <c r="AA1204" s="9">
        <v>1</v>
      </c>
      <c r="AB1204" s="9">
        <v>0</v>
      </c>
      <c r="AC1204" s="9">
        <v>0</v>
      </c>
      <c r="AD1204" s="29">
        <v>0</v>
      </c>
      <c r="AE1204" s="9">
        <v>0</v>
      </c>
      <c r="AF1204" s="9">
        <v>1</v>
      </c>
      <c r="AG1204" s="29">
        <v>0</v>
      </c>
      <c r="AH1204" s="9">
        <v>1</v>
      </c>
      <c r="AI1204" s="29">
        <v>0</v>
      </c>
      <c r="AJ1204" s="20">
        <v>1983</v>
      </c>
      <c r="AK1204" s="32">
        <v>0</v>
      </c>
      <c r="AL1204" s="32">
        <v>0</v>
      </c>
      <c r="AM1204" s="32">
        <v>0.5</v>
      </c>
      <c r="AN1204" s="42">
        <v>0.5</v>
      </c>
      <c r="AO1204" s="41">
        <v>1</v>
      </c>
      <c r="AP1204" s="17">
        <v>0</v>
      </c>
      <c r="AQ1204">
        <v>1</v>
      </c>
      <c r="AR1204" s="39">
        <v>0</v>
      </c>
      <c r="AS1204" t="s">
        <v>98</v>
      </c>
      <c r="AT1204" s="39" t="s">
        <v>98</v>
      </c>
      <c r="AU1204">
        <v>0</v>
      </c>
      <c r="AV1204" s="17">
        <v>1</v>
      </c>
      <c r="AW1204" t="s">
        <v>98</v>
      </c>
      <c r="AX1204" s="17" t="s">
        <v>98</v>
      </c>
      <c r="AY1204" s="17" t="s">
        <v>233</v>
      </c>
      <c r="AZ1204">
        <v>1</v>
      </c>
      <c r="BA1204">
        <v>0</v>
      </c>
      <c r="BB1204">
        <v>0</v>
      </c>
      <c r="BC1204">
        <v>0</v>
      </c>
      <c r="BD1204">
        <v>0</v>
      </c>
      <c r="BE1204">
        <v>0</v>
      </c>
      <c r="BF1204" s="17">
        <v>0</v>
      </c>
      <c r="BG1204">
        <v>1</v>
      </c>
      <c r="BH1204">
        <v>0</v>
      </c>
      <c r="BI1204" s="17">
        <v>0</v>
      </c>
      <c r="BJ1204">
        <v>20379</v>
      </c>
      <c r="BK1204">
        <v>18957</v>
      </c>
      <c r="BL1204" s="24">
        <v>41</v>
      </c>
      <c r="BM1204">
        <v>1</v>
      </c>
      <c r="BN1204">
        <v>0</v>
      </c>
      <c r="BO1204">
        <v>0</v>
      </c>
      <c r="BP1204">
        <v>0</v>
      </c>
      <c r="BQ1204">
        <v>0</v>
      </c>
      <c r="BR1204">
        <v>0</v>
      </c>
      <c r="BS1204">
        <v>0</v>
      </c>
      <c r="BT1204" s="17">
        <v>0</v>
      </c>
      <c r="BU1204">
        <v>1</v>
      </c>
      <c r="BV1204">
        <v>0</v>
      </c>
      <c r="BW1204">
        <v>0</v>
      </c>
      <c r="BX1204" s="17">
        <v>0</v>
      </c>
      <c r="BY1204">
        <v>0</v>
      </c>
      <c r="BZ1204">
        <v>0</v>
      </c>
      <c r="CA1204">
        <v>0</v>
      </c>
      <c r="CB1204">
        <v>0</v>
      </c>
      <c r="CC1204" s="17">
        <v>0</v>
      </c>
      <c r="CD1204">
        <v>1</v>
      </c>
      <c r="CE1204">
        <v>1</v>
      </c>
      <c r="CF1204">
        <v>0</v>
      </c>
      <c r="CG1204">
        <v>0</v>
      </c>
      <c r="CH1204">
        <v>1</v>
      </c>
      <c r="CI1204">
        <v>0</v>
      </c>
      <c r="CJ1204">
        <v>0</v>
      </c>
      <c r="CK1204">
        <v>0</v>
      </c>
      <c r="CL1204">
        <v>0</v>
      </c>
      <c r="CM1204">
        <v>0</v>
      </c>
      <c r="CN1204">
        <v>1</v>
      </c>
      <c r="CO1204" s="17">
        <v>0</v>
      </c>
      <c r="CP1204">
        <v>0.52800000000000002</v>
      </c>
      <c r="CQ1204">
        <v>17</v>
      </c>
      <c r="CR1204">
        <v>1</v>
      </c>
      <c r="CS1204">
        <v>0</v>
      </c>
      <c r="CT1204">
        <v>23</v>
      </c>
      <c r="CZ1204" s="33" t="s">
        <v>85</v>
      </c>
    </row>
    <row r="1205" spans="1:104" x14ac:dyDescent="0.25">
      <c r="A1205">
        <v>1204</v>
      </c>
      <c r="B1205">
        <v>81</v>
      </c>
      <c r="C1205" s="24" t="s">
        <v>4134</v>
      </c>
      <c r="D1205" s="12">
        <v>6.9592432511565328</v>
      </c>
      <c r="E1205" s="13">
        <v>0.1893058397335326</v>
      </c>
      <c r="F1205" s="7">
        <v>36.761904761904773</v>
      </c>
      <c r="G1205" s="7">
        <f t="shared" si="274"/>
        <v>6.7699374114230002</v>
      </c>
      <c r="H1205" s="15">
        <f t="shared" si="275"/>
        <v>7.1485490908900653</v>
      </c>
      <c r="I1205" s="11">
        <f t="shared" si="285"/>
        <v>0.10461407827890275</v>
      </c>
      <c r="J1205" s="32">
        <f t="shared" si="286"/>
        <v>2.8457197459287008E-3</v>
      </c>
      <c r="K1205" s="32">
        <f t="shared" si="287"/>
        <v>351.40494823169945</v>
      </c>
      <c r="L1205" s="8">
        <v>1</v>
      </c>
      <c r="M1205" s="9">
        <v>0</v>
      </c>
      <c r="N1205" s="8">
        <v>0</v>
      </c>
      <c r="O1205" s="9">
        <v>0</v>
      </c>
      <c r="P1205" s="9">
        <v>0</v>
      </c>
      <c r="Q1205" s="9">
        <v>1</v>
      </c>
      <c r="R1205" s="9">
        <v>0</v>
      </c>
      <c r="S1205" s="8">
        <v>122141</v>
      </c>
      <c r="T1205" s="9">
        <v>6</v>
      </c>
      <c r="U1205" s="9">
        <f t="shared" si="279"/>
        <v>122134</v>
      </c>
      <c r="V1205" s="9">
        <f t="shared" si="280"/>
        <v>62</v>
      </c>
      <c r="W1205" s="7">
        <v>14</v>
      </c>
      <c r="X1205" s="7">
        <f t="shared" si="288"/>
        <v>21</v>
      </c>
      <c r="Y1205" s="9">
        <v>0</v>
      </c>
      <c r="Z1205" s="9">
        <v>1</v>
      </c>
      <c r="AA1205" s="9">
        <v>1</v>
      </c>
      <c r="AB1205" s="9">
        <v>0</v>
      </c>
      <c r="AC1205" s="9">
        <v>0</v>
      </c>
      <c r="AD1205" s="29">
        <v>0</v>
      </c>
      <c r="AE1205" s="9">
        <v>0</v>
      </c>
      <c r="AF1205" s="9">
        <v>1</v>
      </c>
      <c r="AG1205" s="29">
        <v>0</v>
      </c>
      <c r="AH1205" s="9">
        <v>1</v>
      </c>
      <c r="AI1205" s="29">
        <v>0</v>
      </c>
      <c r="AJ1205" s="20">
        <v>1984</v>
      </c>
      <c r="AK1205" s="32">
        <v>0</v>
      </c>
      <c r="AL1205" s="32">
        <v>0</v>
      </c>
      <c r="AM1205" s="32">
        <v>0.5</v>
      </c>
      <c r="AN1205" s="42">
        <v>0.5</v>
      </c>
      <c r="AO1205" s="41">
        <v>1</v>
      </c>
      <c r="AP1205" s="17">
        <v>0</v>
      </c>
      <c r="AQ1205">
        <v>1</v>
      </c>
      <c r="AR1205" s="39">
        <v>0</v>
      </c>
      <c r="AS1205" t="s">
        <v>98</v>
      </c>
      <c r="AT1205" s="39" t="s">
        <v>98</v>
      </c>
      <c r="AU1205">
        <v>0</v>
      </c>
      <c r="AV1205" s="17">
        <v>1</v>
      </c>
      <c r="AW1205" t="s">
        <v>98</v>
      </c>
      <c r="AX1205" s="17" t="s">
        <v>98</v>
      </c>
      <c r="AY1205" s="17" t="s">
        <v>233</v>
      </c>
      <c r="AZ1205">
        <v>1</v>
      </c>
      <c r="BA1205">
        <v>0</v>
      </c>
      <c r="BB1205">
        <v>0</v>
      </c>
      <c r="BC1205">
        <v>0</v>
      </c>
      <c r="BD1205">
        <v>0</v>
      </c>
      <c r="BE1205">
        <v>0</v>
      </c>
      <c r="BF1205" s="17">
        <v>0</v>
      </c>
      <c r="BG1205">
        <v>1</v>
      </c>
      <c r="BH1205">
        <v>0</v>
      </c>
      <c r="BI1205" s="17">
        <v>0</v>
      </c>
      <c r="BJ1205">
        <v>21267</v>
      </c>
      <c r="BK1205">
        <v>18175</v>
      </c>
      <c r="BL1205" s="24">
        <v>41</v>
      </c>
      <c r="BM1205">
        <v>1</v>
      </c>
      <c r="BN1205">
        <v>0</v>
      </c>
      <c r="BO1205">
        <v>0</v>
      </c>
      <c r="BP1205">
        <v>0</v>
      </c>
      <c r="BQ1205">
        <v>0</v>
      </c>
      <c r="BR1205">
        <v>0</v>
      </c>
      <c r="BS1205">
        <v>0</v>
      </c>
      <c r="BT1205" s="17">
        <v>0</v>
      </c>
      <c r="BU1205">
        <v>1</v>
      </c>
      <c r="BV1205">
        <v>0</v>
      </c>
      <c r="BW1205">
        <v>0</v>
      </c>
      <c r="BX1205" s="17">
        <v>0</v>
      </c>
      <c r="BY1205">
        <v>0</v>
      </c>
      <c r="BZ1205">
        <v>0</v>
      </c>
      <c r="CA1205">
        <v>0</v>
      </c>
      <c r="CB1205">
        <v>0</v>
      </c>
      <c r="CC1205" s="17">
        <v>0</v>
      </c>
      <c r="CD1205">
        <v>1</v>
      </c>
      <c r="CE1205">
        <v>1</v>
      </c>
      <c r="CF1205">
        <v>0</v>
      </c>
      <c r="CG1205">
        <v>0</v>
      </c>
      <c r="CH1205">
        <v>1</v>
      </c>
      <c r="CI1205">
        <v>0</v>
      </c>
      <c r="CJ1205">
        <v>0</v>
      </c>
      <c r="CK1205">
        <v>0</v>
      </c>
      <c r="CL1205">
        <v>0</v>
      </c>
      <c r="CM1205">
        <v>0</v>
      </c>
      <c r="CN1205">
        <v>1</v>
      </c>
      <c r="CO1205" s="17">
        <v>0</v>
      </c>
      <c r="CP1205">
        <v>0.52800000000000002</v>
      </c>
      <c r="CQ1205">
        <v>17</v>
      </c>
      <c r="CR1205">
        <v>1</v>
      </c>
      <c r="CS1205">
        <v>0</v>
      </c>
      <c r="CT1205">
        <v>23</v>
      </c>
      <c r="CZ1205" s="33" t="s">
        <v>85</v>
      </c>
    </row>
    <row r="1206" spans="1:104" x14ac:dyDescent="0.25">
      <c r="A1206">
        <v>1205</v>
      </c>
      <c r="B1206">
        <v>81</v>
      </c>
      <c r="C1206" s="24" t="s">
        <v>4134</v>
      </c>
      <c r="D1206" s="12">
        <v>7.4281024662567594</v>
      </c>
      <c r="E1206" s="13">
        <v>0.18799656738944501</v>
      </c>
      <c r="F1206" s="7">
        <v>39.511904761904759</v>
      </c>
      <c r="G1206" s="7">
        <f t="shared" si="274"/>
        <v>7.2401058988673146</v>
      </c>
      <c r="H1206" s="15">
        <f t="shared" si="275"/>
        <v>7.6160990336462042</v>
      </c>
      <c r="I1206" s="11">
        <f t="shared" si="285"/>
        <v>0.1123444336578643</v>
      </c>
      <c r="J1206" s="32">
        <f t="shared" si="286"/>
        <v>2.8433059437362467E-3</v>
      </c>
      <c r="K1206" s="32">
        <f t="shared" si="287"/>
        <v>351.7032706955024</v>
      </c>
      <c r="L1206" s="8">
        <v>1</v>
      </c>
      <c r="M1206" s="9">
        <v>0</v>
      </c>
      <c r="N1206" s="8">
        <v>0</v>
      </c>
      <c r="O1206" s="9">
        <v>0</v>
      </c>
      <c r="P1206" s="9">
        <v>0</v>
      </c>
      <c r="Q1206" s="9">
        <v>1</v>
      </c>
      <c r="R1206" s="9">
        <v>0</v>
      </c>
      <c r="S1206" s="8">
        <v>122141</v>
      </c>
      <c r="T1206" s="9">
        <v>6</v>
      </c>
      <c r="U1206" s="9">
        <f t="shared" si="279"/>
        <v>122134</v>
      </c>
      <c r="V1206" s="9">
        <f t="shared" si="280"/>
        <v>62</v>
      </c>
      <c r="W1206" s="7">
        <v>14</v>
      </c>
      <c r="X1206" s="7">
        <f t="shared" si="288"/>
        <v>21</v>
      </c>
      <c r="Y1206" s="9">
        <v>0</v>
      </c>
      <c r="Z1206" s="9">
        <v>1</v>
      </c>
      <c r="AA1206" s="9">
        <v>1</v>
      </c>
      <c r="AB1206" s="9">
        <v>0</v>
      </c>
      <c r="AC1206" s="9">
        <v>0</v>
      </c>
      <c r="AD1206" s="29">
        <v>0</v>
      </c>
      <c r="AE1206" s="9">
        <v>0</v>
      </c>
      <c r="AF1206" s="9">
        <v>1</v>
      </c>
      <c r="AG1206" s="29">
        <v>0</v>
      </c>
      <c r="AH1206" s="9">
        <v>1</v>
      </c>
      <c r="AI1206" s="29">
        <v>0</v>
      </c>
      <c r="AJ1206" s="20">
        <v>1985</v>
      </c>
      <c r="AK1206" s="32">
        <v>0</v>
      </c>
      <c r="AL1206" s="32">
        <v>0</v>
      </c>
      <c r="AM1206" s="32">
        <v>0.5</v>
      </c>
      <c r="AN1206" s="42">
        <v>0.5</v>
      </c>
      <c r="AO1206" s="41">
        <v>1</v>
      </c>
      <c r="AP1206" s="17">
        <v>0</v>
      </c>
      <c r="AQ1206">
        <v>1</v>
      </c>
      <c r="AR1206" s="39">
        <v>0</v>
      </c>
      <c r="AS1206" t="s">
        <v>98</v>
      </c>
      <c r="AT1206" s="39" t="s">
        <v>98</v>
      </c>
      <c r="AU1206">
        <v>0</v>
      </c>
      <c r="AV1206" s="17">
        <v>1</v>
      </c>
      <c r="AW1206" t="s">
        <v>98</v>
      </c>
      <c r="AX1206" s="17" t="s">
        <v>98</v>
      </c>
      <c r="AY1206" s="17" t="s">
        <v>233</v>
      </c>
      <c r="AZ1206">
        <v>1</v>
      </c>
      <c r="BA1206">
        <v>0</v>
      </c>
      <c r="BB1206">
        <v>0</v>
      </c>
      <c r="BC1206">
        <v>0</v>
      </c>
      <c r="BD1206">
        <v>0</v>
      </c>
      <c r="BE1206">
        <v>0</v>
      </c>
      <c r="BF1206" s="17">
        <v>0</v>
      </c>
      <c r="BG1206">
        <v>1</v>
      </c>
      <c r="BH1206">
        <v>0</v>
      </c>
      <c r="BI1206" s="17">
        <v>0</v>
      </c>
      <c r="BJ1206">
        <v>22170</v>
      </c>
      <c r="BK1206">
        <v>17553</v>
      </c>
      <c r="BL1206" s="24">
        <v>41</v>
      </c>
      <c r="BM1206">
        <v>1</v>
      </c>
      <c r="BN1206">
        <v>0</v>
      </c>
      <c r="BO1206">
        <v>0</v>
      </c>
      <c r="BP1206">
        <v>0</v>
      </c>
      <c r="BQ1206">
        <v>0</v>
      </c>
      <c r="BR1206">
        <v>0</v>
      </c>
      <c r="BS1206">
        <v>0</v>
      </c>
      <c r="BT1206" s="17">
        <v>0</v>
      </c>
      <c r="BU1206">
        <v>1</v>
      </c>
      <c r="BV1206">
        <v>0</v>
      </c>
      <c r="BW1206">
        <v>0</v>
      </c>
      <c r="BX1206" s="17">
        <v>0</v>
      </c>
      <c r="BY1206">
        <v>0</v>
      </c>
      <c r="BZ1206">
        <v>0</v>
      </c>
      <c r="CA1206">
        <v>0</v>
      </c>
      <c r="CB1206">
        <v>0</v>
      </c>
      <c r="CC1206" s="17">
        <v>0</v>
      </c>
      <c r="CD1206">
        <v>1</v>
      </c>
      <c r="CE1206">
        <v>1</v>
      </c>
      <c r="CF1206">
        <v>0</v>
      </c>
      <c r="CG1206">
        <v>0</v>
      </c>
      <c r="CH1206">
        <v>1</v>
      </c>
      <c r="CI1206">
        <v>0</v>
      </c>
      <c r="CJ1206">
        <v>0</v>
      </c>
      <c r="CK1206">
        <v>0</v>
      </c>
      <c r="CL1206">
        <v>0</v>
      </c>
      <c r="CM1206">
        <v>0</v>
      </c>
      <c r="CN1206">
        <v>1</v>
      </c>
      <c r="CO1206" s="17">
        <v>0</v>
      </c>
      <c r="CP1206">
        <v>0.52800000000000002</v>
      </c>
      <c r="CQ1206">
        <v>17</v>
      </c>
      <c r="CR1206">
        <v>1</v>
      </c>
      <c r="CS1206">
        <v>0</v>
      </c>
      <c r="CT1206">
        <v>23</v>
      </c>
      <c r="CZ1206" s="33" t="s">
        <v>85</v>
      </c>
    </row>
    <row r="1207" spans="1:104" x14ac:dyDescent="0.25">
      <c r="A1207">
        <v>1206</v>
      </c>
      <c r="B1207">
        <v>81</v>
      </c>
      <c r="C1207" s="24" t="s">
        <v>4134</v>
      </c>
      <c r="D1207" s="12">
        <v>7.524761275100178</v>
      </c>
      <c r="E1207" s="13">
        <v>0.19219764468625339</v>
      </c>
      <c r="F1207" s="7">
        <v>39.151162790697683</v>
      </c>
      <c r="G1207" s="7">
        <f t="shared" si="274"/>
        <v>7.332563630413925</v>
      </c>
      <c r="H1207" s="15">
        <f t="shared" si="275"/>
        <v>7.716958919786431</v>
      </c>
      <c r="I1207" s="11">
        <f t="shared" si="285"/>
        <v>0.11133150495012138</v>
      </c>
      <c r="J1207" s="32">
        <f t="shared" si="286"/>
        <v>2.8436321430681433E-3</v>
      </c>
      <c r="K1207" s="32">
        <f t="shared" si="287"/>
        <v>351.66292603552012</v>
      </c>
      <c r="L1207" s="8">
        <v>1</v>
      </c>
      <c r="M1207" s="9">
        <v>0</v>
      </c>
      <c r="N1207" s="8">
        <v>0</v>
      </c>
      <c r="O1207" s="9">
        <v>0</v>
      </c>
      <c r="P1207" s="9">
        <v>0</v>
      </c>
      <c r="Q1207" s="9">
        <v>1</v>
      </c>
      <c r="R1207" s="9">
        <v>0</v>
      </c>
      <c r="S1207" s="8">
        <v>122141</v>
      </c>
      <c r="T1207" s="9">
        <v>6</v>
      </c>
      <c r="U1207" s="9">
        <f t="shared" si="279"/>
        <v>122134</v>
      </c>
      <c r="V1207" s="9">
        <f t="shared" si="280"/>
        <v>62</v>
      </c>
      <c r="W1207" s="7">
        <v>14</v>
      </c>
      <c r="X1207" s="7">
        <f t="shared" si="288"/>
        <v>21</v>
      </c>
      <c r="Y1207" s="9">
        <v>0</v>
      </c>
      <c r="Z1207" s="9">
        <v>1</v>
      </c>
      <c r="AA1207" s="9">
        <v>1</v>
      </c>
      <c r="AB1207" s="9">
        <v>0</v>
      </c>
      <c r="AC1207" s="9">
        <v>0</v>
      </c>
      <c r="AD1207" s="29">
        <v>0</v>
      </c>
      <c r="AE1207" s="9">
        <v>0</v>
      </c>
      <c r="AF1207" s="9">
        <v>1</v>
      </c>
      <c r="AG1207" s="29">
        <v>0</v>
      </c>
      <c r="AH1207" s="9">
        <v>1</v>
      </c>
      <c r="AI1207" s="29">
        <v>0</v>
      </c>
      <c r="AJ1207" s="20">
        <v>1986</v>
      </c>
      <c r="AK1207" s="32">
        <v>0</v>
      </c>
      <c r="AL1207" s="32">
        <v>0</v>
      </c>
      <c r="AM1207" s="32">
        <v>0.5</v>
      </c>
      <c r="AN1207" s="42">
        <v>0.5</v>
      </c>
      <c r="AO1207" s="41">
        <v>1</v>
      </c>
      <c r="AP1207" s="17">
        <v>0</v>
      </c>
      <c r="AQ1207">
        <v>1</v>
      </c>
      <c r="AR1207" s="39">
        <v>0</v>
      </c>
      <c r="AS1207" t="s">
        <v>98</v>
      </c>
      <c r="AT1207" s="39" t="s">
        <v>98</v>
      </c>
      <c r="AU1207">
        <v>0</v>
      </c>
      <c r="AV1207" s="17">
        <v>1</v>
      </c>
      <c r="AW1207" t="s">
        <v>98</v>
      </c>
      <c r="AX1207" s="17" t="s">
        <v>98</v>
      </c>
      <c r="AY1207" s="17" t="s">
        <v>233</v>
      </c>
      <c r="AZ1207">
        <v>1</v>
      </c>
      <c r="BA1207">
        <v>0</v>
      </c>
      <c r="BB1207">
        <v>0</v>
      </c>
      <c r="BC1207">
        <v>0</v>
      </c>
      <c r="BD1207">
        <v>0</v>
      </c>
      <c r="BE1207">
        <v>0</v>
      </c>
      <c r="BF1207" s="17">
        <v>0</v>
      </c>
      <c r="BG1207">
        <v>1</v>
      </c>
      <c r="BH1207">
        <v>0</v>
      </c>
      <c r="BI1207" s="17">
        <v>0</v>
      </c>
      <c r="BJ1207">
        <v>22873</v>
      </c>
      <c r="BK1207">
        <v>17226</v>
      </c>
      <c r="BL1207" s="24">
        <v>41</v>
      </c>
      <c r="BM1207">
        <v>1</v>
      </c>
      <c r="BN1207">
        <v>0</v>
      </c>
      <c r="BO1207">
        <v>0</v>
      </c>
      <c r="BP1207">
        <v>0</v>
      </c>
      <c r="BQ1207">
        <v>0</v>
      </c>
      <c r="BR1207">
        <v>0</v>
      </c>
      <c r="BS1207">
        <v>0</v>
      </c>
      <c r="BT1207" s="17">
        <v>0</v>
      </c>
      <c r="BU1207">
        <v>1</v>
      </c>
      <c r="BV1207">
        <v>0</v>
      </c>
      <c r="BW1207">
        <v>0</v>
      </c>
      <c r="BX1207" s="17">
        <v>0</v>
      </c>
      <c r="BY1207">
        <v>0</v>
      </c>
      <c r="BZ1207">
        <v>0</v>
      </c>
      <c r="CA1207">
        <v>0</v>
      </c>
      <c r="CB1207">
        <v>0</v>
      </c>
      <c r="CC1207" s="17">
        <v>0</v>
      </c>
      <c r="CD1207">
        <v>1</v>
      </c>
      <c r="CE1207">
        <v>1</v>
      </c>
      <c r="CF1207">
        <v>0</v>
      </c>
      <c r="CG1207">
        <v>0</v>
      </c>
      <c r="CH1207">
        <v>1</v>
      </c>
      <c r="CI1207">
        <v>0</v>
      </c>
      <c r="CJ1207">
        <v>0</v>
      </c>
      <c r="CK1207">
        <v>0</v>
      </c>
      <c r="CL1207">
        <v>0</v>
      </c>
      <c r="CM1207">
        <v>0</v>
      </c>
      <c r="CN1207">
        <v>1</v>
      </c>
      <c r="CO1207" s="17">
        <v>0</v>
      </c>
      <c r="CP1207">
        <v>0.52800000000000002</v>
      </c>
      <c r="CQ1207">
        <v>17</v>
      </c>
      <c r="CR1207">
        <v>1</v>
      </c>
      <c r="CS1207">
        <v>0</v>
      </c>
      <c r="CT1207">
        <v>23</v>
      </c>
      <c r="CZ1207" s="33" t="s">
        <v>85</v>
      </c>
    </row>
    <row r="1208" spans="1:104" x14ac:dyDescent="0.25">
      <c r="A1208">
        <v>1207</v>
      </c>
      <c r="B1208">
        <v>81</v>
      </c>
      <c r="C1208" s="24" t="s">
        <v>4134</v>
      </c>
      <c r="D1208" s="12">
        <v>7.5790175050109099</v>
      </c>
      <c r="E1208" s="13">
        <v>0.18311120666201969</v>
      </c>
      <c r="F1208" s="7">
        <v>41.390243902439018</v>
      </c>
      <c r="G1208" s="7">
        <f t="shared" si="274"/>
        <v>7.3959062983488906</v>
      </c>
      <c r="H1208" s="15">
        <f t="shared" si="275"/>
        <v>7.7621287116729292</v>
      </c>
      <c r="I1208" s="11">
        <f t="shared" si="285"/>
        <v>0.11761290393614025</v>
      </c>
      <c r="J1208" s="32">
        <f t="shared" si="286"/>
        <v>2.8415610261530648E-3</v>
      </c>
      <c r="K1208" s="32">
        <f t="shared" si="287"/>
        <v>351.91924114816936</v>
      </c>
      <c r="L1208" s="8">
        <v>1</v>
      </c>
      <c r="M1208" s="9">
        <v>0</v>
      </c>
      <c r="N1208" s="8">
        <v>0</v>
      </c>
      <c r="O1208" s="9">
        <v>0</v>
      </c>
      <c r="P1208" s="9">
        <v>0</v>
      </c>
      <c r="Q1208" s="9">
        <v>1</v>
      </c>
      <c r="R1208" s="9">
        <v>0</v>
      </c>
      <c r="S1208" s="8">
        <v>122141</v>
      </c>
      <c r="T1208" s="9">
        <v>6</v>
      </c>
      <c r="U1208" s="9">
        <f t="shared" si="279"/>
        <v>122134</v>
      </c>
      <c r="V1208" s="9">
        <f t="shared" si="280"/>
        <v>62</v>
      </c>
      <c r="W1208" s="7">
        <v>14</v>
      </c>
      <c r="X1208" s="7">
        <f t="shared" si="288"/>
        <v>21</v>
      </c>
      <c r="Y1208" s="9">
        <v>0</v>
      </c>
      <c r="Z1208" s="9">
        <v>1</v>
      </c>
      <c r="AA1208" s="9">
        <v>1</v>
      </c>
      <c r="AB1208" s="9">
        <v>0</v>
      </c>
      <c r="AC1208" s="9">
        <v>0</v>
      </c>
      <c r="AD1208" s="29">
        <v>0</v>
      </c>
      <c r="AE1208" s="9">
        <v>0</v>
      </c>
      <c r="AF1208" s="9">
        <v>1</v>
      </c>
      <c r="AG1208" s="29">
        <v>0</v>
      </c>
      <c r="AH1208" s="9">
        <v>1</v>
      </c>
      <c r="AI1208" s="29">
        <v>0</v>
      </c>
      <c r="AJ1208" s="20">
        <v>1987</v>
      </c>
      <c r="AK1208" s="32">
        <v>0</v>
      </c>
      <c r="AL1208" s="32">
        <v>0</v>
      </c>
      <c r="AM1208" s="32">
        <v>0.5</v>
      </c>
      <c r="AN1208" s="42">
        <v>0.5</v>
      </c>
      <c r="AO1208" s="41">
        <v>1</v>
      </c>
      <c r="AP1208" s="17">
        <v>0</v>
      </c>
      <c r="AQ1208">
        <v>1</v>
      </c>
      <c r="AR1208" s="39">
        <v>0</v>
      </c>
      <c r="AS1208" t="s">
        <v>98</v>
      </c>
      <c r="AT1208" s="39" t="s">
        <v>98</v>
      </c>
      <c r="AU1208">
        <v>0</v>
      </c>
      <c r="AV1208" s="17">
        <v>1</v>
      </c>
      <c r="AW1208" t="s">
        <v>98</v>
      </c>
      <c r="AX1208" s="17" t="s">
        <v>98</v>
      </c>
      <c r="AY1208" s="17" t="s">
        <v>233</v>
      </c>
      <c r="AZ1208">
        <v>1</v>
      </c>
      <c r="BA1208">
        <v>0</v>
      </c>
      <c r="BB1208">
        <v>0</v>
      </c>
      <c r="BC1208">
        <v>0</v>
      </c>
      <c r="BD1208">
        <v>0</v>
      </c>
      <c r="BE1208">
        <v>0</v>
      </c>
      <c r="BF1208" s="17">
        <v>0</v>
      </c>
      <c r="BG1208">
        <v>1</v>
      </c>
      <c r="BH1208">
        <v>0</v>
      </c>
      <c r="BI1208" s="17">
        <v>0</v>
      </c>
      <c r="BJ1208">
        <v>23439</v>
      </c>
      <c r="BK1208">
        <v>16617</v>
      </c>
      <c r="BL1208" s="24">
        <v>41</v>
      </c>
      <c r="BM1208">
        <v>1</v>
      </c>
      <c r="BN1208">
        <v>0</v>
      </c>
      <c r="BO1208">
        <v>0</v>
      </c>
      <c r="BP1208">
        <v>0</v>
      </c>
      <c r="BQ1208">
        <v>0</v>
      </c>
      <c r="BR1208">
        <v>0</v>
      </c>
      <c r="BS1208">
        <v>0</v>
      </c>
      <c r="BT1208" s="17">
        <v>0</v>
      </c>
      <c r="BU1208">
        <v>1</v>
      </c>
      <c r="BV1208">
        <v>0</v>
      </c>
      <c r="BW1208">
        <v>0</v>
      </c>
      <c r="BX1208" s="17">
        <v>0</v>
      </c>
      <c r="BY1208">
        <v>0</v>
      </c>
      <c r="BZ1208">
        <v>0</v>
      </c>
      <c r="CA1208">
        <v>0</v>
      </c>
      <c r="CB1208">
        <v>0</v>
      </c>
      <c r="CC1208" s="17">
        <v>0</v>
      </c>
      <c r="CD1208">
        <v>1</v>
      </c>
      <c r="CE1208">
        <v>1</v>
      </c>
      <c r="CF1208">
        <v>0</v>
      </c>
      <c r="CG1208">
        <v>0</v>
      </c>
      <c r="CH1208">
        <v>1</v>
      </c>
      <c r="CI1208">
        <v>0</v>
      </c>
      <c r="CJ1208">
        <v>0</v>
      </c>
      <c r="CK1208">
        <v>0</v>
      </c>
      <c r="CL1208">
        <v>0</v>
      </c>
      <c r="CM1208">
        <v>0</v>
      </c>
      <c r="CN1208">
        <v>1</v>
      </c>
      <c r="CO1208" s="17">
        <v>0</v>
      </c>
      <c r="CP1208">
        <v>0.52800000000000002</v>
      </c>
      <c r="CQ1208">
        <v>17</v>
      </c>
      <c r="CR1208">
        <v>1</v>
      </c>
      <c r="CS1208">
        <v>0</v>
      </c>
      <c r="CT1208">
        <v>23</v>
      </c>
      <c r="CZ1208" s="33" t="s">
        <v>85</v>
      </c>
    </row>
    <row r="1209" spans="1:104" x14ac:dyDescent="0.25">
      <c r="A1209">
        <v>1208</v>
      </c>
      <c r="B1209">
        <v>81</v>
      </c>
      <c r="C1209" s="24" t="s">
        <v>4134</v>
      </c>
      <c r="D1209" s="12">
        <v>7.59507767079457</v>
      </c>
      <c r="E1209" s="13">
        <v>0.20316051382783831</v>
      </c>
      <c r="F1209" s="7">
        <v>37.38461538461538</v>
      </c>
      <c r="G1209" s="7">
        <f t="shared" si="274"/>
        <v>7.3919171569667315</v>
      </c>
      <c r="H1209" s="15">
        <f t="shared" si="275"/>
        <v>7.7982381846224085</v>
      </c>
      <c r="I1209" s="11">
        <f t="shared" si="285"/>
        <v>0.10636625461383749</v>
      </c>
      <c r="J1209" s="32">
        <f t="shared" si="286"/>
        <v>2.8451878806170527E-3</v>
      </c>
      <c r="K1209" s="32">
        <f t="shared" si="287"/>
        <v>351.47063812992349</v>
      </c>
      <c r="L1209" s="8">
        <v>1</v>
      </c>
      <c r="M1209" s="9">
        <v>0</v>
      </c>
      <c r="N1209" s="8">
        <v>0</v>
      </c>
      <c r="O1209" s="9">
        <v>0</v>
      </c>
      <c r="P1209" s="9">
        <v>0</v>
      </c>
      <c r="Q1209" s="9">
        <v>1</v>
      </c>
      <c r="R1209" s="9">
        <v>0</v>
      </c>
      <c r="S1209" s="8">
        <v>122141</v>
      </c>
      <c r="T1209" s="9">
        <v>6</v>
      </c>
      <c r="U1209" s="9">
        <f t="shared" si="279"/>
        <v>122134</v>
      </c>
      <c r="V1209" s="9">
        <f t="shared" si="280"/>
        <v>62</v>
      </c>
      <c r="W1209" s="7">
        <v>14</v>
      </c>
      <c r="X1209" s="7">
        <f t="shared" si="288"/>
        <v>21</v>
      </c>
      <c r="Y1209" s="9">
        <v>0</v>
      </c>
      <c r="Z1209" s="9">
        <v>1</v>
      </c>
      <c r="AA1209" s="9">
        <v>1</v>
      </c>
      <c r="AB1209" s="9">
        <v>0</v>
      </c>
      <c r="AC1209" s="9">
        <v>0</v>
      </c>
      <c r="AD1209" s="29">
        <v>0</v>
      </c>
      <c r="AE1209" s="9">
        <v>0</v>
      </c>
      <c r="AF1209" s="9">
        <v>1</v>
      </c>
      <c r="AG1209" s="29">
        <v>0</v>
      </c>
      <c r="AH1209" s="9">
        <v>1</v>
      </c>
      <c r="AI1209" s="29">
        <v>0</v>
      </c>
      <c r="AJ1209" s="20">
        <v>1988</v>
      </c>
      <c r="AK1209" s="32">
        <v>0</v>
      </c>
      <c r="AL1209" s="32">
        <v>0</v>
      </c>
      <c r="AM1209" s="32">
        <v>0.5</v>
      </c>
      <c r="AN1209" s="42">
        <v>0.5</v>
      </c>
      <c r="AO1209" s="41">
        <v>1</v>
      </c>
      <c r="AP1209" s="17">
        <v>0</v>
      </c>
      <c r="AQ1209">
        <v>1</v>
      </c>
      <c r="AR1209" s="39">
        <v>0</v>
      </c>
      <c r="AS1209" t="s">
        <v>98</v>
      </c>
      <c r="AT1209" s="39" t="s">
        <v>98</v>
      </c>
      <c r="AU1209">
        <v>0</v>
      </c>
      <c r="AV1209" s="17">
        <v>1</v>
      </c>
      <c r="AW1209" t="s">
        <v>98</v>
      </c>
      <c r="AX1209" s="17" t="s">
        <v>98</v>
      </c>
      <c r="AY1209" s="17" t="s">
        <v>233</v>
      </c>
      <c r="AZ1209">
        <v>1</v>
      </c>
      <c r="BA1209">
        <v>0</v>
      </c>
      <c r="BB1209">
        <v>0</v>
      </c>
      <c r="BC1209">
        <v>0</v>
      </c>
      <c r="BD1209">
        <v>0</v>
      </c>
      <c r="BE1209">
        <v>0</v>
      </c>
      <c r="BF1209" s="17">
        <v>0</v>
      </c>
      <c r="BG1209">
        <v>1</v>
      </c>
      <c r="BH1209">
        <v>0</v>
      </c>
      <c r="BI1209" s="17">
        <v>0</v>
      </c>
      <c r="BJ1209">
        <v>24198</v>
      </c>
      <c r="BK1209">
        <v>15966</v>
      </c>
      <c r="BL1209" s="24">
        <v>41</v>
      </c>
      <c r="BM1209">
        <v>1</v>
      </c>
      <c r="BN1209">
        <v>0</v>
      </c>
      <c r="BO1209">
        <v>0</v>
      </c>
      <c r="BP1209">
        <v>0</v>
      </c>
      <c r="BQ1209">
        <v>0</v>
      </c>
      <c r="BR1209">
        <v>0</v>
      </c>
      <c r="BS1209">
        <v>0</v>
      </c>
      <c r="BT1209" s="17">
        <v>0</v>
      </c>
      <c r="BU1209">
        <v>1</v>
      </c>
      <c r="BV1209">
        <v>0</v>
      </c>
      <c r="BW1209">
        <v>0</v>
      </c>
      <c r="BX1209" s="17">
        <v>0</v>
      </c>
      <c r="BY1209">
        <v>0</v>
      </c>
      <c r="BZ1209">
        <v>0</v>
      </c>
      <c r="CA1209">
        <v>0</v>
      </c>
      <c r="CB1209">
        <v>0</v>
      </c>
      <c r="CC1209" s="17">
        <v>0</v>
      </c>
      <c r="CD1209">
        <v>1</v>
      </c>
      <c r="CE1209">
        <v>1</v>
      </c>
      <c r="CF1209">
        <v>0</v>
      </c>
      <c r="CG1209">
        <v>0</v>
      </c>
      <c r="CH1209">
        <v>1</v>
      </c>
      <c r="CI1209">
        <v>0</v>
      </c>
      <c r="CJ1209">
        <v>0</v>
      </c>
      <c r="CK1209">
        <v>0</v>
      </c>
      <c r="CL1209">
        <v>0</v>
      </c>
      <c r="CM1209">
        <v>0</v>
      </c>
      <c r="CN1209">
        <v>1</v>
      </c>
      <c r="CO1209" s="17">
        <v>0</v>
      </c>
      <c r="CP1209">
        <v>0.52800000000000002</v>
      </c>
      <c r="CQ1209">
        <v>17</v>
      </c>
      <c r="CR1209">
        <v>1</v>
      </c>
      <c r="CS1209">
        <v>0</v>
      </c>
      <c r="CT1209">
        <v>23</v>
      </c>
      <c r="CZ1209" s="33" t="s">
        <v>85</v>
      </c>
    </row>
    <row r="1210" spans="1:104" x14ac:dyDescent="0.25">
      <c r="A1210">
        <v>1209</v>
      </c>
      <c r="B1210">
        <v>81</v>
      </c>
      <c r="C1210" s="24" t="s">
        <v>4134</v>
      </c>
      <c r="D1210" s="12">
        <v>8.1507313749599408</v>
      </c>
      <c r="E1210" s="13">
        <v>0.18599875998278589</v>
      </c>
      <c r="F1210" s="7">
        <v>43.821428571428569</v>
      </c>
      <c r="G1210" s="7">
        <f t="shared" si="274"/>
        <v>7.9647326149771551</v>
      </c>
      <c r="H1210" s="15">
        <f t="shared" si="275"/>
        <v>8.3367301349427265</v>
      </c>
      <c r="I1210" s="11">
        <f t="shared" si="285"/>
        <v>0.12441724754966747</v>
      </c>
      <c r="J1210" s="32">
        <f t="shared" si="286"/>
        <v>2.8391873931464459E-3</v>
      </c>
      <c r="K1210" s="32">
        <f t="shared" si="287"/>
        <v>352.21345460109956</v>
      </c>
      <c r="L1210" s="8">
        <v>1</v>
      </c>
      <c r="M1210" s="9">
        <v>0</v>
      </c>
      <c r="N1210" s="8">
        <v>0</v>
      </c>
      <c r="O1210" s="9">
        <v>0</v>
      </c>
      <c r="P1210" s="9">
        <v>0</v>
      </c>
      <c r="Q1210" s="9">
        <v>1</v>
      </c>
      <c r="R1210" s="9">
        <v>0</v>
      </c>
      <c r="S1210" s="8">
        <v>122141</v>
      </c>
      <c r="T1210" s="9">
        <v>6</v>
      </c>
      <c r="U1210" s="9">
        <f t="shared" si="279"/>
        <v>122134</v>
      </c>
      <c r="V1210" s="9">
        <f t="shared" si="280"/>
        <v>62</v>
      </c>
      <c r="W1210" s="7">
        <v>14</v>
      </c>
      <c r="X1210" s="7">
        <f t="shared" si="288"/>
        <v>21</v>
      </c>
      <c r="Y1210" s="9">
        <v>0</v>
      </c>
      <c r="Z1210" s="9">
        <v>1</v>
      </c>
      <c r="AA1210" s="9">
        <v>1</v>
      </c>
      <c r="AB1210" s="9">
        <v>0</v>
      </c>
      <c r="AC1210" s="9">
        <v>0</v>
      </c>
      <c r="AD1210" s="29">
        <v>0</v>
      </c>
      <c r="AE1210" s="9">
        <v>0</v>
      </c>
      <c r="AF1210" s="9">
        <v>1</v>
      </c>
      <c r="AG1210" s="29">
        <v>0</v>
      </c>
      <c r="AH1210" s="9">
        <v>1</v>
      </c>
      <c r="AI1210" s="29">
        <v>0</v>
      </c>
      <c r="AJ1210" s="20">
        <v>1989</v>
      </c>
      <c r="AK1210" s="32">
        <v>0</v>
      </c>
      <c r="AL1210" s="32">
        <v>0</v>
      </c>
      <c r="AM1210" s="32">
        <v>0.5</v>
      </c>
      <c r="AN1210" s="42">
        <v>0.5</v>
      </c>
      <c r="AO1210" s="41">
        <v>1</v>
      </c>
      <c r="AP1210" s="17">
        <v>0</v>
      </c>
      <c r="AQ1210">
        <v>1</v>
      </c>
      <c r="AR1210" s="39">
        <v>0</v>
      </c>
      <c r="AS1210" t="s">
        <v>98</v>
      </c>
      <c r="AT1210" s="39" t="s">
        <v>98</v>
      </c>
      <c r="AU1210">
        <v>0</v>
      </c>
      <c r="AV1210" s="17">
        <v>1</v>
      </c>
      <c r="AW1210" t="s">
        <v>98</v>
      </c>
      <c r="AX1210" s="17" t="s">
        <v>98</v>
      </c>
      <c r="AY1210" s="17" t="s">
        <v>233</v>
      </c>
      <c r="AZ1210">
        <v>1</v>
      </c>
      <c r="BA1210">
        <v>0</v>
      </c>
      <c r="BB1210">
        <v>0</v>
      </c>
      <c r="BC1210">
        <v>0</v>
      </c>
      <c r="BD1210">
        <v>0</v>
      </c>
      <c r="BE1210">
        <v>0</v>
      </c>
      <c r="BF1210" s="17">
        <v>0</v>
      </c>
      <c r="BG1210">
        <v>1</v>
      </c>
      <c r="BH1210">
        <v>0</v>
      </c>
      <c r="BI1210" s="17">
        <v>0</v>
      </c>
      <c r="BJ1210">
        <v>24669</v>
      </c>
      <c r="BK1210">
        <v>15230</v>
      </c>
      <c r="BL1210" s="24">
        <v>41</v>
      </c>
      <c r="BM1210">
        <v>1</v>
      </c>
      <c r="BN1210">
        <v>0</v>
      </c>
      <c r="BO1210">
        <v>0</v>
      </c>
      <c r="BP1210">
        <v>0</v>
      </c>
      <c r="BQ1210">
        <v>0</v>
      </c>
      <c r="BR1210">
        <v>0</v>
      </c>
      <c r="BS1210">
        <v>0</v>
      </c>
      <c r="BT1210" s="17">
        <v>0</v>
      </c>
      <c r="BU1210">
        <v>1</v>
      </c>
      <c r="BV1210">
        <v>0</v>
      </c>
      <c r="BW1210">
        <v>0</v>
      </c>
      <c r="BX1210" s="17">
        <v>0</v>
      </c>
      <c r="BY1210">
        <v>0</v>
      </c>
      <c r="BZ1210">
        <v>0</v>
      </c>
      <c r="CA1210">
        <v>0</v>
      </c>
      <c r="CB1210">
        <v>0</v>
      </c>
      <c r="CC1210" s="17">
        <v>0</v>
      </c>
      <c r="CD1210">
        <v>1</v>
      </c>
      <c r="CE1210">
        <v>1</v>
      </c>
      <c r="CF1210">
        <v>0</v>
      </c>
      <c r="CG1210">
        <v>0</v>
      </c>
      <c r="CH1210">
        <v>1</v>
      </c>
      <c r="CI1210">
        <v>0</v>
      </c>
      <c r="CJ1210">
        <v>0</v>
      </c>
      <c r="CK1210">
        <v>0</v>
      </c>
      <c r="CL1210">
        <v>0</v>
      </c>
      <c r="CM1210">
        <v>0</v>
      </c>
      <c r="CN1210">
        <v>1</v>
      </c>
      <c r="CO1210" s="17">
        <v>0</v>
      </c>
      <c r="CP1210">
        <v>0.52800000000000002</v>
      </c>
      <c r="CQ1210">
        <v>17</v>
      </c>
      <c r="CR1210">
        <v>1</v>
      </c>
      <c r="CS1210">
        <v>0</v>
      </c>
      <c r="CT1210">
        <v>23</v>
      </c>
      <c r="CZ1210" s="33" t="s">
        <v>85</v>
      </c>
    </row>
    <row r="1211" spans="1:104" x14ac:dyDescent="0.25">
      <c r="A1211">
        <v>1210</v>
      </c>
      <c r="B1211">
        <v>81</v>
      </c>
      <c r="C1211" s="24" t="s">
        <v>4134</v>
      </c>
      <c r="D1211" s="12">
        <v>8.3143919377751665</v>
      </c>
      <c r="E1211" s="13">
        <v>0.1899675097366271</v>
      </c>
      <c r="F1211" s="7">
        <v>43.767441860465119</v>
      </c>
      <c r="G1211" s="7">
        <f t="shared" si="274"/>
        <v>8.1244244280385391</v>
      </c>
      <c r="H1211" s="15">
        <f t="shared" si="275"/>
        <v>8.5043594475117938</v>
      </c>
      <c r="I1211" s="11">
        <f t="shared" si="285"/>
        <v>0.12426633754141818</v>
      </c>
      <c r="J1211" s="32">
        <f t="shared" si="286"/>
        <v>2.8392415059941452E-3</v>
      </c>
      <c r="K1211" s="32">
        <f t="shared" si="287"/>
        <v>352.20674179664593</v>
      </c>
      <c r="L1211" s="8">
        <v>1</v>
      </c>
      <c r="M1211" s="9">
        <v>0</v>
      </c>
      <c r="N1211" s="8">
        <v>0</v>
      </c>
      <c r="O1211" s="9">
        <v>0</v>
      </c>
      <c r="P1211" s="9">
        <v>0</v>
      </c>
      <c r="Q1211" s="9">
        <v>1</v>
      </c>
      <c r="R1211" s="9">
        <v>0</v>
      </c>
      <c r="S1211" s="8">
        <v>122141</v>
      </c>
      <c r="T1211" s="9">
        <v>6</v>
      </c>
      <c r="U1211" s="9">
        <f t="shared" si="279"/>
        <v>122134</v>
      </c>
      <c r="V1211" s="9">
        <f t="shared" si="280"/>
        <v>62</v>
      </c>
      <c r="W1211" s="7">
        <v>14</v>
      </c>
      <c r="X1211" s="7">
        <f t="shared" si="288"/>
        <v>21</v>
      </c>
      <c r="Y1211" s="9">
        <v>0</v>
      </c>
      <c r="Z1211" s="9">
        <v>1</v>
      </c>
      <c r="AA1211" s="9">
        <v>1</v>
      </c>
      <c r="AB1211" s="9">
        <v>0</v>
      </c>
      <c r="AC1211" s="9">
        <v>0</v>
      </c>
      <c r="AD1211" s="29">
        <v>0</v>
      </c>
      <c r="AE1211" s="9">
        <v>0</v>
      </c>
      <c r="AF1211" s="9">
        <v>1</v>
      </c>
      <c r="AG1211" s="29">
        <v>0</v>
      </c>
      <c r="AH1211" s="9">
        <v>1</v>
      </c>
      <c r="AI1211" s="29">
        <v>0</v>
      </c>
      <c r="AJ1211" s="20">
        <v>1990</v>
      </c>
      <c r="AK1211" s="32">
        <v>0</v>
      </c>
      <c r="AL1211" s="32">
        <v>0</v>
      </c>
      <c r="AM1211" s="32">
        <v>0.5</v>
      </c>
      <c r="AN1211" s="42">
        <v>0.5</v>
      </c>
      <c r="AO1211" s="41">
        <v>1</v>
      </c>
      <c r="AP1211" s="17">
        <v>0</v>
      </c>
      <c r="AQ1211">
        <v>1</v>
      </c>
      <c r="AR1211" s="39">
        <v>0</v>
      </c>
      <c r="AS1211" t="s">
        <v>98</v>
      </c>
      <c r="AT1211" s="39" t="s">
        <v>98</v>
      </c>
      <c r="AU1211">
        <v>0</v>
      </c>
      <c r="AV1211" s="17">
        <v>1</v>
      </c>
      <c r="AW1211" t="s">
        <v>98</v>
      </c>
      <c r="AX1211" s="17" t="s">
        <v>98</v>
      </c>
      <c r="AY1211" s="17" t="s">
        <v>233</v>
      </c>
      <c r="AZ1211">
        <v>1</v>
      </c>
      <c r="BA1211">
        <v>0</v>
      </c>
      <c r="BB1211">
        <v>0</v>
      </c>
      <c r="BC1211">
        <v>0</v>
      </c>
      <c r="BD1211">
        <v>0</v>
      </c>
      <c r="BE1211">
        <v>0</v>
      </c>
      <c r="BF1211" s="17">
        <v>0</v>
      </c>
      <c r="BG1211">
        <v>1</v>
      </c>
      <c r="BH1211">
        <v>0</v>
      </c>
      <c r="BI1211" s="17">
        <v>0</v>
      </c>
      <c r="BJ1211">
        <v>24883</v>
      </c>
      <c r="BK1211">
        <v>15906</v>
      </c>
      <c r="BL1211" s="24">
        <v>41</v>
      </c>
      <c r="BM1211">
        <v>1</v>
      </c>
      <c r="BN1211">
        <v>0</v>
      </c>
      <c r="BO1211">
        <v>0</v>
      </c>
      <c r="BP1211">
        <v>0</v>
      </c>
      <c r="BQ1211">
        <v>0</v>
      </c>
      <c r="BR1211">
        <v>0</v>
      </c>
      <c r="BS1211">
        <v>0</v>
      </c>
      <c r="BT1211" s="17">
        <v>0</v>
      </c>
      <c r="BU1211">
        <v>1</v>
      </c>
      <c r="BV1211">
        <v>0</v>
      </c>
      <c r="BW1211">
        <v>0</v>
      </c>
      <c r="BX1211" s="17">
        <v>0</v>
      </c>
      <c r="BY1211">
        <v>0</v>
      </c>
      <c r="BZ1211">
        <v>0</v>
      </c>
      <c r="CA1211">
        <v>0</v>
      </c>
      <c r="CB1211">
        <v>0</v>
      </c>
      <c r="CC1211" s="17">
        <v>0</v>
      </c>
      <c r="CD1211">
        <v>1</v>
      </c>
      <c r="CE1211">
        <v>1</v>
      </c>
      <c r="CF1211">
        <v>0</v>
      </c>
      <c r="CG1211">
        <v>0</v>
      </c>
      <c r="CH1211">
        <v>1</v>
      </c>
      <c r="CI1211">
        <v>0</v>
      </c>
      <c r="CJ1211">
        <v>0</v>
      </c>
      <c r="CK1211">
        <v>0</v>
      </c>
      <c r="CL1211">
        <v>0</v>
      </c>
      <c r="CM1211">
        <v>0</v>
      </c>
      <c r="CN1211">
        <v>1</v>
      </c>
      <c r="CO1211" s="17">
        <v>0</v>
      </c>
      <c r="CP1211">
        <v>0.52800000000000002</v>
      </c>
      <c r="CQ1211">
        <v>17</v>
      </c>
      <c r="CR1211">
        <v>1</v>
      </c>
      <c r="CS1211">
        <v>0</v>
      </c>
      <c r="CT1211">
        <v>23</v>
      </c>
      <c r="CZ1211" s="33" t="s">
        <v>85</v>
      </c>
    </row>
    <row r="1212" spans="1:104" x14ac:dyDescent="0.25">
      <c r="A1212">
        <v>1211</v>
      </c>
      <c r="B1212">
        <v>81</v>
      </c>
      <c r="C1212" s="24" t="s">
        <v>4134</v>
      </c>
      <c r="D1212" s="12">
        <v>8.6453539884810304</v>
      </c>
      <c r="E1212" s="13">
        <v>0.19123971446678101</v>
      </c>
      <c r="F1212" s="7">
        <v>45.206896551724142</v>
      </c>
      <c r="G1212" s="7">
        <f t="shared" si="274"/>
        <v>8.4541142740142501</v>
      </c>
      <c r="H1212" s="15">
        <f t="shared" si="275"/>
        <v>8.8365937029478108</v>
      </c>
      <c r="I1212" s="11">
        <f t="shared" si="285"/>
        <v>0.12828708937135103</v>
      </c>
      <c r="J1212" s="32">
        <f t="shared" si="286"/>
        <v>2.8377769578712274E-3</v>
      </c>
      <c r="K1212" s="32">
        <f t="shared" si="287"/>
        <v>352.38851215077699</v>
      </c>
      <c r="L1212" s="8">
        <v>1</v>
      </c>
      <c r="M1212" s="9">
        <v>0</v>
      </c>
      <c r="N1212" s="8">
        <v>0</v>
      </c>
      <c r="O1212" s="9">
        <v>0</v>
      </c>
      <c r="P1212" s="9">
        <v>0</v>
      </c>
      <c r="Q1212" s="9">
        <v>1</v>
      </c>
      <c r="R1212" s="9">
        <v>0</v>
      </c>
      <c r="S1212" s="8">
        <v>122141</v>
      </c>
      <c r="T1212" s="9">
        <v>6</v>
      </c>
      <c r="U1212" s="9">
        <f t="shared" si="279"/>
        <v>122134</v>
      </c>
      <c r="V1212" s="9">
        <f t="shared" si="280"/>
        <v>62</v>
      </c>
      <c r="W1212" s="7">
        <v>14</v>
      </c>
      <c r="X1212" s="7">
        <f t="shared" si="288"/>
        <v>21</v>
      </c>
      <c r="Y1212" s="9">
        <v>0</v>
      </c>
      <c r="Z1212" s="9">
        <v>1</v>
      </c>
      <c r="AA1212" s="9">
        <v>1</v>
      </c>
      <c r="AB1212" s="9">
        <v>0</v>
      </c>
      <c r="AC1212" s="9">
        <v>0</v>
      </c>
      <c r="AD1212" s="29">
        <v>0</v>
      </c>
      <c r="AE1212" s="9">
        <v>0</v>
      </c>
      <c r="AF1212" s="9">
        <v>1</v>
      </c>
      <c r="AG1212" s="29">
        <v>0</v>
      </c>
      <c r="AH1212" s="9">
        <v>1</v>
      </c>
      <c r="AI1212" s="29">
        <v>0</v>
      </c>
      <c r="AJ1212" s="20">
        <v>1991</v>
      </c>
      <c r="AK1212" s="32">
        <v>0</v>
      </c>
      <c r="AL1212" s="32">
        <v>0</v>
      </c>
      <c r="AM1212" s="32">
        <v>0.5</v>
      </c>
      <c r="AN1212" s="42">
        <v>0.5</v>
      </c>
      <c r="AO1212" s="41">
        <v>1</v>
      </c>
      <c r="AP1212" s="17">
        <v>0</v>
      </c>
      <c r="AQ1212">
        <v>1</v>
      </c>
      <c r="AR1212" s="39">
        <v>0</v>
      </c>
      <c r="AS1212" t="s">
        <v>98</v>
      </c>
      <c r="AT1212" s="39" t="s">
        <v>98</v>
      </c>
      <c r="AU1212">
        <v>0</v>
      </c>
      <c r="AV1212" s="17">
        <v>1</v>
      </c>
      <c r="AW1212" t="s">
        <v>98</v>
      </c>
      <c r="AX1212" s="17" t="s">
        <v>98</v>
      </c>
      <c r="AY1212" s="17" t="s">
        <v>233</v>
      </c>
      <c r="AZ1212">
        <v>1</v>
      </c>
      <c r="BA1212">
        <v>0</v>
      </c>
      <c r="BB1212">
        <v>0</v>
      </c>
      <c r="BC1212">
        <v>0</v>
      </c>
      <c r="BD1212">
        <v>0</v>
      </c>
      <c r="BE1212">
        <v>0</v>
      </c>
      <c r="BF1212" s="17">
        <v>0</v>
      </c>
      <c r="BG1212">
        <v>1</v>
      </c>
      <c r="BH1212">
        <v>0</v>
      </c>
      <c r="BI1212" s="17">
        <v>0</v>
      </c>
      <c r="BJ1212">
        <v>24597</v>
      </c>
      <c r="BK1212">
        <v>17122</v>
      </c>
      <c r="BL1212" s="24">
        <v>41</v>
      </c>
      <c r="BM1212">
        <v>1</v>
      </c>
      <c r="BN1212">
        <v>0</v>
      </c>
      <c r="BO1212">
        <v>0</v>
      </c>
      <c r="BP1212">
        <v>0</v>
      </c>
      <c r="BQ1212">
        <v>0</v>
      </c>
      <c r="BR1212">
        <v>0</v>
      </c>
      <c r="BS1212">
        <v>0</v>
      </c>
      <c r="BT1212" s="17">
        <v>0</v>
      </c>
      <c r="BU1212">
        <v>1</v>
      </c>
      <c r="BV1212">
        <v>0</v>
      </c>
      <c r="BW1212">
        <v>0</v>
      </c>
      <c r="BX1212" s="17">
        <v>0</v>
      </c>
      <c r="BY1212">
        <v>0</v>
      </c>
      <c r="BZ1212">
        <v>0</v>
      </c>
      <c r="CA1212">
        <v>0</v>
      </c>
      <c r="CB1212">
        <v>0</v>
      </c>
      <c r="CC1212" s="17">
        <v>0</v>
      </c>
      <c r="CD1212">
        <v>1</v>
      </c>
      <c r="CE1212">
        <v>1</v>
      </c>
      <c r="CF1212">
        <v>0</v>
      </c>
      <c r="CG1212">
        <v>0</v>
      </c>
      <c r="CH1212">
        <v>1</v>
      </c>
      <c r="CI1212">
        <v>0</v>
      </c>
      <c r="CJ1212">
        <v>0</v>
      </c>
      <c r="CK1212">
        <v>0</v>
      </c>
      <c r="CL1212">
        <v>0</v>
      </c>
      <c r="CM1212">
        <v>0</v>
      </c>
      <c r="CN1212">
        <v>1</v>
      </c>
      <c r="CO1212" s="17">
        <v>0</v>
      </c>
      <c r="CP1212">
        <v>0.52800000000000002</v>
      </c>
      <c r="CQ1212">
        <v>17</v>
      </c>
      <c r="CR1212">
        <v>1</v>
      </c>
      <c r="CS1212">
        <v>0</v>
      </c>
      <c r="CT1212">
        <v>23</v>
      </c>
      <c r="CZ1212" s="33" t="s">
        <v>85</v>
      </c>
    </row>
    <row r="1213" spans="1:104" x14ac:dyDescent="0.25">
      <c r="A1213">
        <v>1212</v>
      </c>
      <c r="B1213">
        <v>81</v>
      </c>
      <c r="C1213" s="24" t="s">
        <v>4134</v>
      </c>
      <c r="D1213" s="12">
        <v>8.7096279547539179</v>
      </c>
      <c r="E1213" s="13">
        <v>0.1910584044537546</v>
      </c>
      <c r="F1213" s="7">
        <v>45.58620689655173</v>
      </c>
      <c r="G1213" s="7">
        <f t="shared" si="274"/>
        <v>8.5185695503001639</v>
      </c>
      <c r="H1213" s="15">
        <f t="shared" si="275"/>
        <v>8.9006863592076719</v>
      </c>
      <c r="I1213" s="11">
        <f t="shared" si="285"/>
        <v>0.12934555277222426</v>
      </c>
      <c r="J1213" s="32">
        <f t="shared" si="286"/>
        <v>2.837383532824889E-3</v>
      </c>
      <c r="K1213" s="32">
        <f t="shared" si="287"/>
        <v>352.43737352785843</v>
      </c>
      <c r="L1213" s="8">
        <v>1</v>
      </c>
      <c r="M1213" s="9">
        <v>0</v>
      </c>
      <c r="N1213" s="8">
        <v>0</v>
      </c>
      <c r="O1213" s="9">
        <v>0</v>
      </c>
      <c r="P1213" s="9">
        <v>0</v>
      </c>
      <c r="Q1213" s="9">
        <v>1</v>
      </c>
      <c r="R1213" s="9">
        <v>0</v>
      </c>
      <c r="S1213" s="8">
        <v>122141</v>
      </c>
      <c r="T1213" s="9">
        <v>6</v>
      </c>
      <c r="U1213" s="9">
        <f t="shared" si="279"/>
        <v>122134</v>
      </c>
      <c r="V1213" s="9">
        <f t="shared" si="280"/>
        <v>62</v>
      </c>
      <c r="W1213" s="7">
        <v>14</v>
      </c>
      <c r="X1213" s="7">
        <f t="shared" si="288"/>
        <v>21</v>
      </c>
      <c r="Y1213" s="9">
        <v>0</v>
      </c>
      <c r="Z1213" s="9">
        <v>1</v>
      </c>
      <c r="AA1213" s="9">
        <v>1</v>
      </c>
      <c r="AB1213" s="9">
        <v>0</v>
      </c>
      <c r="AC1213" s="9">
        <v>0</v>
      </c>
      <c r="AD1213" s="29">
        <v>0</v>
      </c>
      <c r="AE1213" s="9">
        <v>0</v>
      </c>
      <c r="AF1213" s="9">
        <v>1</v>
      </c>
      <c r="AG1213" s="29">
        <v>0</v>
      </c>
      <c r="AH1213" s="9">
        <v>1</v>
      </c>
      <c r="AI1213" s="29">
        <v>0</v>
      </c>
      <c r="AJ1213" s="20">
        <v>1992</v>
      </c>
      <c r="AK1213" s="32">
        <v>0</v>
      </c>
      <c r="AL1213" s="32">
        <v>0</v>
      </c>
      <c r="AM1213" s="32">
        <v>0.5</v>
      </c>
      <c r="AN1213" s="42">
        <v>0.5</v>
      </c>
      <c r="AO1213" s="41">
        <v>1</v>
      </c>
      <c r="AP1213" s="17">
        <v>0</v>
      </c>
      <c r="AQ1213">
        <v>1</v>
      </c>
      <c r="AR1213" s="39">
        <v>0</v>
      </c>
      <c r="AS1213" t="s">
        <v>98</v>
      </c>
      <c r="AT1213" s="39" t="s">
        <v>98</v>
      </c>
      <c r="AU1213">
        <v>0</v>
      </c>
      <c r="AV1213" s="17">
        <v>1</v>
      </c>
      <c r="AW1213" t="s">
        <v>98</v>
      </c>
      <c r="AX1213" s="17" t="s">
        <v>98</v>
      </c>
      <c r="AY1213" s="17" t="s">
        <v>233</v>
      </c>
      <c r="AZ1213">
        <v>1</v>
      </c>
      <c r="BA1213">
        <v>0</v>
      </c>
      <c r="BB1213">
        <v>0</v>
      </c>
      <c r="BC1213">
        <v>0</v>
      </c>
      <c r="BD1213">
        <v>0</v>
      </c>
      <c r="BE1213">
        <v>0</v>
      </c>
      <c r="BF1213" s="17">
        <v>0</v>
      </c>
      <c r="BG1213">
        <v>1</v>
      </c>
      <c r="BH1213">
        <v>0</v>
      </c>
      <c r="BI1213" s="17">
        <v>0</v>
      </c>
      <c r="BJ1213">
        <v>25151</v>
      </c>
      <c r="BK1213">
        <v>17071</v>
      </c>
      <c r="BL1213" s="24">
        <v>41</v>
      </c>
      <c r="BM1213">
        <v>1</v>
      </c>
      <c r="BN1213">
        <v>0</v>
      </c>
      <c r="BO1213">
        <v>0</v>
      </c>
      <c r="BP1213">
        <v>0</v>
      </c>
      <c r="BQ1213">
        <v>0</v>
      </c>
      <c r="BR1213">
        <v>0</v>
      </c>
      <c r="BS1213">
        <v>0</v>
      </c>
      <c r="BT1213" s="17">
        <v>0</v>
      </c>
      <c r="BU1213">
        <v>1</v>
      </c>
      <c r="BV1213">
        <v>0</v>
      </c>
      <c r="BW1213">
        <v>0</v>
      </c>
      <c r="BX1213" s="17">
        <v>0</v>
      </c>
      <c r="BY1213">
        <v>0</v>
      </c>
      <c r="BZ1213">
        <v>0</v>
      </c>
      <c r="CA1213">
        <v>0</v>
      </c>
      <c r="CB1213">
        <v>0</v>
      </c>
      <c r="CC1213" s="17">
        <v>0</v>
      </c>
      <c r="CD1213">
        <v>1</v>
      </c>
      <c r="CE1213">
        <v>1</v>
      </c>
      <c r="CF1213">
        <v>0</v>
      </c>
      <c r="CG1213">
        <v>0</v>
      </c>
      <c r="CH1213">
        <v>1</v>
      </c>
      <c r="CI1213">
        <v>0</v>
      </c>
      <c r="CJ1213">
        <v>0</v>
      </c>
      <c r="CK1213">
        <v>0</v>
      </c>
      <c r="CL1213">
        <v>0</v>
      </c>
      <c r="CM1213">
        <v>0</v>
      </c>
      <c r="CN1213">
        <v>1</v>
      </c>
      <c r="CO1213" s="17">
        <v>0</v>
      </c>
      <c r="CP1213">
        <v>0.52800000000000002</v>
      </c>
      <c r="CQ1213">
        <v>17</v>
      </c>
      <c r="CR1213">
        <v>1</v>
      </c>
      <c r="CS1213">
        <v>0</v>
      </c>
      <c r="CT1213">
        <v>23</v>
      </c>
      <c r="CZ1213" s="33" t="s">
        <v>85</v>
      </c>
    </row>
    <row r="1214" spans="1:104" x14ac:dyDescent="0.25">
      <c r="A1214">
        <v>1213</v>
      </c>
      <c r="B1214">
        <v>81</v>
      </c>
      <c r="C1214" s="24" t="s">
        <v>4134</v>
      </c>
      <c r="D1214" s="12">
        <v>8.7018432414701188</v>
      </c>
      <c r="E1214" s="13">
        <v>0.2020619833960754</v>
      </c>
      <c r="F1214" s="7">
        <v>43.065217391304351</v>
      </c>
      <c r="G1214" s="7">
        <f t="shared" si="274"/>
        <v>8.4997812580740426</v>
      </c>
      <c r="H1214" s="15">
        <f t="shared" si="275"/>
        <v>8.903905224866195</v>
      </c>
      <c r="I1214" s="11">
        <f t="shared" si="285"/>
        <v>0.12230261502718832</v>
      </c>
      <c r="J1214" s="32">
        <f t="shared" si="286"/>
        <v>2.8399395715551046E-3</v>
      </c>
      <c r="K1214" s="32">
        <f t="shared" si="287"/>
        <v>352.12016833598199</v>
      </c>
      <c r="L1214" s="8">
        <v>1</v>
      </c>
      <c r="M1214" s="9">
        <v>0</v>
      </c>
      <c r="N1214" s="8">
        <v>0</v>
      </c>
      <c r="O1214" s="9">
        <v>0</v>
      </c>
      <c r="P1214" s="9">
        <v>0</v>
      </c>
      <c r="Q1214" s="9">
        <v>1</v>
      </c>
      <c r="R1214" s="9">
        <v>0</v>
      </c>
      <c r="S1214" s="8">
        <v>122141</v>
      </c>
      <c r="T1214" s="9">
        <v>6</v>
      </c>
      <c r="U1214" s="9">
        <f t="shared" si="279"/>
        <v>122134</v>
      </c>
      <c r="V1214" s="9">
        <f t="shared" si="280"/>
        <v>62</v>
      </c>
      <c r="W1214" s="7">
        <v>14</v>
      </c>
      <c r="X1214" s="7">
        <f t="shared" si="288"/>
        <v>21</v>
      </c>
      <c r="Y1214" s="9">
        <v>0</v>
      </c>
      <c r="Z1214" s="9">
        <v>1</v>
      </c>
      <c r="AA1214" s="9">
        <v>1</v>
      </c>
      <c r="AB1214" s="9">
        <v>0</v>
      </c>
      <c r="AC1214" s="9">
        <v>0</v>
      </c>
      <c r="AD1214" s="29">
        <v>0</v>
      </c>
      <c r="AE1214" s="9">
        <v>0</v>
      </c>
      <c r="AF1214" s="9">
        <v>1</v>
      </c>
      <c r="AG1214" s="29">
        <v>0</v>
      </c>
      <c r="AH1214" s="9">
        <v>1</v>
      </c>
      <c r="AI1214" s="29">
        <v>0</v>
      </c>
      <c r="AJ1214" s="20">
        <v>1993</v>
      </c>
      <c r="AK1214" s="32">
        <v>0</v>
      </c>
      <c r="AL1214" s="32">
        <v>0</v>
      </c>
      <c r="AM1214" s="32">
        <v>0.5</v>
      </c>
      <c r="AN1214" s="42">
        <v>0.5</v>
      </c>
      <c r="AO1214" s="41">
        <v>1</v>
      </c>
      <c r="AP1214" s="17">
        <v>0</v>
      </c>
      <c r="AQ1214">
        <v>1</v>
      </c>
      <c r="AR1214" s="39">
        <v>0</v>
      </c>
      <c r="AS1214" t="s">
        <v>98</v>
      </c>
      <c r="AT1214" s="39" t="s">
        <v>98</v>
      </c>
      <c r="AU1214">
        <v>0</v>
      </c>
      <c r="AV1214" s="17">
        <v>1</v>
      </c>
      <c r="AW1214" t="s">
        <v>98</v>
      </c>
      <c r="AX1214" s="17" t="s">
        <v>98</v>
      </c>
      <c r="AY1214" s="17" t="s">
        <v>233</v>
      </c>
      <c r="AZ1214">
        <v>1</v>
      </c>
      <c r="BA1214">
        <v>0</v>
      </c>
      <c r="BB1214">
        <v>0</v>
      </c>
      <c r="BC1214">
        <v>0</v>
      </c>
      <c r="BD1214">
        <v>0</v>
      </c>
      <c r="BE1214">
        <v>0</v>
      </c>
      <c r="BF1214" s="17">
        <v>0</v>
      </c>
      <c r="BG1214">
        <v>1</v>
      </c>
      <c r="BH1214">
        <v>0</v>
      </c>
      <c r="BI1214" s="17">
        <v>0</v>
      </c>
      <c r="BJ1214">
        <v>25687</v>
      </c>
      <c r="BK1214">
        <v>16581</v>
      </c>
      <c r="BL1214" s="24">
        <v>41</v>
      </c>
      <c r="BM1214">
        <v>1</v>
      </c>
      <c r="BN1214">
        <v>0</v>
      </c>
      <c r="BO1214">
        <v>0</v>
      </c>
      <c r="BP1214">
        <v>0</v>
      </c>
      <c r="BQ1214">
        <v>0</v>
      </c>
      <c r="BR1214">
        <v>0</v>
      </c>
      <c r="BS1214">
        <v>0</v>
      </c>
      <c r="BT1214" s="17">
        <v>0</v>
      </c>
      <c r="BU1214">
        <v>1</v>
      </c>
      <c r="BV1214">
        <v>0</v>
      </c>
      <c r="BW1214">
        <v>0</v>
      </c>
      <c r="BX1214" s="17">
        <v>0</v>
      </c>
      <c r="BY1214">
        <v>0</v>
      </c>
      <c r="BZ1214">
        <v>0</v>
      </c>
      <c r="CA1214">
        <v>0</v>
      </c>
      <c r="CB1214">
        <v>0</v>
      </c>
      <c r="CC1214" s="17">
        <v>0</v>
      </c>
      <c r="CD1214">
        <v>1</v>
      </c>
      <c r="CE1214">
        <v>1</v>
      </c>
      <c r="CF1214">
        <v>0</v>
      </c>
      <c r="CG1214">
        <v>0</v>
      </c>
      <c r="CH1214">
        <v>1</v>
      </c>
      <c r="CI1214">
        <v>0</v>
      </c>
      <c r="CJ1214">
        <v>0</v>
      </c>
      <c r="CK1214">
        <v>0</v>
      </c>
      <c r="CL1214">
        <v>0</v>
      </c>
      <c r="CM1214">
        <v>0</v>
      </c>
      <c r="CN1214">
        <v>1</v>
      </c>
      <c r="CO1214" s="17">
        <v>0</v>
      </c>
      <c r="CP1214">
        <v>0.52800000000000002</v>
      </c>
      <c r="CQ1214">
        <v>17</v>
      </c>
      <c r="CR1214">
        <v>1</v>
      </c>
      <c r="CS1214">
        <v>0</v>
      </c>
      <c r="CT1214">
        <v>23</v>
      </c>
      <c r="CZ1214" s="33" t="s">
        <v>85</v>
      </c>
    </row>
    <row r="1215" spans="1:104" x14ac:dyDescent="0.25">
      <c r="A1215">
        <v>1214</v>
      </c>
      <c r="B1215">
        <v>81</v>
      </c>
      <c r="C1215" s="24" t="s">
        <v>4134</v>
      </c>
      <c r="D1215" s="12">
        <v>8.692109997289732</v>
      </c>
      <c r="E1215" s="13">
        <v>0.1998943668823264</v>
      </c>
      <c r="F1215" s="7">
        <v>43.483516483516482</v>
      </c>
      <c r="G1215" s="7">
        <f t="shared" si="274"/>
        <v>8.4922156304074061</v>
      </c>
      <c r="H1215" s="15">
        <f t="shared" si="275"/>
        <v>8.8920043641720579</v>
      </c>
      <c r="I1215" s="11">
        <f t="shared" si="285"/>
        <v>0.12347253420372163</v>
      </c>
      <c r="J1215" s="32">
        <f t="shared" si="286"/>
        <v>2.8395250473941544E-3</v>
      </c>
      <c r="K1215" s="32">
        <f t="shared" si="287"/>
        <v>352.17157211474671</v>
      </c>
      <c r="L1215" s="8">
        <v>1</v>
      </c>
      <c r="M1215" s="9">
        <v>0</v>
      </c>
      <c r="N1215" s="8">
        <v>0</v>
      </c>
      <c r="O1215" s="9">
        <v>0</v>
      </c>
      <c r="P1215" s="9">
        <v>0</v>
      </c>
      <c r="Q1215" s="9">
        <v>1</v>
      </c>
      <c r="R1215" s="9">
        <v>0</v>
      </c>
      <c r="S1215" s="8">
        <v>122141</v>
      </c>
      <c r="T1215" s="9">
        <v>6</v>
      </c>
      <c r="U1215" s="9">
        <f t="shared" si="279"/>
        <v>122134</v>
      </c>
      <c r="V1215" s="9">
        <f t="shared" si="280"/>
        <v>62</v>
      </c>
      <c r="W1215" s="7">
        <v>14</v>
      </c>
      <c r="X1215" s="7">
        <f t="shared" si="288"/>
        <v>21</v>
      </c>
      <c r="Y1215" s="9">
        <v>0</v>
      </c>
      <c r="Z1215" s="9">
        <v>1</v>
      </c>
      <c r="AA1215" s="9">
        <v>1</v>
      </c>
      <c r="AB1215" s="9">
        <v>0</v>
      </c>
      <c r="AC1215" s="9">
        <v>0</v>
      </c>
      <c r="AD1215" s="29">
        <v>0</v>
      </c>
      <c r="AE1215" s="9">
        <v>0</v>
      </c>
      <c r="AF1215" s="9">
        <v>1</v>
      </c>
      <c r="AG1215" s="29">
        <v>0</v>
      </c>
      <c r="AH1215" s="9">
        <v>1</v>
      </c>
      <c r="AI1215" s="29">
        <v>0</v>
      </c>
      <c r="AJ1215" s="20">
        <v>1994</v>
      </c>
      <c r="AK1215" s="32">
        <v>0</v>
      </c>
      <c r="AL1215" s="32">
        <v>0</v>
      </c>
      <c r="AM1215" s="32">
        <v>0.5</v>
      </c>
      <c r="AN1215" s="42">
        <v>0.5</v>
      </c>
      <c r="AO1215" s="41">
        <v>1</v>
      </c>
      <c r="AP1215" s="17">
        <v>0</v>
      </c>
      <c r="AQ1215">
        <v>1</v>
      </c>
      <c r="AR1215" s="39">
        <v>0</v>
      </c>
      <c r="AS1215" t="s">
        <v>98</v>
      </c>
      <c r="AT1215" s="39" t="s">
        <v>98</v>
      </c>
      <c r="AU1215">
        <v>0</v>
      </c>
      <c r="AV1215" s="17">
        <v>1</v>
      </c>
      <c r="AW1215" t="s">
        <v>98</v>
      </c>
      <c r="AX1215" s="17" t="s">
        <v>98</v>
      </c>
      <c r="AY1215" s="17" t="s">
        <v>233</v>
      </c>
      <c r="AZ1215">
        <v>1</v>
      </c>
      <c r="BA1215">
        <v>0</v>
      </c>
      <c r="BB1215">
        <v>0</v>
      </c>
      <c r="BC1215">
        <v>0</v>
      </c>
      <c r="BD1215">
        <v>0</v>
      </c>
      <c r="BE1215">
        <v>0</v>
      </c>
      <c r="BF1215" s="17">
        <v>0</v>
      </c>
      <c r="BG1215">
        <v>1</v>
      </c>
      <c r="BH1215">
        <v>0</v>
      </c>
      <c r="BI1215" s="17">
        <v>0</v>
      </c>
      <c r="BJ1215">
        <v>26357</v>
      </c>
      <c r="BK1215">
        <v>16160</v>
      </c>
      <c r="BL1215" s="24">
        <v>41</v>
      </c>
      <c r="BM1215">
        <v>1</v>
      </c>
      <c r="BN1215">
        <v>0</v>
      </c>
      <c r="BO1215">
        <v>0</v>
      </c>
      <c r="BP1215">
        <v>0</v>
      </c>
      <c r="BQ1215">
        <v>0</v>
      </c>
      <c r="BR1215">
        <v>0</v>
      </c>
      <c r="BS1215">
        <v>0</v>
      </c>
      <c r="BT1215" s="17">
        <v>0</v>
      </c>
      <c r="BU1215">
        <v>1</v>
      </c>
      <c r="BV1215">
        <v>0</v>
      </c>
      <c r="BW1215">
        <v>0</v>
      </c>
      <c r="BX1215" s="17">
        <v>0</v>
      </c>
      <c r="BY1215">
        <v>0</v>
      </c>
      <c r="BZ1215">
        <v>0</v>
      </c>
      <c r="CA1215">
        <v>0</v>
      </c>
      <c r="CB1215">
        <v>0</v>
      </c>
      <c r="CC1215" s="17">
        <v>0</v>
      </c>
      <c r="CD1215">
        <v>1</v>
      </c>
      <c r="CE1215">
        <v>1</v>
      </c>
      <c r="CF1215">
        <v>0</v>
      </c>
      <c r="CG1215">
        <v>0</v>
      </c>
      <c r="CH1215">
        <v>1</v>
      </c>
      <c r="CI1215">
        <v>0</v>
      </c>
      <c r="CJ1215">
        <v>0</v>
      </c>
      <c r="CK1215">
        <v>0</v>
      </c>
      <c r="CL1215">
        <v>0</v>
      </c>
      <c r="CM1215">
        <v>0</v>
      </c>
      <c r="CN1215">
        <v>1</v>
      </c>
      <c r="CO1215" s="17">
        <v>0</v>
      </c>
      <c r="CP1215">
        <v>0.52800000000000002</v>
      </c>
      <c r="CQ1215">
        <v>17</v>
      </c>
      <c r="CR1215">
        <v>1</v>
      </c>
      <c r="CS1215">
        <v>0</v>
      </c>
      <c r="CT1215">
        <v>23</v>
      </c>
      <c r="CZ1215" s="33" t="s">
        <v>85</v>
      </c>
    </row>
    <row r="1216" spans="1:104" x14ac:dyDescent="0.25">
      <c r="A1216">
        <v>1215</v>
      </c>
      <c r="B1216">
        <v>81</v>
      </c>
      <c r="C1216" s="24" t="s">
        <v>4134</v>
      </c>
      <c r="D1216" s="12">
        <v>9.6432722136610352</v>
      </c>
      <c r="E1216" s="13">
        <v>0.21877144959114209</v>
      </c>
      <c r="F1216" s="7">
        <v>44.079207920792079</v>
      </c>
      <c r="G1216" s="7">
        <f t="shared" si="274"/>
        <v>9.4245007640698937</v>
      </c>
      <c r="H1216" s="15">
        <f t="shared" si="275"/>
        <v>9.8620436632521766</v>
      </c>
      <c r="I1216" s="11">
        <f t="shared" si="285"/>
        <v>0.12513770352379069</v>
      </c>
      <c r="J1216" s="32">
        <f t="shared" si="286"/>
        <v>2.8389281347490701E-3</v>
      </c>
      <c r="K1216" s="32">
        <f t="shared" si="287"/>
        <v>352.24561966179851</v>
      </c>
      <c r="L1216" s="8">
        <v>1</v>
      </c>
      <c r="M1216" s="9">
        <v>0</v>
      </c>
      <c r="N1216" s="8">
        <v>0</v>
      </c>
      <c r="O1216" s="9">
        <v>0</v>
      </c>
      <c r="P1216" s="9">
        <v>0</v>
      </c>
      <c r="Q1216" s="9">
        <v>1</v>
      </c>
      <c r="R1216" s="9">
        <v>0</v>
      </c>
      <c r="S1216" s="8">
        <v>122141</v>
      </c>
      <c r="T1216" s="9">
        <v>6</v>
      </c>
      <c r="U1216" s="9">
        <f t="shared" si="279"/>
        <v>122134</v>
      </c>
      <c r="V1216" s="9">
        <f t="shared" si="280"/>
        <v>62</v>
      </c>
      <c r="W1216" s="7">
        <v>14</v>
      </c>
      <c r="X1216" s="7">
        <f t="shared" si="288"/>
        <v>21</v>
      </c>
      <c r="Y1216" s="9">
        <v>0</v>
      </c>
      <c r="Z1216" s="9">
        <v>1</v>
      </c>
      <c r="AA1216" s="9">
        <v>1</v>
      </c>
      <c r="AB1216" s="9">
        <v>0</v>
      </c>
      <c r="AC1216" s="9">
        <v>0</v>
      </c>
      <c r="AD1216" s="29">
        <v>0</v>
      </c>
      <c r="AE1216" s="9">
        <v>0</v>
      </c>
      <c r="AF1216" s="9">
        <v>1</v>
      </c>
      <c r="AG1216" s="29">
        <v>0</v>
      </c>
      <c r="AH1216" s="9">
        <v>1</v>
      </c>
      <c r="AI1216" s="29">
        <v>0</v>
      </c>
      <c r="AJ1216" s="20">
        <v>1995</v>
      </c>
      <c r="AK1216" s="32">
        <v>0</v>
      </c>
      <c r="AL1216" s="32">
        <v>0</v>
      </c>
      <c r="AM1216" s="32">
        <v>0.5</v>
      </c>
      <c r="AN1216" s="42">
        <v>0.5</v>
      </c>
      <c r="AO1216" s="41">
        <v>1</v>
      </c>
      <c r="AP1216" s="17">
        <v>0</v>
      </c>
      <c r="AQ1216">
        <v>1</v>
      </c>
      <c r="AR1216" s="39">
        <v>0</v>
      </c>
      <c r="AS1216" t="s">
        <v>98</v>
      </c>
      <c r="AT1216" s="39" t="s">
        <v>98</v>
      </c>
      <c r="AU1216">
        <v>0</v>
      </c>
      <c r="AV1216" s="17">
        <v>1</v>
      </c>
      <c r="AW1216" t="s">
        <v>98</v>
      </c>
      <c r="AX1216" s="17" t="s">
        <v>98</v>
      </c>
      <c r="AY1216" s="17" t="s">
        <v>233</v>
      </c>
      <c r="AZ1216">
        <v>1</v>
      </c>
      <c r="BA1216">
        <v>0</v>
      </c>
      <c r="BB1216">
        <v>0</v>
      </c>
      <c r="BC1216">
        <v>0</v>
      </c>
      <c r="BD1216">
        <v>0</v>
      </c>
      <c r="BE1216">
        <v>0</v>
      </c>
      <c r="BF1216" s="17">
        <v>0</v>
      </c>
      <c r="BG1216">
        <v>1</v>
      </c>
      <c r="BH1216">
        <v>0</v>
      </c>
      <c r="BI1216" s="17">
        <v>0</v>
      </c>
      <c r="BJ1216">
        <v>26813</v>
      </c>
      <c r="BK1216">
        <v>15719</v>
      </c>
      <c r="BL1216" s="24">
        <v>41</v>
      </c>
      <c r="BM1216">
        <v>1</v>
      </c>
      <c r="BN1216">
        <v>0</v>
      </c>
      <c r="BO1216">
        <v>0</v>
      </c>
      <c r="BP1216">
        <v>0</v>
      </c>
      <c r="BQ1216">
        <v>0</v>
      </c>
      <c r="BR1216">
        <v>0</v>
      </c>
      <c r="BS1216">
        <v>0</v>
      </c>
      <c r="BT1216" s="17">
        <v>0</v>
      </c>
      <c r="BU1216">
        <v>1</v>
      </c>
      <c r="BV1216">
        <v>0</v>
      </c>
      <c r="BW1216">
        <v>0</v>
      </c>
      <c r="BX1216" s="17">
        <v>0</v>
      </c>
      <c r="BY1216">
        <v>0</v>
      </c>
      <c r="BZ1216">
        <v>0</v>
      </c>
      <c r="CA1216">
        <v>0</v>
      </c>
      <c r="CB1216">
        <v>0</v>
      </c>
      <c r="CC1216" s="17">
        <v>0</v>
      </c>
      <c r="CD1216">
        <v>1</v>
      </c>
      <c r="CE1216">
        <v>1</v>
      </c>
      <c r="CF1216">
        <v>0</v>
      </c>
      <c r="CG1216">
        <v>0</v>
      </c>
      <c r="CH1216">
        <v>1</v>
      </c>
      <c r="CI1216">
        <v>0</v>
      </c>
      <c r="CJ1216">
        <v>0</v>
      </c>
      <c r="CK1216">
        <v>0</v>
      </c>
      <c r="CL1216">
        <v>0</v>
      </c>
      <c r="CM1216">
        <v>0</v>
      </c>
      <c r="CN1216">
        <v>1</v>
      </c>
      <c r="CO1216" s="17">
        <v>0</v>
      </c>
      <c r="CP1216">
        <v>0.52800000000000002</v>
      </c>
      <c r="CQ1216">
        <v>17</v>
      </c>
      <c r="CR1216">
        <v>1</v>
      </c>
      <c r="CS1216">
        <v>0</v>
      </c>
      <c r="CT1216">
        <v>23</v>
      </c>
      <c r="CZ1216" s="33" t="s">
        <v>85</v>
      </c>
    </row>
    <row r="1217" spans="1:104" x14ac:dyDescent="0.25">
      <c r="A1217">
        <v>1216</v>
      </c>
      <c r="B1217">
        <v>81</v>
      </c>
      <c r="C1217" s="24" t="s">
        <v>4134</v>
      </c>
      <c r="D1217" s="12">
        <v>9.4778872397561109</v>
      </c>
      <c r="E1217" s="13">
        <v>0.22364774013628391</v>
      </c>
      <c r="F1217" s="7">
        <v>42.378640776699029</v>
      </c>
      <c r="G1217" s="7">
        <f t="shared" si="274"/>
        <v>9.2542394996198265</v>
      </c>
      <c r="H1217" s="15">
        <f t="shared" si="275"/>
        <v>9.7015349798923953</v>
      </c>
      <c r="I1217" s="11">
        <f t="shared" si="285"/>
        <v>0.12038126078913181</v>
      </c>
      <c r="J1217" s="32">
        <f t="shared" si="286"/>
        <v>2.8406116520688605E-3</v>
      </c>
      <c r="K1217" s="32">
        <f t="shared" si="287"/>
        <v>352.03685772100698</v>
      </c>
      <c r="L1217" s="8">
        <v>1</v>
      </c>
      <c r="M1217" s="9">
        <v>0</v>
      </c>
      <c r="N1217" s="8">
        <v>0</v>
      </c>
      <c r="O1217" s="9">
        <v>0</v>
      </c>
      <c r="P1217" s="9">
        <v>0</v>
      </c>
      <c r="Q1217" s="9">
        <v>1</v>
      </c>
      <c r="R1217" s="9">
        <v>0</v>
      </c>
      <c r="S1217" s="8">
        <v>122141</v>
      </c>
      <c r="T1217" s="9">
        <v>6</v>
      </c>
      <c r="U1217" s="9">
        <f t="shared" si="279"/>
        <v>122134</v>
      </c>
      <c r="V1217" s="9">
        <f t="shared" si="280"/>
        <v>62</v>
      </c>
      <c r="W1217" s="7">
        <v>14</v>
      </c>
      <c r="X1217" s="7">
        <f t="shared" si="288"/>
        <v>21</v>
      </c>
      <c r="Y1217" s="9">
        <v>0</v>
      </c>
      <c r="Z1217" s="9">
        <v>1</v>
      </c>
      <c r="AA1217" s="9">
        <v>1</v>
      </c>
      <c r="AB1217" s="9">
        <v>0</v>
      </c>
      <c r="AC1217" s="9">
        <v>0</v>
      </c>
      <c r="AD1217" s="29">
        <v>0</v>
      </c>
      <c r="AE1217" s="9">
        <v>0</v>
      </c>
      <c r="AF1217" s="9">
        <v>1</v>
      </c>
      <c r="AG1217" s="29">
        <v>0</v>
      </c>
      <c r="AH1217" s="9">
        <v>1</v>
      </c>
      <c r="AI1217" s="29">
        <v>0</v>
      </c>
      <c r="AJ1217" s="20">
        <v>1996</v>
      </c>
      <c r="AK1217" s="32">
        <v>0</v>
      </c>
      <c r="AL1217" s="32">
        <v>0</v>
      </c>
      <c r="AM1217" s="32">
        <v>0.5</v>
      </c>
      <c r="AN1217" s="42">
        <v>0.5</v>
      </c>
      <c r="AO1217" s="41">
        <v>1</v>
      </c>
      <c r="AP1217" s="17">
        <v>0</v>
      </c>
      <c r="AQ1217">
        <v>1</v>
      </c>
      <c r="AR1217" s="39">
        <v>0</v>
      </c>
      <c r="AS1217" t="s">
        <v>98</v>
      </c>
      <c r="AT1217" s="39" t="s">
        <v>98</v>
      </c>
      <c r="AU1217">
        <v>0</v>
      </c>
      <c r="AV1217" s="17">
        <v>1</v>
      </c>
      <c r="AW1217" t="s">
        <v>98</v>
      </c>
      <c r="AX1217" s="17" t="s">
        <v>98</v>
      </c>
      <c r="AY1217" s="17" t="s">
        <v>233</v>
      </c>
      <c r="AZ1217">
        <v>1</v>
      </c>
      <c r="BA1217">
        <v>0</v>
      </c>
      <c r="BB1217">
        <v>0</v>
      </c>
      <c r="BC1217">
        <v>0</v>
      </c>
      <c r="BD1217">
        <v>0</v>
      </c>
      <c r="BE1217">
        <v>0</v>
      </c>
      <c r="BF1217" s="17">
        <v>0</v>
      </c>
      <c r="BG1217">
        <v>1</v>
      </c>
      <c r="BH1217">
        <v>0</v>
      </c>
      <c r="BI1217" s="17">
        <v>0</v>
      </c>
      <c r="BJ1217">
        <v>27422</v>
      </c>
      <c r="BK1217">
        <v>15720</v>
      </c>
      <c r="BL1217" s="24">
        <v>41</v>
      </c>
      <c r="BM1217">
        <v>1</v>
      </c>
      <c r="BN1217">
        <v>0</v>
      </c>
      <c r="BO1217">
        <v>0</v>
      </c>
      <c r="BP1217">
        <v>0</v>
      </c>
      <c r="BQ1217">
        <v>0</v>
      </c>
      <c r="BR1217">
        <v>0</v>
      </c>
      <c r="BS1217">
        <v>0</v>
      </c>
      <c r="BT1217" s="17">
        <v>0</v>
      </c>
      <c r="BU1217">
        <v>1</v>
      </c>
      <c r="BV1217">
        <v>0</v>
      </c>
      <c r="BW1217">
        <v>0</v>
      </c>
      <c r="BX1217" s="17">
        <v>0</v>
      </c>
      <c r="BY1217">
        <v>0</v>
      </c>
      <c r="BZ1217">
        <v>0</v>
      </c>
      <c r="CA1217">
        <v>0</v>
      </c>
      <c r="CB1217">
        <v>0</v>
      </c>
      <c r="CC1217" s="17">
        <v>0</v>
      </c>
      <c r="CD1217">
        <v>1</v>
      </c>
      <c r="CE1217">
        <v>1</v>
      </c>
      <c r="CF1217">
        <v>0</v>
      </c>
      <c r="CG1217">
        <v>0</v>
      </c>
      <c r="CH1217">
        <v>1</v>
      </c>
      <c r="CI1217">
        <v>0</v>
      </c>
      <c r="CJ1217">
        <v>0</v>
      </c>
      <c r="CK1217">
        <v>0</v>
      </c>
      <c r="CL1217">
        <v>0</v>
      </c>
      <c r="CM1217">
        <v>0</v>
      </c>
      <c r="CN1217">
        <v>1</v>
      </c>
      <c r="CO1217" s="17">
        <v>0</v>
      </c>
      <c r="CP1217">
        <v>0.52800000000000002</v>
      </c>
      <c r="CQ1217">
        <v>17</v>
      </c>
      <c r="CR1217">
        <v>1</v>
      </c>
      <c r="CS1217">
        <v>0</v>
      </c>
      <c r="CT1217">
        <v>23</v>
      </c>
      <c r="CZ1217" s="33" t="s">
        <v>85</v>
      </c>
    </row>
    <row r="1218" spans="1:104" x14ac:dyDescent="0.25">
      <c r="A1218">
        <v>1217</v>
      </c>
      <c r="B1218">
        <v>81</v>
      </c>
      <c r="C1218" s="24" t="s">
        <v>4134</v>
      </c>
      <c r="D1218" s="12">
        <v>9.7133820954460539</v>
      </c>
      <c r="E1218" s="13">
        <v>0.2142180502225795</v>
      </c>
      <c r="F1218" s="7">
        <v>45.343434343434339</v>
      </c>
      <c r="G1218" s="7">
        <f t="shared" ref="G1218:G1281" si="289">D1218-E1218</f>
        <v>9.4991640452234751</v>
      </c>
      <c r="H1218" s="15">
        <f t="shared" ref="H1218:H1281" si="290">D1218+E1218</f>
        <v>9.9276001456686327</v>
      </c>
      <c r="I1218" s="11">
        <f t="shared" si="285"/>
        <v>0.12866814801505541</v>
      </c>
      <c r="J1218" s="32">
        <f t="shared" si="286"/>
        <v>2.8376356991513673E-3</v>
      </c>
      <c r="K1218" s="32">
        <f t="shared" si="287"/>
        <v>352.40605420176496</v>
      </c>
      <c r="L1218" s="8">
        <v>1</v>
      </c>
      <c r="M1218" s="9">
        <v>0</v>
      </c>
      <c r="N1218" s="8">
        <v>0</v>
      </c>
      <c r="O1218" s="9">
        <v>0</v>
      </c>
      <c r="P1218" s="9">
        <v>0</v>
      </c>
      <c r="Q1218" s="9">
        <v>1</v>
      </c>
      <c r="R1218" s="9">
        <v>0</v>
      </c>
      <c r="S1218" s="8">
        <v>122141</v>
      </c>
      <c r="T1218" s="9">
        <v>6</v>
      </c>
      <c r="U1218" s="9">
        <f t="shared" ref="U1218:U1281" si="291">S1218-T1218-1</f>
        <v>122134</v>
      </c>
      <c r="V1218" s="9">
        <f t="shared" ref="V1218:V1281" si="292">COUNTIF(B:B,B1218)</f>
        <v>62</v>
      </c>
      <c r="W1218" s="7">
        <v>14</v>
      </c>
      <c r="X1218" s="7">
        <f t="shared" si="288"/>
        <v>21</v>
      </c>
      <c r="Y1218" s="9">
        <v>0</v>
      </c>
      <c r="Z1218" s="9">
        <v>1</v>
      </c>
      <c r="AA1218" s="9">
        <v>1</v>
      </c>
      <c r="AB1218" s="9">
        <v>0</v>
      </c>
      <c r="AC1218" s="9">
        <v>0</v>
      </c>
      <c r="AD1218" s="29">
        <v>0</v>
      </c>
      <c r="AE1218" s="9">
        <v>0</v>
      </c>
      <c r="AF1218" s="9">
        <v>1</v>
      </c>
      <c r="AG1218" s="29">
        <v>0</v>
      </c>
      <c r="AH1218" s="9">
        <v>1</v>
      </c>
      <c r="AI1218" s="29">
        <v>0</v>
      </c>
      <c r="AJ1218" s="20">
        <v>1997</v>
      </c>
      <c r="AK1218" s="32">
        <v>0</v>
      </c>
      <c r="AL1218" s="32">
        <v>0</v>
      </c>
      <c r="AM1218" s="32">
        <v>0.5</v>
      </c>
      <c r="AN1218" s="42">
        <v>0.5</v>
      </c>
      <c r="AO1218" s="41">
        <v>1</v>
      </c>
      <c r="AP1218" s="17">
        <v>0</v>
      </c>
      <c r="AQ1218">
        <v>1</v>
      </c>
      <c r="AR1218" s="39">
        <v>0</v>
      </c>
      <c r="AS1218" t="s">
        <v>98</v>
      </c>
      <c r="AT1218" s="39" t="s">
        <v>98</v>
      </c>
      <c r="AU1218">
        <v>0</v>
      </c>
      <c r="AV1218" s="17">
        <v>1</v>
      </c>
      <c r="AW1218" t="s">
        <v>98</v>
      </c>
      <c r="AX1218" s="17" t="s">
        <v>98</v>
      </c>
      <c r="AY1218" s="17" t="s">
        <v>233</v>
      </c>
      <c r="AZ1218">
        <v>1</v>
      </c>
      <c r="BA1218">
        <v>0</v>
      </c>
      <c r="BB1218">
        <v>0</v>
      </c>
      <c r="BC1218">
        <v>0</v>
      </c>
      <c r="BD1218">
        <v>0</v>
      </c>
      <c r="BE1218">
        <v>0</v>
      </c>
      <c r="BF1218" s="17">
        <v>0</v>
      </c>
      <c r="BG1218">
        <v>1</v>
      </c>
      <c r="BH1218">
        <v>0</v>
      </c>
      <c r="BI1218" s="17">
        <v>0</v>
      </c>
      <c r="BJ1218">
        <v>28115</v>
      </c>
      <c r="BK1218">
        <v>17146</v>
      </c>
      <c r="BL1218" s="24">
        <v>41</v>
      </c>
      <c r="BM1218">
        <v>1</v>
      </c>
      <c r="BN1218">
        <v>0</v>
      </c>
      <c r="BO1218">
        <v>0</v>
      </c>
      <c r="BP1218">
        <v>0</v>
      </c>
      <c r="BQ1218">
        <v>0</v>
      </c>
      <c r="BR1218">
        <v>0</v>
      </c>
      <c r="BS1218">
        <v>0</v>
      </c>
      <c r="BT1218" s="17">
        <v>0</v>
      </c>
      <c r="BU1218">
        <v>1</v>
      </c>
      <c r="BV1218">
        <v>0</v>
      </c>
      <c r="BW1218">
        <v>0</v>
      </c>
      <c r="BX1218" s="17">
        <v>0</v>
      </c>
      <c r="BY1218">
        <v>0</v>
      </c>
      <c r="BZ1218">
        <v>0</v>
      </c>
      <c r="CA1218">
        <v>0</v>
      </c>
      <c r="CB1218">
        <v>0</v>
      </c>
      <c r="CC1218" s="17">
        <v>0</v>
      </c>
      <c r="CD1218">
        <v>1</v>
      </c>
      <c r="CE1218">
        <v>1</v>
      </c>
      <c r="CF1218">
        <v>0</v>
      </c>
      <c r="CG1218">
        <v>0</v>
      </c>
      <c r="CH1218">
        <v>1</v>
      </c>
      <c r="CI1218">
        <v>0</v>
      </c>
      <c r="CJ1218">
        <v>0</v>
      </c>
      <c r="CK1218">
        <v>0</v>
      </c>
      <c r="CL1218">
        <v>0</v>
      </c>
      <c r="CM1218">
        <v>0</v>
      </c>
      <c r="CN1218">
        <v>1</v>
      </c>
      <c r="CO1218" s="17">
        <v>0</v>
      </c>
      <c r="CP1218">
        <v>0.52800000000000002</v>
      </c>
      <c r="CQ1218">
        <v>17</v>
      </c>
      <c r="CR1218">
        <v>1</v>
      </c>
      <c r="CS1218">
        <v>0</v>
      </c>
      <c r="CT1218">
        <v>23</v>
      </c>
      <c r="CZ1218" s="33" t="s">
        <v>85</v>
      </c>
    </row>
    <row r="1219" spans="1:104" x14ac:dyDescent="0.25">
      <c r="A1219">
        <v>1218</v>
      </c>
      <c r="B1219">
        <v>81</v>
      </c>
      <c r="C1219" s="24" t="s">
        <v>4134</v>
      </c>
      <c r="D1219" s="12">
        <v>10.18921819719403</v>
      </c>
      <c r="E1219" s="13">
        <v>0.21487174603951981</v>
      </c>
      <c r="F1219" s="7">
        <v>47.42</v>
      </c>
      <c r="G1219" s="7">
        <f t="shared" si="289"/>
        <v>9.9743464511545099</v>
      </c>
      <c r="H1219" s="15">
        <f t="shared" si="290"/>
        <v>10.404089943233551</v>
      </c>
      <c r="I1219" s="11">
        <f t="shared" si="285"/>
        <v>0.13445644852775007</v>
      </c>
      <c r="J1219" s="32">
        <f t="shared" si="286"/>
        <v>2.8354375480335314E-3</v>
      </c>
      <c r="K1219" s="32">
        <f t="shared" si="287"/>
        <v>352.67925428071328</v>
      </c>
      <c r="L1219" s="8">
        <v>1</v>
      </c>
      <c r="M1219" s="9">
        <v>0</v>
      </c>
      <c r="N1219" s="8">
        <v>0</v>
      </c>
      <c r="O1219" s="9">
        <v>0</v>
      </c>
      <c r="P1219" s="9">
        <v>0</v>
      </c>
      <c r="Q1219" s="9">
        <v>1</v>
      </c>
      <c r="R1219" s="9">
        <v>0</v>
      </c>
      <c r="S1219" s="8">
        <v>122141</v>
      </c>
      <c r="T1219" s="9">
        <v>6</v>
      </c>
      <c r="U1219" s="9">
        <f t="shared" si="291"/>
        <v>122134</v>
      </c>
      <c r="V1219" s="9">
        <f t="shared" si="292"/>
        <v>62</v>
      </c>
      <c r="W1219" s="7">
        <v>14</v>
      </c>
      <c r="X1219" s="7">
        <f t="shared" si="288"/>
        <v>21</v>
      </c>
      <c r="Y1219" s="9">
        <v>0</v>
      </c>
      <c r="Z1219" s="9">
        <v>1</v>
      </c>
      <c r="AA1219" s="9">
        <v>1</v>
      </c>
      <c r="AB1219" s="9">
        <v>0</v>
      </c>
      <c r="AC1219" s="9">
        <v>0</v>
      </c>
      <c r="AD1219" s="29">
        <v>0</v>
      </c>
      <c r="AE1219" s="9">
        <v>0</v>
      </c>
      <c r="AF1219" s="9">
        <v>1</v>
      </c>
      <c r="AG1219" s="29">
        <v>0</v>
      </c>
      <c r="AH1219" s="9">
        <v>1</v>
      </c>
      <c r="AI1219" s="29">
        <v>0</v>
      </c>
      <c r="AJ1219" s="20">
        <v>1998</v>
      </c>
      <c r="AK1219" s="32">
        <v>0</v>
      </c>
      <c r="AL1219" s="32">
        <v>0</v>
      </c>
      <c r="AM1219" s="32">
        <v>0.5</v>
      </c>
      <c r="AN1219" s="42">
        <v>0.5</v>
      </c>
      <c r="AO1219" s="41">
        <v>1</v>
      </c>
      <c r="AP1219" s="17">
        <v>0</v>
      </c>
      <c r="AQ1219">
        <v>1</v>
      </c>
      <c r="AR1219" s="39">
        <v>0</v>
      </c>
      <c r="AS1219" t="s">
        <v>98</v>
      </c>
      <c r="AT1219" s="39" t="s">
        <v>98</v>
      </c>
      <c r="AU1219">
        <v>0</v>
      </c>
      <c r="AV1219" s="17">
        <v>1</v>
      </c>
      <c r="AW1219" t="s">
        <v>98</v>
      </c>
      <c r="AX1219" s="17" t="s">
        <v>98</v>
      </c>
      <c r="AY1219" s="17" t="s">
        <v>233</v>
      </c>
      <c r="AZ1219">
        <v>1</v>
      </c>
      <c r="BA1219">
        <v>0</v>
      </c>
      <c r="BB1219">
        <v>0</v>
      </c>
      <c r="BC1219">
        <v>0</v>
      </c>
      <c r="BD1219">
        <v>0</v>
      </c>
      <c r="BE1219">
        <v>0</v>
      </c>
      <c r="BF1219" s="17">
        <v>0</v>
      </c>
      <c r="BG1219">
        <v>1</v>
      </c>
      <c r="BH1219">
        <v>0</v>
      </c>
      <c r="BI1219" s="17">
        <v>0</v>
      </c>
      <c r="BJ1219">
        <v>29265</v>
      </c>
      <c r="BK1219">
        <v>17806</v>
      </c>
      <c r="BL1219" s="24">
        <v>41</v>
      </c>
      <c r="BM1219">
        <v>1</v>
      </c>
      <c r="BN1219">
        <v>0</v>
      </c>
      <c r="BO1219">
        <v>0</v>
      </c>
      <c r="BP1219">
        <v>0</v>
      </c>
      <c r="BQ1219">
        <v>0</v>
      </c>
      <c r="BR1219">
        <v>0</v>
      </c>
      <c r="BS1219">
        <v>0</v>
      </c>
      <c r="BT1219" s="17">
        <v>0</v>
      </c>
      <c r="BU1219">
        <v>1</v>
      </c>
      <c r="BV1219">
        <v>0</v>
      </c>
      <c r="BW1219">
        <v>0</v>
      </c>
      <c r="BX1219" s="17">
        <v>0</v>
      </c>
      <c r="BY1219">
        <v>0</v>
      </c>
      <c r="BZ1219">
        <v>0</v>
      </c>
      <c r="CA1219">
        <v>0</v>
      </c>
      <c r="CB1219">
        <v>0</v>
      </c>
      <c r="CC1219" s="17">
        <v>0</v>
      </c>
      <c r="CD1219">
        <v>1</v>
      </c>
      <c r="CE1219">
        <v>1</v>
      </c>
      <c r="CF1219">
        <v>0</v>
      </c>
      <c r="CG1219">
        <v>0</v>
      </c>
      <c r="CH1219">
        <v>1</v>
      </c>
      <c r="CI1219">
        <v>0</v>
      </c>
      <c r="CJ1219">
        <v>0</v>
      </c>
      <c r="CK1219">
        <v>0</v>
      </c>
      <c r="CL1219">
        <v>0</v>
      </c>
      <c r="CM1219">
        <v>0</v>
      </c>
      <c r="CN1219">
        <v>1</v>
      </c>
      <c r="CO1219" s="17">
        <v>0</v>
      </c>
      <c r="CP1219">
        <v>0.52800000000000002</v>
      </c>
      <c r="CQ1219">
        <v>17</v>
      </c>
      <c r="CR1219">
        <v>1</v>
      </c>
      <c r="CS1219">
        <v>0</v>
      </c>
      <c r="CT1219">
        <v>23</v>
      </c>
      <c r="CZ1219" s="33" t="s">
        <v>85</v>
      </c>
    </row>
    <row r="1220" spans="1:104" x14ac:dyDescent="0.25">
      <c r="A1220">
        <v>1219</v>
      </c>
      <c r="B1220">
        <v>81</v>
      </c>
      <c r="C1220" s="24" t="s">
        <v>4134</v>
      </c>
      <c r="D1220" s="12">
        <v>10.28439480749037</v>
      </c>
      <c r="E1220" s="13">
        <v>0.20813400716181221</v>
      </c>
      <c r="F1220" s="7">
        <v>49.412371134020617</v>
      </c>
      <c r="G1220" s="7">
        <f t="shared" si="289"/>
        <v>10.076260800328559</v>
      </c>
      <c r="H1220" s="15">
        <f t="shared" si="290"/>
        <v>10.492528814652182</v>
      </c>
      <c r="I1220" s="11">
        <f t="shared" si="285"/>
        <v>0.13999716192460987</v>
      </c>
      <c r="J1220" s="32">
        <f t="shared" si="286"/>
        <v>2.8332411238654611E-3</v>
      </c>
      <c r="K1220" s="32">
        <f t="shared" si="287"/>
        <v>352.95266314491272</v>
      </c>
      <c r="L1220" s="8">
        <v>1</v>
      </c>
      <c r="M1220" s="9">
        <v>0</v>
      </c>
      <c r="N1220" s="8">
        <v>0</v>
      </c>
      <c r="O1220" s="9">
        <v>0</v>
      </c>
      <c r="P1220" s="9">
        <v>0</v>
      </c>
      <c r="Q1220" s="9">
        <v>1</v>
      </c>
      <c r="R1220" s="9">
        <v>0</v>
      </c>
      <c r="S1220" s="8">
        <v>122141</v>
      </c>
      <c r="T1220" s="9">
        <v>6</v>
      </c>
      <c r="U1220" s="9">
        <f t="shared" si="291"/>
        <v>122134</v>
      </c>
      <c r="V1220" s="9">
        <f t="shared" si="292"/>
        <v>62</v>
      </c>
      <c r="W1220" s="7">
        <v>14</v>
      </c>
      <c r="X1220" s="7">
        <f t="shared" si="288"/>
        <v>21</v>
      </c>
      <c r="Y1220" s="9">
        <v>0</v>
      </c>
      <c r="Z1220" s="9">
        <v>1</v>
      </c>
      <c r="AA1220" s="9">
        <v>1</v>
      </c>
      <c r="AB1220" s="9">
        <v>0</v>
      </c>
      <c r="AC1220" s="9">
        <v>0</v>
      </c>
      <c r="AD1220" s="29">
        <v>0</v>
      </c>
      <c r="AE1220" s="9">
        <v>0</v>
      </c>
      <c r="AF1220" s="9">
        <v>1</v>
      </c>
      <c r="AG1220" s="29">
        <v>0</v>
      </c>
      <c r="AH1220" s="9">
        <v>1</v>
      </c>
      <c r="AI1220" s="29">
        <v>0</v>
      </c>
      <c r="AJ1220" s="20">
        <v>1999</v>
      </c>
      <c r="AK1220" s="32">
        <v>0</v>
      </c>
      <c r="AL1220" s="32">
        <v>0</v>
      </c>
      <c r="AM1220" s="32">
        <v>0.5</v>
      </c>
      <c r="AN1220" s="42">
        <v>0.5</v>
      </c>
      <c r="AO1220" s="41">
        <v>1</v>
      </c>
      <c r="AP1220" s="17">
        <v>0</v>
      </c>
      <c r="AQ1220">
        <v>1</v>
      </c>
      <c r="AR1220" s="39">
        <v>0</v>
      </c>
      <c r="AS1220" t="s">
        <v>98</v>
      </c>
      <c r="AT1220" s="39" t="s">
        <v>98</v>
      </c>
      <c r="AU1220">
        <v>0</v>
      </c>
      <c r="AV1220" s="17">
        <v>1</v>
      </c>
      <c r="AW1220" t="s">
        <v>98</v>
      </c>
      <c r="AX1220" s="17" t="s">
        <v>98</v>
      </c>
      <c r="AY1220" s="17" t="s">
        <v>233</v>
      </c>
      <c r="AZ1220">
        <v>1</v>
      </c>
      <c r="BA1220">
        <v>0</v>
      </c>
      <c r="BB1220">
        <v>0</v>
      </c>
      <c r="BC1220">
        <v>0</v>
      </c>
      <c r="BD1220">
        <v>0</v>
      </c>
      <c r="BE1220">
        <v>0</v>
      </c>
      <c r="BF1220" s="17">
        <v>0</v>
      </c>
      <c r="BG1220">
        <v>1</v>
      </c>
      <c r="BH1220">
        <v>0</v>
      </c>
      <c r="BI1220" s="17">
        <v>0</v>
      </c>
      <c r="BJ1220">
        <v>30487</v>
      </c>
      <c r="BK1220">
        <v>17425</v>
      </c>
      <c r="BL1220" s="24">
        <v>41</v>
      </c>
      <c r="BM1220">
        <v>1</v>
      </c>
      <c r="BN1220">
        <v>0</v>
      </c>
      <c r="BO1220">
        <v>0</v>
      </c>
      <c r="BP1220">
        <v>0</v>
      </c>
      <c r="BQ1220">
        <v>0</v>
      </c>
      <c r="BR1220">
        <v>0</v>
      </c>
      <c r="BS1220">
        <v>0</v>
      </c>
      <c r="BT1220" s="17">
        <v>0</v>
      </c>
      <c r="BU1220">
        <v>1</v>
      </c>
      <c r="BV1220">
        <v>0</v>
      </c>
      <c r="BW1220">
        <v>0</v>
      </c>
      <c r="BX1220" s="17">
        <v>0</v>
      </c>
      <c r="BY1220">
        <v>0</v>
      </c>
      <c r="BZ1220">
        <v>0</v>
      </c>
      <c r="CA1220">
        <v>0</v>
      </c>
      <c r="CB1220">
        <v>0</v>
      </c>
      <c r="CC1220" s="17">
        <v>0</v>
      </c>
      <c r="CD1220">
        <v>1</v>
      </c>
      <c r="CE1220">
        <v>1</v>
      </c>
      <c r="CF1220">
        <v>0</v>
      </c>
      <c r="CG1220">
        <v>0</v>
      </c>
      <c r="CH1220">
        <v>1</v>
      </c>
      <c r="CI1220">
        <v>0</v>
      </c>
      <c r="CJ1220">
        <v>0</v>
      </c>
      <c r="CK1220">
        <v>0</v>
      </c>
      <c r="CL1220">
        <v>0</v>
      </c>
      <c r="CM1220">
        <v>0</v>
      </c>
      <c r="CN1220">
        <v>1</v>
      </c>
      <c r="CO1220" s="17">
        <v>0</v>
      </c>
      <c r="CP1220">
        <v>0.52800000000000002</v>
      </c>
      <c r="CQ1220">
        <v>17</v>
      </c>
      <c r="CR1220">
        <v>1</v>
      </c>
      <c r="CS1220">
        <v>0</v>
      </c>
      <c r="CT1220">
        <v>23</v>
      </c>
      <c r="CZ1220" s="33" t="s">
        <v>85</v>
      </c>
    </row>
    <row r="1221" spans="1:104" x14ac:dyDescent="0.25">
      <c r="A1221">
        <v>1220</v>
      </c>
      <c r="B1221">
        <v>81</v>
      </c>
      <c r="C1221" s="24" t="s">
        <v>4134</v>
      </c>
      <c r="D1221" s="12">
        <v>10.793403262313969</v>
      </c>
      <c r="E1221" s="13">
        <v>0.1874150527000058</v>
      </c>
      <c r="F1221" s="7">
        <v>57.590909090909093</v>
      </c>
      <c r="G1221" s="7">
        <f t="shared" si="289"/>
        <v>10.605988209613963</v>
      </c>
      <c r="H1221" s="15">
        <f t="shared" si="290"/>
        <v>10.980818315013975</v>
      </c>
      <c r="I1221" s="11">
        <f t="shared" si="285"/>
        <v>0.16259881171216184</v>
      </c>
      <c r="J1221" s="32">
        <f t="shared" si="286"/>
        <v>2.8233416398323287E-3</v>
      </c>
      <c r="K1221" s="32">
        <f t="shared" si="287"/>
        <v>354.19022122288663</v>
      </c>
      <c r="L1221" s="8">
        <v>1</v>
      </c>
      <c r="M1221" s="9">
        <v>0</v>
      </c>
      <c r="N1221" s="8">
        <v>0</v>
      </c>
      <c r="O1221" s="9">
        <v>0</v>
      </c>
      <c r="P1221" s="9">
        <v>0</v>
      </c>
      <c r="Q1221" s="9">
        <v>1</v>
      </c>
      <c r="R1221" s="9">
        <v>0</v>
      </c>
      <c r="S1221" s="8">
        <v>122141</v>
      </c>
      <c r="T1221" s="9">
        <v>6</v>
      </c>
      <c r="U1221" s="9">
        <f t="shared" si="291"/>
        <v>122134</v>
      </c>
      <c r="V1221" s="9">
        <f t="shared" si="292"/>
        <v>62</v>
      </c>
      <c r="W1221" s="7">
        <v>14</v>
      </c>
      <c r="X1221" s="7">
        <f t="shared" si="288"/>
        <v>21</v>
      </c>
      <c r="Y1221" s="9">
        <v>0</v>
      </c>
      <c r="Z1221" s="9">
        <v>1</v>
      </c>
      <c r="AA1221" s="9">
        <v>1</v>
      </c>
      <c r="AB1221" s="9">
        <v>0</v>
      </c>
      <c r="AC1221" s="9">
        <v>0</v>
      </c>
      <c r="AD1221" s="29">
        <v>0</v>
      </c>
      <c r="AE1221" s="9">
        <v>0</v>
      </c>
      <c r="AF1221" s="9">
        <v>1</v>
      </c>
      <c r="AG1221" s="29">
        <v>0</v>
      </c>
      <c r="AH1221" s="9">
        <v>1</v>
      </c>
      <c r="AI1221" s="29">
        <v>0</v>
      </c>
      <c r="AJ1221" s="20">
        <v>2000</v>
      </c>
      <c r="AK1221" s="32">
        <v>0</v>
      </c>
      <c r="AL1221" s="32">
        <v>0</v>
      </c>
      <c r="AM1221" s="32">
        <v>0.5</v>
      </c>
      <c r="AN1221" s="42">
        <v>0.5</v>
      </c>
      <c r="AO1221" s="41">
        <v>1</v>
      </c>
      <c r="AP1221" s="17">
        <v>0</v>
      </c>
      <c r="AQ1221">
        <v>1</v>
      </c>
      <c r="AR1221" s="39">
        <v>0</v>
      </c>
      <c r="AS1221" t="s">
        <v>98</v>
      </c>
      <c r="AT1221" s="39" t="s">
        <v>98</v>
      </c>
      <c r="AU1221">
        <v>0</v>
      </c>
      <c r="AV1221" s="17">
        <v>1</v>
      </c>
      <c r="AW1221" t="s">
        <v>98</v>
      </c>
      <c r="AX1221" s="17" t="s">
        <v>98</v>
      </c>
      <c r="AY1221" s="17" t="s">
        <v>233</v>
      </c>
      <c r="AZ1221">
        <v>1</v>
      </c>
      <c r="BA1221">
        <v>0</v>
      </c>
      <c r="BB1221">
        <v>0</v>
      </c>
      <c r="BC1221">
        <v>0</v>
      </c>
      <c r="BD1221">
        <v>0</v>
      </c>
      <c r="BE1221">
        <v>0</v>
      </c>
      <c r="BF1221" s="17">
        <v>0</v>
      </c>
      <c r="BG1221">
        <v>1</v>
      </c>
      <c r="BH1221">
        <v>0</v>
      </c>
      <c r="BI1221" s="17">
        <v>0</v>
      </c>
      <c r="BJ1221">
        <v>31669</v>
      </c>
      <c r="BK1221">
        <v>16856</v>
      </c>
      <c r="BL1221" s="24">
        <v>41</v>
      </c>
      <c r="BM1221">
        <v>1</v>
      </c>
      <c r="BN1221">
        <v>0</v>
      </c>
      <c r="BO1221">
        <v>0</v>
      </c>
      <c r="BP1221">
        <v>0</v>
      </c>
      <c r="BQ1221">
        <v>0</v>
      </c>
      <c r="BR1221">
        <v>0</v>
      </c>
      <c r="BS1221">
        <v>0</v>
      </c>
      <c r="BT1221" s="17">
        <v>0</v>
      </c>
      <c r="BU1221">
        <v>1</v>
      </c>
      <c r="BV1221">
        <v>0</v>
      </c>
      <c r="BW1221">
        <v>0</v>
      </c>
      <c r="BX1221" s="17">
        <v>0</v>
      </c>
      <c r="BY1221">
        <v>0</v>
      </c>
      <c r="BZ1221">
        <v>0</v>
      </c>
      <c r="CA1221">
        <v>0</v>
      </c>
      <c r="CB1221">
        <v>0</v>
      </c>
      <c r="CC1221" s="17">
        <v>0</v>
      </c>
      <c r="CD1221">
        <v>1</v>
      </c>
      <c r="CE1221">
        <v>1</v>
      </c>
      <c r="CF1221">
        <v>0</v>
      </c>
      <c r="CG1221">
        <v>0</v>
      </c>
      <c r="CH1221">
        <v>1</v>
      </c>
      <c r="CI1221">
        <v>0</v>
      </c>
      <c r="CJ1221">
        <v>0</v>
      </c>
      <c r="CK1221">
        <v>0</v>
      </c>
      <c r="CL1221">
        <v>0</v>
      </c>
      <c r="CM1221">
        <v>0</v>
      </c>
      <c r="CN1221">
        <v>1</v>
      </c>
      <c r="CO1221" s="17">
        <v>0</v>
      </c>
      <c r="CP1221">
        <v>0.52800000000000002</v>
      </c>
      <c r="CQ1221">
        <v>17</v>
      </c>
      <c r="CR1221">
        <v>1</v>
      </c>
      <c r="CS1221">
        <v>0</v>
      </c>
      <c r="CT1221">
        <v>23</v>
      </c>
      <c r="CZ1221" s="33" t="s">
        <v>85</v>
      </c>
    </row>
    <row r="1222" spans="1:104" x14ac:dyDescent="0.25">
      <c r="A1222">
        <v>1221</v>
      </c>
      <c r="B1222">
        <v>81</v>
      </c>
      <c r="C1222" s="24" t="s">
        <v>4134</v>
      </c>
      <c r="D1222" s="12">
        <v>11.164692063472719</v>
      </c>
      <c r="E1222" s="13">
        <v>0.1863959213784101</v>
      </c>
      <c r="F1222" s="7">
        <v>59.897727272727273</v>
      </c>
      <c r="G1222" s="7">
        <f t="shared" si="289"/>
        <v>10.978296142094308</v>
      </c>
      <c r="H1222" s="15">
        <f t="shared" si="290"/>
        <v>11.35108798485113</v>
      </c>
      <c r="I1222" s="11">
        <f t="shared" si="285"/>
        <v>0.16892936767842548</v>
      </c>
      <c r="J1222" s="32">
        <f t="shared" si="286"/>
        <v>2.8202967853730686E-3</v>
      </c>
      <c r="K1222" s="32">
        <f t="shared" si="287"/>
        <v>354.57261277831088</v>
      </c>
      <c r="L1222" s="8">
        <v>1</v>
      </c>
      <c r="M1222" s="9">
        <v>0</v>
      </c>
      <c r="N1222" s="8">
        <v>0</v>
      </c>
      <c r="O1222" s="9">
        <v>0</v>
      </c>
      <c r="P1222" s="9">
        <v>0</v>
      </c>
      <c r="Q1222" s="9">
        <v>1</v>
      </c>
      <c r="R1222" s="9">
        <v>0</v>
      </c>
      <c r="S1222" s="8">
        <v>122141</v>
      </c>
      <c r="T1222" s="9">
        <v>6</v>
      </c>
      <c r="U1222" s="9">
        <f t="shared" si="291"/>
        <v>122134</v>
      </c>
      <c r="V1222" s="9">
        <f t="shared" si="292"/>
        <v>62</v>
      </c>
      <c r="W1222" s="7">
        <v>14</v>
      </c>
      <c r="X1222" s="7">
        <f t="shared" si="288"/>
        <v>21</v>
      </c>
      <c r="Y1222" s="9">
        <v>0</v>
      </c>
      <c r="Z1222" s="9">
        <v>1</v>
      </c>
      <c r="AA1222" s="9">
        <v>1</v>
      </c>
      <c r="AB1222" s="9">
        <v>0</v>
      </c>
      <c r="AC1222" s="9">
        <v>0</v>
      </c>
      <c r="AD1222" s="29">
        <v>0</v>
      </c>
      <c r="AE1222" s="9">
        <v>0</v>
      </c>
      <c r="AF1222" s="9">
        <v>1</v>
      </c>
      <c r="AG1222" s="29">
        <v>0</v>
      </c>
      <c r="AH1222" s="9">
        <v>1</v>
      </c>
      <c r="AI1222" s="29">
        <v>0</v>
      </c>
      <c r="AJ1222" s="20">
        <v>2001</v>
      </c>
      <c r="AK1222" s="32">
        <v>0</v>
      </c>
      <c r="AL1222" s="32">
        <v>0</v>
      </c>
      <c r="AM1222" s="32">
        <v>0.5</v>
      </c>
      <c r="AN1222" s="42">
        <v>0.5</v>
      </c>
      <c r="AO1222" s="41">
        <v>1</v>
      </c>
      <c r="AP1222" s="17">
        <v>0</v>
      </c>
      <c r="AQ1222">
        <v>1</v>
      </c>
      <c r="AR1222" s="39">
        <v>0</v>
      </c>
      <c r="AS1222" t="s">
        <v>98</v>
      </c>
      <c r="AT1222" s="39" t="s">
        <v>98</v>
      </c>
      <c r="AU1222">
        <v>0</v>
      </c>
      <c r="AV1222" s="17">
        <v>1</v>
      </c>
      <c r="AW1222" t="s">
        <v>98</v>
      </c>
      <c r="AX1222" s="17" t="s">
        <v>98</v>
      </c>
      <c r="AY1222" s="17" t="s">
        <v>233</v>
      </c>
      <c r="AZ1222">
        <v>1</v>
      </c>
      <c r="BA1222">
        <v>0</v>
      </c>
      <c r="BB1222">
        <v>0</v>
      </c>
      <c r="BC1222">
        <v>0</v>
      </c>
      <c r="BD1222">
        <v>0</v>
      </c>
      <c r="BE1222">
        <v>0</v>
      </c>
      <c r="BF1222" s="17">
        <v>0</v>
      </c>
      <c r="BG1222">
        <v>1</v>
      </c>
      <c r="BH1222">
        <v>0</v>
      </c>
      <c r="BI1222" s="17">
        <v>0</v>
      </c>
      <c r="BJ1222">
        <v>32133</v>
      </c>
      <c r="BK1222">
        <v>16392</v>
      </c>
      <c r="BL1222" s="24">
        <v>41</v>
      </c>
      <c r="BM1222">
        <v>1</v>
      </c>
      <c r="BN1222">
        <v>0</v>
      </c>
      <c r="BO1222">
        <v>0</v>
      </c>
      <c r="BP1222">
        <v>0</v>
      </c>
      <c r="BQ1222">
        <v>0</v>
      </c>
      <c r="BR1222">
        <v>0</v>
      </c>
      <c r="BS1222">
        <v>0</v>
      </c>
      <c r="BT1222" s="17">
        <v>0</v>
      </c>
      <c r="BU1222">
        <v>1</v>
      </c>
      <c r="BV1222">
        <v>0</v>
      </c>
      <c r="BW1222">
        <v>0</v>
      </c>
      <c r="BX1222" s="17">
        <v>0</v>
      </c>
      <c r="BY1222">
        <v>0</v>
      </c>
      <c r="BZ1222">
        <v>0</v>
      </c>
      <c r="CA1222">
        <v>0</v>
      </c>
      <c r="CB1222">
        <v>0</v>
      </c>
      <c r="CC1222" s="17">
        <v>0</v>
      </c>
      <c r="CD1222">
        <v>1</v>
      </c>
      <c r="CE1222">
        <v>1</v>
      </c>
      <c r="CF1222">
        <v>0</v>
      </c>
      <c r="CG1222">
        <v>0</v>
      </c>
      <c r="CH1222">
        <v>1</v>
      </c>
      <c r="CI1222">
        <v>0</v>
      </c>
      <c r="CJ1222">
        <v>0</v>
      </c>
      <c r="CK1222">
        <v>0</v>
      </c>
      <c r="CL1222">
        <v>0</v>
      </c>
      <c r="CM1222">
        <v>0</v>
      </c>
      <c r="CN1222">
        <v>1</v>
      </c>
      <c r="CO1222" s="17">
        <v>0</v>
      </c>
      <c r="CP1222">
        <v>0.52800000000000002</v>
      </c>
      <c r="CQ1222">
        <v>17</v>
      </c>
      <c r="CR1222">
        <v>1</v>
      </c>
      <c r="CS1222">
        <v>0</v>
      </c>
      <c r="CT1222">
        <v>23</v>
      </c>
      <c r="CZ1222" s="33" t="s">
        <v>85</v>
      </c>
    </row>
    <row r="1223" spans="1:104" x14ac:dyDescent="0.25">
      <c r="A1223">
        <v>1222</v>
      </c>
      <c r="B1223">
        <v>81</v>
      </c>
      <c r="C1223" s="24" t="s">
        <v>4134</v>
      </c>
      <c r="D1223" s="12">
        <v>10.705062936989579</v>
      </c>
      <c r="E1223" s="13">
        <v>0.18765847379583339</v>
      </c>
      <c r="F1223" s="7">
        <v>57.04545454545454</v>
      </c>
      <c r="G1223" s="7">
        <f t="shared" si="289"/>
        <v>10.517404463193746</v>
      </c>
      <c r="H1223" s="15">
        <f t="shared" si="290"/>
        <v>10.892721410785413</v>
      </c>
      <c r="I1223" s="11">
        <f t="shared" si="285"/>
        <v>0.16109896080123817</v>
      </c>
      <c r="J1223" s="32">
        <f t="shared" si="286"/>
        <v>2.8240455279898331E-3</v>
      </c>
      <c r="K1223" s="32">
        <f t="shared" si="287"/>
        <v>354.10193996121728</v>
      </c>
      <c r="L1223" s="8">
        <v>1</v>
      </c>
      <c r="M1223" s="9">
        <v>0</v>
      </c>
      <c r="N1223" s="8">
        <v>0</v>
      </c>
      <c r="O1223" s="9">
        <v>0</v>
      </c>
      <c r="P1223" s="9">
        <v>0</v>
      </c>
      <c r="Q1223" s="9">
        <v>1</v>
      </c>
      <c r="R1223" s="9">
        <v>0</v>
      </c>
      <c r="S1223" s="8">
        <v>122141</v>
      </c>
      <c r="T1223" s="9">
        <v>6</v>
      </c>
      <c r="U1223" s="9">
        <f t="shared" si="291"/>
        <v>122134</v>
      </c>
      <c r="V1223" s="9">
        <f t="shared" si="292"/>
        <v>62</v>
      </c>
      <c r="W1223" s="7">
        <v>14</v>
      </c>
      <c r="X1223" s="7">
        <f t="shared" si="288"/>
        <v>21</v>
      </c>
      <c r="Y1223" s="9">
        <v>0</v>
      </c>
      <c r="Z1223" s="9">
        <v>1</v>
      </c>
      <c r="AA1223" s="9">
        <v>1</v>
      </c>
      <c r="AB1223" s="9">
        <v>0</v>
      </c>
      <c r="AC1223" s="9">
        <v>0</v>
      </c>
      <c r="AD1223" s="29">
        <v>0</v>
      </c>
      <c r="AE1223" s="9">
        <v>0</v>
      </c>
      <c r="AF1223" s="9">
        <v>1</v>
      </c>
      <c r="AG1223" s="29">
        <v>0</v>
      </c>
      <c r="AH1223" s="9">
        <v>1</v>
      </c>
      <c r="AI1223" s="29">
        <v>0</v>
      </c>
      <c r="AJ1223" s="20">
        <v>2002</v>
      </c>
      <c r="AK1223" s="32">
        <v>0</v>
      </c>
      <c r="AL1223" s="32">
        <v>0</v>
      </c>
      <c r="AM1223" s="32">
        <v>0.5</v>
      </c>
      <c r="AN1223" s="42">
        <v>0.5</v>
      </c>
      <c r="AO1223" s="41">
        <v>1</v>
      </c>
      <c r="AP1223" s="17">
        <v>0</v>
      </c>
      <c r="AQ1223">
        <v>1</v>
      </c>
      <c r="AR1223" s="39">
        <v>0</v>
      </c>
      <c r="AS1223" t="s">
        <v>98</v>
      </c>
      <c r="AT1223" s="39" t="s">
        <v>98</v>
      </c>
      <c r="AU1223">
        <v>0</v>
      </c>
      <c r="AV1223" s="17">
        <v>1</v>
      </c>
      <c r="AW1223" t="s">
        <v>98</v>
      </c>
      <c r="AX1223" s="17" t="s">
        <v>98</v>
      </c>
      <c r="AY1223" s="17" t="s">
        <v>233</v>
      </c>
      <c r="AZ1223">
        <v>1</v>
      </c>
      <c r="BA1223">
        <v>0</v>
      </c>
      <c r="BB1223">
        <v>0</v>
      </c>
      <c r="BC1223">
        <v>0</v>
      </c>
      <c r="BD1223">
        <v>0</v>
      </c>
      <c r="BE1223">
        <v>0</v>
      </c>
      <c r="BF1223" s="17">
        <v>0</v>
      </c>
      <c r="BG1223">
        <v>1</v>
      </c>
      <c r="BH1223">
        <v>0</v>
      </c>
      <c r="BI1223" s="17">
        <v>0</v>
      </c>
      <c r="BJ1223">
        <v>32646</v>
      </c>
      <c r="BK1223">
        <v>16136</v>
      </c>
      <c r="BL1223" s="24">
        <v>41</v>
      </c>
      <c r="BM1223">
        <v>1</v>
      </c>
      <c r="BN1223">
        <v>0</v>
      </c>
      <c r="BO1223">
        <v>0</v>
      </c>
      <c r="BP1223">
        <v>0</v>
      </c>
      <c r="BQ1223">
        <v>0</v>
      </c>
      <c r="BR1223">
        <v>0</v>
      </c>
      <c r="BS1223">
        <v>0</v>
      </c>
      <c r="BT1223" s="17">
        <v>0</v>
      </c>
      <c r="BU1223">
        <v>1</v>
      </c>
      <c r="BV1223">
        <v>0</v>
      </c>
      <c r="BW1223">
        <v>0</v>
      </c>
      <c r="BX1223" s="17">
        <v>0</v>
      </c>
      <c r="BY1223">
        <v>0</v>
      </c>
      <c r="BZ1223">
        <v>0</v>
      </c>
      <c r="CA1223">
        <v>0</v>
      </c>
      <c r="CB1223">
        <v>0</v>
      </c>
      <c r="CC1223" s="17">
        <v>0</v>
      </c>
      <c r="CD1223">
        <v>1</v>
      </c>
      <c r="CE1223">
        <v>1</v>
      </c>
      <c r="CF1223">
        <v>0</v>
      </c>
      <c r="CG1223">
        <v>0</v>
      </c>
      <c r="CH1223">
        <v>1</v>
      </c>
      <c r="CI1223">
        <v>0</v>
      </c>
      <c r="CJ1223">
        <v>0</v>
      </c>
      <c r="CK1223">
        <v>0</v>
      </c>
      <c r="CL1223">
        <v>0</v>
      </c>
      <c r="CM1223">
        <v>0</v>
      </c>
      <c r="CN1223">
        <v>1</v>
      </c>
      <c r="CO1223" s="17">
        <v>0</v>
      </c>
      <c r="CP1223">
        <v>0.52800000000000002</v>
      </c>
      <c r="CQ1223">
        <v>17</v>
      </c>
      <c r="CR1223">
        <v>1</v>
      </c>
      <c r="CS1223">
        <v>0</v>
      </c>
      <c r="CT1223">
        <v>23</v>
      </c>
      <c r="CZ1223" s="33" t="s">
        <v>85</v>
      </c>
    </row>
    <row r="1224" spans="1:104" x14ac:dyDescent="0.25">
      <c r="A1224">
        <v>1223</v>
      </c>
      <c r="B1224">
        <v>81</v>
      </c>
      <c r="C1224" s="24" t="s">
        <v>4134</v>
      </c>
      <c r="D1224" s="12">
        <v>10.442477044561519</v>
      </c>
      <c r="E1224" s="13">
        <v>0.19266562812844121</v>
      </c>
      <c r="F1224" s="7">
        <v>54.2</v>
      </c>
      <c r="G1224" s="7">
        <f t="shared" si="289"/>
        <v>10.249811416433078</v>
      </c>
      <c r="H1224" s="15">
        <f t="shared" si="290"/>
        <v>10.635142672689961</v>
      </c>
      <c r="I1224" s="11">
        <f t="shared" si="285"/>
        <v>0.15325683917207569</v>
      </c>
      <c r="J1224" s="32">
        <f t="shared" si="286"/>
        <v>2.8276169588943851E-3</v>
      </c>
      <c r="K1224" s="32">
        <f t="shared" si="287"/>
        <v>353.6546903407334</v>
      </c>
      <c r="L1224" s="8">
        <v>1</v>
      </c>
      <c r="M1224" s="9">
        <v>0</v>
      </c>
      <c r="N1224" s="8">
        <v>0</v>
      </c>
      <c r="O1224" s="9">
        <v>0</v>
      </c>
      <c r="P1224" s="9">
        <v>0</v>
      </c>
      <c r="Q1224" s="9">
        <v>1</v>
      </c>
      <c r="R1224" s="9">
        <v>0</v>
      </c>
      <c r="S1224" s="8">
        <v>122141</v>
      </c>
      <c r="T1224" s="9">
        <v>6</v>
      </c>
      <c r="U1224" s="9">
        <f t="shared" si="291"/>
        <v>122134</v>
      </c>
      <c r="V1224" s="9">
        <f t="shared" si="292"/>
        <v>62</v>
      </c>
      <c r="W1224" s="7">
        <v>14</v>
      </c>
      <c r="X1224" s="7">
        <f t="shared" si="288"/>
        <v>21</v>
      </c>
      <c r="Y1224" s="9">
        <v>0</v>
      </c>
      <c r="Z1224" s="9">
        <v>1</v>
      </c>
      <c r="AA1224" s="9">
        <v>1</v>
      </c>
      <c r="AB1224" s="9">
        <v>0</v>
      </c>
      <c r="AC1224" s="9">
        <v>0</v>
      </c>
      <c r="AD1224" s="29">
        <v>0</v>
      </c>
      <c r="AE1224" s="9">
        <v>0</v>
      </c>
      <c r="AF1224" s="9">
        <v>1</v>
      </c>
      <c r="AG1224" s="29">
        <v>0</v>
      </c>
      <c r="AH1224" s="9">
        <v>1</v>
      </c>
      <c r="AI1224" s="29">
        <v>0</v>
      </c>
      <c r="AJ1224" s="20">
        <v>2003</v>
      </c>
      <c r="AK1224" s="32">
        <v>0</v>
      </c>
      <c r="AL1224" s="32">
        <v>0</v>
      </c>
      <c r="AM1224" s="32">
        <v>0.5</v>
      </c>
      <c r="AN1224" s="42">
        <v>0.5</v>
      </c>
      <c r="AO1224" s="41">
        <v>1</v>
      </c>
      <c r="AP1224" s="17">
        <v>0</v>
      </c>
      <c r="AQ1224">
        <v>1</v>
      </c>
      <c r="AR1224" s="39">
        <v>0</v>
      </c>
      <c r="AS1224" t="s">
        <v>98</v>
      </c>
      <c r="AT1224" s="39" t="s">
        <v>98</v>
      </c>
      <c r="AU1224">
        <v>0</v>
      </c>
      <c r="AV1224" s="17">
        <v>1</v>
      </c>
      <c r="AW1224" t="s">
        <v>98</v>
      </c>
      <c r="AX1224" s="17" t="s">
        <v>98</v>
      </c>
      <c r="AY1224" s="17" t="s">
        <v>233</v>
      </c>
      <c r="AZ1224">
        <v>1</v>
      </c>
      <c r="BA1224">
        <v>0</v>
      </c>
      <c r="BB1224">
        <v>0</v>
      </c>
      <c r="BC1224">
        <v>0</v>
      </c>
      <c r="BD1224">
        <v>0</v>
      </c>
      <c r="BE1224">
        <v>0</v>
      </c>
      <c r="BF1224" s="17">
        <v>0</v>
      </c>
      <c r="BG1224">
        <v>1</v>
      </c>
      <c r="BH1224">
        <v>0</v>
      </c>
      <c r="BI1224" s="17">
        <v>0</v>
      </c>
      <c r="BJ1224">
        <v>33391</v>
      </c>
      <c r="BK1224">
        <v>15778</v>
      </c>
      <c r="BL1224" s="24">
        <v>41</v>
      </c>
      <c r="BM1224">
        <v>1</v>
      </c>
      <c r="BN1224">
        <v>0</v>
      </c>
      <c r="BO1224">
        <v>0</v>
      </c>
      <c r="BP1224">
        <v>0</v>
      </c>
      <c r="BQ1224">
        <v>0</v>
      </c>
      <c r="BR1224">
        <v>0</v>
      </c>
      <c r="BS1224">
        <v>0</v>
      </c>
      <c r="BT1224" s="17">
        <v>0</v>
      </c>
      <c r="BU1224">
        <v>1</v>
      </c>
      <c r="BV1224">
        <v>0</v>
      </c>
      <c r="BW1224">
        <v>0</v>
      </c>
      <c r="BX1224" s="17">
        <v>0</v>
      </c>
      <c r="BY1224">
        <v>0</v>
      </c>
      <c r="BZ1224">
        <v>0</v>
      </c>
      <c r="CA1224">
        <v>0</v>
      </c>
      <c r="CB1224">
        <v>0</v>
      </c>
      <c r="CC1224" s="17">
        <v>0</v>
      </c>
      <c r="CD1224">
        <v>1</v>
      </c>
      <c r="CE1224">
        <v>1</v>
      </c>
      <c r="CF1224">
        <v>0</v>
      </c>
      <c r="CG1224">
        <v>0</v>
      </c>
      <c r="CH1224">
        <v>1</v>
      </c>
      <c r="CI1224">
        <v>0</v>
      </c>
      <c r="CJ1224">
        <v>0</v>
      </c>
      <c r="CK1224">
        <v>0</v>
      </c>
      <c r="CL1224">
        <v>0</v>
      </c>
      <c r="CM1224">
        <v>0</v>
      </c>
      <c r="CN1224">
        <v>1</v>
      </c>
      <c r="CO1224" s="17">
        <v>0</v>
      </c>
      <c r="CP1224">
        <v>0.52800000000000002</v>
      </c>
      <c r="CQ1224">
        <v>17</v>
      </c>
      <c r="CR1224">
        <v>1</v>
      </c>
      <c r="CS1224">
        <v>0</v>
      </c>
      <c r="CT1224">
        <v>23</v>
      </c>
      <c r="CZ1224" s="33" t="s">
        <v>85</v>
      </c>
    </row>
    <row r="1225" spans="1:104" x14ac:dyDescent="0.25">
      <c r="A1225">
        <v>1224</v>
      </c>
      <c r="B1225">
        <v>81</v>
      </c>
      <c r="C1225" s="24" t="s">
        <v>4134</v>
      </c>
      <c r="D1225" s="12">
        <v>11.031603033322851</v>
      </c>
      <c r="E1225" s="13">
        <v>0.19524961120925391</v>
      </c>
      <c r="F1225" s="7">
        <v>56.500000000000007</v>
      </c>
      <c r="G1225" s="7">
        <f t="shared" si="289"/>
        <v>10.836353422113596</v>
      </c>
      <c r="H1225" s="15">
        <f t="shared" si="290"/>
        <v>11.226852644532105</v>
      </c>
      <c r="I1225" s="11">
        <f t="shared" si="285"/>
        <v>0.15959799289006382</v>
      </c>
      <c r="J1225" s="32">
        <f t="shared" si="286"/>
        <v>2.8247432369922802E-3</v>
      </c>
      <c r="K1225" s="32">
        <f t="shared" si="287"/>
        <v>354.01447710510365</v>
      </c>
      <c r="L1225" s="8">
        <v>1</v>
      </c>
      <c r="M1225" s="9">
        <v>0</v>
      </c>
      <c r="N1225" s="8">
        <v>0</v>
      </c>
      <c r="O1225" s="9">
        <v>0</v>
      </c>
      <c r="P1225" s="9">
        <v>0</v>
      </c>
      <c r="Q1225" s="9">
        <v>1</v>
      </c>
      <c r="R1225" s="9">
        <v>0</v>
      </c>
      <c r="S1225" s="8">
        <v>122141</v>
      </c>
      <c r="T1225" s="9">
        <v>6</v>
      </c>
      <c r="U1225" s="9">
        <f t="shared" si="291"/>
        <v>122134</v>
      </c>
      <c r="V1225" s="9">
        <f t="shared" si="292"/>
        <v>62</v>
      </c>
      <c r="W1225" s="7">
        <v>14</v>
      </c>
      <c r="X1225" s="7">
        <f t="shared" si="288"/>
        <v>21</v>
      </c>
      <c r="Y1225" s="9">
        <v>0</v>
      </c>
      <c r="Z1225" s="9">
        <v>1</v>
      </c>
      <c r="AA1225" s="9">
        <v>1</v>
      </c>
      <c r="AB1225" s="9">
        <v>0</v>
      </c>
      <c r="AC1225" s="9">
        <v>0</v>
      </c>
      <c r="AD1225" s="29">
        <v>0</v>
      </c>
      <c r="AE1225" s="9">
        <v>0</v>
      </c>
      <c r="AF1225" s="9">
        <v>1</v>
      </c>
      <c r="AG1225" s="29">
        <v>0</v>
      </c>
      <c r="AH1225" s="9">
        <v>1</v>
      </c>
      <c r="AI1225" s="29">
        <v>0</v>
      </c>
      <c r="AJ1225" s="20">
        <v>2004</v>
      </c>
      <c r="AK1225" s="32">
        <v>0</v>
      </c>
      <c r="AL1225" s="32">
        <v>0</v>
      </c>
      <c r="AM1225" s="32">
        <v>0.5</v>
      </c>
      <c r="AN1225" s="42">
        <v>0.5</v>
      </c>
      <c r="AO1225" s="41">
        <v>1</v>
      </c>
      <c r="AP1225" s="17">
        <v>0</v>
      </c>
      <c r="AQ1225">
        <v>1</v>
      </c>
      <c r="AR1225" s="39">
        <v>0</v>
      </c>
      <c r="AS1225" t="s">
        <v>98</v>
      </c>
      <c r="AT1225" s="39" t="s">
        <v>98</v>
      </c>
      <c r="AU1225">
        <v>0</v>
      </c>
      <c r="AV1225" s="17">
        <v>1</v>
      </c>
      <c r="AW1225" t="s">
        <v>98</v>
      </c>
      <c r="AX1225" s="17" t="s">
        <v>98</v>
      </c>
      <c r="AY1225" s="17" t="s">
        <v>233</v>
      </c>
      <c r="AZ1225">
        <v>1</v>
      </c>
      <c r="BA1225">
        <v>0</v>
      </c>
      <c r="BB1225">
        <v>0</v>
      </c>
      <c r="BC1225">
        <v>0</v>
      </c>
      <c r="BD1225">
        <v>0</v>
      </c>
      <c r="BE1225">
        <v>0</v>
      </c>
      <c r="BF1225" s="17">
        <v>0</v>
      </c>
      <c r="BG1225">
        <v>1</v>
      </c>
      <c r="BH1225">
        <v>0</v>
      </c>
      <c r="BI1225" s="17">
        <v>0</v>
      </c>
      <c r="BJ1225">
        <v>34330</v>
      </c>
      <c r="BK1225">
        <v>15367</v>
      </c>
      <c r="BL1225" s="24">
        <v>41</v>
      </c>
      <c r="BM1225">
        <v>1</v>
      </c>
      <c r="BN1225">
        <v>0</v>
      </c>
      <c r="BO1225">
        <v>0</v>
      </c>
      <c r="BP1225">
        <v>0</v>
      </c>
      <c r="BQ1225">
        <v>0</v>
      </c>
      <c r="BR1225">
        <v>0</v>
      </c>
      <c r="BS1225">
        <v>0</v>
      </c>
      <c r="BT1225" s="17">
        <v>0</v>
      </c>
      <c r="BU1225">
        <v>1</v>
      </c>
      <c r="BV1225">
        <v>0</v>
      </c>
      <c r="BW1225">
        <v>0</v>
      </c>
      <c r="BX1225" s="17">
        <v>0</v>
      </c>
      <c r="BY1225">
        <v>0</v>
      </c>
      <c r="BZ1225">
        <v>0</v>
      </c>
      <c r="CA1225">
        <v>0</v>
      </c>
      <c r="CB1225">
        <v>0</v>
      </c>
      <c r="CC1225" s="17">
        <v>0</v>
      </c>
      <c r="CD1225">
        <v>1</v>
      </c>
      <c r="CE1225">
        <v>1</v>
      </c>
      <c r="CF1225">
        <v>0</v>
      </c>
      <c r="CG1225">
        <v>0</v>
      </c>
      <c r="CH1225">
        <v>1</v>
      </c>
      <c r="CI1225">
        <v>0</v>
      </c>
      <c r="CJ1225">
        <v>0</v>
      </c>
      <c r="CK1225">
        <v>0</v>
      </c>
      <c r="CL1225">
        <v>0</v>
      </c>
      <c r="CM1225">
        <v>0</v>
      </c>
      <c r="CN1225">
        <v>1</v>
      </c>
      <c r="CO1225" s="17">
        <v>0</v>
      </c>
      <c r="CP1225">
        <v>0.52800000000000002</v>
      </c>
      <c r="CQ1225">
        <v>17</v>
      </c>
      <c r="CR1225">
        <v>1</v>
      </c>
      <c r="CS1225">
        <v>0</v>
      </c>
      <c r="CT1225">
        <v>23</v>
      </c>
      <c r="CZ1225" s="33" t="s">
        <v>85</v>
      </c>
    </row>
    <row r="1226" spans="1:104" x14ac:dyDescent="0.25">
      <c r="A1226">
        <v>1225</v>
      </c>
      <c r="B1226">
        <v>81</v>
      </c>
      <c r="C1226" s="24" t="s">
        <v>4134</v>
      </c>
      <c r="D1226" s="12">
        <v>11.46556610563985</v>
      </c>
      <c r="E1226" s="13">
        <v>0.18768353566340751</v>
      </c>
      <c r="F1226" s="7">
        <v>61.089887640449433</v>
      </c>
      <c r="G1226" s="7">
        <f t="shared" si="289"/>
        <v>11.277882569976443</v>
      </c>
      <c r="H1226" s="15">
        <f t="shared" si="290"/>
        <v>11.653249641303256</v>
      </c>
      <c r="I1226" s="11">
        <f t="shared" si="285"/>
        <v>0.17219286628555006</v>
      </c>
      <c r="J1226" s="32">
        <f t="shared" si="286"/>
        <v>2.8186803567066317E-3</v>
      </c>
      <c r="K1226" s="32">
        <f t="shared" si="287"/>
        <v>354.77594953987898</v>
      </c>
      <c r="L1226" s="8">
        <v>1</v>
      </c>
      <c r="M1226" s="9">
        <v>0</v>
      </c>
      <c r="N1226" s="8">
        <v>0</v>
      </c>
      <c r="O1226" s="9">
        <v>0</v>
      </c>
      <c r="P1226" s="9">
        <v>0</v>
      </c>
      <c r="Q1226" s="9">
        <v>1</v>
      </c>
      <c r="R1226" s="9">
        <v>0</v>
      </c>
      <c r="S1226" s="8">
        <v>122141</v>
      </c>
      <c r="T1226" s="9">
        <v>6</v>
      </c>
      <c r="U1226" s="9">
        <f t="shared" si="291"/>
        <v>122134</v>
      </c>
      <c r="V1226" s="9">
        <f t="shared" si="292"/>
        <v>62</v>
      </c>
      <c r="W1226" s="7">
        <v>14</v>
      </c>
      <c r="X1226" s="7">
        <f t="shared" si="288"/>
        <v>21</v>
      </c>
      <c r="Y1226" s="9">
        <v>0</v>
      </c>
      <c r="Z1226" s="9">
        <v>1</v>
      </c>
      <c r="AA1226" s="9">
        <v>1</v>
      </c>
      <c r="AB1226" s="9">
        <v>0</v>
      </c>
      <c r="AC1226" s="9">
        <v>0</v>
      </c>
      <c r="AD1226" s="29">
        <v>0</v>
      </c>
      <c r="AE1226" s="9">
        <v>0</v>
      </c>
      <c r="AF1226" s="9">
        <v>1</v>
      </c>
      <c r="AG1226" s="29">
        <v>0</v>
      </c>
      <c r="AH1226" s="9">
        <v>1</v>
      </c>
      <c r="AI1226" s="29">
        <v>0</v>
      </c>
      <c r="AJ1226" s="20">
        <v>2005</v>
      </c>
      <c r="AK1226" s="32">
        <v>0</v>
      </c>
      <c r="AL1226" s="32">
        <v>0</v>
      </c>
      <c r="AM1226" s="32">
        <v>0.5</v>
      </c>
      <c r="AN1226" s="42">
        <v>0.5</v>
      </c>
      <c r="AO1226" s="41">
        <v>1</v>
      </c>
      <c r="AP1226" s="17">
        <v>0</v>
      </c>
      <c r="AQ1226">
        <v>1</v>
      </c>
      <c r="AR1226" s="39">
        <v>0</v>
      </c>
      <c r="AS1226" t="s">
        <v>98</v>
      </c>
      <c r="AT1226" s="39" t="s">
        <v>98</v>
      </c>
      <c r="AU1226">
        <v>0</v>
      </c>
      <c r="AV1226" s="17">
        <v>1</v>
      </c>
      <c r="AW1226" t="s">
        <v>98</v>
      </c>
      <c r="AX1226" s="17" t="s">
        <v>98</v>
      </c>
      <c r="AY1226" s="17" t="s">
        <v>233</v>
      </c>
      <c r="AZ1226">
        <v>1</v>
      </c>
      <c r="BA1226">
        <v>0</v>
      </c>
      <c r="BB1226">
        <v>0</v>
      </c>
      <c r="BC1226">
        <v>0</v>
      </c>
      <c r="BD1226">
        <v>0</v>
      </c>
      <c r="BE1226">
        <v>0</v>
      </c>
      <c r="BF1226" s="17">
        <v>0</v>
      </c>
      <c r="BG1226">
        <v>1</v>
      </c>
      <c r="BH1226">
        <v>0</v>
      </c>
      <c r="BI1226" s="17">
        <v>0</v>
      </c>
      <c r="BJ1226">
        <v>35220</v>
      </c>
      <c r="BK1226">
        <v>14863</v>
      </c>
      <c r="BL1226" s="24">
        <v>41</v>
      </c>
      <c r="BM1226">
        <v>1</v>
      </c>
      <c r="BN1226">
        <v>0</v>
      </c>
      <c r="BO1226">
        <v>0</v>
      </c>
      <c r="BP1226">
        <v>0</v>
      </c>
      <c r="BQ1226">
        <v>0</v>
      </c>
      <c r="BR1226">
        <v>0</v>
      </c>
      <c r="BS1226">
        <v>0</v>
      </c>
      <c r="BT1226" s="17">
        <v>0</v>
      </c>
      <c r="BU1226">
        <v>1</v>
      </c>
      <c r="BV1226">
        <v>0</v>
      </c>
      <c r="BW1226">
        <v>0</v>
      </c>
      <c r="BX1226" s="17">
        <v>0</v>
      </c>
      <c r="BY1226">
        <v>0</v>
      </c>
      <c r="BZ1226">
        <v>0</v>
      </c>
      <c r="CA1226">
        <v>0</v>
      </c>
      <c r="CB1226">
        <v>0</v>
      </c>
      <c r="CC1226" s="17">
        <v>0</v>
      </c>
      <c r="CD1226">
        <v>1</v>
      </c>
      <c r="CE1226">
        <v>1</v>
      </c>
      <c r="CF1226">
        <v>0</v>
      </c>
      <c r="CG1226">
        <v>0</v>
      </c>
      <c r="CH1226">
        <v>1</v>
      </c>
      <c r="CI1226">
        <v>0</v>
      </c>
      <c r="CJ1226">
        <v>0</v>
      </c>
      <c r="CK1226">
        <v>0</v>
      </c>
      <c r="CL1226">
        <v>0</v>
      </c>
      <c r="CM1226">
        <v>0</v>
      </c>
      <c r="CN1226">
        <v>1</v>
      </c>
      <c r="CO1226" s="17">
        <v>0</v>
      </c>
      <c r="CP1226">
        <v>0.52800000000000002</v>
      </c>
      <c r="CQ1226">
        <v>17</v>
      </c>
      <c r="CR1226">
        <v>1</v>
      </c>
      <c r="CS1226">
        <v>0</v>
      </c>
      <c r="CT1226">
        <v>23</v>
      </c>
      <c r="CZ1226" s="33" t="s">
        <v>85</v>
      </c>
    </row>
    <row r="1227" spans="1:104" x14ac:dyDescent="0.25">
      <c r="A1227">
        <v>1226</v>
      </c>
      <c r="B1227">
        <v>81</v>
      </c>
      <c r="C1227" s="24" t="s">
        <v>4134</v>
      </c>
      <c r="D1227" s="12">
        <v>11.37700734877269</v>
      </c>
      <c r="E1227" s="13">
        <v>0.1942621893257401</v>
      </c>
      <c r="F1227" s="7">
        <v>58.565217391304337</v>
      </c>
      <c r="G1227" s="7">
        <f t="shared" si="289"/>
        <v>11.18274515944695</v>
      </c>
      <c r="H1227" s="15">
        <f t="shared" si="290"/>
        <v>11.571269538098429</v>
      </c>
      <c r="I1227" s="11">
        <f t="shared" si="285"/>
        <v>0.16527508454741191</v>
      </c>
      <c r="J1227" s="32">
        <f t="shared" si="286"/>
        <v>2.8220690011807534E-3</v>
      </c>
      <c r="K1227" s="32">
        <f t="shared" si="287"/>
        <v>354.34994664609553</v>
      </c>
      <c r="L1227" s="8">
        <v>1</v>
      </c>
      <c r="M1227" s="9">
        <v>0</v>
      </c>
      <c r="N1227" s="8">
        <v>0</v>
      </c>
      <c r="O1227" s="9">
        <v>0</v>
      </c>
      <c r="P1227" s="9">
        <v>0</v>
      </c>
      <c r="Q1227" s="9">
        <v>1</v>
      </c>
      <c r="R1227" s="9">
        <v>0</v>
      </c>
      <c r="S1227" s="8">
        <v>122141</v>
      </c>
      <c r="T1227" s="9">
        <v>6</v>
      </c>
      <c r="U1227" s="9">
        <f t="shared" si="291"/>
        <v>122134</v>
      </c>
      <c r="V1227" s="9">
        <f t="shared" si="292"/>
        <v>62</v>
      </c>
      <c r="W1227" s="7">
        <v>14</v>
      </c>
      <c r="X1227" s="7">
        <f t="shared" si="288"/>
        <v>21</v>
      </c>
      <c r="Y1227" s="9">
        <v>0</v>
      </c>
      <c r="Z1227" s="9">
        <v>1</v>
      </c>
      <c r="AA1227" s="9">
        <v>1</v>
      </c>
      <c r="AB1227" s="9">
        <v>0</v>
      </c>
      <c r="AC1227" s="9">
        <v>0</v>
      </c>
      <c r="AD1227" s="29">
        <v>0</v>
      </c>
      <c r="AE1227" s="9">
        <v>0</v>
      </c>
      <c r="AF1227" s="9">
        <v>1</v>
      </c>
      <c r="AG1227" s="29">
        <v>0</v>
      </c>
      <c r="AH1227" s="9">
        <v>1</v>
      </c>
      <c r="AI1227" s="29">
        <v>0</v>
      </c>
      <c r="AJ1227" s="20">
        <v>2006</v>
      </c>
      <c r="AK1227" s="32">
        <v>0</v>
      </c>
      <c r="AL1227" s="32">
        <v>0</v>
      </c>
      <c r="AM1227" s="32">
        <v>0.5</v>
      </c>
      <c r="AN1227" s="42">
        <v>0.5</v>
      </c>
      <c r="AO1227" s="41">
        <v>1</v>
      </c>
      <c r="AP1227" s="17">
        <v>0</v>
      </c>
      <c r="AQ1227">
        <v>1</v>
      </c>
      <c r="AR1227" s="39">
        <v>0</v>
      </c>
      <c r="AS1227" t="s">
        <v>98</v>
      </c>
      <c r="AT1227" s="39" t="s">
        <v>98</v>
      </c>
      <c r="AU1227">
        <v>0</v>
      </c>
      <c r="AV1227" s="17">
        <v>1</v>
      </c>
      <c r="AW1227" t="s">
        <v>98</v>
      </c>
      <c r="AX1227" s="17" t="s">
        <v>98</v>
      </c>
      <c r="AY1227" s="17" t="s">
        <v>233</v>
      </c>
      <c r="AZ1227">
        <v>1</v>
      </c>
      <c r="BA1227">
        <v>0</v>
      </c>
      <c r="BB1227">
        <v>0</v>
      </c>
      <c r="BC1227">
        <v>0</v>
      </c>
      <c r="BD1227">
        <v>0</v>
      </c>
      <c r="BE1227">
        <v>0</v>
      </c>
      <c r="BF1227" s="17">
        <v>0</v>
      </c>
      <c r="BG1227">
        <v>1</v>
      </c>
      <c r="BH1227">
        <v>0</v>
      </c>
      <c r="BI1227" s="17">
        <v>0</v>
      </c>
      <c r="BJ1227">
        <v>35893</v>
      </c>
      <c r="BK1227">
        <v>14398</v>
      </c>
      <c r="BL1227" s="24">
        <v>41</v>
      </c>
      <c r="BM1227">
        <v>1</v>
      </c>
      <c r="BN1227">
        <v>0</v>
      </c>
      <c r="BO1227">
        <v>0</v>
      </c>
      <c r="BP1227">
        <v>0</v>
      </c>
      <c r="BQ1227">
        <v>0</v>
      </c>
      <c r="BR1227">
        <v>0</v>
      </c>
      <c r="BS1227">
        <v>0</v>
      </c>
      <c r="BT1227" s="17">
        <v>0</v>
      </c>
      <c r="BU1227">
        <v>1</v>
      </c>
      <c r="BV1227">
        <v>0</v>
      </c>
      <c r="BW1227">
        <v>0</v>
      </c>
      <c r="BX1227" s="17">
        <v>0</v>
      </c>
      <c r="BY1227">
        <v>0</v>
      </c>
      <c r="BZ1227">
        <v>0</v>
      </c>
      <c r="CA1227">
        <v>0</v>
      </c>
      <c r="CB1227">
        <v>0</v>
      </c>
      <c r="CC1227" s="17">
        <v>0</v>
      </c>
      <c r="CD1227">
        <v>1</v>
      </c>
      <c r="CE1227">
        <v>1</v>
      </c>
      <c r="CF1227">
        <v>0</v>
      </c>
      <c r="CG1227">
        <v>0</v>
      </c>
      <c r="CH1227">
        <v>1</v>
      </c>
      <c r="CI1227">
        <v>0</v>
      </c>
      <c r="CJ1227">
        <v>0</v>
      </c>
      <c r="CK1227">
        <v>0</v>
      </c>
      <c r="CL1227">
        <v>0</v>
      </c>
      <c r="CM1227">
        <v>0</v>
      </c>
      <c r="CN1227">
        <v>1</v>
      </c>
      <c r="CO1227" s="17">
        <v>0</v>
      </c>
      <c r="CP1227">
        <v>0.52800000000000002</v>
      </c>
      <c r="CQ1227">
        <v>17</v>
      </c>
      <c r="CR1227">
        <v>1</v>
      </c>
      <c r="CS1227">
        <v>0</v>
      </c>
      <c r="CT1227">
        <v>23</v>
      </c>
      <c r="CZ1227" s="33" t="s">
        <v>85</v>
      </c>
    </row>
    <row r="1228" spans="1:104" x14ac:dyDescent="0.25">
      <c r="A1228">
        <v>1227</v>
      </c>
      <c r="B1228">
        <v>81</v>
      </c>
      <c r="C1228" s="24" t="s">
        <v>4134</v>
      </c>
      <c r="D1228" s="12">
        <v>11.366148891238391</v>
      </c>
      <c r="E1228" s="13">
        <v>0.18373373347040881</v>
      </c>
      <c r="F1228" s="7">
        <v>61.862068965517253</v>
      </c>
      <c r="G1228" s="7">
        <f t="shared" si="289"/>
        <v>11.182415157767982</v>
      </c>
      <c r="H1228" s="15">
        <f t="shared" si="290"/>
        <v>11.549882624708799</v>
      </c>
      <c r="I1228" s="11">
        <f t="shared" si="285"/>
        <v>0.17430367203412761</v>
      </c>
      <c r="J1228" s="32">
        <f t="shared" si="286"/>
        <v>2.8176178868392979E-3</v>
      </c>
      <c r="K1228" s="32">
        <f t="shared" si="287"/>
        <v>354.90972877154888</v>
      </c>
      <c r="L1228" s="8">
        <v>1</v>
      </c>
      <c r="M1228" s="9">
        <v>0</v>
      </c>
      <c r="N1228" s="8">
        <v>0</v>
      </c>
      <c r="O1228" s="9">
        <v>0</v>
      </c>
      <c r="P1228" s="9">
        <v>0</v>
      </c>
      <c r="Q1228" s="9">
        <v>1</v>
      </c>
      <c r="R1228" s="9">
        <v>0</v>
      </c>
      <c r="S1228" s="8">
        <v>122141</v>
      </c>
      <c r="T1228" s="9">
        <v>6</v>
      </c>
      <c r="U1228" s="9">
        <f t="shared" si="291"/>
        <v>122134</v>
      </c>
      <c r="V1228" s="9">
        <f t="shared" si="292"/>
        <v>62</v>
      </c>
      <c r="W1228" s="7">
        <v>14</v>
      </c>
      <c r="X1228" s="7">
        <f t="shared" si="288"/>
        <v>21</v>
      </c>
      <c r="Y1228" s="9">
        <v>0</v>
      </c>
      <c r="Z1228" s="9">
        <v>1</v>
      </c>
      <c r="AA1228" s="9">
        <v>1</v>
      </c>
      <c r="AB1228" s="9">
        <v>0</v>
      </c>
      <c r="AC1228" s="9">
        <v>0</v>
      </c>
      <c r="AD1228" s="29">
        <v>0</v>
      </c>
      <c r="AE1228" s="9">
        <v>0</v>
      </c>
      <c r="AF1228" s="9">
        <v>1</v>
      </c>
      <c r="AG1228" s="29">
        <v>0</v>
      </c>
      <c r="AH1228" s="9">
        <v>1</v>
      </c>
      <c r="AI1228" s="29">
        <v>0</v>
      </c>
      <c r="AJ1228" s="20">
        <v>2007</v>
      </c>
      <c r="AK1228" s="32">
        <v>0</v>
      </c>
      <c r="AL1228" s="32">
        <v>0</v>
      </c>
      <c r="AM1228" s="32">
        <v>0.5</v>
      </c>
      <c r="AN1228" s="42">
        <v>0.5</v>
      </c>
      <c r="AO1228" s="41">
        <v>1</v>
      </c>
      <c r="AP1228" s="17">
        <v>0</v>
      </c>
      <c r="AQ1228">
        <v>1</v>
      </c>
      <c r="AR1228" s="39">
        <v>0</v>
      </c>
      <c r="AS1228" t="s">
        <v>98</v>
      </c>
      <c r="AT1228" s="39" t="s">
        <v>98</v>
      </c>
      <c r="AU1228">
        <v>0</v>
      </c>
      <c r="AV1228" s="17">
        <v>1</v>
      </c>
      <c r="AW1228" t="s">
        <v>98</v>
      </c>
      <c r="AX1228" s="17" t="s">
        <v>98</v>
      </c>
      <c r="AY1228" s="17" t="s">
        <v>233</v>
      </c>
      <c r="AZ1228">
        <v>1</v>
      </c>
      <c r="BA1228">
        <v>0</v>
      </c>
      <c r="BB1228">
        <v>0</v>
      </c>
      <c r="BC1228">
        <v>0</v>
      </c>
      <c r="BD1228">
        <v>0</v>
      </c>
      <c r="BE1228">
        <v>0</v>
      </c>
      <c r="BF1228" s="17">
        <v>0</v>
      </c>
      <c r="BG1228">
        <v>1</v>
      </c>
      <c r="BH1228">
        <v>0</v>
      </c>
      <c r="BI1228" s="17">
        <v>0</v>
      </c>
      <c r="BJ1228">
        <v>36417</v>
      </c>
      <c r="BK1228">
        <v>14833</v>
      </c>
      <c r="BL1228" s="24">
        <v>41</v>
      </c>
      <c r="BM1228">
        <v>1</v>
      </c>
      <c r="BN1228">
        <v>0</v>
      </c>
      <c r="BO1228">
        <v>0</v>
      </c>
      <c r="BP1228">
        <v>0</v>
      </c>
      <c r="BQ1228">
        <v>0</v>
      </c>
      <c r="BR1228">
        <v>0</v>
      </c>
      <c r="BS1228">
        <v>0</v>
      </c>
      <c r="BT1228" s="17">
        <v>0</v>
      </c>
      <c r="BU1228">
        <v>1</v>
      </c>
      <c r="BV1228">
        <v>0</v>
      </c>
      <c r="BW1228">
        <v>0</v>
      </c>
      <c r="BX1228" s="17">
        <v>0</v>
      </c>
      <c r="BY1228">
        <v>0</v>
      </c>
      <c r="BZ1228">
        <v>0</v>
      </c>
      <c r="CA1228">
        <v>0</v>
      </c>
      <c r="CB1228">
        <v>0</v>
      </c>
      <c r="CC1228" s="17">
        <v>0</v>
      </c>
      <c r="CD1228">
        <v>1</v>
      </c>
      <c r="CE1228">
        <v>1</v>
      </c>
      <c r="CF1228">
        <v>0</v>
      </c>
      <c r="CG1228">
        <v>0</v>
      </c>
      <c r="CH1228">
        <v>1</v>
      </c>
      <c r="CI1228">
        <v>0</v>
      </c>
      <c r="CJ1228">
        <v>0</v>
      </c>
      <c r="CK1228">
        <v>0</v>
      </c>
      <c r="CL1228">
        <v>0</v>
      </c>
      <c r="CM1228">
        <v>0</v>
      </c>
      <c r="CN1228">
        <v>1</v>
      </c>
      <c r="CO1228" s="17">
        <v>0</v>
      </c>
      <c r="CP1228">
        <v>0.52800000000000002</v>
      </c>
      <c r="CQ1228">
        <v>17</v>
      </c>
      <c r="CR1228">
        <v>1</v>
      </c>
      <c r="CS1228">
        <v>0</v>
      </c>
      <c r="CT1228">
        <v>23</v>
      </c>
      <c r="CZ1228" s="33" t="s">
        <v>85</v>
      </c>
    </row>
    <row r="1229" spans="1:104" x14ac:dyDescent="0.25">
      <c r="A1229">
        <v>1228</v>
      </c>
      <c r="B1229">
        <v>81</v>
      </c>
      <c r="C1229" s="24" t="s">
        <v>4134</v>
      </c>
      <c r="D1229" s="12">
        <v>11.523286658922499</v>
      </c>
      <c r="E1229" s="13">
        <v>0.18541766794389841</v>
      </c>
      <c r="F1229" s="7">
        <v>62.147727272727273</v>
      </c>
      <c r="G1229" s="7">
        <f t="shared" si="289"/>
        <v>11.337868990978601</v>
      </c>
      <c r="H1229" s="15">
        <f t="shared" si="290"/>
        <v>11.708704326866398</v>
      </c>
      <c r="I1229" s="11">
        <f t="shared" si="285"/>
        <v>0.17508392998803726</v>
      </c>
      <c r="J1229" s="32">
        <f t="shared" si="286"/>
        <v>2.8172217661267653E-3</v>
      </c>
      <c r="K1229" s="32">
        <f t="shared" si="287"/>
        <v>354.95963151486012</v>
      </c>
      <c r="L1229" s="8">
        <v>1</v>
      </c>
      <c r="M1229" s="9">
        <v>0</v>
      </c>
      <c r="N1229" s="8">
        <v>0</v>
      </c>
      <c r="O1229" s="9">
        <v>0</v>
      </c>
      <c r="P1229" s="9">
        <v>0</v>
      </c>
      <c r="Q1229" s="9">
        <v>1</v>
      </c>
      <c r="R1229" s="9">
        <v>0</v>
      </c>
      <c r="S1229" s="8">
        <v>122141</v>
      </c>
      <c r="T1229" s="9">
        <v>6</v>
      </c>
      <c r="U1229" s="9">
        <f t="shared" si="291"/>
        <v>122134</v>
      </c>
      <c r="V1229" s="9">
        <f t="shared" si="292"/>
        <v>62</v>
      </c>
      <c r="W1229" s="7">
        <v>14</v>
      </c>
      <c r="X1229" s="7">
        <f t="shared" si="288"/>
        <v>21</v>
      </c>
      <c r="Y1229" s="9">
        <v>0</v>
      </c>
      <c r="Z1229" s="9">
        <v>1</v>
      </c>
      <c r="AA1229" s="9">
        <v>1</v>
      </c>
      <c r="AB1229" s="9">
        <v>0</v>
      </c>
      <c r="AC1229" s="9">
        <v>0</v>
      </c>
      <c r="AD1229" s="29">
        <v>0</v>
      </c>
      <c r="AE1229" s="9">
        <v>0</v>
      </c>
      <c r="AF1229" s="9">
        <v>1</v>
      </c>
      <c r="AG1229" s="29">
        <v>0</v>
      </c>
      <c r="AH1229" s="9">
        <v>1</v>
      </c>
      <c r="AI1229" s="29">
        <v>0</v>
      </c>
      <c r="AJ1229" s="20">
        <v>2008</v>
      </c>
      <c r="AK1229" s="32">
        <v>0</v>
      </c>
      <c r="AL1229" s="32">
        <v>0</v>
      </c>
      <c r="AM1229" s="32">
        <v>0.5</v>
      </c>
      <c r="AN1229" s="42">
        <v>0.5</v>
      </c>
      <c r="AO1229" s="41">
        <v>1</v>
      </c>
      <c r="AP1229" s="17">
        <v>0</v>
      </c>
      <c r="AQ1229">
        <v>1</v>
      </c>
      <c r="AR1229" s="39">
        <v>0</v>
      </c>
      <c r="AS1229" t="s">
        <v>98</v>
      </c>
      <c r="AT1229" s="39" t="s">
        <v>98</v>
      </c>
      <c r="AU1229">
        <v>0</v>
      </c>
      <c r="AV1229" s="17">
        <v>1</v>
      </c>
      <c r="AW1229" t="s">
        <v>98</v>
      </c>
      <c r="AX1229" s="17" t="s">
        <v>98</v>
      </c>
      <c r="AY1229" s="17" t="s">
        <v>233</v>
      </c>
      <c r="AZ1229">
        <v>1</v>
      </c>
      <c r="BA1229">
        <v>0</v>
      </c>
      <c r="BB1229">
        <v>0</v>
      </c>
      <c r="BC1229">
        <v>0</v>
      </c>
      <c r="BD1229">
        <v>0</v>
      </c>
      <c r="BE1229">
        <v>0</v>
      </c>
      <c r="BF1229" s="17">
        <v>0</v>
      </c>
      <c r="BG1229">
        <v>1</v>
      </c>
      <c r="BH1229">
        <v>0</v>
      </c>
      <c r="BI1229" s="17">
        <v>0</v>
      </c>
      <c r="BJ1229">
        <v>36129</v>
      </c>
      <c r="BK1229">
        <v>16117</v>
      </c>
      <c r="BL1229" s="24">
        <v>41</v>
      </c>
      <c r="BM1229">
        <v>1</v>
      </c>
      <c r="BN1229">
        <v>0</v>
      </c>
      <c r="BO1229">
        <v>0</v>
      </c>
      <c r="BP1229">
        <v>0</v>
      </c>
      <c r="BQ1229">
        <v>0</v>
      </c>
      <c r="BR1229">
        <v>0</v>
      </c>
      <c r="BS1229">
        <v>0</v>
      </c>
      <c r="BT1229" s="17">
        <v>0</v>
      </c>
      <c r="BU1229">
        <v>1</v>
      </c>
      <c r="BV1229">
        <v>0</v>
      </c>
      <c r="BW1229">
        <v>0</v>
      </c>
      <c r="BX1229" s="17">
        <v>0</v>
      </c>
      <c r="BY1229">
        <v>0</v>
      </c>
      <c r="BZ1229">
        <v>0</v>
      </c>
      <c r="CA1229">
        <v>0</v>
      </c>
      <c r="CB1229">
        <v>0</v>
      </c>
      <c r="CC1229" s="17">
        <v>0</v>
      </c>
      <c r="CD1229">
        <v>1</v>
      </c>
      <c r="CE1229">
        <v>1</v>
      </c>
      <c r="CF1229">
        <v>0</v>
      </c>
      <c r="CG1229">
        <v>0</v>
      </c>
      <c r="CH1229">
        <v>1</v>
      </c>
      <c r="CI1229">
        <v>0</v>
      </c>
      <c r="CJ1229">
        <v>0</v>
      </c>
      <c r="CK1229">
        <v>0</v>
      </c>
      <c r="CL1229">
        <v>0</v>
      </c>
      <c r="CM1229">
        <v>0</v>
      </c>
      <c r="CN1229">
        <v>1</v>
      </c>
      <c r="CO1229" s="17">
        <v>0</v>
      </c>
      <c r="CP1229">
        <v>0.52800000000000002</v>
      </c>
      <c r="CQ1229">
        <v>17</v>
      </c>
      <c r="CR1229">
        <v>1</v>
      </c>
      <c r="CS1229">
        <v>0</v>
      </c>
      <c r="CT1229">
        <v>23</v>
      </c>
      <c r="CZ1229" s="33" t="s">
        <v>85</v>
      </c>
    </row>
    <row r="1230" spans="1:104" x14ac:dyDescent="0.25">
      <c r="A1230">
        <v>1229</v>
      </c>
      <c r="B1230">
        <v>81</v>
      </c>
      <c r="C1230" s="24" t="s">
        <v>4134</v>
      </c>
      <c r="D1230" s="12">
        <v>11.57371872753707</v>
      </c>
      <c r="E1230" s="13">
        <v>0.19370240548179199</v>
      </c>
      <c r="F1230" s="7">
        <v>59.75</v>
      </c>
      <c r="G1230" s="7">
        <f t="shared" si="289"/>
        <v>11.380016322055278</v>
      </c>
      <c r="H1230" s="15">
        <f t="shared" si="290"/>
        <v>11.767421133018862</v>
      </c>
      <c r="I1230" s="11">
        <f t="shared" si="285"/>
        <v>0.1685245797867137</v>
      </c>
      <c r="J1230" s="32">
        <f t="shared" si="286"/>
        <v>2.8204950591918612E-3</v>
      </c>
      <c r="K1230" s="32">
        <f t="shared" si="287"/>
        <v>354.54768720159495</v>
      </c>
      <c r="L1230" s="8">
        <v>1</v>
      </c>
      <c r="M1230" s="9">
        <v>0</v>
      </c>
      <c r="N1230" s="8">
        <v>0</v>
      </c>
      <c r="O1230" s="9">
        <v>0</v>
      </c>
      <c r="P1230" s="9">
        <v>0</v>
      </c>
      <c r="Q1230" s="9">
        <v>1</v>
      </c>
      <c r="R1230" s="9">
        <v>0</v>
      </c>
      <c r="S1230" s="8">
        <v>122141</v>
      </c>
      <c r="T1230" s="9">
        <v>6</v>
      </c>
      <c r="U1230" s="9">
        <f t="shared" si="291"/>
        <v>122134</v>
      </c>
      <c r="V1230" s="9">
        <f t="shared" si="292"/>
        <v>62</v>
      </c>
      <c r="W1230" s="7">
        <v>14</v>
      </c>
      <c r="X1230" s="7">
        <f t="shared" si="288"/>
        <v>21</v>
      </c>
      <c r="Y1230" s="9">
        <v>0</v>
      </c>
      <c r="Z1230" s="9">
        <v>1</v>
      </c>
      <c r="AA1230" s="9">
        <v>1</v>
      </c>
      <c r="AB1230" s="9">
        <v>0</v>
      </c>
      <c r="AC1230" s="9">
        <v>0</v>
      </c>
      <c r="AD1230" s="29">
        <v>0</v>
      </c>
      <c r="AE1230" s="9">
        <v>0</v>
      </c>
      <c r="AF1230" s="9">
        <v>1</v>
      </c>
      <c r="AG1230" s="29">
        <v>0</v>
      </c>
      <c r="AH1230" s="9">
        <v>1</v>
      </c>
      <c r="AI1230" s="29">
        <v>0</v>
      </c>
      <c r="AJ1230" s="20">
        <v>2009</v>
      </c>
      <c r="AK1230" s="32">
        <v>0</v>
      </c>
      <c r="AL1230" s="32">
        <v>0</v>
      </c>
      <c r="AM1230" s="32">
        <v>0.5</v>
      </c>
      <c r="AN1230" s="42">
        <v>0.5</v>
      </c>
      <c r="AO1230" s="41">
        <v>1</v>
      </c>
      <c r="AP1230" s="17">
        <v>0</v>
      </c>
      <c r="AQ1230">
        <v>1</v>
      </c>
      <c r="AR1230" s="39">
        <v>0</v>
      </c>
      <c r="AS1230" t="s">
        <v>98</v>
      </c>
      <c r="AT1230" s="39" t="s">
        <v>98</v>
      </c>
      <c r="AU1230">
        <v>0</v>
      </c>
      <c r="AV1230" s="17">
        <v>1</v>
      </c>
      <c r="AW1230" t="s">
        <v>98</v>
      </c>
      <c r="AX1230" s="17" t="s">
        <v>98</v>
      </c>
      <c r="AY1230" s="17" t="s">
        <v>233</v>
      </c>
      <c r="AZ1230">
        <v>1</v>
      </c>
      <c r="BA1230">
        <v>0</v>
      </c>
      <c r="BB1230">
        <v>0</v>
      </c>
      <c r="BC1230">
        <v>0</v>
      </c>
      <c r="BD1230">
        <v>0</v>
      </c>
      <c r="BE1230">
        <v>0</v>
      </c>
      <c r="BF1230" s="17">
        <v>0</v>
      </c>
      <c r="BG1230">
        <v>1</v>
      </c>
      <c r="BH1230">
        <v>0</v>
      </c>
      <c r="BI1230" s="17">
        <v>0</v>
      </c>
      <c r="BJ1230">
        <v>35346</v>
      </c>
      <c r="BK1230">
        <v>18013</v>
      </c>
      <c r="BL1230" s="24">
        <v>41</v>
      </c>
      <c r="BM1230">
        <v>1</v>
      </c>
      <c r="BN1230">
        <v>0</v>
      </c>
      <c r="BO1230">
        <v>0</v>
      </c>
      <c r="BP1230">
        <v>0</v>
      </c>
      <c r="BQ1230">
        <v>0</v>
      </c>
      <c r="BR1230">
        <v>0</v>
      </c>
      <c r="BS1230">
        <v>0</v>
      </c>
      <c r="BT1230" s="17">
        <v>0</v>
      </c>
      <c r="BU1230">
        <v>1</v>
      </c>
      <c r="BV1230">
        <v>0</v>
      </c>
      <c r="BW1230">
        <v>0</v>
      </c>
      <c r="BX1230" s="17">
        <v>0</v>
      </c>
      <c r="BY1230">
        <v>0</v>
      </c>
      <c r="BZ1230">
        <v>0</v>
      </c>
      <c r="CA1230">
        <v>0</v>
      </c>
      <c r="CB1230">
        <v>0</v>
      </c>
      <c r="CC1230" s="17">
        <v>0</v>
      </c>
      <c r="CD1230">
        <v>1</v>
      </c>
      <c r="CE1230">
        <v>1</v>
      </c>
      <c r="CF1230">
        <v>0</v>
      </c>
      <c r="CG1230">
        <v>0</v>
      </c>
      <c r="CH1230">
        <v>1</v>
      </c>
      <c r="CI1230">
        <v>0</v>
      </c>
      <c r="CJ1230">
        <v>0</v>
      </c>
      <c r="CK1230">
        <v>0</v>
      </c>
      <c r="CL1230">
        <v>0</v>
      </c>
      <c r="CM1230">
        <v>0</v>
      </c>
      <c r="CN1230">
        <v>1</v>
      </c>
      <c r="CO1230" s="17">
        <v>0</v>
      </c>
      <c r="CP1230">
        <v>0.52800000000000002</v>
      </c>
      <c r="CQ1230">
        <v>17</v>
      </c>
      <c r="CR1230">
        <v>1</v>
      </c>
      <c r="CS1230">
        <v>0</v>
      </c>
      <c r="CT1230">
        <v>23</v>
      </c>
      <c r="CZ1230" s="33" t="s">
        <v>85</v>
      </c>
    </row>
    <row r="1231" spans="1:104" x14ac:dyDescent="0.25">
      <c r="A1231">
        <v>1230</v>
      </c>
      <c r="B1231">
        <v>81</v>
      </c>
      <c r="C1231" s="24" t="s">
        <v>4134</v>
      </c>
      <c r="D1231" s="12">
        <v>11.584516706797411</v>
      </c>
      <c r="E1231" s="13">
        <v>0.18525122118811049</v>
      </c>
      <c r="F1231" s="7">
        <v>62.534090909090907</v>
      </c>
      <c r="G1231" s="7">
        <f t="shared" si="289"/>
        <v>11.3992654856093</v>
      </c>
      <c r="H1231" s="15">
        <f t="shared" si="290"/>
        <v>11.769767927985521</v>
      </c>
      <c r="I1231" s="11">
        <f t="shared" si="285"/>
        <v>0.17613873345325715</v>
      </c>
      <c r="J1231" s="32">
        <f t="shared" si="286"/>
        <v>2.8166833625089278E-3</v>
      </c>
      <c r="K1231" s="32">
        <f t="shared" si="287"/>
        <v>355.02748136704355</v>
      </c>
      <c r="L1231" s="8">
        <v>1</v>
      </c>
      <c r="M1231" s="9">
        <v>0</v>
      </c>
      <c r="N1231" s="8">
        <v>0</v>
      </c>
      <c r="O1231" s="9">
        <v>0</v>
      </c>
      <c r="P1231" s="9">
        <v>0</v>
      </c>
      <c r="Q1231" s="9">
        <v>1</v>
      </c>
      <c r="R1231" s="9">
        <v>0</v>
      </c>
      <c r="S1231" s="8">
        <v>122141</v>
      </c>
      <c r="T1231" s="9">
        <v>6</v>
      </c>
      <c r="U1231" s="9">
        <f t="shared" si="291"/>
        <v>122134</v>
      </c>
      <c r="V1231" s="9">
        <f t="shared" si="292"/>
        <v>62</v>
      </c>
      <c r="W1231" s="7">
        <v>14</v>
      </c>
      <c r="X1231" s="7">
        <f t="shared" si="288"/>
        <v>21</v>
      </c>
      <c r="Y1231" s="9">
        <v>0</v>
      </c>
      <c r="Z1231" s="9">
        <v>1</v>
      </c>
      <c r="AA1231" s="9">
        <v>1</v>
      </c>
      <c r="AB1231" s="9">
        <v>0</v>
      </c>
      <c r="AC1231" s="9">
        <v>0</v>
      </c>
      <c r="AD1231" s="29">
        <v>0</v>
      </c>
      <c r="AE1231" s="9">
        <v>0</v>
      </c>
      <c r="AF1231" s="9">
        <v>1</v>
      </c>
      <c r="AG1231" s="29">
        <v>0</v>
      </c>
      <c r="AH1231" s="9">
        <v>1</v>
      </c>
      <c r="AI1231" s="29">
        <v>0</v>
      </c>
      <c r="AJ1231" s="20">
        <v>2010</v>
      </c>
      <c r="AK1231" s="32">
        <v>0</v>
      </c>
      <c r="AL1231" s="32">
        <v>0</v>
      </c>
      <c r="AM1231" s="32">
        <v>0.5</v>
      </c>
      <c r="AN1231" s="42">
        <v>0.5</v>
      </c>
      <c r="AO1231" s="41">
        <v>1</v>
      </c>
      <c r="AP1231" s="17">
        <v>0</v>
      </c>
      <c r="AQ1231">
        <v>1</v>
      </c>
      <c r="AR1231" s="39">
        <v>0</v>
      </c>
      <c r="AS1231" t="s">
        <v>98</v>
      </c>
      <c r="AT1231" s="39" t="s">
        <v>98</v>
      </c>
      <c r="AU1231">
        <v>0</v>
      </c>
      <c r="AV1231" s="17">
        <v>1</v>
      </c>
      <c r="AW1231" t="s">
        <v>98</v>
      </c>
      <c r="AX1231" s="17" t="s">
        <v>98</v>
      </c>
      <c r="AY1231" s="17" t="s">
        <v>233</v>
      </c>
      <c r="AZ1231">
        <v>1</v>
      </c>
      <c r="BA1231">
        <v>0</v>
      </c>
      <c r="BB1231">
        <v>0</v>
      </c>
      <c r="BC1231">
        <v>0</v>
      </c>
      <c r="BD1231">
        <v>0</v>
      </c>
      <c r="BE1231">
        <v>0</v>
      </c>
      <c r="BF1231" s="17">
        <v>0</v>
      </c>
      <c r="BG1231">
        <v>1</v>
      </c>
      <c r="BH1231">
        <v>0</v>
      </c>
      <c r="BI1231" s="17">
        <v>0</v>
      </c>
      <c r="BJ1231">
        <v>35722</v>
      </c>
      <c r="BK1231">
        <v>18739</v>
      </c>
      <c r="BL1231" s="24">
        <v>41</v>
      </c>
      <c r="BM1231">
        <v>1</v>
      </c>
      <c r="BN1231">
        <v>0</v>
      </c>
      <c r="BO1231">
        <v>0</v>
      </c>
      <c r="BP1231">
        <v>0</v>
      </c>
      <c r="BQ1231">
        <v>0</v>
      </c>
      <c r="BR1231">
        <v>0</v>
      </c>
      <c r="BS1231">
        <v>0</v>
      </c>
      <c r="BT1231" s="17">
        <v>0</v>
      </c>
      <c r="BU1231">
        <v>1</v>
      </c>
      <c r="BV1231">
        <v>0</v>
      </c>
      <c r="BW1231">
        <v>0</v>
      </c>
      <c r="BX1231" s="17">
        <v>0</v>
      </c>
      <c r="BY1231">
        <v>0</v>
      </c>
      <c r="BZ1231">
        <v>0</v>
      </c>
      <c r="CA1231">
        <v>0</v>
      </c>
      <c r="CB1231">
        <v>0</v>
      </c>
      <c r="CC1231" s="17">
        <v>0</v>
      </c>
      <c r="CD1231">
        <v>1</v>
      </c>
      <c r="CE1231">
        <v>1</v>
      </c>
      <c r="CF1231">
        <v>0</v>
      </c>
      <c r="CG1231">
        <v>0</v>
      </c>
      <c r="CH1231">
        <v>1</v>
      </c>
      <c r="CI1231">
        <v>0</v>
      </c>
      <c r="CJ1231">
        <v>0</v>
      </c>
      <c r="CK1231">
        <v>0</v>
      </c>
      <c r="CL1231">
        <v>0</v>
      </c>
      <c r="CM1231">
        <v>0</v>
      </c>
      <c r="CN1231">
        <v>1</v>
      </c>
      <c r="CO1231" s="17">
        <v>0</v>
      </c>
      <c r="CP1231">
        <v>0.52800000000000002</v>
      </c>
      <c r="CQ1231">
        <v>17</v>
      </c>
      <c r="CR1231">
        <v>1</v>
      </c>
      <c r="CS1231">
        <v>0</v>
      </c>
      <c r="CT1231">
        <v>23</v>
      </c>
      <c r="CZ1231" s="33" t="s">
        <v>85</v>
      </c>
    </row>
    <row r="1232" spans="1:104" x14ac:dyDescent="0.25">
      <c r="A1232">
        <v>1231</v>
      </c>
      <c r="B1232">
        <v>81</v>
      </c>
      <c r="C1232" s="24" t="s">
        <v>4134</v>
      </c>
      <c r="D1232" s="12">
        <v>3.6412479372035289</v>
      </c>
      <c r="E1232" s="13">
        <v>0.24858974863873251</v>
      </c>
      <c r="F1232" s="7">
        <v>14.647619047619051</v>
      </c>
      <c r="G1232" s="7">
        <f t="shared" si="289"/>
        <v>3.3926581885647966</v>
      </c>
      <c r="H1232" s="15">
        <f t="shared" si="290"/>
        <v>3.8898376858422612</v>
      </c>
      <c r="I1232" s="11">
        <f t="shared" si="285"/>
        <v>4.1876234022297627E-2</v>
      </c>
      <c r="J1232" s="32">
        <f t="shared" si="286"/>
        <v>2.8589106452153769E-3</v>
      </c>
      <c r="K1232" s="32">
        <f t="shared" si="287"/>
        <v>349.78357986584246</v>
      </c>
      <c r="L1232" s="8">
        <v>1</v>
      </c>
      <c r="M1232" s="9">
        <v>0</v>
      </c>
      <c r="N1232" s="8">
        <v>0</v>
      </c>
      <c r="O1232" s="9">
        <v>0</v>
      </c>
      <c r="P1232" s="9">
        <v>0</v>
      </c>
      <c r="Q1232" s="9">
        <v>1</v>
      </c>
      <c r="R1232" s="9">
        <v>0</v>
      </c>
      <c r="S1232" s="8">
        <v>122141</v>
      </c>
      <c r="T1232" s="9">
        <v>6</v>
      </c>
      <c r="U1232" s="9">
        <f t="shared" si="291"/>
        <v>122134</v>
      </c>
      <c r="V1232" s="9">
        <f t="shared" si="292"/>
        <v>62</v>
      </c>
      <c r="W1232" s="7">
        <v>14</v>
      </c>
      <c r="X1232" s="7">
        <f t="shared" si="288"/>
        <v>21</v>
      </c>
      <c r="Y1232" s="9">
        <v>0</v>
      </c>
      <c r="Z1232" s="9">
        <v>1</v>
      </c>
      <c r="AA1232" s="9">
        <v>1</v>
      </c>
      <c r="AB1232" s="9">
        <v>0</v>
      </c>
      <c r="AC1232" s="9">
        <v>0</v>
      </c>
      <c r="AD1232" s="29">
        <v>0</v>
      </c>
      <c r="AE1232" s="9">
        <v>0</v>
      </c>
      <c r="AF1232" s="9">
        <v>1</v>
      </c>
      <c r="AG1232" s="29">
        <v>0</v>
      </c>
      <c r="AH1232" s="9">
        <v>1</v>
      </c>
      <c r="AI1232" s="29">
        <v>0</v>
      </c>
      <c r="AJ1232" s="20">
        <v>1980</v>
      </c>
      <c r="AK1232" s="32">
        <v>0</v>
      </c>
      <c r="AL1232" s="32">
        <v>0</v>
      </c>
      <c r="AM1232" s="32">
        <v>0.5</v>
      </c>
      <c r="AN1232" s="42">
        <v>0.5</v>
      </c>
      <c r="AO1232" s="41">
        <v>1</v>
      </c>
      <c r="AP1232" s="17">
        <v>0</v>
      </c>
      <c r="AQ1232">
        <v>1</v>
      </c>
      <c r="AR1232" s="39">
        <v>0</v>
      </c>
      <c r="AS1232" t="s">
        <v>98</v>
      </c>
      <c r="AT1232" s="39" t="s">
        <v>98</v>
      </c>
      <c r="AU1232">
        <v>0</v>
      </c>
      <c r="AV1232" s="17">
        <v>1</v>
      </c>
      <c r="AW1232" t="s">
        <v>98</v>
      </c>
      <c r="AX1232" s="17" t="s">
        <v>98</v>
      </c>
      <c r="AY1232" s="17" t="s">
        <v>233</v>
      </c>
      <c r="AZ1232">
        <v>1</v>
      </c>
      <c r="BA1232">
        <v>0</v>
      </c>
      <c r="BB1232">
        <v>0</v>
      </c>
      <c r="BC1232">
        <v>0</v>
      </c>
      <c r="BD1232">
        <v>0</v>
      </c>
      <c r="BE1232">
        <v>0</v>
      </c>
      <c r="BF1232" s="17">
        <v>0</v>
      </c>
      <c r="BG1232">
        <v>1</v>
      </c>
      <c r="BH1232">
        <v>0</v>
      </c>
      <c r="BI1232" s="17">
        <v>0</v>
      </c>
      <c r="BJ1232">
        <v>19291</v>
      </c>
      <c r="BK1232">
        <v>21201</v>
      </c>
      <c r="BL1232" s="24">
        <v>41</v>
      </c>
      <c r="BM1232">
        <v>1</v>
      </c>
      <c r="BN1232">
        <v>0</v>
      </c>
      <c r="BO1232">
        <v>0</v>
      </c>
      <c r="BP1232">
        <v>0</v>
      </c>
      <c r="BQ1232">
        <v>0</v>
      </c>
      <c r="BR1232">
        <v>0</v>
      </c>
      <c r="BS1232">
        <v>0</v>
      </c>
      <c r="BT1232" s="17">
        <v>0</v>
      </c>
      <c r="BU1232">
        <v>1</v>
      </c>
      <c r="BV1232">
        <v>0</v>
      </c>
      <c r="BW1232">
        <v>0</v>
      </c>
      <c r="BX1232" s="17">
        <v>0</v>
      </c>
      <c r="BY1232">
        <v>0</v>
      </c>
      <c r="BZ1232">
        <v>0</v>
      </c>
      <c r="CA1232">
        <v>0</v>
      </c>
      <c r="CB1232">
        <v>0</v>
      </c>
      <c r="CC1232" s="17">
        <v>0</v>
      </c>
      <c r="CD1232">
        <v>1</v>
      </c>
      <c r="CE1232">
        <v>1</v>
      </c>
      <c r="CF1232">
        <v>0</v>
      </c>
      <c r="CG1232">
        <v>0</v>
      </c>
      <c r="CH1232">
        <v>1</v>
      </c>
      <c r="CI1232">
        <v>0</v>
      </c>
      <c r="CJ1232">
        <v>0</v>
      </c>
      <c r="CK1232">
        <v>0</v>
      </c>
      <c r="CL1232">
        <v>0</v>
      </c>
      <c r="CM1232">
        <v>0</v>
      </c>
      <c r="CN1232">
        <v>1</v>
      </c>
      <c r="CO1232" s="17">
        <v>0</v>
      </c>
      <c r="CP1232">
        <v>0.52800000000000002</v>
      </c>
      <c r="CQ1232">
        <v>17</v>
      </c>
      <c r="CR1232">
        <v>1</v>
      </c>
      <c r="CS1232">
        <v>0</v>
      </c>
      <c r="CT1232">
        <v>23</v>
      </c>
      <c r="CZ1232" s="33" t="s">
        <v>85</v>
      </c>
    </row>
    <row r="1233" spans="1:104" x14ac:dyDescent="0.25">
      <c r="A1233">
        <v>1232</v>
      </c>
      <c r="B1233">
        <v>81</v>
      </c>
      <c r="C1233" s="24" t="s">
        <v>4134</v>
      </c>
      <c r="D1233" s="12">
        <v>3.3933383343153878</v>
      </c>
      <c r="E1233" s="13">
        <v>0.27327304513044087</v>
      </c>
      <c r="F1233" s="7">
        <v>12.417391304347831</v>
      </c>
      <c r="G1233" s="7">
        <f t="shared" si="289"/>
        <v>3.120065289184947</v>
      </c>
      <c r="H1233" s="15">
        <f t="shared" si="290"/>
        <v>3.6666113794458286</v>
      </c>
      <c r="I1233" s="11">
        <f t="shared" si="285"/>
        <v>3.5508972511649368E-2</v>
      </c>
      <c r="J1233" s="32">
        <f t="shared" si="286"/>
        <v>2.8596161336412297E-3</v>
      </c>
      <c r="K1233" s="32">
        <f t="shared" si="287"/>
        <v>349.69728567263041</v>
      </c>
      <c r="L1233" s="8">
        <v>1</v>
      </c>
      <c r="M1233" s="9">
        <v>0</v>
      </c>
      <c r="N1233" s="8">
        <v>0</v>
      </c>
      <c r="O1233" s="9">
        <v>0</v>
      </c>
      <c r="P1233" s="9">
        <v>0</v>
      </c>
      <c r="Q1233" s="9">
        <v>1</v>
      </c>
      <c r="R1233" s="9">
        <v>0</v>
      </c>
      <c r="S1233" s="8">
        <v>122141</v>
      </c>
      <c r="T1233" s="9">
        <v>6</v>
      </c>
      <c r="U1233" s="9">
        <f t="shared" si="291"/>
        <v>122134</v>
      </c>
      <c r="V1233" s="9">
        <f t="shared" si="292"/>
        <v>62</v>
      </c>
      <c r="W1233" s="7">
        <v>14</v>
      </c>
      <c r="X1233" s="7">
        <f t="shared" si="288"/>
        <v>21</v>
      </c>
      <c r="Y1233" s="9">
        <v>0</v>
      </c>
      <c r="Z1233" s="9">
        <v>1</v>
      </c>
      <c r="AA1233" s="9">
        <v>1</v>
      </c>
      <c r="AB1233" s="9">
        <v>0</v>
      </c>
      <c r="AC1233" s="9">
        <v>0</v>
      </c>
      <c r="AD1233" s="29">
        <v>0</v>
      </c>
      <c r="AE1233" s="9">
        <v>0</v>
      </c>
      <c r="AF1233" s="9">
        <v>1</v>
      </c>
      <c r="AG1233" s="29">
        <v>0</v>
      </c>
      <c r="AH1233" s="9">
        <v>1</v>
      </c>
      <c r="AI1233" s="29">
        <v>0</v>
      </c>
      <c r="AJ1233" s="20">
        <v>1981</v>
      </c>
      <c r="AK1233" s="32">
        <v>0</v>
      </c>
      <c r="AL1233" s="32">
        <v>0</v>
      </c>
      <c r="AM1233" s="32">
        <v>0.5</v>
      </c>
      <c r="AN1233" s="42">
        <v>0.5</v>
      </c>
      <c r="AO1233" s="41">
        <v>1</v>
      </c>
      <c r="AP1233" s="17">
        <v>0</v>
      </c>
      <c r="AQ1233">
        <v>1</v>
      </c>
      <c r="AR1233" s="39">
        <v>0</v>
      </c>
      <c r="AS1233" t="s">
        <v>98</v>
      </c>
      <c r="AT1233" s="39" t="s">
        <v>98</v>
      </c>
      <c r="AU1233">
        <v>0</v>
      </c>
      <c r="AV1233" s="17">
        <v>1</v>
      </c>
      <c r="AW1233" t="s">
        <v>98</v>
      </c>
      <c r="AX1233" s="17" t="s">
        <v>98</v>
      </c>
      <c r="AY1233" s="17" t="s">
        <v>233</v>
      </c>
      <c r="AZ1233">
        <v>1</v>
      </c>
      <c r="BA1233">
        <v>0</v>
      </c>
      <c r="BB1233">
        <v>0</v>
      </c>
      <c r="BC1233">
        <v>0</v>
      </c>
      <c r="BD1233">
        <v>0</v>
      </c>
      <c r="BE1233">
        <v>0</v>
      </c>
      <c r="BF1233" s="17">
        <v>0</v>
      </c>
      <c r="BG1233">
        <v>1</v>
      </c>
      <c r="BH1233">
        <v>0</v>
      </c>
      <c r="BI1233" s="17">
        <v>0</v>
      </c>
      <c r="BJ1233">
        <v>19368</v>
      </c>
      <c r="BK1233">
        <v>20765</v>
      </c>
      <c r="BL1233" s="24">
        <v>41</v>
      </c>
      <c r="BM1233">
        <v>1</v>
      </c>
      <c r="BN1233">
        <v>0</v>
      </c>
      <c r="BO1233">
        <v>0</v>
      </c>
      <c r="BP1233">
        <v>0</v>
      </c>
      <c r="BQ1233">
        <v>0</v>
      </c>
      <c r="BR1233">
        <v>0</v>
      </c>
      <c r="BS1233">
        <v>0</v>
      </c>
      <c r="BT1233" s="17">
        <v>0</v>
      </c>
      <c r="BU1233">
        <v>1</v>
      </c>
      <c r="BV1233">
        <v>0</v>
      </c>
      <c r="BW1233">
        <v>0</v>
      </c>
      <c r="BX1233" s="17">
        <v>0</v>
      </c>
      <c r="BY1233">
        <v>0</v>
      </c>
      <c r="BZ1233">
        <v>0</v>
      </c>
      <c r="CA1233">
        <v>0</v>
      </c>
      <c r="CB1233">
        <v>0</v>
      </c>
      <c r="CC1233" s="17">
        <v>0</v>
      </c>
      <c r="CD1233">
        <v>1</v>
      </c>
      <c r="CE1233">
        <v>1</v>
      </c>
      <c r="CF1233">
        <v>0</v>
      </c>
      <c r="CG1233">
        <v>0</v>
      </c>
      <c r="CH1233">
        <v>1</v>
      </c>
      <c r="CI1233">
        <v>0</v>
      </c>
      <c r="CJ1233">
        <v>0</v>
      </c>
      <c r="CK1233">
        <v>0</v>
      </c>
      <c r="CL1233">
        <v>0</v>
      </c>
      <c r="CM1233">
        <v>0</v>
      </c>
      <c r="CN1233">
        <v>1</v>
      </c>
      <c r="CO1233" s="17">
        <v>0</v>
      </c>
      <c r="CP1233">
        <v>0.52800000000000002</v>
      </c>
      <c r="CQ1233">
        <v>17</v>
      </c>
      <c r="CR1233">
        <v>1</v>
      </c>
      <c r="CS1233">
        <v>0</v>
      </c>
      <c r="CT1233">
        <v>23</v>
      </c>
      <c r="CZ1233" s="33" t="s">
        <v>85</v>
      </c>
    </row>
    <row r="1234" spans="1:104" x14ac:dyDescent="0.25">
      <c r="A1234">
        <v>1233</v>
      </c>
      <c r="B1234">
        <v>81</v>
      </c>
      <c r="C1234" s="24" t="s">
        <v>4134</v>
      </c>
      <c r="D1234" s="12">
        <v>4.4360022384464237</v>
      </c>
      <c r="E1234" s="13">
        <v>0.27140098083322001</v>
      </c>
      <c r="F1234" s="7">
        <v>16.3448275862069</v>
      </c>
      <c r="G1234" s="7">
        <f t="shared" si="289"/>
        <v>4.1646012576132039</v>
      </c>
      <c r="H1234" s="15">
        <f t="shared" si="290"/>
        <v>4.7074032192796436</v>
      </c>
      <c r="I1234" s="11">
        <f t="shared" si="285"/>
        <v>4.6718359974911222E-2</v>
      </c>
      <c r="J1234" s="32">
        <f t="shared" si="286"/>
        <v>2.8582962853848631E-3</v>
      </c>
      <c r="K1234" s="32">
        <f t="shared" si="287"/>
        <v>349.85876205809512</v>
      </c>
      <c r="L1234" s="8">
        <v>1</v>
      </c>
      <c r="M1234" s="9">
        <v>0</v>
      </c>
      <c r="N1234" s="8">
        <v>0</v>
      </c>
      <c r="O1234" s="9">
        <v>0</v>
      </c>
      <c r="P1234" s="9">
        <v>0</v>
      </c>
      <c r="Q1234" s="9">
        <v>1</v>
      </c>
      <c r="R1234" s="9">
        <v>0</v>
      </c>
      <c r="S1234" s="8">
        <v>122141</v>
      </c>
      <c r="T1234" s="9">
        <v>6</v>
      </c>
      <c r="U1234" s="9">
        <f t="shared" si="291"/>
        <v>122134</v>
      </c>
      <c r="V1234" s="9">
        <f t="shared" si="292"/>
        <v>62</v>
      </c>
      <c r="W1234" s="7">
        <v>14</v>
      </c>
      <c r="X1234" s="7">
        <f t="shared" si="288"/>
        <v>21</v>
      </c>
      <c r="Y1234" s="9">
        <v>0</v>
      </c>
      <c r="Z1234" s="9">
        <v>1</v>
      </c>
      <c r="AA1234" s="9">
        <v>1</v>
      </c>
      <c r="AB1234" s="9">
        <v>0</v>
      </c>
      <c r="AC1234" s="9">
        <v>0</v>
      </c>
      <c r="AD1234" s="29">
        <v>0</v>
      </c>
      <c r="AE1234" s="9">
        <v>0</v>
      </c>
      <c r="AF1234" s="9">
        <v>1</v>
      </c>
      <c r="AG1234" s="29">
        <v>0</v>
      </c>
      <c r="AH1234" s="9">
        <v>1</v>
      </c>
      <c r="AI1234" s="29">
        <v>0</v>
      </c>
      <c r="AJ1234" s="20">
        <v>1982</v>
      </c>
      <c r="AK1234" s="32">
        <v>0</v>
      </c>
      <c r="AL1234" s="32">
        <v>0</v>
      </c>
      <c r="AM1234" s="32">
        <v>0.5</v>
      </c>
      <c r="AN1234" s="42">
        <v>0.5</v>
      </c>
      <c r="AO1234" s="41">
        <v>1</v>
      </c>
      <c r="AP1234" s="17">
        <v>0</v>
      </c>
      <c r="AQ1234">
        <v>1</v>
      </c>
      <c r="AR1234" s="39">
        <v>0</v>
      </c>
      <c r="AS1234" t="s">
        <v>98</v>
      </c>
      <c r="AT1234" s="39" t="s">
        <v>98</v>
      </c>
      <c r="AU1234">
        <v>0</v>
      </c>
      <c r="AV1234" s="17">
        <v>1</v>
      </c>
      <c r="AW1234" t="s">
        <v>98</v>
      </c>
      <c r="AX1234" s="17" t="s">
        <v>98</v>
      </c>
      <c r="AY1234" s="17" t="s">
        <v>233</v>
      </c>
      <c r="AZ1234">
        <v>1</v>
      </c>
      <c r="BA1234">
        <v>0</v>
      </c>
      <c r="BB1234">
        <v>0</v>
      </c>
      <c r="BC1234">
        <v>0</v>
      </c>
      <c r="BD1234">
        <v>0</v>
      </c>
      <c r="BE1234">
        <v>0</v>
      </c>
      <c r="BF1234" s="17">
        <v>0</v>
      </c>
      <c r="BG1234">
        <v>1</v>
      </c>
      <c r="BH1234">
        <v>0</v>
      </c>
      <c r="BI1234" s="17">
        <v>0</v>
      </c>
      <c r="BJ1234">
        <v>19465</v>
      </c>
      <c r="BK1234">
        <v>19566</v>
      </c>
      <c r="BL1234" s="24">
        <v>41</v>
      </c>
      <c r="BM1234">
        <v>1</v>
      </c>
      <c r="BN1234">
        <v>0</v>
      </c>
      <c r="BO1234">
        <v>0</v>
      </c>
      <c r="BP1234">
        <v>0</v>
      </c>
      <c r="BQ1234">
        <v>0</v>
      </c>
      <c r="BR1234">
        <v>0</v>
      </c>
      <c r="BS1234">
        <v>0</v>
      </c>
      <c r="BT1234" s="17">
        <v>0</v>
      </c>
      <c r="BU1234">
        <v>1</v>
      </c>
      <c r="BV1234">
        <v>0</v>
      </c>
      <c r="BW1234">
        <v>0</v>
      </c>
      <c r="BX1234" s="17">
        <v>0</v>
      </c>
      <c r="BY1234">
        <v>0</v>
      </c>
      <c r="BZ1234">
        <v>0</v>
      </c>
      <c r="CA1234">
        <v>0</v>
      </c>
      <c r="CB1234">
        <v>0</v>
      </c>
      <c r="CC1234" s="17">
        <v>0</v>
      </c>
      <c r="CD1234">
        <v>1</v>
      </c>
      <c r="CE1234">
        <v>1</v>
      </c>
      <c r="CF1234">
        <v>0</v>
      </c>
      <c r="CG1234">
        <v>0</v>
      </c>
      <c r="CH1234">
        <v>1</v>
      </c>
      <c r="CI1234">
        <v>0</v>
      </c>
      <c r="CJ1234">
        <v>0</v>
      </c>
      <c r="CK1234">
        <v>0</v>
      </c>
      <c r="CL1234">
        <v>0</v>
      </c>
      <c r="CM1234">
        <v>0</v>
      </c>
      <c r="CN1234">
        <v>1</v>
      </c>
      <c r="CO1234" s="17">
        <v>0</v>
      </c>
      <c r="CP1234">
        <v>0.52800000000000002</v>
      </c>
      <c r="CQ1234">
        <v>17</v>
      </c>
      <c r="CR1234">
        <v>1</v>
      </c>
      <c r="CS1234">
        <v>0</v>
      </c>
      <c r="CT1234">
        <v>23</v>
      </c>
      <c r="CZ1234" s="33" t="s">
        <v>85</v>
      </c>
    </row>
    <row r="1235" spans="1:104" x14ac:dyDescent="0.25">
      <c r="A1235">
        <v>1234</v>
      </c>
      <c r="B1235">
        <v>81</v>
      </c>
      <c r="C1235" s="24" t="s">
        <v>4134</v>
      </c>
      <c r="D1235" s="12">
        <v>4.4623295382741901</v>
      </c>
      <c r="E1235" s="13">
        <v>0.2642784265330102</v>
      </c>
      <c r="F1235" s="7">
        <v>16.884955752212392</v>
      </c>
      <c r="G1235" s="7">
        <f t="shared" si="289"/>
        <v>4.1980511117411803</v>
      </c>
      <c r="H1235" s="15">
        <f t="shared" si="290"/>
        <v>4.7266079648071999</v>
      </c>
      <c r="I1235" s="11">
        <f t="shared" si="285"/>
        <v>4.8258668220605629E-2</v>
      </c>
      <c r="J1235" s="32">
        <f t="shared" si="286"/>
        <v>2.8580867447214023E-3</v>
      </c>
      <c r="K1235" s="32">
        <f t="shared" si="287"/>
        <v>349.88441195736942</v>
      </c>
      <c r="L1235" s="8">
        <v>1</v>
      </c>
      <c r="M1235" s="9">
        <v>0</v>
      </c>
      <c r="N1235" s="8">
        <v>0</v>
      </c>
      <c r="O1235" s="9">
        <v>0</v>
      </c>
      <c r="P1235" s="9">
        <v>0</v>
      </c>
      <c r="Q1235" s="9">
        <v>1</v>
      </c>
      <c r="R1235" s="9">
        <v>0</v>
      </c>
      <c r="S1235" s="8">
        <v>122141</v>
      </c>
      <c r="T1235" s="9">
        <v>6</v>
      </c>
      <c r="U1235" s="9">
        <f t="shared" si="291"/>
        <v>122134</v>
      </c>
      <c r="V1235" s="9">
        <f t="shared" si="292"/>
        <v>62</v>
      </c>
      <c r="W1235" s="7">
        <v>14</v>
      </c>
      <c r="X1235" s="7">
        <f t="shared" si="288"/>
        <v>21</v>
      </c>
      <c r="Y1235" s="9">
        <v>0</v>
      </c>
      <c r="Z1235" s="9">
        <v>1</v>
      </c>
      <c r="AA1235" s="9">
        <v>1</v>
      </c>
      <c r="AB1235" s="9">
        <v>0</v>
      </c>
      <c r="AC1235" s="9">
        <v>0</v>
      </c>
      <c r="AD1235" s="29">
        <v>0</v>
      </c>
      <c r="AE1235" s="9">
        <v>0</v>
      </c>
      <c r="AF1235" s="9">
        <v>1</v>
      </c>
      <c r="AG1235" s="29">
        <v>0</v>
      </c>
      <c r="AH1235" s="9">
        <v>1</v>
      </c>
      <c r="AI1235" s="29">
        <v>0</v>
      </c>
      <c r="AJ1235" s="20">
        <v>1983</v>
      </c>
      <c r="AK1235" s="32">
        <v>0</v>
      </c>
      <c r="AL1235" s="32">
        <v>0</v>
      </c>
      <c r="AM1235" s="32">
        <v>0.5</v>
      </c>
      <c r="AN1235" s="42">
        <v>0.5</v>
      </c>
      <c r="AO1235" s="41">
        <v>1</v>
      </c>
      <c r="AP1235" s="17">
        <v>0</v>
      </c>
      <c r="AQ1235">
        <v>1</v>
      </c>
      <c r="AR1235" s="39">
        <v>0</v>
      </c>
      <c r="AS1235" t="s">
        <v>98</v>
      </c>
      <c r="AT1235" s="39" t="s">
        <v>98</v>
      </c>
      <c r="AU1235">
        <v>0</v>
      </c>
      <c r="AV1235" s="17">
        <v>1</v>
      </c>
      <c r="AW1235" t="s">
        <v>98</v>
      </c>
      <c r="AX1235" s="17" t="s">
        <v>98</v>
      </c>
      <c r="AY1235" s="17" t="s">
        <v>233</v>
      </c>
      <c r="AZ1235">
        <v>1</v>
      </c>
      <c r="BA1235">
        <v>0</v>
      </c>
      <c r="BB1235">
        <v>0</v>
      </c>
      <c r="BC1235">
        <v>0</v>
      </c>
      <c r="BD1235">
        <v>0</v>
      </c>
      <c r="BE1235">
        <v>0</v>
      </c>
      <c r="BF1235" s="17">
        <v>0</v>
      </c>
      <c r="BG1235">
        <v>1</v>
      </c>
      <c r="BH1235">
        <v>0</v>
      </c>
      <c r="BI1235" s="17">
        <v>0</v>
      </c>
      <c r="BJ1235">
        <v>20379</v>
      </c>
      <c r="BK1235">
        <v>18957</v>
      </c>
      <c r="BL1235" s="24">
        <v>41</v>
      </c>
      <c r="BM1235">
        <v>1</v>
      </c>
      <c r="BN1235">
        <v>0</v>
      </c>
      <c r="BO1235">
        <v>0</v>
      </c>
      <c r="BP1235">
        <v>0</v>
      </c>
      <c r="BQ1235">
        <v>0</v>
      </c>
      <c r="BR1235">
        <v>0</v>
      </c>
      <c r="BS1235">
        <v>0</v>
      </c>
      <c r="BT1235" s="17">
        <v>0</v>
      </c>
      <c r="BU1235">
        <v>1</v>
      </c>
      <c r="BV1235">
        <v>0</v>
      </c>
      <c r="BW1235">
        <v>0</v>
      </c>
      <c r="BX1235" s="17">
        <v>0</v>
      </c>
      <c r="BY1235">
        <v>0</v>
      </c>
      <c r="BZ1235">
        <v>0</v>
      </c>
      <c r="CA1235">
        <v>0</v>
      </c>
      <c r="CB1235">
        <v>0</v>
      </c>
      <c r="CC1235" s="17">
        <v>0</v>
      </c>
      <c r="CD1235">
        <v>1</v>
      </c>
      <c r="CE1235">
        <v>1</v>
      </c>
      <c r="CF1235">
        <v>0</v>
      </c>
      <c r="CG1235">
        <v>0</v>
      </c>
      <c r="CH1235">
        <v>1</v>
      </c>
      <c r="CI1235">
        <v>0</v>
      </c>
      <c r="CJ1235">
        <v>0</v>
      </c>
      <c r="CK1235">
        <v>0</v>
      </c>
      <c r="CL1235">
        <v>0</v>
      </c>
      <c r="CM1235">
        <v>0</v>
      </c>
      <c r="CN1235">
        <v>1</v>
      </c>
      <c r="CO1235" s="17">
        <v>0</v>
      </c>
      <c r="CP1235">
        <v>0.52800000000000002</v>
      </c>
      <c r="CQ1235">
        <v>17</v>
      </c>
      <c r="CR1235">
        <v>1</v>
      </c>
      <c r="CS1235">
        <v>0</v>
      </c>
      <c r="CT1235">
        <v>23</v>
      </c>
      <c r="CZ1235" s="33" t="s">
        <v>85</v>
      </c>
    </row>
    <row r="1236" spans="1:104" x14ac:dyDescent="0.25">
      <c r="A1236">
        <v>1235</v>
      </c>
      <c r="B1236">
        <v>81</v>
      </c>
      <c r="C1236" s="24" t="s">
        <v>4134</v>
      </c>
      <c r="D1236" s="12">
        <v>4.2643875231113793</v>
      </c>
      <c r="E1236" s="13">
        <v>0.25802124727296571</v>
      </c>
      <c r="F1236" s="7">
        <v>16.527272727272731</v>
      </c>
      <c r="G1236" s="7">
        <f t="shared" si="289"/>
        <v>4.0063662758384133</v>
      </c>
      <c r="H1236" s="15">
        <f t="shared" si="290"/>
        <v>4.5224087703843452</v>
      </c>
      <c r="I1236" s="11">
        <f t="shared" si="285"/>
        <v>4.7238684968486849E-2</v>
      </c>
      <c r="J1236" s="32">
        <f t="shared" si="286"/>
        <v>2.8582262632197756E-3</v>
      </c>
      <c r="K1236" s="32">
        <f t="shared" si="287"/>
        <v>349.86733306183595</v>
      </c>
      <c r="L1236" s="8">
        <v>1</v>
      </c>
      <c r="M1236" s="9">
        <v>0</v>
      </c>
      <c r="N1236" s="8">
        <v>0</v>
      </c>
      <c r="O1236" s="9">
        <v>0</v>
      </c>
      <c r="P1236" s="9">
        <v>0</v>
      </c>
      <c r="Q1236" s="9">
        <v>1</v>
      </c>
      <c r="R1236" s="9">
        <v>0</v>
      </c>
      <c r="S1236" s="8">
        <v>122141</v>
      </c>
      <c r="T1236" s="9">
        <v>6</v>
      </c>
      <c r="U1236" s="9">
        <f t="shared" si="291"/>
        <v>122134</v>
      </c>
      <c r="V1236" s="9">
        <f t="shared" si="292"/>
        <v>62</v>
      </c>
      <c r="W1236" s="7">
        <v>14</v>
      </c>
      <c r="X1236" s="7">
        <f t="shared" si="288"/>
        <v>21</v>
      </c>
      <c r="Y1236" s="9">
        <v>0</v>
      </c>
      <c r="Z1236" s="9">
        <v>1</v>
      </c>
      <c r="AA1236" s="9">
        <v>1</v>
      </c>
      <c r="AB1236" s="9">
        <v>0</v>
      </c>
      <c r="AC1236" s="9">
        <v>0</v>
      </c>
      <c r="AD1236" s="29">
        <v>0</v>
      </c>
      <c r="AE1236" s="9">
        <v>0</v>
      </c>
      <c r="AF1236" s="9">
        <v>1</v>
      </c>
      <c r="AG1236" s="29">
        <v>0</v>
      </c>
      <c r="AH1236" s="9">
        <v>1</v>
      </c>
      <c r="AI1236" s="29">
        <v>0</v>
      </c>
      <c r="AJ1236" s="20">
        <v>1984</v>
      </c>
      <c r="AK1236" s="32">
        <v>0</v>
      </c>
      <c r="AL1236" s="32">
        <v>0</v>
      </c>
      <c r="AM1236" s="32">
        <v>0.5</v>
      </c>
      <c r="AN1236" s="42">
        <v>0.5</v>
      </c>
      <c r="AO1236" s="41">
        <v>1</v>
      </c>
      <c r="AP1236" s="17">
        <v>0</v>
      </c>
      <c r="AQ1236">
        <v>1</v>
      </c>
      <c r="AR1236" s="39">
        <v>0</v>
      </c>
      <c r="AS1236" t="s">
        <v>98</v>
      </c>
      <c r="AT1236" s="39" t="s">
        <v>98</v>
      </c>
      <c r="AU1236">
        <v>0</v>
      </c>
      <c r="AV1236" s="17">
        <v>1</v>
      </c>
      <c r="AW1236" t="s">
        <v>98</v>
      </c>
      <c r="AX1236" s="17" t="s">
        <v>98</v>
      </c>
      <c r="AY1236" s="17" t="s">
        <v>233</v>
      </c>
      <c r="AZ1236">
        <v>1</v>
      </c>
      <c r="BA1236">
        <v>0</v>
      </c>
      <c r="BB1236">
        <v>0</v>
      </c>
      <c r="BC1236">
        <v>0</v>
      </c>
      <c r="BD1236">
        <v>0</v>
      </c>
      <c r="BE1236">
        <v>0</v>
      </c>
      <c r="BF1236" s="17">
        <v>0</v>
      </c>
      <c r="BG1236">
        <v>1</v>
      </c>
      <c r="BH1236">
        <v>0</v>
      </c>
      <c r="BI1236" s="17">
        <v>0</v>
      </c>
      <c r="BJ1236">
        <v>21267</v>
      </c>
      <c r="BK1236">
        <v>18175</v>
      </c>
      <c r="BL1236" s="24">
        <v>41</v>
      </c>
      <c r="BM1236">
        <v>1</v>
      </c>
      <c r="BN1236">
        <v>0</v>
      </c>
      <c r="BO1236">
        <v>0</v>
      </c>
      <c r="BP1236">
        <v>0</v>
      </c>
      <c r="BQ1236">
        <v>0</v>
      </c>
      <c r="BR1236">
        <v>0</v>
      </c>
      <c r="BS1236">
        <v>0</v>
      </c>
      <c r="BT1236" s="17">
        <v>0</v>
      </c>
      <c r="BU1236">
        <v>1</v>
      </c>
      <c r="BV1236">
        <v>0</v>
      </c>
      <c r="BW1236">
        <v>0</v>
      </c>
      <c r="BX1236" s="17">
        <v>0</v>
      </c>
      <c r="BY1236">
        <v>0</v>
      </c>
      <c r="BZ1236">
        <v>0</v>
      </c>
      <c r="CA1236">
        <v>0</v>
      </c>
      <c r="CB1236">
        <v>0</v>
      </c>
      <c r="CC1236" s="17">
        <v>0</v>
      </c>
      <c r="CD1236">
        <v>1</v>
      </c>
      <c r="CE1236">
        <v>1</v>
      </c>
      <c r="CF1236">
        <v>0</v>
      </c>
      <c r="CG1236">
        <v>0</v>
      </c>
      <c r="CH1236">
        <v>1</v>
      </c>
      <c r="CI1236">
        <v>0</v>
      </c>
      <c r="CJ1236">
        <v>0</v>
      </c>
      <c r="CK1236">
        <v>0</v>
      </c>
      <c r="CL1236">
        <v>0</v>
      </c>
      <c r="CM1236">
        <v>0</v>
      </c>
      <c r="CN1236">
        <v>1</v>
      </c>
      <c r="CO1236" s="17">
        <v>0</v>
      </c>
      <c r="CP1236">
        <v>0.52800000000000002</v>
      </c>
      <c r="CQ1236">
        <v>17</v>
      </c>
      <c r="CR1236">
        <v>1</v>
      </c>
      <c r="CS1236">
        <v>0</v>
      </c>
      <c r="CT1236">
        <v>23</v>
      </c>
      <c r="CZ1236" s="33" t="s">
        <v>85</v>
      </c>
    </row>
    <row r="1237" spans="1:104" x14ac:dyDescent="0.25">
      <c r="A1237">
        <v>1236</v>
      </c>
      <c r="B1237">
        <v>81</v>
      </c>
      <c r="C1237" s="24" t="s">
        <v>4134</v>
      </c>
      <c r="D1237" s="12">
        <v>4.9609705774644963</v>
      </c>
      <c r="E1237" s="13">
        <v>0.27161139801747602</v>
      </c>
      <c r="F1237" s="7">
        <v>18.26495726495726</v>
      </c>
      <c r="G1237" s="7">
        <f t="shared" si="289"/>
        <v>4.6893591794470204</v>
      </c>
      <c r="H1237" s="15">
        <f t="shared" si="290"/>
        <v>5.2325819754819722</v>
      </c>
      <c r="I1237" s="11">
        <f t="shared" si="285"/>
        <v>5.2192492987033823E-2</v>
      </c>
      <c r="J1237" s="32">
        <f t="shared" si="286"/>
        <v>2.8575206735998869E-3</v>
      </c>
      <c r="K1237" s="32">
        <f t="shared" si="287"/>
        <v>349.95372360340832</v>
      </c>
      <c r="L1237" s="8">
        <v>1</v>
      </c>
      <c r="M1237" s="9">
        <v>0</v>
      </c>
      <c r="N1237" s="8">
        <v>0</v>
      </c>
      <c r="O1237" s="9">
        <v>0</v>
      </c>
      <c r="P1237" s="9">
        <v>0</v>
      </c>
      <c r="Q1237" s="9">
        <v>1</v>
      </c>
      <c r="R1237" s="9">
        <v>0</v>
      </c>
      <c r="S1237" s="8">
        <v>122141</v>
      </c>
      <c r="T1237" s="9">
        <v>6</v>
      </c>
      <c r="U1237" s="9">
        <f t="shared" si="291"/>
        <v>122134</v>
      </c>
      <c r="V1237" s="9">
        <f t="shared" si="292"/>
        <v>62</v>
      </c>
      <c r="W1237" s="7">
        <v>14</v>
      </c>
      <c r="X1237" s="7">
        <f t="shared" si="288"/>
        <v>21</v>
      </c>
      <c r="Y1237" s="9">
        <v>0</v>
      </c>
      <c r="Z1237" s="9">
        <v>1</v>
      </c>
      <c r="AA1237" s="9">
        <v>1</v>
      </c>
      <c r="AB1237" s="9">
        <v>0</v>
      </c>
      <c r="AC1237" s="9">
        <v>0</v>
      </c>
      <c r="AD1237" s="29">
        <v>0</v>
      </c>
      <c r="AE1237" s="9">
        <v>0</v>
      </c>
      <c r="AF1237" s="9">
        <v>1</v>
      </c>
      <c r="AG1237" s="29">
        <v>0</v>
      </c>
      <c r="AH1237" s="9">
        <v>1</v>
      </c>
      <c r="AI1237" s="29">
        <v>0</v>
      </c>
      <c r="AJ1237" s="20">
        <v>1985</v>
      </c>
      <c r="AK1237" s="32">
        <v>0</v>
      </c>
      <c r="AL1237" s="32">
        <v>0</v>
      </c>
      <c r="AM1237" s="32">
        <v>0.5</v>
      </c>
      <c r="AN1237" s="42">
        <v>0.5</v>
      </c>
      <c r="AO1237" s="41">
        <v>1</v>
      </c>
      <c r="AP1237" s="17">
        <v>0</v>
      </c>
      <c r="AQ1237">
        <v>1</v>
      </c>
      <c r="AR1237" s="39">
        <v>0</v>
      </c>
      <c r="AS1237" t="s">
        <v>98</v>
      </c>
      <c r="AT1237" s="39" t="s">
        <v>98</v>
      </c>
      <c r="AU1237">
        <v>0</v>
      </c>
      <c r="AV1237" s="17">
        <v>1</v>
      </c>
      <c r="AW1237" t="s">
        <v>98</v>
      </c>
      <c r="AX1237" s="17" t="s">
        <v>98</v>
      </c>
      <c r="AY1237" s="17" t="s">
        <v>233</v>
      </c>
      <c r="AZ1237">
        <v>1</v>
      </c>
      <c r="BA1237">
        <v>0</v>
      </c>
      <c r="BB1237">
        <v>0</v>
      </c>
      <c r="BC1237">
        <v>0</v>
      </c>
      <c r="BD1237">
        <v>0</v>
      </c>
      <c r="BE1237">
        <v>0</v>
      </c>
      <c r="BF1237" s="17">
        <v>0</v>
      </c>
      <c r="BG1237">
        <v>1</v>
      </c>
      <c r="BH1237">
        <v>0</v>
      </c>
      <c r="BI1237" s="17">
        <v>0</v>
      </c>
      <c r="BJ1237">
        <v>22170</v>
      </c>
      <c r="BK1237">
        <v>17553</v>
      </c>
      <c r="BL1237" s="24">
        <v>41</v>
      </c>
      <c r="BM1237">
        <v>1</v>
      </c>
      <c r="BN1237">
        <v>0</v>
      </c>
      <c r="BO1237">
        <v>0</v>
      </c>
      <c r="BP1237">
        <v>0</v>
      </c>
      <c r="BQ1237">
        <v>0</v>
      </c>
      <c r="BR1237">
        <v>0</v>
      </c>
      <c r="BS1237">
        <v>0</v>
      </c>
      <c r="BT1237" s="17">
        <v>0</v>
      </c>
      <c r="BU1237">
        <v>1</v>
      </c>
      <c r="BV1237">
        <v>0</v>
      </c>
      <c r="BW1237">
        <v>0</v>
      </c>
      <c r="BX1237" s="17">
        <v>0</v>
      </c>
      <c r="BY1237">
        <v>0</v>
      </c>
      <c r="BZ1237">
        <v>0</v>
      </c>
      <c r="CA1237">
        <v>0</v>
      </c>
      <c r="CB1237">
        <v>0</v>
      </c>
      <c r="CC1237" s="17">
        <v>0</v>
      </c>
      <c r="CD1237">
        <v>1</v>
      </c>
      <c r="CE1237">
        <v>1</v>
      </c>
      <c r="CF1237">
        <v>0</v>
      </c>
      <c r="CG1237">
        <v>0</v>
      </c>
      <c r="CH1237">
        <v>1</v>
      </c>
      <c r="CI1237">
        <v>0</v>
      </c>
      <c r="CJ1237">
        <v>0</v>
      </c>
      <c r="CK1237">
        <v>0</v>
      </c>
      <c r="CL1237">
        <v>0</v>
      </c>
      <c r="CM1237">
        <v>0</v>
      </c>
      <c r="CN1237">
        <v>1</v>
      </c>
      <c r="CO1237" s="17">
        <v>0</v>
      </c>
      <c r="CP1237">
        <v>0.52800000000000002</v>
      </c>
      <c r="CQ1237">
        <v>17</v>
      </c>
      <c r="CR1237">
        <v>1</v>
      </c>
      <c r="CS1237">
        <v>0</v>
      </c>
      <c r="CT1237">
        <v>23</v>
      </c>
      <c r="CZ1237" s="33" t="s">
        <v>85</v>
      </c>
    </row>
    <row r="1238" spans="1:104" x14ac:dyDescent="0.25">
      <c r="A1238">
        <v>1237</v>
      </c>
      <c r="B1238">
        <v>81</v>
      </c>
      <c r="C1238" s="24" t="s">
        <v>4134</v>
      </c>
      <c r="D1238" s="12">
        <v>4.6700547956584071</v>
      </c>
      <c r="E1238" s="13">
        <v>0.26579443170497169</v>
      </c>
      <c r="F1238" s="7">
        <v>17.57017543859649</v>
      </c>
      <c r="G1238" s="7">
        <f t="shared" si="289"/>
        <v>4.4042603639534352</v>
      </c>
      <c r="H1238" s="15">
        <f t="shared" si="290"/>
        <v>4.9358492273633789</v>
      </c>
      <c r="I1238" s="11">
        <f t="shared" si="285"/>
        <v>5.0212243875087569E-2</v>
      </c>
      <c r="J1238" s="32">
        <f t="shared" si="286"/>
        <v>2.8578111841038359E-3</v>
      </c>
      <c r="K1238" s="32">
        <f t="shared" si="287"/>
        <v>349.91814909338876</v>
      </c>
      <c r="L1238" s="8">
        <v>1</v>
      </c>
      <c r="M1238" s="9">
        <v>0</v>
      </c>
      <c r="N1238" s="8">
        <v>0</v>
      </c>
      <c r="O1238" s="9">
        <v>0</v>
      </c>
      <c r="P1238" s="9">
        <v>0</v>
      </c>
      <c r="Q1238" s="9">
        <v>1</v>
      </c>
      <c r="R1238" s="9">
        <v>0</v>
      </c>
      <c r="S1238" s="8">
        <v>122141</v>
      </c>
      <c r="T1238" s="9">
        <v>6</v>
      </c>
      <c r="U1238" s="9">
        <f t="shared" si="291"/>
        <v>122134</v>
      </c>
      <c r="V1238" s="9">
        <f t="shared" si="292"/>
        <v>62</v>
      </c>
      <c r="W1238" s="7">
        <v>14</v>
      </c>
      <c r="X1238" s="7">
        <f t="shared" si="288"/>
        <v>21</v>
      </c>
      <c r="Y1238" s="9">
        <v>0</v>
      </c>
      <c r="Z1238" s="9">
        <v>1</v>
      </c>
      <c r="AA1238" s="9">
        <v>1</v>
      </c>
      <c r="AB1238" s="9">
        <v>0</v>
      </c>
      <c r="AC1238" s="9">
        <v>0</v>
      </c>
      <c r="AD1238" s="29">
        <v>0</v>
      </c>
      <c r="AE1238" s="9">
        <v>0</v>
      </c>
      <c r="AF1238" s="9">
        <v>1</v>
      </c>
      <c r="AG1238" s="29">
        <v>0</v>
      </c>
      <c r="AH1238" s="9">
        <v>1</v>
      </c>
      <c r="AI1238" s="29">
        <v>0</v>
      </c>
      <c r="AJ1238" s="20">
        <v>1986</v>
      </c>
      <c r="AK1238" s="32">
        <v>0</v>
      </c>
      <c r="AL1238" s="32">
        <v>0</v>
      </c>
      <c r="AM1238" s="32">
        <v>0.5</v>
      </c>
      <c r="AN1238" s="42">
        <v>0.5</v>
      </c>
      <c r="AO1238" s="41">
        <v>1</v>
      </c>
      <c r="AP1238" s="17">
        <v>0</v>
      </c>
      <c r="AQ1238">
        <v>1</v>
      </c>
      <c r="AR1238" s="39">
        <v>0</v>
      </c>
      <c r="AS1238" t="s">
        <v>98</v>
      </c>
      <c r="AT1238" s="39" t="s">
        <v>98</v>
      </c>
      <c r="AU1238">
        <v>0</v>
      </c>
      <c r="AV1238" s="17">
        <v>1</v>
      </c>
      <c r="AW1238" t="s">
        <v>98</v>
      </c>
      <c r="AX1238" s="17" t="s">
        <v>98</v>
      </c>
      <c r="AY1238" s="17" t="s">
        <v>233</v>
      </c>
      <c r="AZ1238">
        <v>1</v>
      </c>
      <c r="BA1238">
        <v>0</v>
      </c>
      <c r="BB1238">
        <v>0</v>
      </c>
      <c r="BC1238">
        <v>0</v>
      </c>
      <c r="BD1238">
        <v>0</v>
      </c>
      <c r="BE1238">
        <v>0</v>
      </c>
      <c r="BF1238" s="17">
        <v>0</v>
      </c>
      <c r="BG1238">
        <v>1</v>
      </c>
      <c r="BH1238">
        <v>0</v>
      </c>
      <c r="BI1238" s="17">
        <v>0</v>
      </c>
      <c r="BJ1238">
        <v>22873</v>
      </c>
      <c r="BK1238">
        <v>17226</v>
      </c>
      <c r="BL1238" s="24">
        <v>41</v>
      </c>
      <c r="BM1238">
        <v>1</v>
      </c>
      <c r="BN1238">
        <v>0</v>
      </c>
      <c r="BO1238">
        <v>0</v>
      </c>
      <c r="BP1238">
        <v>0</v>
      </c>
      <c r="BQ1238">
        <v>0</v>
      </c>
      <c r="BR1238">
        <v>0</v>
      </c>
      <c r="BS1238">
        <v>0</v>
      </c>
      <c r="BT1238" s="17">
        <v>0</v>
      </c>
      <c r="BU1238">
        <v>1</v>
      </c>
      <c r="BV1238">
        <v>0</v>
      </c>
      <c r="BW1238">
        <v>0</v>
      </c>
      <c r="BX1238" s="17">
        <v>0</v>
      </c>
      <c r="BY1238">
        <v>0</v>
      </c>
      <c r="BZ1238">
        <v>0</v>
      </c>
      <c r="CA1238">
        <v>0</v>
      </c>
      <c r="CB1238">
        <v>0</v>
      </c>
      <c r="CC1238" s="17">
        <v>0</v>
      </c>
      <c r="CD1238">
        <v>1</v>
      </c>
      <c r="CE1238">
        <v>1</v>
      </c>
      <c r="CF1238">
        <v>0</v>
      </c>
      <c r="CG1238">
        <v>0</v>
      </c>
      <c r="CH1238">
        <v>1</v>
      </c>
      <c r="CI1238">
        <v>0</v>
      </c>
      <c r="CJ1238">
        <v>0</v>
      </c>
      <c r="CK1238">
        <v>0</v>
      </c>
      <c r="CL1238">
        <v>0</v>
      </c>
      <c r="CM1238">
        <v>0</v>
      </c>
      <c r="CN1238">
        <v>1</v>
      </c>
      <c r="CO1238" s="17">
        <v>0</v>
      </c>
      <c r="CP1238">
        <v>0.52800000000000002</v>
      </c>
      <c r="CQ1238">
        <v>17</v>
      </c>
      <c r="CR1238">
        <v>1</v>
      </c>
      <c r="CS1238">
        <v>0</v>
      </c>
      <c r="CT1238">
        <v>23</v>
      </c>
      <c r="CZ1238" s="33" t="s">
        <v>85</v>
      </c>
    </row>
    <row r="1239" spans="1:104" x14ac:dyDescent="0.25">
      <c r="A1239">
        <v>1238</v>
      </c>
      <c r="B1239">
        <v>81</v>
      </c>
      <c r="C1239" s="24" t="s">
        <v>4134</v>
      </c>
      <c r="D1239" s="12">
        <v>4.7984431666746152</v>
      </c>
      <c r="E1239" s="13">
        <v>0.25132486033019319</v>
      </c>
      <c r="F1239" s="7">
        <v>19.092592592592592</v>
      </c>
      <c r="G1239" s="7">
        <f t="shared" si="289"/>
        <v>4.547118306344422</v>
      </c>
      <c r="H1239" s="15">
        <f t="shared" si="290"/>
        <v>5.0497680270048084</v>
      </c>
      <c r="I1239" s="11">
        <f t="shared" si="285"/>
        <v>5.4550592502308273E-2</v>
      </c>
      <c r="J1239" s="32">
        <f t="shared" si="286"/>
        <v>2.8571600340685228E-3</v>
      </c>
      <c r="K1239" s="32">
        <f t="shared" si="287"/>
        <v>349.99789583925599</v>
      </c>
      <c r="L1239" s="8">
        <v>1</v>
      </c>
      <c r="M1239" s="9">
        <v>0</v>
      </c>
      <c r="N1239" s="8">
        <v>0</v>
      </c>
      <c r="O1239" s="9">
        <v>0</v>
      </c>
      <c r="P1239" s="9">
        <v>0</v>
      </c>
      <c r="Q1239" s="9">
        <v>1</v>
      </c>
      <c r="R1239" s="9">
        <v>0</v>
      </c>
      <c r="S1239" s="8">
        <v>122141</v>
      </c>
      <c r="T1239" s="9">
        <v>6</v>
      </c>
      <c r="U1239" s="9">
        <f t="shared" si="291"/>
        <v>122134</v>
      </c>
      <c r="V1239" s="9">
        <f t="shared" si="292"/>
        <v>62</v>
      </c>
      <c r="W1239" s="7">
        <v>14</v>
      </c>
      <c r="X1239" s="7">
        <f t="shared" si="288"/>
        <v>21</v>
      </c>
      <c r="Y1239" s="9">
        <v>0</v>
      </c>
      <c r="Z1239" s="9">
        <v>1</v>
      </c>
      <c r="AA1239" s="9">
        <v>1</v>
      </c>
      <c r="AB1239" s="9">
        <v>0</v>
      </c>
      <c r="AC1239" s="9">
        <v>0</v>
      </c>
      <c r="AD1239" s="29">
        <v>0</v>
      </c>
      <c r="AE1239" s="9">
        <v>0</v>
      </c>
      <c r="AF1239" s="9">
        <v>1</v>
      </c>
      <c r="AG1239" s="29">
        <v>0</v>
      </c>
      <c r="AH1239" s="9">
        <v>1</v>
      </c>
      <c r="AI1239" s="29">
        <v>0</v>
      </c>
      <c r="AJ1239" s="20">
        <v>1987</v>
      </c>
      <c r="AK1239" s="32">
        <v>0</v>
      </c>
      <c r="AL1239" s="32">
        <v>0</v>
      </c>
      <c r="AM1239" s="32">
        <v>0.5</v>
      </c>
      <c r="AN1239" s="42">
        <v>0.5</v>
      </c>
      <c r="AO1239" s="41">
        <v>1</v>
      </c>
      <c r="AP1239" s="17">
        <v>0</v>
      </c>
      <c r="AQ1239">
        <v>1</v>
      </c>
      <c r="AR1239" s="39">
        <v>0</v>
      </c>
      <c r="AS1239" t="s">
        <v>98</v>
      </c>
      <c r="AT1239" s="39" t="s">
        <v>98</v>
      </c>
      <c r="AU1239">
        <v>0</v>
      </c>
      <c r="AV1239" s="17">
        <v>1</v>
      </c>
      <c r="AW1239" t="s">
        <v>98</v>
      </c>
      <c r="AX1239" s="17" t="s">
        <v>98</v>
      </c>
      <c r="AY1239" s="17" t="s">
        <v>233</v>
      </c>
      <c r="AZ1239">
        <v>1</v>
      </c>
      <c r="BA1239">
        <v>0</v>
      </c>
      <c r="BB1239">
        <v>0</v>
      </c>
      <c r="BC1239">
        <v>0</v>
      </c>
      <c r="BD1239">
        <v>0</v>
      </c>
      <c r="BE1239">
        <v>0</v>
      </c>
      <c r="BF1239" s="17">
        <v>0</v>
      </c>
      <c r="BG1239">
        <v>1</v>
      </c>
      <c r="BH1239">
        <v>0</v>
      </c>
      <c r="BI1239" s="17">
        <v>0</v>
      </c>
      <c r="BJ1239">
        <v>23439</v>
      </c>
      <c r="BK1239">
        <v>16617</v>
      </c>
      <c r="BL1239" s="24">
        <v>41</v>
      </c>
      <c r="BM1239">
        <v>1</v>
      </c>
      <c r="BN1239">
        <v>0</v>
      </c>
      <c r="BO1239">
        <v>0</v>
      </c>
      <c r="BP1239">
        <v>0</v>
      </c>
      <c r="BQ1239">
        <v>0</v>
      </c>
      <c r="BR1239">
        <v>0</v>
      </c>
      <c r="BS1239">
        <v>0</v>
      </c>
      <c r="BT1239" s="17">
        <v>0</v>
      </c>
      <c r="BU1239">
        <v>1</v>
      </c>
      <c r="BV1239">
        <v>0</v>
      </c>
      <c r="BW1239">
        <v>0</v>
      </c>
      <c r="BX1239" s="17">
        <v>0</v>
      </c>
      <c r="BY1239">
        <v>0</v>
      </c>
      <c r="BZ1239">
        <v>0</v>
      </c>
      <c r="CA1239">
        <v>0</v>
      </c>
      <c r="CB1239">
        <v>0</v>
      </c>
      <c r="CC1239" s="17">
        <v>0</v>
      </c>
      <c r="CD1239">
        <v>1</v>
      </c>
      <c r="CE1239">
        <v>1</v>
      </c>
      <c r="CF1239">
        <v>0</v>
      </c>
      <c r="CG1239">
        <v>0</v>
      </c>
      <c r="CH1239">
        <v>1</v>
      </c>
      <c r="CI1239">
        <v>0</v>
      </c>
      <c r="CJ1239">
        <v>0</v>
      </c>
      <c r="CK1239">
        <v>0</v>
      </c>
      <c r="CL1239">
        <v>0</v>
      </c>
      <c r="CM1239">
        <v>0</v>
      </c>
      <c r="CN1239">
        <v>1</v>
      </c>
      <c r="CO1239" s="17">
        <v>0</v>
      </c>
      <c r="CP1239">
        <v>0.52800000000000002</v>
      </c>
      <c r="CQ1239">
        <v>17</v>
      </c>
      <c r="CR1239">
        <v>1</v>
      </c>
      <c r="CS1239">
        <v>0</v>
      </c>
      <c r="CT1239">
        <v>23</v>
      </c>
      <c r="CZ1239" s="33" t="s">
        <v>85</v>
      </c>
    </row>
    <row r="1240" spans="1:104" x14ac:dyDescent="0.25">
      <c r="A1240">
        <v>1239</v>
      </c>
      <c r="B1240">
        <v>81</v>
      </c>
      <c r="C1240" s="24" t="s">
        <v>4134</v>
      </c>
      <c r="D1240" s="12">
        <v>4.3634993163400804</v>
      </c>
      <c r="E1240" s="13">
        <v>0.28574713719457318</v>
      </c>
      <c r="F1240" s="7">
        <v>15.27049180327869</v>
      </c>
      <c r="G1240" s="7">
        <f t="shared" si="289"/>
        <v>4.0777521791455076</v>
      </c>
      <c r="H1240" s="15">
        <f t="shared" si="290"/>
        <v>4.6492464535346532</v>
      </c>
      <c r="I1240" s="11">
        <f t="shared" si="285"/>
        <v>4.3653647209319503E-2</v>
      </c>
      <c r="J1240" s="32">
        <f t="shared" si="286"/>
        <v>2.8586929466113682E-3</v>
      </c>
      <c r="K1240" s="32">
        <f t="shared" si="287"/>
        <v>349.81021700332593</v>
      </c>
      <c r="L1240" s="8">
        <v>1</v>
      </c>
      <c r="M1240" s="9">
        <v>0</v>
      </c>
      <c r="N1240" s="8">
        <v>0</v>
      </c>
      <c r="O1240" s="9">
        <v>0</v>
      </c>
      <c r="P1240" s="9">
        <v>0</v>
      </c>
      <c r="Q1240" s="9">
        <v>1</v>
      </c>
      <c r="R1240" s="9">
        <v>0</v>
      </c>
      <c r="S1240" s="8">
        <v>122141</v>
      </c>
      <c r="T1240" s="9">
        <v>6</v>
      </c>
      <c r="U1240" s="9">
        <f t="shared" si="291"/>
        <v>122134</v>
      </c>
      <c r="V1240" s="9">
        <f t="shared" si="292"/>
        <v>62</v>
      </c>
      <c r="W1240" s="7">
        <v>14</v>
      </c>
      <c r="X1240" s="7">
        <f t="shared" si="288"/>
        <v>21</v>
      </c>
      <c r="Y1240" s="9">
        <v>0</v>
      </c>
      <c r="Z1240" s="9">
        <v>1</v>
      </c>
      <c r="AA1240" s="9">
        <v>1</v>
      </c>
      <c r="AB1240" s="9">
        <v>0</v>
      </c>
      <c r="AC1240" s="9">
        <v>0</v>
      </c>
      <c r="AD1240" s="29">
        <v>0</v>
      </c>
      <c r="AE1240" s="9">
        <v>0</v>
      </c>
      <c r="AF1240" s="9">
        <v>1</v>
      </c>
      <c r="AG1240" s="29">
        <v>0</v>
      </c>
      <c r="AH1240" s="9">
        <v>1</v>
      </c>
      <c r="AI1240" s="29">
        <v>0</v>
      </c>
      <c r="AJ1240" s="20">
        <v>1988</v>
      </c>
      <c r="AK1240" s="32">
        <v>0</v>
      </c>
      <c r="AL1240" s="32">
        <v>0</v>
      </c>
      <c r="AM1240" s="32">
        <v>0.5</v>
      </c>
      <c r="AN1240" s="42">
        <v>0.5</v>
      </c>
      <c r="AO1240" s="41">
        <v>1</v>
      </c>
      <c r="AP1240" s="17">
        <v>0</v>
      </c>
      <c r="AQ1240">
        <v>1</v>
      </c>
      <c r="AR1240" s="39">
        <v>0</v>
      </c>
      <c r="AS1240" t="s">
        <v>98</v>
      </c>
      <c r="AT1240" s="39" t="s">
        <v>98</v>
      </c>
      <c r="AU1240">
        <v>0</v>
      </c>
      <c r="AV1240" s="17">
        <v>1</v>
      </c>
      <c r="AW1240" t="s">
        <v>98</v>
      </c>
      <c r="AX1240" s="17" t="s">
        <v>98</v>
      </c>
      <c r="AY1240" s="17" t="s">
        <v>233</v>
      </c>
      <c r="AZ1240">
        <v>1</v>
      </c>
      <c r="BA1240">
        <v>0</v>
      </c>
      <c r="BB1240">
        <v>0</v>
      </c>
      <c r="BC1240">
        <v>0</v>
      </c>
      <c r="BD1240">
        <v>0</v>
      </c>
      <c r="BE1240">
        <v>0</v>
      </c>
      <c r="BF1240" s="17">
        <v>0</v>
      </c>
      <c r="BG1240">
        <v>1</v>
      </c>
      <c r="BH1240">
        <v>0</v>
      </c>
      <c r="BI1240" s="17">
        <v>0</v>
      </c>
      <c r="BJ1240">
        <v>24198</v>
      </c>
      <c r="BK1240">
        <v>15966</v>
      </c>
      <c r="BL1240" s="24">
        <v>41</v>
      </c>
      <c r="BM1240">
        <v>1</v>
      </c>
      <c r="BN1240">
        <v>0</v>
      </c>
      <c r="BO1240">
        <v>0</v>
      </c>
      <c r="BP1240">
        <v>0</v>
      </c>
      <c r="BQ1240">
        <v>0</v>
      </c>
      <c r="BR1240">
        <v>0</v>
      </c>
      <c r="BS1240">
        <v>0</v>
      </c>
      <c r="BT1240" s="17">
        <v>0</v>
      </c>
      <c r="BU1240">
        <v>1</v>
      </c>
      <c r="BV1240">
        <v>0</v>
      </c>
      <c r="BW1240">
        <v>0</v>
      </c>
      <c r="BX1240" s="17">
        <v>0</v>
      </c>
      <c r="BY1240">
        <v>0</v>
      </c>
      <c r="BZ1240">
        <v>0</v>
      </c>
      <c r="CA1240">
        <v>0</v>
      </c>
      <c r="CB1240">
        <v>0</v>
      </c>
      <c r="CC1240" s="17">
        <v>0</v>
      </c>
      <c r="CD1240">
        <v>1</v>
      </c>
      <c r="CE1240">
        <v>1</v>
      </c>
      <c r="CF1240">
        <v>0</v>
      </c>
      <c r="CG1240">
        <v>0</v>
      </c>
      <c r="CH1240">
        <v>1</v>
      </c>
      <c r="CI1240">
        <v>0</v>
      </c>
      <c r="CJ1240">
        <v>0</v>
      </c>
      <c r="CK1240">
        <v>0</v>
      </c>
      <c r="CL1240">
        <v>0</v>
      </c>
      <c r="CM1240">
        <v>0</v>
      </c>
      <c r="CN1240">
        <v>1</v>
      </c>
      <c r="CO1240" s="17">
        <v>0</v>
      </c>
      <c r="CP1240">
        <v>0.52800000000000002</v>
      </c>
      <c r="CQ1240">
        <v>17</v>
      </c>
      <c r="CR1240">
        <v>1</v>
      </c>
      <c r="CS1240">
        <v>0</v>
      </c>
      <c r="CT1240">
        <v>23</v>
      </c>
      <c r="CZ1240" s="33" t="s">
        <v>85</v>
      </c>
    </row>
    <row r="1241" spans="1:104" x14ac:dyDescent="0.25">
      <c r="A1241">
        <v>1240</v>
      </c>
      <c r="B1241">
        <v>81</v>
      </c>
      <c r="C1241" s="24" t="s">
        <v>4134</v>
      </c>
      <c r="D1241" s="12">
        <v>5.0581257796572956</v>
      </c>
      <c r="E1241" s="13">
        <v>0.26194693542679848</v>
      </c>
      <c r="F1241" s="7">
        <v>19.309734513274339</v>
      </c>
      <c r="G1241" s="7">
        <f t="shared" si="289"/>
        <v>4.7961788442304973</v>
      </c>
      <c r="H1241" s="15">
        <f t="shared" si="290"/>
        <v>5.3200727150840939</v>
      </c>
      <c r="I1241" s="11">
        <f t="shared" si="285"/>
        <v>5.516912400749506E-2</v>
      </c>
      <c r="J1241" s="32">
        <f t="shared" si="286"/>
        <v>2.8570627923221546E-3</v>
      </c>
      <c r="K1241" s="32">
        <f t="shared" si="287"/>
        <v>350.0098082153886</v>
      </c>
      <c r="L1241" s="8">
        <v>1</v>
      </c>
      <c r="M1241" s="9">
        <v>0</v>
      </c>
      <c r="N1241" s="8">
        <v>0</v>
      </c>
      <c r="O1241" s="9">
        <v>0</v>
      </c>
      <c r="P1241" s="9">
        <v>0</v>
      </c>
      <c r="Q1241" s="9">
        <v>1</v>
      </c>
      <c r="R1241" s="9">
        <v>0</v>
      </c>
      <c r="S1241" s="8">
        <v>122141</v>
      </c>
      <c r="T1241" s="9">
        <v>6</v>
      </c>
      <c r="U1241" s="9">
        <f t="shared" si="291"/>
        <v>122134</v>
      </c>
      <c r="V1241" s="9">
        <f t="shared" si="292"/>
        <v>62</v>
      </c>
      <c r="W1241" s="7">
        <v>14</v>
      </c>
      <c r="X1241" s="7">
        <f t="shared" si="288"/>
        <v>21</v>
      </c>
      <c r="Y1241" s="9">
        <v>0</v>
      </c>
      <c r="Z1241" s="9">
        <v>1</v>
      </c>
      <c r="AA1241" s="9">
        <v>1</v>
      </c>
      <c r="AB1241" s="9">
        <v>0</v>
      </c>
      <c r="AC1241" s="9">
        <v>0</v>
      </c>
      <c r="AD1241" s="29">
        <v>0</v>
      </c>
      <c r="AE1241" s="9">
        <v>0</v>
      </c>
      <c r="AF1241" s="9">
        <v>1</v>
      </c>
      <c r="AG1241" s="29">
        <v>0</v>
      </c>
      <c r="AH1241" s="9">
        <v>1</v>
      </c>
      <c r="AI1241" s="29">
        <v>0</v>
      </c>
      <c r="AJ1241" s="20">
        <v>1989</v>
      </c>
      <c r="AK1241" s="32">
        <v>0</v>
      </c>
      <c r="AL1241" s="32">
        <v>0</v>
      </c>
      <c r="AM1241" s="32">
        <v>0.5</v>
      </c>
      <c r="AN1241" s="42">
        <v>0.5</v>
      </c>
      <c r="AO1241" s="41">
        <v>1</v>
      </c>
      <c r="AP1241" s="17">
        <v>0</v>
      </c>
      <c r="AQ1241">
        <v>1</v>
      </c>
      <c r="AR1241" s="39">
        <v>0</v>
      </c>
      <c r="AS1241" t="s">
        <v>98</v>
      </c>
      <c r="AT1241" s="39" t="s">
        <v>98</v>
      </c>
      <c r="AU1241">
        <v>0</v>
      </c>
      <c r="AV1241" s="17">
        <v>1</v>
      </c>
      <c r="AW1241" t="s">
        <v>98</v>
      </c>
      <c r="AX1241" s="17" t="s">
        <v>98</v>
      </c>
      <c r="AY1241" s="17" t="s">
        <v>233</v>
      </c>
      <c r="AZ1241">
        <v>1</v>
      </c>
      <c r="BA1241">
        <v>0</v>
      </c>
      <c r="BB1241">
        <v>0</v>
      </c>
      <c r="BC1241">
        <v>0</v>
      </c>
      <c r="BD1241">
        <v>0</v>
      </c>
      <c r="BE1241">
        <v>0</v>
      </c>
      <c r="BF1241" s="17">
        <v>0</v>
      </c>
      <c r="BG1241">
        <v>1</v>
      </c>
      <c r="BH1241">
        <v>0</v>
      </c>
      <c r="BI1241" s="17">
        <v>0</v>
      </c>
      <c r="BJ1241">
        <v>24669</v>
      </c>
      <c r="BK1241">
        <v>15230</v>
      </c>
      <c r="BL1241" s="24">
        <v>41</v>
      </c>
      <c r="BM1241">
        <v>1</v>
      </c>
      <c r="BN1241">
        <v>0</v>
      </c>
      <c r="BO1241">
        <v>0</v>
      </c>
      <c r="BP1241">
        <v>0</v>
      </c>
      <c r="BQ1241">
        <v>0</v>
      </c>
      <c r="BR1241">
        <v>0</v>
      </c>
      <c r="BS1241">
        <v>0</v>
      </c>
      <c r="BT1241" s="17">
        <v>0</v>
      </c>
      <c r="BU1241">
        <v>1</v>
      </c>
      <c r="BV1241">
        <v>0</v>
      </c>
      <c r="BW1241">
        <v>0</v>
      </c>
      <c r="BX1241" s="17">
        <v>0</v>
      </c>
      <c r="BY1241">
        <v>0</v>
      </c>
      <c r="BZ1241">
        <v>0</v>
      </c>
      <c r="CA1241">
        <v>0</v>
      </c>
      <c r="CB1241">
        <v>0</v>
      </c>
      <c r="CC1241" s="17">
        <v>0</v>
      </c>
      <c r="CD1241">
        <v>1</v>
      </c>
      <c r="CE1241">
        <v>1</v>
      </c>
      <c r="CF1241">
        <v>0</v>
      </c>
      <c r="CG1241">
        <v>0</v>
      </c>
      <c r="CH1241">
        <v>1</v>
      </c>
      <c r="CI1241">
        <v>0</v>
      </c>
      <c r="CJ1241">
        <v>0</v>
      </c>
      <c r="CK1241">
        <v>0</v>
      </c>
      <c r="CL1241">
        <v>0</v>
      </c>
      <c r="CM1241">
        <v>0</v>
      </c>
      <c r="CN1241">
        <v>1</v>
      </c>
      <c r="CO1241" s="17">
        <v>0</v>
      </c>
      <c r="CP1241">
        <v>0.52800000000000002</v>
      </c>
      <c r="CQ1241">
        <v>17</v>
      </c>
      <c r="CR1241">
        <v>1</v>
      </c>
      <c r="CS1241">
        <v>0</v>
      </c>
      <c r="CT1241">
        <v>23</v>
      </c>
      <c r="CZ1241" s="33" t="s">
        <v>85</v>
      </c>
    </row>
    <row r="1242" spans="1:104" x14ac:dyDescent="0.25">
      <c r="A1242">
        <v>1241</v>
      </c>
      <c r="B1242">
        <v>81</v>
      </c>
      <c r="C1242" s="24" t="s">
        <v>4134</v>
      </c>
      <c r="D1242" s="12">
        <v>5.030086407540324</v>
      </c>
      <c r="E1242" s="13">
        <v>0.27133246181752779</v>
      </c>
      <c r="F1242" s="7">
        <v>18.53846153846154</v>
      </c>
      <c r="G1242" s="7">
        <f t="shared" si="289"/>
        <v>4.7587539457227965</v>
      </c>
      <c r="H1242" s="15">
        <f t="shared" si="290"/>
        <v>5.3014188693578514</v>
      </c>
      <c r="I1242" s="11">
        <f t="shared" si="285"/>
        <v>5.2971860208563537E-2</v>
      </c>
      <c r="J1242" s="32">
        <f t="shared" si="286"/>
        <v>2.8574032477648378E-3</v>
      </c>
      <c r="K1242" s="32">
        <f t="shared" si="287"/>
        <v>349.96810505560791</v>
      </c>
      <c r="L1242" s="8">
        <v>1</v>
      </c>
      <c r="M1242" s="9">
        <v>0</v>
      </c>
      <c r="N1242" s="8">
        <v>0</v>
      </c>
      <c r="O1242" s="9">
        <v>0</v>
      </c>
      <c r="P1242" s="9">
        <v>0</v>
      </c>
      <c r="Q1242" s="9">
        <v>1</v>
      </c>
      <c r="R1242" s="9">
        <v>0</v>
      </c>
      <c r="S1242" s="8">
        <v>122141</v>
      </c>
      <c r="T1242" s="9">
        <v>6</v>
      </c>
      <c r="U1242" s="9">
        <f t="shared" si="291"/>
        <v>122134</v>
      </c>
      <c r="V1242" s="9">
        <f t="shared" si="292"/>
        <v>62</v>
      </c>
      <c r="W1242" s="7">
        <v>14</v>
      </c>
      <c r="X1242" s="7">
        <f t="shared" si="288"/>
        <v>21</v>
      </c>
      <c r="Y1242" s="9">
        <v>0</v>
      </c>
      <c r="Z1242" s="9">
        <v>1</v>
      </c>
      <c r="AA1242" s="9">
        <v>1</v>
      </c>
      <c r="AB1242" s="9">
        <v>0</v>
      </c>
      <c r="AC1242" s="9">
        <v>0</v>
      </c>
      <c r="AD1242" s="29">
        <v>0</v>
      </c>
      <c r="AE1242" s="9">
        <v>0</v>
      </c>
      <c r="AF1242" s="9">
        <v>1</v>
      </c>
      <c r="AG1242" s="29">
        <v>0</v>
      </c>
      <c r="AH1242" s="9">
        <v>1</v>
      </c>
      <c r="AI1242" s="29">
        <v>0</v>
      </c>
      <c r="AJ1242" s="20">
        <v>1990</v>
      </c>
      <c r="AK1242" s="32">
        <v>0</v>
      </c>
      <c r="AL1242" s="32">
        <v>0</v>
      </c>
      <c r="AM1242" s="32">
        <v>0.5</v>
      </c>
      <c r="AN1242" s="42">
        <v>0.5</v>
      </c>
      <c r="AO1242" s="41">
        <v>1</v>
      </c>
      <c r="AP1242" s="17">
        <v>0</v>
      </c>
      <c r="AQ1242">
        <v>1</v>
      </c>
      <c r="AR1242" s="39">
        <v>0</v>
      </c>
      <c r="AS1242" t="s">
        <v>98</v>
      </c>
      <c r="AT1242" s="39" t="s">
        <v>98</v>
      </c>
      <c r="AU1242">
        <v>0</v>
      </c>
      <c r="AV1242" s="17">
        <v>1</v>
      </c>
      <c r="AW1242" t="s">
        <v>98</v>
      </c>
      <c r="AX1242" s="17" t="s">
        <v>98</v>
      </c>
      <c r="AY1242" s="17" t="s">
        <v>233</v>
      </c>
      <c r="AZ1242">
        <v>1</v>
      </c>
      <c r="BA1242">
        <v>0</v>
      </c>
      <c r="BB1242">
        <v>0</v>
      </c>
      <c r="BC1242">
        <v>0</v>
      </c>
      <c r="BD1242">
        <v>0</v>
      </c>
      <c r="BE1242">
        <v>0</v>
      </c>
      <c r="BF1242" s="17">
        <v>0</v>
      </c>
      <c r="BG1242">
        <v>1</v>
      </c>
      <c r="BH1242">
        <v>0</v>
      </c>
      <c r="BI1242" s="17">
        <v>0</v>
      </c>
      <c r="BJ1242">
        <v>24883</v>
      </c>
      <c r="BK1242">
        <v>15906</v>
      </c>
      <c r="BL1242" s="24">
        <v>41</v>
      </c>
      <c r="BM1242">
        <v>1</v>
      </c>
      <c r="BN1242">
        <v>0</v>
      </c>
      <c r="BO1242">
        <v>0</v>
      </c>
      <c r="BP1242">
        <v>0</v>
      </c>
      <c r="BQ1242">
        <v>0</v>
      </c>
      <c r="BR1242">
        <v>0</v>
      </c>
      <c r="BS1242">
        <v>0</v>
      </c>
      <c r="BT1242" s="17">
        <v>0</v>
      </c>
      <c r="BU1242">
        <v>1</v>
      </c>
      <c r="BV1242">
        <v>0</v>
      </c>
      <c r="BW1242">
        <v>0</v>
      </c>
      <c r="BX1242" s="17">
        <v>0</v>
      </c>
      <c r="BY1242">
        <v>0</v>
      </c>
      <c r="BZ1242">
        <v>0</v>
      </c>
      <c r="CA1242">
        <v>0</v>
      </c>
      <c r="CB1242">
        <v>0</v>
      </c>
      <c r="CC1242" s="17">
        <v>0</v>
      </c>
      <c r="CD1242">
        <v>1</v>
      </c>
      <c r="CE1242">
        <v>1</v>
      </c>
      <c r="CF1242">
        <v>0</v>
      </c>
      <c r="CG1242">
        <v>0</v>
      </c>
      <c r="CH1242">
        <v>1</v>
      </c>
      <c r="CI1242">
        <v>0</v>
      </c>
      <c r="CJ1242">
        <v>0</v>
      </c>
      <c r="CK1242">
        <v>0</v>
      </c>
      <c r="CL1242">
        <v>0</v>
      </c>
      <c r="CM1242">
        <v>0</v>
      </c>
      <c r="CN1242">
        <v>1</v>
      </c>
      <c r="CO1242" s="17">
        <v>0</v>
      </c>
      <c r="CP1242">
        <v>0.52800000000000002</v>
      </c>
      <c r="CQ1242">
        <v>17</v>
      </c>
      <c r="CR1242">
        <v>1</v>
      </c>
      <c r="CS1242">
        <v>0</v>
      </c>
      <c r="CT1242">
        <v>23</v>
      </c>
      <c r="CZ1242" s="33" t="s">
        <v>85</v>
      </c>
    </row>
    <row r="1243" spans="1:104" x14ac:dyDescent="0.25">
      <c r="A1243">
        <v>1242</v>
      </c>
      <c r="B1243">
        <v>81</v>
      </c>
      <c r="C1243" s="24" t="s">
        <v>4134</v>
      </c>
      <c r="D1243" s="12">
        <v>5.0624375371012498</v>
      </c>
      <c r="E1243" s="13">
        <v>0.27583794272667073</v>
      </c>
      <c r="F1243" s="7">
        <v>18.352941176470591</v>
      </c>
      <c r="G1243" s="7">
        <f t="shared" si="289"/>
        <v>4.7865995943745787</v>
      </c>
      <c r="H1243" s="15">
        <f t="shared" si="290"/>
        <v>5.3382754798279208</v>
      </c>
      <c r="I1243" s="11">
        <f t="shared" si="285"/>
        <v>5.2443219019240539E-2</v>
      </c>
      <c r="J1243" s="32">
        <f t="shared" si="286"/>
        <v>2.8574830875868237E-3</v>
      </c>
      <c r="K1243" s="32">
        <f t="shared" si="287"/>
        <v>349.95832673309405</v>
      </c>
      <c r="L1243" s="8">
        <v>1</v>
      </c>
      <c r="M1243" s="9">
        <v>0</v>
      </c>
      <c r="N1243" s="8">
        <v>0</v>
      </c>
      <c r="O1243" s="9">
        <v>0</v>
      </c>
      <c r="P1243" s="9">
        <v>0</v>
      </c>
      <c r="Q1243" s="9">
        <v>1</v>
      </c>
      <c r="R1243" s="9">
        <v>0</v>
      </c>
      <c r="S1243" s="8">
        <v>122141</v>
      </c>
      <c r="T1243" s="9">
        <v>6</v>
      </c>
      <c r="U1243" s="9">
        <f t="shared" si="291"/>
        <v>122134</v>
      </c>
      <c r="V1243" s="9">
        <f t="shared" si="292"/>
        <v>62</v>
      </c>
      <c r="W1243" s="7">
        <v>14</v>
      </c>
      <c r="X1243" s="7">
        <f t="shared" si="288"/>
        <v>21</v>
      </c>
      <c r="Y1243" s="9">
        <v>0</v>
      </c>
      <c r="Z1243" s="9">
        <v>1</v>
      </c>
      <c r="AA1243" s="9">
        <v>1</v>
      </c>
      <c r="AB1243" s="9">
        <v>0</v>
      </c>
      <c r="AC1243" s="9">
        <v>0</v>
      </c>
      <c r="AD1243" s="29">
        <v>0</v>
      </c>
      <c r="AE1243" s="9">
        <v>0</v>
      </c>
      <c r="AF1243" s="9">
        <v>1</v>
      </c>
      <c r="AG1243" s="29">
        <v>0</v>
      </c>
      <c r="AH1243" s="9">
        <v>1</v>
      </c>
      <c r="AI1243" s="29">
        <v>0</v>
      </c>
      <c r="AJ1243" s="20">
        <v>1991</v>
      </c>
      <c r="AK1243" s="32">
        <v>0</v>
      </c>
      <c r="AL1243" s="32">
        <v>0</v>
      </c>
      <c r="AM1243" s="32">
        <v>0.5</v>
      </c>
      <c r="AN1243" s="42">
        <v>0.5</v>
      </c>
      <c r="AO1243" s="41">
        <v>1</v>
      </c>
      <c r="AP1243" s="17">
        <v>0</v>
      </c>
      <c r="AQ1243">
        <v>1</v>
      </c>
      <c r="AR1243" s="39">
        <v>0</v>
      </c>
      <c r="AS1243" t="s">
        <v>98</v>
      </c>
      <c r="AT1243" s="39" t="s">
        <v>98</v>
      </c>
      <c r="AU1243">
        <v>0</v>
      </c>
      <c r="AV1243" s="17">
        <v>1</v>
      </c>
      <c r="AW1243" t="s">
        <v>98</v>
      </c>
      <c r="AX1243" s="17" t="s">
        <v>98</v>
      </c>
      <c r="AY1243" s="17" t="s">
        <v>233</v>
      </c>
      <c r="AZ1243">
        <v>1</v>
      </c>
      <c r="BA1243">
        <v>0</v>
      </c>
      <c r="BB1243">
        <v>0</v>
      </c>
      <c r="BC1243">
        <v>0</v>
      </c>
      <c r="BD1243">
        <v>0</v>
      </c>
      <c r="BE1243">
        <v>0</v>
      </c>
      <c r="BF1243" s="17">
        <v>0</v>
      </c>
      <c r="BG1243">
        <v>1</v>
      </c>
      <c r="BH1243">
        <v>0</v>
      </c>
      <c r="BI1243" s="17">
        <v>0</v>
      </c>
      <c r="BJ1243">
        <v>24597</v>
      </c>
      <c r="BK1243">
        <v>17122</v>
      </c>
      <c r="BL1243" s="24">
        <v>41</v>
      </c>
      <c r="BM1243">
        <v>1</v>
      </c>
      <c r="BN1243">
        <v>0</v>
      </c>
      <c r="BO1243">
        <v>0</v>
      </c>
      <c r="BP1243">
        <v>0</v>
      </c>
      <c r="BQ1243">
        <v>0</v>
      </c>
      <c r="BR1243">
        <v>0</v>
      </c>
      <c r="BS1243">
        <v>0</v>
      </c>
      <c r="BT1243" s="17">
        <v>0</v>
      </c>
      <c r="BU1243">
        <v>1</v>
      </c>
      <c r="BV1243">
        <v>0</v>
      </c>
      <c r="BW1243">
        <v>0</v>
      </c>
      <c r="BX1243" s="17">
        <v>0</v>
      </c>
      <c r="BY1243">
        <v>0</v>
      </c>
      <c r="BZ1243">
        <v>0</v>
      </c>
      <c r="CA1243">
        <v>0</v>
      </c>
      <c r="CB1243">
        <v>0</v>
      </c>
      <c r="CC1243" s="17">
        <v>0</v>
      </c>
      <c r="CD1243">
        <v>1</v>
      </c>
      <c r="CE1243">
        <v>1</v>
      </c>
      <c r="CF1243">
        <v>0</v>
      </c>
      <c r="CG1243">
        <v>0</v>
      </c>
      <c r="CH1243">
        <v>1</v>
      </c>
      <c r="CI1243">
        <v>0</v>
      </c>
      <c r="CJ1243">
        <v>0</v>
      </c>
      <c r="CK1243">
        <v>0</v>
      </c>
      <c r="CL1243">
        <v>0</v>
      </c>
      <c r="CM1243">
        <v>0</v>
      </c>
      <c r="CN1243">
        <v>1</v>
      </c>
      <c r="CO1243" s="17">
        <v>0</v>
      </c>
      <c r="CP1243">
        <v>0.52800000000000002</v>
      </c>
      <c r="CQ1243">
        <v>17</v>
      </c>
      <c r="CR1243">
        <v>1</v>
      </c>
      <c r="CS1243">
        <v>0</v>
      </c>
      <c r="CT1243">
        <v>23</v>
      </c>
      <c r="CZ1243" s="33" t="s">
        <v>85</v>
      </c>
    </row>
    <row r="1244" spans="1:104" x14ac:dyDescent="0.25">
      <c r="A1244">
        <v>1243</v>
      </c>
      <c r="B1244">
        <v>81</v>
      </c>
      <c r="C1244" s="24" t="s">
        <v>4134</v>
      </c>
      <c r="D1244" s="12">
        <v>4.7223375566132431</v>
      </c>
      <c r="E1244" s="13">
        <v>0.27956611089964928</v>
      </c>
      <c r="F1244" s="7">
        <v>16.891666666666669</v>
      </c>
      <c r="G1244" s="7">
        <f t="shared" si="289"/>
        <v>4.4427714457135936</v>
      </c>
      <c r="H1244" s="15">
        <f t="shared" si="290"/>
        <v>5.0019036675128925</v>
      </c>
      <c r="I1244" s="11">
        <f t="shared" si="285"/>
        <v>4.8277803900521526E-2</v>
      </c>
      <c r="J1244" s="32">
        <f t="shared" si="286"/>
        <v>2.8580840986988567E-3</v>
      </c>
      <c r="K1244" s="32">
        <f t="shared" si="287"/>
        <v>349.88473588137248</v>
      </c>
      <c r="L1244" s="8">
        <v>1</v>
      </c>
      <c r="M1244" s="9">
        <v>0</v>
      </c>
      <c r="N1244" s="8">
        <v>0</v>
      </c>
      <c r="O1244" s="9">
        <v>0</v>
      </c>
      <c r="P1244" s="9">
        <v>0</v>
      </c>
      <c r="Q1244" s="9">
        <v>1</v>
      </c>
      <c r="R1244" s="9">
        <v>0</v>
      </c>
      <c r="S1244" s="8">
        <v>122141</v>
      </c>
      <c r="T1244" s="9">
        <v>6</v>
      </c>
      <c r="U1244" s="9">
        <f t="shared" si="291"/>
        <v>122134</v>
      </c>
      <c r="V1244" s="9">
        <f t="shared" si="292"/>
        <v>62</v>
      </c>
      <c r="W1244" s="7">
        <v>14</v>
      </c>
      <c r="X1244" s="7">
        <f t="shared" si="288"/>
        <v>21</v>
      </c>
      <c r="Y1244" s="9">
        <v>0</v>
      </c>
      <c r="Z1244" s="9">
        <v>1</v>
      </c>
      <c r="AA1244" s="9">
        <v>1</v>
      </c>
      <c r="AB1244" s="9">
        <v>0</v>
      </c>
      <c r="AC1244" s="9">
        <v>0</v>
      </c>
      <c r="AD1244" s="29">
        <v>0</v>
      </c>
      <c r="AE1244" s="9">
        <v>0</v>
      </c>
      <c r="AF1244" s="9">
        <v>1</v>
      </c>
      <c r="AG1244" s="29">
        <v>0</v>
      </c>
      <c r="AH1244" s="9">
        <v>1</v>
      </c>
      <c r="AI1244" s="29">
        <v>0</v>
      </c>
      <c r="AJ1244" s="20">
        <v>1992</v>
      </c>
      <c r="AK1244" s="32">
        <v>0</v>
      </c>
      <c r="AL1244" s="32">
        <v>0</v>
      </c>
      <c r="AM1244" s="32">
        <v>0.5</v>
      </c>
      <c r="AN1244" s="42">
        <v>0.5</v>
      </c>
      <c r="AO1244" s="41">
        <v>1</v>
      </c>
      <c r="AP1244" s="17">
        <v>0</v>
      </c>
      <c r="AQ1244">
        <v>1</v>
      </c>
      <c r="AR1244" s="39">
        <v>0</v>
      </c>
      <c r="AS1244" t="s">
        <v>98</v>
      </c>
      <c r="AT1244" s="39" t="s">
        <v>98</v>
      </c>
      <c r="AU1244">
        <v>0</v>
      </c>
      <c r="AV1244" s="17">
        <v>1</v>
      </c>
      <c r="AW1244" t="s">
        <v>98</v>
      </c>
      <c r="AX1244" s="17" t="s">
        <v>98</v>
      </c>
      <c r="AY1244" s="17" t="s">
        <v>233</v>
      </c>
      <c r="AZ1244">
        <v>1</v>
      </c>
      <c r="BA1244">
        <v>0</v>
      </c>
      <c r="BB1244">
        <v>0</v>
      </c>
      <c r="BC1244">
        <v>0</v>
      </c>
      <c r="BD1244">
        <v>0</v>
      </c>
      <c r="BE1244">
        <v>0</v>
      </c>
      <c r="BF1244" s="17">
        <v>0</v>
      </c>
      <c r="BG1244">
        <v>1</v>
      </c>
      <c r="BH1244">
        <v>0</v>
      </c>
      <c r="BI1244" s="17">
        <v>0</v>
      </c>
      <c r="BJ1244">
        <v>25151</v>
      </c>
      <c r="BK1244">
        <v>17071</v>
      </c>
      <c r="BL1244" s="24">
        <v>41</v>
      </c>
      <c r="BM1244">
        <v>1</v>
      </c>
      <c r="BN1244">
        <v>0</v>
      </c>
      <c r="BO1244">
        <v>0</v>
      </c>
      <c r="BP1244">
        <v>0</v>
      </c>
      <c r="BQ1244">
        <v>0</v>
      </c>
      <c r="BR1244">
        <v>0</v>
      </c>
      <c r="BS1244">
        <v>0</v>
      </c>
      <c r="BT1244" s="17">
        <v>0</v>
      </c>
      <c r="BU1244">
        <v>1</v>
      </c>
      <c r="BV1244">
        <v>0</v>
      </c>
      <c r="BW1244">
        <v>0</v>
      </c>
      <c r="BX1244" s="17">
        <v>0</v>
      </c>
      <c r="BY1244">
        <v>0</v>
      </c>
      <c r="BZ1244">
        <v>0</v>
      </c>
      <c r="CA1244">
        <v>0</v>
      </c>
      <c r="CB1244">
        <v>0</v>
      </c>
      <c r="CC1244" s="17">
        <v>0</v>
      </c>
      <c r="CD1244">
        <v>1</v>
      </c>
      <c r="CE1244">
        <v>1</v>
      </c>
      <c r="CF1244">
        <v>0</v>
      </c>
      <c r="CG1244">
        <v>0</v>
      </c>
      <c r="CH1244">
        <v>1</v>
      </c>
      <c r="CI1244">
        <v>0</v>
      </c>
      <c r="CJ1244">
        <v>0</v>
      </c>
      <c r="CK1244">
        <v>0</v>
      </c>
      <c r="CL1244">
        <v>0</v>
      </c>
      <c r="CM1244">
        <v>0</v>
      </c>
      <c r="CN1244">
        <v>1</v>
      </c>
      <c r="CO1244" s="17">
        <v>0</v>
      </c>
      <c r="CP1244">
        <v>0.52800000000000002</v>
      </c>
      <c r="CQ1244">
        <v>17</v>
      </c>
      <c r="CR1244">
        <v>1</v>
      </c>
      <c r="CS1244">
        <v>0</v>
      </c>
      <c r="CT1244">
        <v>23</v>
      </c>
      <c r="CZ1244" s="33" t="s">
        <v>85</v>
      </c>
    </row>
    <row r="1245" spans="1:104" x14ac:dyDescent="0.25">
      <c r="A1245">
        <v>1244</v>
      </c>
      <c r="B1245">
        <v>81</v>
      </c>
      <c r="C1245" s="24" t="s">
        <v>4134</v>
      </c>
      <c r="D1245" s="12">
        <v>4.954483964154055</v>
      </c>
      <c r="E1245" s="13">
        <v>0.28556772614383719</v>
      </c>
      <c r="F1245" s="7">
        <v>17.349593495934961</v>
      </c>
      <c r="G1245" s="7">
        <f t="shared" si="289"/>
        <v>4.668916238010218</v>
      </c>
      <c r="H1245" s="15">
        <f t="shared" si="290"/>
        <v>5.240051690297892</v>
      </c>
      <c r="I1245" s="11">
        <f t="shared" si="285"/>
        <v>4.9583421962811534E-2</v>
      </c>
      <c r="J1245" s="32">
        <f t="shared" si="286"/>
        <v>2.8579010784563347E-3</v>
      </c>
      <c r="K1245" s="32">
        <f t="shared" si="287"/>
        <v>349.90714253137816</v>
      </c>
      <c r="L1245" s="8">
        <v>1</v>
      </c>
      <c r="M1245" s="9">
        <v>0</v>
      </c>
      <c r="N1245" s="8">
        <v>0</v>
      </c>
      <c r="O1245" s="9">
        <v>0</v>
      </c>
      <c r="P1245" s="9">
        <v>0</v>
      </c>
      <c r="Q1245" s="9">
        <v>1</v>
      </c>
      <c r="R1245" s="9">
        <v>0</v>
      </c>
      <c r="S1245" s="8">
        <v>122141</v>
      </c>
      <c r="T1245" s="9">
        <v>6</v>
      </c>
      <c r="U1245" s="9">
        <f t="shared" si="291"/>
        <v>122134</v>
      </c>
      <c r="V1245" s="9">
        <f t="shared" si="292"/>
        <v>62</v>
      </c>
      <c r="W1245" s="7">
        <v>14</v>
      </c>
      <c r="X1245" s="7">
        <f t="shared" si="288"/>
        <v>21</v>
      </c>
      <c r="Y1245" s="9">
        <v>0</v>
      </c>
      <c r="Z1245" s="9">
        <v>1</v>
      </c>
      <c r="AA1245" s="9">
        <v>1</v>
      </c>
      <c r="AB1245" s="9">
        <v>0</v>
      </c>
      <c r="AC1245" s="9">
        <v>0</v>
      </c>
      <c r="AD1245" s="29">
        <v>0</v>
      </c>
      <c r="AE1245" s="9">
        <v>0</v>
      </c>
      <c r="AF1245" s="9">
        <v>1</v>
      </c>
      <c r="AG1245" s="29">
        <v>0</v>
      </c>
      <c r="AH1245" s="9">
        <v>1</v>
      </c>
      <c r="AI1245" s="29">
        <v>0</v>
      </c>
      <c r="AJ1245" s="20">
        <v>1993</v>
      </c>
      <c r="AK1245" s="32">
        <v>0</v>
      </c>
      <c r="AL1245" s="32">
        <v>0</v>
      </c>
      <c r="AM1245" s="32">
        <v>0.5</v>
      </c>
      <c r="AN1245" s="42">
        <v>0.5</v>
      </c>
      <c r="AO1245" s="41">
        <v>1</v>
      </c>
      <c r="AP1245" s="17">
        <v>0</v>
      </c>
      <c r="AQ1245">
        <v>1</v>
      </c>
      <c r="AR1245" s="39">
        <v>0</v>
      </c>
      <c r="AS1245" t="s">
        <v>98</v>
      </c>
      <c r="AT1245" s="39" t="s">
        <v>98</v>
      </c>
      <c r="AU1245">
        <v>0</v>
      </c>
      <c r="AV1245" s="17">
        <v>1</v>
      </c>
      <c r="AW1245" t="s">
        <v>98</v>
      </c>
      <c r="AX1245" s="17" t="s">
        <v>98</v>
      </c>
      <c r="AY1245" s="17" t="s">
        <v>233</v>
      </c>
      <c r="AZ1245">
        <v>1</v>
      </c>
      <c r="BA1245">
        <v>0</v>
      </c>
      <c r="BB1245">
        <v>0</v>
      </c>
      <c r="BC1245">
        <v>0</v>
      </c>
      <c r="BD1245">
        <v>0</v>
      </c>
      <c r="BE1245">
        <v>0</v>
      </c>
      <c r="BF1245" s="17">
        <v>0</v>
      </c>
      <c r="BG1245">
        <v>1</v>
      </c>
      <c r="BH1245">
        <v>0</v>
      </c>
      <c r="BI1245" s="17">
        <v>0</v>
      </c>
      <c r="BJ1245">
        <v>25687</v>
      </c>
      <c r="BK1245">
        <v>16581</v>
      </c>
      <c r="BL1245" s="24">
        <v>41</v>
      </c>
      <c r="BM1245">
        <v>1</v>
      </c>
      <c r="BN1245">
        <v>0</v>
      </c>
      <c r="BO1245">
        <v>0</v>
      </c>
      <c r="BP1245">
        <v>0</v>
      </c>
      <c r="BQ1245">
        <v>0</v>
      </c>
      <c r="BR1245">
        <v>0</v>
      </c>
      <c r="BS1245">
        <v>0</v>
      </c>
      <c r="BT1245" s="17">
        <v>0</v>
      </c>
      <c r="BU1245">
        <v>1</v>
      </c>
      <c r="BV1245">
        <v>0</v>
      </c>
      <c r="BW1245">
        <v>0</v>
      </c>
      <c r="BX1245" s="17">
        <v>0</v>
      </c>
      <c r="BY1245">
        <v>0</v>
      </c>
      <c r="BZ1245">
        <v>0</v>
      </c>
      <c r="CA1245">
        <v>0</v>
      </c>
      <c r="CB1245">
        <v>0</v>
      </c>
      <c r="CC1245" s="17">
        <v>0</v>
      </c>
      <c r="CD1245">
        <v>1</v>
      </c>
      <c r="CE1245">
        <v>1</v>
      </c>
      <c r="CF1245">
        <v>0</v>
      </c>
      <c r="CG1245">
        <v>0</v>
      </c>
      <c r="CH1245">
        <v>1</v>
      </c>
      <c r="CI1245">
        <v>0</v>
      </c>
      <c r="CJ1245">
        <v>0</v>
      </c>
      <c r="CK1245">
        <v>0</v>
      </c>
      <c r="CL1245">
        <v>0</v>
      </c>
      <c r="CM1245">
        <v>0</v>
      </c>
      <c r="CN1245">
        <v>1</v>
      </c>
      <c r="CO1245" s="17">
        <v>0</v>
      </c>
      <c r="CP1245">
        <v>0.52800000000000002</v>
      </c>
      <c r="CQ1245">
        <v>17</v>
      </c>
      <c r="CR1245">
        <v>1</v>
      </c>
      <c r="CS1245">
        <v>0</v>
      </c>
      <c r="CT1245">
        <v>23</v>
      </c>
      <c r="CZ1245" s="33" t="s">
        <v>85</v>
      </c>
    </row>
    <row r="1246" spans="1:104" x14ac:dyDescent="0.25">
      <c r="A1246">
        <v>1245</v>
      </c>
      <c r="B1246">
        <v>81</v>
      </c>
      <c r="C1246" s="24" t="s">
        <v>4134</v>
      </c>
      <c r="D1246" s="12">
        <v>4.922032843381019</v>
      </c>
      <c r="E1246" s="13">
        <v>0.27873711241421528</v>
      </c>
      <c r="F1246" s="7">
        <v>17.658333333333331</v>
      </c>
      <c r="G1246" s="7">
        <f t="shared" si="289"/>
        <v>4.6432957309668037</v>
      </c>
      <c r="H1246" s="15">
        <f t="shared" si="290"/>
        <v>5.2007699557952343</v>
      </c>
      <c r="I1246" s="11">
        <f t="shared" si="285"/>
        <v>5.0463542510988793E-2</v>
      </c>
      <c r="J1246" s="32">
        <f t="shared" si="286"/>
        <v>2.8577749416322114E-3</v>
      </c>
      <c r="K1246" s="32">
        <f t="shared" si="287"/>
        <v>349.92258677614842</v>
      </c>
      <c r="L1246" s="8">
        <v>1</v>
      </c>
      <c r="M1246" s="9">
        <v>0</v>
      </c>
      <c r="N1246" s="8">
        <v>0</v>
      </c>
      <c r="O1246" s="9">
        <v>0</v>
      </c>
      <c r="P1246" s="9">
        <v>0</v>
      </c>
      <c r="Q1246" s="9">
        <v>1</v>
      </c>
      <c r="R1246" s="9">
        <v>0</v>
      </c>
      <c r="S1246" s="8">
        <v>122141</v>
      </c>
      <c r="T1246" s="9">
        <v>6</v>
      </c>
      <c r="U1246" s="9">
        <f t="shared" si="291"/>
        <v>122134</v>
      </c>
      <c r="V1246" s="9">
        <f t="shared" si="292"/>
        <v>62</v>
      </c>
      <c r="W1246" s="7">
        <v>14</v>
      </c>
      <c r="X1246" s="7">
        <f t="shared" si="288"/>
        <v>21</v>
      </c>
      <c r="Y1246" s="9">
        <v>0</v>
      </c>
      <c r="Z1246" s="9">
        <v>1</v>
      </c>
      <c r="AA1246" s="9">
        <v>1</v>
      </c>
      <c r="AB1246" s="9">
        <v>0</v>
      </c>
      <c r="AC1246" s="9">
        <v>0</v>
      </c>
      <c r="AD1246" s="29">
        <v>0</v>
      </c>
      <c r="AE1246" s="9">
        <v>0</v>
      </c>
      <c r="AF1246" s="9">
        <v>1</v>
      </c>
      <c r="AG1246" s="29">
        <v>0</v>
      </c>
      <c r="AH1246" s="9">
        <v>1</v>
      </c>
      <c r="AI1246" s="29">
        <v>0</v>
      </c>
      <c r="AJ1246" s="20">
        <v>1994</v>
      </c>
      <c r="AK1246" s="32">
        <v>0</v>
      </c>
      <c r="AL1246" s="32">
        <v>0</v>
      </c>
      <c r="AM1246" s="32">
        <v>0.5</v>
      </c>
      <c r="AN1246" s="42">
        <v>0.5</v>
      </c>
      <c r="AO1246" s="41">
        <v>1</v>
      </c>
      <c r="AP1246" s="17">
        <v>0</v>
      </c>
      <c r="AQ1246">
        <v>1</v>
      </c>
      <c r="AR1246" s="39">
        <v>0</v>
      </c>
      <c r="AS1246" t="s">
        <v>98</v>
      </c>
      <c r="AT1246" s="39" t="s">
        <v>98</v>
      </c>
      <c r="AU1246">
        <v>0</v>
      </c>
      <c r="AV1246" s="17">
        <v>1</v>
      </c>
      <c r="AW1246" t="s">
        <v>98</v>
      </c>
      <c r="AX1246" s="17" t="s">
        <v>98</v>
      </c>
      <c r="AY1246" s="17" t="s">
        <v>233</v>
      </c>
      <c r="AZ1246">
        <v>1</v>
      </c>
      <c r="BA1246">
        <v>0</v>
      </c>
      <c r="BB1246">
        <v>0</v>
      </c>
      <c r="BC1246">
        <v>0</v>
      </c>
      <c r="BD1246">
        <v>0</v>
      </c>
      <c r="BE1246">
        <v>0</v>
      </c>
      <c r="BF1246" s="17">
        <v>0</v>
      </c>
      <c r="BG1246">
        <v>1</v>
      </c>
      <c r="BH1246">
        <v>0</v>
      </c>
      <c r="BI1246" s="17">
        <v>0</v>
      </c>
      <c r="BJ1246">
        <v>26357</v>
      </c>
      <c r="BK1246">
        <v>16160</v>
      </c>
      <c r="BL1246" s="24">
        <v>41</v>
      </c>
      <c r="BM1246">
        <v>1</v>
      </c>
      <c r="BN1246">
        <v>0</v>
      </c>
      <c r="BO1246">
        <v>0</v>
      </c>
      <c r="BP1246">
        <v>0</v>
      </c>
      <c r="BQ1246">
        <v>0</v>
      </c>
      <c r="BR1246">
        <v>0</v>
      </c>
      <c r="BS1246">
        <v>0</v>
      </c>
      <c r="BT1246" s="17">
        <v>0</v>
      </c>
      <c r="BU1246">
        <v>1</v>
      </c>
      <c r="BV1246">
        <v>0</v>
      </c>
      <c r="BW1246">
        <v>0</v>
      </c>
      <c r="BX1246" s="17">
        <v>0</v>
      </c>
      <c r="BY1246">
        <v>0</v>
      </c>
      <c r="BZ1246">
        <v>0</v>
      </c>
      <c r="CA1246">
        <v>0</v>
      </c>
      <c r="CB1246">
        <v>0</v>
      </c>
      <c r="CC1246" s="17">
        <v>0</v>
      </c>
      <c r="CD1246">
        <v>1</v>
      </c>
      <c r="CE1246">
        <v>1</v>
      </c>
      <c r="CF1246">
        <v>0</v>
      </c>
      <c r="CG1246">
        <v>0</v>
      </c>
      <c r="CH1246">
        <v>1</v>
      </c>
      <c r="CI1246">
        <v>0</v>
      </c>
      <c r="CJ1246">
        <v>0</v>
      </c>
      <c r="CK1246">
        <v>0</v>
      </c>
      <c r="CL1246">
        <v>0</v>
      </c>
      <c r="CM1246">
        <v>0</v>
      </c>
      <c r="CN1246">
        <v>1</v>
      </c>
      <c r="CO1246" s="17">
        <v>0</v>
      </c>
      <c r="CP1246">
        <v>0.52800000000000002</v>
      </c>
      <c r="CQ1246">
        <v>17</v>
      </c>
      <c r="CR1246">
        <v>1</v>
      </c>
      <c r="CS1246">
        <v>0</v>
      </c>
      <c r="CT1246">
        <v>23</v>
      </c>
      <c r="CZ1246" s="33" t="s">
        <v>85</v>
      </c>
    </row>
    <row r="1247" spans="1:104" x14ac:dyDescent="0.25">
      <c r="A1247">
        <v>1246</v>
      </c>
      <c r="B1247">
        <v>81</v>
      </c>
      <c r="C1247" s="24" t="s">
        <v>4134</v>
      </c>
      <c r="D1247" s="12">
        <v>5.5484096354667223</v>
      </c>
      <c r="E1247" s="13">
        <v>0.31527669848981371</v>
      </c>
      <c r="F1247" s="7">
        <v>17.5985401459854</v>
      </c>
      <c r="G1247" s="7">
        <f t="shared" si="289"/>
        <v>5.2331329369769088</v>
      </c>
      <c r="H1247" s="15">
        <f t="shared" si="290"/>
        <v>5.8636863339565357</v>
      </c>
      <c r="I1247" s="11">
        <f t="shared" si="285"/>
        <v>5.0293099982608599E-2</v>
      </c>
      <c r="J1247" s="32">
        <f t="shared" si="286"/>
        <v>2.8577995427695475E-3</v>
      </c>
      <c r="K1247" s="32">
        <f t="shared" si="287"/>
        <v>349.9195744957259</v>
      </c>
      <c r="L1247" s="8">
        <v>1</v>
      </c>
      <c r="M1247" s="9">
        <v>0</v>
      </c>
      <c r="N1247" s="8">
        <v>0</v>
      </c>
      <c r="O1247" s="9">
        <v>0</v>
      </c>
      <c r="P1247" s="9">
        <v>0</v>
      </c>
      <c r="Q1247" s="9">
        <v>1</v>
      </c>
      <c r="R1247" s="9">
        <v>0</v>
      </c>
      <c r="S1247" s="8">
        <v>122141</v>
      </c>
      <c r="T1247" s="9">
        <v>6</v>
      </c>
      <c r="U1247" s="9">
        <f t="shared" si="291"/>
        <v>122134</v>
      </c>
      <c r="V1247" s="9">
        <f t="shared" si="292"/>
        <v>62</v>
      </c>
      <c r="W1247" s="7">
        <v>14</v>
      </c>
      <c r="X1247" s="7">
        <f t="shared" si="288"/>
        <v>21</v>
      </c>
      <c r="Y1247" s="9">
        <v>0</v>
      </c>
      <c r="Z1247" s="9">
        <v>1</v>
      </c>
      <c r="AA1247" s="9">
        <v>1</v>
      </c>
      <c r="AB1247" s="9">
        <v>0</v>
      </c>
      <c r="AC1247" s="9">
        <v>0</v>
      </c>
      <c r="AD1247" s="29">
        <v>0</v>
      </c>
      <c r="AE1247" s="9">
        <v>0</v>
      </c>
      <c r="AF1247" s="9">
        <v>1</v>
      </c>
      <c r="AG1247" s="29">
        <v>0</v>
      </c>
      <c r="AH1247" s="9">
        <v>1</v>
      </c>
      <c r="AI1247" s="29">
        <v>0</v>
      </c>
      <c r="AJ1247" s="20">
        <v>1995</v>
      </c>
      <c r="AK1247" s="32">
        <v>0</v>
      </c>
      <c r="AL1247" s="32">
        <v>0</v>
      </c>
      <c r="AM1247" s="32">
        <v>0.5</v>
      </c>
      <c r="AN1247" s="42">
        <v>0.5</v>
      </c>
      <c r="AO1247" s="41">
        <v>1</v>
      </c>
      <c r="AP1247" s="17">
        <v>0</v>
      </c>
      <c r="AQ1247">
        <v>1</v>
      </c>
      <c r="AR1247" s="39">
        <v>0</v>
      </c>
      <c r="AS1247" t="s">
        <v>98</v>
      </c>
      <c r="AT1247" s="39" t="s">
        <v>98</v>
      </c>
      <c r="AU1247">
        <v>0</v>
      </c>
      <c r="AV1247" s="17">
        <v>1</v>
      </c>
      <c r="AW1247" t="s">
        <v>98</v>
      </c>
      <c r="AX1247" s="17" t="s">
        <v>98</v>
      </c>
      <c r="AY1247" s="17" t="s">
        <v>233</v>
      </c>
      <c r="AZ1247">
        <v>1</v>
      </c>
      <c r="BA1247">
        <v>0</v>
      </c>
      <c r="BB1247">
        <v>0</v>
      </c>
      <c r="BC1247">
        <v>0</v>
      </c>
      <c r="BD1247">
        <v>0</v>
      </c>
      <c r="BE1247">
        <v>0</v>
      </c>
      <c r="BF1247" s="17">
        <v>0</v>
      </c>
      <c r="BG1247">
        <v>1</v>
      </c>
      <c r="BH1247">
        <v>0</v>
      </c>
      <c r="BI1247" s="17">
        <v>0</v>
      </c>
      <c r="BJ1247">
        <v>26813</v>
      </c>
      <c r="BK1247">
        <v>15719</v>
      </c>
      <c r="BL1247" s="24">
        <v>41</v>
      </c>
      <c r="BM1247">
        <v>1</v>
      </c>
      <c r="BN1247">
        <v>0</v>
      </c>
      <c r="BO1247">
        <v>0</v>
      </c>
      <c r="BP1247">
        <v>0</v>
      </c>
      <c r="BQ1247">
        <v>0</v>
      </c>
      <c r="BR1247">
        <v>0</v>
      </c>
      <c r="BS1247">
        <v>0</v>
      </c>
      <c r="BT1247" s="17">
        <v>0</v>
      </c>
      <c r="BU1247">
        <v>1</v>
      </c>
      <c r="BV1247">
        <v>0</v>
      </c>
      <c r="BW1247">
        <v>0</v>
      </c>
      <c r="BX1247" s="17">
        <v>0</v>
      </c>
      <c r="BY1247">
        <v>0</v>
      </c>
      <c r="BZ1247">
        <v>0</v>
      </c>
      <c r="CA1247">
        <v>0</v>
      </c>
      <c r="CB1247">
        <v>0</v>
      </c>
      <c r="CC1247" s="17">
        <v>0</v>
      </c>
      <c r="CD1247">
        <v>1</v>
      </c>
      <c r="CE1247">
        <v>1</v>
      </c>
      <c r="CF1247">
        <v>0</v>
      </c>
      <c r="CG1247">
        <v>0</v>
      </c>
      <c r="CH1247">
        <v>1</v>
      </c>
      <c r="CI1247">
        <v>0</v>
      </c>
      <c r="CJ1247">
        <v>0</v>
      </c>
      <c r="CK1247">
        <v>0</v>
      </c>
      <c r="CL1247">
        <v>0</v>
      </c>
      <c r="CM1247">
        <v>0</v>
      </c>
      <c r="CN1247">
        <v>1</v>
      </c>
      <c r="CO1247" s="17">
        <v>0</v>
      </c>
      <c r="CP1247">
        <v>0.52800000000000002</v>
      </c>
      <c r="CQ1247">
        <v>17</v>
      </c>
      <c r="CR1247">
        <v>1</v>
      </c>
      <c r="CS1247">
        <v>0</v>
      </c>
      <c r="CT1247">
        <v>23</v>
      </c>
      <c r="CZ1247" s="33" t="s">
        <v>85</v>
      </c>
    </row>
    <row r="1248" spans="1:104" x14ac:dyDescent="0.25">
      <c r="A1248">
        <v>1247</v>
      </c>
      <c r="B1248">
        <v>81</v>
      </c>
      <c r="C1248" s="24" t="s">
        <v>4134</v>
      </c>
      <c r="D1248" s="12">
        <v>5.2752091638231802</v>
      </c>
      <c r="E1248" s="13">
        <v>0.31424811488390381</v>
      </c>
      <c r="F1248" s="7">
        <v>16.786764705882359</v>
      </c>
      <c r="G1248" s="7">
        <f t="shared" si="289"/>
        <v>4.9609610489392768</v>
      </c>
      <c r="H1248" s="15">
        <f t="shared" si="290"/>
        <v>5.5894572787070835</v>
      </c>
      <c r="I1248" s="11">
        <f t="shared" si="285"/>
        <v>4.7978677594484952E-2</v>
      </c>
      <c r="J1248" s="32">
        <f t="shared" si="286"/>
        <v>2.8581253407139518E-3</v>
      </c>
      <c r="K1248" s="32">
        <f t="shared" si="287"/>
        <v>349.87968713443576</v>
      </c>
      <c r="L1248" s="8">
        <v>1</v>
      </c>
      <c r="M1248" s="9">
        <v>0</v>
      </c>
      <c r="N1248" s="8">
        <v>0</v>
      </c>
      <c r="O1248" s="9">
        <v>0</v>
      </c>
      <c r="P1248" s="9">
        <v>0</v>
      </c>
      <c r="Q1248" s="9">
        <v>1</v>
      </c>
      <c r="R1248" s="9">
        <v>0</v>
      </c>
      <c r="S1248" s="8">
        <v>122141</v>
      </c>
      <c r="T1248" s="9">
        <v>6</v>
      </c>
      <c r="U1248" s="9">
        <f t="shared" si="291"/>
        <v>122134</v>
      </c>
      <c r="V1248" s="9">
        <f t="shared" si="292"/>
        <v>62</v>
      </c>
      <c r="W1248" s="7">
        <v>14</v>
      </c>
      <c r="X1248" s="7">
        <f t="shared" si="288"/>
        <v>21</v>
      </c>
      <c r="Y1248" s="9">
        <v>0</v>
      </c>
      <c r="Z1248" s="9">
        <v>1</v>
      </c>
      <c r="AA1248" s="9">
        <v>1</v>
      </c>
      <c r="AB1248" s="9">
        <v>0</v>
      </c>
      <c r="AC1248" s="9">
        <v>0</v>
      </c>
      <c r="AD1248" s="29">
        <v>0</v>
      </c>
      <c r="AE1248" s="9">
        <v>0</v>
      </c>
      <c r="AF1248" s="9">
        <v>1</v>
      </c>
      <c r="AG1248" s="29">
        <v>0</v>
      </c>
      <c r="AH1248" s="9">
        <v>1</v>
      </c>
      <c r="AI1248" s="29">
        <v>0</v>
      </c>
      <c r="AJ1248" s="20">
        <v>1996</v>
      </c>
      <c r="AK1248" s="32">
        <v>0</v>
      </c>
      <c r="AL1248" s="32">
        <v>0</v>
      </c>
      <c r="AM1248" s="32">
        <v>0.5</v>
      </c>
      <c r="AN1248" s="42">
        <v>0.5</v>
      </c>
      <c r="AO1248" s="41">
        <v>1</v>
      </c>
      <c r="AP1248" s="17">
        <v>0</v>
      </c>
      <c r="AQ1248">
        <v>1</v>
      </c>
      <c r="AR1248" s="39">
        <v>0</v>
      </c>
      <c r="AS1248" t="s">
        <v>98</v>
      </c>
      <c r="AT1248" s="39" t="s">
        <v>98</v>
      </c>
      <c r="AU1248">
        <v>0</v>
      </c>
      <c r="AV1248" s="17">
        <v>1</v>
      </c>
      <c r="AW1248" t="s">
        <v>98</v>
      </c>
      <c r="AX1248" s="17" t="s">
        <v>98</v>
      </c>
      <c r="AY1248" s="17" t="s">
        <v>233</v>
      </c>
      <c r="AZ1248">
        <v>1</v>
      </c>
      <c r="BA1248">
        <v>0</v>
      </c>
      <c r="BB1248">
        <v>0</v>
      </c>
      <c r="BC1248">
        <v>0</v>
      </c>
      <c r="BD1248">
        <v>0</v>
      </c>
      <c r="BE1248">
        <v>0</v>
      </c>
      <c r="BF1248" s="17">
        <v>0</v>
      </c>
      <c r="BG1248">
        <v>1</v>
      </c>
      <c r="BH1248">
        <v>0</v>
      </c>
      <c r="BI1248" s="17">
        <v>0</v>
      </c>
      <c r="BJ1248">
        <v>27422</v>
      </c>
      <c r="BK1248">
        <v>15720</v>
      </c>
      <c r="BL1248" s="24">
        <v>41</v>
      </c>
      <c r="BM1248">
        <v>1</v>
      </c>
      <c r="BN1248">
        <v>0</v>
      </c>
      <c r="BO1248">
        <v>0</v>
      </c>
      <c r="BP1248">
        <v>0</v>
      </c>
      <c r="BQ1248">
        <v>0</v>
      </c>
      <c r="BR1248">
        <v>0</v>
      </c>
      <c r="BS1248">
        <v>0</v>
      </c>
      <c r="BT1248" s="17">
        <v>0</v>
      </c>
      <c r="BU1248">
        <v>1</v>
      </c>
      <c r="BV1248">
        <v>0</v>
      </c>
      <c r="BW1248">
        <v>0</v>
      </c>
      <c r="BX1248" s="17">
        <v>0</v>
      </c>
      <c r="BY1248">
        <v>0</v>
      </c>
      <c r="BZ1248">
        <v>0</v>
      </c>
      <c r="CA1248">
        <v>0</v>
      </c>
      <c r="CB1248">
        <v>0</v>
      </c>
      <c r="CC1248" s="17">
        <v>0</v>
      </c>
      <c r="CD1248">
        <v>1</v>
      </c>
      <c r="CE1248">
        <v>1</v>
      </c>
      <c r="CF1248">
        <v>0</v>
      </c>
      <c r="CG1248">
        <v>0</v>
      </c>
      <c r="CH1248">
        <v>1</v>
      </c>
      <c r="CI1248">
        <v>0</v>
      </c>
      <c r="CJ1248">
        <v>0</v>
      </c>
      <c r="CK1248">
        <v>0</v>
      </c>
      <c r="CL1248">
        <v>0</v>
      </c>
      <c r="CM1248">
        <v>0</v>
      </c>
      <c r="CN1248">
        <v>1</v>
      </c>
      <c r="CO1248" s="17">
        <v>0</v>
      </c>
      <c r="CP1248">
        <v>0.52800000000000002</v>
      </c>
      <c r="CQ1248">
        <v>17</v>
      </c>
      <c r="CR1248">
        <v>1</v>
      </c>
      <c r="CS1248">
        <v>0</v>
      </c>
      <c r="CT1248">
        <v>23</v>
      </c>
      <c r="CZ1248" s="33" t="s">
        <v>85</v>
      </c>
    </row>
    <row r="1249" spans="1:104" x14ac:dyDescent="0.25">
      <c r="A1249">
        <v>1248</v>
      </c>
      <c r="B1249">
        <v>81</v>
      </c>
      <c r="C1249" s="24" t="s">
        <v>4134</v>
      </c>
      <c r="D1249" s="12">
        <v>5.8152851147362128</v>
      </c>
      <c r="E1249" s="13">
        <v>0.30027684273963101</v>
      </c>
      <c r="F1249" s="7">
        <v>19.36641221374046</v>
      </c>
      <c r="G1249" s="7">
        <f t="shared" si="289"/>
        <v>5.5150082719965816</v>
      </c>
      <c r="H1249" s="15">
        <f t="shared" si="290"/>
        <v>6.115561957475844</v>
      </c>
      <c r="I1249" s="11">
        <f t="shared" si="285"/>
        <v>5.5330560730520235E-2</v>
      </c>
      <c r="J1249" s="32">
        <f t="shared" si="286"/>
        <v>2.8570372312566607E-3</v>
      </c>
      <c r="K1249" s="32">
        <f t="shared" si="287"/>
        <v>350.01293964942573</v>
      </c>
      <c r="L1249" s="8">
        <v>1</v>
      </c>
      <c r="M1249" s="9">
        <v>0</v>
      </c>
      <c r="N1249" s="8">
        <v>0</v>
      </c>
      <c r="O1249" s="9">
        <v>0</v>
      </c>
      <c r="P1249" s="9">
        <v>0</v>
      </c>
      <c r="Q1249" s="9">
        <v>1</v>
      </c>
      <c r="R1249" s="9">
        <v>0</v>
      </c>
      <c r="S1249" s="8">
        <v>122141</v>
      </c>
      <c r="T1249" s="9">
        <v>6</v>
      </c>
      <c r="U1249" s="9">
        <f t="shared" si="291"/>
        <v>122134</v>
      </c>
      <c r="V1249" s="9">
        <f t="shared" si="292"/>
        <v>62</v>
      </c>
      <c r="W1249" s="7">
        <v>14</v>
      </c>
      <c r="X1249" s="7">
        <f t="shared" si="288"/>
        <v>21</v>
      </c>
      <c r="Y1249" s="9">
        <v>0</v>
      </c>
      <c r="Z1249" s="9">
        <v>1</v>
      </c>
      <c r="AA1249" s="9">
        <v>1</v>
      </c>
      <c r="AB1249" s="9">
        <v>0</v>
      </c>
      <c r="AC1249" s="9">
        <v>0</v>
      </c>
      <c r="AD1249" s="29">
        <v>0</v>
      </c>
      <c r="AE1249" s="9">
        <v>0</v>
      </c>
      <c r="AF1249" s="9">
        <v>1</v>
      </c>
      <c r="AG1249" s="29">
        <v>0</v>
      </c>
      <c r="AH1249" s="9">
        <v>1</v>
      </c>
      <c r="AI1249" s="29">
        <v>0</v>
      </c>
      <c r="AJ1249" s="20">
        <v>1997</v>
      </c>
      <c r="AK1249" s="32">
        <v>0</v>
      </c>
      <c r="AL1249" s="32">
        <v>0</v>
      </c>
      <c r="AM1249" s="32">
        <v>0.5</v>
      </c>
      <c r="AN1249" s="42">
        <v>0.5</v>
      </c>
      <c r="AO1249" s="41">
        <v>1</v>
      </c>
      <c r="AP1249" s="17">
        <v>0</v>
      </c>
      <c r="AQ1249">
        <v>1</v>
      </c>
      <c r="AR1249" s="39">
        <v>0</v>
      </c>
      <c r="AS1249" t="s">
        <v>98</v>
      </c>
      <c r="AT1249" s="39" t="s">
        <v>98</v>
      </c>
      <c r="AU1249">
        <v>0</v>
      </c>
      <c r="AV1249" s="17">
        <v>1</v>
      </c>
      <c r="AW1249" t="s">
        <v>98</v>
      </c>
      <c r="AX1249" s="17" t="s">
        <v>98</v>
      </c>
      <c r="AY1249" s="17" t="s">
        <v>233</v>
      </c>
      <c r="AZ1249">
        <v>1</v>
      </c>
      <c r="BA1249">
        <v>0</v>
      </c>
      <c r="BB1249">
        <v>0</v>
      </c>
      <c r="BC1249">
        <v>0</v>
      </c>
      <c r="BD1249">
        <v>0</v>
      </c>
      <c r="BE1249">
        <v>0</v>
      </c>
      <c r="BF1249" s="17">
        <v>0</v>
      </c>
      <c r="BG1249">
        <v>1</v>
      </c>
      <c r="BH1249">
        <v>0</v>
      </c>
      <c r="BI1249" s="17">
        <v>0</v>
      </c>
      <c r="BJ1249">
        <v>28115</v>
      </c>
      <c r="BK1249">
        <v>17146</v>
      </c>
      <c r="BL1249" s="24">
        <v>41</v>
      </c>
      <c r="BM1249">
        <v>1</v>
      </c>
      <c r="BN1249">
        <v>0</v>
      </c>
      <c r="BO1249">
        <v>0</v>
      </c>
      <c r="BP1249">
        <v>0</v>
      </c>
      <c r="BQ1249">
        <v>0</v>
      </c>
      <c r="BR1249">
        <v>0</v>
      </c>
      <c r="BS1249">
        <v>0</v>
      </c>
      <c r="BT1249" s="17">
        <v>0</v>
      </c>
      <c r="BU1249">
        <v>1</v>
      </c>
      <c r="BV1249">
        <v>0</v>
      </c>
      <c r="BW1249">
        <v>0</v>
      </c>
      <c r="BX1249" s="17">
        <v>0</v>
      </c>
      <c r="BY1249">
        <v>0</v>
      </c>
      <c r="BZ1249">
        <v>0</v>
      </c>
      <c r="CA1249">
        <v>0</v>
      </c>
      <c r="CB1249">
        <v>0</v>
      </c>
      <c r="CC1249" s="17">
        <v>0</v>
      </c>
      <c r="CD1249">
        <v>1</v>
      </c>
      <c r="CE1249">
        <v>1</v>
      </c>
      <c r="CF1249">
        <v>0</v>
      </c>
      <c r="CG1249">
        <v>0</v>
      </c>
      <c r="CH1249">
        <v>1</v>
      </c>
      <c r="CI1249">
        <v>0</v>
      </c>
      <c r="CJ1249">
        <v>0</v>
      </c>
      <c r="CK1249">
        <v>0</v>
      </c>
      <c r="CL1249">
        <v>0</v>
      </c>
      <c r="CM1249">
        <v>0</v>
      </c>
      <c r="CN1249">
        <v>1</v>
      </c>
      <c r="CO1249" s="17">
        <v>0</v>
      </c>
      <c r="CP1249">
        <v>0.52800000000000002</v>
      </c>
      <c r="CQ1249">
        <v>17</v>
      </c>
      <c r="CR1249">
        <v>1</v>
      </c>
      <c r="CS1249">
        <v>0</v>
      </c>
      <c r="CT1249">
        <v>23</v>
      </c>
      <c r="CZ1249" s="33" t="s">
        <v>85</v>
      </c>
    </row>
    <row r="1250" spans="1:104" x14ac:dyDescent="0.25">
      <c r="A1250">
        <v>1249</v>
      </c>
      <c r="B1250">
        <v>81</v>
      </c>
      <c r="C1250" s="24" t="s">
        <v>4134</v>
      </c>
      <c r="D1250" s="12">
        <v>5.7371263440564091</v>
      </c>
      <c r="E1250" s="13">
        <v>0.29833056989093332</v>
      </c>
      <c r="F1250" s="7">
        <v>19.23076923076923</v>
      </c>
      <c r="G1250" s="7">
        <f t="shared" si="289"/>
        <v>5.4387957741654755</v>
      </c>
      <c r="H1250" s="15">
        <f t="shared" si="290"/>
        <v>6.0354569139473426</v>
      </c>
      <c r="I1250" s="11">
        <f t="shared" si="285"/>
        <v>5.494419771344429E-2</v>
      </c>
      <c r="J1250" s="32">
        <f t="shared" si="286"/>
        <v>2.857098281099103E-3</v>
      </c>
      <c r="K1250" s="32">
        <f t="shared" si="287"/>
        <v>350.00546065055488</v>
      </c>
      <c r="L1250" s="8">
        <v>1</v>
      </c>
      <c r="M1250" s="9">
        <v>0</v>
      </c>
      <c r="N1250" s="8">
        <v>0</v>
      </c>
      <c r="O1250" s="9">
        <v>0</v>
      </c>
      <c r="P1250" s="9">
        <v>0</v>
      </c>
      <c r="Q1250" s="9">
        <v>1</v>
      </c>
      <c r="R1250" s="9">
        <v>0</v>
      </c>
      <c r="S1250" s="8">
        <v>122141</v>
      </c>
      <c r="T1250" s="9">
        <v>6</v>
      </c>
      <c r="U1250" s="9">
        <f t="shared" si="291"/>
        <v>122134</v>
      </c>
      <c r="V1250" s="9">
        <f t="shared" si="292"/>
        <v>62</v>
      </c>
      <c r="W1250" s="7">
        <v>14</v>
      </c>
      <c r="X1250" s="7">
        <f t="shared" si="288"/>
        <v>21</v>
      </c>
      <c r="Y1250" s="9">
        <v>0</v>
      </c>
      <c r="Z1250" s="9">
        <v>1</v>
      </c>
      <c r="AA1250" s="9">
        <v>1</v>
      </c>
      <c r="AB1250" s="9">
        <v>0</v>
      </c>
      <c r="AC1250" s="9">
        <v>0</v>
      </c>
      <c r="AD1250" s="29">
        <v>0</v>
      </c>
      <c r="AE1250" s="9">
        <v>0</v>
      </c>
      <c r="AF1250" s="9">
        <v>1</v>
      </c>
      <c r="AG1250" s="29">
        <v>0</v>
      </c>
      <c r="AH1250" s="9">
        <v>1</v>
      </c>
      <c r="AI1250" s="29">
        <v>0</v>
      </c>
      <c r="AJ1250" s="20">
        <v>1998</v>
      </c>
      <c r="AK1250" s="32">
        <v>0</v>
      </c>
      <c r="AL1250" s="32">
        <v>0</v>
      </c>
      <c r="AM1250" s="32">
        <v>0.5</v>
      </c>
      <c r="AN1250" s="42">
        <v>0.5</v>
      </c>
      <c r="AO1250" s="41">
        <v>1</v>
      </c>
      <c r="AP1250" s="17">
        <v>0</v>
      </c>
      <c r="AQ1250">
        <v>1</v>
      </c>
      <c r="AR1250" s="39">
        <v>0</v>
      </c>
      <c r="AS1250" t="s">
        <v>98</v>
      </c>
      <c r="AT1250" s="39" t="s">
        <v>98</v>
      </c>
      <c r="AU1250">
        <v>0</v>
      </c>
      <c r="AV1250" s="17">
        <v>1</v>
      </c>
      <c r="AW1250" t="s">
        <v>98</v>
      </c>
      <c r="AX1250" s="17" t="s">
        <v>98</v>
      </c>
      <c r="AY1250" s="17" t="s">
        <v>233</v>
      </c>
      <c r="AZ1250">
        <v>1</v>
      </c>
      <c r="BA1250">
        <v>0</v>
      </c>
      <c r="BB1250">
        <v>0</v>
      </c>
      <c r="BC1250">
        <v>0</v>
      </c>
      <c r="BD1250">
        <v>0</v>
      </c>
      <c r="BE1250">
        <v>0</v>
      </c>
      <c r="BF1250" s="17">
        <v>0</v>
      </c>
      <c r="BG1250">
        <v>1</v>
      </c>
      <c r="BH1250">
        <v>0</v>
      </c>
      <c r="BI1250" s="17">
        <v>0</v>
      </c>
      <c r="BJ1250">
        <v>29265</v>
      </c>
      <c r="BK1250">
        <v>17806</v>
      </c>
      <c r="BL1250" s="24">
        <v>41</v>
      </c>
      <c r="BM1250">
        <v>1</v>
      </c>
      <c r="BN1250">
        <v>0</v>
      </c>
      <c r="BO1250">
        <v>0</v>
      </c>
      <c r="BP1250">
        <v>0</v>
      </c>
      <c r="BQ1250">
        <v>0</v>
      </c>
      <c r="BR1250">
        <v>0</v>
      </c>
      <c r="BS1250">
        <v>0</v>
      </c>
      <c r="BT1250" s="17">
        <v>0</v>
      </c>
      <c r="BU1250">
        <v>1</v>
      </c>
      <c r="BV1250">
        <v>0</v>
      </c>
      <c r="BW1250">
        <v>0</v>
      </c>
      <c r="BX1250" s="17">
        <v>0</v>
      </c>
      <c r="BY1250">
        <v>0</v>
      </c>
      <c r="BZ1250">
        <v>0</v>
      </c>
      <c r="CA1250">
        <v>0</v>
      </c>
      <c r="CB1250">
        <v>0</v>
      </c>
      <c r="CC1250" s="17">
        <v>0</v>
      </c>
      <c r="CD1250">
        <v>1</v>
      </c>
      <c r="CE1250">
        <v>1</v>
      </c>
      <c r="CF1250">
        <v>0</v>
      </c>
      <c r="CG1250">
        <v>0</v>
      </c>
      <c r="CH1250">
        <v>1</v>
      </c>
      <c r="CI1250">
        <v>0</v>
      </c>
      <c r="CJ1250">
        <v>0</v>
      </c>
      <c r="CK1250">
        <v>0</v>
      </c>
      <c r="CL1250">
        <v>0</v>
      </c>
      <c r="CM1250">
        <v>0</v>
      </c>
      <c r="CN1250">
        <v>1</v>
      </c>
      <c r="CO1250" s="17">
        <v>0</v>
      </c>
      <c r="CP1250">
        <v>0.52800000000000002</v>
      </c>
      <c r="CQ1250">
        <v>17</v>
      </c>
      <c r="CR1250">
        <v>1</v>
      </c>
      <c r="CS1250">
        <v>0</v>
      </c>
      <c r="CT1250">
        <v>23</v>
      </c>
      <c r="CZ1250" s="33" t="s">
        <v>85</v>
      </c>
    </row>
    <row r="1251" spans="1:104" x14ac:dyDescent="0.25">
      <c r="A1251">
        <v>1250</v>
      </c>
      <c r="B1251">
        <v>81</v>
      </c>
      <c r="C1251" s="24" t="s">
        <v>4134</v>
      </c>
      <c r="D1251" s="12">
        <v>5.8616759166673296</v>
      </c>
      <c r="E1251" s="13">
        <v>0.29319832642962812</v>
      </c>
      <c r="F1251" s="7">
        <v>19.9921875</v>
      </c>
      <c r="G1251" s="7">
        <f t="shared" si="289"/>
        <v>5.5684775902377011</v>
      </c>
      <c r="H1251" s="15">
        <f t="shared" si="290"/>
        <v>6.1548742430969581</v>
      </c>
      <c r="I1251" s="11">
        <f t="shared" si="285"/>
        <v>5.7112683245932376E-2</v>
      </c>
      <c r="J1251" s="32">
        <f t="shared" si="286"/>
        <v>2.8567500802967349E-3</v>
      </c>
      <c r="K1251" s="32">
        <f t="shared" si="287"/>
        <v>350.04812177904216</v>
      </c>
      <c r="L1251" s="8">
        <v>1</v>
      </c>
      <c r="M1251" s="9">
        <v>0</v>
      </c>
      <c r="N1251" s="8">
        <v>0</v>
      </c>
      <c r="O1251" s="9">
        <v>0</v>
      </c>
      <c r="P1251" s="9">
        <v>0</v>
      </c>
      <c r="Q1251" s="9">
        <v>1</v>
      </c>
      <c r="R1251" s="9">
        <v>0</v>
      </c>
      <c r="S1251" s="8">
        <v>122141</v>
      </c>
      <c r="T1251" s="9">
        <v>6</v>
      </c>
      <c r="U1251" s="9">
        <f t="shared" si="291"/>
        <v>122134</v>
      </c>
      <c r="V1251" s="9">
        <f t="shared" si="292"/>
        <v>62</v>
      </c>
      <c r="W1251" s="7">
        <v>14</v>
      </c>
      <c r="X1251" s="7">
        <f t="shared" si="288"/>
        <v>21</v>
      </c>
      <c r="Y1251" s="9">
        <v>0</v>
      </c>
      <c r="Z1251" s="9">
        <v>1</v>
      </c>
      <c r="AA1251" s="9">
        <v>1</v>
      </c>
      <c r="AB1251" s="9">
        <v>0</v>
      </c>
      <c r="AC1251" s="9">
        <v>0</v>
      </c>
      <c r="AD1251" s="29">
        <v>0</v>
      </c>
      <c r="AE1251" s="9">
        <v>0</v>
      </c>
      <c r="AF1251" s="9">
        <v>1</v>
      </c>
      <c r="AG1251" s="29">
        <v>0</v>
      </c>
      <c r="AH1251" s="9">
        <v>1</v>
      </c>
      <c r="AI1251" s="29">
        <v>0</v>
      </c>
      <c r="AJ1251" s="20">
        <v>1999</v>
      </c>
      <c r="AK1251" s="32">
        <v>0</v>
      </c>
      <c r="AL1251" s="32">
        <v>0</v>
      </c>
      <c r="AM1251" s="32">
        <v>0.5</v>
      </c>
      <c r="AN1251" s="42">
        <v>0.5</v>
      </c>
      <c r="AO1251" s="41">
        <v>1</v>
      </c>
      <c r="AP1251" s="17">
        <v>0</v>
      </c>
      <c r="AQ1251">
        <v>1</v>
      </c>
      <c r="AR1251" s="39">
        <v>0</v>
      </c>
      <c r="AS1251" t="s">
        <v>98</v>
      </c>
      <c r="AT1251" s="39" t="s">
        <v>98</v>
      </c>
      <c r="AU1251">
        <v>0</v>
      </c>
      <c r="AV1251" s="17">
        <v>1</v>
      </c>
      <c r="AW1251" t="s">
        <v>98</v>
      </c>
      <c r="AX1251" s="17" t="s">
        <v>98</v>
      </c>
      <c r="AY1251" s="17" t="s">
        <v>233</v>
      </c>
      <c r="AZ1251">
        <v>1</v>
      </c>
      <c r="BA1251">
        <v>0</v>
      </c>
      <c r="BB1251">
        <v>0</v>
      </c>
      <c r="BC1251">
        <v>0</v>
      </c>
      <c r="BD1251">
        <v>0</v>
      </c>
      <c r="BE1251">
        <v>0</v>
      </c>
      <c r="BF1251" s="17">
        <v>0</v>
      </c>
      <c r="BG1251">
        <v>1</v>
      </c>
      <c r="BH1251">
        <v>0</v>
      </c>
      <c r="BI1251" s="17">
        <v>0</v>
      </c>
      <c r="BJ1251">
        <v>30487</v>
      </c>
      <c r="BK1251">
        <v>17425</v>
      </c>
      <c r="BL1251" s="24">
        <v>41</v>
      </c>
      <c r="BM1251">
        <v>1</v>
      </c>
      <c r="BN1251">
        <v>0</v>
      </c>
      <c r="BO1251">
        <v>0</v>
      </c>
      <c r="BP1251">
        <v>0</v>
      </c>
      <c r="BQ1251">
        <v>0</v>
      </c>
      <c r="BR1251">
        <v>0</v>
      </c>
      <c r="BS1251">
        <v>0</v>
      </c>
      <c r="BT1251" s="17">
        <v>0</v>
      </c>
      <c r="BU1251">
        <v>1</v>
      </c>
      <c r="BV1251">
        <v>0</v>
      </c>
      <c r="BW1251">
        <v>0</v>
      </c>
      <c r="BX1251" s="17">
        <v>0</v>
      </c>
      <c r="BY1251">
        <v>0</v>
      </c>
      <c r="BZ1251">
        <v>0</v>
      </c>
      <c r="CA1251">
        <v>0</v>
      </c>
      <c r="CB1251">
        <v>0</v>
      </c>
      <c r="CC1251" s="17">
        <v>0</v>
      </c>
      <c r="CD1251">
        <v>1</v>
      </c>
      <c r="CE1251">
        <v>1</v>
      </c>
      <c r="CF1251">
        <v>0</v>
      </c>
      <c r="CG1251">
        <v>0</v>
      </c>
      <c r="CH1251">
        <v>1</v>
      </c>
      <c r="CI1251">
        <v>0</v>
      </c>
      <c r="CJ1251">
        <v>0</v>
      </c>
      <c r="CK1251">
        <v>0</v>
      </c>
      <c r="CL1251">
        <v>0</v>
      </c>
      <c r="CM1251">
        <v>0</v>
      </c>
      <c r="CN1251">
        <v>1</v>
      </c>
      <c r="CO1251" s="17">
        <v>0</v>
      </c>
      <c r="CP1251">
        <v>0.52800000000000002</v>
      </c>
      <c r="CQ1251">
        <v>17</v>
      </c>
      <c r="CR1251">
        <v>1</v>
      </c>
      <c r="CS1251">
        <v>0</v>
      </c>
      <c r="CT1251">
        <v>23</v>
      </c>
      <c r="CZ1251" s="33" t="s">
        <v>85</v>
      </c>
    </row>
    <row r="1252" spans="1:104" x14ac:dyDescent="0.25">
      <c r="A1252">
        <v>1251</v>
      </c>
      <c r="B1252">
        <v>81</v>
      </c>
      <c r="C1252" s="24" t="s">
        <v>4134</v>
      </c>
      <c r="D1252" s="12">
        <v>5.9962853290306706</v>
      </c>
      <c r="E1252" s="13">
        <v>0.25375054194525531</v>
      </c>
      <c r="F1252" s="7">
        <v>23.63063063063063</v>
      </c>
      <c r="G1252" s="7">
        <f t="shared" si="289"/>
        <v>5.7425347870854155</v>
      </c>
      <c r="H1252" s="15">
        <f t="shared" si="290"/>
        <v>6.2500358709759256</v>
      </c>
      <c r="I1252" s="11">
        <f t="shared" si="285"/>
        <v>6.7463127250781602E-2</v>
      </c>
      <c r="J1252" s="32">
        <f t="shared" si="286"/>
        <v>2.8549016869373841E-3</v>
      </c>
      <c r="K1252" s="32">
        <f t="shared" si="287"/>
        <v>350.27475887366091</v>
      </c>
      <c r="L1252" s="8">
        <v>1</v>
      </c>
      <c r="M1252" s="9">
        <v>0</v>
      </c>
      <c r="N1252" s="8">
        <v>0</v>
      </c>
      <c r="O1252" s="9">
        <v>0</v>
      </c>
      <c r="P1252" s="9">
        <v>0</v>
      </c>
      <c r="Q1252" s="9">
        <v>1</v>
      </c>
      <c r="R1252" s="9">
        <v>0</v>
      </c>
      <c r="S1252" s="8">
        <v>122141</v>
      </c>
      <c r="T1252" s="9">
        <v>6</v>
      </c>
      <c r="U1252" s="9">
        <f t="shared" si="291"/>
        <v>122134</v>
      </c>
      <c r="V1252" s="9">
        <f t="shared" si="292"/>
        <v>62</v>
      </c>
      <c r="W1252" s="7">
        <v>14</v>
      </c>
      <c r="X1252" s="7">
        <f t="shared" si="288"/>
        <v>21</v>
      </c>
      <c r="Y1252" s="9">
        <v>0</v>
      </c>
      <c r="Z1252" s="9">
        <v>1</v>
      </c>
      <c r="AA1252" s="9">
        <v>1</v>
      </c>
      <c r="AB1252" s="9">
        <v>0</v>
      </c>
      <c r="AC1252" s="9">
        <v>0</v>
      </c>
      <c r="AD1252" s="29">
        <v>0</v>
      </c>
      <c r="AE1252" s="9">
        <v>0</v>
      </c>
      <c r="AF1252" s="9">
        <v>1</v>
      </c>
      <c r="AG1252" s="29">
        <v>0</v>
      </c>
      <c r="AH1252" s="9">
        <v>1</v>
      </c>
      <c r="AI1252" s="29">
        <v>0</v>
      </c>
      <c r="AJ1252" s="20">
        <v>2000</v>
      </c>
      <c r="AK1252" s="32">
        <v>0</v>
      </c>
      <c r="AL1252" s="32">
        <v>0</v>
      </c>
      <c r="AM1252" s="32">
        <v>0.5</v>
      </c>
      <c r="AN1252" s="42">
        <v>0.5</v>
      </c>
      <c r="AO1252" s="41">
        <v>1</v>
      </c>
      <c r="AP1252" s="17">
        <v>0</v>
      </c>
      <c r="AQ1252">
        <v>1</v>
      </c>
      <c r="AR1252" s="39">
        <v>0</v>
      </c>
      <c r="AS1252" t="s">
        <v>98</v>
      </c>
      <c r="AT1252" s="39" t="s">
        <v>98</v>
      </c>
      <c r="AU1252">
        <v>0</v>
      </c>
      <c r="AV1252" s="17">
        <v>1</v>
      </c>
      <c r="AW1252" t="s">
        <v>98</v>
      </c>
      <c r="AX1252" s="17" t="s">
        <v>98</v>
      </c>
      <c r="AY1252" s="17" t="s">
        <v>233</v>
      </c>
      <c r="AZ1252">
        <v>1</v>
      </c>
      <c r="BA1252">
        <v>0</v>
      </c>
      <c r="BB1252">
        <v>0</v>
      </c>
      <c r="BC1252">
        <v>0</v>
      </c>
      <c r="BD1252">
        <v>0</v>
      </c>
      <c r="BE1252">
        <v>0</v>
      </c>
      <c r="BF1252" s="17">
        <v>0</v>
      </c>
      <c r="BG1252">
        <v>1</v>
      </c>
      <c r="BH1252">
        <v>0</v>
      </c>
      <c r="BI1252" s="17">
        <v>0</v>
      </c>
      <c r="BJ1252">
        <v>31669</v>
      </c>
      <c r="BK1252">
        <v>16856</v>
      </c>
      <c r="BL1252" s="24">
        <v>41</v>
      </c>
      <c r="BM1252">
        <v>1</v>
      </c>
      <c r="BN1252">
        <v>0</v>
      </c>
      <c r="BO1252">
        <v>0</v>
      </c>
      <c r="BP1252">
        <v>0</v>
      </c>
      <c r="BQ1252">
        <v>0</v>
      </c>
      <c r="BR1252">
        <v>0</v>
      </c>
      <c r="BS1252">
        <v>0</v>
      </c>
      <c r="BT1252" s="17">
        <v>0</v>
      </c>
      <c r="BU1252">
        <v>1</v>
      </c>
      <c r="BV1252">
        <v>0</v>
      </c>
      <c r="BW1252">
        <v>0</v>
      </c>
      <c r="BX1252" s="17">
        <v>0</v>
      </c>
      <c r="BY1252">
        <v>0</v>
      </c>
      <c r="BZ1252">
        <v>0</v>
      </c>
      <c r="CA1252">
        <v>0</v>
      </c>
      <c r="CB1252">
        <v>0</v>
      </c>
      <c r="CC1252" s="17">
        <v>0</v>
      </c>
      <c r="CD1252">
        <v>1</v>
      </c>
      <c r="CE1252">
        <v>1</v>
      </c>
      <c r="CF1252">
        <v>0</v>
      </c>
      <c r="CG1252">
        <v>0</v>
      </c>
      <c r="CH1252">
        <v>1</v>
      </c>
      <c r="CI1252">
        <v>0</v>
      </c>
      <c r="CJ1252">
        <v>0</v>
      </c>
      <c r="CK1252">
        <v>0</v>
      </c>
      <c r="CL1252">
        <v>0</v>
      </c>
      <c r="CM1252">
        <v>0</v>
      </c>
      <c r="CN1252">
        <v>1</v>
      </c>
      <c r="CO1252" s="17">
        <v>0</v>
      </c>
      <c r="CP1252">
        <v>0.52800000000000002</v>
      </c>
      <c r="CQ1252">
        <v>17</v>
      </c>
      <c r="CR1252">
        <v>1</v>
      </c>
      <c r="CS1252">
        <v>0</v>
      </c>
      <c r="CT1252">
        <v>23</v>
      </c>
      <c r="CZ1252" s="33" t="s">
        <v>85</v>
      </c>
    </row>
    <row r="1253" spans="1:104" x14ac:dyDescent="0.25">
      <c r="A1253">
        <v>1252</v>
      </c>
      <c r="B1253">
        <v>81</v>
      </c>
      <c r="C1253" s="24" t="s">
        <v>4134</v>
      </c>
      <c r="D1253" s="12">
        <v>6.3160238193464169</v>
      </c>
      <c r="E1253" s="13">
        <v>0.25482516850388998</v>
      </c>
      <c r="F1253" s="7">
        <v>24.785714285714288</v>
      </c>
      <c r="G1253" s="7">
        <f t="shared" si="289"/>
        <v>6.0611986508425266</v>
      </c>
      <c r="H1253" s="15">
        <f t="shared" si="290"/>
        <v>6.5708489878503071</v>
      </c>
      <c r="I1253" s="11">
        <f t="shared" si="285"/>
        <v>7.074465615730588E-2</v>
      </c>
      <c r="J1253" s="32">
        <f t="shared" si="286"/>
        <v>2.8542512570670954E-3</v>
      </c>
      <c r="K1253" s="32">
        <f t="shared" si="287"/>
        <v>350.35457986538876</v>
      </c>
      <c r="L1253" s="8">
        <v>1</v>
      </c>
      <c r="M1253" s="9">
        <v>0</v>
      </c>
      <c r="N1253" s="8">
        <v>0</v>
      </c>
      <c r="O1253" s="9">
        <v>0</v>
      </c>
      <c r="P1253" s="9">
        <v>0</v>
      </c>
      <c r="Q1253" s="9">
        <v>1</v>
      </c>
      <c r="R1253" s="9">
        <v>0</v>
      </c>
      <c r="S1253" s="8">
        <v>122141</v>
      </c>
      <c r="T1253" s="9">
        <v>6</v>
      </c>
      <c r="U1253" s="9">
        <f t="shared" si="291"/>
        <v>122134</v>
      </c>
      <c r="V1253" s="9">
        <f t="shared" si="292"/>
        <v>62</v>
      </c>
      <c r="W1253" s="7">
        <v>14</v>
      </c>
      <c r="X1253" s="7">
        <f t="shared" si="288"/>
        <v>21</v>
      </c>
      <c r="Y1253" s="9">
        <v>0</v>
      </c>
      <c r="Z1253" s="9">
        <v>1</v>
      </c>
      <c r="AA1253" s="9">
        <v>1</v>
      </c>
      <c r="AB1253" s="9">
        <v>0</v>
      </c>
      <c r="AC1253" s="9">
        <v>0</v>
      </c>
      <c r="AD1253" s="29">
        <v>0</v>
      </c>
      <c r="AE1253" s="9">
        <v>0</v>
      </c>
      <c r="AF1253" s="9">
        <v>1</v>
      </c>
      <c r="AG1253" s="29">
        <v>0</v>
      </c>
      <c r="AH1253" s="9">
        <v>1</v>
      </c>
      <c r="AI1253" s="29">
        <v>0</v>
      </c>
      <c r="AJ1253" s="20">
        <v>2001</v>
      </c>
      <c r="AK1253" s="32">
        <v>0</v>
      </c>
      <c r="AL1253" s="32">
        <v>0</v>
      </c>
      <c r="AM1253" s="32">
        <v>0.5</v>
      </c>
      <c r="AN1253" s="42">
        <v>0.5</v>
      </c>
      <c r="AO1253" s="41">
        <v>1</v>
      </c>
      <c r="AP1253" s="17">
        <v>0</v>
      </c>
      <c r="AQ1253">
        <v>1</v>
      </c>
      <c r="AR1253" s="39">
        <v>0</v>
      </c>
      <c r="AS1253" t="s">
        <v>98</v>
      </c>
      <c r="AT1253" s="39" t="s">
        <v>98</v>
      </c>
      <c r="AU1253">
        <v>0</v>
      </c>
      <c r="AV1253" s="17">
        <v>1</v>
      </c>
      <c r="AW1253" t="s">
        <v>98</v>
      </c>
      <c r="AX1253" s="17" t="s">
        <v>98</v>
      </c>
      <c r="AY1253" s="17" t="s">
        <v>233</v>
      </c>
      <c r="AZ1253">
        <v>1</v>
      </c>
      <c r="BA1253">
        <v>0</v>
      </c>
      <c r="BB1253">
        <v>0</v>
      </c>
      <c r="BC1253">
        <v>0</v>
      </c>
      <c r="BD1253">
        <v>0</v>
      </c>
      <c r="BE1253">
        <v>0</v>
      </c>
      <c r="BF1253" s="17">
        <v>0</v>
      </c>
      <c r="BG1253">
        <v>1</v>
      </c>
      <c r="BH1253">
        <v>0</v>
      </c>
      <c r="BI1253" s="17">
        <v>0</v>
      </c>
      <c r="BJ1253">
        <v>32133</v>
      </c>
      <c r="BK1253">
        <v>16392</v>
      </c>
      <c r="BL1253" s="24">
        <v>41</v>
      </c>
      <c r="BM1253">
        <v>1</v>
      </c>
      <c r="BN1253">
        <v>0</v>
      </c>
      <c r="BO1253">
        <v>0</v>
      </c>
      <c r="BP1253">
        <v>0</v>
      </c>
      <c r="BQ1253">
        <v>0</v>
      </c>
      <c r="BR1253">
        <v>0</v>
      </c>
      <c r="BS1253">
        <v>0</v>
      </c>
      <c r="BT1253" s="17">
        <v>0</v>
      </c>
      <c r="BU1253">
        <v>1</v>
      </c>
      <c r="BV1253">
        <v>0</v>
      </c>
      <c r="BW1253">
        <v>0</v>
      </c>
      <c r="BX1253" s="17">
        <v>0</v>
      </c>
      <c r="BY1253">
        <v>0</v>
      </c>
      <c r="BZ1253">
        <v>0</v>
      </c>
      <c r="CA1253">
        <v>0</v>
      </c>
      <c r="CB1253">
        <v>0</v>
      </c>
      <c r="CC1253" s="17">
        <v>0</v>
      </c>
      <c r="CD1253">
        <v>1</v>
      </c>
      <c r="CE1253">
        <v>1</v>
      </c>
      <c r="CF1253">
        <v>0</v>
      </c>
      <c r="CG1253">
        <v>0</v>
      </c>
      <c r="CH1253">
        <v>1</v>
      </c>
      <c r="CI1253">
        <v>0</v>
      </c>
      <c r="CJ1253">
        <v>0</v>
      </c>
      <c r="CK1253">
        <v>0</v>
      </c>
      <c r="CL1253">
        <v>0</v>
      </c>
      <c r="CM1253">
        <v>0</v>
      </c>
      <c r="CN1253">
        <v>1</v>
      </c>
      <c r="CO1253" s="17">
        <v>0</v>
      </c>
      <c r="CP1253">
        <v>0.52800000000000002</v>
      </c>
      <c r="CQ1253">
        <v>17</v>
      </c>
      <c r="CR1253">
        <v>1</v>
      </c>
      <c r="CS1253">
        <v>0</v>
      </c>
      <c r="CT1253">
        <v>23</v>
      </c>
      <c r="CZ1253" s="33" t="s">
        <v>85</v>
      </c>
    </row>
    <row r="1254" spans="1:104" x14ac:dyDescent="0.25">
      <c r="A1254">
        <v>1253</v>
      </c>
      <c r="B1254">
        <v>81</v>
      </c>
      <c r="C1254" s="24" t="s">
        <v>4134</v>
      </c>
      <c r="D1254" s="12">
        <v>6.2306251712867189</v>
      </c>
      <c r="E1254" s="13">
        <v>0.26881673499518571</v>
      </c>
      <c r="F1254" s="7">
        <v>23.177966101694921</v>
      </c>
      <c r="G1254" s="7">
        <f t="shared" si="289"/>
        <v>5.9618084362915331</v>
      </c>
      <c r="H1254" s="15">
        <f t="shared" si="290"/>
        <v>6.4994419062819047</v>
      </c>
      <c r="I1254" s="11">
        <f t="shared" si="285"/>
        <v>6.6176529009080512E-2</v>
      </c>
      <c r="J1254" s="32">
        <f t="shared" si="286"/>
        <v>2.8551482351266907E-3</v>
      </c>
      <c r="K1254" s="32">
        <f t="shared" si="287"/>
        <v>350.24451189506357</v>
      </c>
      <c r="L1254" s="8">
        <v>1</v>
      </c>
      <c r="M1254" s="9">
        <v>0</v>
      </c>
      <c r="N1254" s="8">
        <v>0</v>
      </c>
      <c r="O1254" s="9">
        <v>0</v>
      </c>
      <c r="P1254" s="9">
        <v>0</v>
      </c>
      <c r="Q1254" s="9">
        <v>1</v>
      </c>
      <c r="R1254" s="9">
        <v>0</v>
      </c>
      <c r="S1254" s="8">
        <v>122141</v>
      </c>
      <c r="T1254" s="9">
        <v>6</v>
      </c>
      <c r="U1254" s="9">
        <f t="shared" si="291"/>
        <v>122134</v>
      </c>
      <c r="V1254" s="9">
        <f t="shared" si="292"/>
        <v>62</v>
      </c>
      <c r="W1254" s="7">
        <v>14</v>
      </c>
      <c r="X1254" s="7">
        <f t="shared" si="288"/>
        <v>21</v>
      </c>
      <c r="Y1254" s="9">
        <v>0</v>
      </c>
      <c r="Z1254" s="9">
        <v>1</v>
      </c>
      <c r="AA1254" s="9">
        <v>1</v>
      </c>
      <c r="AB1254" s="9">
        <v>0</v>
      </c>
      <c r="AC1254" s="9">
        <v>0</v>
      </c>
      <c r="AD1254" s="29">
        <v>0</v>
      </c>
      <c r="AE1254" s="9">
        <v>0</v>
      </c>
      <c r="AF1254" s="9">
        <v>1</v>
      </c>
      <c r="AG1254" s="29">
        <v>0</v>
      </c>
      <c r="AH1254" s="9">
        <v>1</v>
      </c>
      <c r="AI1254" s="29">
        <v>0</v>
      </c>
      <c r="AJ1254" s="20">
        <v>2002</v>
      </c>
      <c r="AK1254" s="32">
        <v>0</v>
      </c>
      <c r="AL1254" s="32">
        <v>0</v>
      </c>
      <c r="AM1254" s="32">
        <v>0.5</v>
      </c>
      <c r="AN1254" s="42">
        <v>0.5</v>
      </c>
      <c r="AO1254" s="41">
        <v>1</v>
      </c>
      <c r="AP1254" s="17">
        <v>0</v>
      </c>
      <c r="AQ1254">
        <v>1</v>
      </c>
      <c r="AR1254" s="39">
        <v>0</v>
      </c>
      <c r="AS1254" t="s">
        <v>98</v>
      </c>
      <c r="AT1254" s="39" t="s">
        <v>98</v>
      </c>
      <c r="AU1254">
        <v>0</v>
      </c>
      <c r="AV1254" s="17">
        <v>1</v>
      </c>
      <c r="AW1254" t="s">
        <v>98</v>
      </c>
      <c r="AX1254" s="17" t="s">
        <v>98</v>
      </c>
      <c r="AY1254" s="17" t="s">
        <v>233</v>
      </c>
      <c r="AZ1254">
        <v>1</v>
      </c>
      <c r="BA1254">
        <v>0</v>
      </c>
      <c r="BB1254">
        <v>0</v>
      </c>
      <c r="BC1254">
        <v>0</v>
      </c>
      <c r="BD1254">
        <v>0</v>
      </c>
      <c r="BE1254">
        <v>0</v>
      </c>
      <c r="BF1254" s="17">
        <v>0</v>
      </c>
      <c r="BG1254">
        <v>1</v>
      </c>
      <c r="BH1254">
        <v>0</v>
      </c>
      <c r="BI1254" s="17">
        <v>0</v>
      </c>
      <c r="BJ1254">
        <v>32646</v>
      </c>
      <c r="BK1254">
        <v>16136</v>
      </c>
      <c r="BL1254" s="24">
        <v>41</v>
      </c>
      <c r="BM1254">
        <v>1</v>
      </c>
      <c r="BN1254">
        <v>0</v>
      </c>
      <c r="BO1254">
        <v>0</v>
      </c>
      <c r="BP1254">
        <v>0</v>
      </c>
      <c r="BQ1254">
        <v>0</v>
      </c>
      <c r="BR1254">
        <v>0</v>
      </c>
      <c r="BS1254">
        <v>0</v>
      </c>
      <c r="BT1254" s="17">
        <v>0</v>
      </c>
      <c r="BU1254">
        <v>1</v>
      </c>
      <c r="BV1254">
        <v>0</v>
      </c>
      <c r="BW1254">
        <v>0</v>
      </c>
      <c r="BX1254" s="17">
        <v>0</v>
      </c>
      <c r="BY1254">
        <v>0</v>
      </c>
      <c r="BZ1254">
        <v>0</v>
      </c>
      <c r="CA1254">
        <v>0</v>
      </c>
      <c r="CB1254">
        <v>0</v>
      </c>
      <c r="CC1254" s="17">
        <v>0</v>
      </c>
      <c r="CD1254">
        <v>1</v>
      </c>
      <c r="CE1254">
        <v>1</v>
      </c>
      <c r="CF1254">
        <v>0</v>
      </c>
      <c r="CG1254">
        <v>0</v>
      </c>
      <c r="CH1254">
        <v>1</v>
      </c>
      <c r="CI1254">
        <v>0</v>
      </c>
      <c r="CJ1254">
        <v>0</v>
      </c>
      <c r="CK1254">
        <v>0</v>
      </c>
      <c r="CL1254">
        <v>0</v>
      </c>
      <c r="CM1254">
        <v>0</v>
      </c>
      <c r="CN1254">
        <v>1</v>
      </c>
      <c r="CO1254" s="17">
        <v>0</v>
      </c>
      <c r="CP1254">
        <v>0.52800000000000002</v>
      </c>
      <c r="CQ1254">
        <v>17</v>
      </c>
      <c r="CR1254">
        <v>1</v>
      </c>
      <c r="CS1254">
        <v>0</v>
      </c>
      <c r="CT1254">
        <v>23</v>
      </c>
      <c r="CZ1254" s="33" t="s">
        <v>85</v>
      </c>
    </row>
    <row r="1255" spans="1:104" x14ac:dyDescent="0.25">
      <c r="A1255">
        <v>1254</v>
      </c>
      <c r="B1255">
        <v>81</v>
      </c>
      <c r="C1255" s="24" t="s">
        <v>4134</v>
      </c>
      <c r="D1255" s="12">
        <v>4.8548716155229599</v>
      </c>
      <c r="E1255" s="13">
        <v>0.26971508975127551</v>
      </c>
      <c r="F1255" s="7">
        <v>18</v>
      </c>
      <c r="G1255" s="7">
        <f t="shared" si="289"/>
        <v>4.5851565257716844</v>
      </c>
      <c r="H1255" s="15">
        <f t="shared" si="290"/>
        <v>5.1245867052742353</v>
      </c>
      <c r="I1255" s="11">
        <f t="shared" si="285"/>
        <v>5.1437390022805361E-2</v>
      </c>
      <c r="J1255" s="32">
        <f t="shared" si="286"/>
        <v>2.8576327790447421E-3</v>
      </c>
      <c r="K1255" s="32">
        <f t="shared" si="287"/>
        <v>349.93999485626102</v>
      </c>
      <c r="L1255" s="8">
        <v>1</v>
      </c>
      <c r="M1255" s="9">
        <v>0</v>
      </c>
      <c r="N1255" s="8">
        <v>0</v>
      </c>
      <c r="O1255" s="9">
        <v>0</v>
      </c>
      <c r="P1255" s="9">
        <v>0</v>
      </c>
      <c r="Q1255" s="9">
        <v>1</v>
      </c>
      <c r="R1255" s="9">
        <v>0</v>
      </c>
      <c r="S1255" s="8">
        <v>122141</v>
      </c>
      <c r="T1255" s="9">
        <v>6</v>
      </c>
      <c r="U1255" s="9">
        <f t="shared" si="291"/>
        <v>122134</v>
      </c>
      <c r="V1255" s="9">
        <f t="shared" si="292"/>
        <v>62</v>
      </c>
      <c r="W1255" s="7">
        <v>14</v>
      </c>
      <c r="X1255" s="7">
        <f t="shared" si="288"/>
        <v>21</v>
      </c>
      <c r="Y1255" s="9">
        <v>0</v>
      </c>
      <c r="Z1255" s="9">
        <v>1</v>
      </c>
      <c r="AA1255" s="9">
        <v>1</v>
      </c>
      <c r="AB1255" s="9">
        <v>0</v>
      </c>
      <c r="AC1255" s="9">
        <v>0</v>
      </c>
      <c r="AD1255" s="29">
        <v>0</v>
      </c>
      <c r="AE1255" s="9">
        <v>0</v>
      </c>
      <c r="AF1255" s="9">
        <v>1</v>
      </c>
      <c r="AG1255" s="29">
        <v>0</v>
      </c>
      <c r="AH1255" s="9">
        <v>1</v>
      </c>
      <c r="AI1255" s="29">
        <v>0</v>
      </c>
      <c r="AJ1255" s="20">
        <v>2003</v>
      </c>
      <c r="AK1255" s="32">
        <v>0</v>
      </c>
      <c r="AL1255" s="32">
        <v>0</v>
      </c>
      <c r="AM1255" s="32">
        <v>0.5</v>
      </c>
      <c r="AN1255" s="42">
        <v>0.5</v>
      </c>
      <c r="AO1255" s="41">
        <v>1</v>
      </c>
      <c r="AP1255" s="17">
        <v>0</v>
      </c>
      <c r="AQ1255">
        <v>1</v>
      </c>
      <c r="AR1255" s="39">
        <v>0</v>
      </c>
      <c r="AS1255" t="s">
        <v>98</v>
      </c>
      <c r="AT1255" s="39" t="s">
        <v>98</v>
      </c>
      <c r="AU1255">
        <v>0</v>
      </c>
      <c r="AV1255" s="17">
        <v>1</v>
      </c>
      <c r="AW1255" t="s">
        <v>98</v>
      </c>
      <c r="AX1255" s="17" t="s">
        <v>98</v>
      </c>
      <c r="AY1255" s="17" t="s">
        <v>233</v>
      </c>
      <c r="AZ1255">
        <v>1</v>
      </c>
      <c r="BA1255">
        <v>0</v>
      </c>
      <c r="BB1255">
        <v>0</v>
      </c>
      <c r="BC1255">
        <v>0</v>
      </c>
      <c r="BD1255">
        <v>0</v>
      </c>
      <c r="BE1255">
        <v>0</v>
      </c>
      <c r="BF1255" s="17">
        <v>0</v>
      </c>
      <c r="BG1255">
        <v>1</v>
      </c>
      <c r="BH1255">
        <v>0</v>
      </c>
      <c r="BI1255" s="17">
        <v>0</v>
      </c>
      <c r="BJ1255">
        <v>33391</v>
      </c>
      <c r="BK1255">
        <v>15778</v>
      </c>
      <c r="BL1255" s="24">
        <v>41</v>
      </c>
      <c r="BM1255">
        <v>1</v>
      </c>
      <c r="BN1255">
        <v>0</v>
      </c>
      <c r="BO1255">
        <v>0</v>
      </c>
      <c r="BP1255">
        <v>0</v>
      </c>
      <c r="BQ1255">
        <v>0</v>
      </c>
      <c r="BR1255">
        <v>0</v>
      </c>
      <c r="BS1255">
        <v>0</v>
      </c>
      <c r="BT1255" s="17">
        <v>0</v>
      </c>
      <c r="BU1255">
        <v>1</v>
      </c>
      <c r="BV1255">
        <v>0</v>
      </c>
      <c r="BW1255">
        <v>0</v>
      </c>
      <c r="BX1255" s="17">
        <v>0</v>
      </c>
      <c r="BY1255">
        <v>0</v>
      </c>
      <c r="BZ1255">
        <v>0</v>
      </c>
      <c r="CA1255">
        <v>0</v>
      </c>
      <c r="CB1255">
        <v>0</v>
      </c>
      <c r="CC1255" s="17">
        <v>0</v>
      </c>
      <c r="CD1255">
        <v>1</v>
      </c>
      <c r="CE1255">
        <v>1</v>
      </c>
      <c r="CF1255">
        <v>0</v>
      </c>
      <c r="CG1255">
        <v>0</v>
      </c>
      <c r="CH1255">
        <v>1</v>
      </c>
      <c r="CI1255">
        <v>0</v>
      </c>
      <c r="CJ1255">
        <v>0</v>
      </c>
      <c r="CK1255">
        <v>0</v>
      </c>
      <c r="CL1255">
        <v>0</v>
      </c>
      <c r="CM1255">
        <v>0</v>
      </c>
      <c r="CN1255">
        <v>1</v>
      </c>
      <c r="CO1255" s="17">
        <v>0</v>
      </c>
      <c r="CP1255">
        <v>0.52800000000000002</v>
      </c>
      <c r="CQ1255">
        <v>17</v>
      </c>
      <c r="CR1255">
        <v>1</v>
      </c>
      <c r="CS1255">
        <v>0</v>
      </c>
      <c r="CT1255">
        <v>23</v>
      </c>
      <c r="CZ1255" s="33" t="s">
        <v>85</v>
      </c>
    </row>
    <row r="1256" spans="1:104" x14ac:dyDescent="0.25">
      <c r="A1256">
        <v>1255</v>
      </c>
      <c r="B1256">
        <v>81</v>
      </c>
      <c r="C1256" s="24" t="s">
        <v>4134</v>
      </c>
      <c r="D1256" s="12">
        <v>6.0550160277257126</v>
      </c>
      <c r="E1256" s="13">
        <v>0.26038167754082658</v>
      </c>
      <c r="F1256" s="7">
        <v>23.254385964912281</v>
      </c>
      <c r="G1256" s="7">
        <f t="shared" si="289"/>
        <v>5.7946343501848858</v>
      </c>
      <c r="H1256" s="15">
        <f t="shared" si="290"/>
        <v>6.3153977052665393</v>
      </c>
      <c r="I1256" s="11">
        <f t="shared" si="285"/>
        <v>6.6393758809793674E-2</v>
      </c>
      <c r="J1256" s="32">
        <f t="shared" si="286"/>
        <v>2.855106942405311E-3</v>
      </c>
      <c r="K1256" s="32">
        <f t="shared" si="287"/>
        <v>350.24957739675449</v>
      </c>
      <c r="L1256" s="8">
        <v>1</v>
      </c>
      <c r="M1256" s="9">
        <v>0</v>
      </c>
      <c r="N1256" s="8">
        <v>0</v>
      </c>
      <c r="O1256" s="9">
        <v>0</v>
      </c>
      <c r="P1256" s="9">
        <v>0</v>
      </c>
      <c r="Q1256" s="9">
        <v>1</v>
      </c>
      <c r="R1256" s="9">
        <v>0</v>
      </c>
      <c r="S1256" s="8">
        <v>122141</v>
      </c>
      <c r="T1256" s="9">
        <v>6</v>
      </c>
      <c r="U1256" s="9">
        <f t="shared" si="291"/>
        <v>122134</v>
      </c>
      <c r="V1256" s="9">
        <f t="shared" si="292"/>
        <v>62</v>
      </c>
      <c r="W1256" s="7">
        <v>14</v>
      </c>
      <c r="X1256" s="7">
        <f t="shared" si="288"/>
        <v>21</v>
      </c>
      <c r="Y1256" s="9">
        <v>0</v>
      </c>
      <c r="Z1256" s="9">
        <v>1</v>
      </c>
      <c r="AA1256" s="9">
        <v>1</v>
      </c>
      <c r="AB1256" s="9">
        <v>0</v>
      </c>
      <c r="AC1256" s="9">
        <v>0</v>
      </c>
      <c r="AD1256" s="29">
        <v>0</v>
      </c>
      <c r="AE1256" s="9">
        <v>0</v>
      </c>
      <c r="AF1256" s="9">
        <v>1</v>
      </c>
      <c r="AG1256" s="29">
        <v>0</v>
      </c>
      <c r="AH1256" s="9">
        <v>1</v>
      </c>
      <c r="AI1256" s="29">
        <v>0</v>
      </c>
      <c r="AJ1256" s="20">
        <v>2004</v>
      </c>
      <c r="AK1256" s="32">
        <v>0</v>
      </c>
      <c r="AL1256" s="32">
        <v>0</v>
      </c>
      <c r="AM1256" s="32">
        <v>0.5</v>
      </c>
      <c r="AN1256" s="42">
        <v>0.5</v>
      </c>
      <c r="AO1256" s="41">
        <v>1</v>
      </c>
      <c r="AP1256" s="17">
        <v>0</v>
      </c>
      <c r="AQ1256">
        <v>1</v>
      </c>
      <c r="AR1256" s="39">
        <v>0</v>
      </c>
      <c r="AS1256" t="s">
        <v>98</v>
      </c>
      <c r="AT1256" s="39" t="s">
        <v>98</v>
      </c>
      <c r="AU1256">
        <v>0</v>
      </c>
      <c r="AV1256" s="17">
        <v>1</v>
      </c>
      <c r="AW1256" t="s">
        <v>98</v>
      </c>
      <c r="AX1256" s="17" t="s">
        <v>98</v>
      </c>
      <c r="AY1256" s="17" t="s">
        <v>233</v>
      </c>
      <c r="AZ1256">
        <v>1</v>
      </c>
      <c r="BA1256">
        <v>0</v>
      </c>
      <c r="BB1256">
        <v>0</v>
      </c>
      <c r="BC1256">
        <v>0</v>
      </c>
      <c r="BD1256">
        <v>0</v>
      </c>
      <c r="BE1256">
        <v>0</v>
      </c>
      <c r="BF1256" s="17">
        <v>0</v>
      </c>
      <c r="BG1256">
        <v>1</v>
      </c>
      <c r="BH1256">
        <v>0</v>
      </c>
      <c r="BI1256" s="17">
        <v>0</v>
      </c>
      <c r="BJ1256">
        <v>34330</v>
      </c>
      <c r="BK1256">
        <v>15367</v>
      </c>
      <c r="BL1256" s="24">
        <v>41</v>
      </c>
      <c r="BM1256">
        <v>1</v>
      </c>
      <c r="BN1256">
        <v>0</v>
      </c>
      <c r="BO1256">
        <v>0</v>
      </c>
      <c r="BP1256">
        <v>0</v>
      </c>
      <c r="BQ1256">
        <v>0</v>
      </c>
      <c r="BR1256">
        <v>0</v>
      </c>
      <c r="BS1256">
        <v>0</v>
      </c>
      <c r="BT1256" s="17">
        <v>0</v>
      </c>
      <c r="BU1256">
        <v>1</v>
      </c>
      <c r="BV1256">
        <v>0</v>
      </c>
      <c r="BW1256">
        <v>0</v>
      </c>
      <c r="BX1256" s="17">
        <v>0</v>
      </c>
      <c r="BY1256">
        <v>0</v>
      </c>
      <c r="BZ1256">
        <v>0</v>
      </c>
      <c r="CA1256">
        <v>0</v>
      </c>
      <c r="CB1256">
        <v>0</v>
      </c>
      <c r="CC1256" s="17">
        <v>0</v>
      </c>
      <c r="CD1256">
        <v>1</v>
      </c>
      <c r="CE1256">
        <v>1</v>
      </c>
      <c r="CF1256">
        <v>0</v>
      </c>
      <c r="CG1256">
        <v>0</v>
      </c>
      <c r="CH1256">
        <v>1</v>
      </c>
      <c r="CI1256">
        <v>0</v>
      </c>
      <c r="CJ1256">
        <v>0</v>
      </c>
      <c r="CK1256">
        <v>0</v>
      </c>
      <c r="CL1256">
        <v>0</v>
      </c>
      <c r="CM1256">
        <v>0</v>
      </c>
      <c r="CN1256">
        <v>1</v>
      </c>
      <c r="CO1256" s="17">
        <v>0</v>
      </c>
      <c r="CP1256">
        <v>0.52800000000000002</v>
      </c>
      <c r="CQ1256">
        <v>17</v>
      </c>
      <c r="CR1256">
        <v>1</v>
      </c>
      <c r="CS1256">
        <v>0</v>
      </c>
      <c r="CT1256">
        <v>23</v>
      </c>
      <c r="CZ1256" s="33" t="s">
        <v>85</v>
      </c>
    </row>
    <row r="1257" spans="1:104" x14ac:dyDescent="0.25">
      <c r="A1257">
        <v>1256</v>
      </c>
      <c r="B1257">
        <v>81</v>
      </c>
      <c r="C1257" s="24" t="s">
        <v>4134</v>
      </c>
      <c r="D1257" s="12">
        <v>6.1031862143922533</v>
      </c>
      <c r="E1257" s="13">
        <v>0.25791325438531199</v>
      </c>
      <c r="F1257" s="7">
        <v>23.663716814159301</v>
      </c>
      <c r="G1257" s="7">
        <f t="shared" si="289"/>
        <v>5.8452729600069411</v>
      </c>
      <c r="H1257" s="15">
        <f t="shared" si="290"/>
        <v>6.3610994687775655</v>
      </c>
      <c r="I1257" s="11">
        <f t="shared" si="285"/>
        <v>6.7557154249473353E-2</v>
      </c>
      <c r="J1257" s="32">
        <f t="shared" si="286"/>
        <v>2.854883481746629E-3</v>
      </c>
      <c r="K1257" s="32">
        <f t="shared" si="287"/>
        <v>350.27699252657277</v>
      </c>
      <c r="L1257" s="8">
        <v>1</v>
      </c>
      <c r="M1257" s="9">
        <v>0</v>
      </c>
      <c r="N1257" s="8">
        <v>0</v>
      </c>
      <c r="O1257" s="9">
        <v>0</v>
      </c>
      <c r="P1257" s="9">
        <v>0</v>
      </c>
      <c r="Q1257" s="9">
        <v>1</v>
      </c>
      <c r="R1257" s="9">
        <v>0</v>
      </c>
      <c r="S1257" s="8">
        <v>122141</v>
      </c>
      <c r="T1257" s="9">
        <v>6</v>
      </c>
      <c r="U1257" s="9">
        <f t="shared" si="291"/>
        <v>122134</v>
      </c>
      <c r="V1257" s="9">
        <f t="shared" si="292"/>
        <v>62</v>
      </c>
      <c r="W1257" s="7">
        <v>14</v>
      </c>
      <c r="X1257" s="7">
        <f t="shared" si="288"/>
        <v>21</v>
      </c>
      <c r="Y1257" s="9">
        <v>0</v>
      </c>
      <c r="Z1257" s="9">
        <v>1</v>
      </c>
      <c r="AA1257" s="9">
        <v>1</v>
      </c>
      <c r="AB1257" s="9">
        <v>0</v>
      </c>
      <c r="AC1257" s="9">
        <v>0</v>
      </c>
      <c r="AD1257" s="29">
        <v>0</v>
      </c>
      <c r="AE1257" s="9">
        <v>0</v>
      </c>
      <c r="AF1257" s="9">
        <v>1</v>
      </c>
      <c r="AG1257" s="29">
        <v>0</v>
      </c>
      <c r="AH1257" s="9">
        <v>1</v>
      </c>
      <c r="AI1257" s="29">
        <v>0</v>
      </c>
      <c r="AJ1257" s="20">
        <v>2005</v>
      </c>
      <c r="AK1257" s="32">
        <v>0</v>
      </c>
      <c r="AL1257" s="32">
        <v>0</v>
      </c>
      <c r="AM1257" s="32">
        <v>0.5</v>
      </c>
      <c r="AN1257" s="42">
        <v>0.5</v>
      </c>
      <c r="AO1257" s="41">
        <v>1</v>
      </c>
      <c r="AP1257" s="17">
        <v>0</v>
      </c>
      <c r="AQ1257">
        <v>1</v>
      </c>
      <c r="AR1257" s="39">
        <v>0</v>
      </c>
      <c r="AS1257" t="s">
        <v>98</v>
      </c>
      <c r="AT1257" s="39" t="s">
        <v>98</v>
      </c>
      <c r="AU1257">
        <v>0</v>
      </c>
      <c r="AV1257" s="17">
        <v>1</v>
      </c>
      <c r="AW1257" t="s">
        <v>98</v>
      </c>
      <c r="AX1257" s="17" t="s">
        <v>98</v>
      </c>
      <c r="AY1257" s="17" t="s">
        <v>233</v>
      </c>
      <c r="AZ1257">
        <v>1</v>
      </c>
      <c r="BA1257">
        <v>0</v>
      </c>
      <c r="BB1257">
        <v>0</v>
      </c>
      <c r="BC1257">
        <v>0</v>
      </c>
      <c r="BD1257">
        <v>0</v>
      </c>
      <c r="BE1257">
        <v>0</v>
      </c>
      <c r="BF1257" s="17">
        <v>0</v>
      </c>
      <c r="BG1257">
        <v>1</v>
      </c>
      <c r="BH1257">
        <v>0</v>
      </c>
      <c r="BI1257" s="17">
        <v>0</v>
      </c>
      <c r="BJ1257">
        <v>35220</v>
      </c>
      <c r="BK1257">
        <v>14863</v>
      </c>
      <c r="BL1257" s="24">
        <v>41</v>
      </c>
      <c r="BM1257">
        <v>1</v>
      </c>
      <c r="BN1257">
        <v>0</v>
      </c>
      <c r="BO1257">
        <v>0</v>
      </c>
      <c r="BP1257">
        <v>0</v>
      </c>
      <c r="BQ1257">
        <v>0</v>
      </c>
      <c r="BR1257">
        <v>0</v>
      </c>
      <c r="BS1257">
        <v>0</v>
      </c>
      <c r="BT1257" s="17">
        <v>0</v>
      </c>
      <c r="BU1257">
        <v>1</v>
      </c>
      <c r="BV1257">
        <v>0</v>
      </c>
      <c r="BW1257">
        <v>0</v>
      </c>
      <c r="BX1257" s="17">
        <v>0</v>
      </c>
      <c r="BY1257">
        <v>0</v>
      </c>
      <c r="BZ1257">
        <v>0</v>
      </c>
      <c r="CA1257">
        <v>0</v>
      </c>
      <c r="CB1257">
        <v>0</v>
      </c>
      <c r="CC1257" s="17">
        <v>0</v>
      </c>
      <c r="CD1257">
        <v>1</v>
      </c>
      <c r="CE1257">
        <v>1</v>
      </c>
      <c r="CF1257">
        <v>0</v>
      </c>
      <c r="CG1257">
        <v>0</v>
      </c>
      <c r="CH1257">
        <v>1</v>
      </c>
      <c r="CI1257">
        <v>0</v>
      </c>
      <c r="CJ1257">
        <v>0</v>
      </c>
      <c r="CK1257">
        <v>0</v>
      </c>
      <c r="CL1257">
        <v>0</v>
      </c>
      <c r="CM1257">
        <v>0</v>
      </c>
      <c r="CN1257">
        <v>1</v>
      </c>
      <c r="CO1257" s="17">
        <v>0</v>
      </c>
      <c r="CP1257">
        <v>0.52800000000000002</v>
      </c>
      <c r="CQ1257">
        <v>17</v>
      </c>
      <c r="CR1257">
        <v>1</v>
      </c>
      <c r="CS1257">
        <v>0</v>
      </c>
      <c r="CT1257">
        <v>23</v>
      </c>
      <c r="CZ1257" s="33" t="s">
        <v>85</v>
      </c>
    </row>
    <row r="1258" spans="1:104" x14ac:dyDescent="0.25">
      <c r="A1258">
        <v>1257</v>
      </c>
      <c r="B1258">
        <v>81</v>
      </c>
      <c r="C1258" s="24" t="s">
        <v>4134</v>
      </c>
      <c r="D1258" s="12">
        <v>5.956376686582443</v>
      </c>
      <c r="E1258" s="13">
        <v>0.26533782474791218</v>
      </c>
      <c r="F1258" s="7">
        <v>22.448275862068972</v>
      </c>
      <c r="G1258" s="7">
        <f t="shared" si="289"/>
        <v>5.6910388618345307</v>
      </c>
      <c r="H1258" s="15">
        <f t="shared" si="290"/>
        <v>6.2217145113303554</v>
      </c>
      <c r="I1258" s="11">
        <f t="shared" si="285"/>
        <v>6.4101854435481012E-2</v>
      </c>
      <c r="J1258" s="32">
        <f t="shared" si="286"/>
        <v>2.8555357582625948E-3</v>
      </c>
      <c r="K1258" s="32">
        <f t="shared" si="287"/>
        <v>350.19698041128157</v>
      </c>
      <c r="L1258" s="8">
        <v>1</v>
      </c>
      <c r="M1258" s="9">
        <v>0</v>
      </c>
      <c r="N1258" s="8">
        <v>0</v>
      </c>
      <c r="O1258" s="9">
        <v>0</v>
      </c>
      <c r="P1258" s="9">
        <v>0</v>
      </c>
      <c r="Q1258" s="9">
        <v>1</v>
      </c>
      <c r="R1258" s="9">
        <v>0</v>
      </c>
      <c r="S1258" s="8">
        <v>122141</v>
      </c>
      <c r="T1258" s="9">
        <v>6</v>
      </c>
      <c r="U1258" s="9">
        <f t="shared" si="291"/>
        <v>122134</v>
      </c>
      <c r="V1258" s="9">
        <f t="shared" si="292"/>
        <v>62</v>
      </c>
      <c r="W1258" s="7">
        <v>14</v>
      </c>
      <c r="X1258" s="7">
        <f t="shared" si="288"/>
        <v>21</v>
      </c>
      <c r="Y1258" s="9">
        <v>0</v>
      </c>
      <c r="Z1258" s="9">
        <v>1</v>
      </c>
      <c r="AA1258" s="9">
        <v>1</v>
      </c>
      <c r="AB1258" s="9">
        <v>0</v>
      </c>
      <c r="AC1258" s="9">
        <v>0</v>
      </c>
      <c r="AD1258" s="29">
        <v>0</v>
      </c>
      <c r="AE1258" s="9">
        <v>0</v>
      </c>
      <c r="AF1258" s="9">
        <v>1</v>
      </c>
      <c r="AG1258" s="29">
        <v>0</v>
      </c>
      <c r="AH1258" s="9">
        <v>1</v>
      </c>
      <c r="AI1258" s="29">
        <v>0</v>
      </c>
      <c r="AJ1258" s="20">
        <v>2006</v>
      </c>
      <c r="AK1258" s="32">
        <v>0</v>
      </c>
      <c r="AL1258" s="32">
        <v>0</v>
      </c>
      <c r="AM1258" s="32">
        <v>0.5</v>
      </c>
      <c r="AN1258" s="42">
        <v>0.5</v>
      </c>
      <c r="AO1258" s="41">
        <v>1</v>
      </c>
      <c r="AP1258" s="17">
        <v>0</v>
      </c>
      <c r="AQ1258">
        <v>1</v>
      </c>
      <c r="AR1258" s="39">
        <v>0</v>
      </c>
      <c r="AS1258" t="s">
        <v>98</v>
      </c>
      <c r="AT1258" s="39" t="s">
        <v>98</v>
      </c>
      <c r="AU1258">
        <v>0</v>
      </c>
      <c r="AV1258" s="17">
        <v>1</v>
      </c>
      <c r="AW1258" t="s">
        <v>98</v>
      </c>
      <c r="AX1258" s="17" t="s">
        <v>98</v>
      </c>
      <c r="AY1258" s="17" t="s">
        <v>233</v>
      </c>
      <c r="AZ1258">
        <v>1</v>
      </c>
      <c r="BA1258">
        <v>0</v>
      </c>
      <c r="BB1258">
        <v>0</v>
      </c>
      <c r="BC1258">
        <v>0</v>
      </c>
      <c r="BD1258">
        <v>0</v>
      </c>
      <c r="BE1258">
        <v>0</v>
      </c>
      <c r="BF1258" s="17">
        <v>0</v>
      </c>
      <c r="BG1258">
        <v>1</v>
      </c>
      <c r="BH1258">
        <v>0</v>
      </c>
      <c r="BI1258" s="17">
        <v>0</v>
      </c>
      <c r="BJ1258">
        <v>35893</v>
      </c>
      <c r="BK1258">
        <v>14398</v>
      </c>
      <c r="BL1258" s="24">
        <v>41</v>
      </c>
      <c r="BM1258">
        <v>1</v>
      </c>
      <c r="BN1258">
        <v>0</v>
      </c>
      <c r="BO1258">
        <v>0</v>
      </c>
      <c r="BP1258">
        <v>0</v>
      </c>
      <c r="BQ1258">
        <v>0</v>
      </c>
      <c r="BR1258">
        <v>0</v>
      </c>
      <c r="BS1258">
        <v>0</v>
      </c>
      <c r="BT1258" s="17">
        <v>0</v>
      </c>
      <c r="BU1258">
        <v>1</v>
      </c>
      <c r="BV1258">
        <v>0</v>
      </c>
      <c r="BW1258">
        <v>0</v>
      </c>
      <c r="BX1258" s="17">
        <v>0</v>
      </c>
      <c r="BY1258">
        <v>0</v>
      </c>
      <c r="BZ1258">
        <v>0</v>
      </c>
      <c r="CA1258">
        <v>0</v>
      </c>
      <c r="CB1258">
        <v>0</v>
      </c>
      <c r="CC1258" s="17">
        <v>0</v>
      </c>
      <c r="CD1258">
        <v>1</v>
      </c>
      <c r="CE1258">
        <v>1</v>
      </c>
      <c r="CF1258">
        <v>0</v>
      </c>
      <c r="CG1258">
        <v>0</v>
      </c>
      <c r="CH1258">
        <v>1</v>
      </c>
      <c r="CI1258">
        <v>0</v>
      </c>
      <c r="CJ1258">
        <v>0</v>
      </c>
      <c r="CK1258">
        <v>0</v>
      </c>
      <c r="CL1258">
        <v>0</v>
      </c>
      <c r="CM1258">
        <v>0</v>
      </c>
      <c r="CN1258">
        <v>1</v>
      </c>
      <c r="CO1258" s="17">
        <v>0</v>
      </c>
      <c r="CP1258">
        <v>0.52800000000000002</v>
      </c>
      <c r="CQ1258">
        <v>17</v>
      </c>
      <c r="CR1258">
        <v>1</v>
      </c>
      <c r="CS1258">
        <v>0</v>
      </c>
      <c r="CT1258">
        <v>23</v>
      </c>
      <c r="CZ1258" s="33" t="s">
        <v>85</v>
      </c>
    </row>
    <row r="1259" spans="1:104" x14ac:dyDescent="0.25">
      <c r="A1259">
        <v>1258</v>
      </c>
      <c r="B1259">
        <v>81</v>
      </c>
      <c r="C1259" s="24" t="s">
        <v>4134</v>
      </c>
      <c r="D1259" s="12">
        <v>5.9227343973171864</v>
      </c>
      <c r="E1259" s="13">
        <v>0.25631617175406679</v>
      </c>
      <c r="F1259" s="7">
        <v>23.107142857142851</v>
      </c>
      <c r="G1259" s="7">
        <f t="shared" si="289"/>
        <v>5.6664182255631195</v>
      </c>
      <c r="H1259" s="15">
        <f t="shared" si="290"/>
        <v>6.1790505690712534</v>
      </c>
      <c r="I1259" s="11">
        <f t="shared" si="285"/>
        <v>6.5975199659029579E-2</v>
      </c>
      <c r="J1259" s="32">
        <f t="shared" si="286"/>
        <v>2.855186384007463E-3</v>
      </c>
      <c r="K1259" s="32">
        <f t="shared" si="287"/>
        <v>350.23983218791722</v>
      </c>
      <c r="L1259" s="8">
        <v>1</v>
      </c>
      <c r="M1259" s="9">
        <v>0</v>
      </c>
      <c r="N1259" s="8">
        <v>0</v>
      </c>
      <c r="O1259" s="9">
        <v>0</v>
      </c>
      <c r="P1259" s="9">
        <v>0</v>
      </c>
      <c r="Q1259" s="9">
        <v>1</v>
      </c>
      <c r="R1259" s="9">
        <v>0</v>
      </c>
      <c r="S1259" s="8">
        <v>122141</v>
      </c>
      <c r="T1259" s="9">
        <v>6</v>
      </c>
      <c r="U1259" s="9">
        <f t="shared" si="291"/>
        <v>122134</v>
      </c>
      <c r="V1259" s="9">
        <f t="shared" si="292"/>
        <v>62</v>
      </c>
      <c r="W1259" s="7">
        <v>14</v>
      </c>
      <c r="X1259" s="7">
        <f t="shared" si="288"/>
        <v>21</v>
      </c>
      <c r="Y1259" s="9">
        <v>0</v>
      </c>
      <c r="Z1259" s="9">
        <v>1</v>
      </c>
      <c r="AA1259" s="9">
        <v>1</v>
      </c>
      <c r="AB1259" s="9">
        <v>0</v>
      </c>
      <c r="AC1259" s="9">
        <v>0</v>
      </c>
      <c r="AD1259" s="29">
        <v>0</v>
      </c>
      <c r="AE1259" s="9">
        <v>0</v>
      </c>
      <c r="AF1259" s="9">
        <v>1</v>
      </c>
      <c r="AG1259" s="29">
        <v>0</v>
      </c>
      <c r="AH1259" s="9">
        <v>1</v>
      </c>
      <c r="AI1259" s="29">
        <v>0</v>
      </c>
      <c r="AJ1259" s="20">
        <v>2007</v>
      </c>
      <c r="AK1259" s="32">
        <v>0</v>
      </c>
      <c r="AL1259" s="32">
        <v>0</v>
      </c>
      <c r="AM1259" s="32">
        <v>0.5</v>
      </c>
      <c r="AN1259" s="42">
        <v>0.5</v>
      </c>
      <c r="AO1259" s="41">
        <v>1</v>
      </c>
      <c r="AP1259" s="17">
        <v>0</v>
      </c>
      <c r="AQ1259">
        <v>1</v>
      </c>
      <c r="AR1259" s="39">
        <v>0</v>
      </c>
      <c r="AS1259" t="s">
        <v>98</v>
      </c>
      <c r="AT1259" s="39" t="s">
        <v>98</v>
      </c>
      <c r="AU1259">
        <v>0</v>
      </c>
      <c r="AV1259" s="17">
        <v>1</v>
      </c>
      <c r="AW1259" t="s">
        <v>98</v>
      </c>
      <c r="AX1259" s="17" t="s">
        <v>98</v>
      </c>
      <c r="AY1259" s="17" t="s">
        <v>233</v>
      </c>
      <c r="AZ1259">
        <v>1</v>
      </c>
      <c r="BA1259">
        <v>0</v>
      </c>
      <c r="BB1259">
        <v>0</v>
      </c>
      <c r="BC1259">
        <v>0</v>
      </c>
      <c r="BD1259">
        <v>0</v>
      </c>
      <c r="BE1259">
        <v>0</v>
      </c>
      <c r="BF1259" s="17">
        <v>0</v>
      </c>
      <c r="BG1259">
        <v>1</v>
      </c>
      <c r="BH1259">
        <v>0</v>
      </c>
      <c r="BI1259" s="17">
        <v>0</v>
      </c>
      <c r="BJ1259">
        <v>36417</v>
      </c>
      <c r="BK1259">
        <v>14833</v>
      </c>
      <c r="BL1259" s="24">
        <v>41</v>
      </c>
      <c r="BM1259">
        <v>1</v>
      </c>
      <c r="BN1259">
        <v>0</v>
      </c>
      <c r="BO1259">
        <v>0</v>
      </c>
      <c r="BP1259">
        <v>0</v>
      </c>
      <c r="BQ1259">
        <v>0</v>
      </c>
      <c r="BR1259">
        <v>0</v>
      </c>
      <c r="BS1259">
        <v>0</v>
      </c>
      <c r="BT1259" s="17">
        <v>0</v>
      </c>
      <c r="BU1259">
        <v>1</v>
      </c>
      <c r="BV1259">
        <v>0</v>
      </c>
      <c r="BW1259">
        <v>0</v>
      </c>
      <c r="BX1259" s="17">
        <v>0</v>
      </c>
      <c r="BY1259">
        <v>0</v>
      </c>
      <c r="BZ1259">
        <v>0</v>
      </c>
      <c r="CA1259">
        <v>0</v>
      </c>
      <c r="CB1259">
        <v>0</v>
      </c>
      <c r="CC1259" s="17">
        <v>0</v>
      </c>
      <c r="CD1259">
        <v>1</v>
      </c>
      <c r="CE1259">
        <v>1</v>
      </c>
      <c r="CF1259">
        <v>0</v>
      </c>
      <c r="CG1259">
        <v>0</v>
      </c>
      <c r="CH1259">
        <v>1</v>
      </c>
      <c r="CI1259">
        <v>0</v>
      </c>
      <c r="CJ1259">
        <v>0</v>
      </c>
      <c r="CK1259">
        <v>0</v>
      </c>
      <c r="CL1259">
        <v>0</v>
      </c>
      <c r="CM1259">
        <v>0</v>
      </c>
      <c r="CN1259">
        <v>1</v>
      </c>
      <c r="CO1259" s="17">
        <v>0</v>
      </c>
      <c r="CP1259">
        <v>0.52800000000000002</v>
      </c>
      <c r="CQ1259">
        <v>17</v>
      </c>
      <c r="CR1259">
        <v>1</v>
      </c>
      <c r="CS1259">
        <v>0</v>
      </c>
      <c r="CT1259">
        <v>23</v>
      </c>
      <c r="CZ1259" s="33" t="s">
        <v>85</v>
      </c>
    </row>
    <row r="1260" spans="1:104" x14ac:dyDescent="0.25">
      <c r="A1260">
        <v>1259</v>
      </c>
      <c r="B1260">
        <v>81</v>
      </c>
      <c r="C1260" s="24" t="s">
        <v>4134</v>
      </c>
      <c r="D1260" s="12">
        <v>6.4261131413112293</v>
      </c>
      <c r="E1260" s="13">
        <v>0.26122411143541591</v>
      </c>
      <c r="F1260" s="7">
        <v>24.6</v>
      </c>
      <c r="G1260" s="7">
        <f t="shared" si="289"/>
        <v>6.1648890298758134</v>
      </c>
      <c r="H1260" s="15">
        <f t="shared" si="290"/>
        <v>6.6873372527466453</v>
      </c>
      <c r="I1260" s="11">
        <f t="shared" si="285"/>
        <v>7.0217204252514542E-2</v>
      </c>
      <c r="J1260" s="32">
        <f t="shared" si="286"/>
        <v>2.8543578964436806E-3</v>
      </c>
      <c r="K1260" s="32">
        <f t="shared" si="287"/>
        <v>350.34149054886433</v>
      </c>
      <c r="L1260" s="8">
        <v>1</v>
      </c>
      <c r="M1260" s="9">
        <v>0</v>
      </c>
      <c r="N1260" s="8">
        <v>0</v>
      </c>
      <c r="O1260" s="9">
        <v>0</v>
      </c>
      <c r="P1260" s="9">
        <v>0</v>
      </c>
      <c r="Q1260" s="9">
        <v>1</v>
      </c>
      <c r="R1260" s="9">
        <v>0</v>
      </c>
      <c r="S1260" s="8">
        <v>122141</v>
      </c>
      <c r="T1260" s="9">
        <v>6</v>
      </c>
      <c r="U1260" s="9">
        <f t="shared" si="291"/>
        <v>122134</v>
      </c>
      <c r="V1260" s="9">
        <f t="shared" si="292"/>
        <v>62</v>
      </c>
      <c r="W1260" s="7">
        <v>14</v>
      </c>
      <c r="X1260" s="7">
        <f t="shared" si="288"/>
        <v>21</v>
      </c>
      <c r="Y1260" s="9">
        <v>0</v>
      </c>
      <c r="Z1260" s="9">
        <v>1</v>
      </c>
      <c r="AA1260" s="9">
        <v>1</v>
      </c>
      <c r="AB1260" s="9">
        <v>0</v>
      </c>
      <c r="AC1260" s="9">
        <v>0</v>
      </c>
      <c r="AD1260" s="29">
        <v>0</v>
      </c>
      <c r="AE1260" s="9">
        <v>0</v>
      </c>
      <c r="AF1260" s="9">
        <v>1</v>
      </c>
      <c r="AG1260" s="29">
        <v>0</v>
      </c>
      <c r="AH1260" s="9">
        <v>1</v>
      </c>
      <c r="AI1260" s="29">
        <v>0</v>
      </c>
      <c r="AJ1260" s="20">
        <v>2008</v>
      </c>
      <c r="AK1260" s="32">
        <v>0</v>
      </c>
      <c r="AL1260" s="32">
        <v>0</v>
      </c>
      <c r="AM1260" s="32">
        <v>0.5</v>
      </c>
      <c r="AN1260" s="42">
        <v>0.5</v>
      </c>
      <c r="AO1260" s="41">
        <v>1</v>
      </c>
      <c r="AP1260" s="17">
        <v>0</v>
      </c>
      <c r="AQ1260">
        <v>1</v>
      </c>
      <c r="AR1260" s="39">
        <v>0</v>
      </c>
      <c r="AS1260" t="s">
        <v>98</v>
      </c>
      <c r="AT1260" s="39" t="s">
        <v>98</v>
      </c>
      <c r="AU1260">
        <v>0</v>
      </c>
      <c r="AV1260" s="17">
        <v>1</v>
      </c>
      <c r="AW1260" t="s">
        <v>98</v>
      </c>
      <c r="AX1260" s="17" t="s">
        <v>98</v>
      </c>
      <c r="AY1260" s="17" t="s">
        <v>233</v>
      </c>
      <c r="AZ1260">
        <v>1</v>
      </c>
      <c r="BA1260">
        <v>0</v>
      </c>
      <c r="BB1260">
        <v>0</v>
      </c>
      <c r="BC1260">
        <v>0</v>
      </c>
      <c r="BD1260">
        <v>0</v>
      </c>
      <c r="BE1260">
        <v>0</v>
      </c>
      <c r="BF1260" s="17">
        <v>0</v>
      </c>
      <c r="BG1260">
        <v>1</v>
      </c>
      <c r="BH1260">
        <v>0</v>
      </c>
      <c r="BI1260" s="17">
        <v>0</v>
      </c>
      <c r="BJ1260">
        <v>36129</v>
      </c>
      <c r="BK1260">
        <v>16117</v>
      </c>
      <c r="BL1260" s="24">
        <v>41</v>
      </c>
      <c r="BM1260">
        <v>1</v>
      </c>
      <c r="BN1260">
        <v>0</v>
      </c>
      <c r="BO1260">
        <v>0</v>
      </c>
      <c r="BP1260">
        <v>0</v>
      </c>
      <c r="BQ1260">
        <v>0</v>
      </c>
      <c r="BR1260">
        <v>0</v>
      </c>
      <c r="BS1260">
        <v>0</v>
      </c>
      <c r="BT1260" s="17">
        <v>0</v>
      </c>
      <c r="BU1260">
        <v>1</v>
      </c>
      <c r="BV1260">
        <v>0</v>
      </c>
      <c r="BW1260">
        <v>0</v>
      </c>
      <c r="BX1260" s="17">
        <v>0</v>
      </c>
      <c r="BY1260">
        <v>0</v>
      </c>
      <c r="BZ1260">
        <v>0</v>
      </c>
      <c r="CA1260">
        <v>0</v>
      </c>
      <c r="CB1260">
        <v>0</v>
      </c>
      <c r="CC1260" s="17">
        <v>0</v>
      </c>
      <c r="CD1260">
        <v>1</v>
      </c>
      <c r="CE1260">
        <v>1</v>
      </c>
      <c r="CF1260">
        <v>0</v>
      </c>
      <c r="CG1260">
        <v>0</v>
      </c>
      <c r="CH1260">
        <v>1</v>
      </c>
      <c r="CI1260">
        <v>0</v>
      </c>
      <c r="CJ1260">
        <v>0</v>
      </c>
      <c r="CK1260">
        <v>0</v>
      </c>
      <c r="CL1260">
        <v>0</v>
      </c>
      <c r="CM1260">
        <v>0</v>
      </c>
      <c r="CN1260">
        <v>1</v>
      </c>
      <c r="CO1260" s="17">
        <v>0</v>
      </c>
      <c r="CP1260">
        <v>0.52800000000000002</v>
      </c>
      <c r="CQ1260">
        <v>17</v>
      </c>
      <c r="CR1260">
        <v>1</v>
      </c>
      <c r="CS1260">
        <v>0</v>
      </c>
      <c r="CT1260">
        <v>23</v>
      </c>
      <c r="CZ1260" s="33" t="s">
        <v>85</v>
      </c>
    </row>
    <row r="1261" spans="1:104" x14ac:dyDescent="0.25">
      <c r="A1261">
        <v>1260</v>
      </c>
      <c r="B1261">
        <v>81</v>
      </c>
      <c r="C1261" s="24" t="s">
        <v>4134</v>
      </c>
      <c r="D1261" s="12">
        <v>6.126200956654837</v>
      </c>
      <c r="E1261" s="13">
        <v>0.25782521717020351</v>
      </c>
      <c r="F1261" s="7">
        <v>23.761061946902661</v>
      </c>
      <c r="G1261" s="7">
        <f t="shared" si="289"/>
        <v>5.8683757394846339</v>
      </c>
      <c r="H1261" s="15">
        <f t="shared" si="290"/>
        <v>6.3840261738250401</v>
      </c>
      <c r="I1261" s="11">
        <f t="shared" si="285"/>
        <v>6.7833787091608949E-2</v>
      </c>
      <c r="J1261" s="32">
        <f t="shared" si="286"/>
        <v>2.8548297733153854E-3</v>
      </c>
      <c r="K1261" s="32">
        <f t="shared" si="287"/>
        <v>350.28358235127797</v>
      </c>
      <c r="L1261" s="8">
        <v>1</v>
      </c>
      <c r="M1261" s="9">
        <v>0</v>
      </c>
      <c r="N1261" s="8">
        <v>0</v>
      </c>
      <c r="O1261" s="9">
        <v>0</v>
      </c>
      <c r="P1261" s="9">
        <v>0</v>
      </c>
      <c r="Q1261" s="9">
        <v>1</v>
      </c>
      <c r="R1261" s="9">
        <v>0</v>
      </c>
      <c r="S1261" s="8">
        <v>122141</v>
      </c>
      <c r="T1261" s="9">
        <v>6</v>
      </c>
      <c r="U1261" s="9">
        <f t="shared" si="291"/>
        <v>122134</v>
      </c>
      <c r="V1261" s="9">
        <f t="shared" si="292"/>
        <v>62</v>
      </c>
      <c r="W1261" s="7">
        <v>14</v>
      </c>
      <c r="X1261" s="7">
        <f t="shared" si="288"/>
        <v>21</v>
      </c>
      <c r="Y1261" s="9">
        <v>0</v>
      </c>
      <c r="Z1261" s="9">
        <v>1</v>
      </c>
      <c r="AA1261" s="9">
        <v>1</v>
      </c>
      <c r="AB1261" s="9">
        <v>0</v>
      </c>
      <c r="AC1261" s="9">
        <v>0</v>
      </c>
      <c r="AD1261" s="29">
        <v>0</v>
      </c>
      <c r="AE1261" s="9">
        <v>0</v>
      </c>
      <c r="AF1261" s="9">
        <v>1</v>
      </c>
      <c r="AG1261" s="29">
        <v>0</v>
      </c>
      <c r="AH1261" s="9">
        <v>1</v>
      </c>
      <c r="AI1261" s="29">
        <v>0</v>
      </c>
      <c r="AJ1261" s="20">
        <v>2009</v>
      </c>
      <c r="AK1261" s="32">
        <v>0</v>
      </c>
      <c r="AL1261" s="32">
        <v>0</v>
      </c>
      <c r="AM1261" s="32">
        <v>0.5</v>
      </c>
      <c r="AN1261" s="42">
        <v>0.5</v>
      </c>
      <c r="AO1261" s="41">
        <v>1</v>
      </c>
      <c r="AP1261" s="17">
        <v>0</v>
      </c>
      <c r="AQ1261">
        <v>1</v>
      </c>
      <c r="AR1261" s="39">
        <v>0</v>
      </c>
      <c r="AS1261" t="s">
        <v>98</v>
      </c>
      <c r="AT1261" s="39" t="s">
        <v>98</v>
      </c>
      <c r="AU1261">
        <v>0</v>
      </c>
      <c r="AV1261" s="17">
        <v>1</v>
      </c>
      <c r="AW1261" t="s">
        <v>98</v>
      </c>
      <c r="AX1261" s="17" t="s">
        <v>98</v>
      </c>
      <c r="AY1261" s="17" t="s">
        <v>233</v>
      </c>
      <c r="AZ1261">
        <v>1</v>
      </c>
      <c r="BA1261">
        <v>0</v>
      </c>
      <c r="BB1261">
        <v>0</v>
      </c>
      <c r="BC1261">
        <v>0</v>
      </c>
      <c r="BD1261">
        <v>0</v>
      </c>
      <c r="BE1261">
        <v>0</v>
      </c>
      <c r="BF1261" s="17">
        <v>0</v>
      </c>
      <c r="BG1261">
        <v>1</v>
      </c>
      <c r="BH1261">
        <v>0</v>
      </c>
      <c r="BI1261" s="17">
        <v>0</v>
      </c>
      <c r="BJ1261">
        <v>35346</v>
      </c>
      <c r="BK1261">
        <v>18013</v>
      </c>
      <c r="BL1261" s="24">
        <v>41</v>
      </c>
      <c r="BM1261">
        <v>1</v>
      </c>
      <c r="BN1261">
        <v>0</v>
      </c>
      <c r="BO1261">
        <v>0</v>
      </c>
      <c r="BP1261">
        <v>0</v>
      </c>
      <c r="BQ1261">
        <v>0</v>
      </c>
      <c r="BR1261">
        <v>0</v>
      </c>
      <c r="BS1261">
        <v>0</v>
      </c>
      <c r="BT1261" s="17">
        <v>0</v>
      </c>
      <c r="BU1261">
        <v>1</v>
      </c>
      <c r="BV1261">
        <v>0</v>
      </c>
      <c r="BW1261">
        <v>0</v>
      </c>
      <c r="BX1261" s="17">
        <v>0</v>
      </c>
      <c r="BY1261">
        <v>0</v>
      </c>
      <c r="BZ1261">
        <v>0</v>
      </c>
      <c r="CA1261">
        <v>0</v>
      </c>
      <c r="CB1261">
        <v>0</v>
      </c>
      <c r="CC1261" s="17">
        <v>0</v>
      </c>
      <c r="CD1261">
        <v>1</v>
      </c>
      <c r="CE1261">
        <v>1</v>
      </c>
      <c r="CF1261">
        <v>0</v>
      </c>
      <c r="CG1261">
        <v>0</v>
      </c>
      <c r="CH1261">
        <v>1</v>
      </c>
      <c r="CI1261">
        <v>0</v>
      </c>
      <c r="CJ1261">
        <v>0</v>
      </c>
      <c r="CK1261">
        <v>0</v>
      </c>
      <c r="CL1261">
        <v>0</v>
      </c>
      <c r="CM1261">
        <v>0</v>
      </c>
      <c r="CN1261">
        <v>1</v>
      </c>
      <c r="CO1261" s="17">
        <v>0</v>
      </c>
      <c r="CP1261">
        <v>0.52800000000000002</v>
      </c>
      <c r="CQ1261">
        <v>17</v>
      </c>
      <c r="CR1261">
        <v>1</v>
      </c>
      <c r="CS1261">
        <v>0</v>
      </c>
      <c r="CT1261">
        <v>23</v>
      </c>
      <c r="CZ1261" s="33" t="s">
        <v>85</v>
      </c>
    </row>
    <row r="1262" spans="1:104" x14ac:dyDescent="0.25">
      <c r="A1262">
        <v>1261</v>
      </c>
      <c r="B1262">
        <v>81</v>
      </c>
      <c r="C1262" s="24" t="s">
        <v>4134</v>
      </c>
      <c r="D1262" s="12">
        <v>6.2535572200919542</v>
      </c>
      <c r="E1262" s="13">
        <v>0.25961599529879198</v>
      </c>
      <c r="F1262" s="7">
        <v>24.087719298245609</v>
      </c>
      <c r="G1262" s="7">
        <f t="shared" si="289"/>
        <v>5.9939412247931623</v>
      </c>
      <c r="H1262" s="15">
        <f t="shared" si="290"/>
        <v>6.5131732153907462</v>
      </c>
      <c r="I1262" s="11">
        <f t="shared" si="285"/>
        <v>6.8761958687248298E-2</v>
      </c>
      <c r="J1262" s="32">
        <f t="shared" si="286"/>
        <v>2.8546479571545185E-3</v>
      </c>
      <c r="K1262" s="32">
        <f t="shared" si="287"/>
        <v>350.30589235836595</v>
      </c>
      <c r="L1262" s="8">
        <v>1</v>
      </c>
      <c r="M1262" s="9">
        <v>0</v>
      </c>
      <c r="N1262" s="8">
        <v>0</v>
      </c>
      <c r="O1262" s="9">
        <v>0</v>
      </c>
      <c r="P1262" s="9">
        <v>0</v>
      </c>
      <c r="Q1262" s="9">
        <v>1</v>
      </c>
      <c r="R1262" s="9">
        <v>0</v>
      </c>
      <c r="S1262" s="8">
        <v>122141</v>
      </c>
      <c r="T1262" s="9">
        <v>6</v>
      </c>
      <c r="U1262" s="9">
        <f t="shared" si="291"/>
        <v>122134</v>
      </c>
      <c r="V1262" s="9">
        <f t="shared" si="292"/>
        <v>62</v>
      </c>
      <c r="W1262" s="7">
        <v>14</v>
      </c>
      <c r="X1262" s="7">
        <f t="shared" si="288"/>
        <v>21</v>
      </c>
      <c r="Y1262" s="9">
        <v>0</v>
      </c>
      <c r="Z1262" s="9">
        <v>1</v>
      </c>
      <c r="AA1262" s="9">
        <v>1</v>
      </c>
      <c r="AB1262" s="9">
        <v>0</v>
      </c>
      <c r="AC1262" s="9">
        <v>0</v>
      </c>
      <c r="AD1262" s="29">
        <v>0</v>
      </c>
      <c r="AE1262" s="9">
        <v>0</v>
      </c>
      <c r="AF1262" s="9">
        <v>1</v>
      </c>
      <c r="AG1262" s="29">
        <v>0</v>
      </c>
      <c r="AH1262" s="9">
        <v>1</v>
      </c>
      <c r="AI1262" s="29">
        <v>0</v>
      </c>
      <c r="AJ1262" s="20">
        <v>2010</v>
      </c>
      <c r="AK1262" s="32">
        <v>0</v>
      </c>
      <c r="AL1262" s="32">
        <v>0</v>
      </c>
      <c r="AM1262" s="32">
        <v>0.5</v>
      </c>
      <c r="AN1262" s="42">
        <v>0.5</v>
      </c>
      <c r="AO1262" s="41">
        <v>1</v>
      </c>
      <c r="AP1262" s="17">
        <v>0</v>
      </c>
      <c r="AQ1262">
        <v>1</v>
      </c>
      <c r="AR1262" s="39">
        <v>0</v>
      </c>
      <c r="AS1262" t="s">
        <v>98</v>
      </c>
      <c r="AT1262" s="39" t="s">
        <v>98</v>
      </c>
      <c r="AU1262">
        <v>0</v>
      </c>
      <c r="AV1262" s="17">
        <v>1</v>
      </c>
      <c r="AW1262" t="s">
        <v>98</v>
      </c>
      <c r="AX1262" s="17" t="s">
        <v>98</v>
      </c>
      <c r="AY1262" s="17" t="s">
        <v>233</v>
      </c>
      <c r="AZ1262">
        <v>1</v>
      </c>
      <c r="BA1262">
        <v>0</v>
      </c>
      <c r="BB1262">
        <v>0</v>
      </c>
      <c r="BC1262">
        <v>0</v>
      </c>
      <c r="BD1262">
        <v>0</v>
      </c>
      <c r="BE1262">
        <v>0</v>
      </c>
      <c r="BF1262" s="17">
        <v>0</v>
      </c>
      <c r="BG1262">
        <v>1</v>
      </c>
      <c r="BH1262">
        <v>0</v>
      </c>
      <c r="BI1262" s="17">
        <v>0</v>
      </c>
      <c r="BJ1262">
        <v>35722</v>
      </c>
      <c r="BK1262">
        <v>18739</v>
      </c>
      <c r="BL1262" s="24">
        <v>41</v>
      </c>
      <c r="BM1262">
        <v>1</v>
      </c>
      <c r="BN1262">
        <v>0</v>
      </c>
      <c r="BO1262">
        <v>0</v>
      </c>
      <c r="BP1262">
        <v>0</v>
      </c>
      <c r="BQ1262">
        <v>0</v>
      </c>
      <c r="BR1262">
        <v>0</v>
      </c>
      <c r="BS1262">
        <v>0</v>
      </c>
      <c r="BT1262" s="17">
        <v>0</v>
      </c>
      <c r="BU1262">
        <v>1</v>
      </c>
      <c r="BV1262">
        <v>0</v>
      </c>
      <c r="BW1262">
        <v>0</v>
      </c>
      <c r="BX1262" s="17">
        <v>0</v>
      </c>
      <c r="BY1262">
        <v>0</v>
      </c>
      <c r="BZ1262">
        <v>0</v>
      </c>
      <c r="CA1262">
        <v>0</v>
      </c>
      <c r="CB1262">
        <v>0</v>
      </c>
      <c r="CC1262" s="17">
        <v>0</v>
      </c>
      <c r="CD1262">
        <v>1</v>
      </c>
      <c r="CE1262">
        <v>1</v>
      </c>
      <c r="CF1262">
        <v>0</v>
      </c>
      <c r="CG1262">
        <v>0</v>
      </c>
      <c r="CH1262">
        <v>1</v>
      </c>
      <c r="CI1262">
        <v>0</v>
      </c>
      <c r="CJ1262">
        <v>0</v>
      </c>
      <c r="CK1262">
        <v>0</v>
      </c>
      <c r="CL1262">
        <v>0</v>
      </c>
      <c r="CM1262">
        <v>0</v>
      </c>
      <c r="CN1262">
        <v>1</v>
      </c>
      <c r="CO1262" s="17">
        <v>0</v>
      </c>
      <c r="CP1262">
        <v>0.52800000000000002</v>
      </c>
      <c r="CQ1262">
        <v>17</v>
      </c>
      <c r="CR1262">
        <v>1</v>
      </c>
      <c r="CS1262">
        <v>0</v>
      </c>
      <c r="CT1262">
        <v>23</v>
      </c>
      <c r="CZ1262" s="33" t="s">
        <v>85</v>
      </c>
    </row>
    <row r="1263" spans="1:104" x14ac:dyDescent="0.25">
      <c r="A1263">
        <v>1262</v>
      </c>
      <c r="B1263">
        <v>82</v>
      </c>
      <c r="C1263" s="24" t="s">
        <v>4143</v>
      </c>
      <c r="D1263" s="12">
        <v>7.4</v>
      </c>
      <c r="E1263" s="13">
        <v>0.4</v>
      </c>
      <c r="F1263" s="7">
        <f t="shared" ref="F1263:F1303" si="293">D1263/E1263</f>
        <v>18.5</v>
      </c>
      <c r="G1263" s="7">
        <f t="shared" si="289"/>
        <v>7</v>
      </c>
      <c r="H1263" s="15">
        <f t="shared" si="290"/>
        <v>7.8000000000000007</v>
      </c>
      <c r="I1263" s="11">
        <f t="shared" si="285"/>
        <v>0.319858163020873</v>
      </c>
      <c r="J1263" s="32">
        <f t="shared" si="286"/>
        <v>1.7289630433560702E-2</v>
      </c>
      <c r="K1263" s="32">
        <f t="shared" si="287"/>
        <v>57.838136207868942</v>
      </c>
      <c r="L1263" s="8">
        <v>0</v>
      </c>
      <c r="M1263" s="9">
        <v>1</v>
      </c>
      <c r="N1263" s="8">
        <v>0</v>
      </c>
      <c r="O1263" s="9">
        <v>0</v>
      </c>
      <c r="P1263" s="9">
        <v>1</v>
      </c>
      <c r="Q1263" s="9">
        <v>0</v>
      </c>
      <c r="R1263" s="9">
        <v>0</v>
      </c>
      <c r="S1263" s="8">
        <v>3010</v>
      </c>
      <c r="T1263" s="9">
        <v>6</v>
      </c>
      <c r="U1263" s="9">
        <f t="shared" si="291"/>
        <v>3003</v>
      </c>
      <c r="V1263" s="9">
        <f t="shared" si="292"/>
        <v>24</v>
      </c>
      <c r="W1263" s="7">
        <v>13.3</v>
      </c>
      <c r="X1263" s="7">
        <v>1</v>
      </c>
      <c r="Y1263" s="9">
        <v>1</v>
      </c>
      <c r="Z1263" s="9">
        <v>0</v>
      </c>
      <c r="AA1263" s="9">
        <v>1</v>
      </c>
      <c r="AB1263" s="9">
        <v>0</v>
      </c>
      <c r="AC1263" s="9">
        <v>0</v>
      </c>
      <c r="AD1263" s="29">
        <v>0</v>
      </c>
      <c r="AE1263" s="9">
        <v>0</v>
      </c>
      <c r="AF1263" s="9">
        <v>1</v>
      </c>
      <c r="AG1263" s="29">
        <v>0</v>
      </c>
      <c r="AH1263" s="9">
        <v>0</v>
      </c>
      <c r="AI1263" s="29">
        <v>1</v>
      </c>
      <c r="AJ1263" s="20">
        <v>1976</v>
      </c>
      <c r="AK1263" s="32">
        <v>8.5000000000000006E-2</v>
      </c>
      <c r="AL1263" s="32">
        <v>8.5000000000000006E-2</v>
      </c>
      <c r="AM1263" s="32">
        <v>0.33</v>
      </c>
      <c r="AN1263" s="42">
        <v>0.5</v>
      </c>
      <c r="AO1263" s="41">
        <v>1</v>
      </c>
      <c r="AP1263" s="17">
        <v>0</v>
      </c>
      <c r="AQ1263" s="32">
        <v>1</v>
      </c>
      <c r="AR1263" s="39">
        <v>0</v>
      </c>
      <c r="AS1263" t="s">
        <v>98</v>
      </c>
      <c r="AT1263" s="39" t="s">
        <v>98</v>
      </c>
      <c r="AU1263">
        <v>0</v>
      </c>
      <c r="AV1263" s="17">
        <v>1</v>
      </c>
      <c r="AW1263" t="s">
        <v>98</v>
      </c>
      <c r="AX1263" s="17" t="s">
        <v>98</v>
      </c>
      <c r="AY1263" s="17" t="s">
        <v>233</v>
      </c>
      <c r="AZ1263">
        <v>1</v>
      </c>
      <c r="BA1263">
        <v>0</v>
      </c>
      <c r="BB1263">
        <v>0</v>
      </c>
      <c r="BC1263">
        <v>0</v>
      </c>
      <c r="BD1263">
        <v>0</v>
      </c>
      <c r="BE1263">
        <v>0</v>
      </c>
      <c r="BF1263" s="17">
        <v>0</v>
      </c>
      <c r="BG1263">
        <v>1</v>
      </c>
      <c r="BH1263">
        <v>0</v>
      </c>
      <c r="BI1263" s="17">
        <v>0</v>
      </c>
      <c r="BJ1263">
        <v>18108</v>
      </c>
      <c r="BK1263">
        <v>22779</v>
      </c>
      <c r="BL1263" s="24">
        <f t="shared" ref="BL1263:BL1276" si="294">14.5*0.255+16.5*0.241+19*0.246+22.5*0.258</f>
        <v>18.152999999999999</v>
      </c>
      <c r="BM1263">
        <v>1</v>
      </c>
      <c r="BN1263">
        <v>0</v>
      </c>
      <c r="BO1263">
        <v>0</v>
      </c>
      <c r="BP1263">
        <v>0</v>
      </c>
      <c r="BQ1263">
        <v>0</v>
      </c>
      <c r="BR1263">
        <v>0</v>
      </c>
      <c r="BS1263">
        <v>0</v>
      </c>
      <c r="BT1263" s="17">
        <v>0</v>
      </c>
      <c r="BU1263">
        <v>0</v>
      </c>
      <c r="BV1263">
        <v>0</v>
      </c>
      <c r="BW1263">
        <v>1</v>
      </c>
      <c r="BX1263" s="17">
        <v>0</v>
      </c>
      <c r="BY1263">
        <v>0</v>
      </c>
      <c r="BZ1263">
        <v>0</v>
      </c>
      <c r="CA1263">
        <v>0</v>
      </c>
      <c r="CB1263">
        <v>0</v>
      </c>
      <c r="CC1263" s="17">
        <v>0</v>
      </c>
      <c r="CD1263">
        <v>0</v>
      </c>
      <c r="CE1263">
        <v>0</v>
      </c>
      <c r="CF1263">
        <v>1</v>
      </c>
      <c r="CG1263">
        <v>1</v>
      </c>
      <c r="CH1263">
        <v>1</v>
      </c>
      <c r="CI1263">
        <v>0</v>
      </c>
      <c r="CJ1263">
        <v>0</v>
      </c>
      <c r="CK1263">
        <v>0</v>
      </c>
      <c r="CL1263">
        <v>0</v>
      </c>
      <c r="CM1263">
        <v>0</v>
      </c>
      <c r="CN1263">
        <v>1</v>
      </c>
      <c r="CO1263" s="17">
        <v>1</v>
      </c>
      <c r="CP1263">
        <v>3.5000000000000003E-2</v>
      </c>
      <c r="CQ1263">
        <v>1789</v>
      </c>
      <c r="CR1263">
        <v>1</v>
      </c>
      <c r="CS1263">
        <v>0</v>
      </c>
      <c r="CT1263">
        <v>4</v>
      </c>
      <c r="CZ1263" s="33" t="s">
        <v>85</v>
      </c>
    </row>
    <row r="1264" spans="1:104" x14ac:dyDescent="0.25">
      <c r="A1264">
        <v>1263</v>
      </c>
      <c r="B1264">
        <v>82</v>
      </c>
      <c r="C1264" s="24" t="s">
        <v>4143</v>
      </c>
      <c r="D1264" s="12">
        <v>7.5</v>
      </c>
      <c r="E1264" s="13">
        <v>0.3</v>
      </c>
      <c r="F1264" s="7">
        <f t="shared" si="293"/>
        <v>25</v>
      </c>
      <c r="G1264" s="7">
        <f t="shared" si="289"/>
        <v>7.2</v>
      </c>
      <c r="H1264" s="15">
        <f t="shared" si="290"/>
        <v>7.8</v>
      </c>
      <c r="I1264" s="11">
        <f t="shared" ref="I1264:I1327" si="295">IFERROR(F1264/SQRT(F1264^2+U1264), "X")</f>
        <v>0.41557146290950631</v>
      </c>
      <c r="J1264" s="32">
        <f t="shared" ref="J1264:J1327" si="296">IFERROR(SQRT((1-I1264^2)/U1264), "X")</f>
        <v>1.6622858516380252E-2</v>
      </c>
      <c r="K1264" s="32">
        <f t="shared" ref="K1264:K1327" si="297">IFERROR(1/J1264, "X")</f>
        <v>60.158124970780129</v>
      </c>
      <c r="L1264" s="8">
        <v>0</v>
      </c>
      <c r="M1264" s="9">
        <v>1</v>
      </c>
      <c r="N1264" s="8">
        <v>0</v>
      </c>
      <c r="O1264" s="9">
        <v>0</v>
      </c>
      <c r="P1264" s="9">
        <v>1</v>
      </c>
      <c r="Q1264" s="9">
        <v>0</v>
      </c>
      <c r="R1264" s="9">
        <v>0</v>
      </c>
      <c r="S1264" s="8">
        <v>3010</v>
      </c>
      <c r="T1264" s="9">
        <v>15</v>
      </c>
      <c r="U1264" s="9">
        <f t="shared" si="291"/>
        <v>2994</v>
      </c>
      <c r="V1264" s="9">
        <f t="shared" si="292"/>
        <v>24</v>
      </c>
      <c r="W1264" s="7">
        <v>13.3</v>
      </c>
      <c r="X1264" s="7">
        <v>1</v>
      </c>
      <c r="Y1264" s="9">
        <v>1</v>
      </c>
      <c r="Z1264" s="9">
        <v>0</v>
      </c>
      <c r="AA1264" s="9">
        <v>1</v>
      </c>
      <c r="AB1264" s="9">
        <v>0</v>
      </c>
      <c r="AC1264" s="9">
        <v>0</v>
      </c>
      <c r="AD1264" s="29">
        <v>0</v>
      </c>
      <c r="AE1264" s="9">
        <v>0</v>
      </c>
      <c r="AF1264" s="9">
        <v>1</v>
      </c>
      <c r="AG1264" s="29">
        <v>0</v>
      </c>
      <c r="AH1264" s="9">
        <v>0</v>
      </c>
      <c r="AI1264" s="29">
        <v>1</v>
      </c>
      <c r="AJ1264" s="20">
        <v>1976</v>
      </c>
      <c r="AK1264" s="32">
        <v>8.5000000000000006E-2</v>
      </c>
      <c r="AL1264" s="32">
        <v>8.5000000000000006E-2</v>
      </c>
      <c r="AM1264" s="32">
        <v>0.33</v>
      </c>
      <c r="AN1264" s="42">
        <v>0.5</v>
      </c>
      <c r="AO1264" s="41">
        <v>1</v>
      </c>
      <c r="AP1264" s="17">
        <v>0</v>
      </c>
      <c r="AQ1264" s="32">
        <v>1</v>
      </c>
      <c r="AR1264" s="39">
        <v>0</v>
      </c>
      <c r="AS1264" t="s">
        <v>98</v>
      </c>
      <c r="AT1264" s="39" t="s">
        <v>98</v>
      </c>
      <c r="AU1264">
        <v>0</v>
      </c>
      <c r="AV1264" s="17">
        <v>1</v>
      </c>
      <c r="AW1264" t="s">
        <v>98</v>
      </c>
      <c r="AX1264" s="17" t="s">
        <v>98</v>
      </c>
      <c r="AY1264" s="17" t="s">
        <v>233</v>
      </c>
      <c r="AZ1264">
        <v>1</v>
      </c>
      <c r="BA1264">
        <v>0</v>
      </c>
      <c r="BB1264">
        <v>0</v>
      </c>
      <c r="BC1264">
        <v>0</v>
      </c>
      <c r="BD1264">
        <v>0</v>
      </c>
      <c r="BE1264">
        <v>0</v>
      </c>
      <c r="BF1264" s="17">
        <v>0</v>
      </c>
      <c r="BG1264">
        <v>1</v>
      </c>
      <c r="BH1264">
        <v>0</v>
      </c>
      <c r="BI1264" s="17">
        <v>0</v>
      </c>
      <c r="BJ1264">
        <v>18108</v>
      </c>
      <c r="BK1264">
        <v>22779</v>
      </c>
      <c r="BL1264" s="24">
        <f t="shared" si="294"/>
        <v>18.152999999999999</v>
      </c>
      <c r="BM1264">
        <v>1</v>
      </c>
      <c r="BN1264">
        <v>0</v>
      </c>
      <c r="BO1264">
        <v>0</v>
      </c>
      <c r="BP1264">
        <v>0</v>
      </c>
      <c r="BQ1264">
        <v>0</v>
      </c>
      <c r="BR1264">
        <v>0</v>
      </c>
      <c r="BS1264">
        <v>0</v>
      </c>
      <c r="BT1264" s="17">
        <v>0</v>
      </c>
      <c r="BU1264">
        <v>0</v>
      </c>
      <c r="BV1264">
        <v>0</v>
      </c>
      <c r="BW1264">
        <v>1</v>
      </c>
      <c r="BX1264" s="17">
        <v>0</v>
      </c>
      <c r="BY1264">
        <v>0</v>
      </c>
      <c r="BZ1264">
        <v>0</v>
      </c>
      <c r="CA1264">
        <v>0</v>
      </c>
      <c r="CB1264">
        <v>0</v>
      </c>
      <c r="CC1264" s="17">
        <v>0</v>
      </c>
      <c r="CD1264">
        <v>0</v>
      </c>
      <c r="CE1264">
        <v>0</v>
      </c>
      <c r="CF1264">
        <v>1</v>
      </c>
      <c r="CG1264">
        <v>1</v>
      </c>
      <c r="CH1264">
        <v>1</v>
      </c>
      <c r="CI1264">
        <v>0</v>
      </c>
      <c r="CJ1264">
        <v>0</v>
      </c>
      <c r="CK1264">
        <v>0</v>
      </c>
      <c r="CL1264">
        <v>0</v>
      </c>
      <c r="CM1264">
        <v>0</v>
      </c>
      <c r="CN1264">
        <v>1</v>
      </c>
      <c r="CO1264" s="17">
        <v>1</v>
      </c>
      <c r="CP1264">
        <v>3.5000000000000003E-2</v>
      </c>
      <c r="CQ1264">
        <v>1789</v>
      </c>
      <c r="CR1264">
        <v>1</v>
      </c>
      <c r="CS1264">
        <v>0</v>
      </c>
      <c r="CT1264">
        <v>4</v>
      </c>
      <c r="CZ1264" s="33" t="s">
        <v>85</v>
      </c>
    </row>
    <row r="1265" spans="1:104" x14ac:dyDescent="0.25">
      <c r="A1265">
        <v>1264</v>
      </c>
      <c r="B1265">
        <v>82</v>
      </c>
      <c r="C1265" s="24" t="s">
        <v>4143</v>
      </c>
      <c r="D1265" s="12">
        <v>7.3</v>
      </c>
      <c r="E1265" s="13">
        <v>0.4</v>
      </c>
      <c r="F1265" s="7">
        <f t="shared" si="293"/>
        <v>18.25</v>
      </c>
      <c r="G1265" s="7">
        <f t="shared" si="289"/>
        <v>6.8999999999999995</v>
      </c>
      <c r="H1265" s="15">
        <f t="shared" si="290"/>
        <v>7.7</v>
      </c>
      <c r="I1265" s="11">
        <f t="shared" si="295"/>
        <v>0.31644458315990853</v>
      </c>
      <c r="J1265" s="32">
        <f t="shared" si="296"/>
        <v>1.7339429214241565E-2</v>
      </c>
      <c r="K1265" s="32">
        <f t="shared" si="297"/>
        <v>57.672025280893337</v>
      </c>
      <c r="L1265" s="8">
        <v>0</v>
      </c>
      <c r="M1265" s="9">
        <v>1</v>
      </c>
      <c r="N1265" s="8">
        <v>0</v>
      </c>
      <c r="O1265" s="9">
        <v>0</v>
      </c>
      <c r="P1265" s="9">
        <v>1</v>
      </c>
      <c r="Q1265" s="9">
        <v>0</v>
      </c>
      <c r="R1265" s="9">
        <v>0</v>
      </c>
      <c r="S1265" s="8">
        <v>3010</v>
      </c>
      <c r="T1265" s="9">
        <v>16</v>
      </c>
      <c r="U1265" s="9">
        <f t="shared" si="291"/>
        <v>2993</v>
      </c>
      <c r="V1265" s="9">
        <f t="shared" si="292"/>
        <v>24</v>
      </c>
      <c r="W1265" s="7">
        <v>13.3</v>
      </c>
      <c r="X1265" s="7">
        <v>1</v>
      </c>
      <c r="Y1265" s="9">
        <v>1</v>
      </c>
      <c r="Z1265" s="9">
        <v>0</v>
      </c>
      <c r="AA1265" s="9">
        <v>1</v>
      </c>
      <c r="AB1265" s="9">
        <v>0</v>
      </c>
      <c r="AC1265" s="9">
        <v>0</v>
      </c>
      <c r="AD1265" s="29">
        <v>0</v>
      </c>
      <c r="AE1265" s="9">
        <v>0</v>
      </c>
      <c r="AF1265" s="9">
        <v>1</v>
      </c>
      <c r="AG1265" s="29">
        <v>0</v>
      </c>
      <c r="AH1265" s="9">
        <v>0</v>
      </c>
      <c r="AI1265" s="29">
        <v>1</v>
      </c>
      <c r="AJ1265" s="20">
        <v>1976</v>
      </c>
      <c r="AK1265" s="32">
        <v>8.5000000000000006E-2</v>
      </c>
      <c r="AL1265" s="32">
        <v>8.5000000000000006E-2</v>
      </c>
      <c r="AM1265" s="32">
        <v>0.33</v>
      </c>
      <c r="AN1265" s="42">
        <v>0.5</v>
      </c>
      <c r="AO1265" s="41">
        <v>1</v>
      </c>
      <c r="AP1265" s="17">
        <v>0</v>
      </c>
      <c r="AQ1265" s="32">
        <v>1</v>
      </c>
      <c r="AR1265" s="39">
        <v>0</v>
      </c>
      <c r="AS1265" t="s">
        <v>98</v>
      </c>
      <c r="AT1265" s="39" t="s">
        <v>98</v>
      </c>
      <c r="AU1265">
        <v>0</v>
      </c>
      <c r="AV1265" s="17">
        <v>1</v>
      </c>
      <c r="AW1265" t="s">
        <v>98</v>
      </c>
      <c r="AX1265" s="17" t="s">
        <v>98</v>
      </c>
      <c r="AY1265" s="17" t="s">
        <v>233</v>
      </c>
      <c r="AZ1265">
        <v>1</v>
      </c>
      <c r="BA1265">
        <v>0</v>
      </c>
      <c r="BB1265">
        <v>0</v>
      </c>
      <c r="BC1265">
        <v>0</v>
      </c>
      <c r="BD1265">
        <v>0</v>
      </c>
      <c r="BE1265">
        <v>0</v>
      </c>
      <c r="BF1265" s="17">
        <v>0</v>
      </c>
      <c r="BG1265">
        <v>1</v>
      </c>
      <c r="BH1265">
        <v>0</v>
      </c>
      <c r="BI1265" s="17">
        <v>0</v>
      </c>
      <c r="BJ1265">
        <v>18108</v>
      </c>
      <c r="BK1265">
        <v>22779</v>
      </c>
      <c r="BL1265" s="24">
        <f t="shared" si="294"/>
        <v>18.152999999999999</v>
      </c>
      <c r="BM1265">
        <v>1</v>
      </c>
      <c r="BN1265">
        <v>0</v>
      </c>
      <c r="BO1265">
        <v>0</v>
      </c>
      <c r="BP1265">
        <v>0</v>
      </c>
      <c r="BQ1265">
        <v>0</v>
      </c>
      <c r="BR1265">
        <v>0</v>
      </c>
      <c r="BS1265">
        <v>0</v>
      </c>
      <c r="BT1265" s="17">
        <v>0</v>
      </c>
      <c r="BU1265">
        <v>0</v>
      </c>
      <c r="BV1265">
        <v>1</v>
      </c>
      <c r="BW1265">
        <v>0</v>
      </c>
      <c r="BX1265" s="17">
        <v>0</v>
      </c>
      <c r="BY1265">
        <v>0</v>
      </c>
      <c r="BZ1265">
        <v>0</v>
      </c>
      <c r="CA1265">
        <v>0</v>
      </c>
      <c r="CB1265">
        <v>0</v>
      </c>
      <c r="CC1265" s="17">
        <v>0</v>
      </c>
      <c r="CD1265">
        <v>0</v>
      </c>
      <c r="CE1265">
        <v>0</v>
      </c>
      <c r="CF1265">
        <v>1</v>
      </c>
      <c r="CG1265">
        <v>1</v>
      </c>
      <c r="CH1265">
        <v>1</v>
      </c>
      <c r="CI1265">
        <v>0</v>
      </c>
      <c r="CJ1265">
        <v>0</v>
      </c>
      <c r="CK1265">
        <v>0</v>
      </c>
      <c r="CL1265">
        <v>0</v>
      </c>
      <c r="CM1265">
        <v>0</v>
      </c>
      <c r="CN1265">
        <v>1</v>
      </c>
      <c r="CO1265" s="17">
        <v>1</v>
      </c>
      <c r="CP1265">
        <v>3.5000000000000003E-2</v>
      </c>
      <c r="CQ1265">
        <v>1789</v>
      </c>
      <c r="CR1265">
        <v>1</v>
      </c>
      <c r="CS1265">
        <v>0</v>
      </c>
      <c r="CT1265">
        <v>4</v>
      </c>
      <c r="CZ1265" s="33" t="s">
        <v>85</v>
      </c>
    </row>
    <row r="1266" spans="1:104" x14ac:dyDescent="0.25">
      <c r="A1266">
        <v>1265</v>
      </c>
      <c r="B1266">
        <v>82</v>
      </c>
      <c r="C1266" s="24" t="s">
        <v>4143</v>
      </c>
      <c r="D1266" s="12">
        <v>7.4</v>
      </c>
      <c r="E1266" s="13">
        <v>0.4</v>
      </c>
      <c r="F1266" s="7">
        <f t="shared" si="293"/>
        <v>18.5</v>
      </c>
      <c r="G1266" s="7">
        <f t="shared" si="289"/>
        <v>7</v>
      </c>
      <c r="H1266" s="15">
        <f t="shared" si="290"/>
        <v>7.8000000000000007</v>
      </c>
      <c r="I1266" s="11">
        <f t="shared" si="295"/>
        <v>0.3203853494429203</v>
      </c>
      <c r="J1266" s="32">
        <f t="shared" si="296"/>
        <v>1.731812699691461E-2</v>
      </c>
      <c r="K1266" s="32">
        <f t="shared" si="297"/>
        <v>57.742964939462539</v>
      </c>
      <c r="L1266" s="8">
        <v>0</v>
      </c>
      <c r="M1266" s="9">
        <v>1</v>
      </c>
      <c r="N1266" s="8">
        <v>0</v>
      </c>
      <c r="O1266" s="9">
        <v>0</v>
      </c>
      <c r="P1266" s="9">
        <v>1</v>
      </c>
      <c r="Q1266" s="9">
        <v>0</v>
      </c>
      <c r="R1266" s="9">
        <v>0</v>
      </c>
      <c r="S1266" s="8">
        <v>3010</v>
      </c>
      <c r="T1266" s="9">
        <v>17</v>
      </c>
      <c r="U1266" s="9">
        <f t="shared" si="291"/>
        <v>2992</v>
      </c>
      <c r="V1266" s="9">
        <f t="shared" si="292"/>
        <v>24</v>
      </c>
      <c r="W1266" s="7">
        <v>13.3</v>
      </c>
      <c r="X1266" s="7">
        <v>1</v>
      </c>
      <c r="Y1266" s="9">
        <v>1</v>
      </c>
      <c r="Z1266" s="9">
        <v>0</v>
      </c>
      <c r="AA1266" s="9">
        <v>1</v>
      </c>
      <c r="AB1266" s="9">
        <v>0</v>
      </c>
      <c r="AC1266" s="9">
        <v>0</v>
      </c>
      <c r="AD1266" s="29">
        <v>0</v>
      </c>
      <c r="AE1266" s="9">
        <v>0</v>
      </c>
      <c r="AF1266" s="9">
        <v>1</v>
      </c>
      <c r="AG1266" s="29">
        <v>0</v>
      </c>
      <c r="AH1266" s="9">
        <v>0</v>
      </c>
      <c r="AI1266" s="29">
        <v>1</v>
      </c>
      <c r="AJ1266" s="20">
        <v>1976</v>
      </c>
      <c r="AK1266" s="32">
        <v>8.5000000000000006E-2</v>
      </c>
      <c r="AL1266" s="32">
        <v>8.5000000000000006E-2</v>
      </c>
      <c r="AM1266" s="32">
        <v>0.33</v>
      </c>
      <c r="AN1266" s="42">
        <v>0.5</v>
      </c>
      <c r="AO1266" s="41">
        <v>1</v>
      </c>
      <c r="AP1266" s="17">
        <v>0</v>
      </c>
      <c r="AQ1266" s="32">
        <v>1</v>
      </c>
      <c r="AR1266" s="39">
        <v>0</v>
      </c>
      <c r="AS1266" t="s">
        <v>98</v>
      </c>
      <c r="AT1266" s="39" t="s">
        <v>98</v>
      </c>
      <c r="AU1266">
        <v>0</v>
      </c>
      <c r="AV1266" s="17">
        <v>1</v>
      </c>
      <c r="AW1266" t="s">
        <v>98</v>
      </c>
      <c r="AX1266" s="17" t="s">
        <v>98</v>
      </c>
      <c r="AY1266" s="17" t="s">
        <v>233</v>
      </c>
      <c r="AZ1266">
        <v>1</v>
      </c>
      <c r="BA1266">
        <v>0</v>
      </c>
      <c r="BB1266">
        <v>0</v>
      </c>
      <c r="BC1266">
        <v>0</v>
      </c>
      <c r="BD1266">
        <v>0</v>
      </c>
      <c r="BE1266">
        <v>0</v>
      </c>
      <c r="BF1266" s="17">
        <v>0</v>
      </c>
      <c r="BG1266">
        <v>1</v>
      </c>
      <c r="BH1266">
        <v>0</v>
      </c>
      <c r="BI1266" s="17">
        <v>0</v>
      </c>
      <c r="BJ1266">
        <v>18108</v>
      </c>
      <c r="BK1266">
        <v>22779</v>
      </c>
      <c r="BL1266" s="24">
        <f t="shared" si="294"/>
        <v>18.152999999999999</v>
      </c>
      <c r="BM1266">
        <v>1</v>
      </c>
      <c r="BN1266">
        <v>0</v>
      </c>
      <c r="BO1266">
        <v>0</v>
      </c>
      <c r="BP1266">
        <v>0</v>
      </c>
      <c r="BQ1266">
        <v>0</v>
      </c>
      <c r="BR1266">
        <v>0</v>
      </c>
      <c r="BS1266">
        <v>0</v>
      </c>
      <c r="BT1266" s="17">
        <v>0</v>
      </c>
      <c r="BU1266">
        <v>0</v>
      </c>
      <c r="BV1266">
        <v>1</v>
      </c>
      <c r="BW1266">
        <v>0</v>
      </c>
      <c r="BX1266" s="17">
        <v>0</v>
      </c>
      <c r="BY1266">
        <v>0</v>
      </c>
      <c r="BZ1266">
        <v>0</v>
      </c>
      <c r="CA1266">
        <v>0</v>
      </c>
      <c r="CB1266">
        <v>0</v>
      </c>
      <c r="CC1266" s="17">
        <v>0</v>
      </c>
      <c r="CD1266">
        <v>0</v>
      </c>
      <c r="CE1266">
        <v>0</v>
      </c>
      <c r="CF1266">
        <v>1</v>
      </c>
      <c r="CG1266">
        <v>1</v>
      </c>
      <c r="CH1266">
        <v>1</v>
      </c>
      <c r="CI1266">
        <v>0</v>
      </c>
      <c r="CJ1266">
        <v>0</v>
      </c>
      <c r="CK1266">
        <v>0</v>
      </c>
      <c r="CL1266">
        <v>0</v>
      </c>
      <c r="CM1266">
        <v>0</v>
      </c>
      <c r="CN1266">
        <v>1</v>
      </c>
      <c r="CO1266" s="17">
        <v>1</v>
      </c>
      <c r="CP1266">
        <v>3.5000000000000003E-2</v>
      </c>
      <c r="CQ1266">
        <v>1789</v>
      </c>
      <c r="CR1266">
        <v>1</v>
      </c>
      <c r="CS1266">
        <v>0</v>
      </c>
      <c r="CT1266">
        <v>4</v>
      </c>
      <c r="CZ1266" s="33" t="s">
        <v>85</v>
      </c>
    </row>
    <row r="1267" spans="1:104" x14ac:dyDescent="0.25">
      <c r="A1267">
        <v>1266</v>
      </c>
      <c r="B1267">
        <v>82</v>
      </c>
      <c r="C1267" s="24" t="s">
        <v>4143</v>
      </c>
      <c r="D1267" s="12">
        <v>7.3</v>
      </c>
      <c r="E1267" s="13">
        <v>0.4</v>
      </c>
      <c r="F1267" s="7">
        <f t="shared" si="293"/>
        <v>18.25</v>
      </c>
      <c r="G1267" s="7">
        <f t="shared" si="289"/>
        <v>6.8999999999999995</v>
      </c>
      <c r="H1267" s="15">
        <f t="shared" si="290"/>
        <v>7.7</v>
      </c>
      <c r="I1267" s="11">
        <f t="shared" si="295"/>
        <v>0.31658739112482909</v>
      </c>
      <c r="J1267" s="32">
        <f t="shared" si="296"/>
        <v>1.7347254308209811E-2</v>
      </c>
      <c r="K1267" s="32">
        <f t="shared" si="297"/>
        <v>57.646010269575463</v>
      </c>
      <c r="L1267" s="8">
        <v>0</v>
      </c>
      <c r="M1267" s="9">
        <v>1</v>
      </c>
      <c r="N1267" s="8">
        <v>0</v>
      </c>
      <c r="O1267" s="9">
        <v>0</v>
      </c>
      <c r="P1267" s="9">
        <v>1</v>
      </c>
      <c r="Q1267" s="9">
        <v>0</v>
      </c>
      <c r="R1267" s="9">
        <v>0</v>
      </c>
      <c r="S1267" s="8">
        <v>3010</v>
      </c>
      <c r="T1267" s="9">
        <v>19</v>
      </c>
      <c r="U1267" s="9">
        <f t="shared" si="291"/>
        <v>2990</v>
      </c>
      <c r="V1267" s="9">
        <f t="shared" si="292"/>
        <v>24</v>
      </c>
      <c r="W1267" s="7">
        <v>13.3</v>
      </c>
      <c r="X1267" s="7">
        <v>1</v>
      </c>
      <c r="Y1267" s="9">
        <v>1</v>
      </c>
      <c r="Z1267" s="9">
        <v>0</v>
      </c>
      <c r="AA1267" s="9">
        <v>1</v>
      </c>
      <c r="AB1267" s="9">
        <v>0</v>
      </c>
      <c r="AC1267" s="9">
        <v>0</v>
      </c>
      <c r="AD1267" s="29">
        <v>0</v>
      </c>
      <c r="AE1267" s="9">
        <v>0</v>
      </c>
      <c r="AF1267" s="9">
        <v>1</v>
      </c>
      <c r="AG1267" s="29">
        <v>0</v>
      </c>
      <c r="AH1267" s="9">
        <v>0</v>
      </c>
      <c r="AI1267" s="29">
        <v>1</v>
      </c>
      <c r="AJ1267" s="20">
        <v>1976</v>
      </c>
      <c r="AK1267" s="32">
        <v>8.5000000000000006E-2</v>
      </c>
      <c r="AL1267" s="32">
        <v>8.5000000000000006E-2</v>
      </c>
      <c r="AM1267" s="32">
        <v>0.33</v>
      </c>
      <c r="AN1267" s="42">
        <v>0.5</v>
      </c>
      <c r="AO1267" s="41">
        <v>1</v>
      </c>
      <c r="AP1267" s="17">
        <v>0</v>
      </c>
      <c r="AQ1267" s="32">
        <v>1</v>
      </c>
      <c r="AR1267" s="39">
        <v>0</v>
      </c>
      <c r="AS1267" t="s">
        <v>98</v>
      </c>
      <c r="AT1267" s="39" t="s">
        <v>98</v>
      </c>
      <c r="AU1267">
        <v>0</v>
      </c>
      <c r="AV1267" s="17">
        <v>1</v>
      </c>
      <c r="AW1267" t="s">
        <v>98</v>
      </c>
      <c r="AX1267" s="17" t="s">
        <v>98</v>
      </c>
      <c r="AY1267" s="17" t="s">
        <v>233</v>
      </c>
      <c r="AZ1267">
        <v>1</v>
      </c>
      <c r="BA1267">
        <v>0</v>
      </c>
      <c r="BB1267">
        <v>0</v>
      </c>
      <c r="BC1267">
        <v>0</v>
      </c>
      <c r="BD1267">
        <v>0</v>
      </c>
      <c r="BE1267">
        <v>0</v>
      </c>
      <c r="BF1267" s="17">
        <v>0</v>
      </c>
      <c r="BG1267">
        <v>1</v>
      </c>
      <c r="BH1267">
        <v>0</v>
      </c>
      <c r="BI1267" s="17">
        <v>0</v>
      </c>
      <c r="BJ1267">
        <v>18108</v>
      </c>
      <c r="BK1267">
        <v>22779</v>
      </c>
      <c r="BL1267" s="24">
        <f t="shared" si="294"/>
        <v>18.152999999999999</v>
      </c>
      <c r="BM1267">
        <v>1</v>
      </c>
      <c r="BN1267">
        <v>0</v>
      </c>
      <c r="BO1267">
        <v>0</v>
      </c>
      <c r="BP1267">
        <v>0</v>
      </c>
      <c r="BQ1267">
        <v>0</v>
      </c>
      <c r="BR1267">
        <v>0</v>
      </c>
      <c r="BS1267">
        <v>0</v>
      </c>
      <c r="BT1267" s="17">
        <v>0</v>
      </c>
      <c r="BU1267">
        <v>0</v>
      </c>
      <c r="BV1267">
        <v>1</v>
      </c>
      <c r="BW1267">
        <v>0</v>
      </c>
      <c r="BX1267" s="17">
        <v>0</v>
      </c>
      <c r="BY1267">
        <v>0</v>
      </c>
      <c r="BZ1267">
        <v>0</v>
      </c>
      <c r="CA1267">
        <v>0</v>
      </c>
      <c r="CB1267">
        <v>0</v>
      </c>
      <c r="CC1267" s="17">
        <v>0</v>
      </c>
      <c r="CD1267">
        <v>0</v>
      </c>
      <c r="CE1267">
        <v>0</v>
      </c>
      <c r="CF1267">
        <v>1</v>
      </c>
      <c r="CG1267">
        <v>1</v>
      </c>
      <c r="CH1267">
        <v>1</v>
      </c>
      <c r="CI1267">
        <v>0</v>
      </c>
      <c r="CJ1267">
        <v>0</v>
      </c>
      <c r="CK1267">
        <v>0</v>
      </c>
      <c r="CL1267">
        <v>0</v>
      </c>
      <c r="CM1267">
        <v>0</v>
      </c>
      <c r="CN1267">
        <v>1</v>
      </c>
      <c r="CO1267" s="17">
        <v>1</v>
      </c>
      <c r="CP1267">
        <v>3.5000000000000003E-2</v>
      </c>
      <c r="CQ1267">
        <v>1789</v>
      </c>
      <c r="CR1267">
        <v>1</v>
      </c>
      <c r="CS1267">
        <v>0</v>
      </c>
      <c r="CT1267">
        <v>4</v>
      </c>
      <c r="CZ1267" s="33" t="s">
        <v>85</v>
      </c>
    </row>
    <row r="1268" spans="1:104" x14ac:dyDescent="0.25">
      <c r="A1268">
        <v>1267</v>
      </c>
      <c r="B1268">
        <v>82</v>
      </c>
      <c r="C1268" s="24" t="s">
        <v>4143</v>
      </c>
      <c r="D1268" s="12">
        <v>13.2</v>
      </c>
      <c r="E1268" s="13">
        <v>5.5</v>
      </c>
      <c r="F1268" s="7">
        <f t="shared" si="293"/>
        <v>2.4</v>
      </c>
      <c r="G1268" s="7">
        <f t="shared" si="289"/>
        <v>7.6999999999999993</v>
      </c>
      <c r="H1268" s="15">
        <f t="shared" si="290"/>
        <v>18.7</v>
      </c>
      <c r="I1268" s="11">
        <f t="shared" si="295"/>
        <v>4.3753970368696458E-2</v>
      </c>
      <c r="J1268" s="32">
        <f t="shared" si="296"/>
        <v>1.8230820986956858E-2</v>
      </c>
      <c r="K1268" s="32">
        <f t="shared" si="297"/>
        <v>54.852164952716315</v>
      </c>
      <c r="L1268" s="8">
        <v>0</v>
      </c>
      <c r="M1268" s="9">
        <v>1</v>
      </c>
      <c r="N1268" s="8">
        <v>0</v>
      </c>
      <c r="O1268" s="9">
        <v>0</v>
      </c>
      <c r="P1268" s="9">
        <v>1</v>
      </c>
      <c r="Q1268" s="9">
        <v>0</v>
      </c>
      <c r="R1268" s="9">
        <v>0</v>
      </c>
      <c r="S1268" s="8">
        <v>3010</v>
      </c>
      <c r="T1268" s="9">
        <v>6</v>
      </c>
      <c r="U1268" s="9">
        <f t="shared" si="291"/>
        <v>3003</v>
      </c>
      <c r="V1268" s="9">
        <f t="shared" si="292"/>
        <v>24</v>
      </c>
      <c r="W1268" s="7">
        <v>13.3</v>
      </c>
      <c r="X1268" s="7">
        <v>1</v>
      </c>
      <c r="Y1268" s="9">
        <v>1</v>
      </c>
      <c r="Z1268" s="9">
        <v>0</v>
      </c>
      <c r="AA1268" s="9">
        <v>1</v>
      </c>
      <c r="AB1268" s="9">
        <v>0</v>
      </c>
      <c r="AC1268" s="9">
        <v>0</v>
      </c>
      <c r="AD1268" s="29">
        <v>0</v>
      </c>
      <c r="AE1268" s="9">
        <v>0</v>
      </c>
      <c r="AF1268" s="9">
        <v>1</v>
      </c>
      <c r="AG1268" s="29">
        <v>0</v>
      </c>
      <c r="AH1268" s="9">
        <v>0</v>
      </c>
      <c r="AI1268" s="29">
        <v>1</v>
      </c>
      <c r="AJ1268" s="20">
        <v>1976</v>
      </c>
      <c r="AK1268" s="32">
        <v>8.5000000000000006E-2</v>
      </c>
      <c r="AL1268" s="32">
        <v>8.5000000000000006E-2</v>
      </c>
      <c r="AM1268" s="32">
        <v>0.33</v>
      </c>
      <c r="AN1268" s="42">
        <v>0.5</v>
      </c>
      <c r="AO1268" s="41">
        <v>1</v>
      </c>
      <c r="AP1268" s="17">
        <v>0</v>
      </c>
      <c r="AQ1268" s="32">
        <v>1</v>
      </c>
      <c r="AR1268" s="39">
        <v>0</v>
      </c>
      <c r="AS1268" t="s">
        <v>98</v>
      </c>
      <c r="AT1268" s="39" t="s">
        <v>98</v>
      </c>
      <c r="AU1268">
        <v>0</v>
      </c>
      <c r="AV1268" s="17">
        <v>1</v>
      </c>
      <c r="AW1268" t="s">
        <v>98</v>
      </c>
      <c r="AX1268" s="17" t="s">
        <v>98</v>
      </c>
      <c r="AY1268" s="17" t="s">
        <v>233</v>
      </c>
      <c r="AZ1268">
        <v>1</v>
      </c>
      <c r="BA1268">
        <v>0</v>
      </c>
      <c r="BB1268">
        <v>0</v>
      </c>
      <c r="BC1268">
        <v>0</v>
      </c>
      <c r="BD1268">
        <v>0</v>
      </c>
      <c r="BE1268">
        <v>0</v>
      </c>
      <c r="BF1268" s="17">
        <v>0</v>
      </c>
      <c r="BG1268">
        <v>1</v>
      </c>
      <c r="BH1268">
        <v>0</v>
      </c>
      <c r="BI1268" s="17">
        <v>0</v>
      </c>
      <c r="BJ1268">
        <v>18108</v>
      </c>
      <c r="BK1268">
        <v>22779</v>
      </c>
      <c r="BL1268" s="24">
        <f t="shared" si="294"/>
        <v>18.152999999999999</v>
      </c>
      <c r="BM1268">
        <v>1</v>
      </c>
      <c r="BN1268">
        <v>0</v>
      </c>
      <c r="BO1268">
        <v>0</v>
      </c>
      <c r="BP1268">
        <v>0</v>
      </c>
      <c r="BQ1268">
        <v>0</v>
      </c>
      <c r="BR1268">
        <v>0</v>
      </c>
      <c r="BS1268">
        <v>0</v>
      </c>
      <c r="BT1268" s="17">
        <v>0</v>
      </c>
      <c r="BU1268">
        <v>0</v>
      </c>
      <c r="BV1268">
        <v>1</v>
      </c>
      <c r="BW1268">
        <v>0</v>
      </c>
      <c r="BX1268" s="17">
        <v>0</v>
      </c>
      <c r="BY1268">
        <v>0</v>
      </c>
      <c r="BZ1268">
        <v>0</v>
      </c>
      <c r="CA1268">
        <v>0</v>
      </c>
      <c r="CB1268">
        <v>0</v>
      </c>
      <c r="CC1268" s="17">
        <v>0</v>
      </c>
      <c r="CD1268">
        <v>0</v>
      </c>
      <c r="CE1268">
        <v>0</v>
      </c>
      <c r="CF1268">
        <v>1</v>
      </c>
      <c r="CG1268">
        <v>1</v>
      </c>
      <c r="CH1268">
        <v>1</v>
      </c>
      <c r="CI1268">
        <v>0</v>
      </c>
      <c r="CJ1268">
        <v>0</v>
      </c>
      <c r="CK1268">
        <v>0</v>
      </c>
      <c r="CL1268">
        <v>0</v>
      </c>
      <c r="CM1268">
        <v>0</v>
      </c>
      <c r="CN1268">
        <v>1</v>
      </c>
      <c r="CO1268" s="17">
        <v>1</v>
      </c>
      <c r="CP1268">
        <v>3.5000000000000003E-2</v>
      </c>
      <c r="CQ1268">
        <v>1789</v>
      </c>
      <c r="CR1268">
        <v>1</v>
      </c>
      <c r="CS1268">
        <v>0</v>
      </c>
      <c r="CT1268">
        <v>4</v>
      </c>
      <c r="CZ1268" s="33" t="s">
        <v>85</v>
      </c>
    </row>
    <row r="1269" spans="1:104" x14ac:dyDescent="0.25">
      <c r="A1269">
        <v>1268</v>
      </c>
      <c r="B1269">
        <v>82</v>
      </c>
      <c r="C1269" s="24" t="s">
        <v>4143</v>
      </c>
      <c r="D1269" s="12">
        <v>14</v>
      </c>
      <c r="E1269" s="13">
        <v>5.5</v>
      </c>
      <c r="F1269" s="7">
        <f t="shared" si="293"/>
        <v>2.5454545454545454</v>
      </c>
      <c r="G1269" s="7">
        <f t="shared" si="289"/>
        <v>8.5</v>
      </c>
      <c r="H1269" s="15">
        <f t="shared" si="290"/>
        <v>19.5</v>
      </c>
      <c r="I1269" s="11">
        <f t="shared" si="295"/>
        <v>4.6508483848575408E-2</v>
      </c>
      <c r="J1269" s="32">
        <f t="shared" si="296"/>
        <v>1.8271190083368912E-2</v>
      </c>
      <c r="K1269" s="32">
        <f t="shared" si="297"/>
        <v>54.730972390804233</v>
      </c>
      <c r="L1269" s="8">
        <v>0</v>
      </c>
      <c r="M1269" s="9">
        <v>1</v>
      </c>
      <c r="N1269" s="8">
        <v>0</v>
      </c>
      <c r="O1269" s="9">
        <v>0</v>
      </c>
      <c r="P1269" s="9">
        <v>1</v>
      </c>
      <c r="Q1269" s="9">
        <v>0</v>
      </c>
      <c r="R1269" s="9">
        <v>0</v>
      </c>
      <c r="S1269" s="8">
        <v>3010</v>
      </c>
      <c r="T1269" s="9">
        <v>20</v>
      </c>
      <c r="U1269" s="9">
        <f t="shared" si="291"/>
        <v>2989</v>
      </c>
      <c r="V1269" s="9">
        <f t="shared" si="292"/>
        <v>24</v>
      </c>
      <c r="W1269" s="7">
        <v>13.3</v>
      </c>
      <c r="X1269" s="7">
        <v>1</v>
      </c>
      <c r="Y1269" s="9">
        <v>1</v>
      </c>
      <c r="Z1269" s="9">
        <v>0</v>
      </c>
      <c r="AA1269" s="9">
        <v>1</v>
      </c>
      <c r="AB1269" s="9">
        <v>0</v>
      </c>
      <c r="AC1269" s="9">
        <v>0</v>
      </c>
      <c r="AD1269" s="29">
        <v>0</v>
      </c>
      <c r="AE1269" s="9">
        <v>0</v>
      </c>
      <c r="AF1269" s="9">
        <v>1</v>
      </c>
      <c r="AG1269" s="29">
        <v>0</v>
      </c>
      <c r="AH1269" s="9">
        <v>0</v>
      </c>
      <c r="AI1269" s="29">
        <v>1</v>
      </c>
      <c r="AJ1269" s="20">
        <v>1976</v>
      </c>
      <c r="AK1269" s="32">
        <v>8.5000000000000006E-2</v>
      </c>
      <c r="AL1269" s="32">
        <v>8.5000000000000006E-2</v>
      </c>
      <c r="AM1269" s="32">
        <v>0.33</v>
      </c>
      <c r="AN1269" s="42">
        <v>0.5</v>
      </c>
      <c r="AO1269" s="41">
        <v>1</v>
      </c>
      <c r="AP1269" s="17">
        <v>0</v>
      </c>
      <c r="AQ1269" s="32">
        <v>1</v>
      </c>
      <c r="AR1269" s="39">
        <v>0</v>
      </c>
      <c r="AS1269" t="s">
        <v>98</v>
      </c>
      <c r="AT1269" s="39" t="s">
        <v>98</v>
      </c>
      <c r="AU1269">
        <v>0</v>
      </c>
      <c r="AV1269" s="17">
        <v>1</v>
      </c>
      <c r="AW1269" t="s">
        <v>98</v>
      </c>
      <c r="AX1269" s="17" t="s">
        <v>98</v>
      </c>
      <c r="AY1269" s="17" t="s">
        <v>233</v>
      </c>
      <c r="AZ1269">
        <v>1</v>
      </c>
      <c r="BA1269">
        <v>0</v>
      </c>
      <c r="BB1269">
        <v>0</v>
      </c>
      <c r="BC1269">
        <v>0</v>
      </c>
      <c r="BD1269">
        <v>0</v>
      </c>
      <c r="BE1269">
        <v>0</v>
      </c>
      <c r="BF1269" s="17">
        <v>0</v>
      </c>
      <c r="BG1269">
        <v>1</v>
      </c>
      <c r="BH1269">
        <v>0</v>
      </c>
      <c r="BI1269" s="17">
        <v>0</v>
      </c>
      <c r="BJ1269">
        <v>18108</v>
      </c>
      <c r="BK1269">
        <v>22779</v>
      </c>
      <c r="BL1269" s="24">
        <f t="shared" si="294"/>
        <v>18.152999999999999</v>
      </c>
      <c r="BM1269">
        <v>1</v>
      </c>
      <c r="BN1269">
        <v>0</v>
      </c>
      <c r="BO1269">
        <v>0</v>
      </c>
      <c r="BP1269">
        <v>0</v>
      </c>
      <c r="BQ1269">
        <v>0</v>
      </c>
      <c r="BR1269">
        <v>0</v>
      </c>
      <c r="BS1269">
        <v>0</v>
      </c>
      <c r="BT1269" s="17">
        <v>0</v>
      </c>
      <c r="BU1269">
        <v>0</v>
      </c>
      <c r="BV1269">
        <v>1</v>
      </c>
      <c r="BW1269">
        <v>0</v>
      </c>
      <c r="BX1269" s="17">
        <v>0</v>
      </c>
      <c r="BY1269">
        <v>0</v>
      </c>
      <c r="BZ1269">
        <v>0</v>
      </c>
      <c r="CA1269">
        <v>0</v>
      </c>
      <c r="CB1269">
        <v>0</v>
      </c>
      <c r="CC1269" s="17">
        <v>0</v>
      </c>
      <c r="CD1269">
        <v>0</v>
      </c>
      <c r="CE1269">
        <v>0</v>
      </c>
      <c r="CF1269">
        <v>1</v>
      </c>
      <c r="CG1269">
        <v>1</v>
      </c>
      <c r="CH1269">
        <v>1</v>
      </c>
      <c r="CI1269">
        <v>0</v>
      </c>
      <c r="CJ1269">
        <v>0</v>
      </c>
      <c r="CK1269">
        <v>0</v>
      </c>
      <c r="CL1269">
        <v>0</v>
      </c>
      <c r="CM1269">
        <v>0</v>
      </c>
      <c r="CN1269">
        <v>1</v>
      </c>
      <c r="CO1269" s="17">
        <v>1</v>
      </c>
      <c r="CP1269">
        <v>3.5000000000000003E-2</v>
      </c>
      <c r="CQ1269">
        <v>1789</v>
      </c>
      <c r="CR1269">
        <v>1</v>
      </c>
      <c r="CS1269">
        <v>0</v>
      </c>
      <c r="CT1269">
        <v>4</v>
      </c>
      <c r="CZ1269" s="33" t="s">
        <v>85</v>
      </c>
    </row>
    <row r="1270" spans="1:104" x14ac:dyDescent="0.25">
      <c r="A1270">
        <v>1269</v>
      </c>
      <c r="B1270">
        <v>82</v>
      </c>
      <c r="C1270" s="24" t="s">
        <v>4143</v>
      </c>
      <c r="D1270" s="12">
        <v>12.2</v>
      </c>
      <c r="E1270" s="13">
        <v>4.5999999999999996</v>
      </c>
      <c r="F1270" s="7">
        <f t="shared" si="293"/>
        <v>2.6521739130434785</v>
      </c>
      <c r="G1270" s="7">
        <f t="shared" si="289"/>
        <v>7.6</v>
      </c>
      <c r="H1270" s="15">
        <f t="shared" si="290"/>
        <v>16.799999999999997</v>
      </c>
      <c r="I1270" s="11">
        <f t="shared" si="295"/>
        <v>4.8341074169019026E-2</v>
      </c>
      <c r="J1270" s="32">
        <f t="shared" si="296"/>
        <v>1.8226962391597337E-2</v>
      </c>
      <c r="K1270" s="32">
        <f t="shared" si="297"/>
        <v>54.863776997806383</v>
      </c>
      <c r="L1270" s="8">
        <v>0</v>
      </c>
      <c r="M1270" s="9">
        <v>1</v>
      </c>
      <c r="N1270" s="8">
        <v>0</v>
      </c>
      <c r="O1270" s="9">
        <v>0</v>
      </c>
      <c r="P1270" s="9">
        <v>1</v>
      </c>
      <c r="Q1270" s="9">
        <v>0</v>
      </c>
      <c r="R1270" s="9">
        <v>0</v>
      </c>
      <c r="S1270" s="8">
        <v>3010</v>
      </c>
      <c r="T1270" s="9">
        <v>6</v>
      </c>
      <c r="U1270" s="9">
        <f t="shared" si="291"/>
        <v>3003</v>
      </c>
      <c r="V1270" s="9">
        <f t="shared" si="292"/>
        <v>24</v>
      </c>
      <c r="W1270" s="7">
        <v>13.3</v>
      </c>
      <c r="X1270" s="7">
        <v>1</v>
      </c>
      <c r="Y1270" s="9">
        <v>1</v>
      </c>
      <c r="Z1270" s="9">
        <v>0</v>
      </c>
      <c r="AA1270" s="9">
        <v>1</v>
      </c>
      <c r="AB1270" s="9">
        <v>0</v>
      </c>
      <c r="AC1270" s="9">
        <v>0</v>
      </c>
      <c r="AD1270" s="29">
        <v>0</v>
      </c>
      <c r="AE1270" s="9">
        <v>0</v>
      </c>
      <c r="AF1270" s="9">
        <v>1</v>
      </c>
      <c r="AG1270" s="29">
        <v>0</v>
      </c>
      <c r="AH1270" s="9">
        <v>0</v>
      </c>
      <c r="AI1270" s="29">
        <v>1</v>
      </c>
      <c r="AJ1270" s="20">
        <v>1976</v>
      </c>
      <c r="AK1270" s="32">
        <v>8.5000000000000006E-2</v>
      </c>
      <c r="AL1270" s="32">
        <v>8.5000000000000006E-2</v>
      </c>
      <c r="AM1270" s="32">
        <v>0.33</v>
      </c>
      <c r="AN1270" s="42">
        <v>0.5</v>
      </c>
      <c r="AO1270" s="41">
        <v>1</v>
      </c>
      <c r="AP1270" s="17">
        <v>0</v>
      </c>
      <c r="AQ1270" s="32">
        <v>1</v>
      </c>
      <c r="AR1270" s="39">
        <v>0</v>
      </c>
      <c r="AS1270" t="s">
        <v>98</v>
      </c>
      <c r="AT1270" s="39" t="s">
        <v>98</v>
      </c>
      <c r="AU1270">
        <v>0</v>
      </c>
      <c r="AV1270" s="17">
        <v>1</v>
      </c>
      <c r="AW1270" t="s">
        <v>98</v>
      </c>
      <c r="AX1270" s="17" t="s">
        <v>98</v>
      </c>
      <c r="AY1270" s="17" t="s">
        <v>233</v>
      </c>
      <c r="AZ1270">
        <v>1</v>
      </c>
      <c r="BA1270">
        <v>0</v>
      </c>
      <c r="BB1270">
        <v>0</v>
      </c>
      <c r="BC1270">
        <v>0</v>
      </c>
      <c r="BD1270">
        <v>0</v>
      </c>
      <c r="BE1270">
        <v>0</v>
      </c>
      <c r="BF1270" s="17">
        <v>0</v>
      </c>
      <c r="BG1270">
        <v>1</v>
      </c>
      <c r="BH1270">
        <v>0</v>
      </c>
      <c r="BI1270" s="17">
        <v>0</v>
      </c>
      <c r="BJ1270">
        <v>18108</v>
      </c>
      <c r="BK1270">
        <v>22779</v>
      </c>
      <c r="BL1270" s="24">
        <f t="shared" si="294"/>
        <v>18.152999999999999</v>
      </c>
      <c r="BM1270">
        <v>1</v>
      </c>
      <c r="BN1270">
        <v>0</v>
      </c>
      <c r="BO1270">
        <v>0</v>
      </c>
      <c r="BP1270">
        <v>0</v>
      </c>
      <c r="BQ1270">
        <v>0</v>
      </c>
      <c r="BR1270">
        <v>0</v>
      </c>
      <c r="BS1270">
        <v>0</v>
      </c>
      <c r="BT1270" s="17">
        <v>0</v>
      </c>
      <c r="BU1270">
        <v>0</v>
      </c>
      <c r="BV1270">
        <v>1</v>
      </c>
      <c r="BW1270">
        <v>0</v>
      </c>
      <c r="BX1270" s="17">
        <v>0</v>
      </c>
      <c r="BY1270">
        <v>0</v>
      </c>
      <c r="BZ1270">
        <v>0</v>
      </c>
      <c r="CA1270">
        <v>0</v>
      </c>
      <c r="CB1270">
        <v>0</v>
      </c>
      <c r="CC1270" s="17">
        <v>0</v>
      </c>
      <c r="CD1270">
        <v>0</v>
      </c>
      <c r="CE1270">
        <v>0</v>
      </c>
      <c r="CF1270">
        <v>1</v>
      </c>
      <c r="CG1270">
        <v>1</v>
      </c>
      <c r="CH1270">
        <v>1</v>
      </c>
      <c r="CI1270">
        <v>0</v>
      </c>
      <c r="CJ1270">
        <v>0</v>
      </c>
      <c r="CK1270">
        <v>0</v>
      </c>
      <c r="CL1270">
        <v>0</v>
      </c>
      <c r="CM1270">
        <v>0</v>
      </c>
      <c r="CN1270">
        <v>1</v>
      </c>
      <c r="CO1270" s="17">
        <v>1</v>
      </c>
      <c r="CP1270">
        <v>3.5000000000000003E-2</v>
      </c>
      <c r="CQ1270">
        <v>1789</v>
      </c>
      <c r="CR1270">
        <v>1</v>
      </c>
      <c r="CS1270">
        <v>0</v>
      </c>
      <c r="CT1270">
        <v>4</v>
      </c>
      <c r="CZ1270" s="33" t="s">
        <v>85</v>
      </c>
    </row>
    <row r="1271" spans="1:104" x14ac:dyDescent="0.25">
      <c r="A1271">
        <v>1270</v>
      </c>
      <c r="B1271">
        <v>82</v>
      </c>
      <c r="C1271" s="24" t="s">
        <v>4143</v>
      </c>
      <c r="D1271" s="12">
        <v>13.2</v>
      </c>
      <c r="E1271" s="13">
        <v>4.9000000000000004</v>
      </c>
      <c r="F1271" s="7">
        <f t="shared" si="293"/>
        <v>2.6938775510204076</v>
      </c>
      <c r="G1271" s="7">
        <f t="shared" si="289"/>
        <v>8.2999999999999989</v>
      </c>
      <c r="H1271" s="15">
        <f t="shared" si="290"/>
        <v>18.100000000000001</v>
      </c>
      <c r="I1271" s="11">
        <f t="shared" si="295"/>
        <v>4.9213961148192452E-2</v>
      </c>
      <c r="J1271" s="32">
        <f t="shared" si="296"/>
        <v>1.8268818911071443E-2</v>
      </c>
      <c r="K1271" s="32">
        <f t="shared" si="297"/>
        <v>54.73807611032646</v>
      </c>
      <c r="L1271" s="8">
        <v>0</v>
      </c>
      <c r="M1271" s="9">
        <v>1</v>
      </c>
      <c r="N1271" s="8">
        <v>0</v>
      </c>
      <c r="O1271" s="9">
        <v>0</v>
      </c>
      <c r="P1271" s="9">
        <v>1</v>
      </c>
      <c r="Q1271" s="9">
        <v>0</v>
      </c>
      <c r="R1271" s="9">
        <v>0</v>
      </c>
      <c r="S1271" s="8">
        <v>3010</v>
      </c>
      <c r="T1271" s="9">
        <v>20</v>
      </c>
      <c r="U1271" s="9">
        <f t="shared" si="291"/>
        <v>2989</v>
      </c>
      <c r="V1271" s="9">
        <f t="shared" si="292"/>
        <v>24</v>
      </c>
      <c r="W1271" s="7">
        <v>13.3</v>
      </c>
      <c r="X1271" s="7">
        <v>1</v>
      </c>
      <c r="Y1271" s="9">
        <v>1</v>
      </c>
      <c r="Z1271" s="9">
        <v>0</v>
      </c>
      <c r="AA1271" s="9">
        <v>1</v>
      </c>
      <c r="AB1271" s="9">
        <v>0</v>
      </c>
      <c r="AC1271" s="9">
        <v>0</v>
      </c>
      <c r="AD1271" s="29">
        <v>0</v>
      </c>
      <c r="AE1271" s="9">
        <v>0</v>
      </c>
      <c r="AF1271" s="9">
        <v>1</v>
      </c>
      <c r="AG1271" s="29">
        <v>0</v>
      </c>
      <c r="AH1271" s="9">
        <v>0</v>
      </c>
      <c r="AI1271" s="29">
        <v>1</v>
      </c>
      <c r="AJ1271" s="20">
        <v>1976</v>
      </c>
      <c r="AK1271" s="32">
        <v>8.5000000000000006E-2</v>
      </c>
      <c r="AL1271" s="32">
        <v>8.5000000000000006E-2</v>
      </c>
      <c r="AM1271" s="32">
        <v>0.33</v>
      </c>
      <c r="AN1271" s="42">
        <v>0.5</v>
      </c>
      <c r="AO1271" s="41">
        <v>1</v>
      </c>
      <c r="AP1271" s="17">
        <v>0</v>
      </c>
      <c r="AQ1271" s="32">
        <v>1</v>
      </c>
      <c r="AR1271" s="39">
        <v>0</v>
      </c>
      <c r="AS1271" t="s">
        <v>98</v>
      </c>
      <c r="AT1271" s="39" t="s">
        <v>98</v>
      </c>
      <c r="AU1271">
        <v>0</v>
      </c>
      <c r="AV1271" s="17">
        <v>1</v>
      </c>
      <c r="AW1271" t="s">
        <v>98</v>
      </c>
      <c r="AX1271" s="17" t="s">
        <v>98</v>
      </c>
      <c r="AY1271" s="17" t="s">
        <v>233</v>
      </c>
      <c r="AZ1271">
        <v>1</v>
      </c>
      <c r="BA1271">
        <v>0</v>
      </c>
      <c r="BB1271">
        <v>0</v>
      </c>
      <c r="BC1271">
        <v>0</v>
      </c>
      <c r="BD1271">
        <v>0</v>
      </c>
      <c r="BE1271">
        <v>0</v>
      </c>
      <c r="BF1271" s="17">
        <v>0</v>
      </c>
      <c r="BG1271">
        <v>1</v>
      </c>
      <c r="BH1271">
        <v>0</v>
      </c>
      <c r="BI1271" s="17">
        <v>0</v>
      </c>
      <c r="BJ1271">
        <v>18108</v>
      </c>
      <c r="BK1271">
        <v>22779</v>
      </c>
      <c r="BL1271" s="24">
        <f t="shared" si="294"/>
        <v>18.152999999999999</v>
      </c>
      <c r="BM1271">
        <v>1</v>
      </c>
      <c r="BN1271">
        <v>0</v>
      </c>
      <c r="BO1271">
        <v>0</v>
      </c>
      <c r="BP1271">
        <v>0</v>
      </c>
      <c r="BQ1271">
        <v>0</v>
      </c>
      <c r="BR1271">
        <v>0</v>
      </c>
      <c r="BS1271">
        <v>0</v>
      </c>
      <c r="BT1271" s="17">
        <v>0</v>
      </c>
      <c r="BU1271">
        <v>0</v>
      </c>
      <c r="BV1271">
        <v>1</v>
      </c>
      <c r="BW1271">
        <v>0</v>
      </c>
      <c r="BX1271" s="17">
        <v>0</v>
      </c>
      <c r="BY1271">
        <v>0</v>
      </c>
      <c r="BZ1271">
        <v>0</v>
      </c>
      <c r="CA1271">
        <v>0</v>
      </c>
      <c r="CB1271">
        <v>0</v>
      </c>
      <c r="CC1271" s="17">
        <v>0</v>
      </c>
      <c r="CD1271">
        <v>0</v>
      </c>
      <c r="CE1271">
        <v>0</v>
      </c>
      <c r="CF1271">
        <v>1</v>
      </c>
      <c r="CG1271">
        <v>1</v>
      </c>
      <c r="CH1271">
        <v>1</v>
      </c>
      <c r="CI1271">
        <v>0</v>
      </c>
      <c r="CJ1271">
        <v>0</v>
      </c>
      <c r="CK1271">
        <v>0</v>
      </c>
      <c r="CL1271">
        <v>0</v>
      </c>
      <c r="CM1271">
        <v>0</v>
      </c>
      <c r="CN1271">
        <v>1</v>
      </c>
      <c r="CO1271" s="17">
        <v>1</v>
      </c>
      <c r="CP1271">
        <v>3.5000000000000003E-2</v>
      </c>
      <c r="CQ1271">
        <v>1789</v>
      </c>
      <c r="CR1271">
        <v>1</v>
      </c>
      <c r="CS1271">
        <v>0</v>
      </c>
      <c r="CT1271">
        <v>4</v>
      </c>
      <c r="CZ1271" s="33" t="s">
        <v>85</v>
      </c>
    </row>
    <row r="1272" spans="1:104" x14ac:dyDescent="0.25">
      <c r="A1272">
        <v>1271</v>
      </c>
      <c r="B1272">
        <v>82</v>
      </c>
      <c r="C1272" s="24" t="s">
        <v>4143</v>
      </c>
      <c r="D1272" s="12">
        <v>6.6</v>
      </c>
      <c r="E1272" s="13">
        <v>0.6</v>
      </c>
      <c r="F1272" s="7">
        <f t="shared" si="293"/>
        <v>11</v>
      </c>
      <c r="G1272" s="7">
        <f t="shared" si="289"/>
        <v>6</v>
      </c>
      <c r="H1272" s="15">
        <f t="shared" si="290"/>
        <v>7.1999999999999993</v>
      </c>
      <c r="I1272" s="11">
        <f t="shared" si="295"/>
        <v>0.20999097578833345</v>
      </c>
      <c r="J1272" s="32">
        <f t="shared" si="296"/>
        <v>1.9090088708030313E-2</v>
      </c>
      <c r="K1272" s="32">
        <f t="shared" si="297"/>
        <v>52.38320341483518</v>
      </c>
      <c r="L1272" s="8">
        <v>0</v>
      </c>
      <c r="M1272" s="9">
        <v>1</v>
      </c>
      <c r="N1272" s="8">
        <v>0</v>
      </c>
      <c r="O1272" s="9">
        <v>0</v>
      </c>
      <c r="P1272" s="9">
        <v>1</v>
      </c>
      <c r="Q1272" s="9">
        <v>0</v>
      </c>
      <c r="R1272" s="9">
        <v>0</v>
      </c>
      <c r="S1272" s="8">
        <v>2639</v>
      </c>
      <c r="T1272" s="9">
        <v>15</v>
      </c>
      <c r="U1272" s="9">
        <f t="shared" si="291"/>
        <v>2623</v>
      </c>
      <c r="V1272" s="9">
        <f t="shared" si="292"/>
        <v>24</v>
      </c>
      <c r="W1272" s="7">
        <v>13.3</v>
      </c>
      <c r="X1272" s="7">
        <v>1</v>
      </c>
      <c r="Y1272" s="9">
        <v>1</v>
      </c>
      <c r="Z1272" s="9">
        <v>0</v>
      </c>
      <c r="AA1272" s="9">
        <v>1</v>
      </c>
      <c r="AB1272" s="9">
        <v>0</v>
      </c>
      <c r="AC1272" s="9">
        <v>0</v>
      </c>
      <c r="AD1272" s="29">
        <v>0</v>
      </c>
      <c r="AE1272" s="9">
        <v>0</v>
      </c>
      <c r="AF1272" s="9">
        <v>1</v>
      </c>
      <c r="AG1272" s="29">
        <v>0</v>
      </c>
      <c r="AH1272" s="9">
        <v>0</v>
      </c>
      <c r="AI1272" s="29">
        <v>1</v>
      </c>
      <c r="AJ1272" s="20">
        <v>1978</v>
      </c>
      <c r="AK1272" s="32">
        <v>8.5000000000000006E-2</v>
      </c>
      <c r="AL1272" s="32">
        <v>8.5000000000000006E-2</v>
      </c>
      <c r="AM1272" s="32">
        <v>0.33</v>
      </c>
      <c r="AN1272" s="42">
        <v>0.5</v>
      </c>
      <c r="AO1272" s="41">
        <v>1</v>
      </c>
      <c r="AP1272" s="17">
        <v>0</v>
      </c>
      <c r="AQ1272" s="32">
        <v>1</v>
      </c>
      <c r="AR1272" s="39">
        <v>0</v>
      </c>
      <c r="AS1272" t="s">
        <v>98</v>
      </c>
      <c r="AT1272" s="39" t="s">
        <v>98</v>
      </c>
      <c r="AU1272">
        <v>0</v>
      </c>
      <c r="AV1272" s="17">
        <v>1</v>
      </c>
      <c r="AW1272" t="s">
        <v>98</v>
      </c>
      <c r="AX1272" s="17" t="s">
        <v>98</v>
      </c>
      <c r="AY1272" s="17" t="s">
        <v>233</v>
      </c>
      <c r="AZ1272">
        <v>1</v>
      </c>
      <c r="BA1272">
        <v>0</v>
      </c>
      <c r="BB1272">
        <v>0</v>
      </c>
      <c r="BC1272">
        <v>0</v>
      </c>
      <c r="BD1272">
        <v>0</v>
      </c>
      <c r="BE1272">
        <v>0</v>
      </c>
      <c r="BF1272" s="17">
        <v>0</v>
      </c>
      <c r="BG1272">
        <v>1</v>
      </c>
      <c r="BH1272">
        <v>0</v>
      </c>
      <c r="BI1272" s="17">
        <v>0</v>
      </c>
      <c r="BJ1272">
        <v>19296</v>
      </c>
      <c r="BK1272">
        <v>22896</v>
      </c>
      <c r="BL1272" s="24">
        <f t="shared" si="294"/>
        <v>18.152999999999999</v>
      </c>
      <c r="BM1272">
        <v>1</v>
      </c>
      <c r="BN1272">
        <v>0</v>
      </c>
      <c r="BO1272">
        <v>0</v>
      </c>
      <c r="BP1272">
        <v>0</v>
      </c>
      <c r="BQ1272">
        <v>0</v>
      </c>
      <c r="BR1272">
        <v>0</v>
      </c>
      <c r="BS1272">
        <v>0</v>
      </c>
      <c r="BT1272" s="17">
        <v>0</v>
      </c>
      <c r="BU1272">
        <v>0</v>
      </c>
      <c r="BV1272">
        <v>1</v>
      </c>
      <c r="BW1272">
        <v>0</v>
      </c>
      <c r="BX1272" s="17">
        <v>0</v>
      </c>
      <c r="BY1272">
        <v>0</v>
      </c>
      <c r="BZ1272">
        <v>0</v>
      </c>
      <c r="CA1272">
        <v>0</v>
      </c>
      <c r="CB1272">
        <v>0</v>
      </c>
      <c r="CC1272" s="17">
        <v>0</v>
      </c>
      <c r="CD1272">
        <v>0</v>
      </c>
      <c r="CE1272">
        <v>0</v>
      </c>
      <c r="CF1272">
        <v>1</v>
      </c>
      <c r="CG1272">
        <v>1</v>
      </c>
      <c r="CH1272">
        <v>1</v>
      </c>
      <c r="CI1272">
        <v>0</v>
      </c>
      <c r="CJ1272">
        <v>0</v>
      </c>
      <c r="CK1272">
        <v>0</v>
      </c>
      <c r="CL1272">
        <v>0</v>
      </c>
      <c r="CM1272">
        <v>0</v>
      </c>
      <c r="CN1272">
        <v>1</v>
      </c>
      <c r="CO1272" s="17">
        <v>1</v>
      </c>
      <c r="CP1272">
        <v>3.5000000000000003E-2</v>
      </c>
      <c r="CQ1272">
        <v>1789</v>
      </c>
      <c r="CR1272">
        <v>1</v>
      </c>
      <c r="CS1272">
        <v>0</v>
      </c>
      <c r="CT1272">
        <v>4</v>
      </c>
      <c r="CZ1272" s="33" t="s">
        <v>85</v>
      </c>
    </row>
    <row r="1273" spans="1:104" x14ac:dyDescent="0.25">
      <c r="A1273">
        <v>1272</v>
      </c>
      <c r="B1273">
        <v>82</v>
      </c>
      <c r="C1273" s="24" t="s">
        <v>4143</v>
      </c>
      <c r="D1273" s="12">
        <v>5.5</v>
      </c>
      <c r="E1273" s="13">
        <v>0.4</v>
      </c>
      <c r="F1273" s="7">
        <f t="shared" si="293"/>
        <v>13.75</v>
      </c>
      <c r="G1273" s="7">
        <f t="shared" si="289"/>
        <v>5.0999999999999996</v>
      </c>
      <c r="H1273" s="15">
        <f t="shared" si="290"/>
        <v>5.9</v>
      </c>
      <c r="I1273" s="11">
        <f t="shared" si="295"/>
        <v>0.24553326757768423</v>
      </c>
      <c r="J1273" s="32">
        <f t="shared" si="296"/>
        <v>1.7856964914740672E-2</v>
      </c>
      <c r="K1273" s="32">
        <f t="shared" si="297"/>
        <v>56.000558032933924</v>
      </c>
      <c r="L1273" s="8">
        <v>0</v>
      </c>
      <c r="M1273" s="9">
        <v>1</v>
      </c>
      <c r="N1273" s="8">
        <v>0</v>
      </c>
      <c r="O1273" s="9">
        <v>0</v>
      </c>
      <c r="P1273" s="9">
        <v>1</v>
      </c>
      <c r="Q1273" s="9">
        <v>0</v>
      </c>
      <c r="R1273" s="9">
        <v>0</v>
      </c>
      <c r="S1273" s="8">
        <v>2963</v>
      </c>
      <c r="T1273" s="9">
        <v>15</v>
      </c>
      <c r="U1273" s="9">
        <f t="shared" si="291"/>
        <v>2947</v>
      </c>
      <c r="V1273" s="9">
        <f t="shared" si="292"/>
        <v>24</v>
      </c>
      <c r="W1273" s="7">
        <v>13.3</v>
      </c>
      <c r="X1273" s="7">
        <v>1</v>
      </c>
      <c r="Y1273" s="9">
        <v>1</v>
      </c>
      <c r="Z1273" s="9">
        <v>0</v>
      </c>
      <c r="AA1273" s="9">
        <v>1</v>
      </c>
      <c r="AB1273" s="9">
        <v>0</v>
      </c>
      <c r="AC1273" s="9">
        <v>0</v>
      </c>
      <c r="AD1273" s="29">
        <v>0</v>
      </c>
      <c r="AE1273" s="9">
        <v>0</v>
      </c>
      <c r="AF1273" s="9">
        <v>1</v>
      </c>
      <c r="AG1273" s="29">
        <v>0</v>
      </c>
      <c r="AH1273" s="9">
        <v>0</v>
      </c>
      <c r="AI1273" s="29">
        <v>1</v>
      </c>
      <c r="AJ1273" s="20">
        <v>1976</v>
      </c>
      <c r="AK1273" s="32">
        <v>8.5000000000000006E-2</v>
      </c>
      <c r="AL1273" s="32">
        <v>8.5000000000000006E-2</v>
      </c>
      <c r="AM1273" s="32">
        <v>0.33</v>
      </c>
      <c r="AN1273" s="42">
        <v>0.5</v>
      </c>
      <c r="AO1273" s="41">
        <v>1</v>
      </c>
      <c r="AP1273" s="17">
        <v>0</v>
      </c>
      <c r="AQ1273" s="32">
        <v>1</v>
      </c>
      <c r="AR1273" s="39">
        <v>0</v>
      </c>
      <c r="AS1273" t="s">
        <v>98</v>
      </c>
      <c r="AT1273" s="39" t="s">
        <v>98</v>
      </c>
      <c r="AU1273">
        <v>0</v>
      </c>
      <c r="AV1273" s="17">
        <v>1</v>
      </c>
      <c r="AW1273" t="s">
        <v>98</v>
      </c>
      <c r="AX1273" s="17" t="s">
        <v>98</v>
      </c>
      <c r="AY1273" s="17" t="s">
        <v>233</v>
      </c>
      <c r="AZ1273">
        <v>1</v>
      </c>
      <c r="BA1273">
        <v>0</v>
      </c>
      <c r="BB1273">
        <v>0</v>
      </c>
      <c r="BC1273">
        <v>0</v>
      </c>
      <c r="BD1273">
        <v>0</v>
      </c>
      <c r="BE1273">
        <v>0</v>
      </c>
      <c r="BF1273" s="17">
        <v>0</v>
      </c>
      <c r="BG1273">
        <v>1</v>
      </c>
      <c r="BH1273">
        <v>0</v>
      </c>
      <c r="BI1273" s="17">
        <v>0</v>
      </c>
      <c r="BJ1273">
        <v>18108</v>
      </c>
      <c r="BK1273">
        <v>22779</v>
      </c>
      <c r="BL1273" s="24">
        <f t="shared" si="294"/>
        <v>18.152999999999999</v>
      </c>
      <c r="BM1273">
        <v>1</v>
      </c>
      <c r="BN1273">
        <v>0</v>
      </c>
      <c r="BO1273">
        <v>0</v>
      </c>
      <c r="BP1273">
        <v>0</v>
      </c>
      <c r="BQ1273">
        <v>0</v>
      </c>
      <c r="BR1273">
        <v>0</v>
      </c>
      <c r="BS1273">
        <v>0</v>
      </c>
      <c r="BT1273" s="17">
        <v>0</v>
      </c>
      <c r="BU1273">
        <v>0</v>
      </c>
      <c r="BV1273">
        <v>1</v>
      </c>
      <c r="BW1273">
        <v>0</v>
      </c>
      <c r="BX1273" s="17">
        <v>0</v>
      </c>
      <c r="BY1273">
        <v>0</v>
      </c>
      <c r="BZ1273">
        <v>0</v>
      </c>
      <c r="CA1273">
        <v>0</v>
      </c>
      <c r="CB1273">
        <v>0</v>
      </c>
      <c r="CC1273" s="17">
        <v>0</v>
      </c>
      <c r="CD1273">
        <v>0</v>
      </c>
      <c r="CE1273">
        <v>0</v>
      </c>
      <c r="CF1273">
        <v>1</v>
      </c>
      <c r="CG1273">
        <v>1</v>
      </c>
      <c r="CH1273">
        <v>1</v>
      </c>
      <c r="CI1273">
        <v>0</v>
      </c>
      <c r="CJ1273">
        <v>0</v>
      </c>
      <c r="CK1273">
        <v>0</v>
      </c>
      <c r="CL1273">
        <v>0</v>
      </c>
      <c r="CM1273">
        <v>0</v>
      </c>
      <c r="CN1273">
        <v>1</v>
      </c>
      <c r="CO1273" s="17">
        <v>1</v>
      </c>
      <c r="CP1273">
        <v>3.5000000000000003E-2</v>
      </c>
      <c r="CQ1273">
        <v>1789</v>
      </c>
      <c r="CR1273">
        <v>1</v>
      </c>
      <c r="CS1273">
        <v>0</v>
      </c>
      <c r="CT1273">
        <v>4</v>
      </c>
      <c r="CZ1273" s="33" t="s">
        <v>85</v>
      </c>
    </row>
    <row r="1274" spans="1:104" x14ac:dyDescent="0.25">
      <c r="A1274">
        <v>1273</v>
      </c>
      <c r="B1274">
        <v>82</v>
      </c>
      <c r="C1274" s="24" t="s">
        <v>4143</v>
      </c>
      <c r="D1274" s="12">
        <v>6.1</v>
      </c>
      <c r="E1274" s="13">
        <v>0.5</v>
      </c>
      <c r="F1274" s="7">
        <f t="shared" si="293"/>
        <v>12.2</v>
      </c>
      <c r="G1274" s="7">
        <f t="shared" si="289"/>
        <v>5.6</v>
      </c>
      <c r="H1274" s="15">
        <f t="shared" si="290"/>
        <v>6.6</v>
      </c>
      <c r="I1274" s="11">
        <f t="shared" si="295"/>
        <v>0.26172545100638822</v>
      </c>
      <c r="J1274" s="32">
        <f t="shared" si="296"/>
        <v>2.145290582019576E-2</v>
      </c>
      <c r="K1274" s="32">
        <f t="shared" si="297"/>
        <v>46.613731882354152</v>
      </c>
      <c r="L1274" s="8">
        <v>0</v>
      </c>
      <c r="M1274" s="9">
        <v>1</v>
      </c>
      <c r="N1274" s="8">
        <v>0</v>
      </c>
      <c r="O1274" s="9">
        <v>0</v>
      </c>
      <c r="P1274" s="9">
        <v>1</v>
      </c>
      <c r="Q1274" s="9">
        <v>0</v>
      </c>
      <c r="R1274" s="9">
        <v>0</v>
      </c>
      <c r="S1274" s="8">
        <v>2040</v>
      </c>
      <c r="T1274" s="9">
        <v>15</v>
      </c>
      <c r="U1274" s="9">
        <f t="shared" si="291"/>
        <v>2024</v>
      </c>
      <c r="V1274" s="9">
        <f t="shared" si="292"/>
        <v>24</v>
      </c>
      <c r="W1274" s="7">
        <v>13.3</v>
      </c>
      <c r="X1274" s="7">
        <v>1</v>
      </c>
      <c r="Y1274" s="9">
        <v>1</v>
      </c>
      <c r="Z1274" s="9">
        <v>0</v>
      </c>
      <c r="AA1274" s="9">
        <v>1</v>
      </c>
      <c r="AB1274" s="9">
        <v>0</v>
      </c>
      <c r="AC1274" s="9">
        <v>0</v>
      </c>
      <c r="AD1274" s="29">
        <v>0</v>
      </c>
      <c r="AE1274" s="9">
        <v>0</v>
      </c>
      <c r="AF1274" s="9">
        <v>1</v>
      </c>
      <c r="AG1274" s="29">
        <v>0</v>
      </c>
      <c r="AH1274" s="9">
        <v>0</v>
      </c>
      <c r="AI1274" s="29">
        <v>1</v>
      </c>
      <c r="AJ1274" s="20">
        <v>1976</v>
      </c>
      <c r="AK1274" s="32">
        <v>8.5000000000000006E-2</v>
      </c>
      <c r="AL1274" s="32">
        <v>8.5000000000000006E-2</v>
      </c>
      <c r="AM1274" s="32">
        <v>0.33</v>
      </c>
      <c r="AN1274" s="42">
        <v>0.5</v>
      </c>
      <c r="AO1274" s="41">
        <v>1</v>
      </c>
      <c r="AP1274" s="17">
        <v>0</v>
      </c>
      <c r="AQ1274" s="32">
        <v>1</v>
      </c>
      <c r="AR1274" s="39">
        <v>0</v>
      </c>
      <c r="AS1274" t="s">
        <v>98</v>
      </c>
      <c r="AT1274" s="39" t="s">
        <v>98</v>
      </c>
      <c r="AU1274">
        <v>0</v>
      </c>
      <c r="AV1274" s="17">
        <v>1</v>
      </c>
      <c r="AW1274" t="s">
        <v>98</v>
      </c>
      <c r="AX1274" s="17" t="s">
        <v>98</v>
      </c>
      <c r="AY1274" s="17" t="s">
        <v>233</v>
      </c>
      <c r="AZ1274">
        <v>1</v>
      </c>
      <c r="BA1274">
        <v>0</v>
      </c>
      <c r="BB1274">
        <v>0</v>
      </c>
      <c r="BC1274">
        <v>0</v>
      </c>
      <c r="BD1274">
        <v>0</v>
      </c>
      <c r="BE1274">
        <v>0</v>
      </c>
      <c r="BF1274" s="17">
        <v>0</v>
      </c>
      <c r="BG1274">
        <v>1</v>
      </c>
      <c r="BH1274">
        <v>0</v>
      </c>
      <c r="BI1274" s="17">
        <v>0</v>
      </c>
      <c r="BJ1274">
        <v>18108</v>
      </c>
      <c r="BK1274">
        <v>22779</v>
      </c>
      <c r="BL1274" s="24">
        <f t="shared" si="294"/>
        <v>18.152999999999999</v>
      </c>
      <c r="BM1274">
        <v>1</v>
      </c>
      <c r="BN1274">
        <v>0</v>
      </c>
      <c r="BO1274">
        <v>0</v>
      </c>
      <c r="BP1274">
        <v>0</v>
      </c>
      <c r="BQ1274">
        <v>0</v>
      </c>
      <c r="BR1274">
        <v>0</v>
      </c>
      <c r="BS1274">
        <v>0</v>
      </c>
      <c r="BT1274" s="17">
        <v>0</v>
      </c>
      <c r="BU1274">
        <v>0</v>
      </c>
      <c r="BV1274">
        <v>1</v>
      </c>
      <c r="BW1274">
        <v>0</v>
      </c>
      <c r="BX1274" s="17">
        <v>0</v>
      </c>
      <c r="BY1274">
        <v>0</v>
      </c>
      <c r="BZ1274">
        <v>0</v>
      </c>
      <c r="CA1274">
        <v>0</v>
      </c>
      <c r="CB1274">
        <v>0</v>
      </c>
      <c r="CC1274" s="17">
        <v>1</v>
      </c>
      <c r="CD1274">
        <v>0</v>
      </c>
      <c r="CE1274">
        <v>0</v>
      </c>
      <c r="CF1274">
        <v>1</v>
      </c>
      <c r="CG1274">
        <v>1</v>
      </c>
      <c r="CH1274">
        <v>1</v>
      </c>
      <c r="CI1274">
        <v>0</v>
      </c>
      <c r="CJ1274">
        <v>0</v>
      </c>
      <c r="CK1274">
        <v>0</v>
      </c>
      <c r="CL1274">
        <v>0</v>
      </c>
      <c r="CM1274">
        <v>0</v>
      </c>
      <c r="CN1274">
        <v>1</v>
      </c>
      <c r="CO1274" s="17">
        <v>1</v>
      </c>
      <c r="CP1274">
        <v>3.5000000000000003E-2</v>
      </c>
      <c r="CQ1274">
        <v>1789</v>
      </c>
      <c r="CR1274">
        <v>1</v>
      </c>
      <c r="CS1274">
        <v>0</v>
      </c>
      <c r="CT1274">
        <v>4</v>
      </c>
      <c r="CZ1274" s="33" t="s">
        <v>85</v>
      </c>
    </row>
    <row r="1275" spans="1:104" x14ac:dyDescent="0.25">
      <c r="A1275">
        <v>1274</v>
      </c>
      <c r="B1275">
        <v>82</v>
      </c>
      <c r="C1275" s="24" t="s">
        <v>4143</v>
      </c>
      <c r="D1275" s="12">
        <v>7.3</v>
      </c>
      <c r="E1275" s="13">
        <v>0.4</v>
      </c>
      <c r="F1275" s="7">
        <f t="shared" si="293"/>
        <v>18.25</v>
      </c>
      <c r="G1275" s="7">
        <f t="shared" si="289"/>
        <v>6.8999999999999995</v>
      </c>
      <c r="H1275" s="15">
        <f t="shared" si="290"/>
        <v>7.7</v>
      </c>
      <c r="I1275" s="11">
        <f t="shared" si="295"/>
        <v>0.31639702343345166</v>
      </c>
      <c r="J1275" s="32">
        <f t="shared" si="296"/>
        <v>1.7336823201832965E-2</v>
      </c>
      <c r="K1275" s="32">
        <f t="shared" si="297"/>
        <v>57.680694343948396</v>
      </c>
      <c r="L1275" s="8">
        <v>0</v>
      </c>
      <c r="M1275" s="9">
        <v>1</v>
      </c>
      <c r="N1275" s="8">
        <v>0</v>
      </c>
      <c r="O1275" s="9">
        <v>0</v>
      </c>
      <c r="P1275" s="9">
        <v>1</v>
      </c>
      <c r="Q1275" s="9">
        <v>0</v>
      </c>
      <c r="R1275" s="9">
        <v>0</v>
      </c>
      <c r="S1275" s="8">
        <v>3010</v>
      </c>
      <c r="T1275" s="9">
        <v>15</v>
      </c>
      <c r="U1275" s="9">
        <f t="shared" si="291"/>
        <v>2994</v>
      </c>
      <c r="V1275" s="9">
        <f t="shared" si="292"/>
        <v>24</v>
      </c>
      <c r="W1275" s="7">
        <v>13.3</v>
      </c>
      <c r="X1275" s="7">
        <v>1</v>
      </c>
      <c r="Y1275" s="9">
        <v>1</v>
      </c>
      <c r="Z1275" s="9">
        <v>0</v>
      </c>
      <c r="AA1275" s="9">
        <v>1</v>
      </c>
      <c r="AB1275" s="9">
        <v>0</v>
      </c>
      <c r="AC1275" s="9">
        <v>0</v>
      </c>
      <c r="AD1275" s="29">
        <v>0</v>
      </c>
      <c r="AE1275" s="9">
        <v>0</v>
      </c>
      <c r="AF1275" s="9">
        <v>1</v>
      </c>
      <c r="AG1275" s="29">
        <v>0</v>
      </c>
      <c r="AH1275" s="9">
        <v>0</v>
      </c>
      <c r="AI1275" s="29">
        <v>1</v>
      </c>
      <c r="AJ1275" s="20">
        <v>1976</v>
      </c>
      <c r="AK1275" s="32">
        <v>8.5000000000000006E-2</v>
      </c>
      <c r="AL1275" s="32">
        <v>8.5000000000000006E-2</v>
      </c>
      <c r="AM1275" s="32">
        <v>0.33</v>
      </c>
      <c r="AN1275" s="42">
        <v>0.5</v>
      </c>
      <c r="AO1275" s="41">
        <v>1</v>
      </c>
      <c r="AP1275" s="17">
        <v>0</v>
      </c>
      <c r="AQ1275" s="32">
        <v>1</v>
      </c>
      <c r="AR1275" s="39">
        <v>0</v>
      </c>
      <c r="AS1275" t="s">
        <v>98</v>
      </c>
      <c r="AT1275" s="39" t="s">
        <v>98</v>
      </c>
      <c r="AU1275">
        <v>0</v>
      </c>
      <c r="AV1275" s="17">
        <v>1</v>
      </c>
      <c r="AW1275" t="s">
        <v>98</v>
      </c>
      <c r="AX1275" s="17" t="s">
        <v>98</v>
      </c>
      <c r="AY1275" s="17" t="s">
        <v>233</v>
      </c>
      <c r="AZ1275">
        <v>1</v>
      </c>
      <c r="BA1275">
        <v>0</v>
      </c>
      <c r="BB1275">
        <v>0</v>
      </c>
      <c r="BC1275">
        <v>0</v>
      </c>
      <c r="BD1275">
        <v>0</v>
      </c>
      <c r="BE1275">
        <v>0</v>
      </c>
      <c r="BF1275" s="17">
        <v>0</v>
      </c>
      <c r="BG1275">
        <v>1</v>
      </c>
      <c r="BH1275">
        <v>0</v>
      </c>
      <c r="BI1275" s="17">
        <v>0</v>
      </c>
      <c r="BJ1275">
        <v>18108</v>
      </c>
      <c r="BK1275">
        <v>22779</v>
      </c>
      <c r="BL1275" s="24">
        <f t="shared" si="294"/>
        <v>18.152999999999999</v>
      </c>
      <c r="BM1275">
        <v>1</v>
      </c>
      <c r="BN1275">
        <v>0</v>
      </c>
      <c r="BO1275">
        <v>0</v>
      </c>
      <c r="BP1275">
        <v>0</v>
      </c>
      <c r="BQ1275">
        <v>0</v>
      </c>
      <c r="BR1275">
        <v>0</v>
      </c>
      <c r="BS1275">
        <v>0</v>
      </c>
      <c r="BT1275" s="17">
        <v>0</v>
      </c>
      <c r="BU1275">
        <v>0</v>
      </c>
      <c r="BV1275">
        <v>1</v>
      </c>
      <c r="BW1275">
        <v>0</v>
      </c>
      <c r="BX1275" s="17">
        <v>0</v>
      </c>
      <c r="BY1275">
        <v>0</v>
      </c>
      <c r="BZ1275">
        <v>0</v>
      </c>
      <c r="CA1275">
        <v>0</v>
      </c>
      <c r="CB1275">
        <v>0</v>
      </c>
      <c r="CC1275" s="17">
        <v>1</v>
      </c>
      <c r="CD1275">
        <v>0</v>
      </c>
      <c r="CE1275">
        <v>0</v>
      </c>
      <c r="CF1275">
        <v>1</v>
      </c>
      <c r="CG1275">
        <v>1</v>
      </c>
      <c r="CH1275">
        <v>1</v>
      </c>
      <c r="CI1275">
        <v>0</v>
      </c>
      <c r="CJ1275">
        <v>0</v>
      </c>
      <c r="CK1275">
        <v>0</v>
      </c>
      <c r="CL1275">
        <v>0</v>
      </c>
      <c r="CM1275">
        <v>0</v>
      </c>
      <c r="CN1275">
        <v>1</v>
      </c>
      <c r="CO1275" s="17">
        <v>1</v>
      </c>
      <c r="CP1275">
        <v>3.5000000000000003E-2</v>
      </c>
      <c r="CQ1275">
        <v>1789</v>
      </c>
      <c r="CR1275">
        <v>1</v>
      </c>
      <c r="CS1275">
        <v>0</v>
      </c>
      <c r="CT1275">
        <v>4</v>
      </c>
      <c r="CZ1275" s="33" t="s">
        <v>85</v>
      </c>
    </row>
    <row r="1276" spans="1:104" x14ac:dyDescent="0.25">
      <c r="A1276">
        <v>1275</v>
      </c>
      <c r="B1276">
        <v>82</v>
      </c>
      <c r="C1276" s="24" t="s">
        <v>4143</v>
      </c>
      <c r="D1276" s="12">
        <v>7.3</v>
      </c>
      <c r="E1276" s="13">
        <v>0.4</v>
      </c>
      <c r="F1276" s="7">
        <f t="shared" si="293"/>
        <v>18.25</v>
      </c>
      <c r="G1276" s="7">
        <f t="shared" si="289"/>
        <v>6.8999999999999995</v>
      </c>
      <c r="H1276" s="15">
        <f t="shared" si="290"/>
        <v>7.7</v>
      </c>
      <c r="I1276" s="11">
        <f t="shared" si="295"/>
        <v>0.31639702343345166</v>
      </c>
      <c r="J1276" s="32">
        <f t="shared" si="296"/>
        <v>1.7336823201832965E-2</v>
      </c>
      <c r="K1276" s="32">
        <f t="shared" si="297"/>
        <v>57.680694343948396</v>
      </c>
      <c r="L1276" s="8">
        <v>0</v>
      </c>
      <c r="M1276" s="9">
        <v>1</v>
      </c>
      <c r="N1276" s="8">
        <v>0</v>
      </c>
      <c r="O1276" s="9">
        <v>0</v>
      </c>
      <c r="P1276" s="9">
        <v>1</v>
      </c>
      <c r="Q1276" s="9">
        <v>0</v>
      </c>
      <c r="R1276" s="9">
        <v>0</v>
      </c>
      <c r="S1276" s="8">
        <v>3010</v>
      </c>
      <c r="T1276" s="9">
        <v>15</v>
      </c>
      <c r="U1276" s="9">
        <f t="shared" si="291"/>
        <v>2994</v>
      </c>
      <c r="V1276" s="9">
        <f t="shared" si="292"/>
        <v>24</v>
      </c>
      <c r="W1276" s="7">
        <v>13.3</v>
      </c>
      <c r="X1276" s="7">
        <v>1</v>
      </c>
      <c r="Y1276" s="9">
        <v>1</v>
      </c>
      <c r="Z1276" s="9">
        <v>0</v>
      </c>
      <c r="AA1276" s="9">
        <v>1</v>
      </c>
      <c r="AB1276" s="9">
        <v>0</v>
      </c>
      <c r="AC1276" s="9">
        <v>0</v>
      </c>
      <c r="AD1276" s="29">
        <v>0</v>
      </c>
      <c r="AE1276" s="9">
        <v>0</v>
      </c>
      <c r="AF1276" s="9">
        <v>1</v>
      </c>
      <c r="AG1276" s="29">
        <v>0</v>
      </c>
      <c r="AH1276" s="9">
        <v>0</v>
      </c>
      <c r="AI1276" s="29">
        <v>1</v>
      </c>
      <c r="AJ1276" s="20">
        <v>1976</v>
      </c>
      <c r="AK1276" s="32">
        <v>8.5000000000000006E-2</v>
      </c>
      <c r="AL1276" s="32">
        <v>8.5000000000000006E-2</v>
      </c>
      <c r="AM1276" s="32">
        <v>0.33</v>
      </c>
      <c r="AN1276" s="42">
        <v>0.5</v>
      </c>
      <c r="AO1276" s="41">
        <v>1</v>
      </c>
      <c r="AP1276" s="17">
        <v>0</v>
      </c>
      <c r="AQ1276" s="32">
        <v>1</v>
      </c>
      <c r="AR1276" s="39">
        <v>0</v>
      </c>
      <c r="AS1276" t="s">
        <v>98</v>
      </c>
      <c r="AT1276" s="39" t="s">
        <v>98</v>
      </c>
      <c r="AU1276">
        <v>0</v>
      </c>
      <c r="AV1276" s="17">
        <v>1</v>
      </c>
      <c r="AW1276" t="s">
        <v>98</v>
      </c>
      <c r="AX1276" s="17" t="s">
        <v>98</v>
      </c>
      <c r="AY1276" s="17" t="s">
        <v>233</v>
      </c>
      <c r="AZ1276">
        <v>1</v>
      </c>
      <c r="BA1276">
        <v>0</v>
      </c>
      <c r="BB1276">
        <v>0</v>
      </c>
      <c r="BC1276">
        <v>0</v>
      </c>
      <c r="BD1276">
        <v>0</v>
      </c>
      <c r="BE1276">
        <v>0</v>
      </c>
      <c r="BF1276" s="17">
        <v>0</v>
      </c>
      <c r="BG1276">
        <v>1</v>
      </c>
      <c r="BH1276">
        <v>0</v>
      </c>
      <c r="BI1276" s="17">
        <v>0</v>
      </c>
      <c r="BJ1276">
        <v>18108</v>
      </c>
      <c r="BK1276">
        <v>22779</v>
      </c>
      <c r="BL1276" s="24">
        <f t="shared" si="294"/>
        <v>18.152999999999999</v>
      </c>
      <c r="BM1276">
        <v>1</v>
      </c>
      <c r="BN1276">
        <v>0</v>
      </c>
      <c r="BO1276">
        <v>0</v>
      </c>
      <c r="BP1276">
        <v>0</v>
      </c>
      <c r="BQ1276">
        <v>0</v>
      </c>
      <c r="BR1276">
        <v>0</v>
      </c>
      <c r="BS1276">
        <v>0</v>
      </c>
      <c r="BT1276" s="17">
        <v>0</v>
      </c>
      <c r="BU1276">
        <v>0</v>
      </c>
      <c r="BV1276">
        <v>1</v>
      </c>
      <c r="BW1276">
        <v>0</v>
      </c>
      <c r="BX1276" s="17">
        <v>0</v>
      </c>
      <c r="BY1276">
        <v>0</v>
      </c>
      <c r="BZ1276">
        <v>0</v>
      </c>
      <c r="CA1276">
        <v>0</v>
      </c>
      <c r="CB1276">
        <v>0</v>
      </c>
      <c r="CC1276" s="17">
        <v>1</v>
      </c>
      <c r="CD1276">
        <v>0</v>
      </c>
      <c r="CE1276">
        <v>0</v>
      </c>
      <c r="CF1276">
        <v>1</v>
      </c>
      <c r="CG1276">
        <v>1</v>
      </c>
      <c r="CH1276">
        <v>1</v>
      </c>
      <c r="CI1276">
        <v>0</v>
      </c>
      <c r="CJ1276">
        <v>0</v>
      </c>
      <c r="CK1276">
        <v>0</v>
      </c>
      <c r="CL1276">
        <v>0</v>
      </c>
      <c r="CM1276">
        <v>0</v>
      </c>
      <c r="CN1276">
        <v>1</v>
      </c>
      <c r="CO1276" s="17">
        <v>1</v>
      </c>
      <c r="CP1276">
        <v>3.5000000000000003E-2</v>
      </c>
      <c r="CQ1276">
        <v>1789</v>
      </c>
      <c r="CR1276">
        <v>1</v>
      </c>
      <c r="CS1276">
        <v>0</v>
      </c>
      <c r="CT1276">
        <v>4</v>
      </c>
      <c r="CZ1276" s="33" t="s">
        <v>85</v>
      </c>
    </row>
    <row r="1277" spans="1:104" x14ac:dyDescent="0.25">
      <c r="A1277">
        <v>1276</v>
      </c>
      <c r="B1277">
        <v>82</v>
      </c>
      <c r="C1277" s="24" t="s">
        <v>4143</v>
      </c>
      <c r="D1277" s="12">
        <v>7.6</v>
      </c>
      <c r="E1277" s="13">
        <v>0.6</v>
      </c>
      <c r="F1277" s="7">
        <f t="shared" si="293"/>
        <v>12.666666666666666</v>
      </c>
      <c r="G1277" s="7">
        <f t="shared" si="289"/>
        <v>7</v>
      </c>
      <c r="H1277" s="15">
        <f t="shared" si="290"/>
        <v>8.1999999999999993</v>
      </c>
      <c r="I1277" s="11">
        <f t="shared" si="295"/>
        <v>0.27120036101975686</v>
      </c>
      <c r="J1277" s="32">
        <f t="shared" si="296"/>
        <v>2.1410554817349228E-2</v>
      </c>
      <c r="K1277" s="32">
        <f t="shared" si="297"/>
        <v>46.705935858779711</v>
      </c>
      <c r="L1277" s="8">
        <v>0</v>
      </c>
      <c r="M1277" s="9">
        <v>1</v>
      </c>
      <c r="N1277" s="8">
        <v>0</v>
      </c>
      <c r="O1277" s="9">
        <v>0</v>
      </c>
      <c r="P1277" s="9">
        <v>1</v>
      </c>
      <c r="Q1277" s="9">
        <v>0</v>
      </c>
      <c r="R1277" s="9">
        <v>0</v>
      </c>
      <c r="S1277" s="8">
        <v>2037</v>
      </c>
      <c r="T1277" s="9">
        <v>15</v>
      </c>
      <c r="U1277" s="9">
        <f t="shared" si="291"/>
        <v>2021</v>
      </c>
      <c r="V1277" s="9">
        <f t="shared" si="292"/>
        <v>24</v>
      </c>
      <c r="W1277" s="7">
        <v>13.3</v>
      </c>
      <c r="X1277" s="7">
        <v>1</v>
      </c>
      <c r="Y1277" s="9">
        <v>1</v>
      </c>
      <c r="Z1277" s="9">
        <v>0</v>
      </c>
      <c r="AA1277" s="9">
        <v>1</v>
      </c>
      <c r="AB1277" s="9">
        <v>0</v>
      </c>
      <c r="AC1277" s="9">
        <v>0</v>
      </c>
      <c r="AD1277" s="29">
        <v>0</v>
      </c>
      <c r="AE1277" s="9">
        <v>0</v>
      </c>
      <c r="AF1277" s="9">
        <v>1</v>
      </c>
      <c r="AG1277" s="29">
        <v>0</v>
      </c>
      <c r="AH1277" s="9">
        <v>0</v>
      </c>
      <c r="AI1277" s="29">
        <v>1</v>
      </c>
      <c r="AJ1277" s="20">
        <v>1976</v>
      </c>
      <c r="AK1277" s="32">
        <v>8.5000000000000006E-2</v>
      </c>
      <c r="AL1277" s="32">
        <v>8.5000000000000006E-2</v>
      </c>
      <c r="AM1277" s="32">
        <v>0.33</v>
      </c>
      <c r="AN1277" s="42">
        <v>0.5</v>
      </c>
      <c r="AO1277" s="41">
        <v>1</v>
      </c>
      <c r="AP1277" s="17">
        <v>0</v>
      </c>
      <c r="AQ1277" s="32">
        <v>1</v>
      </c>
      <c r="AR1277" s="39">
        <v>0</v>
      </c>
      <c r="AS1277" t="s">
        <v>98</v>
      </c>
      <c r="AT1277" s="39" t="s">
        <v>98</v>
      </c>
      <c r="AU1277">
        <v>0</v>
      </c>
      <c r="AV1277" s="17">
        <v>1</v>
      </c>
      <c r="AW1277" t="s">
        <v>98</v>
      </c>
      <c r="AX1277" s="17" t="s">
        <v>98</v>
      </c>
      <c r="AY1277" s="17" t="s">
        <v>233</v>
      </c>
      <c r="AZ1277">
        <v>1</v>
      </c>
      <c r="BA1277">
        <v>0</v>
      </c>
      <c r="BB1277">
        <v>0</v>
      </c>
      <c r="BC1277">
        <v>0</v>
      </c>
      <c r="BD1277">
        <v>0</v>
      </c>
      <c r="BE1277">
        <v>0</v>
      </c>
      <c r="BF1277" s="17">
        <v>0</v>
      </c>
      <c r="BG1277">
        <v>1</v>
      </c>
      <c r="BH1277">
        <v>0</v>
      </c>
      <c r="BI1277" s="17">
        <v>0</v>
      </c>
      <c r="BJ1277">
        <v>18108</v>
      </c>
      <c r="BK1277">
        <v>22779</v>
      </c>
      <c r="BL1277" s="24">
        <v>16.5</v>
      </c>
      <c r="BM1277">
        <v>1</v>
      </c>
      <c r="BN1277">
        <v>0</v>
      </c>
      <c r="BO1277">
        <v>0</v>
      </c>
      <c r="BP1277">
        <v>0</v>
      </c>
      <c r="BQ1277">
        <v>0</v>
      </c>
      <c r="BR1277">
        <v>0</v>
      </c>
      <c r="BS1277">
        <v>0</v>
      </c>
      <c r="BT1277" s="17">
        <v>0</v>
      </c>
      <c r="BU1277">
        <v>0</v>
      </c>
      <c r="BV1277">
        <v>1</v>
      </c>
      <c r="BW1277">
        <v>0</v>
      </c>
      <c r="BX1277" s="17">
        <v>0</v>
      </c>
      <c r="BY1277">
        <v>0</v>
      </c>
      <c r="BZ1277">
        <v>0</v>
      </c>
      <c r="CA1277">
        <v>0</v>
      </c>
      <c r="CB1277">
        <v>0</v>
      </c>
      <c r="CC1277" s="17">
        <v>0</v>
      </c>
      <c r="CD1277">
        <v>0</v>
      </c>
      <c r="CE1277">
        <v>0</v>
      </c>
      <c r="CF1277">
        <v>1</v>
      </c>
      <c r="CG1277">
        <v>1</v>
      </c>
      <c r="CH1277">
        <v>1</v>
      </c>
      <c r="CI1277">
        <v>0</v>
      </c>
      <c r="CJ1277">
        <v>0</v>
      </c>
      <c r="CK1277">
        <v>0</v>
      </c>
      <c r="CL1277">
        <v>0</v>
      </c>
      <c r="CM1277">
        <v>0</v>
      </c>
      <c r="CN1277">
        <v>1</v>
      </c>
      <c r="CO1277" s="17">
        <v>1</v>
      </c>
      <c r="CP1277">
        <v>3.5000000000000003E-2</v>
      </c>
      <c r="CQ1277">
        <v>1789</v>
      </c>
      <c r="CR1277">
        <v>1</v>
      </c>
      <c r="CS1277">
        <v>0</v>
      </c>
      <c r="CT1277">
        <v>4</v>
      </c>
      <c r="CZ1277" s="33" t="s">
        <v>85</v>
      </c>
    </row>
    <row r="1278" spans="1:104" x14ac:dyDescent="0.25">
      <c r="A1278">
        <v>1277</v>
      </c>
      <c r="B1278">
        <v>82</v>
      </c>
      <c r="C1278" s="24" t="s">
        <v>4143</v>
      </c>
      <c r="D1278" s="12">
        <v>13.2</v>
      </c>
      <c r="E1278" s="13">
        <v>4.9000000000000004</v>
      </c>
      <c r="F1278" s="7">
        <f t="shared" si="293"/>
        <v>2.6938775510204076</v>
      </c>
      <c r="G1278" s="7">
        <f t="shared" si="289"/>
        <v>8.2999999999999989</v>
      </c>
      <c r="H1278" s="15">
        <f t="shared" si="290"/>
        <v>18.100000000000001</v>
      </c>
      <c r="I1278" s="11">
        <f t="shared" si="295"/>
        <v>4.9172949602148346E-2</v>
      </c>
      <c r="J1278" s="32">
        <f t="shared" si="296"/>
        <v>1.8253594928070223E-2</v>
      </c>
      <c r="K1278" s="32">
        <f t="shared" si="297"/>
        <v>54.783729119692936</v>
      </c>
      <c r="L1278" s="8">
        <v>0</v>
      </c>
      <c r="M1278" s="9">
        <v>1</v>
      </c>
      <c r="N1278" s="8">
        <v>0</v>
      </c>
      <c r="O1278" s="9">
        <v>0</v>
      </c>
      <c r="P1278" s="9">
        <v>1</v>
      </c>
      <c r="Q1278" s="9">
        <v>0</v>
      </c>
      <c r="R1278" s="9">
        <v>0</v>
      </c>
      <c r="S1278" s="8">
        <v>3010</v>
      </c>
      <c r="T1278" s="9">
        <v>15</v>
      </c>
      <c r="U1278" s="9">
        <f t="shared" si="291"/>
        <v>2994</v>
      </c>
      <c r="V1278" s="9">
        <f t="shared" si="292"/>
        <v>24</v>
      </c>
      <c r="W1278" s="7">
        <v>13.3</v>
      </c>
      <c r="X1278" s="7">
        <v>1</v>
      </c>
      <c r="Y1278" s="9">
        <v>1</v>
      </c>
      <c r="Z1278" s="9">
        <v>0</v>
      </c>
      <c r="AA1278" s="9">
        <v>1</v>
      </c>
      <c r="AB1278" s="9">
        <v>0</v>
      </c>
      <c r="AC1278" s="9">
        <v>0</v>
      </c>
      <c r="AD1278" s="29">
        <v>0</v>
      </c>
      <c r="AE1278" s="9">
        <v>0</v>
      </c>
      <c r="AF1278" s="9">
        <v>1</v>
      </c>
      <c r="AG1278" s="29">
        <v>0</v>
      </c>
      <c r="AH1278" s="9">
        <v>0</v>
      </c>
      <c r="AI1278" s="29">
        <v>1</v>
      </c>
      <c r="AJ1278" s="20">
        <v>1976</v>
      </c>
      <c r="AK1278" s="32">
        <v>8.5000000000000006E-2</v>
      </c>
      <c r="AL1278" s="32">
        <v>8.5000000000000006E-2</v>
      </c>
      <c r="AM1278" s="32">
        <v>0.33</v>
      </c>
      <c r="AN1278" s="42">
        <v>0.5</v>
      </c>
      <c r="AO1278" s="41">
        <v>1</v>
      </c>
      <c r="AP1278" s="17">
        <v>0</v>
      </c>
      <c r="AQ1278" s="32">
        <v>1</v>
      </c>
      <c r="AR1278" s="39">
        <v>0</v>
      </c>
      <c r="AS1278" t="s">
        <v>98</v>
      </c>
      <c r="AT1278" s="39" t="s">
        <v>98</v>
      </c>
      <c r="AU1278">
        <v>0</v>
      </c>
      <c r="AV1278" s="17">
        <v>1</v>
      </c>
      <c r="AW1278" t="s">
        <v>98</v>
      </c>
      <c r="AX1278" s="17" t="s">
        <v>98</v>
      </c>
      <c r="AY1278" s="17" t="s">
        <v>233</v>
      </c>
      <c r="AZ1278">
        <v>1</v>
      </c>
      <c r="BA1278">
        <v>0</v>
      </c>
      <c r="BB1278">
        <v>0</v>
      </c>
      <c r="BC1278">
        <v>0</v>
      </c>
      <c r="BD1278">
        <v>0</v>
      </c>
      <c r="BE1278">
        <v>0</v>
      </c>
      <c r="BF1278" s="17">
        <v>0</v>
      </c>
      <c r="BG1278">
        <v>1</v>
      </c>
      <c r="BH1278">
        <v>0</v>
      </c>
      <c r="BI1278" s="17">
        <v>0</v>
      </c>
      <c r="BJ1278">
        <v>18108</v>
      </c>
      <c r="BK1278">
        <v>22779</v>
      </c>
      <c r="BL1278" s="24">
        <f t="shared" ref="BL1278:BL1283" si="298">14.5*0.255+16.5*0.241+19*0.246+22.5*0.258</f>
        <v>18.152999999999999</v>
      </c>
      <c r="BM1278">
        <v>0</v>
      </c>
      <c r="BN1278">
        <v>0</v>
      </c>
      <c r="BO1278">
        <v>0</v>
      </c>
      <c r="BP1278">
        <v>0</v>
      </c>
      <c r="BQ1278">
        <v>0</v>
      </c>
      <c r="BR1278">
        <v>0</v>
      </c>
      <c r="BS1278">
        <v>0</v>
      </c>
      <c r="BT1278" s="17">
        <v>1</v>
      </c>
      <c r="BU1278">
        <v>0</v>
      </c>
      <c r="BV1278">
        <v>1</v>
      </c>
      <c r="BW1278">
        <v>0</v>
      </c>
      <c r="BX1278" s="17">
        <v>0</v>
      </c>
      <c r="BY1278">
        <v>0</v>
      </c>
      <c r="BZ1278">
        <v>0</v>
      </c>
      <c r="CA1278">
        <v>0</v>
      </c>
      <c r="CB1278">
        <v>0</v>
      </c>
      <c r="CC1278" s="17">
        <v>0</v>
      </c>
      <c r="CD1278">
        <v>0</v>
      </c>
      <c r="CE1278">
        <v>0</v>
      </c>
      <c r="CF1278">
        <v>1</v>
      </c>
      <c r="CG1278">
        <v>1</v>
      </c>
      <c r="CH1278">
        <v>1</v>
      </c>
      <c r="CI1278">
        <v>0</v>
      </c>
      <c r="CJ1278">
        <v>0</v>
      </c>
      <c r="CK1278">
        <v>0</v>
      </c>
      <c r="CL1278">
        <v>0</v>
      </c>
      <c r="CM1278">
        <v>0</v>
      </c>
      <c r="CN1278">
        <v>1</v>
      </c>
      <c r="CO1278" s="17">
        <v>1</v>
      </c>
      <c r="CP1278">
        <v>3.5000000000000003E-2</v>
      </c>
      <c r="CQ1278">
        <v>1789</v>
      </c>
      <c r="CR1278">
        <v>1</v>
      </c>
      <c r="CS1278">
        <v>0</v>
      </c>
      <c r="CT1278">
        <v>4</v>
      </c>
      <c r="CZ1278" s="33" t="s">
        <v>85</v>
      </c>
    </row>
    <row r="1279" spans="1:104" x14ac:dyDescent="0.25">
      <c r="A1279">
        <v>1278</v>
      </c>
      <c r="B1279">
        <v>82</v>
      </c>
      <c r="C1279" s="24" t="s">
        <v>4143</v>
      </c>
      <c r="D1279" s="12">
        <v>11.7</v>
      </c>
      <c r="E1279" s="13">
        <v>6.1</v>
      </c>
      <c r="F1279" s="7">
        <f t="shared" si="293"/>
        <v>1.9180327868852458</v>
      </c>
      <c r="G1279" s="7">
        <f t="shared" si="289"/>
        <v>5.6</v>
      </c>
      <c r="H1279" s="15">
        <f t="shared" si="290"/>
        <v>17.799999999999997</v>
      </c>
      <c r="I1279" s="11">
        <f t="shared" si="295"/>
        <v>3.7424201100622667E-2</v>
      </c>
      <c r="J1279" s="32">
        <f t="shared" si="296"/>
        <v>1.9511762966991308E-2</v>
      </c>
      <c r="K1279" s="32">
        <f t="shared" si="297"/>
        <v>51.25113510715218</v>
      </c>
      <c r="L1279" s="8">
        <v>0</v>
      </c>
      <c r="M1279" s="9">
        <v>1</v>
      </c>
      <c r="N1279" s="8">
        <v>0</v>
      </c>
      <c r="O1279" s="9">
        <v>0</v>
      </c>
      <c r="P1279" s="9">
        <v>1</v>
      </c>
      <c r="Q1279" s="9">
        <v>0</v>
      </c>
      <c r="R1279" s="9">
        <v>0</v>
      </c>
      <c r="S1279" s="8">
        <v>2639</v>
      </c>
      <c r="T1279" s="9">
        <v>15</v>
      </c>
      <c r="U1279" s="9">
        <f t="shared" si="291"/>
        <v>2623</v>
      </c>
      <c r="V1279" s="9">
        <f t="shared" si="292"/>
        <v>24</v>
      </c>
      <c r="W1279" s="7">
        <v>13.3</v>
      </c>
      <c r="X1279" s="7">
        <v>1</v>
      </c>
      <c r="Y1279" s="9">
        <v>1</v>
      </c>
      <c r="Z1279" s="9">
        <v>0</v>
      </c>
      <c r="AA1279" s="9">
        <v>1</v>
      </c>
      <c r="AB1279" s="9">
        <v>0</v>
      </c>
      <c r="AC1279" s="9">
        <v>0</v>
      </c>
      <c r="AD1279" s="29">
        <v>0</v>
      </c>
      <c r="AE1279" s="9">
        <v>0</v>
      </c>
      <c r="AF1279" s="9">
        <v>1</v>
      </c>
      <c r="AG1279" s="29">
        <v>0</v>
      </c>
      <c r="AH1279" s="9">
        <v>0</v>
      </c>
      <c r="AI1279" s="29">
        <v>1</v>
      </c>
      <c r="AJ1279" s="20">
        <v>1978</v>
      </c>
      <c r="AK1279" s="32">
        <v>8.5000000000000006E-2</v>
      </c>
      <c r="AL1279" s="32">
        <v>8.5000000000000006E-2</v>
      </c>
      <c r="AM1279" s="32">
        <v>0.33</v>
      </c>
      <c r="AN1279" s="42">
        <v>0.5</v>
      </c>
      <c r="AO1279" s="41">
        <v>1</v>
      </c>
      <c r="AP1279" s="17">
        <v>0</v>
      </c>
      <c r="AQ1279" s="32">
        <v>1</v>
      </c>
      <c r="AR1279" s="39">
        <v>0</v>
      </c>
      <c r="AS1279" t="s">
        <v>98</v>
      </c>
      <c r="AT1279" s="39" t="s">
        <v>98</v>
      </c>
      <c r="AU1279">
        <v>0</v>
      </c>
      <c r="AV1279" s="17">
        <v>1</v>
      </c>
      <c r="AW1279" t="s">
        <v>98</v>
      </c>
      <c r="AX1279" s="17" t="s">
        <v>98</v>
      </c>
      <c r="AY1279" s="17" t="s">
        <v>233</v>
      </c>
      <c r="AZ1279">
        <v>1</v>
      </c>
      <c r="BA1279">
        <v>0</v>
      </c>
      <c r="BB1279">
        <v>0</v>
      </c>
      <c r="BC1279">
        <v>0</v>
      </c>
      <c r="BD1279">
        <v>0</v>
      </c>
      <c r="BE1279">
        <v>0</v>
      </c>
      <c r="BF1279" s="17">
        <v>0</v>
      </c>
      <c r="BG1279">
        <v>1</v>
      </c>
      <c r="BH1279">
        <v>0</v>
      </c>
      <c r="BI1279" s="17">
        <v>0</v>
      </c>
      <c r="BJ1279">
        <v>19296</v>
      </c>
      <c r="BK1279">
        <v>22896</v>
      </c>
      <c r="BL1279" s="24">
        <f t="shared" si="298"/>
        <v>18.152999999999999</v>
      </c>
      <c r="BM1279">
        <v>0</v>
      </c>
      <c r="BN1279">
        <v>0</v>
      </c>
      <c r="BO1279">
        <v>0</v>
      </c>
      <c r="BP1279">
        <v>0</v>
      </c>
      <c r="BQ1279">
        <v>0</v>
      </c>
      <c r="BR1279">
        <v>0</v>
      </c>
      <c r="BS1279">
        <v>0</v>
      </c>
      <c r="BT1279" s="17">
        <v>1</v>
      </c>
      <c r="BU1279">
        <v>0</v>
      </c>
      <c r="BV1279">
        <v>1</v>
      </c>
      <c r="BW1279">
        <v>0</v>
      </c>
      <c r="BX1279" s="17">
        <v>0</v>
      </c>
      <c r="BY1279">
        <v>0</v>
      </c>
      <c r="BZ1279">
        <v>0</v>
      </c>
      <c r="CA1279">
        <v>0</v>
      </c>
      <c r="CB1279">
        <v>0</v>
      </c>
      <c r="CC1279" s="17">
        <v>0</v>
      </c>
      <c r="CD1279">
        <v>0</v>
      </c>
      <c r="CE1279">
        <v>0</v>
      </c>
      <c r="CF1279">
        <v>1</v>
      </c>
      <c r="CG1279">
        <v>1</v>
      </c>
      <c r="CH1279">
        <v>1</v>
      </c>
      <c r="CI1279">
        <v>0</v>
      </c>
      <c r="CJ1279">
        <v>0</v>
      </c>
      <c r="CK1279">
        <v>0</v>
      </c>
      <c r="CL1279">
        <v>0</v>
      </c>
      <c r="CM1279">
        <v>0</v>
      </c>
      <c r="CN1279">
        <v>1</v>
      </c>
      <c r="CO1279" s="17">
        <v>1</v>
      </c>
      <c r="CP1279">
        <v>3.5000000000000003E-2</v>
      </c>
      <c r="CQ1279">
        <v>1789</v>
      </c>
      <c r="CR1279">
        <v>1</v>
      </c>
      <c r="CS1279">
        <v>0</v>
      </c>
      <c r="CT1279">
        <v>4</v>
      </c>
      <c r="CZ1279" s="33" t="s">
        <v>85</v>
      </c>
    </row>
    <row r="1280" spans="1:104" x14ac:dyDescent="0.25">
      <c r="A1280">
        <v>1279</v>
      </c>
      <c r="B1280">
        <v>82</v>
      </c>
      <c r="C1280" s="24" t="s">
        <v>4143</v>
      </c>
      <c r="D1280" s="12">
        <v>13.6</v>
      </c>
      <c r="E1280" s="13">
        <v>7.8</v>
      </c>
      <c r="F1280" s="7">
        <f t="shared" si="293"/>
        <v>1.7435897435897436</v>
      </c>
      <c r="G1280" s="7">
        <f t="shared" si="289"/>
        <v>5.8</v>
      </c>
      <c r="H1280" s="15">
        <f t="shared" si="290"/>
        <v>21.4</v>
      </c>
      <c r="I1280" s="11">
        <f t="shared" si="295"/>
        <v>3.2101871028109567E-2</v>
      </c>
      <c r="J1280" s="32">
        <f t="shared" si="296"/>
        <v>1.8411367207298135E-2</v>
      </c>
      <c r="K1280" s="32">
        <f t="shared" si="297"/>
        <v>54.314271652982249</v>
      </c>
      <c r="L1280" s="8">
        <v>0</v>
      </c>
      <c r="M1280" s="9">
        <v>1</v>
      </c>
      <c r="N1280" s="8">
        <v>0</v>
      </c>
      <c r="O1280" s="9">
        <v>0</v>
      </c>
      <c r="P1280" s="9">
        <v>1</v>
      </c>
      <c r="Q1280" s="9">
        <v>0</v>
      </c>
      <c r="R1280" s="9">
        <v>0</v>
      </c>
      <c r="S1280" s="8">
        <v>2963</v>
      </c>
      <c r="T1280" s="9">
        <v>15</v>
      </c>
      <c r="U1280" s="9">
        <f t="shared" si="291"/>
        <v>2947</v>
      </c>
      <c r="V1280" s="9">
        <f t="shared" si="292"/>
        <v>24</v>
      </c>
      <c r="W1280" s="7">
        <v>13.3</v>
      </c>
      <c r="X1280" s="7">
        <v>1</v>
      </c>
      <c r="Y1280" s="9">
        <v>1</v>
      </c>
      <c r="Z1280" s="9">
        <v>0</v>
      </c>
      <c r="AA1280" s="9">
        <v>1</v>
      </c>
      <c r="AB1280" s="9">
        <v>0</v>
      </c>
      <c r="AC1280" s="9">
        <v>0</v>
      </c>
      <c r="AD1280" s="29">
        <v>0</v>
      </c>
      <c r="AE1280" s="9">
        <v>0</v>
      </c>
      <c r="AF1280" s="9">
        <v>1</v>
      </c>
      <c r="AG1280" s="29">
        <v>0</v>
      </c>
      <c r="AH1280" s="9">
        <v>0</v>
      </c>
      <c r="AI1280" s="29">
        <v>1</v>
      </c>
      <c r="AJ1280" s="20">
        <v>1976</v>
      </c>
      <c r="AK1280" s="32">
        <v>8.5000000000000006E-2</v>
      </c>
      <c r="AL1280" s="32">
        <v>8.5000000000000006E-2</v>
      </c>
      <c r="AM1280" s="32">
        <v>0.33</v>
      </c>
      <c r="AN1280" s="42">
        <v>0.5</v>
      </c>
      <c r="AO1280" s="41">
        <v>1</v>
      </c>
      <c r="AP1280" s="17">
        <v>0</v>
      </c>
      <c r="AQ1280" s="32">
        <v>1</v>
      </c>
      <c r="AR1280" s="39">
        <v>0</v>
      </c>
      <c r="AS1280" t="s">
        <v>98</v>
      </c>
      <c r="AT1280" s="39" t="s">
        <v>98</v>
      </c>
      <c r="AU1280">
        <v>0</v>
      </c>
      <c r="AV1280" s="17">
        <v>1</v>
      </c>
      <c r="AW1280" t="s">
        <v>98</v>
      </c>
      <c r="AX1280" s="17" t="s">
        <v>98</v>
      </c>
      <c r="AY1280" s="17" t="s">
        <v>233</v>
      </c>
      <c r="AZ1280">
        <v>1</v>
      </c>
      <c r="BA1280">
        <v>0</v>
      </c>
      <c r="BB1280">
        <v>0</v>
      </c>
      <c r="BC1280">
        <v>0</v>
      </c>
      <c r="BD1280">
        <v>0</v>
      </c>
      <c r="BE1280">
        <v>0</v>
      </c>
      <c r="BF1280" s="17">
        <v>0</v>
      </c>
      <c r="BG1280">
        <v>1</v>
      </c>
      <c r="BH1280">
        <v>0</v>
      </c>
      <c r="BI1280" s="17">
        <v>0</v>
      </c>
      <c r="BJ1280">
        <v>18108</v>
      </c>
      <c r="BK1280">
        <v>22779</v>
      </c>
      <c r="BL1280" s="24">
        <f t="shared" si="298"/>
        <v>18.152999999999999</v>
      </c>
      <c r="BM1280">
        <v>0</v>
      </c>
      <c r="BN1280">
        <v>0</v>
      </c>
      <c r="BO1280">
        <v>0</v>
      </c>
      <c r="BP1280">
        <v>0</v>
      </c>
      <c r="BQ1280">
        <v>0</v>
      </c>
      <c r="BR1280">
        <v>0</v>
      </c>
      <c r="BS1280">
        <v>0</v>
      </c>
      <c r="BT1280" s="17">
        <v>1</v>
      </c>
      <c r="BU1280">
        <v>0</v>
      </c>
      <c r="BV1280">
        <v>1</v>
      </c>
      <c r="BW1280">
        <v>0</v>
      </c>
      <c r="BX1280" s="17">
        <v>0</v>
      </c>
      <c r="BY1280">
        <v>0</v>
      </c>
      <c r="BZ1280">
        <v>0</v>
      </c>
      <c r="CA1280">
        <v>0</v>
      </c>
      <c r="CB1280">
        <v>0</v>
      </c>
      <c r="CC1280" s="17">
        <v>0</v>
      </c>
      <c r="CD1280">
        <v>0</v>
      </c>
      <c r="CE1280">
        <v>0</v>
      </c>
      <c r="CF1280">
        <v>1</v>
      </c>
      <c r="CG1280">
        <v>1</v>
      </c>
      <c r="CH1280">
        <v>1</v>
      </c>
      <c r="CI1280">
        <v>0</v>
      </c>
      <c r="CJ1280">
        <v>0</v>
      </c>
      <c r="CK1280">
        <v>0</v>
      </c>
      <c r="CL1280">
        <v>0</v>
      </c>
      <c r="CM1280">
        <v>0</v>
      </c>
      <c r="CN1280">
        <v>1</v>
      </c>
      <c r="CO1280" s="17">
        <v>1</v>
      </c>
      <c r="CP1280">
        <v>3.5000000000000003E-2</v>
      </c>
      <c r="CQ1280">
        <v>1789</v>
      </c>
      <c r="CR1280">
        <v>1</v>
      </c>
      <c r="CS1280">
        <v>0</v>
      </c>
      <c r="CT1280">
        <v>4</v>
      </c>
      <c r="CZ1280" s="33" t="s">
        <v>85</v>
      </c>
    </row>
    <row r="1281" spans="1:104" x14ac:dyDescent="0.25">
      <c r="A1281">
        <v>1280</v>
      </c>
      <c r="B1281">
        <v>82</v>
      </c>
      <c r="C1281" s="24" t="s">
        <v>4143</v>
      </c>
      <c r="D1281" s="12">
        <v>8.9</v>
      </c>
      <c r="E1281" s="13">
        <v>8.5</v>
      </c>
      <c r="F1281" s="7">
        <f t="shared" si="293"/>
        <v>1.0470588235294118</v>
      </c>
      <c r="G1281" s="7">
        <f t="shared" si="289"/>
        <v>0.40000000000000036</v>
      </c>
      <c r="H1281" s="15">
        <f t="shared" si="290"/>
        <v>17.399999999999999</v>
      </c>
      <c r="I1281" s="11">
        <f t="shared" si="295"/>
        <v>2.3267420430363377E-2</v>
      </c>
      <c r="J1281" s="32">
        <f t="shared" si="296"/>
        <v>2.2221693669448168E-2</v>
      </c>
      <c r="K1281" s="32">
        <f t="shared" si="297"/>
        <v>45.001070344825479</v>
      </c>
      <c r="L1281" s="8">
        <v>0</v>
      </c>
      <c r="M1281" s="9">
        <v>1</v>
      </c>
      <c r="N1281" s="8">
        <v>0</v>
      </c>
      <c r="O1281" s="9">
        <v>0</v>
      </c>
      <c r="P1281" s="9">
        <v>1</v>
      </c>
      <c r="Q1281" s="9">
        <v>0</v>
      </c>
      <c r="R1281" s="9">
        <v>0</v>
      </c>
      <c r="S1281" s="8">
        <v>2040</v>
      </c>
      <c r="T1281" s="9">
        <v>15</v>
      </c>
      <c r="U1281" s="9">
        <f t="shared" si="291"/>
        <v>2024</v>
      </c>
      <c r="V1281" s="9">
        <f t="shared" si="292"/>
        <v>24</v>
      </c>
      <c r="W1281" s="7">
        <v>13.3</v>
      </c>
      <c r="X1281" s="7">
        <v>1</v>
      </c>
      <c r="Y1281" s="9">
        <v>1</v>
      </c>
      <c r="Z1281" s="9">
        <v>0</v>
      </c>
      <c r="AA1281" s="9">
        <v>1</v>
      </c>
      <c r="AB1281" s="9">
        <v>0</v>
      </c>
      <c r="AC1281" s="9">
        <v>0</v>
      </c>
      <c r="AD1281" s="29">
        <v>0</v>
      </c>
      <c r="AE1281" s="9">
        <v>0</v>
      </c>
      <c r="AF1281" s="9">
        <v>1</v>
      </c>
      <c r="AG1281" s="29">
        <v>0</v>
      </c>
      <c r="AH1281" s="9">
        <v>0</v>
      </c>
      <c r="AI1281" s="29">
        <v>1</v>
      </c>
      <c r="AJ1281" s="20">
        <v>1976</v>
      </c>
      <c r="AK1281" s="32">
        <v>8.5000000000000006E-2</v>
      </c>
      <c r="AL1281" s="32">
        <v>8.5000000000000006E-2</v>
      </c>
      <c r="AM1281" s="32">
        <v>0.33</v>
      </c>
      <c r="AN1281" s="42">
        <v>0.5</v>
      </c>
      <c r="AO1281" s="41">
        <v>1</v>
      </c>
      <c r="AP1281" s="17">
        <v>0</v>
      </c>
      <c r="AQ1281" s="32">
        <v>1</v>
      </c>
      <c r="AR1281" s="39">
        <v>0</v>
      </c>
      <c r="AS1281" t="s">
        <v>98</v>
      </c>
      <c r="AT1281" s="39" t="s">
        <v>98</v>
      </c>
      <c r="AU1281">
        <v>0</v>
      </c>
      <c r="AV1281" s="17">
        <v>1</v>
      </c>
      <c r="AW1281" t="s">
        <v>98</v>
      </c>
      <c r="AX1281" s="17" t="s">
        <v>98</v>
      </c>
      <c r="AY1281" s="17" t="s">
        <v>233</v>
      </c>
      <c r="AZ1281">
        <v>1</v>
      </c>
      <c r="BA1281">
        <v>0</v>
      </c>
      <c r="BB1281">
        <v>0</v>
      </c>
      <c r="BC1281">
        <v>0</v>
      </c>
      <c r="BD1281">
        <v>0</v>
      </c>
      <c r="BE1281">
        <v>0</v>
      </c>
      <c r="BF1281" s="17">
        <v>0</v>
      </c>
      <c r="BG1281">
        <v>1</v>
      </c>
      <c r="BH1281">
        <v>0</v>
      </c>
      <c r="BI1281" s="17">
        <v>0</v>
      </c>
      <c r="BJ1281">
        <v>18108</v>
      </c>
      <c r="BK1281">
        <v>22779</v>
      </c>
      <c r="BL1281" s="24">
        <f t="shared" si="298"/>
        <v>18.152999999999999</v>
      </c>
      <c r="BM1281">
        <v>0</v>
      </c>
      <c r="BN1281">
        <v>0</v>
      </c>
      <c r="BO1281">
        <v>0</v>
      </c>
      <c r="BP1281">
        <v>0</v>
      </c>
      <c r="BQ1281">
        <v>0</v>
      </c>
      <c r="BR1281">
        <v>0</v>
      </c>
      <c r="BS1281">
        <v>0</v>
      </c>
      <c r="BT1281" s="17">
        <v>1</v>
      </c>
      <c r="BU1281">
        <v>0</v>
      </c>
      <c r="BV1281">
        <v>1</v>
      </c>
      <c r="BW1281">
        <v>0</v>
      </c>
      <c r="BX1281" s="17">
        <v>0</v>
      </c>
      <c r="BY1281">
        <v>0</v>
      </c>
      <c r="BZ1281">
        <v>0</v>
      </c>
      <c r="CA1281">
        <v>0</v>
      </c>
      <c r="CB1281">
        <v>0</v>
      </c>
      <c r="CC1281" s="17">
        <v>1</v>
      </c>
      <c r="CD1281">
        <v>0</v>
      </c>
      <c r="CE1281">
        <v>0</v>
      </c>
      <c r="CF1281">
        <v>1</v>
      </c>
      <c r="CG1281">
        <v>1</v>
      </c>
      <c r="CH1281">
        <v>1</v>
      </c>
      <c r="CI1281">
        <v>0</v>
      </c>
      <c r="CJ1281">
        <v>0</v>
      </c>
      <c r="CK1281">
        <v>0</v>
      </c>
      <c r="CL1281">
        <v>0</v>
      </c>
      <c r="CM1281">
        <v>0</v>
      </c>
      <c r="CN1281">
        <v>1</v>
      </c>
      <c r="CO1281" s="17">
        <v>1</v>
      </c>
      <c r="CP1281">
        <v>3.5000000000000003E-2</v>
      </c>
      <c r="CQ1281">
        <v>1789</v>
      </c>
      <c r="CR1281">
        <v>1</v>
      </c>
      <c r="CS1281">
        <v>0</v>
      </c>
      <c r="CT1281">
        <v>4</v>
      </c>
      <c r="CZ1281" s="33" t="s">
        <v>85</v>
      </c>
    </row>
    <row r="1282" spans="1:104" x14ac:dyDescent="0.25">
      <c r="A1282">
        <v>1281</v>
      </c>
      <c r="B1282">
        <v>82</v>
      </c>
      <c r="C1282" s="24" t="s">
        <v>4143</v>
      </c>
      <c r="D1282" s="12">
        <v>19.399999999999999</v>
      </c>
      <c r="E1282" s="13">
        <v>5.9</v>
      </c>
      <c r="F1282" s="7">
        <f t="shared" si="293"/>
        <v>3.2881355932203387</v>
      </c>
      <c r="G1282" s="7">
        <f t="shared" ref="G1282:G1345" si="299">D1282-E1282</f>
        <v>13.499999999999998</v>
      </c>
      <c r="H1282" s="15">
        <f t="shared" ref="H1282:H1345" si="300">D1282+E1282</f>
        <v>25.299999999999997</v>
      </c>
      <c r="I1282" s="11">
        <f t="shared" si="295"/>
        <v>5.998478100762164E-2</v>
      </c>
      <c r="J1282" s="32">
        <f t="shared" si="296"/>
        <v>1.8242794223967407E-2</v>
      </c>
      <c r="K1282" s="32">
        <f t="shared" si="297"/>
        <v>54.816164000041105</v>
      </c>
      <c r="L1282" s="8">
        <v>0</v>
      </c>
      <c r="M1282" s="9">
        <v>1</v>
      </c>
      <c r="N1282" s="8">
        <v>0</v>
      </c>
      <c r="O1282" s="9">
        <v>0</v>
      </c>
      <c r="P1282" s="9">
        <v>1</v>
      </c>
      <c r="Q1282" s="9">
        <v>0</v>
      </c>
      <c r="R1282" s="9">
        <v>0</v>
      </c>
      <c r="S1282" s="8">
        <v>3010</v>
      </c>
      <c r="T1282" s="9">
        <v>15</v>
      </c>
      <c r="U1282" s="9">
        <f t="shared" ref="U1282:U1345" si="301">S1282-T1282-1</f>
        <v>2994</v>
      </c>
      <c r="V1282" s="9">
        <f t="shared" ref="V1282:V1345" si="302">COUNTIF(B:B,B1282)</f>
        <v>24</v>
      </c>
      <c r="W1282" s="7">
        <v>13.3</v>
      </c>
      <c r="X1282" s="7">
        <v>1</v>
      </c>
      <c r="Y1282" s="9">
        <v>1</v>
      </c>
      <c r="Z1282" s="9">
        <v>0</v>
      </c>
      <c r="AA1282" s="9">
        <v>1</v>
      </c>
      <c r="AB1282" s="9">
        <v>0</v>
      </c>
      <c r="AC1282" s="9">
        <v>0</v>
      </c>
      <c r="AD1282" s="29">
        <v>0</v>
      </c>
      <c r="AE1282" s="9">
        <v>0</v>
      </c>
      <c r="AF1282" s="9">
        <v>1</v>
      </c>
      <c r="AG1282" s="29">
        <v>0</v>
      </c>
      <c r="AH1282" s="9">
        <v>0</v>
      </c>
      <c r="AI1282" s="29">
        <v>1</v>
      </c>
      <c r="AJ1282" s="20">
        <v>1976</v>
      </c>
      <c r="AK1282" s="32">
        <v>8.5000000000000006E-2</v>
      </c>
      <c r="AL1282" s="32">
        <v>8.5000000000000006E-2</v>
      </c>
      <c r="AM1282" s="32">
        <v>0.33</v>
      </c>
      <c r="AN1282" s="42">
        <v>0.5</v>
      </c>
      <c r="AO1282" s="41">
        <v>1</v>
      </c>
      <c r="AP1282" s="17">
        <v>0</v>
      </c>
      <c r="AQ1282" s="32">
        <v>1</v>
      </c>
      <c r="AR1282" s="39">
        <v>0</v>
      </c>
      <c r="AS1282" t="s">
        <v>98</v>
      </c>
      <c r="AT1282" s="39" t="s">
        <v>98</v>
      </c>
      <c r="AU1282">
        <v>0</v>
      </c>
      <c r="AV1282" s="17">
        <v>1</v>
      </c>
      <c r="AW1282" t="s">
        <v>98</v>
      </c>
      <c r="AX1282" s="17" t="s">
        <v>98</v>
      </c>
      <c r="AY1282" s="17" t="s">
        <v>233</v>
      </c>
      <c r="AZ1282">
        <v>1</v>
      </c>
      <c r="BA1282">
        <v>0</v>
      </c>
      <c r="BB1282">
        <v>0</v>
      </c>
      <c r="BC1282">
        <v>0</v>
      </c>
      <c r="BD1282">
        <v>0</v>
      </c>
      <c r="BE1282">
        <v>0</v>
      </c>
      <c r="BF1282" s="17">
        <v>0</v>
      </c>
      <c r="BG1282">
        <v>1</v>
      </c>
      <c r="BH1282">
        <v>0</v>
      </c>
      <c r="BI1282" s="17">
        <v>0</v>
      </c>
      <c r="BJ1282">
        <v>18108</v>
      </c>
      <c r="BK1282">
        <v>22779</v>
      </c>
      <c r="BL1282" s="24">
        <f t="shared" si="298"/>
        <v>18.152999999999999</v>
      </c>
      <c r="BM1282">
        <v>0</v>
      </c>
      <c r="BN1282">
        <v>0</v>
      </c>
      <c r="BO1282">
        <v>0</v>
      </c>
      <c r="BP1282">
        <v>0</v>
      </c>
      <c r="BQ1282">
        <v>0</v>
      </c>
      <c r="BR1282">
        <v>0</v>
      </c>
      <c r="BS1282">
        <v>0</v>
      </c>
      <c r="BT1282" s="17">
        <v>1</v>
      </c>
      <c r="BU1282">
        <v>0</v>
      </c>
      <c r="BV1282">
        <v>1</v>
      </c>
      <c r="BW1282">
        <v>0</v>
      </c>
      <c r="BX1282" s="17">
        <v>0</v>
      </c>
      <c r="BY1282">
        <v>0</v>
      </c>
      <c r="BZ1282">
        <v>0</v>
      </c>
      <c r="CA1282">
        <v>0</v>
      </c>
      <c r="CB1282">
        <v>0</v>
      </c>
      <c r="CC1282" s="17">
        <v>1</v>
      </c>
      <c r="CD1282">
        <v>0</v>
      </c>
      <c r="CE1282">
        <v>0</v>
      </c>
      <c r="CF1282">
        <v>1</v>
      </c>
      <c r="CG1282">
        <v>1</v>
      </c>
      <c r="CH1282">
        <v>1</v>
      </c>
      <c r="CI1282">
        <v>0</v>
      </c>
      <c r="CJ1282">
        <v>0</v>
      </c>
      <c r="CK1282">
        <v>0</v>
      </c>
      <c r="CL1282">
        <v>0</v>
      </c>
      <c r="CM1282">
        <v>0</v>
      </c>
      <c r="CN1282">
        <v>1</v>
      </c>
      <c r="CO1282" s="17">
        <v>1</v>
      </c>
      <c r="CP1282">
        <v>3.5000000000000003E-2</v>
      </c>
      <c r="CQ1282">
        <v>1789</v>
      </c>
      <c r="CR1282">
        <v>1</v>
      </c>
      <c r="CS1282">
        <v>0</v>
      </c>
      <c r="CT1282">
        <v>4</v>
      </c>
      <c r="CZ1282" s="33" t="s">
        <v>85</v>
      </c>
    </row>
    <row r="1283" spans="1:104" x14ac:dyDescent="0.25">
      <c r="A1283">
        <v>1282</v>
      </c>
      <c r="B1283">
        <v>82</v>
      </c>
      <c r="C1283" s="24" t="s">
        <v>4143</v>
      </c>
      <c r="D1283" s="12">
        <v>11.7</v>
      </c>
      <c r="E1283" s="13">
        <v>4.7</v>
      </c>
      <c r="F1283" s="7">
        <f t="shared" si="293"/>
        <v>2.4893617021276593</v>
      </c>
      <c r="G1283" s="7">
        <f t="shared" si="299"/>
        <v>6.9999999999999991</v>
      </c>
      <c r="H1283" s="15">
        <f t="shared" si="300"/>
        <v>16.399999999999999</v>
      </c>
      <c r="I1283" s="11">
        <f t="shared" si="295"/>
        <v>4.5447827015530746E-2</v>
      </c>
      <c r="J1283" s="32">
        <f t="shared" si="296"/>
        <v>1.8256819399401242E-2</v>
      </c>
      <c r="K1283" s="32">
        <f t="shared" si="297"/>
        <v>54.774053361824699</v>
      </c>
      <c r="L1283" s="8">
        <v>0</v>
      </c>
      <c r="M1283" s="9">
        <v>1</v>
      </c>
      <c r="N1283" s="8">
        <v>0</v>
      </c>
      <c r="O1283" s="9">
        <v>0</v>
      </c>
      <c r="P1283" s="9">
        <v>1</v>
      </c>
      <c r="Q1283" s="9">
        <v>0</v>
      </c>
      <c r="R1283" s="9">
        <v>0</v>
      </c>
      <c r="S1283" s="8">
        <v>3010</v>
      </c>
      <c r="T1283" s="9">
        <v>15</v>
      </c>
      <c r="U1283" s="9">
        <f t="shared" si="301"/>
        <v>2994</v>
      </c>
      <c r="V1283" s="9">
        <f t="shared" si="302"/>
        <v>24</v>
      </c>
      <c r="W1283" s="7">
        <v>13.3</v>
      </c>
      <c r="X1283" s="7">
        <v>1</v>
      </c>
      <c r="Y1283" s="9">
        <v>1</v>
      </c>
      <c r="Z1283" s="9">
        <v>0</v>
      </c>
      <c r="AA1283" s="9">
        <v>1</v>
      </c>
      <c r="AB1283" s="9">
        <v>0</v>
      </c>
      <c r="AC1283" s="9">
        <v>0</v>
      </c>
      <c r="AD1283" s="29">
        <v>0</v>
      </c>
      <c r="AE1283" s="9">
        <v>0</v>
      </c>
      <c r="AF1283" s="9">
        <v>1</v>
      </c>
      <c r="AG1283" s="29">
        <v>0</v>
      </c>
      <c r="AH1283" s="9">
        <v>0</v>
      </c>
      <c r="AI1283" s="29">
        <v>1</v>
      </c>
      <c r="AJ1283" s="20">
        <v>1976</v>
      </c>
      <c r="AK1283" s="32">
        <v>8.5000000000000006E-2</v>
      </c>
      <c r="AL1283" s="32">
        <v>8.5000000000000006E-2</v>
      </c>
      <c r="AM1283" s="32">
        <v>0.33</v>
      </c>
      <c r="AN1283" s="42">
        <v>0.5</v>
      </c>
      <c r="AO1283" s="41">
        <v>1</v>
      </c>
      <c r="AP1283" s="17">
        <v>0</v>
      </c>
      <c r="AQ1283" s="32">
        <v>1</v>
      </c>
      <c r="AR1283" s="39">
        <v>0</v>
      </c>
      <c r="AS1283" t="s">
        <v>98</v>
      </c>
      <c r="AT1283" s="39" t="s">
        <v>98</v>
      </c>
      <c r="AU1283">
        <v>0</v>
      </c>
      <c r="AV1283" s="17">
        <v>1</v>
      </c>
      <c r="AW1283" t="s">
        <v>98</v>
      </c>
      <c r="AX1283" s="17" t="s">
        <v>98</v>
      </c>
      <c r="AY1283" s="17" t="s">
        <v>233</v>
      </c>
      <c r="AZ1283">
        <v>1</v>
      </c>
      <c r="BA1283">
        <v>0</v>
      </c>
      <c r="BB1283">
        <v>0</v>
      </c>
      <c r="BC1283">
        <v>0</v>
      </c>
      <c r="BD1283">
        <v>0</v>
      </c>
      <c r="BE1283">
        <v>0</v>
      </c>
      <c r="BF1283" s="17">
        <v>0</v>
      </c>
      <c r="BG1283">
        <v>1</v>
      </c>
      <c r="BH1283">
        <v>0</v>
      </c>
      <c r="BI1283" s="17">
        <v>0</v>
      </c>
      <c r="BJ1283">
        <v>18108</v>
      </c>
      <c r="BK1283">
        <v>22779</v>
      </c>
      <c r="BL1283" s="24">
        <f t="shared" si="298"/>
        <v>18.152999999999999</v>
      </c>
      <c r="BM1283">
        <v>0</v>
      </c>
      <c r="BN1283">
        <v>0</v>
      </c>
      <c r="BO1283">
        <v>0</v>
      </c>
      <c r="BP1283">
        <v>0</v>
      </c>
      <c r="BQ1283">
        <v>0</v>
      </c>
      <c r="BR1283">
        <v>0</v>
      </c>
      <c r="BS1283">
        <v>0</v>
      </c>
      <c r="BT1283" s="17">
        <v>1</v>
      </c>
      <c r="BU1283">
        <v>0</v>
      </c>
      <c r="BV1283">
        <v>1</v>
      </c>
      <c r="BW1283">
        <v>0</v>
      </c>
      <c r="BX1283" s="17">
        <v>0</v>
      </c>
      <c r="BY1283">
        <v>0</v>
      </c>
      <c r="BZ1283">
        <v>0</v>
      </c>
      <c r="CA1283">
        <v>0</v>
      </c>
      <c r="CB1283">
        <v>0</v>
      </c>
      <c r="CC1283" s="17">
        <v>1</v>
      </c>
      <c r="CD1283">
        <v>0</v>
      </c>
      <c r="CE1283">
        <v>0</v>
      </c>
      <c r="CF1283">
        <v>1</v>
      </c>
      <c r="CG1283">
        <v>1</v>
      </c>
      <c r="CH1283">
        <v>1</v>
      </c>
      <c r="CI1283">
        <v>0</v>
      </c>
      <c r="CJ1283">
        <v>0</v>
      </c>
      <c r="CK1283">
        <v>0</v>
      </c>
      <c r="CL1283">
        <v>0</v>
      </c>
      <c r="CM1283">
        <v>0</v>
      </c>
      <c r="CN1283">
        <v>1</v>
      </c>
      <c r="CO1283" s="17">
        <v>1</v>
      </c>
      <c r="CP1283">
        <v>3.5000000000000003E-2</v>
      </c>
      <c r="CQ1283">
        <v>1789</v>
      </c>
      <c r="CR1283">
        <v>1</v>
      </c>
      <c r="CS1283">
        <v>0</v>
      </c>
      <c r="CT1283">
        <v>4</v>
      </c>
      <c r="CZ1283" s="33" t="s">
        <v>85</v>
      </c>
    </row>
    <row r="1284" spans="1:104" x14ac:dyDescent="0.25">
      <c r="A1284">
        <v>1283</v>
      </c>
      <c r="B1284">
        <v>82</v>
      </c>
      <c r="C1284" s="24" t="s">
        <v>4143</v>
      </c>
      <c r="D1284" s="12">
        <v>9.4</v>
      </c>
      <c r="E1284" s="13">
        <v>6.4</v>
      </c>
      <c r="F1284" s="7">
        <f t="shared" si="293"/>
        <v>1.46875</v>
      </c>
      <c r="G1284" s="7">
        <f t="shared" si="299"/>
        <v>3</v>
      </c>
      <c r="H1284" s="15">
        <f t="shared" si="300"/>
        <v>15.8</v>
      </c>
      <c r="I1284" s="11">
        <f t="shared" si="295"/>
        <v>3.2653749915765161E-2</v>
      </c>
      <c r="J1284" s="32">
        <f t="shared" si="296"/>
        <v>2.2232340368180534E-2</v>
      </c>
      <c r="K1284" s="32">
        <f t="shared" si="297"/>
        <v>44.979520079281635</v>
      </c>
      <c r="L1284" s="8">
        <v>0</v>
      </c>
      <c r="M1284" s="9">
        <v>1</v>
      </c>
      <c r="N1284" s="8">
        <v>0</v>
      </c>
      <c r="O1284" s="9">
        <v>0</v>
      </c>
      <c r="P1284" s="9">
        <v>1</v>
      </c>
      <c r="Q1284" s="9">
        <v>0</v>
      </c>
      <c r="R1284" s="9">
        <v>0</v>
      </c>
      <c r="S1284" s="8">
        <v>2037</v>
      </c>
      <c r="T1284" s="9">
        <v>15</v>
      </c>
      <c r="U1284" s="9">
        <f t="shared" si="301"/>
        <v>2021</v>
      </c>
      <c r="V1284" s="9">
        <f t="shared" si="302"/>
        <v>24</v>
      </c>
      <c r="W1284" s="7">
        <v>13.3</v>
      </c>
      <c r="X1284" s="7">
        <v>1</v>
      </c>
      <c r="Y1284" s="9">
        <v>1</v>
      </c>
      <c r="Z1284" s="9">
        <v>0</v>
      </c>
      <c r="AA1284" s="9">
        <v>1</v>
      </c>
      <c r="AB1284" s="9">
        <v>0</v>
      </c>
      <c r="AC1284" s="9">
        <v>0</v>
      </c>
      <c r="AD1284" s="29">
        <v>0</v>
      </c>
      <c r="AE1284" s="9">
        <v>0</v>
      </c>
      <c r="AF1284" s="9">
        <v>1</v>
      </c>
      <c r="AG1284" s="29">
        <v>0</v>
      </c>
      <c r="AH1284" s="9">
        <v>0</v>
      </c>
      <c r="AI1284" s="29">
        <v>1</v>
      </c>
      <c r="AJ1284" s="20">
        <v>1976</v>
      </c>
      <c r="AK1284" s="32">
        <v>8.5000000000000006E-2</v>
      </c>
      <c r="AL1284" s="32">
        <v>8.5000000000000006E-2</v>
      </c>
      <c r="AM1284" s="32">
        <v>0.33</v>
      </c>
      <c r="AN1284" s="42">
        <v>0.5</v>
      </c>
      <c r="AO1284" s="41">
        <v>1</v>
      </c>
      <c r="AP1284" s="17">
        <v>0</v>
      </c>
      <c r="AQ1284" s="32">
        <v>1</v>
      </c>
      <c r="AR1284" s="39">
        <v>0</v>
      </c>
      <c r="AS1284" t="s">
        <v>98</v>
      </c>
      <c r="AT1284" s="39" t="s">
        <v>98</v>
      </c>
      <c r="AU1284">
        <v>0</v>
      </c>
      <c r="AV1284" s="17">
        <v>1</v>
      </c>
      <c r="AW1284" t="s">
        <v>98</v>
      </c>
      <c r="AX1284" s="17" t="s">
        <v>98</v>
      </c>
      <c r="AY1284" s="17" t="s">
        <v>233</v>
      </c>
      <c r="AZ1284">
        <v>1</v>
      </c>
      <c r="BA1284">
        <v>0</v>
      </c>
      <c r="BB1284">
        <v>0</v>
      </c>
      <c r="BC1284">
        <v>0</v>
      </c>
      <c r="BD1284">
        <v>0</v>
      </c>
      <c r="BE1284">
        <v>0</v>
      </c>
      <c r="BF1284" s="17">
        <v>0</v>
      </c>
      <c r="BG1284">
        <v>1</v>
      </c>
      <c r="BH1284">
        <v>0</v>
      </c>
      <c r="BI1284" s="17">
        <v>0</v>
      </c>
      <c r="BJ1284">
        <v>18108</v>
      </c>
      <c r="BK1284">
        <v>22779</v>
      </c>
      <c r="BL1284" s="24">
        <v>16.5</v>
      </c>
      <c r="BM1284">
        <v>0</v>
      </c>
      <c r="BN1284">
        <v>0</v>
      </c>
      <c r="BO1284">
        <v>0</v>
      </c>
      <c r="BP1284">
        <v>0</v>
      </c>
      <c r="BQ1284">
        <v>0</v>
      </c>
      <c r="BR1284">
        <v>0</v>
      </c>
      <c r="BS1284">
        <v>0</v>
      </c>
      <c r="BT1284" s="17">
        <v>1</v>
      </c>
      <c r="BU1284">
        <v>0</v>
      </c>
      <c r="BV1284">
        <v>1</v>
      </c>
      <c r="BW1284">
        <v>0</v>
      </c>
      <c r="BX1284" s="17">
        <v>0</v>
      </c>
      <c r="BY1284">
        <v>0</v>
      </c>
      <c r="BZ1284">
        <v>0</v>
      </c>
      <c r="CA1284">
        <v>0</v>
      </c>
      <c r="CB1284">
        <v>0</v>
      </c>
      <c r="CC1284" s="17">
        <v>0</v>
      </c>
      <c r="CD1284">
        <v>0</v>
      </c>
      <c r="CE1284">
        <v>0</v>
      </c>
      <c r="CF1284">
        <v>1</v>
      </c>
      <c r="CG1284">
        <v>1</v>
      </c>
      <c r="CH1284">
        <v>1</v>
      </c>
      <c r="CI1284">
        <v>0</v>
      </c>
      <c r="CJ1284">
        <v>0</v>
      </c>
      <c r="CK1284">
        <v>0</v>
      </c>
      <c r="CL1284">
        <v>0</v>
      </c>
      <c r="CM1284">
        <v>0</v>
      </c>
      <c r="CN1284">
        <v>1</v>
      </c>
      <c r="CO1284" s="17">
        <v>1</v>
      </c>
      <c r="CP1284">
        <v>3.5000000000000003E-2</v>
      </c>
      <c r="CQ1284">
        <v>1789</v>
      </c>
      <c r="CR1284">
        <v>1</v>
      </c>
      <c r="CS1284">
        <v>0</v>
      </c>
      <c r="CT1284">
        <v>4</v>
      </c>
      <c r="CZ1284" s="33" t="s">
        <v>85</v>
      </c>
    </row>
    <row r="1285" spans="1:104" x14ac:dyDescent="0.25">
      <c r="A1285">
        <v>1284</v>
      </c>
      <c r="B1285">
        <v>82</v>
      </c>
      <c r="C1285" s="24" t="s">
        <v>4143</v>
      </c>
      <c r="D1285" s="12">
        <v>9.3000000000000007</v>
      </c>
      <c r="E1285" s="13">
        <v>6.5</v>
      </c>
      <c r="F1285" s="7">
        <f t="shared" si="293"/>
        <v>1.4307692307692308</v>
      </c>
      <c r="G1285" s="7">
        <f t="shared" si="299"/>
        <v>2.8000000000000007</v>
      </c>
      <c r="H1285" s="15">
        <f t="shared" si="300"/>
        <v>15.8</v>
      </c>
      <c r="I1285" s="11">
        <f t="shared" si="295"/>
        <v>2.6161218369627631E-2</v>
      </c>
      <c r="J1285" s="32">
        <f t="shared" si="296"/>
        <v>1.8284722516406407E-2</v>
      </c>
      <c r="K1285" s="32">
        <f t="shared" si="297"/>
        <v>54.690466267821456</v>
      </c>
      <c r="L1285" s="8">
        <v>0</v>
      </c>
      <c r="M1285" s="9">
        <v>1</v>
      </c>
      <c r="N1285" s="8">
        <v>0</v>
      </c>
      <c r="O1285" s="9">
        <v>0</v>
      </c>
      <c r="P1285" s="9">
        <v>1</v>
      </c>
      <c r="Q1285" s="9">
        <v>0</v>
      </c>
      <c r="R1285" s="9">
        <v>0</v>
      </c>
      <c r="S1285" s="8">
        <v>3010</v>
      </c>
      <c r="T1285" s="9">
        <v>20</v>
      </c>
      <c r="U1285" s="9">
        <f t="shared" si="301"/>
        <v>2989</v>
      </c>
      <c r="V1285" s="9">
        <f t="shared" si="302"/>
        <v>24</v>
      </c>
      <c r="W1285" s="7">
        <v>13.3</v>
      </c>
      <c r="X1285" s="7">
        <v>1</v>
      </c>
      <c r="Y1285" s="9">
        <v>1</v>
      </c>
      <c r="Z1285" s="9">
        <v>0</v>
      </c>
      <c r="AA1285" s="9">
        <v>1</v>
      </c>
      <c r="AB1285" s="9">
        <v>0</v>
      </c>
      <c r="AC1285" s="9">
        <v>0</v>
      </c>
      <c r="AD1285" s="29">
        <v>0</v>
      </c>
      <c r="AE1285" s="9">
        <v>0</v>
      </c>
      <c r="AF1285" s="9">
        <v>1</v>
      </c>
      <c r="AG1285" s="29">
        <v>0</v>
      </c>
      <c r="AH1285" s="9">
        <v>0</v>
      </c>
      <c r="AI1285" s="29">
        <v>1</v>
      </c>
      <c r="AJ1285" s="20">
        <v>1976</v>
      </c>
      <c r="AK1285" s="32">
        <v>8.5000000000000006E-2</v>
      </c>
      <c r="AL1285" s="32">
        <v>8.5000000000000006E-2</v>
      </c>
      <c r="AM1285" s="32">
        <v>0.33</v>
      </c>
      <c r="AN1285" s="42">
        <v>0.5</v>
      </c>
      <c r="AO1285" s="41">
        <v>1</v>
      </c>
      <c r="AP1285" s="17">
        <v>0</v>
      </c>
      <c r="AQ1285" s="32">
        <v>1</v>
      </c>
      <c r="AR1285" s="39">
        <v>0</v>
      </c>
      <c r="AS1285" t="s">
        <v>98</v>
      </c>
      <c r="AT1285" s="39" t="s">
        <v>98</v>
      </c>
      <c r="AU1285">
        <v>0</v>
      </c>
      <c r="AV1285" s="17">
        <v>1</v>
      </c>
      <c r="AW1285" t="s">
        <v>98</v>
      </c>
      <c r="AX1285" s="17" t="s">
        <v>98</v>
      </c>
      <c r="AY1285" s="17" t="s">
        <v>233</v>
      </c>
      <c r="AZ1285">
        <v>1</v>
      </c>
      <c r="BA1285">
        <v>0</v>
      </c>
      <c r="BB1285">
        <v>0</v>
      </c>
      <c r="BC1285">
        <v>0</v>
      </c>
      <c r="BD1285">
        <v>0</v>
      </c>
      <c r="BE1285">
        <v>0</v>
      </c>
      <c r="BF1285" s="17">
        <v>0</v>
      </c>
      <c r="BG1285">
        <v>1</v>
      </c>
      <c r="BH1285">
        <v>0</v>
      </c>
      <c r="BI1285" s="17">
        <v>0</v>
      </c>
      <c r="BJ1285">
        <v>18108</v>
      </c>
      <c r="BK1285">
        <v>22779</v>
      </c>
      <c r="BL1285" s="24">
        <f>14.5*0.255+16.5*0.241+19*0.246+22.5*0.258</f>
        <v>18.152999999999999</v>
      </c>
      <c r="BM1285">
        <v>0</v>
      </c>
      <c r="BN1285">
        <v>0</v>
      </c>
      <c r="BO1285">
        <v>0</v>
      </c>
      <c r="BP1285">
        <v>0</v>
      </c>
      <c r="BQ1285">
        <v>0</v>
      </c>
      <c r="BR1285">
        <v>0</v>
      </c>
      <c r="BS1285">
        <v>0</v>
      </c>
      <c r="BT1285" s="17">
        <v>1</v>
      </c>
      <c r="BU1285">
        <v>0</v>
      </c>
      <c r="BV1285">
        <v>1</v>
      </c>
      <c r="BW1285">
        <v>0</v>
      </c>
      <c r="BX1285" s="17">
        <v>0</v>
      </c>
      <c r="BY1285">
        <v>1</v>
      </c>
      <c r="BZ1285">
        <v>0</v>
      </c>
      <c r="CA1285">
        <v>0</v>
      </c>
      <c r="CB1285">
        <v>0</v>
      </c>
      <c r="CC1285" s="17">
        <v>0</v>
      </c>
      <c r="CD1285">
        <v>0</v>
      </c>
      <c r="CE1285">
        <v>0</v>
      </c>
      <c r="CF1285">
        <v>1</v>
      </c>
      <c r="CG1285">
        <v>1</v>
      </c>
      <c r="CH1285">
        <v>1</v>
      </c>
      <c r="CI1285">
        <v>0</v>
      </c>
      <c r="CJ1285">
        <v>0</v>
      </c>
      <c r="CK1285">
        <v>0</v>
      </c>
      <c r="CL1285">
        <v>0</v>
      </c>
      <c r="CM1285">
        <v>0</v>
      </c>
      <c r="CN1285">
        <v>1</v>
      </c>
      <c r="CO1285" s="17">
        <v>1</v>
      </c>
      <c r="CP1285">
        <v>3.5000000000000003E-2</v>
      </c>
      <c r="CQ1285">
        <v>1789</v>
      </c>
      <c r="CR1285">
        <v>1</v>
      </c>
      <c r="CS1285">
        <v>0</v>
      </c>
      <c r="CT1285">
        <v>4</v>
      </c>
      <c r="CZ1285" s="33" t="s">
        <v>85</v>
      </c>
    </row>
    <row r="1286" spans="1:104" x14ac:dyDescent="0.25">
      <c r="A1286">
        <v>1285</v>
      </c>
      <c r="B1286">
        <v>82</v>
      </c>
      <c r="C1286" s="24" t="s">
        <v>4143</v>
      </c>
      <c r="D1286" s="12">
        <v>9.6999999999999993</v>
      </c>
      <c r="E1286" s="13">
        <v>4.8</v>
      </c>
      <c r="F1286" s="7">
        <f t="shared" si="293"/>
        <v>2.0208333333333335</v>
      </c>
      <c r="G1286" s="7">
        <f t="shared" si="299"/>
        <v>4.8999999999999995</v>
      </c>
      <c r="H1286" s="15">
        <f t="shared" si="300"/>
        <v>14.5</v>
      </c>
      <c r="I1286" s="11">
        <f t="shared" si="295"/>
        <v>3.6937803029162775E-2</v>
      </c>
      <c r="J1286" s="32">
        <f t="shared" si="296"/>
        <v>1.8278500468039312E-2</v>
      </c>
      <c r="K1286" s="32">
        <f t="shared" si="297"/>
        <v>54.709083042590933</v>
      </c>
      <c r="L1286" s="8">
        <v>0</v>
      </c>
      <c r="M1286" s="9">
        <v>1</v>
      </c>
      <c r="N1286" s="8">
        <v>0</v>
      </c>
      <c r="O1286" s="9">
        <v>0</v>
      </c>
      <c r="P1286" s="9">
        <v>1</v>
      </c>
      <c r="Q1286" s="9">
        <v>0</v>
      </c>
      <c r="R1286" s="9">
        <v>0</v>
      </c>
      <c r="S1286" s="8">
        <v>3010</v>
      </c>
      <c r="T1286" s="9">
        <v>20</v>
      </c>
      <c r="U1286" s="9">
        <f t="shared" si="301"/>
        <v>2989</v>
      </c>
      <c r="V1286" s="9">
        <f t="shared" si="302"/>
        <v>24</v>
      </c>
      <c r="W1286" s="7">
        <v>13.3</v>
      </c>
      <c r="X1286" s="7">
        <v>1</v>
      </c>
      <c r="Y1286" s="9">
        <v>1</v>
      </c>
      <c r="Z1286" s="9">
        <v>0</v>
      </c>
      <c r="AA1286" s="9">
        <v>1</v>
      </c>
      <c r="AB1286" s="9">
        <v>0</v>
      </c>
      <c r="AC1286" s="9">
        <v>0</v>
      </c>
      <c r="AD1286" s="29">
        <v>0</v>
      </c>
      <c r="AE1286" s="9">
        <v>0</v>
      </c>
      <c r="AF1286" s="9">
        <v>1</v>
      </c>
      <c r="AG1286" s="29">
        <v>0</v>
      </c>
      <c r="AH1286" s="9">
        <v>0</v>
      </c>
      <c r="AI1286" s="29">
        <v>1</v>
      </c>
      <c r="AJ1286" s="20">
        <v>1976</v>
      </c>
      <c r="AK1286" s="32">
        <v>8.5000000000000006E-2</v>
      </c>
      <c r="AL1286" s="32">
        <v>8.5000000000000006E-2</v>
      </c>
      <c r="AM1286" s="32">
        <v>0.33</v>
      </c>
      <c r="AN1286" s="42">
        <v>0.5</v>
      </c>
      <c r="AO1286" s="41">
        <v>1</v>
      </c>
      <c r="AP1286" s="17">
        <v>0</v>
      </c>
      <c r="AQ1286" s="32">
        <v>1</v>
      </c>
      <c r="AR1286" s="39">
        <v>0</v>
      </c>
      <c r="AS1286" t="s">
        <v>98</v>
      </c>
      <c r="AT1286" s="39" t="s">
        <v>98</v>
      </c>
      <c r="AU1286">
        <v>0</v>
      </c>
      <c r="AV1286" s="17">
        <v>1</v>
      </c>
      <c r="AW1286" t="s">
        <v>98</v>
      </c>
      <c r="AX1286" s="17" t="s">
        <v>98</v>
      </c>
      <c r="AY1286" s="17" t="s">
        <v>233</v>
      </c>
      <c r="AZ1286">
        <v>1</v>
      </c>
      <c r="BA1286">
        <v>0</v>
      </c>
      <c r="BB1286">
        <v>0</v>
      </c>
      <c r="BC1286">
        <v>0</v>
      </c>
      <c r="BD1286">
        <v>0</v>
      </c>
      <c r="BE1286">
        <v>0</v>
      </c>
      <c r="BF1286" s="17">
        <v>0</v>
      </c>
      <c r="BG1286">
        <v>1</v>
      </c>
      <c r="BH1286">
        <v>0</v>
      </c>
      <c r="BI1286" s="17">
        <v>0</v>
      </c>
      <c r="BJ1286">
        <v>18108</v>
      </c>
      <c r="BK1286">
        <v>22779</v>
      </c>
      <c r="BL1286" s="24">
        <f>14.5*0.255+16.5*0.241+19*0.246+22.5*0.258</f>
        <v>18.152999999999999</v>
      </c>
      <c r="BM1286">
        <v>0</v>
      </c>
      <c r="BN1286">
        <v>0</v>
      </c>
      <c r="BO1286">
        <v>0</v>
      </c>
      <c r="BP1286">
        <v>0</v>
      </c>
      <c r="BQ1286">
        <v>0</v>
      </c>
      <c r="BR1286">
        <v>0</v>
      </c>
      <c r="BS1286">
        <v>0</v>
      </c>
      <c r="BT1286" s="17">
        <v>1</v>
      </c>
      <c r="BU1286">
        <v>0</v>
      </c>
      <c r="BV1286">
        <v>1</v>
      </c>
      <c r="BW1286">
        <v>0</v>
      </c>
      <c r="BX1286" s="17">
        <v>0</v>
      </c>
      <c r="BY1286">
        <v>1</v>
      </c>
      <c r="BZ1286">
        <v>0</v>
      </c>
      <c r="CA1286">
        <v>0</v>
      </c>
      <c r="CB1286">
        <v>0</v>
      </c>
      <c r="CC1286" s="17">
        <v>0</v>
      </c>
      <c r="CD1286">
        <v>0</v>
      </c>
      <c r="CE1286">
        <v>0</v>
      </c>
      <c r="CF1286">
        <v>1</v>
      </c>
      <c r="CG1286">
        <v>1</v>
      </c>
      <c r="CH1286">
        <v>1</v>
      </c>
      <c r="CI1286">
        <v>0</v>
      </c>
      <c r="CJ1286">
        <v>0</v>
      </c>
      <c r="CK1286">
        <v>0</v>
      </c>
      <c r="CL1286">
        <v>0</v>
      </c>
      <c r="CM1286">
        <v>0</v>
      </c>
      <c r="CN1286">
        <v>1</v>
      </c>
      <c r="CO1286" s="17">
        <v>1</v>
      </c>
      <c r="CP1286">
        <v>3.5000000000000003E-2</v>
      </c>
      <c r="CQ1286">
        <v>1789</v>
      </c>
      <c r="CR1286">
        <v>1</v>
      </c>
      <c r="CS1286">
        <v>0</v>
      </c>
      <c r="CT1286">
        <v>4</v>
      </c>
      <c r="CZ1286" s="33" t="s">
        <v>85</v>
      </c>
    </row>
    <row r="1287" spans="1:104" x14ac:dyDescent="0.25">
      <c r="A1287">
        <v>1286</v>
      </c>
      <c r="B1287">
        <v>83</v>
      </c>
      <c r="C1287" s="24" t="s">
        <v>4148</v>
      </c>
      <c r="D1287" s="12">
        <v>6.7</v>
      </c>
      <c r="E1287" s="13">
        <v>3.78</v>
      </c>
      <c r="F1287" s="7">
        <f t="shared" si="293"/>
        <v>1.7724867724867726</v>
      </c>
      <c r="G1287" s="7">
        <f t="shared" si="299"/>
        <v>2.9200000000000004</v>
      </c>
      <c r="H1287" s="15">
        <f t="shared" si="300"/>
        <v>10.48</v>
      </c>
      <c r="I1287" s="11">
        <f t="shared" si="295"/>
        <v>4.2551564072008149E-2</v>
      </c>
      <c r="J1287" s="32">
        <f t="shared" si="296"/>
        <v>2.4006703312267286E-2</v>
      </c>
      <c r="K1287" s="32">
        <f t="shared" si="297"/>
        <v>41.655032221313192</v>
      </c>
      <c r="L1287" s="8">
        <v>1</v>
      </c>
      <c r="M1287" s="9">
        <v>0</v>
      </c>
      <c r="N1287" s="8">
        <v>0</v>
      </c>
      <c r="O1287" s="9">
        <v>0</v>
      </c>
      <c r="P1287" s="9">
        <v>0</v>
      </c>
      <c r="Q1287" s="9">
        <v>1</v>
      </c>
      <c r="R1287" s="9">
        <v>0</v>
      </c>
      <c r="S1287" s="8">
        <v>1747</v>
      </c>
      <c r="T1287" s="9">
        <v>14</v>
      </c>
      <c r="U1287" s="9">
        <f t="shared" si="301"/>
        <v>1732</v>
      </c>
      <c r="V1287" s="9">
        <f t="shared" si="302"/>
        <v>17</v>
      </c>
      <c r="W1287" s="7">
        <f t="shared" ref="W1287:W1303" si="303">BL1287-X1287-6</f>
        <v>16.527699999999999</v>
      </c>
      <c r="X1287" s="7">
        <v>8.4723000000000006</v>
      </c>
      <c r="Y1287" s="9">
        <v>1</v>
      </c>
      <c r="Z1287" s="9">
        <v>0</v>
      </c>
      <c r="AA1287" s="9">
        <v>0</v>
      </c>
      <c r="AB1287" s="9">
        <v>0</v>
      </c>
      <c r="AC1287" s="9">
        <v>0</v>
      </c>
      <c r="AD1287" s="29">
        <v>1</v>
      </c>
      <c r="AE1287" s="9">
        <v>0</v>
      </c>
      <c r="AF1287" s="9">
        <v>1</v>
      </c>
      <c r="AG1287" s="29">
        <v>0</v>
      </c>
      <c r="AH1287" s="9">
        <v>0</v>
      </c>
      <c r="AI1287" s="29">
        <v>1</v>
      </c>
      <c r="AJ1287" s="20">
        <v>1991</v>
      </c>
      <c r="AK1287" s="32">
        <v>0</v>
      </c>
      <c r="AL1287" s="32">
        <v>0.23749999999999999</v>
      </c>
      <c r="AM1287" s="32">
        <v>0.23749999999999999</v>
      </c>
      <c r="AN1287" s="42">
        <v>0.52544999999999997</v>
      </c>
      <c r="AO1287" s="41">
        <v>1</v>
      </c>
      <c r="AP1287" s="17">
        <v>0</v>
      </c>
      <c r="AQ1287" s="32">
        <v>1</v>
      </c>
      <c r="AR1287" s="39">
        <v>0</v>
      </c>
      <c r="AS1287" t="s">
        <v>98</v>
      </c>
      <c r="AT1287" s="39" t="s">
        <v>98</v>
      </c>
      <c r="AU1287">
        <v>0</v>
      </c>
      <c r="AV1287" s="17">
        <v>1</v>
      </c>
      <c r="AW1287">
        <f t="shared" ref="AW1287:AW1303" si="304">1-AX1287</f>
        <v>0.25549999999999995</v>
      </c>
      <c r="AX1287" s="17">
        <v>0.74450000000000005</v>
      </c>
      <c r="AY1287" s="17" t="s">
        <v>233</v>
      </c>
      <c r="AZ1287">
        <v>1</v>
      </c>
      <c r="BA1287">
        <v>0</v>
      </c>
      <c r="BB1287">
        <v>0</v>
      </c>
      <c r="BC1287">
        <v>0</v>
      </c>
      <c r="BD1287">
        <v>0</v>
      </c>
      <c r="BE1287">
        <v>0</v>
      </c>
      <c r="BF1287" s="17">
        <v>0</v>
      </c>
      <c r="BG1287">
        <v>1</v>
      </c>
      <c r="BH1287">
        <v>0</v>
      </c>
      <c r="BI1287" s="17">
        <v>0</v>
      </c>
      <c r="BJ1287">
        <v>24597</v>
      </c>
      <c r="BK1287">
        <v>17122</v>
      </c>
      <c r="BL1287" s="24">
        <v>31</v>
      </c>
      <c r="BM1287">
        <v>0</v>
      </c>
      <c r="BN1287">
        <v>0</v>
      </c>
      <c r="BO1287">
        <v>0</v>
      </c>
      <c r="BP1287">
        <v>0</v>
      </c>
      <c r="BQ1287">
        <v>0</v>
      </c>
      <c r="BR1287">
        <v>1</v>
      </c>
      <c r="BS1287">
        <v>0</v>
      </c>
      <c r="BT1287" s="17">
        <v>0</v>
      </c>
      <c r="BU1287">
        <v>1</v>
      </c>
      <c r="BV1287">
        <v>0</v>
      </c>
      <c r="BW1287">
        <v>0</v>
      </c>
      <c r="BX1287" s="17">
        <v>0</v>
      </c>
      <c r="BY1287">
        <v>0</v>
      </c>
      <c r="BZ1287">
        <v>0</v>
      </c>
      <c r="CA1287">
        <v>0</v>
      </c>
      <c r="CB1287">
        <v>0</v>
      </c>
      <c r="CC1287" s="17">
        <v>0</v>
      </c>
      <c r="CD1287">
        <v>0</v>
      </c>
      <c r="CE1287">
        <v>0</v>
      </c>
      <c r="CF1287">
        <v>1</v>
      </c>
      <c r="CG1287">
        <v>0</v>
      </c>
      <c r="CH1287">
        <v>0</v>
      </c>
      <c r="CI1287">
        <v>0</v>
      </c>
      <c r="CJ1287">
        <v>0</v>
      </c>
      <c r="CK1287">
        <v>0</v>
      </c>
      <c r="CL1287">
        <v>0</v>
      </c>
      <c r="CM1287">
        <v>0</v>
      </c>
      <c r="CN1287">
        <v>0</v>
      </c>
      <c r="CO1287" s="17">
        <v>1</v>
      </c>
      <c r="CP1287">
        <v>3.0070000000000001</v>
      </c>
      <c r="CQ1287">
        <v>783</v>
      </c>
      <c r="CR1287">
        <v>1</v>
      </c>
      <c r="CS1287">
        <v>0</v>
      </c>
      <c r="CT1287">
        <v>20</v>
      </c>
      <c r="CZ1287" s="33" t="s">
        <v>85</v>
      </c>
    </row>
    <row r="1288" spans="1:104" x14ac:dyDescent="0.25">
      <c r="A1288">
        <v>1287</v>
      </c>
      <c r="B1288">
        <v>83</v>
      </c>
      <c r="C1288" s="24" t="s">
        <v>4148</v>
      </c>
      <c r="D1288" s="12">
        <v>14.33</v>
      </c>
      <c r="E1288" s="13">
        <v>3.46</v>
      </c>
      <c r="F1288" s="7">
        <f t="shared" si="293"/>
        <v>4.1416184971098264</v>
      </c>
      <c r="G1288" s="7">
        <f t="shared" si="299"/>
        <v>10.870000000000001</v>
      </c>
      <c r="H1288" s="15">
        <f t="shared" si="300"/>
        <v>17.79</v>
      </c>
      <c r="I1288" s="11">
        <f t="shared" si="295"/>
        <v>9.9027585803224447E-2</v>
      </c>
      <c r="J1288" s="32">
        <f t="shared" si="296"/>
        <v>2.3910359168119791E-2</v>
      </c>
      <c r="K1288" s="32">
        <f t="shared" si="297"/>
        <v>41.822876560270245</v>
      </c>
      <c r="L1288" s="8">
        <v>1</v>
      </c>
      <c r="M1288" s="9">
        <v>0</v>
      </c>
      <c r="N1288" s="8">
        <v>0</v>
      </c>
      <c r="O1288" s="9">
        <v>0</v>
      </c>
      <c r="P1288" s="9">
        <v>0</v>
      </c>
      <c r="Q1288" s="9">
        <v>1</v>
      </c>
      <c r="R1288" s="9">
        <v>0</v>
      </c>
      <c r="S1288" s="8">
        <v>1747</v>
      </c>
      <c r="T1288" s="9">
        <v>14</v>
      </c>
      <c r="U1288" s="9">
        <f t="shared" si="301"/>
        <v>1732</v>
      </c>
      <c r="V1288" s="9">
        <f t="shared" si="302"/>
        <v>17</v>
      </c>
      <c r="W1288" s="7">
        <f t="shared" si="303"/>
        <v>16.527699999999999</v>
      </c>
      <c r="X1288" s="7">
        <v>8.4723000000000006</v>
      </c>
      <c r="Y1288" s="9">
        <v>1</v>
      </c>
      <c r="Z1288" s="9">
        <v>0</v>
      </c>
      <c r="AA1288" s="9">
        <v>0</v>
      </c>
      <c r="AB1288" s="9">
        <v>0</v>
      </c>
      <c r="AC1288" s="9">
        <v>0</v>
      </c>
      <c r="AD1288" s="29">
        <v>1</v>
      </c>
      <c r="AE1288" s="9">
        <v>0</v>
      </c>
      <c r="AF1288" s="9">
        <v>1</v>
      </c>
      <c r="AG1288" s="29">
        <v>0</v>
      </c>
      <c r="AH1288" s="9">
        <v>0</v>
      </c>
      <c r="AI1288" s="29">
        <v>1</v>
      </c>
      <c r="AJ1288" s="20">
        <v>1991</v>
      </c>
      <c r="AK1288" s="32">
        <v>0</v>
      </c>
      <c r="AL1288" s="32">
        <v>0.23749999999999999</v>
      </c>
      <c r="AM1288" s="32">
        <v>0.23749999999999999</v>
      </c>
      <c r="AN1288" s="42">
        <v>0.52544999999999997</v>
      </c>
      <c r="AO1288" s="41">
        <v>1</v>
      </c>
      <c r="AP1288" s="17">
        <v>0</v>
      </c>
      <c r="AQ1288" s="32">
        <v>1</v>
      </c>
      <c r="AR1288" s="39">
        <v>0</v>
      </c>
      <c r="AS1288" t="s">
        <v>98</v>
      </c>
      <c r="AT1288" s="39" t="s">
        <v>98</v>
      </c>
      <c r="AU1288">
        <v>0</v>
      </c>
      <c r="AV1288" s="17">
        <v>1</v>
      </c>
      <c r="AW1288">
        <f t="shared" si="304"/>
        <v>0.25549999999999995</v>
      </c>
      <c r="AX1288" s="17">
        <v>0.74450000000000005</v>
      </c>
      <c r="AY1288" s="17" t="s">
        <v>233</v>
      </c>
      <c r="AZ1288">
        <v>1</v>
      </c>
      <c r="BA1288">
        <v>0</v>
      </c>
      <c r="BB1288">
        <v>0</v>
      </c>
      <c r="BC1288">
        <v>0</v>
      </c>
      <c r="BD1288">
        <v>0</v>
      </c>
      <c r="BE1288">
        <v>0</v>
      </c>
      <c r="BF1288" s="17">
        <v>0</v>
      </c>
      <c r="BG1288">
        <v>1</v>
      </c>
      <c r="BH1288">
        <v>0</v>
      </c>
      <c r="BI1288" s="17">
        <v>0</v>
      </c>
      <c r="BJ1288">
        <v>24597</v>
      </c>
      <c r="BK1288">
        <v>17122</v>
      </c>
      <c r="BL1288" s="24">
        <v>31</v>
      </c>
      <c r="BM1288">
        <v>0</v>
      </c>
      <c r="BN1288">
        <v>0</v>
      </c>
      <c r="BO1288">
        <v>0</v>
      </c>
      <c r="BP1288">
        <v>0</v>
      </c>
      <c r="BQ1288">
        <v>0</v>
      </c>
      <c r="BR1288">
        <v>1</v>
      </c>
      <c r="BS1288">
        <v>0</v>
      </c>
      <c r="BT1288" s="17">
        <v>0</v>
      </c>
      <c r="BU1288">
        <v>1</v>
      </c>
      <c r="BV1288">
        <v>0</v>
      </c>
      <c r="BW1288">
        <v>0</v>
      </c>
      <c r="BX1288" s="17">
        <v>0</v>
      </c>
      <c r="BY1288">
        <v>0</v>
      </c>
      <c r="BZ1288">
        <v>0</v>
      </c>
      <c r="CA1288">
        <v>0</v>
      </c>
      <c r="CB1288">
        <v>0</v>
      </c>
      <c r="CC1288" s="17">
        <v>0</v>
      </c>
      <c r="CD1288">
        <v>0</v>
      </c>
      <c r="CE1288">
        <v>0</v>
      </c>
      <c r="CF1288">
        <v>1</v>
      </c>
      <c r="CG1288">
        <v>0</v>
      </c>
      <c r="CH1288">
        <v>0</v>
      </c>
      <c r="CI1288">
        <v>0</v>
      </c>
      <c r="CJ1288">
        <v>0</v>
      </c>
      <c r="CK1288">
        <v>0</v>
      </c>
      <c r="CL1288">
        <v>0</v>
      </c>
      <c r="CM1288">
        <v>0</v>
      </c>
      <c r="CN1288">
        <v>0</v>
      </c>
      <c r="CO1288" s="17">
        <v>1</v>
      </c>
      <c r="CP1288">
        <v>3.0070000000000001</v>
      </c>
      <c r="CQ1288">
        <v>783</v>
      </c>
      <c r="CR1288">
        <v>1</v>
      </c>
      <c r="CS1288">
        <v>0</v>
      </c>
      <c r="CT1288">
        <v>20</v>
      </c>
      <c r="CZ1288" s="33" t="s">
        <v>85</v>
      </c>
    </row>
    <row r="1289" spans="1:104" x14ac:dyDescent="0.25">
      <c r="A1289">
        <v>1288</v>
      </c>
      <c r="B1289">
        <v>83</v>
      </c>
      <c r="C1289" s="24" t="s">
        <v>4148</v>
      </c>
      <c r="D1289" s="12">
        <v>-0.66</v>
      </c>
      <c r="E1289" s="13">
        <v>7.07</v>
      </c>
      <c r="F1289" s="7">
        <f t="shared" si="293"/>
        <v>-9.3352192362093356E-2</v>
      </c>
      <c r="G1289" s="7">
        <f t="shared" si="299"/>
        <v>-7.73</v>
      </c>
      <c r="H1289" s="15">
        <f t="shared" si="300"/>
        <v>6.41</v>
      </c>
      <c r="I1289" s="11">
        <f t="shared" si="295"/>
        <v>-2.243104389961793E-3</v>
      </c>
      <c r="J1289" s="32">
        <f t="shared" si="296"/>
        <v>2.4028406116711934E-2</v>
      </c>
      <c r="K1289" s="32">
        <f t="shared" si="297"/>
        <v>41.617408792857574</v>
      </c>
      <c r="L1289" s="8">
        <v>1</v>
      </c>
      <c r="M1289" s="9">
        <v>0</v>
      </c>
      <c r="N1289" s="8">
        <v>0</v>
      </c>
      <c r="O1289" s="9">
        <v>0</v>
      </c>
      <c r="P1289" s="9">
        <v>0</v>
      </c>
      <c r="Q1289" s="9">
        <v>1</v>
      </c>
      <c r="R1289" s="9">
        <v>0</v>
      </c>
      <c r="S1289" s="8">
        <v>1747</v>
      </c>
      <c r="T1289" s="9">
        <v>14</v>
      </c>
      <c r="U1289" s="9">
        <f t="shared" si="301"/>
        <v>1732</v>
      </c>
      <c r="V1289" s="9">
        <f t="shared" si="302"/>
        <v>17</v>
      </c>
      <c r="W1289" s="7">
        <f t="shared" si="303"/>
        <v>16.527699999999999</v>
      </c>
      <c r="X1289" s="7">
        <v>8.4723000000000006</v>
      </c>
      <c r="Y1289" s="9">
        <v>1</v>
      </c>
      <c r="Z1289" s="9">
        <v>0</v>
      </c>
      <c r="AA1289" s="9">
        <v>0</v>
      </c>
      <c r="AB1289" s="9">
        <v>0</v>
      </c>
      <c r="AC1289" s="9">
        <v>0</v>
      </c>
      <c r="AD1289" s="29">
        <v>1</v>
      </c>
      <c r="AE1289" s="9">
        <v>0</v>
      </c>
      <c r="AF1289" s="9">
        <v>1</v>
      </c>
      <c r="AG1289" s="29">
        <v>0</v>
      </c>
      <c r="AH1289" s="9">
        <v>0</v>
      </c>
      <c r="AI1289" s="29">
        <v>1</v>
      </c>
      <c r="AJ1289" s="20">
        <v>1991</v>
      </c>
      <c r="AK1289" s="32">
        <v>0</v>
      </c>
      <c r="AL1289" s="32">
        <v>0.23749999999999999</v>
      </c>
      <c r="AM1289" s="32">
        <v>0.23749999999999999</v>
      </c>
      <c r="AN1289" s="42">
        <v>0.52544999999999997</v>
      </c>
      <c r="AO1289" s="41">
        <v>1</v>
      </c>
      <c r="AP1289" s="17">
        <v>0</v>
      </c>
      <c r="AQ1289" s="32">
        <v>1</v>
      </c>
      <c r="AR1289" s="39">
        <v>0</v>
      </c>
      <c r="AS1289" t="s">
        <v>98</v>
      </c>
      <c r="AT1289" s="39" t="s">
        <v>98</v>
      </c>
      <c r="AU1289">
        <v>0</v>
      </c>
      <c r="AV1289" s="17">
        <v>1</v>
      </c>
      <c r="AW1289">
        <f t="shared" si="304"/>
        <v>0.25549999999999995</v>
      </c>
      <c r="AX1289" s="17">
        <v>0.74450000000000005</v>
      </c>
      <c r="AY1289" s="17" t="s">
        <v>233</v>
      </c>
      <c r="AZ1289">
        <v>1</v>
      </c>
      <c r="BA1289">
        <v>0</v>
      </c>
      <c r="BB1289">
        <v>0</v>
      </c>
      <c r="BC1289">
        <v>0</v>
      </c>
      <c r="BD1289">
        <v>0</v>
      </c>
      <c r="BE1289">
        <v>0</v>
      </c>
      <c r="BF1289" s="17">
        <v>0</v>
      </c>
      <c r="BG1289">
        <v>1</v>
      </c>
      <c r="BH1289">
        <v>0</v>
      </c>
      <c r="BI1289" s="17">
        <v>0</v>
      </c>
      <c r="BJ1289">
        <v>24597</v>
      </c>
      <c r="BK1289">
        <v>17122</v>
      </c>
      <c r="BL1289" s="24">
        <v>31</v>
      </c>
      <c r="BM1289">
        <v>0</v>
      </c>
      <c r="BN1289">
        <v>0</v>
      </c>
      <c r="BO1289">
        <v>0</v>
      </c>
      <c r="BP1289">
        <v>0</v>
      </c>
      <c r="BQ1289">
        <v>0</v>
      </c>
      <c r="BR1289">
        <v>1</v>
      </c>
      <c r="BS1289">
        <v>0</v>
      </c>
      <c r="BT1289" s="17">
        <v>0</v>
      </c>
      <c r="BU1289">
        <v>1</v>
      </c>
      <c r="BV1289">
        <v>0</v>
      </c>
      <c r="BW1289">
        <v>0</v>
      </c>
      <c r="BX1289" s="17">
        <v>0</v>
      </c>
      <c r="BY1289">
        <v>0</v>
      </c>
      <c r="BZ1289">
        <v>0</v>
      </c>
      <c r="CA1289">
        <v>0</v>
      </c>
      <c r="CB1289">
        <v>0</v>
      </c>
      <c r="CC1289" s="17">
        <v>0</v>
      </c>
      <c r="CD1289">
        <v>0</v>
      </c>
      <c r="CE1289">
        <v>0</v>
      </c>
      <c r="CF1289">
        <v>1</v>
      </c>
      <c r="CG1289">
        <v>0</v>
      </c>
      <c r="CH1289">
        <v>0</v>
      </c>
      <c r="CI1289">
        <v>0</v>
      </c>
      <c r="CJ1289">
        <v>0</v>
      </c>
      <c r="CK1289">
        <v>0</v>
      </c>
      <c r="CL1289">
        <v>0</v>
      </c>
      <c r="CM1289">
        <v>0</v>
      </c>
      <c r="CN1289">
        <v>0</v>
      </c>
      <c r="CO1289" s="17">
        <v>1</v>
      </c>
      <c r="CP1289">
        <v>3.0070000000000001</v>
      </c>
      <c r="CQ1289">
        <v>783</v>
      </c>
      <c r="CR1289">
        <v>1</v>
      </c>
      <c r="CS1289">
        <v>0</v>
      </c>
      <c r="CT1289">
        <v>20</v>
      </c>
      <c r="CZ1289" s="33" t="s">
        <v>85</v>
      </c>
    </row>
    <row r="1290" spans="1:104" x14ac:dyDescent="0.25">
      <c r="A1290">
        <v>1289</v>
      </c>
      <c r="B1290">
        <v>83</v>
      </c>
      <c r="C1290" s="24" t="s">
        <v>4148</v>
      </c>
      <c r="D1290" s="12">
        <v>6.62</v>
      </c>
      <c r="E1290" s="13">
        <v>3.73</v>
      </c>
      <c r="F1290" s="7">
        <f t="shared" si="293"/>
        <v>1.7747989276139411</v>
      </c>
      <c r="G1290" s="7">
        <f t="shared" si="299"/>
        <v>2.89</v>
      </c>
      <c r="H1290" s="15">
        <f t="shared" si="300"/>
        <v>10.35</v>
      </c>
      <c r="I1290" s="11">
        <f t="shared" si="295"/>
        <v>4.2606970594421409E-2</v>
      </c>
      <c r="J1290" s="32">
        <f t="shared" si="296"/>
        <v>2.4006646573593932E-2</v>
      </c>
      <c r="K1290" s="32">
        <f t="shared" si="297"/>
        <v>41.655130671184544</v>
      </c>
      <c r="L1290" s="8">
        <v>1</v>
      </c>
      <c r="M1290" s="9">
        <v>0</v>
      </c>
      <c r="N1290" s="8">
        <v>0</v>
      </c>
      <c r="O1290" s="9">
        <v>0</v>
      </c>
      <c r="P1290" s="9">
        <v>0</v>
      </c>
      <c r="Q1290" s="9">
        <v>1</v>
      </c>
      <c r="R1290" s="9">
        <v>0</v>
      </c>
      <c r="S1290" s="8">
        <v>1747</v>
      </c>
      <c r="T1290" s="9">
        <v>14</v>
      </c>
      <c r="U1290" s="9">
        <f t="shared" si="301"/>
        <v>1732</v>
      </c>
      <c r="V1290" s="9">
        <f t="shared" si="302"/>
        <v>17</v>
      </c>
      <c r="W1290" s="7">
        <f t="shared" si="303"/>
        <v>16.527699999999999</v>
      </c>
      <c r="X1290" s="7">
        <v>8.4723000000000006</v>
      </c>
      <c r="Y1290" s="9">
        <v>1</v>
      </c>
      <c r="Z1290" s="9">
        <v>0</v>
      </c>
      <c r="AA1290" s="9">
        <v>0</v>
      </c>
      <c r="AB1290" s="9">
        <v>0</v>
      </c>
      <c r="AC1290" s="9">
        <v>0</v>
      </c>
      <c r="AD1290" s="29">
        <v>1</v>
      </c>
      <c r="AE1290" s="9">
        <v>0</v>
      </c>
      <c r="AF1290" s="9">
        <v>1</v>
      </c>
      <c r="AG1290" s="29">
        <v>0</v>
      </c>
      <c r="AH1290" s="9">
        <v>0</v>
      </c>
      <c r="AI1290" s="29">
        <v>1</v>
      </c>
      <c r="AJ1290" s="20">
        <v>1991</v>
      </c>
      <c r="AK1290" s="32">
        <v>0</v>
      </c>
      <c r="AL1290" s="32">
        <v>0.23749999999999999</v>
      </c>
      <c r="AM1290" s="32">
        <v>0.23749999999999999</v>
      </c>
      <c r="AN1290" s="42">
        <v>0.52544999999999997</v>
      </c>
      <c r="AO1290" s="41">
        <v>1</v>
      </c>
      <c r="AP1290" s="17">
        <v>0</v>
      </c>
      <c r="AQ1290" s="32">
        <v>1</v>
      </c>
      <c r="AR1290" s="39">
        <v>0</v>
      </c>
      <c r="AS1290" t="s">
        <v>98</v>
      </c>
      <c r="AT1290" s="39" t="s">
        <v>98</v>
      </c>
      <c r="AU1290">
        <v>0</v>
      </c>
      <c r="AV1290" s="17">
        <v>1</v>
      </c>
      <c r="AW1290">
        <f t="shared" si="304"/>
        <v>0.25549999999999995</v>
      </c>
      <c r="AX1290" s="17">
        <v>0.74450000000000005</v>
      </c>
      <c r="AY1290" s="17" t="s">
        <v>233</v>
      </c>
      <c r="AZ1290">
        <v>1</v>
      </c>
      <c r="BA1290">
        <v>0</v>
      </c>
      <c r="BB1290">
        <v>0</v>
      </c>
      <c r="BC1290">
        <v>0</v>
      </c>
      <c r="BD1290">
        <v>0</v>
      </c>
      <c r="BE1290">
        <v>0</v>
      </c>
      <c r="BF1290" s="17">
        <v>0</v>
      </c>
      <c r="BG1290">
        <v>1</v>
      </c>
      <c r="BH1290">
        <v>0</v>
      </c>
      <c r="BI1290" s="17">
        <v>0</v>
      </c>
      <c r="BJ1290">
        <v>24597</v>
      </c>
      <c r="BK1290">
        <v>17122</v>
      </c>
      <c r="BL1290" s="24">
        <v>31</v>
      </c>
      <c r="BM1290">
        <v>0</v>
      </c>
      <c r="BN1290">
        <v>0</v>
      </c>
      <c r="BO1290">
        <v>0</v>
      </c>
      <c r="BP1290">
        <v>0</v>
      </c>
      <c r="BQ1290">
        <v>0</v>
      </c>
      <c r="BR1290">
        <v>1</v>
      </c>
      <c r="BS1290">
        <v>0</v>
      </c>
      <c r="BT1290" s="17">
        <v>0</v>
      </c>
      <c r="BU1290">
        <v>1</v>
      </c>
      <c r="BV1290">
        <v>0</v>
      </c>
      <c r="BW1290">
        <v>0</v>
      </c>
      <c r="BX1290" s="17">
        <v>0</v>
      </c>
      <c r="BY1290">
        <v>0</v>
      </c>
      <c r="BZ1290">
        <v>0</v>
      </c>
      <c r="CA1290">
        <v>0</v>
      </c>
      <c r="CB1290">
        <v>0</v>
      </c>
      <c r="CC1290" s="17">
        <v>0</v>
      </c>
      <c r="CD1290">
        <v>0</v>
      </c>
      <c r="CE1290">
        <v>0</v>
      </c>
      <c r="CF1290">
        <v>1</v>
      </c>
      <c r="CG1290">
        <v>0</v>
      </c>
      <c r="CH1290">
        <v>0</v>
      </c>
      <c r="CI1290">
        <v>0</v>
      </c>
      <c r="CJ1290">
        <v>0</v>
      </c>
      <c r="CK1290">
        <v>0</v>
      </c>
      <c r="CL1290">
        <v>0</v>
      </c>
      <c r="CM1290">
        <v>0</v>
      </c>
      <c r="CN1290">
        <v>0</v>
      </c>
      <c r="CO1290" s="17">
        <v>1</v>
      </c>
      <c r="CP1290">
        <v>3.0070000000000001</v>
      </c>
      <c r="CQ1290">
        <v>783</v>
      </c>
      <c r="CR1290">
        <v>1</v>
      </c>
      <c r="CS1290">
        <v>0</v>
      </c>
      <c r="CT1290">
        <v>20</v>
      </c>
      <c r="CZ1290" s="33" t="s">
        <v>85</v>
      </c>
    </row>
    <row r="1291" spans="1:104" x14ac:dyDescent="0.25">
      <c r="A1291">
        <v>1290</v>
      </c>
      <c r="B1291">
        <v>83</v>
      </c>
      <c r="C1291" s="24" t="s">
        <v>4148</v>
      </c>
      <c r="D1291" s="12">
        <v>6.37</v>
      </c>
      <c r="E1291" s="13">
        <v>3.79</v>
      </c>
      <c r="F1291" s="7">
        <f t="shared" si="293"/>
        <v>1.6807387862796834</v>
      </c>
      <c r="G1291" s="7">
        <f t="shared" si="299"/>
        <v>2.58</v>
      </c>
      <c r="H1291" s="15">
        <f t="shared" si="300"/>
        <v>10.16</v>
      </c>
      <c r="I1291" s="11">
        <f t="shared" si="295"/>
        <v>4.0352681634898191E-2</v>
      </c>
      <c r="J1291" s="32">
        <f t="shared" si="296"/>
        <v>2.4008895352631732E-2</v>
      </c>
      <c r="K1291" s="32">
        <f t="shared" si="297"/>
        <v>41.651229067912325</v>
      </c>
      <c r="L1291" s="8">
        <v>1</v>
      </c>
      <c r="M1291" s="9">
        <v>0</v>
      </c>
      <c r="N1291" s="8">
        <v>0</v>
      </c>
      <c r="O1291" s="9">
        <v>0</v>
      </c>
      <c r="P1291" s="9">
        <v>0</v>
      </c>
      <c r="Q1291" s="9">
        <v>1</v>
      </c>
      <c r="R1291" s="9">
        <v>0</v>
      </c>
      <c r="S1291" s="8">
        <v>1747</v>
      </c>
      <c r="T1291" s="9">
        <v>14</v>
      </c>
      <c r="U1291" s="9">
        <f t="shared" si="301"/>
        <v>1732</v>
      </c>
      <c r="V1291" s="9">
        <f t="shared" si="302"/>
        <v>17</v>
      </c>
      <c r="W1291" s="7">
        <f t="shared" si="303"/>
        <v>16.527699999999999</v>
      </c>
      <c r="X1291" s="7">
        <v>8.4723000000000006</v>
      </c>
      <c r="Y1291" s="9">
        <v>1</v>
      </c>
      <c r="Z1291" s="9">
        <v>0</v>
      </c>
      <c r="AA1291" s="9">
        <v>0</v>
      </c>
      <c r="AB1291" s="9">
        <v>0</v>
      </c>
      <c r="AC1291" s="9">
        <v>0</v>
      </c>
      <c r="AD1291" s="29">
        <v>1</v>
      </c>
      <c r="AE1291" s="9">
        <v>0</v>
      </c>
      <c r="AF1291" s="9">
        <v>1</v>
      </c>
      <c r="AG1291" s="29">
        <v>0</v>
      </c>
      <c r="AH1291" s="9">
        <v>0</v>
      </c>
      <c r="AI1291" s="29">
        <v>1</v>
      </c>
      <c r="AJ1291" s="20">
        <v>1991</v>
      </c>
      <c r="AK1291" s="32">
        <v>0</v>
      </c>
      <c r="AL1291" s="32">
        <v>0.23749999999999999</v>
      </c>
      <c r="AM1291" s="32">
        <v>0.23749999999999999</v>
      </c>
      <c r="AN1291" s="42">
        <v>0.52544999999999997</v>
      </c>
      <c r="AO1291" s="41">
        <v>1</v>
      </c>
      <c r="AP1291" s="17">
        <v>0</v>
      </c>
      <c r="AQ1291" s="32">
        <v>1</v>
      </c>
      <c r="AR1291" s="39">
        <v>0</v>
      </c>
      <c r="AS1291" t="s">
        <v>98</v>
      </c>
      <c r="AT1291" s="39" t="s">
        <v>98</v>
      </c>
      <c r="AU1291">
        <v>0</v>
      </c>
      <c r="AV1291" s="17">
        <v>1</v>
      </c>
      <c r="AW1291">
        <f t="shared" si="304"/>
        <v>0.25549999999999995</v>
      </c>
      <c r="AX1291" s="17">
        <v>0.74450000000000005</v>
      </c>
      <c r="AY1291" s="17" t="s">
        <v>233</v>
      </c>
      <c r="AZ1291">
        <v>1</v>
      </c>
      <c r="BA1291">
        <v>0</v>
      </c>
      <c r="BB1291">
        <v>0</v>
      </c>
      <c r="BC1291">
        <v>0</v>
      </c>
      <c r="BD1291">
        <v>0</v>
      </c>
      <c r="BE1291">
        <v>0</v>
      </c>
      <c r="BF1291" s="17">
        <v>0</v>
      </c>
      <c r="BG1291">
        <v>1</v>
      </c>
      <c r="BH1291">
        <v>0</v>
      </c>
      <c r="BI1291" s="17">
        <v>0</v>
      </c>
      <c r="BJ1291">
        <v>24597</v>
      </c>
      <c r="BK1291">
        <v>17122</v>
      </c>
      <c r="BL1291" s="24">
        <v>31</v>
      </c>
      <c r="BM1291">
        <v>0</v>
      </c>
      <c r="BN1291">
        <v>0</v>
      </c>
      <c r="BO1291">
        <v>0</v>
      </c>
      <c r="BP1291">
        <v>0</v>
      </c>
      <c r="BQ1291">
        <v>0</v>
      </c>
      <c r="BR1291">
        <v>1</v>
      </c>
      <c r="BS1291">
        <v>0</v>
      </c>
      <c r="BT1291" s="17">
        <v>0</v>
      </c>
      <c r="BU1291">
        <v>1</v>
      </c>
      <c r="BV1291">
        <v>0</v>
      </c>
      <c r="BW1291">
        <v>0</v>
      </c>
      <c r="BX1291" s="17">
        <v>0</v>
      </c>
      <c r="BY1291">
        <v>0</v>
      </c>
      <c r="BZ1291">
        <v>0</v>
      </c>
      <c r="CA1291">
        <v>0</v>
      </c>
      <c r="CB1291">
        <v>0</v>
      </c>
      <c r="CC1291" s="17">
        <v>0</v>
      </c>
      <c r="CD1291">
        <v>0</v>
      </c>
      <c r="CE1291">
        <v>0</v>
      </c>
      <c r="CF1291">
        <v>1</v>
      </c>
      <c r="CG1291">
        <v>0</v>
      </c>
      <c r="CH1291">
        <v>0</v>
      </c>
      <c r="CI1291">
        <v>0</v>
      </c>
      <c r="CJ1291">
        <v>0</v>
      </c>
      <c r="CK1291">
        <v>0</v>
      </c>
      <c r="CL1291">
        <v>0</v>
      </c>
      <c r="CM1291">
        <v>0</v>
      </c>
      <c r="CN1291">
        <v>0</v>
      </c>
      <c r="CO1291" s="17">
        <v>1</v>
      </c>
      <c r="CP1291">
        <v>3.0070000000000001</v>
      </c>
      <c r="CQ1291">
        <v>783</v>
      </c>
      <c r="CR1291">
        <v>1</v>
      </c>
      <c r="CS1291">
        <v>0</v>
      </c>
      <c r="CT1291">
        <v>20</v>
      </c>
      <c r="CZ1291" s="33" t="s">
        <v>85</v>
      </c>
    </row>
    <row r="1292" spans="1:104" x14ac:dyDescent="0.25">
      <c r="A1292">
        <v>1291</v>
      </c>
      <c r="B1292">
        <v>83</v>
      </c>
      <c r="C1292" s="24" t="s">
        <v>4148</v>
      </c>
      <c r="D1292" s="12">
        <v>3.63</v>
      </c>
      <c r="E1292" s="13">
        <v>5.69</v>
      </c>
      <c r="F1292" s="7">
        <f t="shared" si="293"/>
        <v>0.63796133567662561</v>
      </c>
      <c r="G1292" s="7">
        <f t="shared" si="299"/>
        <v>-2.0600000000000005</v>
      </c>
      <c r="H1292" s="15">
        <f t="shared" si="300"/>
        <v>9.32</v>
      </c>
      <c r="I1292" s="11">
        <f t="shared" si="295"/>
        <v>1.5327431869731086E-2</v>
      </c>
      <c r="J1292" s="32">
        <f t="shared" si="296"/>
        <v>2.4025643894977928E-2</v>
      </c>
      <c r="K1292" s="32">
        <f t="shared" si="297"/>
        <v>41.622193535009885</v>
      </c>
      <c r="L1292" s="8">
        <v>1</v>
      </c>
      <c r="M1292" s="9">
        <v>0</v>
      </c>
      <c r="N1292" s="8">
        <v>0</v>
      </c>
      <c r="O1292" s="9">
        <v>0</v>
      </c>
      <c r="P1292" s="9">
        <v>0</v>
      </c>
      <c r="Q1292" s="9">
        <v>1</v>
      </c>
      <c r="R1292" s="9">
        <v>0</v>
      </c>
      <c r="S1292" s="8">
        <v>1747</v>
      </c>
      <c r="T1292" s="9">
        <v>14</v>
      </c>
      <c r="U1292" s="9">
        <f t="shared" si="301"/>
        <v>1732</v>
      </c>
      <c r="V1292" s="9">
        <f t="shared" si="302"/>
        <v>17</v>
      </c>
      <c r="W1292" s="7">
        <f t="shared" si="303"/>
        <v>16.527699999999999</v>
      </c>
      <c r="X1292" s="7">
        <v>8.4723000000000006</v>
      </c>
      <c r="Y1292" s="9">
        <v>1</v>
      </c>
      <c r="Z1292" s="9">
        <v>0</v>
      </c>
      <c r="AA1292" s="9">
        <v>0</v>
      </c>
      <c r="AB1292" s="9">
        <v>0</v>
      </c>
      <c r="AC1292" s="9">
        <v>0</v>
      </c>
      <c r="AD1292" s="29">
        <v>1</v>
      </c>
      <c r="AE1292" s="9">
        <v>0</v>
      </c>
      <c r="AF1292" s="9">
        <v>1</v>
      </c>
      <c r="AG1292" s="29">
        <v>0</v>
      </c>
      <c r="AH1292" s="9">
        <v>0</v>
      </c>
      <c r="AI1292" s="29">
        <v>1</v>
      </c>
      <c r="AJ1292" s="20">
        <v>1991</v>
      </c>
      <c r="AK1292" s="32">
        <v>0</v>
      </c>
      <c r="AL1292" s="32">
        <v>0.23749999999999999</v>
      </c>
      <c r="AM1292" s="32">
        <v>0.23749999999999999</v>
      </c>
      <c r="AN1292" s="42">
        <v>0.52544999999999997</v>
      </c>
      <c r="AO1292" s="41">
        <v>1</v>
      </c>
      <c r="AP1292" s="17">
        <v>0</v>
      </c>
      <c r="AQ1292" s="32">
        <v>1</v>
      </c>
      <c r="AR1292" s="39">
        <v>0</v>
      </c>
      <c r="AS1292" t="s">
        <v>98</v>
      </c>
      <c r="AT1292" s="39" t="s">
        <v>98</v>
      </c>
      <c r="AU1292">
        <v>0</v>
      </c>
      <c r="AV1292" s="17">
        <v>1</v>
      </c>
      <c r="AW1292">
        <f t="shared" si="304"/>
        <v>0.25549999999999995</v>
      </c>
      <c r="AX1292" s="17">
        <v>0.74450000000000005</v>
      </c>
      <c r="AY1292" s="17" t="s">
        <v>233</v>
      </c>
      <c r="AZ1292">
        <v>1</v>
      </c>
      <c r="BA1292">
        <v>0</v>
      </c>
      <c r="BB1292">
        <v>0</v>
      </c>
      <c r="BC1292">
        <v>0</v>
      </c>
      <c r="BD1292">
        <v>0</v>
      </c>
      <c r="BE1292">
        <v>0</v>
      </c>
      <c r="BF1292" s="17">
        <v>0</v>
      </c>
      <c r="BG1292">
        <v>1</v>
      </c>
      <c r="BH1292">
        <v>0</v>
      </c>
      <c r="BI1292" s="17">
        <v>0</v>
      </c>
      <c r="BJ1292">
        <v>24597</v>
      </c>
      <c r="BK1292">
        <v>17122</v>
      </c>
      <c r="BL1292" s="24">
        <v>31</v>
      </c>
      <c r="BM1292">
        <v>0</v>
      </c>
      <c r="BN1292">
        <v>0</v>
      </c>
      <c r="BO1292">
        <v>0</v>
      </c>
      <c r="BP1292">
        <v>0</v>
      </c>
      <c r="BQ1292">
        <v>0</v>
      </c>
      <c r="BR1292">
        <v>1</v>
      </c>
      <c r="BS1292">
        <v>0</v>
      </c>
      <c r="BT1292" s="17">
        <v>0</v>
      </c>
      <c r="BU1292">
        <v>1</v>
      </c>
      <c r="BV1292">
        <v>0</v>
      </c>
      <c r="BW1292">
        <v>0</v>
      </c>
      <c r="BX1292" s="17">
        <v>0</v>
      </c>
      <c r="BY1292">
        <v>0</v>
      </c>
      <c r="BZ1292">
        <v>0</v>
      </c>
      <c r="CA1292">
        <v>0</v>
      </c>
      <c r="CB1292">
        <v>0</v>
      </c>
      <c r="CC1292" s="17">
        <v>0</v>
      </c>
      <c r="CD1292">
        <v>0</v>
      </c>
      <c r="CE1292">
        <v>0</v>
      </c>
      <c r="CF1292">
        <v>1</v>
      </c>
      <c r="CG1292">
        <v>0</v>
      </c>
      <c r="CH1292">
        <v>0</v>
      </c>
      <c r="CI1292">
        <v>0</v>
      </c>
      <c r="CJ1292">
        <v>0</v>
      </c>
      <c r="CK1292">
        <v>0</v>
      </c>
      <c r="CL1292">
        <v>0</v>
      </c>
      <c r="CM1292">
        <v>0</v>
      </c>
      <c r="CN1292">
        <v>0</v>
      </c>
      <c r="CO1292" s="17">
        <v>1</v>
      </c>
      <c r="CP1292">
        <v>3.0070000000000001</v>
      </c>
      <c r="CQ1292">
        <v>783</v>
      </c>
      <c r="CR1292">
        <v>1</v>
      </c>
      <c r="CS1292">
        <v>0</v>
      </c>
      <c r="CT1292">
        <v>20</v>
      </c>
      <c r="CZ1292" s="33" t="s">
        <v>85</v>
      </c>
    </row>
    <row r="1293" spans="1:104" x14ac:dyDescent="0.25">
      <c r="A1293">
        <v>1292</v>
      </c>
      <c r="B1293">
        <v>83</v>
      </c>
      <c r="C1293" s="24" t="s">
        <v>4148</v>
      </c>
      <c r="D1293" s="12">
        <v>8.02</v>
      </c>
      <c r="E1293" s="13">
        <v>4.24</v>
      </c>
      <c r="F1293" s="7">
        <f t="shared" si="293"/>
        <v>1.891509433962264</v>
      </c>
      <c r="G1293" s="7">
        <f t="shared" si="299"/>
        <v>3.7799999999999994</v>
      </c>
      <c r="H1293" s="15">
        <f t="shared" si="300"/>
        <v>12.26</v>
      </c>
      <c r="I1293" s="11">
        <f t="shared" si="295"/>
        <v>4.5403200487920133E-2</v>
      </c>
      <c r="J1293" s="32">
        <f t="shared" si="296"/>
        <v>2.4003687040995186E-2</v>
      </c>
      <c r="K1293" s="32">
        <f t="shared" si="297"/>
        <v>41.660266537058646</v>
      </c>
      <c r="L1293" s="8">
        <v>1</v>
      </c>
      <c r="M1293" s="9">
        <v>0</v>
      </c>
      <c r="N1293" s="8">
        <v>0</v>
      </c>
      <c r="O1293" s="9">
        <v>0</v>
      </c>
      <c r="P1293" s="9">
        <v>0</v>
      </c>
      <c r="Q1293" s="9">
        <v>1</v>
      </c>
      <c r="R1293" s="9">
        <v>0</v>
      </c>
      <c r="S1293" s="8">
        <v>1747</v>
      </c>
      <c r="T1293" s="9">
        <v>14</v>
      </c>
      <c r="U1293" s="9">
        <f t="shared" si="301"/>
        <v>1732</v>
      </c>
      <c r="V1293" s="9">
        <f t="shared" si="302"/>
        <v>17</v>
      </c>
      <c r="W1293" s="7">
        <f t="shared" si="303"/>
        <v>16.527699999999999</v>
      </c>
      <c r="X1293" s="7">
        <v>8.4723000000000006</v>
      </c>
      <c r="Y1293" s="9">
        <v>1</v>
      </c>
      <c r="Z1293" s="9">
        <v>0</v>
      </c>
      <c r="AA1293" s="9">
        <v>0</v>
      </c>
      <c r="AB1293" s="9">
        <v>0</v>
      </c>
      <c r="AC1293" s="9">
        <v>0</v>
      </c>
      <c r="AD1293" s="29">
        <v>1</v>
      </c>
      <c r="AE1293" s="9">
        <v>0</v>
      </c>
      <c r="AF1293" s="9">
        <v>1</v>
      </c>
      <c r="AG1293" s="29">
        <v>0</v>
      </c>
      <c r="AH1293" s="9">
        <v>0</v>
      </c>
      <c r="AI1293" s="29">
        <v>1</v>
      </c>
      <c r="AJ1293" s="20">
        <v>1991</v>
      </c>
      <c r="AK1293" s="32">
        <v>0</v>
      </c>
      <c r="AL1293" s="32">
        <v>0.23749999999999999</v>
      </c>
      <c r="AM1293" s="32">
        <v>0.23749999999999999</v>
      </c>
      <c r="AN1293" s="42">
        <v>0.52544999999999997</v>
      </c>
      <c r="AO1293" s="41">
        <v>1</v>
      </c>
      <c r="AP1293" s="17">
        <v>0</v>
      </c>
      <c r="AQ1293" s="32">
        <v>1</v>
      </c>
      <c r="AR1293" s="39">
        <v>0</v>
      </c>
      <c r="AS1293" t="s">
        <v>98</v>
      </c>
      <c r="AT1293" s="39" t="s">
        <v>98</v>
      </c>
      <c r="AU1293">
        <v>0</v>
      </c>
      <c r="AV1293" s="17">
        <v>1</v>
      </c>
      <c r="AW1293">
        <f t="shared" si="304"/>
        <v>0.25549999999999995</v>
      </c>
      <c r="AX1293" s="17">
        <v>0.74450000000000005</v>
      </c>
      <c r="AY1293" s="17" t="s">
        <v>233</v>
      </c>
      <c r="AZ1293">
        <v>1</v>
      </c>
      <c r="BA1293">
        <v>0</v>
      </c>
      <c r="BB1293">
        <v>0</v>
      </c>
      <c r="BC1293">
        <v>0</v>
      </c>
      <c r="BD1293">
        <v>0</v>
      </c>
      <c r="BE1293">
        <v>0</v>
      </c>
      <c r="BF1293" s="17">
        <v>0</v>
      </c>
      <c r="BG1293">
        <v>1</v>
      </c>
      <c r="BH1293">
        <v>0</v>
      </c>
      <c r="BI1293" s="17">
        <v>0</v>
      </c>
      <c r="BJ1293">
        <v>24597</v>
      </c>
      <c r="BK1293">
        <v>17122</v>
      </c>
      <c r="BL1293" s="24">
        <v>31</v>
      </c>
      <c r="BM1293">
        <v>0</v>
      </c>
      <c r="BN1293">
        <v>0</v>
      </c>
      <c r="BO1293">
        <v>0</v>
      </c>
      <c r="BP1293">
        <v>0</v>
      </c>
      <c r="BQ1293">
        <v>0</v>
      </c>
      <c r="BR1293">
        <v>1</v>
      </c>
      <c r="BS1293">
        <v>0</v>
      </c>
      <c r="BT1293" s="17">
        <v>0</v>
      </c>
      <c r="BU1293">
        <v>1</v>
      </c>
      <c r="BV1293">
        <v>0</v>
      </c>
      <c r="BW1293">
        <v>0</v>
      </c>
      <c r="BX1293" s="17">
        <v>0</v>
      </c>
      <c r="BY1293">
        <v>0</v>
      </c>
      <c r="BZ1293">
        <v>0</v>
      </c>
      <c r="CA1293">
        <v>0</v>
      </c>
      <c r="CB1293">
        <v>0</v>
      </c>
      <c r="CC1293" s="17">
        <v>0</v>
      </c>
      <c r="CD1293">
        <v>0</v>
      </c>
      <c r="CE1293">
        <v>0</v>
      </c>
      <c r="CF1293">
        <v>1</v>
      </c>
      <c r="CG1293">
        <v>0</v>
      </c>
      <c r="CH1293">
        <v>0</v>
      </c>
      <c r="CI1293">
        <v>0</v>
      </c>
      <c r="CJ1293">
        <v>0</v>
      </c>
      <c r="CK1293">
        <v>0</v>
      </c>
      <c r="CL1293">
        <v>0</v>
      </c>
      <c r="CM1293">
        <v>0</v>
      </c>
      <c r="CN1293">
        <v>0</v>
      </c>
      <c r="CO1293" s="17">
        <v>1</v>
      </c>
      <c r="CP1293">
        <v>3.0070000000000001</v>
      </c>
      <c r="CQ1293">
        <v>783</v>
      </c>
      <c r="CR1293">
        <v>1</v>
      </c>
      <c r="CS1293">
        <v>0</v>
      </c>
      <c r="CT1293">
        <v>20</v>
      </c>
      <c r="CZ1293" s="33" t="s">
        <v>85</v>
      </c>
    </row>
    <row r="1294" spans="1:104" x14ac:dyDescent="0.25">
      <c r="A1294">
        <v>1293</v>
      </c>
      <c r="B1294">
        <v>83</v>
      </c>
      <c r="C1294" s="24" t="s">
        <v>4148</v>
      </c>
      <c r="D1294" s="12">
        <v>8.65</v>
      </c>
      <c r="E1294" s="13">
        <v>4.55</v>
      </c>
      <c r="F1294" s="7">
        <f t="shared" si="293"/>
        <v>1.9010989010989012</v>
      </c>
      <c r="G1294" s="7">
        <f t="shared" si="299"/>
        <v>4.1000000000000005</v>
      </c>
      <c r="H1294" s="15">
        <f t="shared" si="300"/>
        <v>13.2</v>
      </c>
      <c r="I1294" s="11">
        <f t="shared" si="295"/>
        <v>4.5632904938911999E-2</v>
      </c>
      <c r="J1294" s="32">
        <f t="shared" si="296"/>
        <v>2.4003435545901685E-2</v>
      </c>
      <c r="K1294" s="32">
        <f t="shared" si="297"/>
        <v>41.660703030935032</v>
      </c>
      <c r="L1294" s="8">
        <v>1</v>
      </c>
      <c r="M1294" s="9">
        <v>0</v>
      </c>
      <c r="N1294" s="8">
        <v>0</v>
      </c>
      <c r="O1294" s="9">
        <v>0</v>
      </c>
      <c r="P1294" s="9">
        <v>0</v>
      </c>
      <c r="Q1294" s="9">
        <v>1</v>
      </c>
      <c r="R1294" s="9">
        <v>0</v>
      </c>
      <c r="S1294" s="8">
        <v>1747</v>
      </c>
      <c r="T1294" s="9">
        <v>14</v>
      </c>
      <c r="U1294" s="9">
        <f t="shared" si="301"/>
        <v>1732</v>
      </c>
      <c r="V1294" s="9">
        <f t="shared" si="302"/>
        <v>17</v>
      </c>
      <c r="W1294" s="7">
        <f t="shared" si="303"/>
        <v>16.527699999999999</v>
      </c>
      <c r="X1294" s="7">
        <v>8.4723000000000006</v>
      </c>
      <c r="Y1294" s="9">
        <v>1</v>
      </c>
      <c r="Z1294" s="9">
        <v>0</v>
      </c>
      <c r="AA1294" s="9">
        <v>0</v>
      </c>
      <c r="AB1294" s="9">
        <v>0</v>
      </c>
      <c r="AC1294" s="9">
        <v>0</v>
      </c>
      <c r="AD1294" s="29">
        <v>1</v>
      </c>
      <c r="AE1294" s="9">
        <v>0</v>
      </c>
      <c r="AF1294" s="9">
        <v>1</v>
      </c>
      <c r="AG1294" s="29">
        <v>0</v>
      </c>
      <c r="AH1294" s="9">
        <v>0</v>
      </c>
      <c r="AI1294" s="29">
        <v>1</v>
      </c>
      <c r="AJ1294" s="20">
        <v>1991</v>
      </c>
      <c r="AK1294" s="32">
        <v>0</v>
      </c>
      <c r="AL1294" s="32">
        <v>0.23749999999999999</v>
      </c>
      <c r="AM1294" s="32">
        <v>0.23749999999999999</v>
      </c>
      <c r="AN1294" s="42">
        <v>0.52544999999999997</v>
      </c>
      <c r="AO1294" s="41">
        <v>1</v>
      </c>
      <c r="AP1294" s="17">
        <v>0</v>
      </c>
      <c r="AQ1294" s="32">
        <v>1</v>
      </c>
      <c r="AR1294" s="39">
        <v>0</v>
      </c>
      <c r="AS1294" t="s">
        <v>98</v>
      </c>
      <c r="AT1294" s="39" t="s">
        <v>98</v>
      </c>
      <c r="AU1294">
        <v>0</v>
      </c>
      <c r="AV1294" s="17">
        <v>1</v>
      </c>
      <c r="AW1294">
        <f t="shared" si="304"/>
        <v>0.25549999999999995</v>
      </c>
      <c r="AX1294" s="17">
        <v>0.74450000000000005</v>
      </c>
      <c r="AY1294" s="17" t="s">
        <v>233</v>
      </c>
      <c r="AZ1294">
        <v>1</v>
      </c>
      <c r="BA1294">
        <v>0</v>
      </c>
      <c r="BB1294">
        <v>0</v>
      </c>
      <c r="BC1294">
        <v>0</v>
      </c>
      <c r="BD1294">
        <v>0</v>
      </c>
      <c r="BE1294">
        <v>0</v>
      </c>
      <c r="BF1294" s="17">
        <v>0</v>
      </c>
      <c r="BG1294">
        <v>1</v>
      </c>
      <c r="BH1294">
        <v>0</v>
      </c>
      <c r="BI1294" s="17">
        <v>0</v>
      </c>
      <c r="BJ1294">
        <v>24597</v>
      </c>
      <c r="BK1294">
        <v>17122</v>
      </c>
      <c r="BL1294" s="24">
        <v>31</v>
      </c>
      <c r="BM1294">
        <v>0</v>
      </c>
      <c r="BN1294">
        <v>0</v>
      </c>
      <c r="BO1294">
        <v>0</v>
      </c>
      <c r="BP1294">
        <v>0</v>
      </c>
      <c r="BQ1294">
        <v>0</v>
      </c>
      <c r="BR1294">
        <v>1</v>
      </c>
      <c r="BS1294">
        <v>0</v>
      </c>
      <c r="BT1294" s="17">
        <v>0</v>
      </c>
      <c r="BU1294">
        <v>1</v>
      </c>
      <c r="BV1294">
        <v>0</v>
      </c>
      <c r="BW1294">
        <v>0</v>
      </c>
      <c r="BX1294" s="17">
        <v>0</v>
      </c>
      <c r="BY1294">
        <v>0</v>
      </c>
      <c r="BZ1294">
        <v>0</v>
      </c>
      <c r="CA1294">
        <v>0</v>
      </c>
      <c r="CB1294">
        <v>0</v>
      </c>
      <c r="CC1294" s="17">
        <v>0</v>
      </c>
      <c r="CD1294">
        <v>0</v>
      </c>
      <c r="CE1294">
        <v>0</v>
      </c>
      <c r="CF1294">
        <v>1</v>
      </c>
      <c r="CG1294">
        <v>0</v>
      </c>
      <c r="CH1294">
        <v>0</v>
      </c>
      <c r="CI1294">
        <v>0</v>
      </c>
      <c r="CJ1294">
        <v>0</v>
      </c>
      <c r="CK1294">
        <v>0</v>
      </c>
      <c r="CL1294">
        <v>0</v>
      </c>
      <c r="CM1294">
        <v>0</v>
      </c>
      <c r="CN1294">
        <v>0</v>
      </c>
      <c r="CO1294" s="17">
        <v>1</v>
      </c>
      <c r="CP1294">
        <v>3.0070000000000001</v>
      </c>
      <c r="CQ1294">
        <v>783</v>
      </c>
      <c r="CR1294">
        <v>1</v>
      </c>
      <c r="CS1294">
        <v>0</v>
      </c>
      <c r="CT1294">
        <v>20</v>
      </c>
      <c r="CZ1294" s="33" t="s">
        <v>85</v>
      </c>
    </row>
    <row r="1295" spans="1:104" x14ac:dyDescent="0.25">
      <c r="A1295">
        <v>1294</v>
      </c>
      <c r="B1295">
        <v>83</v>
      </c>
      <c r="C1295" s="24" t="s">
        <v>4148</v>
      </c>
      <c r="D1295" s="12">
        <v>1.48</v>
      </c>
      <c r="E1295" s="13">
        <v>5.89</v>
      </c>
      <c r="F1295" s="7">
        <f t="shared" si="293"/>
        <v>0.25127334465195245</v>
      </c>
      <c r="G1295" s="7">
        <f t="shared" si="299"/>
        <v>-4.41</v>
      </c>
      <c r="H1295" s="15">
        <f t="shared" si="300"/>
        <v>7.3699999999999992</v>
      </c>
      <c r="I1295" s="11">
        <f t="shared" si="295"/>
        <v>6.0376031147205229E-3</v>
      </c>
      <c r="J1295" s="32">
        <f t="shared" si="296"/>
        <v>2.4028028611962085E-2</v>
      </c>
      <c r="K1295" s="32">
        <f t="shared" si="297"/>
        <v>41.618062644646642</v>
      </c>
      <c r="L1295" s="8">
        <v>1</v>
      </c>
      <c r="M1295" s="9">
        <v>0</v>
      </c>
      <c r="N1295" s="8">
        <v>0</v>
      </c>
      <c r="O1295" s="9">
        <v>0</v>
      </c>
      <c r="P1295" s="9">
        <v>0</v>
      </c>
      <c r="Q1295" s="9">
        <v>1</v>
      </c>
      <c r="R1295" s="9">
        <v>0</v>
      </c>
      <c r="S1295" s="8">
        <v>1747</v>
      </c>
      <c r="T1295" s="9">
        <v>14</v>
      </c>
      <c r="U1295" s="9">
        <f t="shared" si="301"/>
        <v>1732</v>
      </c>
      <c r="V1295" s="9">
        <f t="shared" si="302"/>
        <v>17</v>
      </c>
      <c r="W1295" s="7">
        <f t="shared" si="303"/>
        <v>16.527699999999999</v>
      </c>
      <c r="X1295" s="7">
        <v>8.4723000000000006</v>
      </c>
      <c r="Y1295" s="9">
        <v>1</v>
      </c>
      <c r="Z1295" s="9">
        <v>0</v>
      </c>
      <c r="AA1295" s="9">
        <v>0</v>
      </c>
      <c r="AB1295" s="9">
        <v>0</v>
      </c>
      <c r="AC1295" s="9">
        <v>0</v>
      </c>
      <c r="AD1295" s="29">
        <v>1</v>
      </c>
      <c r="AE1295" s="9">
        <v>0</v>
      </c>
      <c r="AF1295" s="9">
        <v>1</v>
      </c>
      <c r="AG1295" s="29">
        <v>0</v>
      </c>
      <c r="AH1295" s="9">
        <v>0</v>
      </c>
      <c r="AI1295" s="29">
        <v>1</v>
      </c>
      <c r="AJ1295" s="20">
        <v>1991</v>
      </c>
      <c r="AK1295" s="32">
        <v>0</v>
      </c>
      <c r="AL1295" s="32">
        <v>0.23749999999999999</v>
      </c>
      <c r="AM1295" s="32">
        <v>0.23749999999999999</v>
      </c>
      <c r="AN1295" s="42">
        <v>0.52544999999999997</v>
      </c>
      <c r="AO1295" s="41">
        <v>1</v>
      </c>
      <c r="AP1295" s="17">
        <v>0</v>
      </c>
      <c r="AQ1295" s="32">
        <v>1</v>
      </c>
      <c r="AR1295" s="39">
        <v>0</v>
      </c>
      <c r="AS1295" t="s">
        <v>98</v>
      </c>
      <c r="AT1295" s="39" t="s">
        <v>98</v>
      </c>
      <c r="AU1295">
        <v>0</v>
      </c>
      <c r="AV1295" s="17">
        <v>1</v>
      </c>
      <c r="AW1295">
        <f t="shared" si="304"/>
        <v>0.25549999999999995</v>
      </c>
      <c r="AX1295" s="17">
        <v>0.74450000000000005</v>
      </c>
      <c r="AY1295" s="17" t="s">
        <v>233</v>
      </c>
      <c r="AZ1295">
        <v>1</v>
      </c>
      <c r="BA1295">
        <v>0</v>
      </c>
      <c r="BB1295">
        <v>0</v>
      </c>
      <c r="BC1295">
        <v>0</v>
      </c>
      <c r="BD1295">
        <v>0</v>
      </c>
      <c r="BE1295">
        <v>0</v>
      </c>
      <c r="BF1295" s="17">
        <v>0</v>
      </c>
      <c r="BG1295">
        <v>1</v>
      </c>
      <c r="BH1295">
        <v>0</v>
      </c>
      <c r="BI1295" s="17">
        <v>0</v>
      </c>
      <c r="BJ1295">
        <v>24597</v>
      </c>
      <c r="BK1295">
        <v>17122</v>
      </c>
      <c r="BL1295" s="24">
        <v>31</v>
      </c>
      <c r="BM1295">
        <v>0</v>
      </c>
      <c r="BN1295">
        <v>0</v>
      </c>
      <c r="BO1295">
        <v>0</v>
      </c>
      <c r="BP1295">
        <v>0</v>
      </c>
      <c r="BQ1295">
        <v>0</v>
      </c>
      <c r="BR1295">
        <v>1</v>
      </c>
      <c r="BS1295">
        <v>0</v>
      </c>
      <c r="BT1295" s="17">
        <v>0</v>
      </c>
      <c r="BU1295">
        <v>1</v>
      </c>
      <c r="BV1295">
        <v>0</v>
      </c>
      <c r="BW1295">
        <v>0</v>
      </c>
      <c r="BX1295" s="17">
        <v>0</v>
      </c>
      <c r="BY1295">
        <v>0</v>
      </c>
      <c r="BZ1295">
        <v>0</v>
      </c>
      <c r="CA1295">
        <v>0</v>
      </c>
      <c r="CB1295">
        <v>0</v>
      </c>
      <c r="CC1295" s="17">
        <v>0</v>
      </c>
      <c r="CD1295">
        <v>0</v>
      </c>
      <c r="CE1295">
        <v>0</v>
      </c>
      <c r="CF1295">
        <v>1</v>
      </c>
      <c r="CG1295">
        <v>0</v>
      </c>
      <c r="CH1295">
        <v>0</v>
      </c>
      <c r="CI1295">
        <v>0</v>
      </c>
      <c r="CJ1295">
        <v>0</v>
      </c>
      <c r="CK1295">
        <v>0</v>
      </c>
      <c r="CL1295">
        <v>0</v>
      </c>
      <c r="CM1295">
        <v>0</v>
      </c>
      <c r="CN1295">
        <v>0</v>
      </c>
      <c r="CO1295" s="17">
        <v>1</v>
      </c>
      <c r="CP1295">
        <v>3.0070000000000001</v>
      </c>
      <c r="CQ1295">
        <v>783</v>
      </c>
      <c r="CR1295">
        <v>1</v>
      </c>
      <c r="CS1295">
        <v>0</v>
      </c>
      <c r="CT1295">
        <v>20</v>
      </c>
      <c r="CZ1295" s="33" t="s">
        <v>85</v>
      </c>
    </row>
    <row r="1296" spans="1:104" x14ac:dyDescent="0.25">
      <c r="A1296">
        <v>1295</v>
      </c>
      <c r="B1296">
        <v>83</v>
      </c>
      <c r="C1296" s="24" t="s">
        <v>4148</v>
      </c>
      <c r="D1296" s="12">
        <v>9.51</v>
      </c>
      <c r="E1296" s="13">
        <v>3.86</v>
      </c>
      <c r="F1296" s="7">
        <f t="shared" si="293"/>
        <v>2.4637305699481864</v>
      </c>
      <c r="G1296" s="7">
        <f t="shared" si="299"/>
        <v>5.65</v>
      </c>
      <c r="H1296" s="15">
        <f t="shared" si="300"/>
        <v>13.37</v>
      </c>
      <c r="I1296" s="11">
        <f t="shared" si="295"/>
        <v>5.9096203902385971E-2</v>
      </c>
      <c r="J1296" s="32">
        <f t="shared" si="296"/>
        <v>2.3986471825784422E-2</v>
      </c>
      <c r="K1296" s="32">
        <f t="shared" si="297"/>
        <v>41.690166326380819</v>
      </c>
      <c r="L1296" s="8">
        <v>1</v>
      </c>
      <c r="M1296" s="9">
        <v>0</v>
      </c>
      <c r="N1296" s="8">
        <v>0</v>
      </c>
      <c r="O1296" s="9">
        <v>0</v>
      </c>
      <c r="P1296" s="9">
        <v>0</v>
      </c>
      <c r="Q1296" s="9">
        <v>1</v>
      </c>
      <c r="R1296" s="9">
        <v>0</v>
      </c>
      <c r="S1296" s="8">
        <v>1747</v>
      </c>
      <c r="T1296" s="9">
        <v>14</v>
      </c>
      <c r="U1296" s="9">
        <f t="shared" si="301"/>
        <v>1732</v>
      </c>
      <c r="V1296" s="9">
        <f t="shared" si="302"/>
        <v>17</v>
      </c>
      <c r="W1296" s="7">
        <f t="shared" si="303"/>
        <v>16.527699999999999</v>
      </c>
      <c r="X1296" s="7">
        <v>8.4723000000000006</v>
      </c>
      <c r="Y1296" s="9">
        <v>1</v>
      </c>
      <c r="Z1296" s="9">
        <v>0</v>
      </c>
      <c r="AA1296" s="9">
        <v>0</v>
      </c>
      <c r="AB1296" s="9">
        <v>0</v>
      </c>
      <c r="AC1296" s="9">
        <v>0</v>
      </c>
      <c r="AD1296" s="29">
        <v>1</v>
      </c>
      <c r="AE1296" s="9">
        <v>0</v>
      </c>
      <c r="AF1296" s="9">
        <v>1</v>
      </c>
      <c r="AG1296" s="29">
        <v>0</v>
      </c>
      <c r="AH1296" s="9">
        <v>0</v>
      </c>
      <c r="AI1296" s="29">
        <v>1</v>
      </c>
      <c r="AJ1296" s="20">
        <v>1991</v>
      </c>
      <c r="AK1296" s="32">
        <v>0</v>
      </c>
      <c r="AL1296" s="32">
        <v>0.23749999999999999</v>
      </c>
      <c r="AM1296" s="32">
        <v>0.23749999999999999</v>
      </c>
      <c r="AN1296" s="42">
        <v>0.52544999999999997</v>
      </c>
      <c r="AO1296" s="41">
        <v>1</v>
      </c>
      <c r="AP1296" s="17">
        <v>0</v>
      </c>
      <c r="AQ1296" s="32">
        <v>1</v>
      </c>
      <c r="AR1296" s="39">
        <v>0</v>
      </c>
      <c r="AS1296" t="s">
        <v>98</v>
      </c>
      <c r="AT1296" s="39" t="s">
        <v>98</v>
      </c>
      <c r="AU1296">
        <v>0</v>
      </c>
      <c r="AV1296" s="17">
        <v>1</v>
      </c>
      <c r="AW1296">
        <f t="shared" si="304"/>
        <v>0.25549999999999995</v>
      </c>
      <c r="AX1296" s="17">
        <v>0.74450000000000005</v>
      </c>
      <c r="AY1296" s="17" t="s">
        <v>233</v>
      </c>
      <c r="AZ1296">
        <v>1</v>
      </c>
      <c r="BA1296">
        <v>0</v>
      </c>
      <c r="BB1296">
        <v>0</v>
      </c>
      <c r="BC1296">
        <v>0</v>
      </c>
      <c r="BD1296">
        <v>0</v>
      </c>
      <c r="BE1296">
        <v>0</v>
      </c>
      <c r="BF1296" s="17">
        <v>0</v>
      </c>
      <c r="BG1296">
        <v>1</v>
      </c>
      <c r="BH1296">
        <v>0</v>
      </c>
      <c r="BI1296" s="17">
        <v>0</v>
      </c>
      <c r="BJ1296">
        <v>24597</v>
      </c>
      <c r="BK1296">
        <v>17122</v>
      </c>
      <c r="BL1296" s="24">
        <v>31</v>
      </c>
      <c r="BM1296">
        <v>1</v>
      </c>
      <c r="BN1296">
        <v>0</v>
      </c>
      <c r="BO1296">
        <v>0</v>
      </c>
      <c r="BP1296">
        <v>0</v>
      </c>
      <c r="BQ1296">
        <v>0</v>
      </c>
      <c r="BR1296">
        <v>0</v>
      </c>
      <c r="BS1296">
        <v>0</v>
      </c>
      <c r="BT1296" s="17">
        <v>0</v>
      </c>
      <c r="BU1296">
        <v>1</v>
      </c>
      <c r="BV1296">
        <v>0</v>
      </c>
      <c r="BW1296">
        <v>0</v>
      </c>
      <c r="BX1296" s="17">
        <v>0</v>
      </c>
      <c r="BY1296">
        <v>1</v>
      </c>
      <c r="BZ1296">
        <v>0</v>
      </c>
      <c r="CA1296">
        <v>0</v>
      </c>
      <c r="CB1296">
        <v>0</v>
      </c>
      <c r="CC1296" s="17">
        <v>0</v>
      </c>
      <c r="CD1296">
        <v>0</v>
      </c>
      <c r="CE1296">
        <v>0</v>
      </c>
      <c r="CF1296">
        <v>1</v>
      </c>
      <c r="CG1296">
        <v>0</v>
      </c>
      <c r="CH1296">
        <v>0</v>
      </c>
      <c r="CI1296">
        <v>0</v>
      </c>
      <c r="CJ1296">
        <v>0</v>
      </c>
      <c r="CK1296">
        <v>0</v>
      </c>
      <c r="CL1296">
        <v>0</v>
      </c>
      <c r="CM1296">
        <v>0</v>
      </c>
      <c r="CN1296">
        <v>0</v>
      </c>
      <c r="CO1296" s="17">
        <v>1</v>
      </c>
      <c r="CP1296">
        <v>3.0070000000000001</v>
      </c>
      <c r="CQ1296">
        <v>783</v>
      </c>
      <c r="CR1296">
        <v>1</v>
      </c>
      <c r="CS1296">
        <v>0</v>
      </c>
      <c r="CT1296">
        <v>20</v>
      </c>
      <c r="CZ1296" s="33" t="s">
        <v>85</v>
      </c>
    </row>
    <row r="1297" spans="1:104" x14ac:dyDescent="0.25">
      <c r="A1297">
        <v>1296</v>
      </c>
      <c r="B1297">
        <v>83</v>
      </c>
      <c r="C1297" s="24" t="s">
        <v>4148</v>
      </c>
      <c r="D1297" s="12">
        <v>8.36</v>
      </c>
      <c r="E1297" s="13">
        <v>0.68</v>
      </c>
      <c r="F1297" s="7">
        <f t="shared" si="293"/>
        <v>12.294117647058822</v>
      </c>
      <c r="G1297" s="7">
        <f t="shared" si="299"/>
        <v>7.68</v>
      </c>
      <c r="H1297" s="15">
        <f t="shared" si="300"/>
        <v>9.0399999999999991</v>
      </c>
      <c r="I1297" s="11">
        <f t="shared" si="295"/>
        <v>0.28330578718084959</v>
      </c>
      <c r="J1297" s="32">
        <f t="shared" si="296"/>
        <v>2.3044011397485381E-2</v>
      </c>
      <c r="K1297" s="32">
        <f t="shared" si="297"/>
        <v>43.395222418138644</v>
      </c>
      <c r="L1297" s="8">
        <v>1</v>
      </c>
      <c r="M1297" s="9">
        <v>0</v>
      </c>
      <c r="N1297" s="8">
        <v>0</v>
      </c>
      <c r="O1297" s="9">
        <v>0</v>
      </c>
      <c r="P1297" s="9">
        <v>0</v>
      </c>
      <c r="Q1297" s="9">
        <v>1</v>
      </c>
      <c r="R1297" s="9">
        <v>0</v>
      </c>
      <c r="S1297" s="8">
        <v>1747</v>
      </c>
      <c r="T1297" s="9">
        <v>14</v>
      </c>
      <c r="U1297" s="9">
        <f t="shared" si="301"/>
        <v>1732</v>
      </c>
      <c r="V1297" s="9">
        <f t="shared" si="302"/>
        <v>17</v>
      </c>
      <c r="W1297" s="7">
        <f t="shared" si="303"/>
        <v>16.527699999999999</v>
      </c>
      <c r="X1297" s="7">
        <v>8.4723000000000006</v>
      </c>
      <c r="Y1297" s="9">
        <v>1</v>
      </c>
      <c r="Z1297" s="9">
        <v>0</v>
      </c>
      <c r="AA1297" s="9">
        <v>0</v>
      </c>
      <c r="AB1297" s="9">
        <v>0</v>
      </c>
      <c r="AC1297" s="9">
        <v>0</v>
      </c>
      <c r="AD1297" s="29">
        <v>1</v>
      </c>
      <c r="AE1297" s="9">
        <v>0</v>
      </c>
      <c r="AF1297" s="9">
        <v>1</v>
      </c>
      <c r="AG1297" s="29">
        <v>0</v>
      </c>
      <c r="AH1297" s="9">
        <v>0</v>
      </c>
      <c r="AI1297" s="29">
        <v>1</v>
      </c>
      <c r="AJ1297" s="20">
        <v>1991</v>
      </c>
      <c r="AK1297" s="32">
        <v>0</v>
      </c>
      <c r="AL1297" s="32">
        <v>0.23749999999999999</v>
      </c>
      <c r="AM1297" s="32">
        <v>0.23749999999999999</v>
      </c>
      <c r="AN1297" s="42">
        <v>0.52544999999999997</v>
      </c>
      <c r="AO1297" s="41">
        <v>1</v>
      </c>
      <c r="AP1297" s="17">
        <v>0</v>
      </c>
      <c r="AQ1297" s="32">
        <v>1</v>
      </c>
      <c r="AR1297" s="39">
        <v>0</v>
      </c>
      <c r="AS1297" t="s">
        <v>98</v>
      </c>
      <c r="AT1297" s="39" t="s">
        <v>98</v>
      </c>
      <c r="AU1297">
        <v>0</v>
      </c>
      <c r="AV1297" s="17">
        <v>1</v>
      </c>
      <c r="AW1297">
        <f t="shared" si="304"/>
        <v>0.25549999999999995</v>
      </c>
      <c r="AX1297" s="17">
        <v>0.74450000000000005</v>
      </c>
      <c r="AY1297" s="17" t="s">
        <v>233</v>
      </c>
      <c r="AZ1297">
        <v>1</v>
      </c>
      <c r="BA1297">
        <v>0</v>
      </c>
      <c r="BB1297">
        <v>0</v>
      </c>
      <c r="BC1297">
        <v>0</v>
      </c>
      <c r="BD1297">
        <v>0</v>
      </c>
      <c r="BE1297">
        <v>0</v>
      </c>
      <c r="BF1297" s="17">
        <v>0</v>
      </c>
      <c r="BG1297">
        <v>1</v>
      </c>
      <c r="BH1297">
        <v>0</v>
      </c>
      <c r="BI1297" s="17">
        <v>0</v>
      </c>
      <c r="BJ1297">
        <v>24597</v>
      </c>
      <c r="BK1297">
        <v>17122</v>
      </c>
      <c r="BL1297" s="24">
        <v>31</v>
      </c>
      <c r="BM1297">
        <v>0</v>
      </c>
      <c r="BN1297">
        <v>0</v>
      </c>
      <c r="BO1297">
        <v>0</v>
      </c>
      <c r="BP1297">
        <v>0</v>
      </c>
      <c r="BQ1297">
        <v>0</v>
      </c>
      <c r="BR1297">
        <v>0</v>
      </c>
      <c r="BS1297">
        <v>0</v>
      </c>
      <c r="BT1297" s="17">
        <v>1</v>
      </c>
      <c r="BU1297">
        <v>1</v>
      </c>
      <c r="BV1297">
        <v>0</v>
      </c>
      <c r="BW1297">
        <v>0</v>
      </c>
      <c r="BX1297" s="17">
        <v>0</v>
      </c>
      <c r="BY1297">
        <v>0</v>
      </c>
      <c r="BZ1297">
        <v>0</v>
      </c>
      <c r="CA1297">
        <v>0</v>
      </c>
      <c r="CB1297">
        <v>0</v>
      </c>
      <c r="CC1297" s="17">
        <v>0</v>
      </c>
      <c r="CD1297">
        <v>0</v>
      </c>
      <c r="CE1297">
        <v>0</v>
      </c>
      <c r="CF1297">
        <v>1</v>
      </c>
      <c r="CG1297">
        <v>0</v>
      </c>
      <c r="CH1297">
        <v>0</v>
      </c>
      <c r="CI1297">
        <v>0</v>
      </c>
      <c r="CJ1297">
        <v>0</v>
      </c>
      <c r="CK1297">
        <v>0</v>
      </c>
      <c r="CL1297">
        <v>0</v>
      </c>
      <c r="CM1297">
        <v>0</v>
      </c>
      <c r="CN1297">
        <v>0</v>
      </c>
      <c r="CO1297" s="17">
        <v>1</v>
      </c>
      <c r="CP1297">
        <v>3.0070000000000001</v>
      </c>
      <c r="CQ1297">
        <v>783</v>
      </c>
      <c r="CR1297">
        <v>1</v>
      </c>
      <c r="CS1297">
        <v>0</v>
      </c>
      <c r="CT1297">
        <v>20</v>
      </c>
      <c r="CZ1297" s="33" t="s">
        <v>85</v>
      </c>
    </row>
    <row r="1298" spans="1:104" x14ac:dyDescent="0.25">
      <c r="A1298">
        <v>1297</v>
      </c>
      <c r="B1298">
        <v>83</v>
      </c>
      <c r="C1298" s="24" t="s">
        <v>4148</v>
      </c>
      <c r="D1298" s="12">
        <v>5.76</v>
      </c>
      <c r="E1298" s="13">
        <v>7.27</v>
      </c>
      <c r="F1298" s="7">
        <f t="shared" si="293"/>
        <v>0.79229711141678127</v>
      </c>
      <c r="G1298" s="7">
        <f t="shared" si="299"/>
        <v>-1.5099999999999998</v>
      </c>
      <c r="H1298" s="15">
        <f t="shared" si="300"/>
        <v>13.03</v>
      </c>
      <c r="I1298" s="11">
        <f t="shared" si="295"/>
        <v>1.9034235643259328E-2</v>
      </c>
      <c r="J1298" s="32">
        <f t="shared" si="296"/>
        <v>2.4024113390016547E-2</v>
      </c>
      <c r="K1298" s="32">
        <f t="shared" si="297"/>
        <v>41.62484516142684</v>
      </c>
      <c r="L1298" s="8">
        <v>1</v>
      </c>
      <c r="M1298" s="9">
        <v>0</v>
      </c>
      <c r="N1298" s="8">
        <v>0</v>
      </c>
      <c r="O1298" s="9">
        <v>0</v>
      </c>
      <c r="P1298" s="9">
        <v>0</v>
      </c>
      <c r="Q1298" s="9">
        <v>1</v>
      </c>
      <c r="R1298" s="9">
        <v>0</v>
      </c>
      <c r="S1298" s="8">
        <v>1747</v>
      </c>
      <c r="T1298" s="9">
        <v>14</v>
      </c>
      <c r="U1298" s="9">
        <f t="shared" si="301"/>
        <v>1732</v>
      </c>
      <c r="V1298" s="9">
        <f t="shared" si="302"/>
        <v>17</v>
      </c>
      <c r="W1298" s="7">
        <f t="shared" si="303"/>
        <v>16.527699999999999</v>
      </c>
      <c r="X1298" s="7">
        <v>8.4723000000000006</v>
      </c>
      <c r="Y1298" s="9">
        <v>1</v>
      </c>
      <c r="Z1298" s="9">
        <v>0</v>
      </c>
      <c r="AA1298" s="9">
        <v>0</v>
      </c>
      <c r="AB1298" s="9">
        <v>0</v>
      </c>
      <c r="AC1298" s="9">
        <v>0</v>
      </c>
      <c r="AD1298" s="29">
        <v>1</v>
      </c>
      <c r="AE1298" s="9">
        <v>0</v>
      </c>
      <c r="AF1298" s="9">
        <v>1</v>
      </c>
      <c r="AG1298" s="29">
        <v>0</v>
      </c>
      <c r="AH1298" s="9">
        <v>0</v>
      </c>
      <c r="AI1298" s="29">
        <v>1</v>
      </c>
      <c r="AJ1298" s="20">
        <v>1991</v>
      </c>
      <c r="AK1298" s="32">
        <v>0</v>
      </c>
      <c r="AL1298" s="32">
        <v>0.23749999999999999</v>
      </c>
      <c r="AM1298" s="32">
        <v>0.23749999999999999</v>
      </c>
      <c r="AN1298" s="42">
        <v>0.52544999999999997</v>
      </c>
      <c r="AO1298" s="41">
        <v>1</v>
      </c>
      <c r="AP1298" s="17">
        <v>0</v>
      </c>
      <c r="AQ1298" s="32">
        <v>1</v>
      </c>
      <c r="AR1298" s="39">
        <v>0</v>
      </c>
      <c r="AS1298" t="s">
        <v>98</v>
      </c>
      <c r="AT1298" s="39" t="s">
        <v>98</v>
      </c>
      <c r="AU1298">
        <v>0</v>
      </c>
      <c r="AV1298" s="17">
        <v>1</v>
      </c>
      <c r="AW1298">
        <f t="shared" si="304"/>
        <v>0.25549999999999995</v>
      </c>
      <c r="AX1298" s="17">
        <v>0.74450000000000005</v>
      </c>
      <c r="AY1298" s="17" t="s">
        <v>233</v>
      </c>
      <c r="AZ1298">
        <v>1</v>
      </c>
      <c r="BA1298">
        <v>0</v>
      </c>
      <c r="BB1298">
        <v>0</v>
      </c>
      <c r="BC1298">
        <v>0</v>
      </c>
      <c r="BD1298">
        <v>0</v>
      </c>
      <c r="BE1298">
        <v>0</v>
      </c>
      <c r="BF1298" s="17">
        <v>0</v>
      </c>
      <c r="BG1298">
        <v>1</v>
      </c>
      <c r="BH1298">
        <v>0</v>
      </c>
      <c r="BI1298" s="17">
        <v>0</v>
      </c>
      <c r="BJ1298">
        <v>24597</v>
      </c>
      <c r="BK1298">
        <v>17122</v>
      </c>
      <c r="BL1298" s="24">
        <v>31</v>
      </c>
      <c r="BM1298">
        <v>0</v>
      </c>
      <c r="BN1298">
        <v>0</v>
      </c>
      <c r="BO1298">
        <v>0</v>
      </c>
      <c r="BP1298">
        <v>0</v>
      </c>
      <c r="BQ1298">
        <v>0</v>
      </c>
      <c r="BR1298">
        <v>0</v>
      </c>
      <c r="BS1298">
        <v>0</v>
      </c>
      <c r="BT1298" s="17">
        <v>1</v>
      </c>
      <c r="BU1298">
        <v>0</v>
      </c>
      <c r="BV1298">
        <v>1</v>
      </c>
      <c r="BW1298">
        <v>0</v>
      </c>
      <c r="BX1298" s="17">
        <v>0</v>
      </c>
      <c r="BY1298">
        <v>0</v>
      </c>
      <c r="BZ1298">
        <v>1</v>
      </c>
      <c r="CA1298">
        <v>0</v>
      </c>
      <c r="CB1298">
        <v>0</v>
      </c>
      <c r="CC1298" s="17">
        <v>0</v>
      </c>
      <c r="CD1298">
        <v>0</v>
      </c>
      <c r="CE1298">
        <v>0</v>
      </c>
      <c r="CF1298">
        <v>1</v>
      </c>
      <c r="CG1298">
        <v>0</v>
      </c>
      <c r="CH1298">
        <v>0</v>
      </c>
      <c r="CI1298">
        <v>0</v>
      </c>
      <c r="CJ1298">
        <v>0</v>
      </c>
      <c r="CK1298">
        <v>0</v>
      </c>
      <c r="CL1298">
        <v>0</v>
      </c>
      <c r="CM1298">
        <v>0</v>
      </c>
      <c r="CN1298">
        <v>0</v>
      </c>
      <c r="CO1298" s="17">
        <v>1</v>
      </c>
      <c r="CP1298">
        <v>3.0070000000000001</v>
      </c>
      <c r="CQ1298">
        <v>783</v>
      </c>
      <c r="CR1298">
        <v>1</v>
      </c>
      <c r="CS1298">
        <v>0</v>
      </c>
      <c r="CT1298">
        <v>20</v>
      </c>
      <c r="CZ1298" s="33" t="s">
        <v>85</v>
      </c>
    </row>
    <row r="1299" spans="1:104" x14ac:dyDescent="0.25">
      <c r="A1299">
        <v>1298</v>
      </c>
      <c r="B1299">
        <v>83</v>
      </c>
      <c r="C1299" s="24" t="s">
        <v>4148</v>
      </c>
      <c r="D1299" s="12">
        <v>17.36</v>
      </c>
      <c r="E1299" s="13">
        <v>7.88</v>
      </c>
      <c r="F1299" s="7">
        <f t="shared" si="293"/>
        <v>2.203045685279188</v>
      </c>
      <c r="G1299" s="7">
        <f t="shared" si="299"/>
        <v>9.48</v>
      </c>
      <c r="H1299" s="15">
        <f t="shared" si="300"/>
        <v>25.24</v>
      </c>
      <c r="I1299" s="11">
        <f t="shared" si="295"/>
        <v>5.2861796745111309E-2</v>
      </c>
      <c r="J1299" s="32">
        <f t="shared" si="296"/>
        <v>2.3994870872780939E-2</v>
      </c>
      <c r="K1299" s="32">
        <f t="shared" si="297"/>
        <v>41.675573304892005</v>
      </c>
      <c r="L1299" s="8">
        <v>1</v>
      </c>
      <c r="M1299" s="9">
        <v>0</v>
      </c>
      <c r="N1299" s="8">
        <v>0</v>
      </c>
      <c r="O1299" s="9">
        <v>0</v>
      </c>
      <c r="P1299" s="9">
        <v>0</v>
      </c>
      <c r="Q1299" s="9">
        <v>1</v>
      </c>
      <c r="R1299" s="9">
        <v>0</v>
      </c>
      <c r="S1299" s="8">
        <v>1747</v>
      </c>
      <c r="T1299" s="9">
        <v>14</v>
      </c>
      <c r="U1299" s="9">
        <f t="shared" si="301"/>
        <v>1732</v>
      </c>
      <c r="V1299" s="9">
        <f t="shared" si="302"/>
        <v>17</v>
      </c>
      <c r="W1299" s="7">
        <f t="shared" si="303"/>
        <v>16.527699999999999</v>
      </c>
      <c r="X1299" s="7">
        <v>8.4723000000000006</v>
      </c>
      <c r="Y1299" s="9">
        <v>1</v>
      </c>
      <c r="Z1299" s="9">
        <v>0</v>
      </c>
      <c r="AA1299" s="9">
        <v>0</v>
      </c>
      <c r="AB1299" s="9">
        <v>0</v>
      </c>
      <c r="AC1299" s="9">
        <v>0</v>
      </c>
      <c r="AD1299" s="29">
        <v>1</v>
      </c>
      <c r="AE1299" s="9">
        <v>0</v>
      </c>
      <c r="AF1299" s="9">
        <v>1</v>
      </c>
      <c r="AG1299" s="29">
        <v>0</v>
      </c>
      <c r="AH1299" s="9">
        <v>0</v>
      </c>
      <c r="AI1299" s="29">
        <v>1</v>
      </c>
      <c r="AJ1299" s="20">
        <v>1991</v>
      </c>
      <c r="AK1299" s="32">
        <v>0</v>
      </c>
      <c r="AL1299" s="32">
        <v>0.23749999999999999</v>
      </c>
      <c r="AM1299" s="32">
        <v>0.23749999999999999</v>
      </c>
      <c r="AN1299" s="42">
        <v>0.52544999999999997</v>
      </c>
      <c r="AO1299" s="41">
        <v>1</v>
      </c>
      <c r="AP1299" s="17">
        <v>0</v>
      </c>
      <c r="AQ1299" s="32">
        <v>1</v>
      </c>
      <c r="AR1299" s="39">
        <v>0</v>
      </c>
      <c r="AS1299" t="s">
        <v>98</v>
      </c>
      <c r="AT1299" s="39" t="s">
        <v>98</v>
      </c>
      <c r="AU1299">
        <v>0</v>
      </c>
      <c r="AV1299" s="17">
        <v>1</v>
      </c>
      <c r="AW1299">
        <f t="shared" si="304"/>
        <v>0.25549999999999995</v>
      </c>
      <c r="AX1299" s="17">
        <v>0.74450000000000005</v>
      </c>
      <c r="AY1299" s="17" t="s">
        <v>233</v>
      </c>
      <c r="AZ1299">
        <v>1</v>
      </c>
      <c r="BA1299">
        <v>0</v>
      </c>
      <c r="BB1299">
        <v>0</v>
      </c>
      <c r="BC1299">
        <v>0</v>
      </c>
      <c r="BD1299">
        <v>0</v>
      </c>
      <c r="BE1299">
        <v>0</v>
      </c>
      <c r="BF1299" s="17">
        <v>0</v>
      </c>
      <c r="BG1299">
        <v>1</v>
      </c>
      <c r="BH1299">
        <v>0</v>
      </c>
      <c r="BI1299" s="17">
        <v>0</v>
      </c>
      <c r="BJ1299">
        <v>24597</v>
      </c>
      <c r="BK1299">
        <v>17122</v>
      </c>
      <c r="BL1299" s="24">
        <v>31</v>
      </c>
      <c r="BM1299">
        <v>0</v>
      </c>
      <c r="BN1299">
        <v>0</v>
      </c>
      <c r="BO1299">
        <v>0</v>
      </c>
      <c r="BP1299">
        <v>0</v>
      </c>
      <c r="BQ1299">
        <v>0</v>
      </c>
      <c r="BR1299">
        <v>0</v>
      </c>
      <c r="BS1299">
        <v>0</v>
      </c>
      <c r="BT1299" s="17">
        <v>1</v>
      </c>
      <c r="BU1299">
        <v>0</v>
      </c>
      <c r="BV1299">
        <v>1</v>
      </c>
      <c r="BW1299">
        <v>0</v>
      </c>
      <c r="BX1299" s="17">
        <v>0</v>
      </c>
      <c r="BY1299">
        <v>0</v>
      </c>
      <c r="BZ1299">
        <v>1</v>
      </c>
      <c r="CA1299">
        <v>0</v>
      </c>
      <c r="CB1299">
        <v>0</v>
      </c>
      <c r="CC1299" s="17">
        <v>1</v>
      </c>
      <c r="CD1299">
        <v>0</v>
      </c>
      <c r="CE1299">
        <v>0</v>
      </c>
      <c r="CF1299">
        <v>1</v>
      </c>
      <c r="CG1299">
        <v>0</v>
      </c>
      <c r="CH1299">
        <v>0</v>
      </c>
      <c r="CI1299">
        <v>0</v>
      </c>
      <c r="CJ1299">
        <v>0</v>
      </c>
      <c r="CK1299">
        <v>0</v>
      </c>
      <c r="CL1299">
        <v>0</v>
      </c>
      <c r="CM1299">
        <v>0</v>
      </c>
      <c r="CN1299">
        <v>0</v>
      </c>
      <c r="CO1299" s="17">
        <v>1</v>
      </c>
      <c r="CP1299">
        <v>3.0070000000000001</v>
      </c>
      <c r="CQ1299">
        <v>783</v>
      </c>
      <c r="CR1299">
        <v>1</v>
      </c>
      <c r="CS1299">
        <v>0</v>
      </c>
      <c r="CT1299">
        <v>20</v>
      </c>
      <c r="CZ1299" s="33" t="s">
        <v>85</v>
      </c>
    </row>
    <row r="1300" spans="1:104" x14ac:dyDescent="0.25">
      <c r="A1300">
        <v>1299</v>
      </c>
      <c r="B1300">
        <v>83</v>
      </c>
      <c r="C1300" s="24" t="s">
        <v>4148</v>
      </c>
      <c r="D1300" s="12">
        <v>15.82</v>
      </c>
      <c r="E1300" s="13">
        <v>18.97</v>
      </c>
      <c r="F1300" s="7">
        <f t="shared" si="293"/>
        <v>0.83394833948339486</v>
      </c>
      <c r="G1300" s="7">
        <f t="shared" si="299"/>
        <v>-3.1499999999999986</v>
      </c>
      <c r="H1300" s="15">
        <f t="shared" si="300"/>
        <v>34.79</v>
      </c>
      <c r="I1300" s="11">
        <f t="shared" si="295"/>
        <v>2.0034477860374732E-2</v>
      </c>
      <c r="J1300" s="32">
        <f t="shared" si="296"/>
        <v>2.4023643806024567E-2</v>
      </c>
      <c r="K1300" s="32">
        <f t="shared" si="297"/>
        <v>41.62565879157863</v>
      </c>
      <c r="L1300" s="8">
        <v>1</v>
      </c>
      <c r="M1300" s="9">
        <v>0</v>
      </c>
      <c r="N1300" s="8">
        <v>0</v>
      </c>
      <c r="O1300" s="9">
        <v>0</v>
      </c>
      <c r="P1300" s="9">
        <v>0</v>
      </c>
      <c r="Q1300" s="9">
        <v>1</v>
      </c>
      <c r="R1300" s="9">
        <v>0</v>
      </c>
      <c r="S1300" s="8">
        <v>1747</v>
      </c>
      <c r="T1300" s="9">
        <v>14</v>
      </c>
      <c r="U1300" s="9">
        <f t="shared" si="301"/>
        <v>1732</v>
      </c>
      <c r="V1300" s="9">
        <f t="shared" si="302"/>
        <v>17</v>
      </c>
      <c r="W1300" s="7">
        <f t="shared" si="303"/>
        <v>16.527699999999999</v>
      </c>
      <c r="X1300" s="7">
        <v>8.4723000000000006</v>
      </c>
      <c r="Y1300" s="9">
        <v>1</v>
      </c>
      <c r="Z1300" s="9">
        <v>0</v>
      </c>
      <c r="AA1300" s="9">
        <v>0</v>
      </c>
      <c r="AB1300" s="9">
        <v>0</v>
      </c>
      <c r="AC1300" s="9">
        <v>0</v>
      </c>
      <c r="AD1300" s="29">
        <v>1</v>
      </c>
      <c r="AE1300" s="9">
        <v>0</v>
      </c>
      <c r="AF1300" s="9">
        <v>1</v>
      </c>
      <c r="AG1300" s="29">
        <v>0</v>
      </c>
      <c r="AH1300" s="9">
        <v>0</v>
      </c>
      <c r="AI1300" s="29">
        <v>1</v>
      </c>
      <c r="AJ1300" s="20">
        <v>1991</v>
      </c>
      <c r="AK1300" s="32">
        <v>0</v>
      </c>
      <c r="AL1300" s="32">
        <v>0.23749999999999999</v>
      </c>
      <c r="AM1300" s="32">
        <v>0.23749999999999999</v>
      </c>
      <c r="AN1300" s="42">
        <v>0.52544999999999997</v>
      </c>
      <c r="AO1300" s="41">
        <v>1</v>
      </c>
      <c r="AP1300" s="17">
        <v>0</v>
      </c>
      <c r="AQ1300" s="32">
        <v>1</v>
      </c>
      <c r="AR1300" s="39">
        <v>0</v>
      </c>
      <c r="AS1300" t="s">
        <v>98</v>
      </c>
      <c r="AT1300" s="39" t="s">
        <v>98</v>
      </c>
      <c r="AU1300">
        <v>0</v>
      </c>
      <c r="AV1300" s="17">
        <v>1</v>
      </c>
      <c r="AW1300">
        <f t="shared" si="304"/>
        <v>0.25549999999999995</v>
      </c>
      <c r="AX1300" s="17">
        <v>0.74450000000000005</v>
      </c>
      <c r="AY1300" s="17" t="s">
        <v>233</v>
      </c>
      <c r="AZ1300">
        <v>1</v>
      </c>
      <c r="BA1300">
        <v>0</v>
      </c>
      <c r="BB1300">
        <v>0</v>
      </c>
      <c r="BC1300">
        <v>0</v>
      </c>
      <c r="BD1300">
        <v>0</v>
      </c>
      <c r="BE1300">
        <v>0</v>
      </c>
      <c r="BF1300" s="17">
        <v>0</v>
      </c>
      <c r="BG1300">
        <v>1</v>
      </c>
      <c r="BH1300">
        <v>0</v>
      </c>
      <c r="BI1300" s="17">
        <v>0</v>
      </c>
      <c r="BJ1300">
        <v>24597</v>
      </c>
      <c r="BK1300">
        <v>17122</v>
      </c>
      <c r="BL1300" s="24">
        <v>31</v>
      </c>
      <c r="BM1300">
        <v>0</v>
      </c>
      <c r="BN1300">
        <v>0</v>
      </c>
      <c r="BO1300">
        <v>0</v>
      </c>
      <c r="BP1300">
        <v>0</v>
      </c>
      <c r="BQ1300">
        <v>0</v>
      </c>
      <c r="BR1300">
        <v>0</v>
      </c>
      <c r="BS1300">
        <v>0</v>
      </c>
      <c r="BT1300" s="17">
        <v>1</v>
      </c>
      <c r="BU1300">
        <v>0</v>
      </c>
      <c r="BV1300">
        <v>1</v>
      </c>
      <c r="BW1300">
        <v>0</v>
      </c>
      <c r="BX1300" s="17">
        <v>0</v>
      </c>
      <c r="BY1300">
        <v>0</v>
      </c>
      <c r="BZ1300">
        <v>1</v>
      </c>
      <c r="CA1300">
        <v>0</v>
      </c>
      <c r="CB1300">
        <v>0</v>
      </c>
      <c r="CC1300" s="17">
        <v>1</v>
      </c>
      <c r="CD1300">
        <v>0</v>
      </c>
      <c r="CE1300">
        <v>0</v>
      </c>
      <c r="CF1300">
        <v>1</v>
      </c>
      <c r="CG1300">
        <v>0</v>
      </c>
      <c r="CH1300">
        <v>0</v>
      </c>
      <c r="CI1300">
        <v>0</v>
      </c>
      <c r="CJ1300">
        <v>0</v>
      </c>
      <c r="CK1300">
        <v>0</v>
      </c>
      <c r="CL1300">
        <v>0</v>
      </c>
      <c r="CM1300">
        <v>0</v>
      </c>
      <c r="CN1300">
        <v>0</v>
      </c>
      <c r="CO1300" s="17">
        <v>1</v>
      </c>
      <c r="CP1300">
        <v>3.0070000000000001</v>
      </c>
      <c r="CQ1300">
        <v>783</v>
      </c>
      <c r="CR1300">
        <v>1</v>
      </c>
      <c r="CS1300">
        <v>0</v>
      </c>
      <c r="CT1300">
        <v>20</v>
      </c>
      <c r="CZ1300" s="33" t="s">
        <v>85</v>
      </c>
    </row>
    <row r="1301" spans="1:104" x14ac:dyDescent="0.25">
      <c r="A1301">
        <v>1300</v>
      </c>
      <c r="B1301">
        <v>83</v>
      </c>
      <c r="C1301" s="24" t="s">
        <v>4148</v>
      </c>
      <c r="D1301" s="12">
        <v>12.11</v>
      </c>
      <c r="E1301" s="13">
        <v>9.09</v>
      </c>
      <c r="F1301" s="7">
        <f t="shared" si="293"/>
        <v>1.3322332233223322</v>
      </c>
      <c r="G1301" s="7">
        <f t="shared" si="299"/>
        <v>3.0199999999999996</v>
      </c>
      <c r="H1301" s="15">
        <f t="shared" si="300"/>
        <v>21.2</v>
      </c>
      <c r="I1301" s="11">
        <f t="shared" si="295"/>
        <v>3.1995132357010618E-2</v>
      </c>
      <c r="J1301" s="32">
        <f t="shared" si="296"/>
        <v>2.4016164585072382E-2</v>
      </c>
      <c r="K1301" s="32">
        <f t="shared" si="297"/>
        <v>41.638622039655964</v>
      </c>
      <c r="L1301" s="8">
        <v>1</v>
      </c>
      <c r="M1301" s="9">
        <v>0</v>
      </c>
      <c r="N1301" s="8">
        <v>0</v>
      </c>
      <c r="O1301" s="9">
        <v>0</v>
      </c>
      <c r="P1301" s="9">
        <v>0</v>
      </c>
      <c r="Q1301" s="9">
        <v>1</v>
      </c>
      <c r="R1301" s="9">
        <v>0</v>
      </c>
      <c r="S1301" s="8">
        <v>1747</v>
      </c>
      <c r="T1301" s="9">
        <v>14</v>
      </c>
      <c r="U1301" s="9">
        <f t="shared" si="301"/>
        <v>1732</v>
      </c>
      <c r="V1301" s="9">
        <f t="shared" si="302"/>
        <v>17</v>
      </c>
      <c r="W1301" s="7">
        <f t="shared" si="303"/>
        <v>16.527699999999999</v>
      </c>
      <c r="X1301" s="7">
        <v>8.4723000000000006</v>
      </c>
      <c r="Y1301" s="9">
        <v>1</v>
      </c>
      <c r="Z1301" s="9">
        <v>0</v>
      </c>
      <c r="AA1301" s="9">
        <v>0</v>
      </c>
      <c r="AB1301" s="9">
        <v>0</v>
      </c>
      <c r="AC1301" s="9">
        <v>0</v>
      </c>
      <c r="AD1301" s="29">
        <v>1</v>
      </c>
      <c r="AE1301" s="9">
        <v>0</v>
      </c>
      <c r="AF1301" s="9">
        <v>1</v>
      </c>
      <c r="AG1301" s="29">
        <v>0</v>
      </c>
      <c r="AH1301" s="9">
        <v>0</v>
      </c>
      <c r="AI1301" s="29">
        <v>1</v>
      </c>
      <c r="AJ1301" s="20">
        <v>1991</v>
      </c>
      <c r="AK1301" s="32">
        <v>0</v>
      </c>
      <c r="AL1301" s="32">
        <v>0.23749999999999999</v>
      </c>
      <c r="AM1301" s="32">
        <v>0.23749999999999999</v>
      </c>
      <c r="AN1301" s="42">
        <v>0.52544999999999997</v>
      </c>
      <c r="AO1301" s="41">
        <v>1</v>
      </c>
      <c r="AP1301" s="17">
        <v>0</v>
      </c>
      <c r="AQ1301" s="32">
        <v>1</v>
      </c>
      <c r="AR1301" s="39">
        <v>0</v>
      </c>
      <c r="AS1301" t="s">
        <v>98</v>
      </c>
      <c r="AT1301" s="39" t="s">
        <v>98</v>
      </c>
      <c r="AU1301">
        <v>0</v>
      </c>
      <c r="AV1301" s="17">
        <v>1</v>
      </c>
      <c r="AW1301">
        <f t="shared" si="304"/>
        <v>0.25549999999999995</v>
      </c>
      <c r="AX1301" s="17">
        <v>0.74450000000000005</v>
      </c>
      <c r="AY1301" s="17" t="s">
        <v>233</v>
      </c>
      <c r="AZ1301">
        <v>1</v>
      </c>
      <c r="BA1301">
        <v>0</v>
      </c>
      <c r="BB1301">
        <v>0</v>
      </c>
      <c r="BC1301">
        <v>0</v>
      </c>
      <c r="BD1301">
        <v>0</v>
      </c>
      <c r="BE1301">
        <v>0</v>
      </c>
      <c r="BF1301" s="17">
        <v>0</v>
      </c>
      <c r="BG1301">
        <v>1</v>
      </c>
      <c r="BH1301">
        <v>0</v>
      </c>
      <c r="BI1301" s="17">
        <v>0</v>
      </c>
      <c r="BJ1301">
        <v>24597</v>
      </c>
      <c r="BK1301">
        <v>17122</v>
      </c>
      <c r="BL1301" s="24">
        <v>31</v>
      </c>
      <c r="BM1301">
        <v>0</v>
      </c>
      <c r="BN1301">
        <v>0</v>
      </c>
      <c r="BO1301">
        <v>0</v>
      </c>
      <c r="BP1301">
        <v>0</v>
      </c>
      <c r="BQ1301">
        <v>0</v>
      </c>
      <c r="BR1301">
        <v>0</v>
      </c>
      <c r="BS1301">
        <v>0</v>
      </c>
      <c r="BT1301" s="17">
        <v>1</v>
      </c>
      <c r="BU1301">
        <v>0</v>
      </c>
      <c r="BV1301">
        <v>1</v>
      </c>
      <c r="BW1301">
        <v>0</v>
      </c>
      <c r="BX1301" s="17">
        <v>0</v>
      </c>
      <c r="BY1301">
        <v>0</v>
      </c>
      <c r="BZ1301">
        <v>1</v>
      </c>
      <c r="CA1301">
        <v>0</v>
      </c>
      <c r="CB1301">
        <v>0</v>
      </c>
      <c r="CC1301" s="17">
        <v>1</v>
      </c>
      <c r="CD1301">
        <v>0</v>
      </c>
      <c r="CE1301">
        <v>0</v>
      </c>
      <c r="CF1301">
        <v>1</v>
      </c>
      <c r="CG1301">
        <v>0</v>
      </c>
      <c r="CH1301">
        <v>0</v>
      </c>
      <c r="CI1301">
        <v>0</v>
      </c>
      <c r="CJ1301">
        <v>0</v>
      </c>
      <c r="CK1301">
        <v>0</v>
      </c>
      <c r="CL1301">
        <v>0</v>
      </c>
      <c r="CM1301">
        <v>0</v>
      </c>
      <c r="CN1301">
        <v>0</v>
      </c>
      <c r="CO1301" s="17">
        <v>1</v>
      </c>
      <c r="CP1301">
        <v>3.0070000000000001</v>
      </c>
      <c r="CQ1301">
        <v>783</v>
      </c>
      <c r="CR1301">
        <v>1</v>
      </c>
      <c r="CS1301">
        <v>0</v>
      </c>
      <c r="CT1301">
        <v>20</v>
      </c>
      <c r="CZ1301" s="33" t="s">
        <v>85</v>
      </c>
    </row>
    <row r="1302" spans="1:104" x14ac:dyDescent="0.25">
      <c r="A1302">
        <v>1301</v>
      </c>
      <c r="B1302">
        <v>83</v>
      </c>
      <c r="C1302" s="24" t="s">
        <v>4148</v>
      </c>
      <c r="D1302" s="12">
        <v>12.53</v>
      </c>
      <c r="E1302" s="13">
        <v>4.33</v>
      </c>
      <c r="F1302" s="7">
        <f t="shared" si="293"/>
        <v>2.8937644341801385</v>
      </c>
      <c r="G1302" s="7">
        <f t="shared" si="299"/>
        <v>8.1999999999999993</v>
      </c>
      <c r="H1302" s="15">
        <f t="shared" si="300"/>
        <v>16.86</v>
      </c>
      <c r="I1302" s="11">
        <f t="shared" si="295"/>
        <v>6.9365240636201433E-2</v>
      </c>
      <c r="J1302" s="32">
        <f t="shared" si="296"/>
        <v>2.3970589940522917E-2</v>
      </c>
      <c r="K1302" s="32">
        <f t="shared" si="297"/>
        <v>41.717788443307086</v>
      </c>
      <c r="L1302" s="8">
        <v>1</v>
      </c>
      <c r="M1302" s="9">
        <v>0</v>
      </c>
      <c r="N1302" s="8">
        <v>0</v>
      </c>
      <c r="O1302" s="9">
        <v>0</v>
      </c>
      <c r="P1302" s="9">
        <v>0</v>
      </c>
      <c r="Q1302" s="9">
        <v>1</v>
      </c>
      <c r="R1302" s="9">
        <v>0</v>
      </c>
      <c r="S1302" s="8">
        <v>1747</v>
      </c>
      <c r="T1302" s="9">
        <v>14</v>
      </c>
      <c r="U1302" s="9">
        <f t="shared" si="301"/>
        <v>1732</v>
      </c>
      <c r="V1302" s="9">
        <f t="shared" si="302"/>
        <v>17</v>
      </c>
      <c r="W1302" s="7">
        <f t="shared" si="303"/>
        <v>16.527699999999999</v>
      </c>
      <c r="X1302" s="7">
        <v>8.4723000000000006</v>
      </c>
      <c r="Y1302" s="9">
        <v>1</v>
      </c>
      <c r="Z1302" s="9">
        <v>0</v>
      </c>
      <c r="AA1302" s="9">
        <v>0</v>
      </c>
      <c r="AB1302" s="9">
        <v>0</v>
      </c>
      <c r="AC1302" s="9">
        <v>0</v>
      </c>
      <c r="AD1302" s="29">
        <v>1</v>
      </c>
      <c r="AE1302" s="9">
        <v>0</v>
      </c>
      <c r="AF1302" s="9">
        <v>1</v>
      </c>
      <c r="AG1302" s="29">
        <v>0</v>
      </c>
      <c r="AH1302" s="9">
        <v>0</v>
      </c>
      <c r="AI1302" s="29">
        <v>1</v>
      </c>
      <c r="AJ1302" s="20">
        <v>1991</v>
      </c>
      <c r="AK1302" s="32">
        <v>0</v>
      </c>
      <c r="AL1302" s="32">
        <v>0.23749999999999999</v>
      </c>
      <c r="AM1302" s="32">
        <v>0.23749999999999999</v>
      </c>
      <c r="AN1302" s="42">
        <v>0.52544999999999997</v>
      </c>
      <c r="AO1302" s="41">
        <v>1</v>
      </c>
      <c r="AP1302" s="17">
        <v>0</v>
      </c>
      <c r="AQ1302" s="32">
        <v>1</v>
      </c>
      <c r="AR1302" s="39">
        <v>0</v>
      </c>
      <c r="AS1302" t="s">
        <v>98</v>
      </c>
      <c r="AT1302" s="39" t="s">
        <v>98</v>
      </c>
      <c r="AU1302">
        <v>0</v>
      </c>
      <c r="AV1302" s="17">
        <v>1</v>
      </c>
      <c r="AW1302">
        <f t="shared" si="304"/>
        <v>0.25549999999999995</v>
      </c>
      <c r="AX1302" s="17">
        <v>0.74450000000000005</v>
      </c>
      <c r="AY1302" s="17" t="s">
        <v>233</v>
      </c>
      <c r="AZ1302">
        <v>1</v>
      </c>
      <c r="BA1302">
        <v>0</v>
      </c>
      <c r="BB1302">
        <v>0</v>
      </c>
      <c r="BC1302">
        <v>0</v>
      </c>
      <c r="BD1302">
        <v>0</v>
      </c>
      <c r="BE1302">
        <v>0</v>
      </c>
      <c r="BF1302" s="17">
        <v>0</v>
      </c>
      <c r="BG1302">
        <v>1</v>
      </c>
      <c r="BH1302">
        <v>0</v>
      </c>
      <c r="BI1302" s="17">
        <v>0</v>
      </c>
      <c r="BJ1302">
        <v>24597</v>
      </c>
      <c r="BK1302">
        <v>17122</v>
      </c>
      <c r="BL1302" s="24">
        <v>31</v>
      </c>
      <c r="BM1302">
        <v>0</v>
      </c>
      <c r="BN1302">
        <v>0</v>
      </c>
      <c r="BO1302">
        <v>0</v>
      </c>
      <c r="BP1302">
        <v>0</v>
      </c>
      <c r="BQ1302">
        <v>1</v>
      </c>
      <c r="BR1302">
        <v>0</v>
      </c>
      <c r="BS1302">
        <v>0</v>
      </c>
      <c r="BT1302" s="17">
        <v>1</v>
      </c>
      <c r="BU1302">
        <v>0</v>
      </c>
      <c r="BV1302">
        <v>1</v>
      </c>
      <c r="BW1302">
        <v>0</v>
      </c>
      <c r="BX1302" s="17">
        <v>0</v>
      </c>
      <c r="BY1302">
        <v>0</v>
      </c>
      <c r="BZ1302">
        <v>1</v>
      </c>
      <c r="CA1302">
        <v>0</v>
      </c>
      <c r="CB1302">
        <v>0</v>
      </c>
      <c r="CC1302" s="17">
        <v>1</v>
      </c>
      <c r="CD1302">
        <v>0</v>
      </c>
      <c r="CE1302">
        <v>0</v>
      </c>
      <c r="CF1302">
        <v>1</v>
      </c>
      <c r="CG1302">
        <v>0</v>
      </c>
      <c r="CH1302">
        <v>0</v>
      </c>
      <c r="CI1302">
        <v>0</v>
      </c>
      <c r="CJ1302">
        <v>0</v>
      </c>
      <c r="CK1302">
        <v>0</v>
      </c>
      <c r="CL1302">
        <v>0</v>
      </c>
      <c r="CM1302">
        <v>0</v>
      </c>
      <c r="CN1302">
        <v>0</v>
      </c>
      <c r="CO1302" s="17">
        <v>1</v>
      </c>
      <c r="CP1302">
        <v>3.0070000000000001</v>
      </c>
      <c r="CQ1302">
        <v>783</v>
      </c>
      <c r="CR1302">
        <v>1</v>
      </c>
      <c r="CS1302">
        <v>0</v>
      </c>
      <c r="CT1302">
        <v>20</v>
      </c>
      <c r="CZ1302" s="33" t="s">
        <v>85</v>
      </c>
    </row>
    <row r="1303" spans="1:104" x14ac:dyDescent="0.25">
      <c r="A1303">
        <v>1302</v>
      </c>
      <c r="B1303">
        <v>83</v>
      </c>
      <c r="C1303" s="24" t="s">
        <v>4148</v>
      </c>
      <c r="D1303" s="12">
        <v>9.51</v>
      </c>
      <c r="E1303" s="13">
        <v>3.86</v>
      </c>
      <c r="F1303" s="7">
        <f t="shared" si="293"/>
        <v>2.4637305699481864</v>
      </c>
      <c r="G1303" s="7">
        <f t="shared" si="299"/>
        <v>5.65</v>
      </c>
      <c r="H1303" s="15">
        <f t="shared" si="300"/>
        <v>13.37</v>
      </c>
      <c r="I1303" s="11">
        <f t="shared" si="295"/>
        <v>5.9096203902385971E-2</v>
      </c>
      <c r="J1303" s="32">
        <f t="shared" si="296"/>
        <v>2.3986471825784422E-2</v>
      </c>
      <c r="K1303" s="32">
        <f t="shared" si="297"/>
        <v>41.690166326380819</v>
      </c>
      <c r="L1303" s="8">
        <v>1</v>
      </c>
      <c r="M1303" s="9">
        <v>0</v>
      </c>
      <c r="N1303" s="8">
        <v>0</v>
      </c>
      <c r="O1303" s="9">
        <v>0</v>
      </c>
      <c r="P1303" s="9">
        <v>0</v>
      </c>
      <c r="Q1303" s="9">
        <v>1</v>
      </c>
      <c r="R1303" s="9">
        <v>0</v>
      </c>
      <c r="S1303" s="8">
        <v>1747</v>
      </c>
      <c r="T1303" s="9">
        <v>14</v>
      </c>
      <c r="U1303" s="9">
        <f t="shared" si="301"/>
        <v>1732</v>
      </c>
      <c r="V1303" s="9">
        <f t="shared" si="302"/>
        <v>17</v>
      </c>
      <c r="W1303" s="7">
        <f t="shared" si="303"/>
        <v>16.527699999999999</v>
      </c>
      <c r="X1303" s="7">
        <v>8.4723000000000006</v>
      </c>
      <c r="Y1303" s="9">
        <v>1</v>
      </c>
      <c r="Z1303" s="9">
        <v>0</v>
      </c>
      <c r="AA1303" s="9">
        <v>0</v>
      </c>
      <c r="AB1303" s="9">
        <v>0</v>
      </c>
      <c r="AC1303" s="9">
        <v>0</v>
      </c>
      <c r="AD1303" s="29">
        <v>1</v>
      </c>
      <c r="AE1303" s="9">
        <v>0</v>
      </c>
      <c r="AF1303" s="9">
        <v>1</v>
      </c>
      <c r="AG1303" s="29">
        <v>0</v>
      </c>
      <c r="AH1303" s="9">
        <v>0</v>
      </c>
      <c r="AI1303" s="29">
        <v>1</v>
      </c>
      <c r="AJ1303" s="20">
        <v>1991</v>
      </c>
      <c r="AK1303" s="32">
        <v>0</v>
      </c>
      <c r="AL1303" s="32">
        <v>0.23749999999999999</v>
      </c>
      <c r="AM1303" s="32">
        <v>0.23749999999999999</v>
      </c>
      <c r="AN1303" s="42">
        <v>0.52544999999999997</v>
      </c>
      <c r="AO1303" s="41">
        <v>1</v>
      </c>
      <c r="AP1303" s="17">
        <v>0</v>
      </c>
      <c r="AQ1303" s="32">
        <v>1</v>
      </c>
      <c r="AR1303" s="39">
        <v>0</v>
      </c>
      <c r="AS1303" t="s">
        <v>98</v>
      </c>
      <c r="AT1303" s="39" t="s">
        <v>98</v>
      </c>
      <c r="AU1303">
        <v>0</v>
      </c>
      <c r="AV1303" s="17">
        <v>1</v>
      </c>
      <c r="AW1303">
        <f t="shared" si="304"/>
        <v>0.25549999999999995</v>
      </c>
      <c r="AX1303" s="17">
        <v>0.74450000000000005</v>
      </c>
      <c r="AY1303" s="17" t="s">
        <v>233</v>
      </c>
      <c r="AZ1303">
        <v>1</v>
      </c>
      <c r="BA1303">
        <v>0</v>
      </c>
      <c r="BB1303">
        <v>0</v>
      </c>
      <c r="BC1303">
        <v>0</v>
      </c>
      <c r="BD1303">
        <v>0</v>
      </c>
      <c r="BE1303">
        <v>0</v>
      </c>
      <c r="BF1303" s="17">
        <v>0</v>
      </c>
      <c r="BG1303">
        <v>1</v>
      </c>
      <c r="BH1303">
        <v>0</v>
      </c>
      <c r="BI1303" s="17">
        <v>0</v>
      </c>
      <c r="BJ1303">
        <v>24597</v>
      </c>
      <c r="BK1303">
        <v>17122</v>
      </c>
      <c r="BL1303" s="24">
        <v>31</v>
      </c>
      <c r="BM1303">
        <v>0</v>
      </c>
      <c r="BN1303">
        <v>0</v>
      </c>
      <c r="BO1303">
        <v>0</v>
      </c>
      <c r="BP1303">
        <v>0</v>
      </c>
      <c r="BQ1303">
        <v>0</v>
      </c>
      <c r="BR1303">
        <v>0</v>
      </c>
      <c r="BS1303">
        <v>0</v>
      </c>
      <c r="BT1303" s="17">
        <v>1</v>
      </c>
      <c r="BU1303">
        <v>0</v>
      </c>
      <c r="BV1303">
        <v>1</v>
      </c>
      <c r="BW1303">
        <v>0</v>
      </c>
      <c r="BX1303" s="17">
        <v>0</v>
      </c>
      <c r="BY1303">
        <v>0</v>
      </c>
      <c r="BZ1303">
        <v>1</v>
      </c>
      <c r="CA1303">
        <v>0</v>
      </c>
      <c r="CB1303">
        <v>0</v>
      </c>
      <c r="CC1303" s="17">
        <v>1</v>
      </c>
      <c r="CD1303">
        <v>0</v>
      </c>
      <c r="CE1303">
        <v>0</v>
      </c>
      <c r="CF1303">
        <v>1</v>
      </c>
      <c r="CG1303">
        <v>0</v>
      </c>
      <c r="CH1303">
        <v>0</v>
      </c>
      <c r="CI1303">
        <v>0</v>
      </c>
      <c r="CJ1303">
        <v>0</v>
      </c>
      <c r="CK1303">
        <v>0</v>
      </c>
      <c r="CL1303">
        <v>0</v>
      </c>
      <c r="CM1303">
        <v>0</v>
      </c>
      <c r="CN1303">
        <v>0</v>
      </c>
      <c r="CO1303" s="17">
        <v>1</v>
      </c>
      <c r="CP1303">
        <v>3.0070000000000001</v>
      </c>
      <c r="CQ1303">
        <v>783</v>
      </c>
      <c r="CR1303">
        <v>1</v>
      </c>
      <c r="CS1303">
        <v>0</v>
      </c>
      <c r="CT1303">
        <v>20</v>
      </c>
      <c r="CZ1303" s="33" t="s">
        <v>85</v>
      </c>
    </row>
    <row r="1304" spans="1:104" x14ac:dyDescent="0.25">
      <c r="A1304">
        <v>1303</v>
      </c>
      <c r="B1304">
        <v>84</v>
      </c>
      <c r="C1304" s="24" t="s">
        <v>4152</v>
      </c>
      <c r="D1304" s="12">
        <v>2.4</v>
      </c>
      <c r="E1304" s="13">
        <f t="shared" ref="E1304:E1327" si="305">D1304/F1304</f>
        <v>0.16666666666666666</v>
      </c>
      <c r="F1304" s="7">
        <v>14.4</v>
      </c>
      <c r="G1304" s="7">
        <f t="shared" si="299"/>
        <v>2.2333333333333334</v>
      </c>
      <c r="H1304" s="15">
        <f t="shared" si="300"/>
        <v>2.5666666666666664</v>
      </c>
      <c r="I1304" s="11">
        <f t="shared" si="295"/>
        <v>0.21510850176015817</v>
      </c>
      <c r="J1304" s="32">
        <f t="shared" si="296"/>
        <v>1.4938090400010985E-2</v>
      </c>
      <c r="K1304" s="32">
        <f t="shared" si="297"/>
        <v>66.942960794993226</v>
      </c>
      <c r="L1304" s="8">
        <v>1</v>
      </c>
      <c r="M1304" s="9">
        <v>0</v>
      </c>
      <c r="N1304" s="8">
        <v>0</v>
      </c>
      <c r="O1304" s="9">
        <v>0</v>
      </c>
      <c r="P1304" s="9">
        <v>0</v>
      </c>
      <c r="Q1304" s="9">
        <v>0</v>
      </c>
      <c r="R1304" s="9">
        <v>1</v>
      </c>
      <c r="S1304" s="8">
        <v>4278</v>
      </c>
      <c r="T1304" s="9">
        <v>3</v>
      </c>
      <c r="U1304" s="9">
        <f t="shared" si="301"/>
        <v>4274</v>
      </c>
      <c r="V1304" s="9">
        <f t="shared" si="302"/>
        <v>24</v>
      </c>
      <c r="W1304" s="7">
        <v>10.76</v>
      </c>
      <c r="X1304" s="7">
        <v>21.89</v>
      </c>
      <c r="Y1304" s="9">
        <v>1</v>
      </c>
      <c r="Z1304" s="9">
        <v>0</v>
      </c>
      <c r="AA1304" s="9">
        <v>0</v>
      </c>
      <c r="AB1304" s="9">
        <v>0</v>
      </c>
      <c r="AC1304" s="9">
        <v>1</v>
      </c>
      <c r="AD1304" s="29">
        <v>0</v>
      </c>
      <c r="AE1304" s="9">
        <v>1</v>
      </c>
      <c r="AF1304" s="9">
        <v>0</v>
      </c>
      <c r="AG1304" s="29">
        <v>0</v>
      </c>
      <c r="AH1304" s="9">
        <v>1</v>
      </c>
      <c r="AI1304" s="29">
        <v>0</v>
      </c>
      <c r="AJ1304" s="20">
        <v>1984</v>
      </c>
      <c r="AK1304" s="32">
        <v>0</v>
      </c>
      <c r="AL1304" s="32">
        <v>0.21</v>
      </c>
      <c r="AM1304" s="32">
        <f t="shared" ref="AM1304:AM1327" si="306">1-AL1304-AN1304</f>
        <v>0.69800000000000006</v>
      </c>
      <c r="AN1304" s="42">
        <v>9.1999999999999998E-2</v>
      </c>
      <c r="AO1304" s="41" t="s">
        <v>98</v>
      </c>
      <c r="AP1304" s="17" t="s">
        <v>98</v>
      </c>
      <c r="AQ1304" s="32">
        <v>1</v>
      </c>
      <c r="AR1304" s="39">
        <f t="shared" ref="AR1304:AR1327" si="307">1-AQ1304</f>
        <v>0</v>
      </c>
      <c r="AS1304" t="s">
        <v>98</v>
      </c>
      <c r="AT1304" s="39" t="s">
        <v>98</v>
      </c>
      <c r="AU1304">
        <v>1</v>
      </c>
      <c r="AV1304" s="17">
        <v>0</v>
      </c>
      <c r="AW1304" t="s">
        <v>98</v>
      </c>
      <c r="AX1304" s="17" t="s">
        <v>98</v>
      </c>
      <c r="AY1304" s="17" t="s">
        <v>543</v>
      </c>
      <c r="AZ1304">
        <v>1</v>
      </c>
      <c r="BA1304">
        <v>0</v>
      </c>
      <c r="BB1304">
        <v>0</v>
      </c>
      <c r="BC1304">
        <v>0</v>
      </c>
      <c r="BD1304">
        <v>0</v>
      </c>
      <c r="BE1304">
        <v>0</v>
      </c>
      <c r="BF1304" s="17">
        <v>0</v>
      </c>
      <c r="BG1304">
        <v>1</v>
      </c>
      <c r="BH1304">
        <v>0</v>
      </c>
      <c r="BI1304" s="17">
        <v>0</v>
      </c>
      <c r="BJ1304">
        <v>4842</v>
      </c>
      <c r="BK1304">
        <v>4763</v>
      </c>
      <c r="BL1304" s="90">
        <f t="shared" ref="BL1304:BL1327" si="308">W1304+X1304+6</f>
        <v>38.65</v>
      </c>
      <c r="BM1304">
        <v>1</v>
      </c>
      <c r="BN1304">
        <v>0</v>
      </c>
      <c r="BO1304">
        <v>0</v>
      </c>
      <c r="BP1304">
        <v>0</v>
      </c>
      <c r="BQ1304">
        <v>0</v>
      </c>
      <c r="BR1304">
        <v>0</v>
      </c>
      <c r="BS1304">
        <v>0</v>
      </c>
      <c r="BT1304" s="17">
        <v>0</v>
      </c>
      <c r="BU1304">
        <v>0</v>
      </c>
      <c r="BV1304">
        <v>0</v>
      </c>
      <c r="BW1304">
        <v>0</v>
      </c>
      <c r="BX1304" s="17">
        <v>1</v>
      </c>
      <c r="BY1304">
        <v>0</v>
      </c>
      <c r="BZ1304">
        <v>0</v>
      </c>
      <c r="CA1304">
        <v>0</v>
      </c>
      <c r="CB1304">
        <v>0</v>
      </c>
      <c r="CC1304" s="17">
        <v>0</v>
      </c>
      <c r="CD1304">
        <v>0</v>
      </c>
      <c r="CE1304">
        <v>0</v>
      </c>
      <c r="CF1304">
        <v>1</v>
      </c>
      <c r="CG1304">
        <v>1</v>
      </c>
      <c r="CH1304">
        <v>0</v>
      </c>
      <c r="CI1304">
        <v>0</v>
      </c>
      <c r="CJ1304">
        <v>0</v>
      </c>
      <c r="CK1304">
        <v>0</v>
      </c>
      <c r="CL1304">
        <v>0</v>
      </c>
      <c r="CM1304">
        <v>0</v>
      </c>
      <c r="CN1304">
        <v>0</v>
      </c>
      <c r="CO1304" s="17">
        <v>0</v>
      </c>
      <c r="CP1304">
        <v>0.186</v>
      </c>
      <c r="CQ1304">
        <v>284</v>
      </c>
      <c r="CR1304">
        <v>1</v>
      </c>
      <c r="CS1304">
        <v>0</v>
      </c>
      <c r="CT1304">
        <v>7</v>
      </c>
      <c r="CZ1304" s="33" t="s">
        <v>85</v>
      </c>
    </row>
    <row r="1305" spans="1:104" x14ac:dyDescent="0.25">
      <c r="A1305">
        <v>1304</v>
      </c>
      <c r="B1305">
        <v>84</v>
      </c>
      <c r="C1305" s="24" t="s">
        <v>4152</v>
      </c>
      <c r="D1305" s="12">
        <v>5.2</v>
      </c>
      <c r="E1305" s="13">
        <f t="shared" si="305"/>
        <v>0.31980319803198032</v>
      </c>
      <c r="F1305" s="7">
        <v>16.260000000000002</v>
      </c>
      <c r="G1305" s="7">
        <f t="shared" si="299"/>
        <v>4.8801968019680197</v>
      </c>
      <c r="H1305" s="15">
        <f t="shared" si="300"/>
        <v>5.5198031980319806</v>
      </c>
      <c r="I1305" s="11">
        <f t="shared" si="295"/>
        <v>0.35294594077304542</v>
      </c>
      <c r="J1305" s="32">
        <f t="shared" si="296"/>
        <v>2.1706392421466505E-2</v>
      </c>
      <c r="K1305" s="32">
        <f t="shared" si="297"/>
        <v>46.069378116054487</v>
      </c>
      <c r="L1305" s="8">
        <v>1</v>
      </c>
      <c r="M1305" s="9">
        <v>0</v>
      </c>
      <c r="N1305" s="8">
        <v>0</v>
      </c>
      <c r="O1305" s="9">
        <v>0</v>
      </c>
      <c r="P1305" s="9">
        <v>0</v>
      </c>
      <c r="Q1305" s="9">
        <v>0</v>
      </c>
      <c r="R1305" s="9">
        <v>1</v>
      </c>
      <c r="S1305" s="8">
        <v>1862</v>
      </c>
      <c r="T1305" s="9">
        <v>3</v>
      </c>
      <c r="U1305" s="9">
        <f t="shared" si="301"/>
        <v>1858</v>
      </c>
      <c r="V1305" s="9">
        <f t="shared" si="302"/>
        <v>24</v>
      </c>
      <c r="W1305" s="7">
        <v>11.25</v>
      </c>
      <c r="X1305" s="7">
        <v>22.9</v>
      </c>
      <c r="Y1305" s="9">
        <v>1</v>
      </c>
      <c r="Z1305" s="9">
        <v>0</v>
      </c>
      <c r="AA1305" s="9">
        <v>0</v>
      </c>
      <c r="AB1305" s="9">
        <v>0</v>
      </c>
      <c r="AC1305" s="9">
        <v>1</v>
      </c>
      <c r="AD1305" s="29">
        <v>0</v>
      </c>
      <c r="AE1305" s="9">
        <v>1</v>
      </c>
      <c r="AF1305" s="9">
        <v>0</v>
      </c>
      <c r="AG1305" s="29">
        <v>0</v>
      </c>
      <c r="AH1305" s="9">
        <v>1</v>
      </c>
      <c r="AI1305" s="29">
        <v>0</v>
      </c>
      <c r="AJ1305" s="20">
        <v>1993</v>
      </c>
      <c r="AK1305" s="32">
        <v>0</v>
      </c>
      <c r="AL1305" s="32">
        <v>0.13</v>
      </c>
      <c r="AM1305" s="32">
        <f t="shared" si="306"/>
        <v>0.73</v>
      </c>
      <c r="AN1305" s="42">
        <v>0.14000000000000001</v>
      </c>
      <c r="AO1305" s="41" t="s">
        <v>98</v>
      </c>
      <c r="AP1305" s="17" t="s">
        <v>98</v>
      </c>
      <c r="AQ1305" s="32">
        <v>1</v>
      </c>
      <c r="AR1305" s="39">
        <f t="shared" si="307"/>
        <v>0</v>
      </c>
      <c r="AS1305" t="s">
        <v>98</v>
      </c>
      <c r="AT1305" s="39" t="s">
        <v>98</v>
      </c>
      <c r="AU1305">
        <v>1</v>
      </c>
      <c r="AV1305" s="17">
        <v>0</v>
      </c>
      <c r="AW1305" t="s">
        <v>98</v>
      </c>
      <c r="AX1305" s="17" t="s">
        <v>98</v>
      </c>
      <c r="AY1305" s="17" t="s">
        <v>543</v>
      </c>
      <c r="AZ1305">
        <v>1</v>
      </c>
      <c r="BA1305">
        <v>0</v>
      </c>
      <c r="BB1305">
        <v>0</v>
      </c>
      <c r="BC1305">
        <v>0</v>
      </c>
      <c r="BD1305">
        <v>0</v>
      </c>
      <c r="BE1305">
        <v>0</v>
      </c>
      <c r="BF1305" s="17">
        <v>0</v>
      </c>
      <c r="BG1305">
        <v>1</v>
      </c>
      <c r="BH1305">
        <v>0</v>
      </c>
      <c r="BI1305" s="17">
        <v>0</v>
      </c>
      <c r="BJ1305">
        <v>4843</v>
      </c>
      <c r="BK1305">
        <v>4764</v>
      </c>
      <c r="BL1305" s="90">
        <f t="shared" si="308"/>
        <v>40.15</v>
      </c>
      <c r="BM1305">
        <v>1</v>
      </c>
      <c r="BN1305">
        <v>0</v>
      </c>
      <c r="BO1305">
        <v>0</v>
      </c>
      <c r="BP1305">
        <v>0</v>
      </c>
      <c r="BQ1305">
        <v>0</v>
      </c>
      <c r="BR1305">
        <v>0</v>
      </c>
      <c r="BS1305">
        <v>0</v>
      </c>
      <c r="BT1305" s="17">
        <v>0</v>
      </c>
      <c r="BU1305">
        <v>0</v>
      </c>
      <c r="BV1305">
        <v>0</v>
      </c>
      <c r="BW1305">
        <v>0</v>
      </c>
      <c r="BX1305" s="17">
        <v>1</v>
      </c>
      <c r="BY1305">
        <v>0</v>
      </c>
      <c r="BZ1305">
        <v>0</v>
      </c>
      <c r="CA1305">
        <v>0</v>
      </c>
      <c r="CB1305">
        <v>0</v>
      </c>
      <c r="CC1305" s="17">
        <v>0</v>
      </c>
      <c r="CD1305">
        <v>0</v>
      </c>
      <c r="CE1305">
        <v>0</v>
      </c>
      <c r="CF1305">
        <v>1</v>
      </c>
      <c r="CG1305">
        <v>1</v>
      </c>
      <c r="CH1305">
        <v>0</v>
      </c>
      <c r="CI1305">
        <v>0</v>
      </c>
      <c r="CJ1305">
        <v>0</v>
      </c>
      <c r="CK1305">
        <v>0</v>
      </c>
      <c r="CL1305">
        <v>0</v>
      </c>
      <c r="CM1305">
        <v>0</v>
      </c>
      <c r="CN1305">
        <v>0</v>
      </c>
      <c r="CO1305" s="17">
        <v>0</v>
      </c>
      <c r="CP1305">
        <v>0.186</v>
      </c>
      <c r="CQ1305">
        <v>284</v>
      </c>
      <c r="CR1305">
        <v>1</v>
      </c>
      <c r="CS1305">
        <v>0</v>
      </c>
      <c r="CT1305">
        <v>7</v>
      </c>
      <c r="CZ1305" s="33" t="s">
        <v>85</v>
      </c>
    </row>
    <row r="1306" spans="1:104" x14ac:dyDescent="0.25">
      <c r="A1306">
        <v>1305</v>
      </c>
      <c r="B1306">
        <v>84</v>
      </c>
      <c r="C1306" s="24" t="s">
        <v>4152</v>
      </c>
      <c r="D1306" s="12">
        <v>4.2</v>
      </c>
      <c r="E1306" s="13">
        <f t="shared" si="305"/>
        <v>0.18584070796460175</v>
      </c>
      <c r="F1306" s="7">
        <v>22.6</v>
      </c>
      <c r="G1306" s="7">
        <f t="shared" si="299"/>
        <v>4.0141592920353988</v>
      </c>
      <c r="H1306" s="15">
        <f t="shared" si="300"/>
        <v>4.3858407079646016</v>
      </c>
      <c r="I1306" s="11">
        <f t="shared" si="295"/>
        <v>0.33139539928017031</v>
      </c>
      <c r="J1306" s="32">
        <f t="shared" si="296"/>
        <v>1.4663513242485413E-2</v>
      </c>
      <c r="K1306" s="32">
        <f t="shared" si="297"/>
        <v>68.196480847621444</v>
      </c>
      <c r="L1306" s="8">
        <v>1</v>
      </c>
      <c r="M1306" s="9">
        <v>0</v>
      </c>
      <c r="N1306" s="8">
        <v>0</v>
      </c>
      <c r="O1306" s="9">
        <v>0</v>
      </c>
      <c r="P1306" s="9">
        <v>0</v>
      </c>
      <c r="Q1306" s="9">
        <v>0</v>
      </c>
      <c r="R1306" s="9">
        <v>1</v>
      </c>
      <c r="S1306" s="8">
        <v>4144</v>
      </c>
      <c r="T1306" s="9">
        <v>3</v>
      </c>
      <c r="U1306" s="9">
        <f t="shared" si="301"/>
        <v>4140</v>
      </c>
      <c r="V1306" s="9">
        <f t="shared" si="302"/>
        <v>24</v>
      </c>
      <c r="W1306" s="7">
        <v>10.76</v>
      </c>
      <c r="X1306" s="7">
        <v>21.89</v>
      </c>
      <c r="Y1306" s="9">
        <v>1</v>
      </c>
      <c r="Z1306" s="9">
        <v>0</v>
      </c>
      <c r="AA1306" s="9">
        <v>0</v>
      </c>
      <c r="AB1306" s="9">
        <v>0</v>
      </c>
      <c r="AC1306" s="9">
        <v>1</v>
      </c>
      <c r="AD1306" s="29">
        <v>0</v>
      </c>
      <c r="AE1306" s="9">
        <v>1</v>
      </c>
      <c r="AF1306" s="9">
        <v>0</v>
      </c>
      <c r="AG1306" s="29">
        <v>0</v>
      </c>
      <c r="AH1306" s="9">
        <v>1</v>
      </c>
      <c r="AI1306" s="29">
        <v>0</v>
      </c>
      <c r="AJ1306" s="20">
        <v>1984</v>
      </c>
      <c r="AK1306" s="32">
        <v>0</v>
      </c>
      <c r="AL1306" s="32">
        <v>0.21</v>
      </c>
      <c r="AM1306" s="32">
        <f t="shared" si="306"/>
        <v>0.69800000000000006</v>
      </c>
      <c r="AN1306" s="42">
        <v>9.1999999999999998E-2</v>
      </c>
      <c r="AO1306" s="41" t="s">
        <v>98</v>
      </c>
      <c r="AP1306" s="17" t="s">
        <v>98</v>
      </c>
      <c r="AQ1306" s="32">
        <v>0</v>
      </c>
      <c r="AR1306" s="39">
        <f t="shared" si="307"/>
        <v>1</v>
      </c>
      <c r="AS1306" t="s">
        <v>98</v>
      </c>
      <c r="AT1306" s="39" t="s">
        <v>98</v>
      </c>
      <c r="AU1306">
        <v>1</v>
      </c>
      <c r="AV1306" s="17">
        <v>0</v>
      </c>
      <c r="AW1306" t="s">
        <v>98</v>
      </c>
      <c r="AX1306" s="17" t="s">
        <v>98</v>
      </c>
      <c r="AY1306" s="17" t="s">
        <v>543</v>
      </c>
      <c r="AZ1306">
        <v>1</v>
      </c>
      <c r="BA1306">
        <v>0</v>
      </c>
      <c r="BB1306">
        <v>0</v>
      </c>
      <c r="BC1306">
        <v>0</v>
      </c>
      <c r="BD1306">
        <v>0</v>
      </c>
      <c r="BE1306">
        <v>0</v>
      </c>
      <c r="BF1306" s="17">
        <v>0</v>
      </c>
      <c r="BG1306">
        <v>1</v>
      </c>
      <c r="BH1306">
        <v>0</v>
      </c>
      <c r="BI1306" s="17">
        <v>0</v>
      </c>
      <c r="BJ1306">
        <v>4842</v>
      </c>
      <c r="BK1306">
        <v>4763</v>
      </c>
      <c r="BL1306" s="90">
        <f t="shared" si="308"/>
        <v>38.65</v>
      </c>
      <c r="BM1306">
        <v>1</v>
      </c>
      <c r="BN1306">
        <v>0</v>
      </c>
      <c r="BO1306">
        <v>0</v>
      </c>
      <c r="BP1306">
        <v>0</v>
      </c>
      <c r="BQ1306">
        <v>0</v>
      </c>
      <c r="BR1306">
        <v>0</v>
      </c>
      <c r="BS1306">
        <v>0</v>
      </c>
      <c r="BT1306" s="17">
        <v>0</v>
      </c>
      <c r="BU1306">
        <v>0</v>
      </c>
      <c r="BV1306">
        <v>0</v>
      </c>
      <c r="BW1306">
        <v>0</v>
      </c>
      <c r="BX1306" s="17">
        <v>1</v>
      </c>
      <c r="BY1306">
        <v>0</v>
      </c>
      <c r="BZ1306">
        <v>0</v>
      </c>
      <c r="CA1306">
        <v>0</v>
      </c>
      <c r="CB1306">
        <v>0</v>
      </c>
      <c r="CC1306" s="17">
        <v>0</v>
      </c>
      <c r="CD1306">
        <v>0</v>
      </c>
      <c r="CE1306">
        <v>0</v>
      </c>
      <c r="CF1306">
        <v>1</v>
      </c>
      <c r="CG1306">
        <v>1</v>
      </c>
      <c r="CH1306">
        <v>0</v>
      </c>
      <c r="CI1306">
        <v>0</v>
      </c>
      <c r="CJ1306">
        <v>0</v>
      </c>
      <c r="CK1306">
        <v>0</v>
      </c>
      <c r="CL1306">
        <v>0</v>
      </c>
      <c r="CM1306">
        <v>0</v>
      </c>
      <c r="CN1306">
        <v>0</v>
      </c>
      <c r="CO1306" s="17">
        <v>0</v>
      </c>
      <c r="CP1306">
        <v>0.186</v>
      </c>
      <c r="CQ1306">
        <v>284</v>
      </c>
      <c r="CR1306">
        <v>1</v>
      </c>
      <c r="CS1306">
        <v>0</v>
      </c>
      <c r="CT1306">
        <v>7</v>
      </c>
      <c r="CZ1306" s="33" t="s">
        <v>85</v>
      </c>
    </row>
    <row r="1307" spans="1:104" x14ac:dyDescent="0.25">
      <c r="A1307">
        <v>1306</v>
      </c>
      <c r="B1307">
        <v>84</v>
      </c>
      <c r="C1307" s="24" t="s">
        <v>4152</v>
      </c>
      <c r="D1307" s="12">
        <v>5.8</v>
      </c>
      <c r="E1307" s="13">
        <f t="shared" si="305"/>
        <v>0.3344867358708189</v>
      </c>
      <c r="F1307" s="7">
        <v>17.34</v>
      </c>
      <c r="G1307" s="7">
        <f t="shared" si="299"/>
        <v>5.4655132641291813</v>
      </c>
      <c r="H1307" s="15">
        <f t="shared" si="300"/>
        <v>6.1344867358708184</v>
      </c>
      <c r="I1307" s="11">
        <f t="shared" si="295"/>
        <v>0.38300683787487133</v>
      </c>
      <c r="J1307" s="32">
        <f t="shared" si="296"/>
        <v>2.2088052933960288E-2</v>
      </c>
      <c r="K1307" s="32">
        <f t="shared" si="297"/>
        <v>45.273343150246809</v>
      </c>
      <c r="L1307" s="8">
        <v>1</v>
      </c>
      <c r="M1307" s="9">
        <v>0</v>
      </c>
      <c r="N1307" s="8">
        <v>0</v>
      </c>
      <c r="O1307" s="9">
        <v>0</v>
      </c>
      <c r="P1307" s="9">
        <v>0</v>
      </c>
      <c r="Q1307" s="9">
        <v>0</v>
      </c>
      <c r="R1307" s="9">
        <v>1</v>
      </c>
      <c r="S1307" s="8">
        <v>1753</v>
      </c>
      <c r="T1307" s="9">
        <v>3</v>
      </c>
      <c r="U1307" s="9">
        <f t="shared" si="301"/>
        <v>1749</v>
      </c>
      <c r="V1307" s="9">
        <f t="shared" si="302"/>
        <v>24</v>
      </c>
      <c r="W1307" s="7">
        <v>11.25</v>
      </c>
      <c r="X1307" s="7">
        <v>22.9</v>
      </c>
      <c r="Y1307" s="9">
        <v>1</v>
      </c>
      <c r="Z1307" s="9">
        <v>0</v>
      </c>
      <c r="AA1307" s="9">
        <v>0</v>
      </c>
      <c r="AB1307" s="9">
        <v>0</v>
      </c>
      <c r="AC1307" s="9">
        <v>1</v>
      </c>
      <c r="AD1307" s="29">
        <v>0</v>
      </c>
      <c r="AE1307" s="9">
        <v>1</v>
      </c>
      <c r="AF1307" s="9">
        <v>0</v>
      </c>
      <c r="AG1307" s="29">
        <v>0</v>
      </c>
      <c r="AH1307" s="9">
        <v>1</v>
      </c>
      <c r="AI1307" s="29">
        <v>0</v>
      </c>
      <c r="AJ1307" s="20">
        <v>1993</v>
      </c>
      <c r="AK1307" s="32">
        <v>0</v>
      </c>
      <c r="AL1307" s="32">
        <v>0.13</v>
      </c>
      <c r="AM1307" s="32">
        <f t="shared" si="306"/>
        <v>0.73</v>
      </c>
      <c r="AN1307" s="42">
        <v>0.14000000000000001</v>
      </c>
      <c r="AO1307" s="41" t="s">
        <v>98</v>
      </c>
      <c r="AP1307" s="17" t="s">
        <v>98</v>
      </c>
      <c r="AQ1307" s="32">
        <v>0</v>
      </c>
      <c r="AR1307" s="39">
        <f t="shared" si="307"/>
        <v>1</v>
      </c>
      <c r="AS1307" t="s">
        <v>98</v>
      </c>
      <c r="AT1307" s="39" t="s">
        <v>98</v>
      </c>
      <c r="AU1307">
        <v>1</v>
      </c>
      <c r="AV1307" s="17">
        <v>0</v>
      </c>
      <c r="AW1307" t="s">
        <v>98</v>
      </c>
      <c r="AX1307" s="17" t="s">
        <v>98</v>
      </c>
      <c r="AY1307" s="17" t="s">
        <v>543</v>
      </c>
      <c r="AZ1307">
        <v>1</v>
      </c>
      <c r="BA1307">
        <v>0</v>
      </c>
      <c r="BB1307">
        <v>0</v>
      </c>
      <c r="BC1307">
        <v>0</v>
      </c>
      <c r="BD1307">
        <v>0</v>
      </c>
      <c r="BE1307">
        <v>0</v>
      </c>
      <c r="BF1307" s="17">
        <v>0</v>
      </c>
      <c r="BG1307">
        <v>1</v>
      </c>
      <c r="BH1307">
        <v>0</v>
      </c>
      <c r="BI1307" s="17">
        <v>0</v>
      </c>
      <c r="BJ1307">
        <v>4843</v>
      </c>
      <c r="BK1307">
        <v>4764</v>
      </c>
      <c r="BL1307" s="90">
        <f t="shared" si="308"/>
        <v>40.15</v>
      </c>
      <c r="BM1307">
        <v>1</v>
      </c>
      <c r="BN1307">
        <v>0</v>
      </c>
      <c r="BO1307">
        <v>0</v>
      </c>
      <c r="BP1307">
        <v>0</v>
      </c>
      <c r="BQ1307">
        <v>0</v>
      </c>
      <c r="BR1307">
        <v>0</v>
      </c>
      <c r="BS1307">
        <v>0</v>
      </c>
      <c r="BT1307" s="17">
        <v>0</v>
      </c>
      <c r="BU1307">
        <v>0</v>
      </c>
      <c r="BV1307">
        <v>0</v>
      </c>
      <c r="BW1307">
        <v>0</v>
      </c>
      <c r="BX1307" s="17">
        <v>1</v>
      </c>
      <c r="BY1307">
        <v>0</v>
      </c>
      <c r="BZ1307">
        <v>0</v>
      </c>
      <c r="CA1307">
        <v>0</v>
      </c>
      <c r="CB1307">
        <v>0</v>
      </c>
      <c r="CC1307" s="17">
        <v>0</v>
      </c>
      <c r="CD1307">
        <v>0</v>
      </c>
      <c r="CE1307">
        <v>0</v>
      </c>
      <c r="CF1307">
        <v>1</v>
      </c>
      <c r="CG1307">
        <v>1</v>
      </c>
      <c r="CH1307">
        <v>0</v>
      </c>
      <c r="CI1307">
        <v>0</v>
      </c>
      <c r="CJ1307">
        <v>0</v>
      </c>
      <c r="CK1307">
        <v>0</v>
      </c>
      <c r="CL1307">
        <v>0</v>
      </c>
      <c r="CM1307">
        <v>0</v>
      </c>
      <c r="CN1307">
        <v>0</v>
      </c>
      <c r="CO1307" s="17">
        <v>0</v>
      </c>
      <c r="CP1307">
        <v>0.186</v>
      </c>
      <c r="CQ1307">
        <v>284</v>
      </c>
      <c r="CR1307">
        <v>1</v>
      </c>
      <c r="CS1307">
        <v>0</v>
      </c>
      <c r="CT1307">
        <v>7</v>
      </c>
      <c r="CZ1307" s="33" t="s">
        <v>85</v>
      </c>
    </row>
    <row r="1308" spans="1:104" x14ac:dyDescent="0.25">
      <c r="A1308">
        <v>1307</v>
      </c>
      <c r="B1308">
        <v>84</v>
      </c>
      <c r="C1308" s="24" t="s">
        <v>4152</v>
      </c>
      <c r="D1308" s="12">
        <v>2.8</v>
      </c>
      <c r="E1308" s="13">
        <f t="shared" si="305"/>
        <v>0.21196063588190761</v>
      </c>
      <c r="F1308" s="7">
        <v>13.21</v>
      </c>
      <c r="G1308" s="7">
        <f t="shared" si="299"/>
        <v>2.5880393641180923</v>
      </c>
      <c r="H1308" s="15">
        <f t="shared" si="300"/>
        <v>3.0119606358819073</v>
      </c>
      <c r="I1308" s="11">
        <f t="shared" si="295"/>
        <v>0.27535751976155043</v>
      </c>
      <c r="J1308" s="32">
        <f t="shared" si="296"/>
        <v>2.0844626779829706E-2</v>
      </c>
      <c r="K1308" s="32">
        <f t="shared" si="297"/>
        <v>47.973993996747858</v>
      </c>
      <c r="L1308" s="8">
        <v>1</v>
      </c>
      <c r="M1308" s="9">
        <v>0</v>
      </c>
      <c r="N1308" s="8">
        <v>0</v>
      </c>
      <c r="O1308" s="9">
        <v>0</v>
      </c>
      <c r="P1308" s="9">
        <v>0</v>
      </c>
      <c r="Q1308" s="9">
        <v>0</v>
      </c>
      <c r="R1308" s="9">
        <v>1</v>
      </c>
      <c r="S1308" s="8">
        <v>2131</v>
      </c>
      <c r="T1308" s="9">
        <v>3</v>
      </c>
      <c r="U1308" s="9">
        <f t="shared" si="301"/>
        <v>2127</v>
      </c>
      <c r="V1308" s="9">
        <f t="shared" si="302"/>
        <v>24</v>
      </c>
      <c r="W1308" s="7">
        <v>10.75</v>
      </c>
      <c r="X1308" s="7">
        <v>20.11</v>
      </c>
      <c r="Y1308" s="9">
        <v>1</v>
      </c>
      <c r="Z1308" s="9">
        <v>0</v>
      </c>
      <c r="AA1308" s="9">
        <v>0</v>
      </c>
      <c r="AB1308" s="9">
        <v>0</v>
      </c>
      <c r="AC1308" s="9">
        <v>1</v>
      </c>
      <c r="AD1308" s="29">
        <v>0</v>
      </c>
      <c r="AE1308" s="9">
        <v>1</v>
      </c>
      <c r="AF1308" s="9">
        <v>0</v>
      </c>
      <c r="AG1308" s="29">
        <v>0</v>
      </c>
      <c r="AH1308" s="9">
        <v>1</v>
      </c>
      <c r="AI1308" s="29">
        <v>0</v>
      </c>
      <c r="AJ1308" s="20">
        <v>1984</v>
      </c>
      <c r="AK1308" s="32">
        <v>0</v>
      </c>
      <c r="AL1308" s="32">
        <v>0.28000000000000003</v>
      </c>
      <c r="AM1308" s="32">
        <f t="shared" si="306"/>
        <v>0.61199999999999999</v>
      </c>
      <c r="AN1308" s="42">
        <v>0.108</v>
      </c>
      <c r="AO1308" s="41" t="s">
        <v>98</v>
      </c>
      <c r="AP1308" s="17" t="s">
        <v>98</v>
      </c>
      <c r="AQ1308" s="32">
        <v>1</v>
      </c>
      <c r="AR1308" s="39">
        <f t="shared" si="307"/>
        <v>0</v>
      </c>
      <c r="AS1308" t="s">
        <v>98</v>
      </c>
      <c r="AT1308" s="39" t="s">
        <v>98</v>
      </c>
      <c r="AU1308">
        <v>1</v>
      </c>
      <c r="AV1308" s="17">
        <v>0</v>
      </c>
      <c r="AW1308" t="s">
        <v>98</v>
      </c>
      <c r="AX1308" s="17" t="s">
        <v>98</v>
      </c>
      <c r="AY1308" s="17" t="s">
        <v>544</v>
      </c>
      <c r="AZ1308">
        <v>1</v>
      </c>
      <c r="BA1308">
        <v>0</v>
      </c>
      <c r="BB1308">
        <v>0</v>
      </c>
      <c r="BC1308">
        <v>0</v>
      </c>
      <c r="BD1308">
        <v>0</v>
      </c>
      <c r="BE1308">
        <v>0</v>
      </c>
      <c r="BF1308" s="17">
        <v>0</v>
      </c>
      <c r="BG1308">
        <v>1</v>
      </c>
      <c r="BH1308">
        <v>0</v>
      </c>
      <c r="BI1308" s="17">
        <v>0</v>
      </c>
      <c r="BJ1308">
        <v>4455</v>
      </c>
      <c r="BK1308" t="s">
        <v>98</v>
      </c>
      <c r="BL1308" s="90">
        <f t="shared" si="308"/>
        <v>36.86</v>
      </c>
      <c r="BM1308">
        <v>1</v>
      </c>
      <c r="BN1308">
        <v>0</v>
      </c>
      <c r="BO1308">
        <v>0</v>
      </c>
      <c r="BP1308">
        <v>0</v>
      </c>
      <c r="BQ1308">
        <v>0</v>
      </c>
      <c r="BR1308">
        <v>0</v>
      </c>
      <c r="BS1308">
        <v>0</v>
      </c>
      <c r="BT1308" s="17">
        <v>0</v>
      </c>
      <c r="BU1308">
        <v>0</v>
      </c>
      <c r="BV1308">
        <v>0</v>
      </c>
      <c r="BW1308">
        <v>0</v>
      </c>
      <c r="BX1308" s="17">
        <v>1</v>
      </c>
      <c r="BY1308">
        <v>0</v>
      </c>
      <c r="BZ1308">
        <v>0</v>
      </c>
      <c r="CA1308">
        <v>0</v>
      </c>
      <c r="CB1308">
        <v>0</v>
      </c>
      <c r="CC1308" s="17">
        <v>0</v>
      </c>
      <c r="CD1308">
        <v>0</v>
      </c>
      <c r="CE1308">
        <v>0</v>
      </c>
      <c r="CF1308">
        <v>1</v>
      </c>
      <c r="CG1308">
        <v>1</v>
      </c>
      <c r="CH1308">
        <v>0</v>
      </c>
      <c r="CI1308">
        <v>0</v>
      </c>
      <c r="CJ1308">
        <v>0</v>
      </c>
      <c r="CK1308">
        <v>0</v>
      </c>
      <c r="CL1308">
        <v>0</v>
      </c>
      <c r="CM1308">
        <v>0</v>
      </c>
      <c r="CN1308">
        <v>0</v>
      </c>
      <c r="CO1308" s="17">
        <v>0</v>
      </c>
      <c r="CP1308">
        <v>0.186</v>
      </c>
      <c r="CQ1308">
        <v>284</v>
      </c>
      <c r="CR1308">
        <v>1</v>
      </c>
      <c r="CS1308">
        <v>0</v>
      </c>
      <c r="CT1308">
        <v>7</v>
      </c>
      <c r="CZ1308" s="33" t="s">
        <v>85</v>
      </c>
    </row>
    <row r="1309" spans="1:104" x14ac:dyDescent="0.25">
      <c r="A1309">
        <v>1308</v>
      </c>
      <c r="B1309">
        <v>84</v>
      </c>
      <c r="C1309" s="24" t="s">
        <v>4152</v>
      </c>
      <c r="D1309" s="12">
        <v>4.9000000000000004</v>
      </c>
      <c r="E1309" s="13">
        <f t="shared" si="305"/>
        <v>0.28654970760233917</v>
      </c>
      <c r="F1309" s="7">
        <v>17.100000000000001</v>
      </c>
      <c r="G1309" s="7">
        <f t="shared" si="299"/>
        <v>4.613450292397661</v>
      </c>
      <c r="H1309" s="15">
        <f t="shared" si="300"/>
        <v>5.1865497076023397</v>
      </c>
      <c r="I1309" s="11">
        <f t="shared" si="295"/>
        <v>0.37635538405176494</v>
      </c>
      <c r="J1309" s="32">
        <f t="shared" si="296"/>
        <v>2.2009086786652921E-2</v>
      </c>
      <c r="K1309" s="32">
        <f t="shared" si="297"/>
        <v>45.435778853234154</v>
      </c>
      <c r="L1309" s="8">
        <v>1</v>
      </c>
      <c r="M1309" s="9">
        <v>0</v>
      </c>
      <c r="N1309" s="8">
        <v>0</v>
      </c>
      <c r="O1309" s="9">
        <v>0</v>
      </c>
      <c r="P1309" s="9">
        <v>0</v>
      </c>
      <c r="Q1309" s="9">
        <v>0</v>
      </c>
      <c r="R1309" s="9">
        <v>1</v>
      </c>
      <c r="S1309" s="8">
        <v>1776</v>
      </c>
      <c r="T1309" s="9">
        <v>3</v>
      </c>
      <c r="U1309" s="9">
        <f t="shared" si="301"/>
        <v>1772</v>
      </c>
      <c r="V1309" s="9">
        <f t="shared" si="302"/>
        <v>24</v>
      </c>
      <c r="W1309" s="7">
        <v>11.3</v>
      </c>
      <c r="X1309" s="7">
        <v>21.49</v>
      </c>
      <c r="Y1309" s="9">
        <v>1</v>
      </c>
      <c r="Z1309" s="9">
        <v>0</v>
      </c>
      <c r="AA1309" s="9">
        <v>0</v>
      </c>
      <c r="AB1309" s="9">
        <v>0</v>
      </c>
      <c r="AC1309" s="9">
        <v>1</v>
      </c>
      <c r="AD1309" s="29">
        <v>0</v>
      </c>
      <c r="AE1309" s="9">
        <v>1</v>
      </c>
      <c r="AF1309" s="9">
        <v>0</v>
      </c>
      <c r="AG1309" s="29">
        <v>0</v>
      </c>
      <c r="AH1309" s="9">
        <v>1</v>
      </c>
      <c r="AI1309" s="29">
        <v>0</v>
      </c>
      <c r="AJ1309" s="20">
        <v>1993</v>
      </c>
      <c r="AK1309" s="32">
        <v>0</v>
      </c>
      <c r="AL1309" s="32">
        <v>0.16</v>
      </c>
      <c r="AM1309" s="32">
        <f t="shared" si="306"/>
        <v>0.68199999999999994</v>
      </c>
      <c r="AN1309" s="42">
        <v>0.158</v>
      </c>
      <c r="AO1309" s="41" t="s">
        <v>98</v>
      </c>
      <c r="AP1309" s="17" t="s">
        <v>98</v>
      </c>
      <c r="AQ1309" s="32">
        <v>1</v>
      </c>
      <c r="AR1309" s="39">
        <f t="shared" si="307"/>
        <v>0</v>
      </c>
      <c r="AS1309" t="s">
        <v>98</v>
      </c>
      <c r="AT1309" s="39" t="s">
        <v>98</v>
      </c>
      <c r="AU1309">
        <v>1</v>
      </c>
      <c r="AV1309" s="17">
        <v>0</v>
      </c>
      <c r="AW1309" t="s">
        <v>98</v>
      </c>
      <c r="AX1309" s="17" t="s">
        <v>98</v>
      </c>
      <c r="AY1309" s="17" t="s">
        <v>544</v>
      </c>
      <c r="AZ1309">
        <v>1</v>
      </c>
      <c r="BA1309">
        <v>0</v>
      </c>
      <c r="BB1309">
        <v>0</v>
      </c>
      <c r="BC1309">
        <v>0</v>
      </c>
      <c r="BD1309">
        <v>0</v>
      </c>
      <c r="BE1309">
        <v>0</v>
      </c>
      <c r="BF1309" s="17">
        <v>0</v>
      </c>
      <c r="BG1309">
        <v>1</v>
      </c>
      <c r="BH1309">
        <v>0</v>
      </c>
      <c r="BI1309" s="17">
        <v>0</v>
      </c>
      <c r="BJ1309">
        <v>4456</v>
      </c>
      <c r="BK1309">
        <v>4763</v>
      </c>
      <c r="BL1309" s="90">
        <f t="shared" si="308"/>
        <v>38.79</v>
      </c>
      <c r="BM1309">
        <v>1</v>
      </c>
      <c r="BN1309">
        <v>0</v>
      </c>
      <c r="BO1309">
        <v>0</v>
      </c>
      <c r="BP1309">
        <v>0</v>
      </c>
      <c r="BQ1309">
        <v>0</v>
      </c>
      <c r="BR1309">
        <v>0</v>
      </c>
      <c r="BS1309">
        <v>0</v>
      </c>
      <c r="BT1309" s="17">
        <v>0</v>
      </c>
      <c r="BU1309">
        <v>0</v>
      </c>
      <c r="BV1309">
        <v>0</v>
      </c>
      <c r="BW1309">
        <v>0</v>
      </c>
      <c r="BX1309" s="17">
        <v>1</v>
      </c>
      <c r="BY1309">
        <v>0</v>
      </c>
      <c r="BZ1309">
        <v>0</v>
      </c>
      <c r="CA1309">
        <v>0</v>
      </c>
      <c r="CB1309">
        <v>0</v>
      </c>
      <c r="CC1309" s="17">
        <v>0</v>
      </c>
      <c r="CD1309">
        <v>0</v>
      </c>
      <c r="CE1309">
        <v>0</v>
      </c>
      <c r="CF1309">
        <v>1</v>
      </c>
      <c r="CG1309">
        <v>1</v>
      </c>
      <c r="CH1309">
        <v>0</v>
      </c>
      <c r="CI1309">
        <v>0</v>
      </c>
      <c r="CJ1309">
        <v>0</v>
      </c>
      <c r="CK1309">
        <v>0</v>
      </c>
      <c r="CL1309">
        <v>0</v>
      </c>
      <c r="CM1309">
        <v>0</v>
      </c>
      <c r="CN1309">
        <v>0</v>
      </c>
      <c r="CO1309" s="17">
        <v>0</v>
      </c>
      <c r="CP1309">
        <v>0.186</v>
      </c>
      <c r="CQ1309">
        <v>284</v>
      </c>
      <c r="CR1309">
        <v>1</v>
      </c>
      <c r="CS1309">
        <v>0</v>
      </c>
      <c r="CT1309">
        <v>7</v>
      </c>
      <c r="CZ1309" s="33" t="s">
        <v>85</v>
      </c>
    </row>
    <row r="1310" spans="1:104" x14ac:dyDescent="0.25">
      <c r="A1310">
        <v>1309</v>
      </c>
      <c r="B1310">
        <v>84</v>
      </c>
      <c r="C1310" s="24" t="s">
        <v>4152</v>
      </c>
      <c r="D1310" s="12">
        <v>4.4000000000000004</v>
      </c>
      <c r="E1310" s="13">
        <f t="shared" si="305"/>
        <v>0.25056947608200458</v>
      </c>
      <c r="F1310" s="7">
        <v>17.559999999999999</v>
      </c>
      <c r="G1310" s="7">
        <f t="shared" si="299"/>
        <v>4.1494305239179958</v>
      </c>
      <c r="H1310" s="15">
        <f t="shared" si="300"/>
        <v>4.6505694760820049</v>
      </c>
      <c r="I1310" s="11">
        <f t="shared" si="295"/>
        <v>0.36644190320891401</v>
      </c>
      <c r="J1310" s="32">
        <f t="shared" si="296"/>
        <v>2.0867989932170504E-2</v>
      </c>
      <c r="K1310" s="32">
        <f t="shared" si="297"/>
        <v>47.920283805503487</v>
      </c>
      <c r="L1310" s="8">
        <v>1</v>
      </c>
      <c r="M1310" s="9">
        <v>0</v>
      </c>
      <c r="N1310" s="8">
        <v>0</v>
      </c>
      <c r="O1310" s="9">
        <v>0</v>
      </c>
      <c r="P1310" s="9">
        <v>0</v>
      </c>
      <c r="Q1310" s="9">
        <v>0</v>
      </c>
      <c r="R1310" s="9">
        <v>1</v>
      </c>
      <c r="S1310" s="8">
        <v>1992</v>
      </c>
      <c r="T1310" s="9">
        <v>3</v>
      </c>
      <c r="U1310" s="9">
        <f t="shared" si="301"/>
        <v>1988</v>
      </c>
      <c r="V1310" s="9">
        <f t="shared" si="302"/>
        <v>24</v>
      </c>
      <c r="W1310" s="7">
        <v>10.75</v>
      </c>
      <c r="X1310" s="7">
        <v>20.11</v>
      </c>
      <c r="Y1310" s="9">
        <v>1</v>
      </c>
      <c r="Z1310" s="9">
        <v>0</v>
      </c>
      <c r="AA1310" s="9">
        <v>0</v>
      </c>
      <c r="AB1310" s="9">
        <v>0</v>
      </c>
      <c r="AC1310" s="9">
        <v>1</v>
      </c>
      <c r="AD1310" s="29">
        <v>0</v>
      </c>
      <c r="AE1310" s="9">
        <v>1</v>
      </c>
      <c r="AF1310" s="9">
        <v>0</v>
      </c>
      <c r="AG1310" s="29">
        <v>0</v>
      </c>
      <c r="AH1310" s="9">
        <v>1</v>
      </c>
      <c r="AI1310" s="29">
        <v>0</v>
      </c>
      <c r="AJ1310" s="20">
        <v>1984</v>
      </c>
      <c r="AK1310" s="32">
        <v>0</v>
      </c>
      <c r="AL1310" s="32">
        <v>0.28000000000000003</v>
      </c>
      <c r="AM1310" s="32">
        <f t="shared" si="306"/>
        <v>0.61199999999999999</v>
      </c>
      <c r="AN1310" s="42">
        <v>0.108</v>
      </c>
      <c r="AO1310" s="41" t="s">
        <v>98</v>
      </c>
      <c r="AP1310" s="17" t="s">
        <v>98</v>
      </c>
      <c r="AQ1310" s="32">
        <v>0</v>
      </c>
      <c r="AR1310" s="39">
        <f t="shared" si="307"/>
        <v>1</v>
      </c>
      <c r="AS1310" t="s">
        <v>98</v>
      </c>
      <c r="AT1310" s="39" t="s">
        <v>98</v>
      </c>
      <c r="AU1310">
        <v>1</v>
      </c>
      <c r="AV1310" s="17">
        <v>0</v>
      </c>
      <c r="AW1310" t="s">
        <v>98</v>
      </c>
      <c r="AX1310" s="17" t="s">
        <v>98</v>
      </c>
      <c r="AY1310" s="17" t="s">
        <v>544</v>
      </c>
      <c r="AZ1310">
        <v>1</v>
      </c>
      <c r="BA1310">
        <v>0</v>
      </c>
      <c r="BB1310">
        <v>0</v>
      </c>
      <c r="BC1310">
        <v>0</v>
      </c>
      <c r="BD1310">
        <v>0</v>
      </c>
      <c r="BE1310">
        <v>0</v>
      </c>
      <c r="BF1310" s="17">
        <v>0</v>
      </c>
      <c r="BG1310">
        <v>1</v>
      </c>
      <c r="BH1310">
        <v>0</v>
      </c>
      <c r="BI1310" s="17">
        <v>0</v>
      </c>
      <c r="BJ1310">
        <v>4455</v>
      </c>
      <c r="BK1310" t="s">
        <v>98</v>
      </c>
      <c r="BL1310" s="90">
        <f t="shared" si="308"/>
        <v>36.86</v>
      </c>
      <c r="BM1310">
        <v>1</v>
      </c>
      <c r="BN1310">
        <v>0</v>
      </c>
      <c r="BO1310">
        <v>0</v>
      </c>
      <c r="BP1310">
        <v>0</v>
      </c>
      <c r="BQ1310">
        <v>0</v>
      </c>
      <c r="BR1310">
        <v>0</v>
      </c>
      <c r="BS1310">
        <v>0</v>
      </c>
      <c r="BT1310" s="17">
        <v>0</v>
      </c>
      <c r="BU1310">
        <v>0</v>
      </c>
      <c r="BV1310">
        <v>0</v>
      </c>
      <c r="BW1310">
        <v>0</v>
      </c>
      <c r="BX1310" s="17">
        <v>1</v>
      </c>
      <c r="BY1310">
        <v>0</v>
      </c>
      <c r="BZ1310">
        <v>0</v>
      </c>
      <c r="CA1310">
        <v>0</v>
      </c>
      <c r="CB1310">
        <v>0</v>
      </c>
      <c r="CC1310" s="17">
        <v>0</v>
      </c>
      <c r="CD1310">
        <v>0</v>
      </c>
      <c r="CE1310">
        <v>0</v>
      </c>
      <c r="CF1310">
        <v>1</v>
      </c>
      <c r="CG1310">
        <v>1</v>
      </c>
      <c r="CH1310">
        <v>0</v>
      </c>
      <c r="CI1310">
        <v>0</v>
      </c>
      <c r="CJ1310">
        <v>0</v>
      </c>
      <c r="CK1310">
        <v>0</v>
      </c>
      <c r="CL1310">
        <v>0</v>
      </c>
      <c r="CM1310">
        <v>0</v>
      </c>
      <c r="CN1310">
        <v>0</v>
      </c>
      <c r="CO1310" s="17">
        <v>0</v>
      </c>
      <c r="CP1310">
        <v>0.186</v>
      </c>
      <c r="CQ1310">
        <v>284</v>
      </c>
      <c r="CR1310">
        <v>1</v>
      </c>
      <c r="CS1310">
        <v>0</v>
      </c>
      <c r="CT1310">
        <v>7</v>
      </c>
      <c r="CZ1310" s="33" t="s">
        <v>85</v>
      </c>
    </row>
    <row r="1311" spans="1:104" x14ac:dyDescent="0.25">
      <c r="A1311">
        <v>1310</v>
      </c>
      <c r="B1311">
        <v>84</v>
      </c>
      <c r="C1311" s="24" t="s">
        <v>4152</v>
      </c>
      <c r="D1311" s="12">
        <v>5.4</v>
      </c>
      <c r="E1311" s="13">
        <f t="shared" si="305"/>
        <v>0.29670329670329676</v>
      </c>
      <c r="F1311" s="7">
        <v>18.2</v>
      </c>
      <c r="G1311" s="7">
        <f t="shared" si="299"/>
        <v>5.1032967032967038</v>
      </c>
      <c r="H1311" s="15">
        <f t="shared" si="300"/>
        <v>5.6967032967032969</v>
      </c>
      <c r="I1311" s="11">
        <f t="shared" si="295"/>
        <v>0.42670368143422638</v>
      </c>
      <c r="J1311" s="32">
        <f t="shared" si="296"/>
        <v>2.3445257221660791E-2</v>
      </c>
      <c r="K1311" s="32">
        <f t="shared" si="297"/>
        <v>42.652549747934181</v>
      </c>
      <c r="L1311" s="8">
        <v>1</v>
      </c>
      <c r="M1311" s="9">
        <v>0</v>
      </c>
      <c r="N1311" s="8">
        <v>0</v>
      </c>
      <c r="O1311" s="9">
        <v>0</v>
      </c>
      <c r="P1311" s="9">
        <v>0</v>
      </c>
      <c r="Q1311" s="9">
        <v>0</v>
      </c>
      <c r="R1311" s="9">
        <v>1</v>
      </c>
      <c r="S1311" s="8">
        <v>1492</v>
      </c>
      <c r="T1311" s="9">
        <v>3</v>
      </c>
      <c r="U1311" s="9">
        <f t="shared" si="301"/>
        <v>1488</v>
      </c>
      <c r="V1311" s="9">
        <f t="shared" si="302"/>
        <v>24</v>
      </c>
      <c r="W1311" s="7">
        <v>11.3</v>
      </c>
      <c r="X1311" s="7">
        <v>21.49</v>
      </c>
      <c r="Y1311" s="9">
        <v>1</v>
      </c>
      <c r="Z1311" s="9">
        <v>0</v>
      </c>
      <c r="AA1311" s="9">
        <v>0</v>
      </c>
      <c r="AB1311" s="9">
        <v>0</v>
      </c>
      <c r="AC1311" s="9">
        <v>1</v>
      </c>
      <c r="AD1311" s="29">
        <v>0</v>
      </c>
      <c r="AE1311" s="9">
        <v>1</v>
      </c>
      <c r="AF1311" s="9">
        <v>0</v>
      </c>
      <c r="AG1311" s="29">
        <v>0</v>
      </c>
      <c r="AH1311" s="9">
        <v>1</v>
      </c>
      <c r="AI1311" s="29">
        <v>0</v>
      </c>
      <c r="AJ1311" s="20">
        <v>1993</v>
      </c>
      <c r="AK1311" s="32">
        <v>0</v>
      </c>
      <c r="AL1311" s="32">
        <v>0.16</v>
      </c>
      <c r="AM1311" s="32">
        <f t="shared" si="306"/>
        <v>0.68199999999999994</v>
      </c>
      <c r="AN1311" s="42">
        <v>0.158</v>
      </c>
      <c r="AO1311" s="41" t="s">
        <v>98</v>
      </c>
      <c r="AP1311" s="17" t="s">
        <v>98</v>
      </c>
      <c r="AQ1311" s="32">
        <v>0</v>
      </c>
      <c r="AR1311" s="39">
        <f t="shared" si="307"/>
        <v>1</v>
      </c>
      <c r="AS1311" t="s">
        <v>98</v>
      </c>
      <c r="AT1311" s="39" t="s">
        <v>98</v>
      </c>
      <c r="AU1311">
        <v>1</v>
      </c>
      <c r="AV1311" s="17">
        <v>0</v>
      </c>
      <c r="AW1311" t="s">
        <v>98</v>
      </c>
      <c r="AX1311" s="17" t="s">
        <v>98</v>
      </c>
      <c r="AY1311" s="17" t="s">
        <v>544</v>
      </c>
      <c r="AZ1311">
        <v>1</v>
      </c>
      <c r="BA1311">
        <v>0</v>
      </c>
      <c r="BB1311">
        <v>0</v>
      </c>
      <c r="BC1311">
        <v>0</v>
      </c>
      <c r="BD1311">
        <v>0</v>
      </c>
      <c r="BE1311">
        <v>0</v>
      </c>
      <c r="BF1311" s="17">
        <v>0</v>
      </c>
      <c r="BG1311">
        <v>1</v>
      </c>
      <c r="BH1311">
        <v>0</v>
      </c>
      <c r="BI1311" s="17">
        <v>0</v>
      </c>
      <c r="BJ1311">
        <v>4456</v>
      </c>
      <c r="BK1311">
        <v>4763</v>
      </c>
      <c r="BL1311" s="90">
        <f t="shared" si="308"/>
        <v>38.79</v>
      </c>
      <c r="BM1311">
        <v>1</v>
      </c>
      <c r="BN1311">
        <v>0</v>
      </c>
      <c r="BO1311">
        <v>0</v>
      </c>
      <c r="BP1311">
        <v>0</v>
      </c>
      <c r="BQ1311">
        <v>0</v>
      </c>
      <c r="BR1311">
        <v>0</v>
      </c>
      <c r="BS1311">
        <v>0</v>
      </c>
      <c r="BT1311" s="17">
        <v>0</v>
      </c>
      <c r="BU1311">
        <v>0</v>
      </c>
      <c r="BV1311">
        <v>0</v>
      </c>
      <c r="BW1311">
        <v>0</v>
      </c>
      <c r="BX1311" s="17">
        <v>1</v>
      </c>
      <c r="BY1311">
        <v>0</v>
      </c>
      <c r="BZ1311">
        <v>0</v>
      </c>
      <c r="CA1311">
        <v>0</v>
      </c>
      <c r="CB1311">
        <v>0</v>
      </c>
      <c r="CC1311" s="17">
        <v>0</v>
      </c>
      <c r="CD1311">
        <v>0</v>
      </c>
      <c r="CE1311">
        <v>0</v>
      </c>
      <c r="CF1311">
        <v>1</v>
      </c>
      <c r="CG1311">
        <v>1</v>
      </c>
      <c r="CH1311">
        <v>0</v>
      </c>
      <c r="CI1311">
        <v>0</v>
      </c>
      <c r="CJ1311">
        <v>0</v>
      </c>
      <c r="CK1311">
        <v>0</v>
      </c>
      <c r="CL1311">
        <v>0</v>
      </c>
      <c r="CM1311">
        <v>0</v>
      </c>
      <c r="CN1311">
        <v>0</v>
      </c>
      <c r="CO1311" s="17">
        <v>0</v>
      </c>
      <c r="CP1311">
        <v>0.186</v>
      </c>
      <c r="CQ1311">
        <v>284</v>
      </c>
      <c r="CR1311">
        <v>1</v>
      </c>
      <c r="CS1311">
        <v>0</v>
      </c>
      <c r="CT1311">
        <v>7</v>
      </c>
      <c r="CZ1311" s="33" t="s">
        <v>85</v>
      </c>
    </row>
    <row r="1312" spans="1:104" x14ac:dyDescent="0.25">
      <c r="A1312">
        <v>1311</v>
      </c>
      <c r="B1312">
        <v>84</v>
      </c>
      <c r="C1312" s="24" t="s">
        <v>4152</v>
      </c>
      <c r="D1312" s="12">
        <v>2.4</v>
      </c>
      <c r="E1312" s="13">
        <f t="shared" si="305"/>
        <v>0.16666666666666666</v>
      </c>
      <c r="F1312" s="7">
        <v>14.4</v>
      </c>
      <c r="G1312" s="7">
        <f t="shared" si="299"/>
        <v>2.2333333333333334</v>
      </c>
      <c r="H1312" s="15">
        <f t="shared" si="300"/>
        <v>2.5666666666666664</v>
      </c>
      <c r="I1312" s="11">
        <f t="shared" si="295"/>
        <v>0.55909788823173079</v>
      </c>
      <c r="J1312" s="32">
        <f t="shared" si="296"/>
        <v>3.8826242238314636E-2</v>
      </c>
      <c r="K1312" s="32">
        <f t="shared" si="297"/>
        <v>25.755776051208397</v>
      </c>
      <c r="L1312" s="8">
        <v>1</v>
      </c>
      <c r="M1312" s="9">
        <v>0</v>
      </c>
      <c r="N1312" s="8">
        <v>0</v>
      </c>
      <c r="O1312" s="9">
        <v>1</v>
      </c>
      <c r="P1312" s="9">
        <v>0</v>
      </c>
      <c r="Q1312" s="9">
        <v>0</v>
      </c>
      <c r="R1312" s="9">
        <v>0</v>
      </c>
      <c r="S1312" s="8">
        <v>460</v>
      </c>
      <c r="T1312" s="9">
        <v>3</v>
      </c>
      <c r="U1312" s="9">
        <f t="shared" si="301"/>
        <v>456</v>
      </c>
      <c r="V1312" s="9">
        <f t="shared" si="302"/>
        <v>24</v>
      </c>
      <c r="W1312" s="7">
        <v>10.76</v>
      </c>
      <c r="X1312" s="7">
        <v>21.89</v>
      </c>
      <c r="Y1312" s="9">
        <v>1</v>
      </c>
      <c r="Z1312" s="9">
        <v>0</v>
      </c>
      <c r="AA1312" s="9">
        <v>0</v>
      </c>
      <c r="AB1312" s="9">
        <v>0</v>
      </c>
      <c r="AC1312" s="9">
        <v>1</v>
      </c>
      <c r="AD1312" s="29">
        <v>0</v>
      </c>
      <c r="AE1312" s="9">
        <v>1</v>
      </c>
      <c r="AF1312" s="9">
        <v>0</v>
      </c>
      <c r="AG1312" s="29">
        <v>0</v>
      </c>
      <c r="AH1312" s="9">
        <v>1</v>
      </c>
      <c r="AI1312" s="29">
        <v>0</v>
      </c>
      <c r="AJ1312" s="20">
        <v>1984</v>
      </c>
      <c r="AK1312" s="32">
        <v>0</v>
      </c>
      <c r="AL1312" s="32">
        <v>0.21</v>
      </c>
      <c r="AM1312" s="32">
        <f t="shared" si="306"/>
        <v>0.69800000000000006</v>
      </c>
      <c r="AN1312" s="42">
        <v>9.1999999999999998E-2</v>
      </c>
      <c r="AO1312" s="41" t="s">
        <v>98</v>
      </c>
      <c r="AP1312" s="17" t="s">
        <v>98</v>
      </c>
      <c r="AQ1312" s="32">
        <v>1</v>
      </c>
      <c r="AR1312" s="39">
        <f t="shared" si="307"/>
        <v>0</v>
      </c>
      <c r="AS1312" t="s">
        <v>98</v>
      </c>
      <c r="AT1312" s="39" t="s">
        <v>98</v>
      </c>
      <c r="AU1312">
        <v>1</v>
      </c>
      <c r="AV1312" s="17">
        <v>0</v>
      </c>
      <c r="AW1312">
        <v>1</v>
      </c>
      <c r="AX1312" s="17">
        <v>0</v>
      </c>
      <c r="AY1312" s="17" t="s">
        <v>543</v>
      </c>
      <c r="AZ1312">
        <v>1</v>
      </c>
      <c r="BA1312">
        <v>0</v>
      </c>
      <c r="BB1312">
        <v>0</v>
      </c>
      <c r="BC1312">
        <v>0</v>
      </c>
      <c r="BD1312">
        <v>0</v>
      </c>
      <c r="BE1312">
        <v>0</v>
      </c>
      <c r="BF1312" s="17">
        <v>0</v>
      </c>
      <c r="BG1312">
        <v>1</v>
      </c>
      <c r="BH1312">
        <v>0</v>
      </c>
      <c r="BI1312" s="17">
        <v>0</v>
      </c>
      <c r="BJ1312">
        <v>4842</v>
      </c>
      <c r="BK1312">
        <v>4763</v>
      </c>
      <c r="BL1312" s="90">
        <f t="shared" si="308"/>
        <v>38.65</v>
      </c>
      <c r="BM1312">
        <v>1</v>
      </c>
      <c r="BN1312">
        <v>0</v>
      </c>
      <c r="BO1312">
        <v>0</v>
      </c>
      <c r="BP1312">
        <v>0</v>
      </c>
      <c r="BQ1312">
        <v>0</v>
      </c>
      <c r="BR1312">
        <v>0</v>
      </c>
      <c r="BS1312">
        <v>0</v>
      </c>
      <c r="BT1312" s="17">
        <v>0</v>
      </c>
      <c r="BU1312">
        <v>0</v>
      </c>
      <c r="BV1312">
        <v>0</v>
      </c>
      <c r="BW1312">
        <v>0</v>
      </c>
      <c r="BX1312" s="17">
        <v>1</v>
      </c>
      <c r="BY1312">
        <v>0</v>
      </c>
      <c r="BZ1312">
        <v>0</v>
      </c>
      <c r="CA1312">
        <v>0</v>
      </c>
      <c r="CB1312">
        <v>0</v>
      </c>
      <c r="CC1312" s="17">
        <v>0</v>
      </c>
      <c r="CD1312">
        <v>0</v>
      </c>
      <c r="CE1312">
        <v>0</v>
      </c>
      <c r="CF1312">
        <v>1</v>
      </c>
      <c r="CG1312">
        <v>1</v>
      </c>
      <c r="CH1312">
        <v>0</v>
      </c>
      <c r="CI1312">
        <v>0</v>
      </c>
      <c r="CJ1312">
        <v>0</v>
      </c>
      <c r="CK1312">
        <v>0</v>
      </c>
      <c r="CL1312">
        <v>0</v>
      </c>
      <c r="CM1312">
        <v>0</v>
      </c>
      <c r="CN1312">
        <v>0</v>
      </c>
      <c r="CO1312" s="17">
        <v>0</v>
      </c>
      <c r="CP1312">
        <v>0.186</v>
      </c>
      <c r="CQ1312">
        <v>284</v>
      </c>
      <c r="CR1312">
        <v>1</v>
      </c>
      <c r="CS1312">
        <v>0</v>
      </c>
      <c r="CT1312">
        <v>7</v>
      </c>
      <c r="CZ1312" s="33" t="s">
        <v>85</v>
      </c>
    </row>
    <row r="1313" spans="1:104" x14ac:dyDescent="0.25">
      <c r="A1313">
        <v>1312</v>
      </c>
      <c r="B1313">
        <v>84</v>
      </c>
      <c r="C1313" s="24" t="s">
        <v>4152</v>
      </c>
      <c r="D1313" s="12">
        <v>3.6</v>
      </c>
      <c r="E1313" s="13">
        <f t="shared" si="305"/>
        <v>0.22140221402214019</v>
      </c>
      <c r="F1313" s="7">
        <v>16.260000000000002</v>
      </c>
      <c r="G1313" s="7">
        <f t="shared" si="299"/>
        <v>3.3785977859778598</v>
      </c>
      <c r="H1313" s="15">
        <f t="shared" si="300"/>
        <v>3.8214022140221404</v>
      </c>
      <c r="I1313" s="11">
        <f t="shared" si="295"/>
        <v>0.60665408669568055</v>
      </c>
      <c r="J1313" s="32">
        <f t="shared" si="296"/>
        <v>3.7309599427778617E-2</v>
      </c>
      <c r="K1313" s="32">
        <f t="shared" si="297"/>
        <v>26.802753589883267</v>
      </c>
      <c r="L1313" s="8">
        <v>1</v>
      </c>
      <c r="M1313" s="9">
        <v>0</v>
      </c>
      <c r="N1313" s="8">
        <v>0</v>
      </c>
      <c r="O1313" s="9">
        <v>1</v>
      </c>
      <c r="P1313" s="9">
        <v>0</v>
      </c>
      <c r="Q1313" s="9">
        <v>0</v>
      </c>
      <c r="R1313" s="9">
        <v>0</v>
      </c>
      <c r="S1313" s="8">
        <v>458</v>
      </c>
      <c r="T1313" s="9">
        <v>3</v>
      </c>
      <c r="U1313" s="9">
        <f t="shared" si="301"/>
        <v>454</v>
      </c>
      <c r="V1313" s="9">
        <f t="shared" si="302"/>
        <v>24</v>
      </c>
      <c r="W1313" s="7">
        <v>11.25</v>
      </c>
      <c r="X1313" s="7">
        <v>22.9</v>
      </c>
      <c r="Y1313" s="9">
        <v>1</v>
      </c>
      <c r="Z1313" s="9">
        <v>0</v>
      </c>
      <c r="AA1313" s="9">
        <v>0</v>
      </c>
      <c r="AB1313" s="9">
        <v>0</v>
      </c>
      <c r="AC1313" s="9">
        <v>1</v>
      </c>
      <c r="AD1313" s="29">
        <v>0</v>
      </c>
      <c r="AE1313" s="9">
        <v>1</v>
      </c>
      <c r="AF1313" s="9">
        <v>0</v>
      </c>
      <c r="AG1313" s="29">
        <v>0</v>
      </c>
      <c r="AH1313" s="9">
        <v>1</v>
      </c>
      <c r="AI1313" s="29">
        <v>0</v>
      </c>
      <c r="AJ1313" s="20">
        <v>1993</v>
      </c>
      <c r="AK1313" s="32">
        <v>0</v>
      </c>
      <c r="AL1313" s="32">
        <v>0.13</v>
      </c>
      <c r="AM1313" s="32">
        <f t="shared" si="306"/>
        <v>0.73</v>
      </c>
      <c r="AN1313" s="42">
        <v>0.14000000000000001</v>
      </c>
      <c r="AO1313" s="41" t="s">
        <v>98</v>
      </c>
      <c r="AP1313" s="17" t="s">
        <v>98</v>
      </c>
      <c r="AQ1313" s="32">
        <v>1</v>
      </c>
      <c r="AR1313" s="39">
        <f t="shared" si="307"/>
        <v>0</v>
      </c>
      <c r="AS1313" t="s">
        <v>98</v>
      </c>
      <c r="AT1313" s="39" t="s">
        <v>98</v>
      </c>
      <c r="AU1313">
        <v>1</v>
      </c>
      <c r="AV1313" s="17">
        <v>0</v>
      </c>
      <c r="AW1313">
        <v>1</v>
      </c>
      <c r="AX1313" s="17">
        <v>0</v>
      </c>
      <c r="AY1313" s="17" t="s">
        <v>543</v>
      </c>
      <c r="AZ1313">
        <v>1</v>
      </c>
      <c r="BA1313">
        <v>0</v>
      </c>
      <c r="BB1313">
        <v>0</v>
      </c>
      <c r="BC1313">
        <v>0</v>
      </c>
      <c r="BD1313">
        <v>0</v>
      </c>
      <c r="BE1313">
        <v>0</v>
      </c>
      <c r="BF1313" s="17">
        <v>0</v>
      </c>
      <c r="BG1313">
        <v>1</v>
      </c>
      <c r="BH1313">
        <v>0</v>
      </c>
      <c r="BI1313" s="17">
        <v>0</v>
      </c>
      <c r="BJ1313">
        <v>4843</v>
      </c>
      <c r="BK1313">
        <v>4764</v>
      </c>
      <c r="BL1313" s="90">
        <f t="shared" si="308"/>
        <v>40.15</v>
      </c>
      <c r="BM1313">
        <v>1</v>
      </c>
      <c r="BN1313">
        <v>0</v>
      </c>
      <c r="BO1313">
        <v>0</v>
      </c>
      <c r="BP1313">
        <v>0</v>
      </c>
      <c r="BQ1313">
        <v>0</v>
      </c>
      <c r="BR1313">
        <v>0</v>
      </c>
      <c r="BS1313">
        <v>0</v>
      </c>
      <c r="BT1313" s="17">
        <v>0</v>
      </c>
      <c r="BU1313">
        <v>0</v>
      </c>
      <c r="BV1313">
        <v>0</v>
      </c>
      <c r="BW1313">
        <v>0</v>
      </c>
      <c r="BX1313" s="17">
        <v>1</v>
      </c>
      <c r="BY1313">
        <v>0</v>
      </c>
      <c r="BZ1313">
        <v>0</v>
      </c>
      <c r="CA1313">
        <v>0</v>
      </c>
      <c r="CB1313">
        <v>0</v>
      </c>
      <c r="CC1313" s="17">
        <v>0</v>
      </c>
      <c r="CD1313">
        <v>0</v>
      </c>
      <c r="CE1313">
        <v>0</v>
      </c>
      <c r="CF1313">
        <v>1</v>
      </c>
      <c r="CG1313">
        <v>1</v>
      </c>
      <c r="CH1313">
        <v>0</v>
      </c>
      <c r="CI1313">
        <v>0</v>
      </c>
      <c r="CJ1313">
        <v>0</v>
      </c>
      <c r="CK1313">
        <v>0</v>
      </c>
      <c r="CL1313">
        <v>0</v>
      </c>
      <c r="CM1313">
        <v>0</v>
      </c>
      <c r="CN1313">
        <v>0</v>
      </c>
      <c r="CO1313" s="17">
        <v>0</v>
      </c>
      <c r="CP1313">
        <v>0.186</v>
      </c>
      <c r="CQ1313">
        <v>284</v>
      </c>
      <c r="CR1313">
        <v>1</v>
      </c>
      <c r="CS1313">
        <v>0</v>
      </c>
      <c r="CT1313">
        <v>7</v>
      </c>
      <c r="CZ1313" s="33" t="s">
        <v>85</v>
      </c>
    </row>
    <row r="1314" spans="1:104" x14ac:dyDescent="0.25">
      <c r="A1314">
        <v>1313</v>
      </c>
      <c r="B1314">
        <v>84</v>
      </c>
      <c r="C1314" s="24" t="s">
        <v>4152</v>
      </c>
      <c r="D1314" s="12">
        <v>5</v>
      </c>
      <c r="E1314" s="13">
        <f t="shared" si="305"/>
        <v>0.22123893805309733</v>
      </c>
      <c r="F1314" s="7">
        <v>22.6</v>
      </c>
      <c r="G1314" s="7">
        <f t="shared" si="299"/>
        <v>4.778761061946903</v>
      </c>
      <c r="H1314" s="15">
        <f t="shared" si="300"/>
        <v>5.221238938053097</v>
      </c>
      <c r="I1314" s="11">
        <f t="shared" si="295"/>
        <v>0.7105091683066489</v>
      </c>
      <c r="J1314" s="32">
        <f t="shared" si="296"/>
        <v>3.1438458774630473E-2</v>
      </c>
      <c r="K1314" s="32">
        <f t="shared" si="297"/>
        <v>31.808175049820136</v>
      </c>
      <c r="L1314" s="8">
        <v>1</v>
      </c>
      <c r="M1314" s="9">
        <v>0</v>
      </c>
      <c r="N1314" s="8">
        <v>0</v>
      </c>
      <c r="O1314" s="9">
        <v>1</v>
      </c>
      <c r="P1314" s="9">
        <v>0</v>
      </c>
      <c r="Q1314" s="9">
        <v>0</v>
      </c>
      <c r="R1314" s="9">
        <v>0</v>
      </c>
      <c r="S1314" s="8">
        <v>505</v>
      </c>
      <c r="T1314" s="9">
        <v>3</v>
      </c>
      <c r="U1314" s="9">
        <f t="shared" si="301"/>
        <v>501</v>
      </c>
      <c r="V1314" s="9">
        <f t="shared" si="302"/>
        <v>24</v>
      </c>
      <c r="W1314" s="7">
        <v>10.76</v>
      </c>
      <c r="X1314" s="7">
        <v>21.89</v>
      </c>
      <c r="Y1314" s="9">
        <v>1</v>
      </c>
      <c r="Z1314" s="9">
        <v>0</v>
      </c>
      <c r="AA1314" s="9">
        <v>0</v>
      </c>
      <c r="AB1314" s="9">
        <v>0</v>
      </c>
      <c r="AC1314" s="9">
        <v>1</v>
      </c>
      <c r="AD1314" s="29">
        <v>0</v>
      </c>
      <c r="AE1314" s="9">
        <v>1</v>
      </c>
      <c r="AF1314" s="9">
        <v>0</v>
      </c>
      <c r="AG1314" s="29">
        <v>0</v>
      </c>
      <c r="AH1314" s="9">
        <v>1</v>
      </c>
      <c r="AI1314" s="29">
        <v>0</v>
      </c>
      <c r="AJ1314" s="20">
        <v>1984</v>
      </c>
      <c r="AK1314" s="32">
        <v>0</v>
      </c>
      <c r="AL1314" s="32">
        <v>0.21</v>
      </c>
      <c r="AM1314" s="32">
        <f t="shared" si="306"/>
        <v>0.69800000000000006</v>
      </c>
      <c r="AN1314" s="42">
        <v>9.1999999999999998E-2</v>
      </c>
      <c r="AO1314" s="41" t="s">
        <v>98</v>
      </c>
      <c r="AP1314" s="17" t="s">
        <v>98</v>
      </c>
      <c r="AQ1314" s="32">
        <v>0</v>
      </c>
      <c r="AR1314" s="39">
        <f t="shared" si="307"/>
        <v>1</v>
      </c>
      <c r="AS1314" t="s">
        <v>98</v>
      </c>
      <c r="AT1314" s="39" t="s">
        <v>98</v>
      </c>
      <c r="AU1314">
        <v>1</v>
      </c>
      <c r="AV1314" s="17">
        <v>0</v>
      </c>
      <c r="AW1314">
        <v>1</v>
      </c>
      <c r="AX1314" s="17">
        <v>0</v>
      </c>
      <c r="AY1314" s="17" t="s">
        <v>543</v>
      </c>
      <c r="AZ1314">
        <v>1</v>
      </c>
      <c r="BA1314">
        <v>0</v>
      </c>
      <c r="BB1314">
        <v>0</v>
      </c>
      <c r="BC1314">
        <v>0</v>
      </c>
      <c r="BD1314">
        <v>0</v>
      </c>
      <c r="BE1314">
        <v>0</v>
      </c>
      <c r="BF1314" s="17">
        <v>0</v>
      </c>
      <c r="BG1314">
        <v>1</v>
      </c>
      <c r="BH1314">
        <v>0</v>
      </c>
      <c r="BI1314" s="17">
        <v>0</v>
      </c>
      <c r="BJ1314">
        <v>4842</v>
      </c>
      <c r="BK1314">
        <v>4763</v>
      </c>
      <c r="BL1314" s="90">
        <f t="shared" si="308"/>
        <v>38.65</v>
      </c>
      <c r="BM1314">
        <v>1</v>
      </c>
      <c r="BN1314">
        <v>0</v>
      </c>
      <c r="BO1314">
        <v>0</v>
      </c>
      <c r="BP1314">
        <v>0</v>
      </c>
      <c r="BQ1314">
        <v>0</v>
      </c>
      <c r="BR1314">
        <v>0</v>
      </c>
      <c r="BS1314">
        <v>0</v>
      </c>
      <c r="BT1314" s="17">
        <v>0</v>
      </c>
      <c r="BU1314">
        <v>0</v>
      </c>
      <c r="BV1314">
        <v>0</v>
      </c>
      <c r="BW1314">
        <v>0</v>
      </c>
      <c r="BX1314" s="17">
        <v>1</v>
      </c>
      <c r="BY1314">
        <v>0</v>
      </c>
      <c r="BZ1314">
        <v>0</v>
      </c>
      <c r="CA1314">
        <v>0</v>
      </c>
      <c r="CB1314">
        <v>0</v>
      </c>
      <c r="CC1314" s="17">
        <v>0</v>
      </c>
      <c r="CD1314">
        <v>0</v>
      </c>
      <c r="CE1314">
        <v>0</v>
      </c>
      <c r="CF1314">
        <v>1</v>
      </c>
      <c r="CG1314">
        <v>1</v>
      </c>
      <c r="CH1314">
        <v>0</v>
      </c>
      <c r="CI1314">
        <v>0</v>
      </c>
      <c r="CJ1314">
        <v>0</v>
      </c>
      <c r="CK1314">
        <v>0</v>
      </c>
      <c r="CL1314">
        <v>0</v>
      </c>
      <c r="CM1314">
        <v>0</v>
      </c>
      <c r="CN1314">
        <v>0</v>
      </c>
      <c r="CO1314" s="17">
        <v>0</v>
      </c>
      <c r="CP1314">
        <v>0.186</v>
      </c>
      <c r="CQ1314">
        <v>284</v>
      </c>
      <c r="CR1314">
        <v>1</v>
      </c>
      <c r="CS1314">
        <v>0</v>
      </c>
      <c r="CT1314">
        <v>7</v>
      </c>
      <c r="CZ1314" s="33" t="s">
        <v>85</v>
      </c>
    </row>
    <row r="1315" spans="1:104" x14ac:dyDescent="0.25">
      <c r="A1315">
        <v>1314</v>
      </c>
      <c r="B1315">
        <v>84</v>
      </c>
      <c r="C1315" s="24" t="s">
        <v>4152</v>
      </c>
      <c r="D1315" s="12">
        <v>5</v>
      </c>
      <c r="E1315" s="13">
        <f t="shared" si="305"/>
        <v>0.28835063437139563</v>
      </c>
      <c r="F1315" s="7">
        <v>17.34</v>
      </c>
      <c r="G1315" s="7">
        <f t="shared" si="299"/>
        <v>4.7116493656286043</v>
      </c>
      <c r="H1315" s="15">
        <f t="shared" si="300"/>
        <v>5.2883506343713957</v>
      </c>
      <c r="I1315" s="11">
        <f t="shared" si="295"/>
        <v>0.62421141876252384</v>
      </c>
      <c r="J1315" s="32">
        <f t="shared" si="296"/>
        <v>3.5998351716408528E-2</v>
      </c>
      <c r="K1315" s="32">
        <f t="shared" si="297"/>
        <v>27.779049659770582</v>
      </c>
      <c r="L1315" s="8">
        <v>1</v>
      </c>
      <c r="M1315" s="9">
        <v>0</v>
      </c>
      <c r="N1315" s="8">
        <v>0</v>
      </c>
      <c r="O1315" s="9">
        <v>1</v>
      </c>
      <c r="P1315" s="9">
        <v>0</v>
      </c>
      <c r="Q1315" s="9">
        <v>0</v>
      </c>
      <c r="R1315" s="9">
        <v>0</v>
      </c>
      <c r="S1315" s="8">
        <v>475</v>
      </c>
      <c r="T1315" s="9">
        <v>3</v>
      </c>
      <c r="U1315" s="9">
        <f t="shared" si="301"/>
        <v>471</v>
      </c>
      <c r="V1315" s="9">
        <f t="shared" si="302"/>
        <v>24</v>
      </c>
      <c r="W1315" s="7">
        <v>11.25</v>
      </c>
      <c r="X1315" s="7">
        <v>22.9</v>
      </c>
      <c r="Y1315" s="9">
        <v>1</v>
      </c>
      <c r="Z1315" s="9">
        <v>0</v>
      </c>
      <c r="AA1315" s="9">
        <v>0</v>
      </c>
      <c r="AB1315" s="9">
        <v>0</v>
      </c>
      <c r="AC1315" s="9">
        <v>1</v>
      </c>
      <c r="AD1315" s="29">
        <v>0</v>
      </c>
      <c r="AE1315" s="9">
        <v>1</v>
      </c>
      <c r="AF1315" s="9">
        <v>0</v>
      </c>
      <c r="AG1315" s="29">
        <v>0</v>
      </c>
      <c r="AH1315" s="9">
        <v>1</v>
      </c>
      <c r="AI1315" s="29">
        <v>0</v>
      </c>
      <c r="AJ1315" s="20">
        <v>1993</v>
      </c>
      <c r="AK1315" s="32">
        <v>0</v>
      </c>
      <c r="AL1315" s="32">
        <v>0.13</v>
      </c>
      <c r="AM1315" s="32">
        <f t="shared" si="306"/>
        <v>0.73</v>
      </c>
      <c r="AN1315" s="42">
        <v>0.14000000000000001</v>
      </c>
      <c r="AO1315" s="41" t="s">
        <v>98</v>
      </c>
      <c r="AP1315" s="17" t="s">
        <v>98</v>
      </c>
      <c r="AQ1315" s="32">
        <v>0</v>
      </c>
      <c r="AR1315" s="39">
        <f t="shared" si="307"/>
        <v>1</v>
      </c>
      <c r="AS1315" t="s">
        <v>98</v>
      </c>
      <c r="AT1315" s="39" t="s">
        <v>98</v>
      </c>
      <c r="AU1315">
        <v>1</v>
      </c>
      <c r="AV1315" s="17">
        <v>0</v>
      </c>
      <c r="AW1315">
        <v>1</v>
      </c>
      <c r="AX1315" s="17">
        <v>0</v>
      </c>
      <c r="AY1315" s="17" t="s">
        <v>543</v>
      </c>
      <c r="AZ1315">
        <v>1</v>
      </c>
      <c r="BA1315">
        <v>0</v>
      </c>
      <c r="BB1315">
        <v>0</v>
      </c>
      <c r="BC1315">
        <v>0</v>
      </c>
      <c r="BD1315">
        <v>0</v>
      </c>
      <c r="BE1315">
        <v>0</v>
      </c>
      <c r="BF1315" s="17">
        <v>0</v>
      </c>
      <c r="BG1315">
        <v>1</v>
      </c>
      <c r="BH1315">
        <v>0</v>
      </c>
      <c r="BI1315" s="17">
        <v>0</v>
      </c>
      <c r="BJ1315">
        <v>4843</v>
      </c>
      <c r="BK1315">
        <v>4764</v>
      </c>
      <c r="BL1315" s="90">
        <f t="shared" si="308"/>
        <v>40.15</v>
      </c>
      <c r="BM1315">
        <v>1</v>
      </c>
      <c r="BN1315">
        <v>0</v>
      </c>
      <c r="BO1315">
        <v>0</v>
      </c>
      <c r="BP1315">
        <v>0</v>
      </c>
      <c r="BQ1315">
        <v>0</v>
      </c>
      <c r="BR1315">
        <v>0</v>
      </c>
      <c r="BS1315">
        <v>0</v>
      </c>
      <c r="BT1315" s="17">
        <v>0</v>
      </c>
      <c r="BU1315">
        <v>0</v>
      </c>
      <c r="BV1315">
        <v>0</v>
      </c>
      <c r="BW1315">
        <v>0</v>
      </c>
      <c r="BX1315" s="17">
        <v>1</v>
      </c>
      <c r="BY1315">
        <v>0</v>
      </c>
      <c r="BZ1315">
        <v>0</v>
      </c>
      <c r="CA1315">
        <v>0</v>
      </c>
      <c r="CB1315">
        <v>0</v>
      </c>
      <c r="CC1315" s="17">
        <v>0</v>
      </c>
      <c r="CD1315">
        <v>0</v>
      </c>
      <c r="CE1315">
        <v>0</v>
      </c>
      <c r="CF1315">
        <v>1</v>
      </c>
      <c r="CG1315">
        <v>1</v>
      </c>
      <c r="CH1315">
        <v>0</v>
      </c>
      <c r="CI1315">
        <v>0</v>
      </c>
      <c r="CJ1315">
        <v>0</v>
      </c>
      <c r="CK1315">
        <v>0</v>
      </c>
      <c r="CL1315">
        <v>0</v>
      </c>
      <c r="CM1315">
        <v>0</v>
      </c>
      <c r="CN1315">
        <v>0</v>
      </c>
      <c r="CO1315" s="17">
        <v>0</v>
      </c>
      <c r="CP1315">
        <v>0.186</v>
      </c>
      <c r="CQ1315">
        <v>284</v>
      </c>
      <c r="CR1315">
        <v>1</v>
      </c>
      <c r="CS1315">
        <v>0</v>
      </c>
      <c r="CT1315">
        <v>7</v>
      </c>
      <c r="CZ1315" s="33" t="s">
        <v>85</v>
      </c>
    </row>
    <row r="1316" spans="1:104" x14ac:dyDescent="0.25">
      <c r="A1316">
        <v>1315</v>
      </c>
      <c r="B1316">
        <v>84</v>
      </c>
      <c r="C1316" s="24" t="s">
        <v>4152</v>
      </c>
      <c r="D1316" s="12">
        <v>2.4</v>
      </c>
      <c r="E1316" s="13">
        <f t="shared" si="305"/>
        <v>0.41594454072790299</v>
      </c>
      <c r="F1316" s="7">
        <v>5.77</v>
      </c>
      <c r="G1316" s="7">
        <f t="shared" si="299"/>
        <v>1.9840554592720969</v>
      </c>
      <c r="H1316" s="15">
        <f t="shared" si="300"/>
        <v>2.8159445407279029</v>
      </c>
      <c r="I1316" s="11">
        <f t="shared" si="295"/>
        <v>9.3024680619448866E-2</v>
      </c>
      <c r="J1316" s="32">
        <f t="shared" si="296"/>
        <v>1.6122128356923546E-2</v>
      </c>
      <c r="K1316" s="32">
        <f t="shared" si="297"/>
        <v>62.026549960480644</v>
      </c>
      <c r="L1316" s="8">
        <v>1</v>
      </c>
      <c r="M1316" s="9">
        <v>0</v>
      </c>
      <c r="N1316" s="8">
        <v>0</v>
      </c>
      <c r="O1316" s="9">
        <v>1</v>
      </c>
      <c r="P1316" s="9">
        <v>0</v>
      </c>
      <c r="Q1316" s="9">
        <v>0</v>
      </c>
      <c r="R1316" s="9">
        <v>0</v>
      </c>
      <c r="S1316" s="8">
        <v>3818</v>
      </c>
      <c r="T1316" s="9">
        <v>3</v>
      </c>
      <c r="U1316" s="9">
        <f t="shared" si="301"/>
        <v>3814</v>
      </c>
      <c r="V1316" s="9">
        <f t="shared" si="302"/>
        <v>24</v>
      </c>
      <c r="W1316" s="7">
        <v>10.76</v>
      </c>
      <c r="X1316" s="7">
        <v>21.89</v>
      </c>
      <c r="Y1316" s="9">
        <v>1</v>
      </c>
      <c r="Z1316" s="9">
        <v>0</v>
      </c>
      <c r="AA1316" s="9">
        <v>0</v>
      </c>
      <c r="AB1316" s="9">
        <v>0</v>
      </c>
      <c r="AC1316" s="9">
        <v>1</v>
      </c>
      <c r="AD1316" s="29">
        <v>0</v>
      </c>
      <c r="AE1316" s="9">
        <v>1</v>
      </c>
      <c r="AF1316" s="9">
        <v>0</v>
      </c>
      <c r="AG1316" s="29">
        <v>0</v>
      </c>
      <c r="AH1316" s="9">
        <v>1</v>
      </c>
      <c r="AI1316" s="29">
        <v>0</v>
      </c>
      <c r="AJ1316" s="20">
        <v>1984</v>
      </c>
      <c r="AK1316" s="32">
        <v>0</v>
      </c>
      <c r="AL1316" s="32">
        <v>0.21</v>
      </c>
      <c r="AM1316" s="32">
        <f t="shared" si="306"/>
        <v>0.69800000000000006</v>
      </c>
      <c r="AN1316" s="42">
        <v>9.1999999999999998E-2</v>
      </c>
      <c r="AO1316" s="41" t="s">
        <v>98</v>
      </c>
      <c r="AP1316" s="17" t="s">
        <v>98</v>
      </c>
      <c r="AQ1316" s="32">
        <v>1</v>
      </c>
      <c r="AR1316" s="39">
        <f t="shared" si="307"/>
        <v>0</v>
      </c>
      <c r="AS1316" t="s">
        <v>98</v>
      </c>
      <c r="AT1316" s="39" t="s">
        <v>98</v>
      </c>
      <c r="AU1316">
        <v>1</v>
      </c>
      <c r="AV1316" s="17">
        <v>0</v>
      </c>
      <c r="AW1316" t="s">
        <v>98</v>
      </c>
      <c r="AX1316" s="17" t="s">
        <v>98</v>
      </c>
      <c r="AY1316" s="17" t="s">
        <v>543</v>
      </c>
      <c r="AZ1316">
        <v>1</v>
      </c>
      <c r="BA1316">
        <v>0</v>
      </c>
      <c r="BB1316">
        <v>0</v>
      </c>
      <c r="BC1316">
        <v>0</v>
      </c>
      <c r="BD1316">
        <v>0</v>
      </c>
      <c r="BE1316">
        <v>0</v>
      </c>
      <c r="BF1316" s="17">
        <v>0</v>
      </c>
      <c r="BG1316">
        <v>1</v>
      </c>
      <c r="BH1316">
        <v>0</v>
      </c>
      <c r="BI1316" s="17">
        <v>0</v>
      </c>
      <c r="BJ1316">
        <v>4842</v>
      </c>
      <c r="BK1316">
        <v>4763</v>
      </c>
      <c r="BL1316" s="90">
        <f t="shared" si="308"/>
        <v>38.65</v>
      </c>
      <c r="BM1316">
        <v>1</v>
      </c>
      <c r="BN1316">
        <v>0</v>
      </c>
      <c r="BO1316">
        <v>0</v>
      </c>
      <c r="BP1316">
        <v>0</v>
      </c>
      <c r="BQ1316">
        <v>0</v>
      </c>
      <c r="BR1316">
        <v>0</v>
      </c>
      <c r="BS1316">
        <v>0</v>
      </c>
      <c r="BT1316" s="17">
        <v>0</v>
      </c>
      <c r="BU1316">
        <v>0</v>
      </c>
      <c r="BV1316">
        <v>0</v>
      </c>
      <c r="BW1316">
        <v>0</v>
      </c>
      <c r="BX1316" s="17">
        <v>1</v>
      </c>
      <c r="BY1316">
        <v>0</v>
      </c>
      <c r="BZ1316">
        <v>0</v>
      </c>
      <c r="CA1316">
        <v>0</v>
      </c>
      <c r="CB1316">
        <v>0</v>
      </c>
      <c r="CC1316" s="17">
        <v>0</v>
      </c>
      <c r="CD1316">
        <v>0</v>
      </c>
      <c r="CE1316">
        <v>0</v>
      </c>
      <c r="CF1316">
        <v>1</v>
      </c>
      <c r="CG1316">
        <v>1</v>
      </c>
      <c r="CH1316">
        <v>0</v>
      </c>
      <c r="CI1316">
        <v>0</v>
      </c>
      <c r="CJ1316">
        <v>0</v>
      </c>
      <c r="CK1316">
        <v>0</v>
      </c>
      <c r="CL1316">
        <v>0</v>
      </c>
      <c r="CM1316">
        <v>0</v>
      </c>
      <c r="CN1316">
        <v>0</v>
      </c>
      <c r="CO1316" s="17">
        <v>0</v>
      </c>
      <c r="CP1316">
        <v>0.186</v>
      </c>
      <c r="CQ1316">
        <v>284</v>
      </c>
      <c r="CR1316">
        <v>1</v>
      </c>
      <c r="CS1316">
        <v>0</v>
      </c>
      <c r="CT1316">
        <v>7</v>
      </c>
      <c r="CZ1316" s="33" t="s">
        <v>85</v>
      </c>
    </row>
    <row r="1317" spans="1:104" x14ac:dyDescent="0.25">
      <c r="A1317">
        <v>1316</v>
      </c>
      <c r="B1317">
        <v>84</v>
      </c>
      <c r="C1317" s="24" t="s">
        <v>4152</v>
      </c>
      <c r="D1317" s="12">
        <v>5.3</v>
      </c>
      <c r="E1317" s="13">
        <f t="shared" si="305"/>
        <v>0.86178861788617878</v>
      </c>
      <c r="F1317" s="7">
        <v>6.15</v>
      </c>
      <c r="G1317" s="7">
        <f t="shared" si="299"/>
        <v>4.4382113821138214</v>
      </c>
      <c r="H1317" s="15">
        <f t="shared" si="300"/>
        <v>6.1617886178861783</v>
      </c>
      <c r="I1317" s="11">
        <f t="shared" si="295"/>
        <v>0.16218940405555562</v>
      </c>
      <c r="J1317" s="32">
        <f t="shared" si="296"/>
        <v>2.6372260822041565E-2</v>
      </c>
      <c r="K1317" s="32">
        <f t="shared" si="297"/>
        <v>37.918629985799853</v>
      </c>
      <c r="L1317" s="8">
        <v>1</v>
      </c>
      <c r="M1317" s="9">
        <v>0</v>
      </c>
      <c r="N1317" s="8">
        <v>0</v>
      </c>
      <c r="O1317" s="9">
        <v>1</v>
      </c>
      <c r="P1317" s="9">
        <v>0</v>
      </c>
      <c r="Q1317" s="9">
        <v>0</v>
      </c>
      <c r="R1317" s="9">
        <v>0</v>
      </c>
      <c r="S1317" s="8">
        <v>1404</v>
      </c>
      <c r="T1317" s="9">
        <v>3</v>
      </c>
      <c r="U1317" s="9">
        <f t="shared" si="301"/>
        <v>1400</v>
      </c>
      <c r="V1317" s="9">
        <f t="shared" si="302"/>
        <v>24</v>
      </c>
      <c r="W1317" s="7">
        <v>11.25</v>
      </c>
      <c r="X1317" s="7">
        <v>22.9</v>
      </c>
      <c r="Y1317" s="9">
        <v>1</v>
      </c>
      <c r="Z1317" s="9">
        <v>0</v>
      </c>
      <c r="AA1317" s="9">
        <v>0</v>
      </c>
      <c r="AB1317" s="9">
        <v>0</v>
      </c>
      <c r="AC1317" s="9">
        <v>1</v>
      </c>
      <c r="AD1317" s="29">
        <v>0</v>
      </c>
      <c r="AE1317" s="9">
        <v>1</v>
      </c>
      <c r="AF1317" s="9">
        <v>0</v>
      </c>
      <c r="AG1317" s="29">
        <v>0</v>
      </c>
      <c r="AH1317" s="9">
        <v>1</v>
      </c>
      <c r="AI1317" s="29">
        <v>0</v>
      </c>
      <c r="AJ1317" s="20">
        <v>1993</v>
      </c>
      <c r="AK1317" s="32">
        <v>0</v>
      </c>
      <c r="AL1317" s="32">
        <v>0.13</v>
      </c>
      <c r="AM1317" s="32">
        <f t="shared" si="306"/>
        <v>0.73</v>
      </c>
      <c r="AN1317" s="42">
        <v>0.14000000000000001</v>
      </c>
      <c r="AO1317" s="41" t="s">
        <v>98</v>
      </c>
      <c r="AP1317" s="17" t="s">
        <v>98</v>
      </c>
      <c r="AQ1317" s="32">
        <v>1</v>
      </c>
      <c r="AR1317" s="39">
        <f t="shared" si="307"/>
        <v>0</v>
      </c>
      <c r="AS1317" t="s">
        <v>98</v>
      </c>
      <c r="AT1317" s="39" t="s">
        <v>98</v>
      </c>
      <c r="AU1317">
        <v>1</v>
      </c>
      <c r="AV1317" s="17">
        <v>0</v>
      </c>
      <c r="AW1317" t="s">
        <v>98</v>
      </c>
      <c r="AX1317" s="17" t="s">
        <v>98</v>
      </c>
      <c r="AY1317" s="17" t="s">
        <v>543</v>
      </c>
      <c r="AZ1317">
        <v>1</v>
      </c>
      <c r="BA1317">
        <v>0</v>
      </c>
      <c r="BB1317">
        <v>0</v>
      </c>
      <c r="BC1317">
        <v>0</v>
      </c>
      <c r="BD1317">
        <v>0</v>
      </c>
      <c r="BE1317">
        <v>0</v>
      </c>
      <c r="BF1317" s="17">
        <v>0</v>
      </c>
      <c r="BG1317">
        <v>1</v>
      </c>
      <c r="BH1317">
        <v>0</v>
      </c>
      <c r="BI1317" s="17">
        <v>0</v>
      </c>
      <c r="BJ1317">
        <v>4843</v>
      </c>
      <c r="BK1317">
        <v>4764</v>
      </c>
      <c r="BL1317" s="90">
        <f t="shared" si="308"/>
        <v>40.15</v>
      </c>
      <c r="BM1317">
        <v>1</v>
      </c>
      <c r="BN1317">
        <v>0</v>
      </c>
      <c r="BO1317">
        <v>0</v>
      </c>
      <c r="BP1317">
        <v>0</v>
      </c>
      <c r="BQ1317">
        <v>0</v>
      </c>
      <c r="BR1317">
        <v>0</v>
      </c>
      <c r="BS1317">
        <v>0</v>
      </c>
      <c r="BT1317" s="17">
        <v>0</v>
      </c>
      <c r="BU1317">
        <v>0</v>
      </c>
      <c r="BV1317">
        <v>0</v>
      </c>
      <c r="BW1317">
        <v>0</v>
      </c>
      <c r="BX1317" s="17">
        <v>1</v>
      </c>
      <c r="BY1317">
        <v>0</v>
      </c>
      <c r="BZ1317">
        <v>0</v>
      </c>
      <c r="CA1317">
        <v>0</v>
      </c>
      <c r="CB1317">
        <v>0</v>
      </c>
      <c r="CC1317" s="17">
        <v>0</v>
      </c>
      <c r="CD1317">
        <v>0</v>
      </c>
      <c r="CE1317">
        <v>0</v>
      </c>
      <c r="CF1317">
        <v>1</v>
      </c>
      <c r="CG1317">
        <v>1</v>
      </c>
      <c r="CH1317">
        <v>0</v>
      </c>
      <c r="CI1317">
        <v>0</v>
      </c>
      <c r="CJ1317">
        <v>0</v>
      </c>
      <c r="CK1317">
        <v>0</v>
      </c>
      <c r="CL1317">
        <v>0</v>
      </c>
      <c r="CM1317">
        <v>0</v>
      </c>
      <c r="CN1317">
        <v>0</v>
      </c>
      <c r="CO1317" s="17">
        <v>0</v>
      </c>
      <c r="CP1317">
        <v>0.186</v>
      </c>
      <c r="CQ1317">
        <v>284</v>
      </c>
      <c r="CR1317">
        <v>1</v>
      </c>
      <c r="CS1317">
        <v>0</v>
      </c>
      <c r="CT1317">
        <v>7</v>
      </c>
      <c r="CZ1317" s="33" t="s">
        <v>85</v>
      </c>
    </row>
    <row r="1318" spans="1:104" x14ac:dyDescent="0.25">
      <c r="A1318">
        <v>1317</v>
      </c>
      <c r="B1318">
        <v>84</v>
      </c>
      <c r="C1318" s="24" t="s">
        <v>4152</v>
      </c>
      <c r="D1318" s="12">
        <v>3.9</v>
      </c>
      <c r="E1318" s="13">
        <f t="shared" si="305"/>
        <v>0.36211699164345407</v>
      </c>
      <c r="F1318" s="7">
        <v>10.77</v>
      </c>
      <c r="G1318" s="7">
        <f t="shared" si="299"/>
        <v>3.537883008356546</v>
      </c>
      <c r="H1318" s="15">
        <f t="shared" si="300"/>
        <v>4.2621169916434543</v>
      </c>
      <c r="I1318" s="11">
        <f t="shared" si="295"/>
        <v>0.17585008486605422</v>
      </c>
      <c r="J1318" s="32">
        <f t="shared" si="296"/>
        <v>1.6327770182549137E-2</v>
      </c>
      <c r="K1318" s="32">
        <f t="shared" si="297"/>
        <v>61.245350027573522</v>
      </c>
      <c r="L1318" s="8">
        <v>1</v>
      </c>
      <c r="M1318" s="9">
        <v>0</v>
      </c>
      <c r="N1318" s="8">
        <v>0</v>
      </c>
      <c r="O1318" s="9">
        <v>1</v>
      </c>
      <c r="P1318" s="9">
        <v>0</v>
      </c>
      <c r="Q1318" s="9">
        <v>0</v>
      </c>
      <c r="R1318" s="9">
        <v>0</v>
      </c>
      <c r="S1318" s="8">
        <v>3639</v>
      </c>
      <c r="T1318" s="9">
        <v>3</v>
      </c>
      <c r="U1318" s="9">
        <f t="shared" si="301"/>
        <v>3635</v>
      </c>
      <c r="V1318" s="9">
        <f t="shared" si="302"/>
        <v>24</v>
      </c>
      <c r="W1318" s="7">
        <v>10.76</v>
      </c>
      <c r="X1318" s="7">
        <v>21.89</v>
      </c>
      <c r="Y1318" s="9">
        <v>1</v>
      </c>
      <c r="Z1318" s="9">
        <v>0</v>
      </c>
      <c r="AA1318" s="9">
        <v>0</v>
      </c>
      <c r="AB1318" s="9">
        <v>0</v>
      </c>
      <c r="AC1318" s="9">
        <v>1</v>
      </c>
      <c r="AD1318" s="29">
        <v>0</v>
      </c>
      <c r="AE1318" s="9">
        <v>1</v>
      </c>
      <c r="AF1318" s="9">
        <v>0</v>
      </c>
      <c r="AG1318" s="29">
        <v>0</v>
      </c>
      <c r="AH1318" s="9">
        <v>1</v>
      </c>
      <c r="AI1318" s="29">
        <v>0</v>
      </c>
      <c r="AJ1318" s="20">
        <v>1984</v>
      </c>
      <c r="AK1318" s="32">
        <v>0</v>
      </c>
      <c r="AL1318" s="32">
        <v>0.21</v>
      </c>
      <c r="AM1318" s="32">
        <f t="shared" si="306"/>
        <v>0.69800000000000006</v>
      </c>
      <c r="AN1318" s="42">
        <v>9.1999999999999998E-2</v>
      </c>
      <c r="AO1318" s="41" t="s">
        <v>98</v>
      </c>
      <c r="AP1318" s="17" t="s">
        <v>98</v>
      </c>
      <c r="AQ1318" s="32">
        <v>0</v>
      </c>
      <c r="AR1318" s="39">
        <f t="shared" si="307"/>
        <v>1</v>
      </c>
      <c r="AS1318" t="s">
        <v>98</v>
      </c>
      <c r="AT1318" s="39" t="s">
        <v>98</v>
      </c>
      <c r="AU1318">
        <v>1</v>
      </c>
      <c r="AV1318" s="17">
        <v>0</v>
      </c>
      <c r="AW1318" t="s">
        <v>98</v>
      </c>
      <c r="AX1318" s="17" t="s">
        <v>98</v>
      </c>
      <c r="AY1318" s="17" t="s">
        <v>543</v>
      </c>
      <c r="AZ1318">
        <v>1</v>
      </c>
      <c r="BA1318">
        <v>0</v>
      </c>
      <c r="BB1318">
        <v>0</v>
      </c>
      <c r="BC1318">
        <v>0</v>
      </c>
      <c r="BD1318">
        <v>0</v>
      </c>
      <c r="BE1318">
        <v>0</v>
      </c>
      <c r="BF1318" s="17">
        <v>0</v>
      </c>
      <c r="BG1318">
        <v>1</v>
      </c>
      <c r="BH1318">
        <v>0</v>
      </c>
      <c r="BI1318" s="17">
        <v>0</v>
      </c>
      <c r="BJ1318">
        <v>4842</v>
      </c>
      <c r="BK1318">
        <v>4763</v>
      </c>
      <c r="BL1318" s="90">
        <f t="shared" si="308"/>
        <v>38.65</v>
      </c>
      <c r="BM1318">
        <v>1</v>
      </c>
      <c r="BN1318">
        <v>0</v>
      </c>
      <c r="BO1318">
        <v>0</v>
      </c>
      <c r="BP1318">
        <v>0</v>
      </c>
      <c r="BQ1318">
        <v>0</v>
      </c>
      <c r="BR1318">
        <v>0</v>
      </c>
      <c r="BS1318">
        <v>0</v>
      </c>
      <c r="BT1318" s="17">
        <v>0</v>
      </c>
      <c r="BU1318">
        <v>0</v>
      </c>
      <c r="BV1318">
        <v>0</v>
      </c>
      <c r="BW1318">
        <v>0</v>
      </c>
      <c r="BX1318" s="17">
        <v>1</v>
      </c>
      <c r="BY1318">
        <v>0</v>
      </c>
      <c r="BZ1318">
        <v>0</v>
      </c>
      <c r="CA1318">
        <v>0</v>
      </c>
      <c r="CB1318">
        <v>0</v>
      </c>
      <c r="CC1318" s="17">
        <v>0</v>
      </c>
      <c r="CD1318">
        <v>0</v>
      </c>
      <c r="CE1318">
        <v>0</v>
      </c>
      <c r="CF1318">
        <v>1</v>
      </c>
      <c r="CG1318">
        <v>1</v>
      </c>
      <c r="CH1318">
        <v>0</v>
      </c>
      <c r="CI1318">
        <v>0</v>
      </c>
      <c r="CJ1318">
        <v>0</v>
      </c>
      <c r="CK1318">
        <v>0</v>
      </c>
      <c r="CL1318">
        <v>0</v>
      </c>
      <c r="CM1318">
        <v>0</v>
      </c>
      <c r="CN1318">
        <v>0</v>
      </c>
      <c r="CO1318" s="17">
        <v>0</v>
      </c>
      <c r="CP1318">
        <v>0.186</v>
      </c>
      <c r="CQ1318">
        <v>284</v>
      </c>
      <c r="CR1318">
        <v>1</v>
      </c>
      <c r="CS1318">
        <v>0</v>
      </c>
      <c r="CT1318">
        <v>7</v>
      </c>
      <c r="CZ1318" s="33" t="s">
        <v>85</v>
      </c>
    </row>
    <row r="1319" spans="1:104" x14ac:dyDescent="0.25">
      <c r="A1319">
        <v>1318</v>
      </c>
      <c r="B1319">
        <v>84</v>
      </c>
      <c r="C1319" s="24" t="s">
        <v>4152</v>
      </c>
      <c r="D1319" s="12">
        <v>5.2</v>
      </c>
      <c r="E1319" s="13">
        <f t="shared" si="305"/>
        <v>0.67357512953367882</v>
      </c>
      <c r="F1319" s="7">
        <v>7.72</v>
      </c>
      <c r="G1319" s="7">
        <f t="shared" si="299"/>
        <v>4.5264248704663217</v>
      </c>
      <c r="H1319" s="15">
        <f t="shared" si="300"/>
        <v>5.8735751295336787</v>
      </c>
      <c r="I1319" s="11">
        <f t="shared" si="295"/>
        <v>0.21139989509167173</v>
      </c>
      <c r="J1319" s="32">
        <f t="shared" si="296"/>
        <v>2.7383406099957479E-2</v>
      </c>
      <c r="K1319" s="32">
        <f t="shared" si="297"/>
        <v>36.518466561453536</v>
      </c>
      <c r="L1319" s="8">
        <v>1</v>
      </c>
      <c r="M1319" s="9">
        <v>0</v>
      </c>
      <c r="N1319" s="8">
        <v>0</v>
      </c>
      <c r="O1319" s="9">
        <v>1</v>
      </c>
      <c r="P1319" s="9">
        <v>0</v>
      </c>
      <c r="Q1319" s="9">
        <v>0</v>
      </c>
      <c r="R1319" s="9">
        <v>0</v>
      </c>
      <c r="S1319" s="8">
        <v>1278</v>
      </c>
      <c r="T1319" s="9">
        <v>3</v>
      </c>
      <c r="U1319" s="9">
        <f t="shared" si="301"/>
        <v>1274</v>
      </c>
      <c r="V1319" s="9">
        <f t="shared" si="302"/>
        <v>24</v>
      </c>
      <c r="W1319" s="7">
        <v>11.25</v>
      </c>
      <c r="X1319" s="7">
        <v>22.9</v>
      </c>
      <c r="Y1319" s="9">
        <v>1</v>
      </c>
      <c r="Z1319" s="9">
        <v>0</v>
      </c>
      <c r="AA1319" s="9">
        <v>0</v>
      </c>
      <c r="AB1319" s="9">
        <v>0</v>
      </c>
      <c r="AC1319" s="9">
        <v>1</v>
      </c>
      <c r="AD1319" s="29">
        <v>0</v>
      </c>
      <c r="AE1319" s="9">
        <v>1</v>
      </c>
      <c r="AF1319" s="9">
        <v>0</v>
      </c>
      <c r="AG1319" s="29">
        <v>0</v>
      </c>
      <c r="AH1319" s="9">
        <v>1</v>
      </c>
      <c r="AI1319" s="29">
        <v>0</v>
      </c>
      <c r="AJ1319" s="20">
        <v>1993</v>
      </c>
      <c r="AK1319" s="32">
        <v>0</v>
      </c>
      <c r="AL1319" s="32">
        <v>0.13</v>
      </c>
      <c r="AM1319" s="32">
        <f t="shared" si="306"/>
        <v>0.73</v>
      </c>
      <c r="AN1319" s="42">
        <v>0.14000000000000001</v>
      </c>
      <c r="AO1319" s="41" t="s">
        <v>98</v>
      </c>
      <c r="AP1319" s="17" t="s">
        <v>98</v>
      </c>
      <c r="AQ1319" s="32">
        <v>0</v>
      </c>
      <c r="AR1319" s="39">
        <f t="shared" si="307"/>
        <v>1</v>
      </c>
      <c r="AS1319" t="s">
        <v>98</v>
      </c>
      <c r="AT1319" s="39" t="s">
        <v>98</v>
      </c>
      <c r="AU1319">
        <v>1</v>
      </c>
      <c r="AV1319" s="17">
        <v>0</v>
      </c>
      <c r="AW1319" t="s">
        <v>98</v>
      </c>
      <c r="AX1319" s="17" t="s">
        <v>98</v>
      </c>
      <c r="AY1319" s="17" t="s">
        <v>543</v>
      </c>
      <c r="AZ1319">
        <v>1</v>
      </c>
      <c r="BA1319">
        <v>0</v>
      </c>
      <c r="BB1319">
        <v>0</v>
      </c>
      <c r="BC1319">
        <v>0</v>
      </c>
      <c r="BD1319">
        <v>0</v>
      </c>
      <c r="BE1319">
        <v>0</v>
      </c>
      <c r="BF1319" s="17">
        <v>0</v>
      </c>
      <c r="BG1319">
        <v>1</v>
      </c>
      <c r="BH1319">
        <v>0</v>
      </c>
      <c r="BI1319" s="17">
        <v>0</v>
      </c>
      <c r="BJ1319">
        <v>4843</v>
      </c>
      <c r="BK1319">
        <v>4764</v>
      </c>
      <c r="BL1319" s="90">
        <f t="shared" si="308"/>
        <v>40.15</v>
      </c>
      <c r="BM1319">
        <v>1</v>
      </c>
      <c r="BN1319">
        <v>0</v>
      </c>
      <c r="BO1319">
        <v>0</v>
      </c>
      <c r="BP1319">
        <v>0</v>
      </c>
      <c r="BQ1319">
        <v>0</v>
      </c>
      <c r="BR1319">
        <v>0</v>
      </c>
      <c r="BS1319">
        <v>0</v>
      </c>
      <c r="BT1319" s="17">
        <v>0</v>
      </c>
      <c r="BU1319">
        <v>0</v>
      </c>
      <c r="BV1319">
        <v>0</v>
      </c>
      <c r="BW1319">
        <v>0</v>
      </c>
      <c r="BX1319" s="17">
        <v>1</v>
      </c>
      <c r="BY1319">
        <v>0</v>
      </c>
      <c r="BZ1319">
        <v>0</v>
      </c>
      <c r="CA1319">
        <v>0</v>
      </c>
      <c r="CB1319">
        <v>0</v>
      </c>
      <c r="CC1319" s="17">
        <v>0</v>
      </c>
      <c r="CD1319">
        <v>0</v>
      </c>
      <c r="CE1319">
        <v>0</v>
      </c>
      <c r="CF1319">
        <v>1</v>
      </c>
      <c r="CG1319">
        <v>1</v>
      </c>
      <c r="CH1319">
        <v>0</v>
      </c>
      <c r="CI1319">
        <v>0</v>
      </c>
      <c r="CJ1319">
        <v>0</v>
      </c>
      <c r="CK1319">
        <v>0</v>
      </c>
      <c r="CL1319">
        <v>0</v>
      </c>
      <c r="CM1319">
        <v>0</v>
      </c>
      <c r="CN1319">
        <v>0</v>
      </c>
      <c r="CO1319" s="17">
        <v>0</v>
      </c>
      <c r="CP1319">
        <v>0.186</v>
      </c>
      <c r="CQ1319">
        <v>284</v>
      </c>
      <c r="CR1319">
        <v>1</v>
      </c>
      <c r="CS1319">
        <v>0</v>
      </c>
      <c r="CT1319">
        <v>7</v>
      </c>
      <c r="CZ1319" s="33" t="s">
        <v>85</v>
      </c>
    </row>
    <row r="1320" spans="1:104" x14ac:dyDescent="0.25">
      <c r="A1320">
        <v>1319</v>
      </c>
      <c r="B1320">
        <v>84</v>
      </c>
      <c r="C1320" s="24" t="s">
        <v>4152</v>
      </c>
      <c r="D1320" s="12">
        <v>3</v>
      </c>
      <c r="E1320" s="13">
        <f t="shared" si="305"/>
        <v>0.17964071856287425</v>
      </c>
      <c r="F1320" s="7">
        <v>16.7</v>
      </c>
      <c r="G1320" s="7">
        <f t="shared" si="299"/>
        <v>2.8203592814371259</v>
      </c>
      <c r="H1320" s="15">
        <f t="shared" si="300"/>
        <v>3.1796407185628741</v>
      </c>
      <c r="I1320" s="11">
        <f t="shared" si="295"/>
        <v>0.24788008835336373</v>
      </c>
      <c r="J1320" s="32">
        <f t="shared" si="296"/>
        <v>1.4843119063075675E-2</v>
      </c>
      <c r="K1320" s="32">
        <f t="shared" si="297"/>
        <v>67.371284684203559</v>
      </c>
      <c r="L1320" s="8">
        <v>1</v>
      </c>
      <c r="M1320" s="9">
        <v>0</v>
      </c>
      <c r="N1320" s="8">
        <v>0</v>
      </c>
      <c r="O1320" s="9">
        <v>1</v>
      </c>
      <c r="P1320" s="9">
        <v>0</v>
      </c>
      <c r="Q1320" s="9">
        <v>0</v>
      </c>
      <c r="R1320" s="9">
        <v>0</v>
      </c>
      <c r="S1320" s="8">
        <v>4278</v>
      </c>
      <c r="T1320" s="9">
        <v>17</v>
      </c>
      <c r="U1320" s="9">
        <f t="shared" si="301"/>
        <v>4260</v>
      </c>
      <c r="V1320" s="9">
        <f t="shared" si="302"/>
        <v>24</v>
      </c>
      <c r="W1320" s="7">
        <v>10.76</v>
      </c>
      <c r="X1320" s="7">
        <v>21.89</v>
      </c>
      <c r="Y1320" s="9">
        <v>1</v>
      </c>
      <c r="Z1320" s="9">
        <v>0</v>
      </c>
      <c r="AA1320" s="9">
        <v>0</v>
      </c>
      <c r="AB1320" s="9">
        <v>0</v>
      </c>
      <c r="AC1320" s="9">
        <v>1</v>
      </c>
      <c r="AD1320" s="29">
        <v>0</v>
      </c>
      <c r="AE1320" s="9">
        <v>1</v>
      </c>
      <c r="AF1320" s="9">
        <v>0</v>
      </c>
      <c r="AG1320" s="29">
        <v>0</v>
      </c>
      <c r="AH1320" s="9">
        <v>1</v>
      </c>
      <c r="AI1320" s="29">
        <v>0</v>
      </c>
      <c r="AJ1320" s="20">
        <v>1984</v>
      </c>
      <c r="AK1320" s="32">
        <v>0</v>
      </c>
      <c r="AL1320" s="32">
        <v>0.21</v>
      </c>
      <c r="AM1320" s="32">
        <f t="shared" si="306"/>
        <v>0.69800000000000006</v>
      </c>
      <c r="AN1320" s="42">
        <v>9.1999999999999998E-2</v>
      </c>
      <c r="AO1320" s="41" t="s">
        <v>98</v>
      </c>
      <c r="AP1320" s="17" t="s">
        <v>98</v>
      </c>
      <c r="AQ1320" s="32">
        <v>1</v>
      </c>
      <c r="AR1320" s="39">
        <f t="shared" si="307"/>
        <v>0</v>
      </c>
      <c r="AS1320" t="s">
        <v>98</v>
      </c>
      <c r="AT1320" s="39" t="s">
        <v>98</v>
      </c>
      <c r="AU1320">
        <v>1</v>
      </c>
      <c r="AV1320" s="17">
        <v>0</v>
      </c>
      <c r="AW1320" t="s">
        <v>98</v>
      </c>
      <c r="AX1320" s="17" t="s">
        <v>98</v>
      </c>
      <c r="AY1320" s="17" t="s">
        <v>543</v>
      </c>
      <c r="AZ1320">
        <v>1</v>
      </c>
      <c r="BA1320">
        <v>0</v>
      </c>
      <c r="BB1320">
        <v>0</v>
      </c>
      <c r="BC1320">
        <v>0</v>
      </c>
      <c r="BD1320">
        <v>0</v>
      </c>
      <c r="BE1320">
        <v>0</v>
      </c>
      <c r="BF1320" s="17">
        <v>0</v>
      </c>
      <c r="BG1320">
        <v>1</v>
      </c>
      <c r="BH1320">
        <v>0</v>
      </c>
      <c r="BI1320" s="17">
        <v>0</v>
      </c>
      <c r="BJ1320">
        <v>4842</v>
      </c>
      <c r="BK1320">
        <v>4763</v>
      </c>
      <c r="BL1320" s="90">
        <f t="shared" si="308"/>
        <v>38.65</v>
      </c>
      <c r="BM1320">
        <v>1</v>
      </c>
      <c r="BN1320">
        <v>0</v>
      </c>
      <c r="BO1320">
        <v>0</v>
      </c>
      <c r="BP1320">
        <v>0</v>
      </c>
      <c r="BQ1320">
        <v>0</v>
      </c>
      <c r="BR1320">
        <v>0</v>
      </c>
      <c r="BS1320">
        <v>0</v>
      </c>
      <c r="BT1320" s="17">
        <v>0</v>
      </c>
      <c r="BU1320">
        <v>0</v>
      </c>
      <c r="BV1320">
        <v>0</v>
      </c>
      <c r="BW1320">
        <v>0</v>
      </c>
      <c r="BX1320" s="17">
        <v>1</v>
      </c>
      <c r="BY1320">
        <v>0</v>
      </c>
      <c r="BZ1320">
        <v>0</v>
      </c>
      <c r="CA1320">
        <v>0</v>
      </c>
      <c r="CB1320">
        <v>0</v>
      </c>
      <c r="CC1320" s="17">
        <v>0</v>
      </c>
      <c r="CD1320">
        <v>0</v>
      </c>
      <c r="CE1320">
        <v>0</v>
      </c>
      <c r="CF1320">
        <v>1</v>
      </c>
      <c r="CG1320">
        <v>1</v>
      </c>
      <c r="CH1320">
        <v>0</v>
      </c>
      <c r="CI1320">
        <v>0</v>
      </c>
      <c r="CJ1320">
        <v>0</v>
      </c>
      <c r="CK1320">
        <v>0</v>
      </c>
      <c r="CL1320">
        <v>1</v>
      </c>
      <c r="CM1320">
        <v>0</v>
      </c>
      <c r="CN1320">
        <v>0</v>
      </c>
      <c r="CO1320" s="17">
        <v>1</v>
      </c>
      <c r="CP1320">
        <v>0.186</v>
      </c>
      <c r="CQ1320">
        <v>284</v>
      </c>
      <c r="CR1320">
        <v>1</v>
      </c>
      <c r="CS1320">
        <v>0</v>
      </c>
      <c r="CT1320">
        <v>7</v>
      </c>
      <c r="CZ1320" s="33" t="s">
        <v>85</v>
      </c>
    </row>
    <row r="1321" spans="1:104" x14ac:dyDescent="0.25">
      <c r="A1321">
        <v>1320</v>
      </c>
      <c r="B1321">
        <v>84</v>
      </c>
      <c r="C1321" s="24" t="s">
        <v>4152</v>
      </c>
      <c r="D1321" s="12">
        <v>4.9000000000000004</v>
      </c>
      <c r="E1321" s="13">
        <f t="shared" si="305"/>
        <v>0.34098816979819074</v>
      </c>
      <c r="F1321" s="7">
        <v>14.37</v>
      </c>
      <c r="G1321" s="7">
        <f t="shared" si="299"/>
        <v>4.5590118302018094</v>
      </c>
      <c r="H1321" s="15">
        <f t="shared" si="300"/>
        <v>5.2409881697981913</v>
      </c>
      <c r="I1321" s="11">
        <f t="shared" si="295"/>
        <v>0.31734174799757642</v>
      </c>
      <c r="J1321" s="32">
        <f t="shared" si="296"/>
        <v>2.2083628949031067E-2</v>
      </c>
      <c r="K1321" s="32">
        <f t="shared" si="297"/>
        <v>45.282412700738462</v>
      </c>
      <c r="L1321" s="8">
        <v>1</v>
      </c>
      <c r="M1321" s="9">
        <v>0</v>
      </c>
      <c r="N1321" s="8">
        <v>0</v>
      </c>
      <c r="O1321" s="9">
        <v>1</v>
      </c>
      <c r="P1321" s="9">
        <v>0</v>
      </c>
      <c r="Q1321" s="9">
        <v>0</v>
      </c>
      <c r="R1321" s="9">
        <v>0</v>
      </c>
      <c r="S1321" s="8">
        <v>1862</v>
      </c>
      <c r="T1321" s="9">
        <v>17</v>
      </c>
      <c r="U1321" s="9">
        <f t="shared" si="301"/>
        <v>1844</v>
      </c>
      <c r="V1321" s="9">
        <f t="shared" si="302"/>
        <v>24</v>
      </c>
      <c r="W1321" s="7">
        <v>11.25</v>
      </c>
      <c r="X1321" s="7">
        <v>22.9</v>
      </c>
      <c r="Y1321" s="9">
        <v>1</v>
      </c>
      <c r="Z1321" s="9">
        <v>0</v>
      </c>
      <c r="AA1321" s="9">
        <v>0</v>
      </c>
      <c r="AB1321" s="9">
        <v>0</v>
      </c>
      <c r="AC1321" s="9">
        <v>1</v>
      </c>
      <c r="AD1321" s="29">
        <v>0</v>
      </c>
      <c r="AE1321" s="9">
        <v>1</v>
      </c>
      <c r="AF1321" s="9">
        <v>0</v>
      </c>
      <c r="AG1321" s="29">
        <v>0</v>
      </c>
      <c r="AH1321" s="9">
        <v>1</v>
      </c>
      <c r="AI1321" s="29">
        <v>0</v>
      </c>
      <c r="AJ1321" s="20">
        <v>1993</v>
      </c>
      <c r="AK1321" s="32">
        <v>0</v>
      </c>
      <c r="AL1321" s="32">
        <v>0.13</v>
      </c>
      <c r="AM1321" s="32">
        <f t="shared" si="306"/>
        <v>0.73</v>
      </c>
      <c r="AN1321" s="42">
        <v>0.14000000000000001</v>
      </c>
      <c r="AO1321" s="41" t="s">
        <v>98</v>
      </c>
      <c r="AP1321" s="17" t="s">
        <v>98</v>
      </c>
      <c r="AQ1321" s="32">
        <v>1</v>
      </c>
      <c r="AR1321" s="39">
        <f t="shared" si="307"/>
        <v>0</v>
      </c>
      <c r="AS1321" t="s">
        <v>98</v>
      </c>
      <c r="AT1321" s="39" t="s">
        <v>98</v>
      </c>
      <c r="AU1321">
        <v>1</v>
      </c>
      <c r="AV1321" s="17">
        <v>0</v>
      </c>
      <c r="AW1321" t="s">
        <v>98</v>
      </c>
      <c r="AX1321" s="17" t="s">
        <v>98</v>
      </c>
      <c r="AY1321" s="17" t="s">
        <v>543</v>
      </c>
      <c r="AZ1321">
        <v>1</v>
      </c>
      <c r="BA1321">
        <v>0</v>
      </c>
      <c r="BB1321">
        <v>0</v>
      </c>
      <c r="BC1321">
        <v>0</v>
      </c>
      <c r="BD1321">
        <v>0</v>
      </c>
      <c r="BE1321">
        <v>0</v>
      </c>
      <c r="BF1321" s="17">
        <v>0</v>
      </c>
      <c r="BG1321">
        <v>1</v>
      </c>
      <c r="BH1321">
        <v>0</v>
      </c>
      <c r="BI1321" s="17">
        <v>0</v>
      </c>
      <c r="BJ1321">
        <v>4843</v>
      </c>
      <c r="BK1321">
        <v>4764</v>
      </c>
      <c r="BL1321" s="90">
        <f t="shared" si="308"/>
        <v>40.15</v>
      </c>
      <c r="BM1321">
        <v>1</v>
      </c>
      <c r="BN1321">
        <v>0</v>
      </c>
      <c r="BO1321">
        <v>0</v>
      </c>
      <c r="BP1321">
        <v>0</v>
      </c>
      <c r="BQ1321">
        <v>0</v>
      </c>
      <c r="BR1321">
        <v>0</v>
      </c>
      <c r="BS1321">
        <v>0</v>
      </c>
      <c r="BT1321" s="17">
        <v>0</v>
      </c>
      <c r="BU1321">
        <v>0</v>
      </c>
      <c r="BV1321">
        <v>0</v>
      </c>
      <c r="BW1321">
        <v>0</v>
      </c>
      <c r="BX1321" s="17">
        <v>1</v>
      </c>
      <c r="BY1321">
        <v>0</v>
      </c>
      <c r="BZ1321">
        <v>0</v>
      </c>
      <c r="CA1321">
        <v>0</v>
      </c>
      <c r="CB1321">
        <v>0</v>
      </c>
      <c r="CC1321" s="17">
        <v>0</v>
      </c>
      <c r="CD1321">
        <v>0</v>
      </c>
      <c r="CE1321">
        <v>0</v>
      </c>
      <c r="CF1321">
        <v>1</v>
      </c>
      <c r="CG1321">
        <v>1</v>
      </c>
      <c r="CH1321">
        <v>0</v>
      </c>
      <c r="CI1321">
        <v>0</v>
      </c>
      <c r="CJ1321">
        <v>0</v>
      </c>
      <c r="CK1321">
        <v>0</v>
      </c>
      <c r="CL1321">
        <v>1</v>
      </c>
      <c r="CM1321">
        <v>0</v>
      </c>
      <c r="CN1321">
        <v>0</v>
      </c>
      <c r="CO1321" s="17">
        <v>1</v>
      </c>
      <c r="CP1321">
        <v>0.186</v>
      </c>
      <c r="CQ1321">
        <v>284</v>
      </c>
      <c r="CR1321">
        <v>1</v>
      </c>
      <c r="CS1321">
        <v>0</v>
      </c>
      <c r="CT1321">
        <v>7</v>
      </c>
      <c r="CZ1321" s="33" t="s">
        <v>85</v>
      </c>
    </row>
    <row r="1322" spans="1:104" x14ac:dyDescent="0.25">
      <c r="A1322">
        <v>1321</v>
      </c>
      <c r="B1322">
        <v>84</v>
      </c>
      <c r="C1322" s="24" t="s">
        <v>4152</v>
      </c>
      <c r="D1322" s="12">
        <v>4.8</v>
      </c>
      <c r="E1322" s="13">
        <f t="shared" si="305"/>
        <v>0.20227560050568899</v>
      </c>
      <c r="F1322" s="7">
        <v>23.73</v>
      </c>
      <c r="G1322" s="7">
        <f t="shared" si="299"/>
        <v>4.5977243994943109</v>
      </c>
      <c r="H1322" s="15">
        <f t="shared" si="300"/>
        <v>5.0022756005056888</v>
      </c>
      <c r="I1322" s="11">
        <f t="shared" si="295"/>
        <v>0.34653921998542769</v>
      </c>
      <c r="J1322" s="32">
        <f t="shared" si="296"/>
        <v>1.4603422671109468E-2</v>
      </c>
      <c r="K1322" s="32">
        <f t="shared" si="297"/>
        <v>68.477097631251866</v>
      </c>
      <c r="L1322" s="8">
        <v>1</v>
      </c>
      <c r="M1322" s="9">
        <v>0</v>
      </c>
      <c r="N1322" s="8">
        <v>0</v>
      </c>
      <c r="O1322" s="9">
        <v>1</v>
      </c>
      <c r="P1322" s="9">
        <v>0</v>
      </c>
      <c r="Q1322" s="9">
        <v>0</v>
      </c>
      <c r="R1322" s="9">
        <v>0</v>
      </c>
      <c r="S1322" s="8">
        <v>4144</v>
      </c>
      <c r="T1322" s="9">
        <v>17</v>
      </c>
      <c r="U1322" s="9">
        <f t="shared" si="301"/>
        <v>4126</v>
      </c>
      <c r="V1322" s="9">
        <f t="shared" si="302"/>
        <v>24</v>
      </c>
      <c r="W1322" s="7">
        <v>10.76</v>
      </c>
      <c r="X1322" s="7">
        <v>21.89</v>
      </c>
      <c r="Y1322" s="9">
        <v>1</v>
      </c>
      <c r="Z1322" s="9">
        <v>0</v>
      </c>
      <c r="AA1322" s="9">
        <v>0</v>
      </c>
      <c r="AB1322" s="9">
        <v>0</v>
      </c>
      <c r="AC1322" s="9">
        <v>1</v>
      </c>
      <c r="AD1322" s="29">
        <v>0</v>
      </c>
      <c r="AE1322" s="9">
        <v>1</v>
      </c>
      <c r="AF1322" s="9">
        <v>0</v>
      </c>
      <c r="AG1322" s="29">
        <v>0</v>
      </c>
      <c r="AH1322" s="9">
        <v>1</v>
      </c>
      <c r="AI1322" s="29">
        <v>0</v>
      </c>
      <c r="AJ1322" s="20">
        <v>1984</v>
      </c>
      <c r="AK1322" s="32">
        <v>0</v>
      </c>
      <c r="AL1322" s="32">
        <v>0.21</v>
      </c>
      <c r="AM1322" s="32">
        <f t="shared" si="306"/>
        <v>0.69800000000000006</v>
      </c>
      <c r="AN1322" s="42">
        <v>9.1999999999999998E-2</v>
      </c>
      <c r="AO1322" s="41" t="s">
        <v>98</v>
      </c>
      <c r="AP1322" s="17" t="s">
        <v>98</v>
      </c>
      <c r="AQ1322" s="32">
        <v>0</v>
      </c>
      <c r="AR1322" s="39">
        <f t="shared" si="307"/>
        <v>1</v>
      </c>
      <c r="AS1322" t="s">
        <v>98</v>
      </c>
      <c r="AT1322" s="39" t="s">
        <v>98</v>
      </c>
      <c r="AU1322">
        <v>1</v>
      </c>
      <c r="AV1322" s="17">
        <v>0</v>
      </c>
      <c r="AW1322" t="s">
        <v>98</v>
      </c>
      <c r="AX1322" s="17" t="s">
        <v>98</v>
      </c>
      <c r="AY1322" s="17" t="s">
        <v>543</v>
      </c>
      <c r="AZ1322">
        <v>1</v>
      </c>
      <c r="BA1322">
        <v>0</v>
      </c>
      <c r="BB1322">
        <v>0</v>
      </c>
      <c r="BC1322">
        <v>0</v>
      </c>
      <c r="BD1322">
        <v>0</v>
      </c>
      <c r="BE1322">
        <v>0</v>
      </c>
      <c r="BF1322" s="17">
        <v>0</v>
      </c>
      <c r="BG1322">
        <v>1</v>
      </c>
      <c r="BH1322">
        <v>0</v>
      </c>
      <c r="BI1322" s="17">
        <v>0</v>
      </c>
      <c r="BJ1322">
        <v>4842</v>
      </c>
      <c r="BK1322">
        <v>4763</v>
      </c>
      <c r="BL1322" s="90">
        <f t="shared" si="308"/>
        <v>38.65</v>
      </c>
      <c r="BM1322">
        <v>1</v>
      </c>
      <c r="BN1322">
        <v>0</v>
      </c>
      <c r="BO1322">
        <v>0</v>
      </c>
      <c r="BP1322">
        <v>0</v>
      </c>
      <c r="BQ1322">
        <v>0</v>
      </c>
      <c r="BR1322">
        <v>0</v>
      </c>
      <c r="BS1322">
        <v>0</v>
      </c>
      <c r="BT1322" s="17">
        <v>0</v>
      </c>
      <c r="BU1322">
        <v>0</v>
      </c>
      <c r="BV1322">
        <v>0</v>
      </c>
      <c r="BW1322">
        <v>0</v>
      </c>
      <c r="BX1322" s="17">
        <v>1</v>
      </c>
      <c r="BY1322">
        <v>0</v>
      </c>
      <c r="BZ1322">
        <v>0</v>
      </c>
      <c r="CA1322">
        <v>0</v>
      </c>
      <c r="CB1322">
        <v>0</v>
      </c>
      <c r="CC1322" s="17">
        <v>0</v>
      </c>
      <c r="CD1322">
        <v>0</v>
      </c>
      <c r="CE1322">
        <v>0</v>
      </c>
      <c r="CF1322">
        <v>1</v>
      </c>
      <c r="CG1322">
        <v>1</v>
      </c>
      <c r="CH1322">
        <v>0</v>
      </c>
      <c r="CI1322">
        <v>0</v>
      </c>
      <c r="CJ1322">
        <v>0</v>
      </c>
      <c r="CK1322">
        <v>0</v>
      </c>
      <c r="CL1322">
        <v>1</v>
      </c>
      <c r="CM1322">
        <v>0</v>
      </c>
      <c r="CN1322">
        <v>0</v>
      </c>
      <c r="CO1322" s="17">
        <v>1</v>
      </c>
      <c r="CP1322">
        <v>0.186</v>
      </c>
      <c r="CQ1322">
        <v>284</v>
      </c>
      <c r="CR1322">
        <v>1</v>
      </c>
      <c r="CS1322">
        <v>0</v>
      </c>
      <c r="CT1322">
        <v>7</v>
      </c>
      <c r="CZ1322" s="33" t="s">
        <v>85</v>
      </c>
    </row>
    <row r="1323" spans="1:104" x14ac:dyDescent="0.25">
      <c r="A1323">
        <v>1322</v>
      </c>
      <c r="B1323">
        <v>84</v>
      </c>
      <c r="C1323" s="24" t="s">
        <v>4152</v>
      </c>
      <c r="D1323" s="12">
        <v>5.2</v>
      </c>
      <c r="E1323" s="13">
        <f t="shared" si="305"/>
        <v>0.35422343324250682</v>
      </c>
      <c r="F1323" s="7">
        <v>14.68</v>
      </c>
      <c r="G1323" s="7">
        <f t="shared" si="299"/>
        <v>4.8457765667574932</v>
      </c>
      <c r="H1323" s="15">
        <f t="shared" si="300"/>
        <v>5.5542234332425071</v>
      </c>
      <c r="I1323" s="11">
        <f t="shared" si="295"/>
        <v>0.33239372085291063</v>
      </c>
      <c r="J1323" s="32">
        <f t="shared" si="296"/>
        <v>2.2642624036301812E-2</v>
      </c>
      <c r="K1323" s="32">
        <f t="shared" si="297"/>
        <v>44.164492525104372</v>
      </c>
      <c r="L1323" s="8">
        <v>1</v>
      </c>
      <c r="M1323" s="9">
        <v>0</v>
      </c>
      <c r="N1323" s="8">
        <v>0</v>
      </c>
      <c r="O1323" s="9">
        <v>1</v>
      </c>
      <c r="P1323" s="9">
        <v>0</v>
      </c>
      <c r="Q1323" s="9">
        <v>0</v>
      </c>
      <c r="R1323" s="9">
        <v>0</v>
      </c>
      <c r="S1323" s="8">
        <v>1753</v>
      </c>
      <c r="T1323" s="9">
        <v>17</v>
      </c>
      <c r="U1323" s="9">
        <f t="shared" si="301"/>
        <v>1735</v>
      </c>
      <c r="V1323" s="9">
        <f t="shared" si="302"/>
        <v>24</v>
      </c>
      <c r="W1323" s="7">
        <v>11.25</v>
      </c>
      <c r="X1323" s="7">
        <v>22.9</v>
      </c>
      <c r="Y1323" s="9">
        <v>1</v>
      </c>
      <c r="Z1323" s="9">
        <v>0</v>
      </c>
      <c r="AA1323" s="9">
        <v>0</v>
      </c>
      <c r="AB1323" s="9">
        <v>0</v>
      </c>
      <c r="AC1323" s="9">
        <v>1</v>
      </c>
      <c r="AD1323" s="29">
        <v>0</v>
      </c>
      <c r="AE1323" s="9">
        <v>1</v>
      </c>
      <c r="AF1323" s="9">
        <v>0</v>
      </c>
      <c r="AG1323" s="29">
        <v>0</v>
      </c>
      <c r="AH1323" s="9">
        <v>1</v>
      </c>
      <c r="AI1323" s="29">
        <v>0</v>
      </c>
      <c r="AJ1323" s="20">
        <v>1993</v>
      </c>
      <c r="AK1323" s="32">
        <v>0</v>
      </c>
      <c r="AL1323" s="32">
        <v>0.13</v>
      </c>
      <c r="AM1323" s="32">
        <f t="shared" si="306"/>
        <v>0.73</v>
      </c>
      <c r="AN1323" s="42">
        <v>0.14000000000000001</v>
      </c>
      <c r="AO1323" s="41" t="s">
        <v>98</v>
      </c>
      <c r="AP1323" s="17" t="s">
        <v>98</v>
      </c>
      <c r="AQ1323" s="32">
        <v>0</v>
      </c>
      <c r="AR1323" s="39">
        <f t="shared" si="307"/>
        <v>1</v>
      </c>
      <c r="AS1323" t="s">
        <v>98</v>
      </c>
      <c r="AT1323" s="39" t="s">
        <v>98</v>
      </c>
      <c r="AU1323">
        <v>1</v>
      </c>
      <c r="AV1323" s="17">
        <v>0</v>
      </c>
      <c r="AW1323" t="s">
        <v>98</v>
      </c>
      <c r="AX1323" s="17" t="s">
        <v>98</v>
      </c>
      <c r="AY1323" s="17" t="s">
        <v>543</v>
      </c>
      <c r="AZ1323">
        <v>1</v>
      </c>
      <c r="BA1323">
        <v>0</v>
      </c>
      <c r="BB1323">
        <v>0</v>
      </c>
      <c r="BC1323">
        <v>0</v>
      </c>
      <c r="BD1323">
        <v>0</v>
      </c>
      <c r="BE1323">
        <v>0</v>
      </c>
      <c r="BF1323" s="17">
        <v>0</v>
      </c>
      <c r="BG1323">
        <v>1</v>
      </c>
      <c r="BH1323">
        <v>0</v>
      </c>
      <c r="BI1323" s="17">
        <v>0</v>
      </c>
      <c r="BJ1323">
        <v>4843</v>
      </c>
      <c r="BK1323">
        <v>4764</v>
      </c>
      <c r="BL1323" s="90">
        <f t="shared" si="308"/>
        <v>40.15</v>
      </c>
      <c r="BM1323">
        <v>1</v>
      </c>
      <c r="BN1323">
        <v>0</v>
      </c>
      <c r="BO1323">
        <v>0</v>
      </c>
      <c r="BP1323">
        <v>0</v>
      </c>
      <c r="BQ1323">
        <v>0</v>
      </c>
      <c r="BR1323">
        <v>0</v>
      </c>
      <c r="BS1323">
        <v>0</v>
      </c>
      <c r="BT1323" s="17">
        <v>0</v>
      </c>
      <c r="BU1323">
        <v>0</v>
      </c>
      <c r="BV1323">
        <v>0</v>
      </c>
      <c r="BW1323">
        <v>0</v>
      </c>
      <c r="BX1323" s="17">
        <v>1</v>
      </c>
      <c r="BY1323">
        <v>0</v>
      </c>
      <c r="BZ1323">
        <v>0</v>
      </c>
      <c r="CA1323">
        <v>0</v>
      </c>
      <c r="CB1323">
        <v>0</v>
      </c>
      <c r="CC1323" s="17">
        <v>0</v>
      </c>
      <c r="CD1323">
        <v>0</v>
      </c>
      <c r="CE1323">
        <v>0</v>
      </c>
      <c r="CF1323">
        <v>1</v>
      </c>
      <c r="CG1323">
        <v>1</v>
      </c>
      <c r="CH1323">
        <v>0</v>
      </c>
      <c r="CI1323">
        <v>0</v>
      </c>
      <c r="CJ1323">
        <v>0</v>
      </c>
      <c r="CK1323">
        <v>0</v>
      </c>
      <c r="CL1323">
        <v>1</v>
      </c>
      <c r="CM1323">
        <v>0</v>
      </c>
      <c r="CN1323">
        <v>0</v>
      </c>
      <c r="CO1323" s="17">
        <v>1</v>
      </c>
      <c r="CP1323">
        <v>0.186</v>
      </c>
      <c r="CQ1323">
        <v>284</v>
      </c>
      <c r="CR1323">
        <v>1</v>
      </c>
      <c r="CS1323">
        <v>0</v>
      </c>
      <c r="CT1323">
        <v>7</v>
      </c>
      <c r="CZ1323" s="33" t="s">
        <v>85</v>
      </c>
    </row>
    <row r="1324" spans="1:104" x14ac:dyDescent="0.25">
      <c r="A1324">
        <v>1323</v>
      </c>
      <c r="B1324">
        <v>84</v>
      </c>
      <c r="C1324" s="24" t="s">
        <v>4152</v>
      </c>
      <c r="D1324" s="12">
        <v>3.1</v>
      </c>
      <c r="E1324" s="13">
        <f t="shared" si="305"/>
        <v>0.23682200152788388</v>
      </c>
      <c r="F1324" s="7">
        <v>13.09</v>
      </c>
      <c r="G1324" s="7">
        <f t="shared" si="299"/>
        <v>2.8631779984721164</v>
      </c>
      <c r="H1324" s="15">
        <f t="shared" si="300"/>
        <v>3.3368220015278838</v>
      </c>
      <c r="I1324" s="11">
        <f t="shared" si="295"/>
        <v>0.27387885546925828</v>
      </c>
      <c r="J1324" s="32">
        <f t="shared" si="296"/>
        <v>2.0922754428514767E-2</v>
      </c>
      <c r="K1324" s="32">
        <f t="shared" si="297"/>
        <v>47.794854325544293</v>
      </c>
      <c r="L1324" s="8">
        <v>1</v>
      </c>
      <c r="M1324" s="9">
        <v>0</v>
      </c>
      <c r="N1324" s="8">
        <v>0</v>
      </c>
      <c r="O1324" s="9">
        <v>1</v>
      </c>
      <c r="P1324" s="9">
        <v>0</v>
      </c>
      <c r="Q1324" s="9">
        <v>0</v>
      </c>
      <c r="R1324" s="9">
        <v>0</v>
      </c>
      <c r="S1324" s="8">
        <v>2131</v>
      </c>
      <c r="T1324" s="9">
        <v>17</v>
      </c>
      <c r="U1324" s="9">
        <f t="shared" si="301"/>
        <v>2113</v>
      </c>
      <c r="V1324" s="9">
        <f t="shared" si="302"/>
        <v>24</v>
      </c>
      <c r="W1324" s="7">
        <v>10.75</v>
      </c>
      <c r="X1324" s="7">
        <v>20.11</v>
      </c>
      <c r="Y1324" s="9">
        <v>1</v>
      </c>
      <c r="Z1324" s="9">
        <v>0</v>
      </c>
      <c r="AA1324" s="9">
        <v>0</v>
      </c>
      <c r="AB1324" s="9">
        <v>0</v>
      </c>
      <c r="AC1324" s="9">
        <v>1</v>
      </c>
      <c r="AD1324" s="29">
        <v>0</v>
      </c>
      <c r="AE1324" s="9">
        <v>1</v>
      </c>
      <c r="AF1324" s="9">
        <v>0</v>
      </c>
      <c r="AG1324" s="29">
        <v>0</v>
      </c>
      <c r="AH1324" s="9">
        <v>1</v>
      </c>
      <c r="AI1324" s="29">
        <v>0</v>
      </c>
      <c r="AJ1324" s="20">
        <v>1984</v>
      </c>
      <c r="AK1324" s="32">
        <v>0</v>
      </c>
      <c r="AL1324" s="32">
        <v>0.28000000000000003</v>
      </c>
      <c r="AM1324" s="32">
        <f t="shared" si="306"/>
        <v>0.61199999999999999</v>
      </c>
      <c r="AN1324" s="42">
        <v>0.108</v>
      </c>
      <c r="AO1324" s="41" t="s">
        <v>98</v>
      </c>
      <c r="AP1324" s="17" t="s">
        <v>98</v>
      </c>
      <c r="AQ1324" s="32">
        <v>1</v>
      </c>
      <c r="AR1324" s="39">
        <f t="shared" si="307"/>
        <v>0</v>
      </c>
      <c r="AS1324" t="s">
        <v>98</v>
      </c>
      <c r="AT1324" s="39" t="s">
        <v>98</v>
      </c>
      <c r="AU1324">
        <v>1</v>
      </c>
      <c r="AV1324" s="17">
        <v>0</v>
      </c>
      <c r="AW1324" t="s">
        <v>98</v>
      </c>
      <c r="AX1324" s="17" t="s">
        <v>98</v>
      </c>
      <c r="AY1324" s="17" t="s">
        <v>544</v>
      </c>
      <c r="AZ1324">
        <v>1</v>
      </c>
      <c r="BA1324">
        <v>0</v>
      </c>
      <c r="BB1324">
        <v>0</v>
      </c>
      <c r="BC1324">
        <v>0</v>
      </c>
      <c r="BD1324">
        <v>0</v>
      </c>
      <c r="BE1324">
        <v>0</v>
      </c>
      <c r="BF1324" s="17">
        <v>0</v>
      </c>
      <c r="BG1324">
        <v>1</v>
      </c>
      <c r="BH1324">
        <v>0</v>
      </c>
      <c r="BI1324" s="17">
        <v>0</v>
      </c>
      <c r="BJ1324">
        <v>4455</v>
      </c>
      <c r="BK1324" t="s">
        <v>98</v>
      </c>
      <c r="BL1324" s="90">
        <f t="shared" si="308"/>
        <v>36.86</v>
      </c>
      <c r="BM1324">
        <v>1</v>
      </c>
      <c r="BN1324">
        <v>0</v>
      </c>
      <c r="BO1324">
        <v>0</v>
      </c>
      <c r="BP1324">
        <v>0</v>
      </c>
      <c r="BQ1324">
        <v>0</v>
      </c>
      <c r="BR1324">
        <v>0</v>
      </c>
      <c r="BS1324">
        <v>0</v>
      </c>
      <c r="BT1324" s="17">
        <v>0</v>
      </c>
      <c r="BU1324">
        <v>0</v>
      </c>
      <c r="BV1324">
        <v>0</v>
      </c>
      <c r="BW1324">
        <v>0</v>
      </c>
      <c r="BX1324" s="17">
        <v>1</v>
      </c>
      <c r="BY1324">
        <v>0</v>
      </c>
      <c r="BZ1324">
        <v>0</v>
      </c>
      <c r="CA1324">
        <v>0</v>
      </c>
      <c r="CB1324">
        <v>0</v>
      </c>
      <c r="CC1324" s="17">
        <v>0</v>
      </c>
      <c r="CD1324">
        <v>0</v>
      </c>
      <c r="CE1324">
        <v>0</v>
      </c>
      <c r="CF1324">
        <v>1</v>
      </c>
      <c r="CG1324">
        <v>1</v>
      </c>
      <c r="CH1324">
        <v>0</v>
      </c>
      <c r="CI1324">
        <v>0</v>
      </c>
      <c r="CJ1324">
        <v>0</v>
      </c>
      <c r="CK1324">
        <v>0</v>
      </c>
      <c r="CL1324">
        <v>1</v>
      </c>
      <c r="CM1324">
        <v>0</v>
      </c>
      <c r="CN1324">
        <v>0</v>
      </c>
      <c r="CO1324" s="17">
        <v>1</v>
      </c>
      <c r="CP1324">
        <v>0.186</v>
      </c>
      <c r="CQ1324">
        <v>284</v>
      </c>
      <c r="CR1324">
        <v>1</v>
      </c>
      <c r="CS1324">
        <v>0</v>
      </c>
      <c r="CT1324">
        <v>7</v>
      </c>
      <c r="CZ1324" s="33" t="s">
        <v>85</v>
      </c>
    </row>
    <row r="1325" spans="1:104" x14ac:dyDescent="0.25">
      <c r="A1325">
        <v>1324</v>
      </c>
      <c r="B1325">
        <v>84</v>
      </c>
      <c r="C1325" s="24" t="s">
        <v>4152</v>
      </c>
      <c r="D1325" s="12">
        <v>4.8</v>
      </c>
      <c r="E1325" s="13">
        <f t="shared" si="305"/>
        <v>0.29758214507129571</v>
      </c>
      <c r="F1325" s="7">
        <v>16.13</v>
      </c>
      <c r="G1325" s="7">
        <f t="shared" si="299"/>
        <v>4.5024178549287042</v>
      </c>
      <c r="H1325" s="15">
        <f t="shared" si="300"/>
        <v>5.0975821450712955</v>
      </c>
      <c r="I1325" s="11">
        <f t="shared" si="295"/>
        <v>0.36057169116734039</v>
      </c>
      <c r="J1325" s="32">
        <f t="shared" si="296"/>
        <v>2.2354103606158731E-2</v>
      </c>
      <c r="K1325" s="32">
        <f t="shared" si="297"/>
        <v>44.734515756851557</v>
      </c>
      <c r="L1325" s="8">
        <v>1</v>
      </c>
      <c r="M1325" s="9">
        <v>0</v>
      </c>
      <c r="N1325" s="8">
        <v>0</v>
      </c>
      <c r="O1325" s="9">
        <v>1</v>
      </c>
      <c r="P1325" s="9">
        <v>0</v>
      </c>
      <c r="Q1325" s="9">
        <v>0</v>
      </c>
      <c r="R1325" s="9">
        <v>0</v>
      </c>
      <c r="S1325" s="8">
        <v>1759</v>
      </c>
      <c r="T1325" s="9">
        <v>17</v>
      </c>
      <c r="U1325" s="9">
        <f t="shared" si="301"/>
        <v>1741</v>
      </c>
      <c r="V1325" s="9">
        <f t="shared" si="302"/>
        <v>24</v>
      </c>
      <c r="W1325" s="7">
        <v>11.3</v>
      </c>
      <c r="X1325" s="7">
        <v>21.49</v>
      </c>
      <c r="Y1325" s="9">
        <v>1</v>
      </c>
      <c r="Z1325" s="9">
        <v>0</v>
      </c>
      <c r="AA1325" s="9">
        <v>0</v>
      </c>
      <c r="AB1325" s="9">
        <v>0</v>
      </c>
      <c r="AC1325" s="9">
        <v>1</v>
      </c>
      <c r="AD1325" s="29">
        <v>0</v>
      </c>
      <c r="AE1325" s="9">
        <v>1</v>
      </c>
      <c r="AF1325" s="9">
        <v>0</v>
      </c>
      <c r="AG1325" s="29">
        <v>0</v>
      </c>
      <c r="AH1325" s="9">
        <v>1</v>
      </c>
      <c r="AI1325" s="29">
        <v>0</v>
      </c>
      <c r="AJ1325" s="20">
        <v>1993</v>
      </c>
      <c r="AK1325" s="32">
        <v>0</v>
      </c>
      <c r="AL1325" s="32">
        <v>0.16</v>
      </c>
      <c r="AM1325" s="32">
        <f t="shared" si="306"/>
        <v>0.68199999999999994</v>
      </c>
      <c r="AN1325" s="42">
        <v>0.158</v>
      </c>
      <c r="AO1325" s="41" t="s">
        <v>98</v>
      </c>
      <c r="AP1325" s="17" t="s">
        <v>98</v>
      </c>
      <c r="AQ1325" s="32">
        <v>1</v>
      </c>
      <c r="AR1325" s="39">
        <f t="shared" si="307"/>
        <v>0</v>
      </c>
      <c r="AS1325" t="s">
        <v>98</v>
      </c>
      <c r="AT1325" s="39" t="s">
        <v>98</v>
      </c>
      <c r="AU1325">
        <v>1</v>
      </c>
      <c r="AV1325" s="17">
        <v>0</v>
      </c>
      <c r="AW1325" t="s">
        <v>98</v>
      </c>
      <c r="AX1325" s="17" t="s">
        <v>98</v>
      </c>
      <c r="AY1325" s="17" t="s">
        <v>544</v>
      </c>
      <c r="AZ1325">
        <v>1</v>
      </c>
      <c r="BA1325">
        <v>0</v>
      </c>
      <c r="BB1325">
        <v>0</v>
      </c>
      <c r="BC1325">
        <v>0</v>
      </c>
      <c r="BD1325">
        <v>0</v>
      </c>
      <c r="BE1325">
        <v>0</v>
      </c>
      <c r="BF1325" s="17">
        <v>0</v>
      </c>
      <c r="BG1325">
        <v>1</v>
      </c>
      <c r="BH1325">
        <v>0</v>
      </c>
      <c r="BI1325" s="17">
        <v>0</v>
      </c>
      <c r="BJ1325">
        <v>4456</v>
      </c>
      <c r="BK1325">
        <v>4763</v>
      </c>
      <c r="BL1325" s="90">
        <f t="shared" si="308"/>
        <v>38.79</v>
      </c>
      <c r="BM1325">
        <v>1</v>
      </c>
      <c r="BN1325">
        <v>0</v>
      </c>
      <c r="BO1325">
        <v>0</v>
      </c>
      <c r="BP1325">
        <v>0</v>
      </c>
      <c r="BQ1325">
        <v>0</v>
      </c>
      <c r="BR1325">
        <v>0</v>
      </c>
      <c r="BS1325">
        <v>0</v>
      </c>
      <c r="BT1325" s="17">
        <v>0</v>
      </c>
      <c r="BU1325">
        <v>0</v>
      </c>
      <c r="BV1325">
        <v>0</v>
      </c>
      <c r="BW1325">
        <v>0</v>
      </c>
      <c r="BX1325" s="17">
        <v>1</v>
      </c>
      <c r="BY1325">
        <v>0</v>
      </c>
      <c r="BZ1325">
        <v>0</v>
      </c>
      <c r="CA1325">
        <v>0</v>
      </c>
      <c r="CB1325">
        <v>0</v>
      </c>
      <c r="CC1325" s="17">
        <v>0</v>
      </c>
      <c r="CD1325">
        <v>0</v>
      </c>
      <c r="CE1325">
        <v>0</v>
      </c>
      <c r="CF1325">
        <v>1</v>
      </c>
      <c r="CG1325">
        <v>1</v>
      </c>
      <c r="CH1325">
        <v>0</v>
      </c>
      <c r="CI1325">
        <v>0</v>
      </c>
      <c r="CJ1325">
        <v>0</v>
      </c>
      <c r="CK1325">
        <v>0</v>
      </c>
      <c r="CL1325">
        <v>1</v>
      </c>
      <c r="CM1325">
        <v>0</v>
      </c>
      <c r="CN1325">
        <v>0</v>
      </c>
      <c r="CO1325" s="17">
        <v>1</v>
      </c>
      <c r="CP1325">
        <v>0.186</v>
      </c>
      <c r="CQ1325">
        <v>284</v>
      </c>
      <c r="CR1325">
        <v>1</v>
      </c>
      <c r="CS1325">
        <v>0</v>
      </c>
      <c r="CT1325">
        <v>7</v>
      </c>
      <c r="CZ1325" s="33" t="s">
        <v>85</v>
      </c>
    </row>
    <row r="1326" spans="1:104" x14ac:dyDescent="0.25">
      <c r="A1326">
        <v>1325</v>
      </c>
      <c r="B1326">
        <v>84</v>
      </c>
      <c r="C1326" s="24" t="s">
        <v>4152</v>
      </c>
      <c r="D1326" s="12">
        <v>4.8</v>
      </c>
      <c r="E1326" s="13">
        <f t="shared" si="305"/>
        <v>0.27681660899653976</v>
      </c>
      <c r="F1326" s="7">
        <v>17.34</v>
      </c>
      <c r="G1326" s="7">
        <f t="shared" si="299"/>
        <v>4.5231833910034602</v>
      </c>
      <c r="H1326" s="15">
        <f t="shared" si="300"/>
        <v>5.0768166089965394</v>
      </c>
      <c r="I1326" s="11">
        <f t="shared" si="295"/>
        <v>0.36357110372039231</v>
      </c>
      <c r="J1326" s="32">
        <f t="shared" si="296"/>
        <v>2.0967191679376718E-2</v>
      </c>
      <c r="K1326" s="32">
        <f t="shared" si="297"/>
        <v>47.693559313601249</v>
      </c>
      <c r="L1326" s="8">
        <v>1</v>
      </c>
      <c r="M1326" s="9">
        <v>0</v>
      </c>
      <c r="N1326" s="8">
        <v>0</v>
      </c>
      <c r="O1326" s="9">
        <v>1</v>
      </c>
      <c r="P1326" s="9">
        <v>0</v>
      </c>
      <c r="Q1326" s="9">
        <v>0</v>
      </c>
      <c r="R1326" s="9">
        <v>0</v>
      </c>
      <c r="S1326" s="8">
        <v>1992</v>
      </c>
      <c r="T1326" s="9">
        <v>17</v>
      </c>
      <c r="U1326" s="9">
        <f t="shared" si="301"/>
        <v>1974</v>
      </c>
      <c r="V1326" s="9">
        <f t="shared" si="302"/>
        <v>24</v>
      </c>
      <c r="W1326" s="7">
        <v>10.75</v>
      </c>
      <c r="X1326" s="7">
        <v>20.11</v>
      </c>
      <c r="Y1326" s="9">
        <v>1</v>
      </c>
      <c r="Z1326" s="9">
        <v>0</v>
      </c>
      <c r="AA1326" s="9">
        <v>0</v>
      </c>
      <c r="AB1326" s="9">
        <v>0</v>
      </c>
      <c r="AC1326" s="9">
        <v>1</v>
      </c>
      <c r="AD1326" s="29">
        <v>0</v>
      </c>
      <c r="AE1326" s="9">
        <v>1</v>
      </c>
      <c r="AF1326" s="9">
        <v>0</v>
      </c>
      <c r="AG1326" s="29">
        <v>0</v>
      </c>
      <c r="AH1326" s="9">
        <v>1</v>
      </c>
      <c r="AI1326" s="29">
        <v>0</v>
      </c>
      <c r="AJ1326" s="20">
        <v>1984</v>
      </c>
      <c r="AK1326" s="32">
        <v>0</v>
      </c>
      <c r="AL1326" s="32">
        <v>0.28000000000000003</v>
      </c>
      <c r="AM1326" s="32">
        <f t="shared" si="306"/>
        <v>0.61199999999999999</v>
      </c>
      <c r="AN1326" s="42">
        <v>0.108</v>
      </c>
      <c r="AO1326" s="41" t="s">
        <v>98</v>
      </c>
      <c r="AP1326" s="17" t="s">
        <v>98</v>
      </c>
      <c r="AQ1326" s="32">
        <v>0</v>
      </c>
      <c r="AR1326" s="39">
        <f t="shared" si="307"/>
        <v>1</v>
      </c>
      <c r="AS1326" t="s">
        <v>98</v>
      </c>
      <c r="AT1326" s="39" t="s">
        <v>98</v>
      </c>
      <c r="AU1326">
        <v>1</v>
      </c>
      <c r="AV1326" s="17">
        <v>0</v>
      </c>
      <c r="AW1326" t="s">
        <v>98</v>
      </c>
      <c r="AX1326" s="17" t="s">
        <v>98</v>
      </c>
      <c r="AY1326" s="17" t="s">
        <v>544</v>
      </c>
      <c r="AZ1326">
        <v>1</v>
      </c>
      <c r="BA1326">
        <v>0</v>
      </c>
      <c r="BB1326">
        <v>0</v>
      </c>
      <c r="BC1326">
        <v>0</v>
      </c>
      <c r="BD1326">
        <v>0</v>
      </c>
      <c r="BE1326">
        <v>0</v>
      </c>
      <c r="BF1326" s="17">
        <v>0</v>
      </c>
      <c r="BG1326">
        <v>1</v>
      </c>
      <c r="BH1326">
        <v>0</v>
      </c>
      <c r="BI1326" s="17">
        <v>0</v>
      </c>
      <c r="BJ1326">
        <v>4455</v>
      </c>
      <c r="BK1326" t="s">
        <v>98</v>
      </c>
      <c r="BL1326" s="90">
        <f t="shared" si="308"/>
        <v>36.86</v>
      </c>
      <c r="BM1326">
        <v>1</v>
      </c>
      <c r="BN1326">
        <v>0</v>
      </c>
      <c r="BO1326">
        <v>0</v>
      </c>
      <c r="BP1326">
        <v>0</v>
      </c>
      <c r="BQ1326">
        <v>0</v>
      </c>
      <c r="BR1326">
        <v>0</v>
      </c>
      <c r="BS1326">
        <v>0</v>
      </c>
      <c r="BT1326" s="17">
        <v>0</v>
      </c>
      <c r="BU1326">
        <v>0</v>
      </c>
      <c r="BV1326">
        <v>0</v>
      </c>
      <c r="BW1326">
        <v>0</v>
      </c>
      <c r="BX1326" s="17">
        <v>1</v>
      </c>
      <c r="BY1326">
        <v>0</v>
      </c>
      <c r="BZ1326">
        <v>0</v>
      </c>
      <c r="CA1326">
        <v>0</v>
      </c>
      <c r="CB1326">
        <v>0</v>
      </c>
      <c r="CC1326" s="17">
        <v>0</v>
      </c>
      <c r="CD1326">
        <v>0</v>
      </c>
      <c r="CE1326">
        <v>0</v>
      </c>
      <c r="CF1326">
        <v>1</v>
      </c>
      <c r="CG1326">
        <v>1</v>
      </c>
      <c r="CH1326">
        <v>0</v>
      </c>
      <c r="CI1326">
        <v>0</v>
      </c>
      <c r="CJ1326">
        <v>0</v>
      </c>
      <c r="CK1326">
        <v>0</v>
      </c>
      <c r="CL1326">
        <v>1</v>
      </c>
      <c r="CM1326">
        <v>0</v>
      </c>
      <c r="CN1326">
        <v>0</v>
      </c>
      <c r="CO1326" s="17">
        <v>1</v>
      </c>
      <c r="CP1326">
        <v>0.186</v>
      </c>
      <c r="CQ1326">
        <v>284</v>
      </c>
      <c r="CR1326">
        <v>1</v>
      </c>
      <c r="CS1326">
        <v>0</v>
      </c>
      <c r="CT1326">
        <v>7</v>
      </c>
      <c r="CZ1326" s="33" t="s">
        <v>85</v>
      </c>
    </row>
    <row r="1327" spans="1:104" x14ac:dyDescent="0.25">
      <c r="A1327">
        <v>1326</v>
      </c>
      <c r="B1327">
        <v>84</v>
      </c>
      <c r="C1327" s="24" t="s">
        <v>4152</v>
      </c>
      <c r="D1327" s="12">
        <v>5</v>
      </c>
      <c r="E1327" s="13">
        <f t="shared" si="305"/>
        <v>0.31328320802005011</v>
      </c>
      <c r="F1327" s="7">
        <v>15.96</v>
      </c>
      <c r="G1327" s="7">
        <f t="shared" si="299"/>
        <v>4.6867167919799497</v>
      </c>
      <c r="H1327" s="15">
        <f t="shared" si="300"/>
        <v>5.3132832080200503</v>
      </c>
      <c r="I1327" s="11">
        <f t="shared" si="295"/>
        <v>0.38385778929195752</v>
      </c>
      <c r="J1327" s="32">
        <f t="shared" si="296"/>
        <v>2.4051239930573776E-2</v>
      </c>
      <c r="K1327" s="32">
        <f t="shared" si="297"/>
        <v>41.577897974765392</v>
      </c>
      <c r="L1327" s="8">
        <v>1</v>
      </c>
      <c r="M1327" s="9">
        <v>0</v>
      </c>
      <c r="N1327" s="8">
        <v>0</v>
      </c>
      <c r="O1327" s="9">
        <v>1</v>
      </c>
      <c r="P1327" s="9">
        <v>0</v>
      </c>
      <c r="Q1327" s="9">
        <v>0</v>
      </c>
      <c r="R1327" s="9">
        <v>0</v>
      </c>
      <c r="S1327" s="8">
        <v>1492</v>
      </c>
      <c r="T1327" s="9">
        <v>17</v>
      </c>
      <c r="U1327" s="9">
        <f t="shared" si="301"/>
        <v>1474</v>
      </c>
      <c r="V1327" s="9">
        <f t="shared" si="302"/>
        <v>24</v>
      </c>
      <c r="W1327" s="7">
        <v>11.3</v>
      </c>
      <c r="X1327" s="7">
        <v>21.49</v>
      </c>
      <c r="Y1327" s="9">
        <v>1</v>
      </c>
      <c r="Z1327" s="9">
        <v>0</v>
      </c>
      <c r="AA1327" s="9">
        <v>0</v>
      </c>
      <c r="AB1327" s="9">
        <v>0</v>
      </c>
      <c r="AC1327" s="9">
        <v>1</v>
      </c>
      <c r="AD1327" s="29">
        <v>0</v>
      </c>
      <c r="AE1327" s="9">
        <v>1</v>
      </c>
      <c r="AF1327" s="9">
        <v>0</v>
      </c>
      <c r="AG1327" s="29">
        <v>0</v>
      </c>
      <c r="AH1327" s="9">
        <v>1</v>
      </c>
      <c r="AI1327" s="29">
        <v>0</v>
      </c>
      <c r="AJ1327" s="20">
        <v>1993</v>
      </c>
      <c r="AK1327" s="32">
        <v>0</v>
      </c>
      <c r="AL1327" s="32">
        <v>0.16</v>
      </c>
      <c r="AM1327" s="32">
        <f t="shared" si="306"/>
        <v>0.68199999999999994</v>
      </c>
      <c r="AN1327" s="42">
        <v>0.158</v>
      </c>
      <c r="AO1327" s="41" t="s">
        <v>98</v>
      </c>
      <c r="AP1327" s="17" t="s">
        <v>98</v>
      </c>
      <c r="AQ1327" s="32">
        <v>0</v>
      </c>
      <c r="AR1327" s="39">
        <f t="shared" si="307"/>
        <v>1</v>
      </c>
      <c r="AS1327" t="s">
        <v>98</v>
      </c>
      <c r="AT1327" s="39" t="s">
        <v>98</v>
      </c>
      <c r="AU1327">
        <v>1</v>
      </c>
      <c r="AV1327" s="17">
        <v>0</v>
      </c>
      <c r="AW1327" t="s">
        <v>98</v>
      </c>
      <c r="AX1327" s="17" t="s">
        <v>98</v>
      </c>
      <c r="AY1327" s="17" t="s">
        <v>544</v>
      </c>
      <c r="AZ1327">
        <v>1</v>
      </c>
      <c r="BA1327">
        <v>0</v>
      </c>
      <c r="BB1327">
        <v>0</v>
      </c>
      <c r="BC1327">
        <v>0</v>
      </c>
      <c r="BD1327">
        <v>0</v>
      </c>
      <c r="BE1327">
        <v>0</v>
      </c>
      <c r="BF1327" s="17">
        <v>0</v>
      </c>
      <c r="BG1327">
        <v>1</v>
      </c>
      <c r="BH1327">
        <v>0</v>
      </c>
      <c r="BI1327" s="17">
        <v>0</v>
      </c>
      <c r="BJ1327">
        <v>4456</v>
      </c>
      <c r="BK1327">
        <v>4763</v>
      </c>
      <c r="BL1327" s="90">
        <f t="shared" si="308"/>
        <v>38.79</v>
      </c>
      <c r="BM1327">
        <v>1</v>
      </c>
      <c r="BN1327">
        <v>0</v>
      </c>
      <c r="BO1327">
        <v>0</v>
      </c>
      <c r="BP1327">
        <v>0</v>
      </c>
      <c r="BQ1327">
        <v>0</v>
      </c>
      <c r="BR1327">
        <v>0</v>
      </c>
      <c r="BS1327">
        <v>0</v>
      </c>
      <c r="BT1327" s="17">
        <v>0</v>
      </c>
      <c r="BU1327">
        <v>0</v>
      </c>
      <c r="BV1327">
        <v>0</v>
      </c>
      <c r="BW1327">
        <v>0</v>
      </c>
      <c r="BX1327" s="17">
        <v>1</v>
      </c>
      <c r="BY1327">
        <v>0</v>
      </c>
      <c r="BZ1327">
        <v>0</v>
      </c>
      <c r="CA1327">
        <v>0</v>
      </c>
      <c r="CB1327">
        <v>0</v>
      </c>
      <c r="CC1327" s="17">
        <v>0</v>
      </c>
      <c r="CD1327">
        <v>0</v>
      </c>
      <c r="CE1327">
        <v>0</v>
      </c>
      <c r="CF1327">
        <v>1</v>
      </c>
      <c r="CG1327">
        <v>1</v>
      </c>
      <c r="CH1327">
        <v>0</v>
      </c>
      <c r="CI1327">
        <v>0</v>
      </c>
      <c r="CJ1327">
        <v>0</v>
      </c>
      <c r="CK1327">
        <v>0</v>
      </c>
      <c r="CL1327">
        <v>1</v>
      </c>
      <c r="CM1327">
        <v>0</v>
      </c>
      <c r="CN1327">
        <v>0</v>
      </c>
      <c r="CO1327" s="17">
        <v>1</v>
      </c>
      <c r="CP1327">
        <v>0.186</v>
      </c>
      <c r="CQ1327">
        <v>284</v>
      </c>
      <c r="CR1327">
        <v>1</v>
      </c>
      <c r="CS1327">
        <v>0</v>
      </c>
      <c r="CT1327">
        <v>7</v>
      </c>
      <c r="CZ1327" s="33" t="s">
        <v>85</v>
      </c>
    </row>
    <row r="1328" spans="1:104" x14ac:dyDescent="0.25">
      <c r="A1328">
        <v>1327</v>
      </c>
      <c r="B1328">
        <v>85</v>
      </c>
      <c r="C1328" s="24" t="s">
        <v>4157</v>
      </c>
      <c r="D1328" s="12">
        <v>2.14</v>
      </c>
      <c r="E1328" s="13">
        <v>2.4</v>
      </c>
      <c r="F1328" s="7">
        <f t="shared" ref="F1328:F1342" si="309">D1328/E1328</f>
        <v>0.89166666666666672</v>
      </c>
      <c r="G1328" s="7">
        <f t="shared" si="299"/>
        <v>-0.25999999999999979</v>
      </c>
      <c r="H1328" s="15">
        <f t="shared" si="300"/>
        <v>4.54</v>
      </c>
      <c r="I1328" s="11">
        <f t="shared" ref="I1328:I1391" si="310">IFERROR(F1328/SQRT(F1328^2+U1328), "X")</f>
        <v>3.0447422691144608E-3</v>
      </c>
      <c r="J1328" s="32">
        <f t="shared" ref="J1328:J1391" si="311">IFERROR(SQRT((1-I1328^2)/U1328), "X")</f>
        <v>3.4146642270442549E-3</v>
      </c>
      <c r="K1328" s="32">
        <f t="shared" ref="K1328:K1391" si="312">IFERROR(1/J1328, "X")</f>
        <v>292.85456299918644</v>
      </c>
      <c r="L1328" s="8">
        <v>0</v>
      </c>
      <c r="M1328" s="9">
        <v>1</v>
      </c>
      <c r="N1328" s="8">
        <v>0</v>
      </c>
      <c r="O1328" s="9">
        <v>0</v>
      </c>
      <c r="P1328" s="9">
        <v>0</v>
      </c>
      <c r="Q1328" s="9">
        <v>1</v>
      </c>
      <c r="R1328" s="9">
        <v>0</v>
      </c>
      <c r="S1328" s="8">
        <v>85766</v>
      </c>
      <c r="T1328" s="9">
        <v>2</v>
      </c>
      <c r="U1328" s="9">
        <f t="shared" si="301"/>
        <v>85763</v>
      </c>
      <c r="V1328" s="9">
        <f t="shared" si="302"/>
        <v>15</v>
      </c>
      <c r="W1328" s="7">
        <f t="shared" ref="W1328:W1342" si="313">AK1328*0+AL1328*6+AM1328*12+AN1328*15</f>
        <v>6.21</v>
      </c>
      <c r="X1328" s="7">
        <f t="shared" ref="X1328:X1342" si="314">BL1328-W1328-6</f>
        <v>34.26</v>
      </c>
      <c r="Y1328" s="9">
        <v>1</v>
      </c>
      <c r="Z1328" s="9">
        <v>0</v>
      </c>
      <c r="AA1328" s="9">
        <v>1</v>
      </c>
      <c r="AB1328" s="9">
        <v>0</v>
      </c>
      <c r="AC1328" s="9">
        <v>0</v>
      </c>
      <c r="AD1328" s="29">
        <v>0</v>
      </c>
      <c r="AE1328" s="9">
        <v>0</v>
      </c>
      <c r="AF1328" s="9">
        <v>1</v>
      </c>
      <c r="AG1328" s="29">
        <v>0</v>
      </c>
      <c r="AH1328" s="9">
        <v>0</v>
      </c>
      <c r="AI1328" s="29">
        <v>1</v>
      </c>
      <c r="AJ1328" s="20">
        <v>1984</v>
      </c>
      <c r="AK1328" s="32">
        <v>0.19</v>
      </c>
      <c r="AL1328" s="32">
        <v>0.63</v>
      </c>
      <c r="AM1328" s="32">
        <f t="shared" ref="AM1328:AN1342" si="315">(1-$AL1328-$AK1328)/2</f>
        <v>0.09</v>
      </c>
      <c r="AN1328" s="32">
        <f t="shared" si="315"/>
        <v>0.09</v>
      </c>
      <c r="AO1328" s="41">
        <v>0.91</v>
      </c>
      <c r="AP1328" s="17">
        <v>0.09</v>
      </c>
      <c r="AQ1328" s="32">
        <v>0.55000000000000004</v>
      </c>
      <c r="AR1328" s="39">
        <v>0.45</v>
      </c>
      <c r="AS1328" t="s">
        <v>98</v>
      </c>
      <c r="AT1328" s="39" t="s">
        <v>98</v>
      </c>
      <c r="AU1328">
        <v>0</v>
      </c>
      <c r="AV1328" s="17">
        <v>1</v>
      </c>
      <c r="AW1328" t="s">
        <v>98</v>
      </c>
      <c r="AX1328" s="17" t="s">
        <v>98</v>
      </c>
      <c r="AY1328" s="17" t="s">
        <v>558</v>
      </c>
      <c r="AZ1328">
        <v>1</v>
      </c>
      <c r="BA1328">
        <v>0</v>
      </c>
      <c r="BB1328">
        <v>0</v>
      </c>
      <c r="BC1328">
        <v>0</v>
      </c>
      <c r="BD1328">
        <v>0</v>
      </c>
      <c r="BE1328">
        <v>0</v>
      </c>
      <c r="BF1328" s="17">
        <v>0</v>
      </c>
      <c r="BG1328">
        <v>1</v>
      </c>
      <c r="BH1328">
        <v>0</v>
      </c>
      <c r="BI1328" s="17">
        <v>0</v>
      </c>
      <c r="BJ1328" t="s">
        <v>98</v>
      </c>
      <c r="BK1328">
        <v>1702</v>
      </c>
      <c r="BL1328" s="24">
        <v>46.47</v>
      </c>
      <c r="BM1328">
        <v>0</v>
      </c>
      <c r="BN1328">
        <v>0</v>
      </c>
      <c r="BO1328">
        <v>0</v>
      </c>
      <c r="BP1328">
        <v>0</v>
      </c>
      <c r="BQ1328">
        <v>1</v>
      </c>
      <c r="BR1328">
        <v>0</v>
      </c>
      <c r="BS1328">
        <v>0</v>
      </c>
      <c r="BT1328" s="17">
        <v>0</v>
      </c>
      <c r="BU1328">
        <v>0</v>
      </c>
      <c r="BV1328">
        <v>0</v>
      </c>
      <c r="BW1328">
        <v>0</v>
      </c>
      <c r="BX1328" s="17">
        <v>1</v>
      </c>
      <c r="BY1328">
        <v>0</v>
      </c>
      <c r="BZ1328">
        <v>0</v>
      </c>
      <c r="CA1328">
        <v>0</v>
      </c>
      <c r="CB1328">
        <v>0</v>
      </c>
      <c r="CC1328" s="17">
        <v>0</v>
      </c>
      <c r="CD1328">
        <v>0</v>
      </c>
      <c r="CE1328">
        <v>0</v>
      </c>
      <c r="CF1328">
        <v>0</v>
      </c>
      <c r="CG1328">
        <v>0</v>
      </c>
      <c r="CH1328">
        <v>0</v>
      </c>
      <c r="CI1328">
        <v>0</v>
      </c>
      <c r="CJ1328">
        <v>1</v>
      </c>
      <c r="CK1328">
        <v>0</v>
      </c>
      <c r="CL1328">
        <v>0</v>
      </c>
      <c r="CM1328">
        <v>0</v>
      </c>
      <c r="CN1328">
        <v>0</v>
      </c>
      <c r="CO1328" s="17">
        <v>0</v>
      </c>
      <c r="CP1328">
        <v>4.3029999999999999</v>
      </c>
      <c r="CQ1328">
        <v>252</v>
      </c>
      <c r="CR1328">
        <v>1</v>
      </c>
      <c r="CS1328">
        <v>0</v>
      </c>
      <c r="CT1328">
        <v>19</v>
      </c>
      <c r="CZ1328" s="33" t="s">
        <v>85</v>
      </c>
    </row>
    <row r="1329" spans="1:104" x14ac:dyDescent="0.25">
      <c r="A1329">
        <v>1328</v>
      </c>
      <c r="B1329">
        <v>85</v>
      </c>
      <c r="C1329" s="24" t="s">
        <v>4157</v>
      </c>
      <c r="D1329" s="12">
        <v>1</v>
      </c>
      <c r="E1329" s="13">
        <v>5.0999999999999996</v>
      </c>
      <c r="F1329" s="7">
        <f t="shared" si="309"/>
        <v>0.19607843137254904</v>
      </c>
      <c r="G1329" s="7">
        <f t="shared" si="299"/>
        <v>-4.0999999999999996</v>
      </c>
      <c r="H1329" s="15">
        <f t="shared" si="300"/>
        <v>6.1</v>
      </c>
      <c r="I1329" s="11">
        <f t="shared" si="310"/>
        <v>8.4772860081008697E-4</v>
      </c>
      <c r="J1329" s="32">
        <f t="shared" si="311"/>
        <v>4.3234158641314432E-3</v>
      </c>
      <c r="K1329" s="32">
        <f t="shared" si="312"/>
        <v>231.29859153646234</v>
      </c>
      <c r="L1329" s="8">
        <v>0</v>
      </c>
      <c r="M1329" s="9">
        <v>1</v>
      </c>
      <c r="N1329" s="8">
        <v>0</v>
      </c>
      <c r="O1329" s="9">
        <v>0</v>
      </c>
      <c r="P1329" s="9">
        <v>0</v>
      </c>
      <c r="Q1329" s="9">
        <v>1</v>
      </c>
      <c r="R1329" s="9">
        <v>0</v>
      </c>
      <c r="S1329" s="8">
        <v>53502</v>
      </c>
      <c r="T1329" s="9">
        <v>2</v>
      </c>
      <c r="U1329" s="9">
        <f t="shared" si="301"/>
        <v>53499</v>
      </c>
      <c r="V1329" s="9">
        <f t="shared" si="302"/>
        <v>15</v>
      </c>
      <c r="W1329" s="7">
        <f t="shared" si="313"/>
        <v>6.21</v>
      </c>
      <c r="X1329" s="7">
        <f t="shared" si="314"/>
        <v>34.26</v>
      </c>
      <c r="Y1329" s="9">
        <v>1</v>
      </c>
      <c r="Z1329" s="9">
        <v>0</v>
      </c>
      <c r="AA1329" s="9">
        <v>1</v>
      </c>
      <c r="AB1329" s="9">
        <v>0</v>
      </c>
      <c r="AC1329" s="9">
        <v>0</v>
      </c>
      <c r="AD1329" s="29">
        <v>0</v>
      </c>
      <c r="AE1329" s="9">
        <v>0</v>
      </c>
      <c r="AF1329" s="9">
        <v>1</v>
      </c>
      <c r="AG1329" s="29">
        <v>0</v>
      </c>
      <c r="AH1329" s="9">
        <v>0</v>
      </c>
      <c r="AI1329" s="29">
        <v>1</v>
      </c>
      <c r="AJ1329" s="20">
        <v>1984</v>
      </c>
      <c r="AK1329" s="32">
        <v>0.19</v>
      </c>
      <c r="AL1329" s="32">
        <v>0.63</v>
      </c>
      <c r="AM1329" s="32">
        <f t="shared" si="315"/>
        <v>0.09</v>
      </c>
      <c r="AN1329" s="32">
        <f t="shared" si="315"/>
        <v>0.09</v>
      </c>
      <c r="AO1329" s="41">
        <v>0.91</v>
      </c>
      <c r="AP1329" s="17">
        <v>0.09</v>
      </c>
      <c r="AQ1329" s="32">
        <v>0.55000000000000004</v>
      </c>
      <c r="AR1329" s="39">
        <v>0.45</v>
      </c>
      <c r="AS1329" t="s">
        <v>98</v>
      </c>
      <c r="AT1329" s="39" t="s">
        <v>98</v>
      </c>
      <c r="AU1329">
        <v>0</v>
      </c>
      <c r="AV1329" s="17">
        <v>1</v>
      </c>
      <c r="AW1329" t="s">
        <v>98</v>
      </c>
      <c r="AX1329" s="17" t="s">
        <v>98</v>
      </c>
      <c r="AY1329" s="17" t="s">
        <v>558</v>
      </c>
      <c r="AZ1329">
        <v>1</v>
      </c>
      <c r="BA1329">
        <v>0</v>
      </c>
      <c r="BB1329">
        <v>0</v>
      </c>
      <c r="BC1329">
        <v>0</v>
      </c>
      <c r="BD1329">
        <v>0</v>
      </c>
      <c r="BE1329">
        <v>0</v>
      </c>
      <c r="BF1329" s="17">
        <v>0</v>
      </c>
      <c r="BG1329">
        <v>1</v>
      </c>
      <c r="BH1329">
        <v>0</v>
      </c>
      <c r="BI1329" s="17">
        <v>0</v>
      </c>
      <c r="BJ1329" t="s">
        <v>98</v>
      </c>
      <c r="BK1329">
        <v>1702</v>
      </c>
      <c r="BL1329" s="24">
        <v>46.47</v>
      </c>
      <c r="BM1329">
        <v>0</v>
      </c>
      <c r="BN1329">
        <v>0</v>
      </c>
      <c r="BO1329">
        <v>0</v>
      </c>
      <c r="BP1329">
        <v>0</v>
      </c>
      <c r="BQ1329">
        <v>1</v>
      </c>
      <c r="BR1329">
        <v>0</v>
      </c>
      <c r="BS1329">
        <v>0</v>
      </c>
      <c r="BT1329" s="17">
        <v>0</v>
      </c>
      <c r="BU1329">
        <v>0</v>
      </c>
      <c r="BV1329">
        <v>0</v>
      </c>
      <c r="BW1329">
        <v>0</v>
      </c>
      <c r="BX1329" s="17">
        <v>1</v>
      </c>
      <c r="BY1329">
        <v>0</v>
      </c>
      <c r="BZ1329">
        <v>0</v>
      </c>
      <c r="CA1329">
        <v>0</v>
      </c>
      <c r="CB1329">
        <v>0</v>
      </c>
      <c r="CC1329" s="17">
        <v>0</v>
      </c>
      <c r="CD1329">
        <v>0</v>
      </c>
      <c r="CE1329">
        <v>0</v>
      </c>
      <c r="CF1329">
        <v>0</v>
      </c>
      <c r="CG1329">
        <v>0</v>
      </c>
      <c r="CH1329">
        <v>0</v>
      </c>
      <c r="CI1329">
        <v>0</v>
      </c>
      <c r="CJ1329">
        <v>1</v>
      </c>
      <c r="CK1329">
        <v>0</v>
      </c>
      <c r="CL1329">
        <v>0</v>
      </c>
      <c r="CM1329">
        <v>0</v>
      </c>
      <c r="CN1329">
        <v>0</v>
      </c>
      <c r="CO1329" s="17">
        <v>0</v>
      </c>
      <c r="CP1329">
        <v>4.3029999999999999</v>
      </c>
      <c r="CQ1329">
        <v>252</v>
      </c>
      <c r="CR1329">
        <v>1</v>
      </c>
      <c r="CS1329">
        <v>0</v>
      </c>
      <c r="CT1329">
        <v>19</v>
      </c>
      <c r="CZ1329" s="33" t="s">
        <v>85</v>
      </c>
    </row>
    <row r="1330" spans="1:104" x14ac:dyDescent="0.25">
      <c r="A1330">
        <v>1329</v>
      </c>
      <c r="B1330">
        <v>85</v>
      </c>
      <c r="C1330" s="24" t="s">
        <v>4157</v>
      </c>
      <c r="D1330" s="12">
        <v>-0.8</v>
      </c>
      <c r="E1330" s="13">
        <v>6.1</v>
      </c>
      <c r="F1330" s="7">
        <f t="shared" si="309"/>
        <v>-0.13114754098360656</v>
      </c>
      <c r="G1330" s="7">
        <f t="shared" si="299"/>
        <v>-6.8999999999999995</v>
      </c>
      <c r="H1330" s="15">
        <f t="shared" si="300"/>
        <v>5.3</v>
      </c>
      <c r="I1330" s="11">
        <f t="shared" si="310"/>
        <v>-5.6869282495393685E-4</v>
      </c>
      <c r="J1330" s="32">
        <f t="shared" si="311"/>
        <v>4.3362827902737678E-3</v>
      </c>
      <c r="K1330" s="32">
        <f t="shared" si="312"/>
        <v>230.61226593500507</v>
      </c>
      <c r="L1330" s="8">
        <v>0</v>
      </c>
      <c r="M1330" s="9">
        <v>1</v>
      </c>
      <c r="N1330" s="8">
        <v>0</v>
      </c>
      <c r="O1330" s="9">
        <v>0</v>
      </c>
      <c r="P1330" s="9">
        <v>0</v>
      </c>
      <c r="Q1330" s="9">
        <v>1</v>
      </c>
      <c r="R1330" s="9">
        <v>0</v>
      </c>
      <c r="S1330" s="8">
        <v>53186</v>
      </c>
      <c r="T1330" s="9">
        <v>3</v>
      </c>
      <c r="U1330" s="9">
        <f t="shared" si="301"/>
        <v>53182</v>
      </c>
      <c r="V1330" s="9">
        <f t="shared" si="302"/>
        <v>15</v>
      </c>
      <c r="W1330" s="7">
        <f t="shared" si="313"/>
        <v>6.21</v>
      </c>
      <c r="X1330" s="7">
        <f t="shared" si="314"/>
        <v>34.26</v>
      </c>
      <c r="Y1330" s="9">
        <v>1</v>
      </c>
      <c r="Z1330" s="9">
        <v>0</v>
      </c>
      <c r="AA1330" s="9">
        <v>1</v>
      </c>
      <c r="AB1330" s="9">
        <v>0</v>
      </c>
      <c r="AC1330" s="9">
        <v>0</v>
      </c>
      <c r="AD1330" s="29">
        <v>0</v>
      </c>
      <c r="AE1330" s="9">
        <v>0</v>
      </c>
      <c r="AF1330" s="9">
        <v>1</v>
      </c>
      <c r="AG1330" s="29">
        <v>0</v>
      </c>
      <c r="AH1330" s="9">
        <v>0</v>
      </c>
      <c r="AI1330" s="29">
        <v>1</v>
      </c>
      <c r="AJ1330" s="20">
        <v>1984</v>
      </c>
      <c r="AK1330" s="32">
        <v>0.19</v>
      </c>
      <c r="AL1330" s="32">
        <v>0.63</v>
      </c>
      <c r="AM1330" s="32">
        <f t="shared" si="315"/>
        <v>0.09</v>
      </c>
      <c r="AN1330" s="32">
        <f t="shared" si="315"/>
        <v>0.09</v>
      </c>
      <c r="AO1330" s="41">
        <v>0.91</v>
      </c>
      <c r="AP1330" s="17">
        <v>0.09</v>
      </c>
      <c r="AQ1330" s="32">
        <v>0.55000000000000004</v>
      </c>
      <c r="AR1330" s="39">
        <v>0.45</v>
      </c>
      <c r="AS1330" t="s">
        <v>98</v>
      </c>
      <c r="AT1330" s="39" t="s">
        <v>98</v>
      </c>
      <c r="AU1330">
        <v>0</v>
      </c>
      <c r="AV1330" s="17">
        <v>1</v>
      </c>
      <c r="AW1330" t="s">
        <v>98</v>
      </c>
      <c r="AX1330" s="17" t="s">
        <v>98</v>
      </c>
      <c r="AY1330" s="17" t="s">
        <v>558</v>
      </c>
      <c r="AZ1330">
        <v>1</v>
      </c>
      <c r="BA1330">
        <v>0</v>
      </c>
      <c r="BB1330">
        <v>0</v>
      </c>
      <c r="BC1330">
        <v>0</v>
      </c>
      <c r="BD1330">
        <v>0</v>
      </c>
      <c r="BE1330">
        <v>0</v>
      </c>
      <c r="BF1330" s="17">
        <v>0</v>
      </c>
      <c r="BG1330">
        <v>1</v>
      </c>
      <c r="BH1330">
        <v>0</v>
      </c>
      <c r="BI1330" s="17">
        <v>0</v>
      </c>
      <c r="BJ1330" t="s">
        <v>98</v>
      </c>
      <c r="BK1330">
        <v>1702</v>
      </c>
      <c r="BL1330" s="24">
        <v>46.47</v>
      </c>
      <c r="BM1330">
        <v>0</v>
      </c>
      <c r="BN1330">
        <v>0</v>
      </c>
      <c r="BO1330">
        <v>0</v>
      </c>
      <c r="BP1330">
        <v>0</v>
      </c>
      <c r="BQ1330">
        <v>1</v>
      </c>
      <c r="BR1330">
        <v>0</v>
      </c>
      <c r="BS1330">
        <v>0</v>
      </c>
      <c r="BT1330" s="17">
        <v>0</v>
      </c>
      <c r="BU1330">
        <v>0</v>
      </c>
      <c r="BV1330">
        <v>0</v>
      </c>
      <c r="BW1330">
        <v>0</v>
      </c>
      <c r="BX1330" s="17">
        <v>1</v>
      </c>
      <c r="BY1330">
        <v>0</v>
      </c>
      <c r="BZ1330">
        <v>0</v>
      </c>
      <c r="CA1330">
        <v>0</v>
      </c>
      <c r="CB1330">
        <v>0</v>
      </c>
      <c r="CC1330" s="17">
        <v>0</v>
      </c>
      <c r="CD1330">
        <v>0</v>
      </c>
      <c r="CE1330">
        <v>0</v>
      </c>
      <c r="CF1330">
        <v>0</v>
      </c>
      <c r="CG1330">
        <v>0</v>
      </c>
      <c r="CH1330">
        <v>0</v>
      </c>
      <c r="CI1330">
        <v>0</v>
      </c>
      <c r="CJ1330">
        <v>1</v>
      </c>
      <c r="CK1330">
        <v>0</v>
      </c>
      <c r="CL1330">
        <v>0</v>
      </c>
      <c r="CM1330">
        <v>0</v>
      </c>
      <c r="CN1330">
        <v>0</v>
      </c>
      <c r="CO1330" s="17">
        <v>0</v>
      </c>
      <c r="CP1330">
        <v>4.3029999999999999</v>
      </c>
      <c r="CQ1330">
        <v>252</v>
      </c>
      <c r="CR1330">
        <v>1</v>
      </c>
      <c r="CS1330">
        <v>0</v>
      </c>
      <c r="CT1330">
        <v>19</v>
      </c>
      <c r="CZ1330" s="33" t="s">
        <v>85</v>
      </c>
    </row>
    <row r="1331" spans="1:104" x14ac:dyDescent="0.25">
      <c r="A1331">
        <v>1330</v>
      </c>
      <c r="B1331">
        <v>85</v>
      </c>
      <c r="C1331" s="24" t="s">
        <v>4157</v>
      </c>
      <c r="D1331" s="12">
        <v>3</v>
      </c>
      <c r="E1331" s="13">
        <v>6.3</v>
      </c>
      <c r="F1331" s="7">
        <f t="shared" si="309"/>
        <v>0.47619047619047622</v>
      </c>
      <c r="G1331" s="7">
        <f t="shared" si="299"/>
        <v>-3.3</v>
      </c>
      <c r="H1331" s="15">
        <f t="shared" si="300"/>
        <v>9.3000000000000007</v>
      </c>
      <c r="I1331" s="11">
        <f t="shared" si="310"/>
        <v>2.0289668941920603E-3</v>
      </c>
      <c r="J1331" s="32">
        <f t="shared" si="311"/>
        <v>4.2608304778033266E-3</v>
      </c>
      <c r="K1331" s="32">
        <f t="shared" si="312"/>
        <v>234.69603055307437</v>
      </c>
      <c r="L1331" s="8">
        <v>0</v>
      </c>
      <c r="M1331" s="9">
        <v>1</v>
      </c>
      <c r="N1331" s="8">
        <v>0</v>
      </c>
      <c r="O1331" s="9">
        <v>0</v>
      </c>
      <c r="P1331" s="9">
        <v>0</v>
      </c>
      <c r="Q1331" s="9">
        <v>1</v>
      </c>
      <c r="R1331" s="9">
        <v>0</v>
      </c>
      <c r="S1331" s="8">
        <v>55088</v>
      </c>
      <c r="T1331" s="9">
        <v>5</v>
      </c>
      <c r="U1331" s="9">
        <f t="shared" si="301"/>
        <v>55082</v>
      </c>
      <c r="V1331" s="9">
        <f t="shared" si="302"/>
        <v>15</v>
      </c>
      <c r="W1331" s="7">
        <f t="shared" si="313"/>
        <v>6.21</v>
      </c>
      <c r="X1331" s="7">
        <f t="shared" si="314"/>
        <v>34.26</v>
      </c>
      <c r="Y1331" s="9">
        <v>1</v>
      </c>
      <c r="Z1331" s="9">
        <v>0</v>
      </c>
      <c r="AA1331" s="9">
        <v>1</v>
      </c>
      <c r="AB1331" s="9">
        <v>0</v>
      </c>
      <c r="AC1331" s="9">
        <v>0</v>
      </c>
      <c r="AD1331" s="29">
        <v>0</v>
      </c>
      <c r="AE1331" s="9">
        <v>0</v>
      </c>
      <c r="AF1331" s="9">
        <v>1</v>
      </c>
      <c r="AG1331" s="29">
        <v>0</v>
      </c>
      <c r="AH1331" s="9">
        <v>0</v>
      </c>
      <c r="AI1331" s="29">
        <v>1</v>
      </c>
      <c r="AJ1331" s="20">
        <v>1984</v>
      </c>
      <c r="AK1331" s="32">
        <v>0.19</v>
      </c>
      <c r="AL1331" s="32">
        <v>0.63</v>
      </c>
      <c r="AM1331" s="32">
        <f t="shared" si="315"/>
        <v>0.09</v>
      </c>
      <c r="AN1331" s="32">
        <f t="shared" si="315"/>
        <v>0.09</v>
      </c>
      <c r="AO1331" s="41">
        <v>0.91</v>
      </c>
      <c r="AP1331" s="17">
        <v>0.09</v>
      </c>
      <c r="AQ1331" s="32">
        <v>0.55000000000000004</v>
      </c>
      <c r="AR1331" s="39">
        <v>0.45</v>
      </c>
      <c r="AS1331" t="s">
        <v>98</v>
      </c>
      <c r="AT1331" s="39" t="s">
        <v>98</v>
      </c>
      <c r="AU1331">
        <v>0</v>
      </c>
      <c r="AV1331" s="17">
        <v>1</v>
      </c>
      <c r="AW1331" t="s">
        <v>98</v>
      </c>
      <c r="AX1331" s="17" t="s">
        <v>98</v>
      </c>
      <c r="AY1331" s="17" t="s">
        <v>558</v>
      </c>
      <c r="AZ1331">
        <v>1</v>
      </c>
      <c r="BA1331">
        <v>0</v>
      </c>
      <c r="BB1331">
        <v>0</v>
      </c>
      <c r="BC1331">
        <v>0</v>
      </c>
      <c r="BD1331">
        <v>0</v>
      </c>
      <c r="BE1331">
        <v>0</v>
      </c>
      <c r="BF1331" s="17">
        <v>0</v>
      </c>
      <c r="BG1331">
        <v>1</v>
      </c>
      <c r="BH1331">
        <v>0</v>
      </c>
      <c r="BI1331" s="17">
        <v>0</v>
      </c>
      <c r="BJ1331" t="s">
        <v>98</v>
      </c>
      <c r="BK1331">
        <v>1702</v>
      </c>
      <c r="BL1331" s="24">
        <v>46.47</v>
      </c>
      <c r="BM1331">
        <v>0</v>
      </c>
      <c r="BN1331">
        <v>0</v>
      </c>
      <c r="BO1331">
        <v>0</v>
      </c>
      <c r="BP1331">
        <v>0</v>
      </c>
      <c r="BQ1331">
        <v>1</v>
      </c>
      <c r="BR1331">
        <v>0</v>
      </c>
      <c r="BS1331">
        <v>0</v>
      </c>
      <c r="BT1331" s="17">
        <v>0</v>
      </c>
      <c r="BU1331">
        <v>0</v>
      </c>
      <c r="BV1331">
        <v>0</v>
      </c>
      <c r="BW1331">
        <v>0</v>
      </c>
      <c r="BX1331" s="17">
        <v>1</v>
      </c>
      <c r="BY1331">
        <v>0</v>
      </c>
      <c r="BZ1331">
        <v>0</v>
      </c>
      <c r="CA1331">
        <v>0</v>
      </c>
      <c r="CB1331">
        <v>0</v>
      </c>
      <c r="CC1331" s="17">
        <v>0</v>
      </c>
      <c r="CD1331">
        <v>0</v>
      </c>
      <c r="CE1331">
        <v>0</v>
      </c>
      <c r="CF1331">
        <v>0</v>
      </c>
      <c r="CG1331">
        <v>0</v>
      </c>
      <c r="CH1331">
        <v>0</v>
      </c>
      <c r="CI1331">
        <v>0</v>
      </c>
      <c r="CJ1331">
        <v>1</v>
      </c>
      <c r="CK1331">
        <v>0</v>
      </c>
      <c r="CL1331">
        <v>0</v>
      </c>
      <c r="CM1331">
        <v>0</v>
      </c>
      <c r="CN1331">
        <v>0</v>
      </c>
      <c r="CO1331" s="17">
        <v>0</v>
      </c>
      <c r="CP1331">
        <v>4.3029999999999999</v>
      </c>
      <c r="CQ1331">
        <v>252</v>
      </c>
      <c r="CR1331">
        <v>1</v>
      </c>
      <c r="CS1331">
        <v>0</v>
      </c>
      <c r="CT1331">
        <v>19</v>
      </c>
      <c r="CZ1331" s="33" t="s">
        <v>85</v>
      </c>
    </row>
    <row r="1332" spans="1:104" x14ac:dyDescent="0.25">
      <c r="A1332">
        <v>1331</v>
      </c>
      <c r="B1332">
        <v>85</v>
      </c>
      <c r="C1332" s="24" t="s">
        <v>4157</v>
      </c>
      <c r="D1332" s="12">
        <v>7.2</v>
      </c>
      <c r="E1332" s="13">
        <v>4.0999999999999996</v>
      </c>
      <c r="F1332" s="7">
        <f t="shared" si="309"/>
        <v>1.75609756097561</v>
      </c>
      <c r="G1332" s="7">
        <f t="shared" si="299"/>
        <v>3.1000000000000005</v>
      </c>
      <c r="H1332" s="15">
        <f t="shared" si="300"/>
        <v>11.3</v>
      </c>
      <c r="I1332" s="11">
        <f t="shared" si="310"/>
        <v>7.4821041331039704E-3</v>
      </c>
      <c r="J1332" s="32">
        <f t="shared" si="311"/>
        <v>4.2606426313508711E-3</v>
      </c>
      <c r="K1332" s="32">
        <f t="shared" si="312"/>
        <v>234.70637801015053</v>
      </c>
      <c r="L1332" s="8">
        <v>0</v>
      </c>
      <c r="M1332" s="9">
        <v>1</v>
      </c>
      <c r="N1332" s="8">
        <v>0</v>
      </c>
      <c r="O1332" s="9">
        <v>0</v>
      </c>
      <c r="P1332" s="9">
        <v>0</v>
      </c>
      <c r="Q1332" s="9">
        <v>1</v>
      </c>
      <c r="R1332" s="9">
        <v>0</v>
      </c>
      <c r="S1332" s="8">
        <v>55088</v>
      </c>
      <c r="T1332" s="9">
        <v>3</v>
      </c>
      <c r="U1332" s="9">
        <f t="shared" si="301"/>
        <v>55084</v>
      </c>
      <c r="V1332" s="9">
        <f t="shared" si="302"/>
        <v>15</v>
      </c>
      <c r="W1332" s="7">
        <f t="shared" si="313"/>
        <v>6.21</v>
      </c>
      <c r="X1332" s="7">
        <f t="shared" si="314"/>
        <v>34.26</v>
      </c>
      <c r="Y1332" s="9">
        <v>1</v>
      </c>
      <c r="Z1332" s="9">
        <v>0</v>
      </c>
      <c r="AA1332" s="9">
        <v>1</v>
      </c>
      <c r="AB1332" s="9">
        <v>0</v>
      </c>
      <c r="AC1332" s="9">
        <v>0</v>
      </c>
      <c r="AD1332" s="29">
        <v>0</v>
      </c>
      <c r="AE1332" s="9">
        <v>0</v>
      </c>
      <c r="AF1332" s="9">
        <v>1</v>
      </c>
      <c r="AG1332" s="29">
        <v>0</v>
      </c>
      <c r="AH1332" s="9">
        <v>0</v>
      </c>
      <c r="AI1332" s="29">
        <v>1</v>
      </c>
      <c r="AJ1332" s="20">
        <v>1984</v>
      </c>
      <c r="AK1332" s="32">
        <v>0.19</v>
      </c>
      <c r="AL1332" s="32">
        <v>0.63</v>
      </c>
      <c r="AM1332" s="32">
        <f t="shared" si="315"/>
        <v>0.09</v>
      </c>
      <c r="AN1332" s="32">
        <f t="shared" si="315"/>
        <v>0.09</v>
      </c>
      <c r="AO1332" s="41">
        <v>0.91</v>
      </c>
      <c r="AP1332" s="17">
        <v>0.09</v>
      </c>
      <c r="AQ1332" s="32">
        <v>0.55000000000000004</v>
      </c>
      <c r="AR1332" s="39">
        <v>0.45</v>
      </c>
      <c r="AS1332" t="s">
        <v>98</v>
      </c>
      <c r="AT1332" s="39" t="s">
        <v>98</v>
      </c>
      <c r="AU1332">
        <v>0</v>
      </c>
      <c r="AV1332" s="17">
        <v>1</v>
      </c>
      <c r="AW1332" t="s">
        <v>98</v>
      </c>
      <c r="AX1332" s="17" t="s">
        <v>98</v>
      </c>
      <c r="AY1332" s="17" t="s">
        <v>558</v>
      </c>
      <c r="AZ1332">
        <v>1</v>
      </c>
      <c r="BA1332">
        <v>0</v>
      </c>
      <c r="BB1332">
        <v>0</v>
      </c>
      <c r="BC1332">
        <v>0</v>
      </c>
      <c r="BD1332">
        <v>0</v>
      </c>
      <c r="BE1332">
        <v>0</v>
      </c>
      <c r="BF1332" s="17">
        <v>0</v>
      </c>
      <c r="BG1332">
        <v>1</v>
      </c>
      <c r="BH1332">
        <v>0</v>
      </c>
      <c r="BI1332" s="17">
        <v>0</v>
      </c>
      <c r="BJ1332" t="s">
        <v>98</v>
      </c>
      <c r="BK1332">
        <v>1702</v>
      </c>
      <c r="BL1332" s="24">
        <v>46.47</v>
      </c>
      <c r="BM1332">
        <v>0</v>
      </c>
      <c r="BN1332">
        <v>0</v>
      </c>
      <c r="BO1332">
        <v>0</v>
      </c>
      <c r="BP1332">
        <v>0</v>
      </c>
      <c r="BQ1332">
        <v>1</v>
      </c>
      <c r="BR1332">
        <v>0</v>
      </c>
      <c r="BS1332">
        <v>0</v>
      </c>
      <c r="BT1332" s="17">
        <v>0</v>
      </c>
      <c r="BU1332">
        <v>0</v>
      </c>
      <c r="BV1332">
        <v>0</v>
      </c>
      <c r="BW1332">
        <v>0</v>
      </c>
      <c r="BX1332" s="17">
        <v>1</v>
      </c>
      <c r="BY1332">
        <v>0</v>
      </c>
      <c r="BZ1332">
        <v>0</v>
      </c>
      <c r="CA1332">
        <v>0</v>
      </c>
      <c r="CB1332">
        <v>0</v>
      </c>
      <c r="CC1332" s="17">
        <v>0</v>
      </c>
      <c r="CD1332">
        <v>0</v>
      </c>
      <c r="CE1332">
        <v>0</v>
      </c>
      <c r="CF1332">
        <v>0</v>
      </c>
      <c r="CG1332">
        <v>0</v>
      </c>
      <c r="CH1332">
        <v>0</v>
      </c>
      <c r="CI1332">
        <v>0</v>
      </c>
      <c r="CJ1332">
        <v>0</v>
      </c>
      <c r="CK1332">
        <v>0</v>
      </c>
      <c r="CL1332">
        <v>0</v>
      </c>
      <c r="CM1332">
        <v>0</v>
      </c>
      <c r="CN1332">
        <v>0</v>
      </c>
      <c r="CO1332" s="17">
        <v>0</v>
      </c>
      <c r="CP1332">
        <v>4.3029999999999999</v>
      </c>
      <c r="CQ1332">
        <v>252</v>
      </c>
      <c r="CR1332">
        <v>1</v>
      </c>
      <c r="CS1332">
        <v>0</v>
      </c>
      <c r="CT1332">
        <v>19</v>
      </c>
      <c r="CZ1332" s="33" t="s">
        <v>85</v>
      </c>
    </row>
    <row r="1333" spans="1:104" x14ac:dyDescent="0.25">
      <c r="A1333">
        <v>1332</v>
      </c>
      <c r="B1333">
        <v>85</v>
      </c>
      <c r="C1333" s="24" t="s">
        <v>4157</v>
      </c>
      <c r="D1333" s="12">
        <v>1.9</v>
      </c>
      <c r="E1333" s="13">
        <v>2.2999999999999998</v>
      </c>
      <c r="F1333" s="7">
        <f t="shared" si="309"/>
        <v>0.82608695652173914</v>
      </c>
      <c r="G1333" s="7">
        <f t="shared" si="299"/>
        <v>-0.39999999999999991</v>
      </c>
      <c r="H1333" s="15">
        <f t="shared" si="300"/>
        <v>4.1999999999999993</v>
      </c>
      <c r="I1333" s="11">
        <f t="shared" si="310"/>
        <v>2.8208114314153721E-3</v>
      </c>
      <c r="J1333" s="32">
        <f t="shared" si="311"/>
        <v>3.4146664696080823E-3</v>
      </c>
      <c r="K1333" s="32">
        <f t="shared" si="312"/>
        <v>292.85437066852825</v>
      </c>
      <c r="L1333" s="8">
        <v>0</v>
      </c>
      <c r="M1333" s="9">
        <v>1</v>
      </c>
      <c r="N1333" s="8">
        <v>0</v>
      </c>
      <c r="O1333" s="9">
        <v>0</v>
      </c>
      <c r="P1333" s="9">
        <v>0</v>
      </c>
      <c r="Q1333" s="9">
        <v>1</v>
      </c>
      <c r="R1333" s="9">
        <v>0</v>
      </c>
      <c r="S1333" s="8">
        <v>85766</v>
      </c>
      <c r="T1333" s="9">
        <v>2</v>
      </c>
      <c r="U1333" s="9">
        <f t="shared" si="301"/>
        <v>85763</v>
      </c>
      <c r="V1333" s="9">
        <f t="shared" si="302"/>
        <v>15</v>
      </c>
      <c r="W1333" s="7">
        <f t="shared" si="313"/>
        <v>6.21</v>
      </c>
      <c r="X1333" s="7">
        <f t="shared" si="314"/>
        <v>34.26</v>
      </c>
      <c r="Y1333" s="9">
        <v>1</v>
      </c>
      <c r="Z1333" s="9">
        <v>0</v>
      </c>
      <c r="AA1333" s="9">
        <v>1</v>
      </c>
      <c r="AB1333" s="9">
        <v>0</v>
      </c>
      <c r="AC1333" s="9">
        <v>0</v>
      </c>
      <c r="AD1333" s="29">
        <v>0</v>
      </c>
      <c r="AE1333" s="9">
        <v>0</v>
      </c>
      <c r="AF1333" s="9">
        <v>1</v>
      </c>
      <c r="AG1333" s="29">
        <v>0</v>
      </c>
      <c r="AH1333" s="9">
        <v>0</v>
      </c>
      <c r="AI1333" s="29">
        <v>1</v>
      </c>
      <c r="AJ1333" s="20">
        <v>1984</v>
      </c>
      <c r="AK1333" s="32">
        <v>0.19</v>
      </c>
      <c r="AL1333" s="32">
        <v>0.63</v>
      </c>
      <c r="AM1333" s="32">
        <f t="shared" si="315"/>
        <v>0.09</v>
      </c>
      <c r="AN1333" s="32">
        <f t="shared" si="315"/>
        <v>0.09</v>
      </c>
      <c r="AO1333" s="41">
        <v>0.91</v>
      </c>
      <c r="AP1333" s="17">
        <v>0.09</v>
      </c>
      <c r="AQ1333" s="32">
        <v>0.55000000000000004</v>
      </c>
      <c r="AR1333" s="39">
        <v>0.45</v>
      </c>
      <c r="AS1333" t="s">
        <v>98</v>
      </c>
      <c r="AT1333" s="39" t="s">
        <v>98</v>
      </c>
      <c r="AU1333">
        <v>0</v>
      </c>
      <c r="AV1333" s="17">
        <v>1</v>
      </c>
      <c r="AW1333" t="s">
        <v>98</v>
      </c>
      <c r="AX1333" s="17" t="s">
        <v>98</v>
      </c>
      <c r="AY1333" s="17" t="s">
        <v>558</v>
      </c>
      <c r="AZ1333">
        <v>1</v>
      </c>
      <c r="BA1333">
        <v>0</v>
      </c>
      <c r="BB1333">
        <v>0</v>
      </c>
      <c r="BC1333">
        <v>0</v>
      </c>
      <c r="BD1333">
        <v>0</v>
      </c>
      <c r="BE1333">
        <v>0</v>
      </c>
      <c r="BF1333" s="17">
        <v>0</v>
      </c>
      <c r="BG1333">
        <v>1</v>
      </c>
      <c r="BH1333">
        <v>0</v>
      </c>
      <c r="BI1333" s="17">
        <v>0</v>
      </c>
      <c r="BJ1333" t="s">
        <v>98</v>
      </c>
      <c r="BK1333">
        <v>1702</v>
      </c>
      <c r="BL1333" s="24">
        <v>46.47</v>
      </c>
      <c r="BM1333">
        <v>0</v>
      </c>
      <c r="BN1333">
        <v>0</v>
      </c>
      <c r="BO1333">
        <v>0</v>
      </c>
      <c r="BP1333">
        <v>0</v>
      </c>
      <c r="BQ1333">
        <v>1</v>
      </c>
      <c r="BR1333">
        <v>0</v>
      </c>
      <c r="BS1333">
        <v>0</v>
      </c>
      <c r="BT1333" s="17">
        <v>0</v>
      </c>
      <c r="BU1333">
        <v>0</v>
      </c>
      <c r="BV1333">
        <v>0</v>
      </c>
      <c r="BW1333">
        <v>0</v>
      </c>
      <c r="BX1333" s="17">
        <v>1</v>
      </c>
      <c r="BY1333">
        <v>0</v>
      </c>
      <c r="BZ1333">
        <v>0</v>
      </c>
      <c r="CA1333">
        <v>0</v>
      </c>
      <c r="CB1333">
        <v>0</v>
      </c>
      <c r="CC1333" s="17">
        <v>0</v>
      </c>
      <c r="CD1333">
        <v>1</v>
      </c>
      <c r="CE1333">
        <v>0</v>
      </c>
      <c r="CF1333">
        <v>0</v>
      </c>
      <c r="CG1333">
        <v>0</v>
      </c>
      <c r="CH1333">
        <v>0</v>
      </c>
      <c r="CI1333">
        <v>0</v>
      </c>
      <c r="CJ1333">
        <v>1</v>
      </c>
      <c r="CK1333">
        <v>0</v>
      </c>
      <c r="CL1333">
        <v>0</v>
      </c>
      <c r="CM1333">
        <v>0</v>
      </c>
      <c r="CN1333">
        <v>0</v>
      </c>
      <c r="CO1333" s="17">
        <v>0</v>
      </c>
      <c r="CP1333">
        <v>4.3029999999999999</v>
      </c>
      <c r="CQ1333">
        <v>252</v>
      </c>
      <c r="CR1333">
        <v>1</v>
      </c>
      <c r="CS1333">
        <v>0</v>
      </c>
      <c r="CT1333">
        <v>19</v>
      </c>
      <c r="CZ1333" s="33" t="s">
        <v>85</v>
      </c>
    </row>
    <row r="1334" spans="1:104" x14ac:dyDescent="0.25">
      <c r="A1334">
        <v>1333</v>
      </c>
      <c r="B1334">
        <v>85</v>
      </c>
      <c r="C1334" s="24" t="s">
        <v>4157</v>
      </c>
      <c r="D1334" s="12">
        <v>0.9</v>
      </c>
      <c r="E1334" s="13">
        <v>5</v>
      </c>
      <c r="F1334" s="7">
        <f t="shared" si="309"/>
        <v>0.18</v>
      </c>
      <c r="G1334" s="7">
        <f t="shared" si="299"/>
        <v>-4.0999999999999996</v>
      </c>
      <c r="H1334" s="15">
        <f t="shared" si="300"/>
        <v>5.9</v>
      </c>
      <c r="I1334" s="11">
        <f t="shared" si="310"/>
        <v>7.7821489952269358E-4</v>
      </c>
      <c r="J1334" s="32">
        <f t="shared" si="311"/>
        <v>4.3234161084594091E-3</v>
      </c>
      <c r="K1334" s="32">
        <f t="shared" si="312"/>
        <v>231.29857846515182</v>
      </c>
      <c r="L1334" s="8">
        <v>0</v>
      </c>
      <c r="M1334" s="9">
        <v>1</v>
      </c>
      <c r="N1334" s="8">
        <v>0</v>
      </c>
      <c r="O1334" s="9">
        <v>0</v>
      </c>
      <c r="P1334" s="9">
        <v>0</v>
      </c>
      <c r="Q1334" s="9">
        <v>1</v>
      </c>
      <c r="R1334" s="9">
        <v>0</v>
      </c>
      <c r="S1334" s="8">
        <v>53502</v>
      </c>
      <c r="T1334" s="9">
        <v>2</v>
      </c>
      <c r="U1334" s="9">
        <f t="shared" si="301"/>
        <v>53499</v>
      </c>
      <c r="V1334" s="9">
        <f t="shared" si="302"/>
        <v>15</v>
      </c>
      <c r="W1334" s="7">
        <f t="shared" si="313"/>
        <v>6.21</v>
      </c>
      <c r="X1334" s="7">
        <f t="shared" si="314"/>
        <v>34.26</v>
      </c>
      <c r="Y1334" s="9">
        <v>1</v>
      </c>
      <c r="Z1334" s="9">
        <v>0</v>
      </c>
      <c r="AA1334" s="9">
        <v>1</v>
      </c>
      <c r="AB1334" s="9">
        <v>0</v>
      </c>
      <c r="AC1334" s="9">
        <v>0</v>
      </c>
      <c r="AD1334" s="29">
        <v>0</v>
      </c>
      <c r="AE1334" s="9">
        <v>0</v>
      </c>
      <c r="AF1334" s="9">
        <v>1</v>
      </c>
      <c r="AG1334" s="29">
        <v>0</v>
      </c>
      <c r="AH1334" s="9">
        <v>0</v>
      </c>
      <c r="AI1334" s="29">
        <v>1</v>
      </c>
      <c r="AJ1334" s="20">
        <v>1984</v>
      </c>
      <c r="AK1334" s="32">
        <v>0.19</v>
      </c>
      <c r="AL1334" s="32">
        <v>0.63</v>
      </c>
      <c r="AM1334" s="32">
        <f t="shared" si="315"/>
        <v>0.09</v>
      </c>
      <c r="AN1334" s="32">
        <f t="shared" si="315"/>
        <v>0.09</v>
      </c>
      <c r="AO1334" s="41">
        <v>0.91</v>
      </c>
      <c r="AP1334" s="17">
        <v>0.09</v>
      </c>
      <c r="AQ1334" s="32">
        <v>0.55000000000000004</v>
      </c>
      <c r="AR1334" s="39">
        <v>0.45</v>
      </c>
      <c r="AS1334" t="s">
        <v>98</v>
      </c>
      <c r="AT1334" s="39" t="s">
        <v>98</v>
      </c>
      <c r="AU1334">
        <v>0</v>
      </c>
      <c r="AV1334" s="17">
        <v>1</v>
      </c>
      <c r="AW1334" t="s">
        <v>98</v>
      </c>
      <c r="AX1334" s="17" t="s">
        <v>98</v>
      </c>
      <c r="AY1334" s="17" t="s">
        <v>558</v>
      </c>
      <c r="AZ1334">
        <v>1</v>
      </c>
      <c r="BA1334">
        <v>0</v>
      </c>
      <c r="BB1334">
        <v>0</v>
      </c>
      <c r="BC1334">
        <v>0</v>
      </c>
      <c r="BD1334">
        <v>0</v>
      </c>
      <c r="BE1334">
        <v>0</v>
      </c>
      <c r="BF1334" s="17">
        <v>0</v>
      </c>
      <c r="BG1334">
        <v>1</v>
      </c>
      <c r="BH1334">
        <v>0</v>
      </c>
      <c r="BI1334" s="17">
        <v>0</v>
      </c>
      <c r="BJ1334" t="s">
        <v>98</v>
      </c>
      <c r="BK1334">
        <v>1702</v>
      </c>
      <c r="BL1334" s="24">
        <v>46.47</v>
      </c>
      <c r="BM1334">
        <v>0</v>
      </c>
      <c r="BN1334">
        <v>0</v>
      </c>
      <c r="BO1334">
        <v>0</v>
      </c>
      <c r="BP1334">
        <v>0</v>
      </c>
      <c r="BQ1334">
        <v>1</v>
      </c>
      <c r="BR1334">
        <v>0</v>
      </c>
      <c r="BS1334">
        <v>0</v>
      </c>
      <c r="BT1334" s="17">
        <v>0</v>
      </c>
      <c r="BU1334">
        <v>0</v>
      </c>
      <c r="BV1334">
        <v>0</v>
      </c>
      <c r="BW1334">
        <v>0</v>
      </c>
      <c r="BX1334" s="17">
        <v>1</v>
      </c>
      <c r="BY1334">
        <v>0</v>
      </c>
      <c r="BZ1334">
        <v>0</v>
      </c>
      <c r="CA1334">
        <v>0</v>
      </c>
      <c r="CB1334">
        <v>0</v>
      </c>
      <c r="CC1334" s="17">
        <v>0</v>
      </c>
      <c r="CD1334">
        <v>1</v>
      </c>
      <c r="CE1334">
        <v>0</v>
      </c>
      <c r="CF1334">
        <v>0</v>
      </c>
      <c r="CG1334">
        <v>0</v>
      </c>
      <c r="CH1334">
        <v>0</v>
      </c>
      <c r="CI1334">
        <v>0</v>
      </c>
      <c r="CJ1334">
        <v>1</v>
      </c>
      <c r="CK1334">
        <v>0</v>
      </c>
      <c r="CL1334">
        <v>0</v>
      </c>
      <c r="CM1334">
        <v>0</v>
      </c>
      <c r="CN1334">
        <v>0</v>
      </c>
      <c r="CO1334" s="17">
        <v>0</v>
      </c>
      <c r="CP1334">
        <v>4.3029999999999999</v>
      </c>
      <c r="CQ1334">
        <v>252</v>
      </c>
      <c r="CR1334">
        <v>1</v>
      </c>
      <c r="CS1334">
        <v>0</v>
      </c>
      <c r="CT1334">
        <v>19</v>
      </c>
      <c r="CZ1334" s="33" t="s">
        <v>85</v>
      </c>
    </row>
    <row r="1335" spans="1:104" x14ac:dyDescent="0.25">
      <c r="A1335">
        <v>1334</v>
      </c>
      <c r="B1335">
        <v>85</v>
      </c>
      <c r="C1335" s="24" t="s">
        <v>4157</v>
      </c>
      <c r="D1335" s="12">
        <v>-0.2</v>
      </c>
      <c r="E1335" s="13">
        <v>5.2</v>
      </c>
      <c r="F1335" s="7">
        <f t="shared" si="309"/>
        <v>-3.8461538461538464E-2</v>
      </c>
      <c r="G1335" s="7">
        <f t="shared" si="299"/>
        <v>-5.4</v>
      </c>
      <c r="H1335" s="15">
        <f t="shared" si="300"/>
        <v>5</v>
      </c>
      <c r="I1335" s="11">
        <f t="shared" si="310"/>
        <v>-1.6678013196798737E-4</v>
      </c>
      <c r="J1335" s="32">
        <f t="shared" si="311"/>
        <v>4.3362834311676708E-3</v>
      </c>
      <c r="K1335" s="32">
        <f t="shared" si="312"/>
        <v>230.61223185097955</v>
      </c>
      <c r="L1335" s="8">
        <v>0</v>
      </c>
      <c r="M1335" s="9">
        <v>1</v>
      </c>
      <c r="N1335" s="8">
        <v>0</v>
      </c>
      <c r="O1335" s="9">
        <v>0</v>
      </c>
      <c r="P1335" s="9">
        <v>0</v>
      </c>
      <c r="Q1335" s="9">
        <v>1</v>
      </c>
      <c r="R1335" s="9">
        <v>0</v>
      </c>
      <c r="S1335" s="8">
        <v>53186</v>
      </c>
      <c r="T1335" s="9">
        <v>3</v>
      </c>
      <c r="U1335" s="9">
        <f t="shared" si="301"/>
        <v>53182</v>
      </c>
      <c r="V1335" s="9">
        <f t="shared" si="302"/>
        <v>15</v>
      </c>
      <c r="W1335" s="7">
        <f t="shared" si="313"/>
        <v>6.21</v>
      </c>
      <c r="X1335" s="7">
        <f t="shared" si="314"/>
        <v>34.26</v>
      </c>
      <c r="Y1335" s="9">
        <v>1</v>
      </c>
      <c r="Z1335" s="9">
        <v>0</v>
      </c>
      <c r="AA1335" s="9">
        <v>1</v>
      </c>
      <c r="AB1335" s="9">
        <v>0</v>
      </c>
      <c r="AC1335" s="9">
        <v>0</v>
      </c>
      <c r="AD1335" s="29">
        <v>0</v>
      </c>
      <c r="AE1335" s="9">
        <v>0</v>
      </c>
      <c r="AF1335" s="9">
        <v>1</v>
      </c>
      <c r="AG1335" s="29">
        <v>0</v>
      </c>
      <c r="AH1335" s="9">
        <v>0</v>
      </c>
      <c r="AI1335" s="29">
        <v>1</v>
      </c>
      <c r="AJ1335" s="20">
        <v>1984</v>
      </c>
      <c r="AK1335" s="32">
        <v>0.19</v>
      </c>
      <c r="AL1335" s="32">
        <v>0.63</v>
      </c>
      <c r="AM1335" s="32">
        <f t="shared" si="315"/>
        <v>0.09</v>
      </c>
      <c r="AN1335" s="32">
        <f t="shared" si="315"/>
        <v>0.09</v>
      </c>
      <c r="AO1335" s="41">
        <v>0.91</v>
      </c>
      <c r="AP1335" s="17">
        <v>0.09</v>
      </c>
      <c r="AQ1335" s="32">
        <v>0.55000000000000004</v>
      </c>
      <c r="AR1335" s="39">
        <v>0.45</v>
      </c>
      <c r="AS1335" t="s">
        <v>98</v>
      </c>
      <c r="AT1335" s="39" t="s">
        <v>98</v>
      </c>
      <c r="AU1335">
        <v>0</v>
      </c>
      <c r="AV1335" s="17">
        <v>1</v>
      </c>
      <c r="AW1335" t="s">
        <v>98</v>
      </c>
      <c r="AX1335" s="17" t="s">
        <v>98</v>
      </c>
      <c r="AY1335" s="17" t="s">
        <v>558</v>
      </c>
      <c r="AZ1335">
        <v>1</v>
      </c>
      <c r="BA1335">
        <v>0</v>
      </c>
      <c r="BB1335">
        <v>0</v>
      </c>
      <c r="BC1335">
        <v>0</v>
      </c>
      <c r="BD1335">
        <v>0</v>
      </c>
      <c r="BE1335">
        <v>0</v>
      </c>
      <c r="BF1335" s="17">
        <v>0</v>
      </c>
      <c r="BG1335">
        <v>1</v>
      </c>
      <c r="BH1335">
        <v>0</v>
      </c>
      <c r="BI1335" s="17">
        <v>0</v>
      </c>
      <c r="BJ1335" t="s">
        <v>98</v>
      </c>
      <c r="BK1335">
        <v>1702</v>
      </c>
      <c r="BL1335" s="24">
        <v>46.47</v>
      </c>
      <c r="BM1335">
        <v>0</v>
      </c>
      <c r="BN1335">
        <v>0</v>
      </c>
      <c r="BO1335">
        <v>0</v>
      </c>
      <c r="BP1335">
        <v>0</v>
      </c>
      <c r="BQ1335">
        <v>1</v>
      </c>
      <c r="BR1335">
        <v>0</v>
      </c>
      <c r="BS1335">
        <v>0</v>
      </c>
      <c r="BT1335" s="17">
        <v>0</v>
      </c>
      <c r="BU1335">
        <v>0</v>
      </c>
      <c r="BV1335">
        <v>0</v>
      </c>
      <c r="BW1335">
        <v>0</v>
      </c>
      <c r="BX1335" s="17">
        <v>1</v>
      </c>
      <c r="BY1335">
        <v>0</v>
      </c>
      <c r="BZ1335">
        <v>0</v>
      </c>
      <c r="CA1335">
        <v>0</v>
      </c>
      <c r="CB1335">
        <v>0</v>
      </c>
      <c r="CC1335" s="17">
        <v>0</v>
      </c>
      <c r="CD1335">
        <v>1</v>
      </c>
      <c r="CE1335">
        <v>0</v>
      </c>
      <c r="CF1335">
        <v>0</v>
      </c>
      <c r="CG1335">
        <v>0</v>
      </c>
      <c r="CH1335">
        <v>0</v>
      </c>
      <c r="CI1335">
        <v>0</v>
      </c>
      <c r="CJ1335">
        <v>1</v>
      </c>
      <c r="CK1335">
        <v>0</v>
      </c>
      <c r="CL1335">
        <v>0</v>
      </c>
      <c r="CM1335">
        <v>0</v>
      </c>
      <c r="CN1335">
        <v>0</v>
      </c>
      <c r="CO1335" s="17">
        <v>0</v>
      </c>
      <c r="CP1335">
        <v>4.3029999999999999</v>
      </c>
      <c r="CQ1335">
        <v>252</v>
      </c>
      <c r="CR1335">
        <v>1</v>
      </c>
      <c r="CS1335">
        <v>0</v>
      </c>
      <c r="CT1335">
        <v>19</v>
      </c>
      <c r="CZ1335" s="33" t="s">
        <v>85</v>
      </c>
    </row>
    <row r="1336" spans="1:104" x14ac:dyDescent="0.25">
      <c r="A1336">
        <v>1335</v>
      </c>
      <c r="B1336">
        <v>85</v>
      </c>
      <c r="C1336" s="24" t="s">
        <v>4157</v>
      </c>
      <c r="D1336" s="12">
        <v>2.2000000000000002</v>
      </c>
      <c r="E1336" s="13">
        <v>7</v>
      </c>
      <c r="F1336" s="7">
        <f t="shared" si="309"/>
        <v>0.31428571428571433</v>
      </c>
      <c r="G1336" s="7">
        <f t="shared" si="299"/>
        <v>-4.8</v>
      </c>
      <c r="H1336" s="15">
        <f t="shared" si="300"/>
        <v>9.1999999999999993</v>
      </c>
      <c r="I1336" s="11">
        <f t="shared" si="310"/>
        <v>1.3391197058693848E-3</v>
      </c>
      <c r="J1336" s="32">
        <f t="shared" si="311"/>
        <v>4.2608354277662236E-3</v>
      </c>
      <c r="K1336" s="32">
        <f t="shared" si="312"/>
        <v>234.69575789841238</v>
      </c>
      <c r="L1336" s="8">
        <v>0</v>
      </c>
      <c r="M1336" s="9">
        <v>1</v>
      </c>
      <c r="N1336" s="8">
        <v>0</v>
      </c>
      <c r="O1336" s="9">
        <v>0</v>
      </c>
      <c r="P1336" s="9">
        <v>0</v>
      </c>
      <c r="Q1336" s="9">
        <v>1</v>
      </c>
      <c r="R1336" s="9">
        <v>0</v>
      </c>
      <c r="S1336" s="8">
        <v>55088</v>
      </c>
      <c r="T1336" s="9">
        <v>5</v>
      </c>
      <c r="U1336" s="9">
        <f t="shared" si="301"/>
        <v>55082</v>
      </c>
      <c r="V1336" s="9">
        <f t="shared" si="302"/>
        <v>15</v>
      </c>
      <c r="W1336" s="7">
        <f t="shared" si="313"/>
        <v>6.21</v>
      </c>
      <c r="X1336" s="7">
        <f t="shared" si="314"/>
        <v>34.26</v>
      </c>
      <c r="Y1336" s="9">
        <v>1</v>
      </c>
      <c r="Z1336" s="9">
        <v>0</v>
      </c>
      <c r="AA1336" s="9">
        <v>1</v>
      </c>
      <c r="AB1336" s="9">
        <v>0</v>
      </c>
      <c r="AC1336" s="9">
        <v>0</v>
      </c>
      <c r="AD1336" s="29">
        <v>0</v>
      </c>
      <c r="AE1336" s="9">
        <v>0</v>
      </c>
      <c r="AF1336" s="9">
        <v>1</v>
      </c>
      <c r="AG1336" s="29">
        <v>0</v>
      </c>
      <c r="AH1336" s="9">
        <v>0</v>
      </c>
      <c r="AI1336" s="29">
        <v>1</v>
      </c>
      <c r="AJ1336" s="20">
        <v>1984</v>
      </c>
      <c r="AK1336" s="32">
        <v>0.19</v>
      </c>
      <c r="AL1336" s="32">
        <v>0.63</v>
      </c>
      <c r="AM1336" s="32">
        <f t="shared" si="315"/>
        <v>0.09</v>
      </c>
      <c r="AN1336" s="32">
        <f t="shared" si="315"/>
        <v>0.09</v>
      </c>
      <c r="AO1336" s="41">
        <v>0.91</v>
      </c>
      <c r="AP1336" s="17">
        <v>0.09</v>
      </c>
      <c r="AQ1336" s="32">
        <v>0.55000000000000004</v>
      </c>
      <c r="AR1336" s="39">
        <v>0.45</v>
      </c>
      <c r="AS1336" t="s">
        <v>98</v>
      </c>
      <c r="AT1336" s="39" t="s">
        <v>98</v>
      </c>
      <c r="AU1336">
        <v>0</v>
      </c>
      <c r="AV1336" s="17">
        <v>1</v>
      </c>
      <c r="AW1336" t="s">
        <v>98</v>
      </c>
      <c r="AX1336" s="17" t="s">
        <v>98</v>
      </c>
      <c r="AY1336" s="17" t="s">
        <v>558</v>
      </c>
      <c r="AZ1336">
        <v>1</v>
      </c>
      <c r="BA1336">
        <v>0</v>
      </c>
      <c r="BB1336">
        <v>0</v>
      </c>
      <c r="BC1336">
        <v>0</v>
      </c>
      <c r="BD1336">
        <v>0</v>
      </c>
      <c r="BE1336">
        <v>0</v>
      </c>
      <c r="BF1336" s="17">
        <v>0</v>
      </c>
      <c r="BG1336">
        <v>1</v>
      </c>
      <c r="BH1336">
        <v>0</v>
      </c>
      <c r="BI1336" s="17">
        <v>0</v>
      </c>
      <c r="BJ1336" t="s">
        <v>98</v>
      </c>
      <c r="BK1336">
        <v>1702</v>
      </c>
      <c r="BL1336" s="24">
        <v>46.47</v>
      </c>
      <c r="BM1336">
        <v>0</v>
      </c>
      <c r="BN1336">
        <v>0</v>
      </c>
      <c r="BO1336">
        <v>0</v>
      </c>
      <c r="BP1336">
        <v>0</v>
      </c>
      <c r="BQ1336">
        <v>1</v>
      </c>
      <c r="BR1336">
        <v>0</v>
      </c>
      <c r="BS1336">
        <v>0</v>
      </c>
      <c r="BT1336" s="17">
        <v>0</v>
      </c>
      <c r="BU1336">
        <v>0</v>
      </c>
      <c r="BV1336">
        <v>0</v>
      </c>
      <c r="BW1336">
        <v>0</v>
      </c>
      <c r="BX1336" s="17">
        <v>1</v>
      </c>
      <c r="BY1336">
        <v>0</v>
      </c>
      <c r="BZ1336">
        <v>0</v>
      </c>
      <c r="CA1336">
        <v>0</v>
      </c>
      <c r="CB1336">
        <v>0</v>
      </c>
      <c r="CC1336" s="17">
        <v>0</v>
      </c>
      <c r="CD1336">
        <v>1</v>
      </c>
      <c r="CE1336">
        <v>0</v>
      </c>
      <c r="CF1336">
        <v>0</v>
      </c>
      <c r="CG1336">
        <v>0</v>
      </c>
      <c r="CH1336">
        <v>0</v>
      </c>
      <c r="CI1336">
        <v>0</v>
      </c>
      <c r="CJ1336">
        <v>1</v>
      </c>
      <c r="CK1336">
        <v>0</v>
      </c>
      <c r="CL1336">
        <v>0</v>
      </c>
      <c r="CM1336">
        <v>0</v>
      </c>
      <c r="CN1336">
        <v>0</v>
      </c>
      <c r="CO1336" s="17">
        <v>0</v>
      </c>
      <c r="CP1336">
        <v>4.3029999999999999</v>
      </c>
      <c r="CQ1336">
        <v>252</v>
      </c>
      <c r="CR1336">
        <v>1</v>
      </c>
      <c r="CS1336">
        <v>0</v>
      </c>
      <c r="CT1336">
        <v>19</v>
      </c>
      <c r="CZ1336" s="33" t="s">
        <v>85</v>
      </c>
    </row>
    <row r="1337" spans="1:104" x14ac:dyDescent="0.25">
      <c r="A1337">
        <v>1336</v>
      </c>
      <c r="B1337">
        <v>85</v>
      </c>
      <c r="C1337" s="24" t="s">
        <v>4157</v>
      </c>
      <c r="D1337" s="12">
        <v>6.2</v>
      </c>
      <c r="E1337" s="13">
        <v>4.9000000000000004</v>
      </c>
      <c r="F1337" s="7">
        <f t="shared" si="309"/>
        <v>1.2653061224489794</v>
      </c>
      <c r="G1337" s="7">
        <f t="shared" si="299"/>
        <v>1.2999999999999998</v>
      </c>
      <c r="H1337" s="15">
        <f t="shared" si="300"/>
        <v>11.100000000000001</v>
      </c>
      <c r="I1337" s="11">
        <f t="shared" si="310"/>
        <v>5.3910897683797435E-3</v>
      </c>
      <c r="J1337" s="32">
        <f t="shared" si="311"/>
        <v>4.2606999782356042E-3</v>
      </c>
      <c r="K1337" s="32">
        <f t="shared" si="312"/>
        <v>234.70321898002058</v>
      </c>
      <c r="L1337" s="8">
        <v>0</v>
      </c>
      <c r="M1337" s="9">
        <v>1</v>
      </c>
      <c r="N1337" s="8">
        <v>0</v>
      </c>
      <c r="O1337" s="9">
        <v>0</v>
      </c>
      <c r="P1337" s="9">
        <v>0</v>
      </c>
      <c r="Q1337" s="9">
        <v>1</v>
      </c>
      <c r="R1337" s="9">
        <v>0</v>
      </c>
      <c r="S1337" s="8">
        <v>55088</v>
      </c>
      <c r="T1337" s="9">
        <v>3</v>
      </c>
      <c r="U1337" s="9">
        <f t="shared" si="301"/>
        <v>55084</v>
      </c>
      <c r="V1337" s="9">
        <f t="shared" si="302"/>
        <v>15</v>
      </c>
      <c r="W1337" s="7">
        <f t="shared" si="313"/>
        <v>6.21</v>
      </c>
      <c r="X1337" s="7">
        <f t="shared" si="314"/>
        <v>34.26</v>
      </c>
      <c r="Y1337" s="9">
        <v>1</v>
      </c>
      <c r="Z1337" s="9">
        <v>0</v>
      </c>
      <c r="AA1337" s="9">
        <v>1</v>
      </c>
      <c r="AB1337" s="9">
        <v>0</v>
      </c>
      <c r="AC1337" s="9">
        <v>0</v>
      </c>
      <c r="AD1337" s="29">
        <v>0</v>
      </c>
      <c r="AE1337" s="9">
        <v>0</v>
      </c>
      <c r="AF1337" s="9">
        <v>1</v>
      </c>
      <c r="AG1337" s="29">
        <v>0</v>
      </c>
      <c r="AH1337" s="9">
        <v>0</v>
      </c>
      <c r="AI1337" s="29">
        <v>1</v>
      </c>
      <c r="AJ1337" s="20">
        <v>1984</v>
      </c>
      <c r="AK1337" s="32">
        <v>0.19</v>
      </c>
      <c r="AL1337" s="32">
        <v>0.63</v>
      </c>
      <c r="AM1337" s="32">
        <f t="shared" si="315"/>
        <v>0.09</v>
      </c>
      <c r="AN1337" s="32">
        <f t="shared" si="315"/>
        <v>0.09</v>
      </c>
      <c r="AO1337" s="41">
        <v>0.91</v>
      </c>
      <c r="AP1337" s="17">
        <v>0.09</v>
      </c>
      <c r="AQ1337" s="32">
        <v>0.55000000000000004</v>
      </c>
      <c r="AR1337" s="39">
        <v>0.45</v>
      </c>
      <c r="AS1337" t="s">
        <v>98</v>
      </c>
      <c r="AT1337" s="39" t="s">
        <v>98</v>
      </c>
      <c r="AU1337">
        <v>0</v>
      </c>
      <c r="AV1337" s="17">
        <v>1</v>
      </c>
      <c r="AW1337" t="s">
        <v>98</v>
      </c>
      <c r="AX1337" s="17" t="s">
        <v>98</v>
      </c>
      <c r="AY1337" s="17" t="s">
        <v>558</v>
      </c>
      <c r="AZ1337">
        <v>1</v>
      </c>
      <c r="BA1337">
        <v>0</v>
      </c>
      <c r="BB1337">
        <v>0</v>
      </c>
      <c r="BC1337">
        <v>0</v>
      </c>
      <c r="BD1337">
        <v>0</v>
      </c>
      <c r="BE1337">
        <v>0</v>
      </c>
      <c r="BF1337" s="17">
        <v>0</v>
      </c>
      <c r="BG1337">
        <v>1</v>
      </c>
      <c r="BH1337">
        <v>0</v>
      </c>
      <c r="BI1337" s="17">
        <v>0</v>
      </c>
      <c r="BJ1337" t="s">
        <v>98</v>
      </c>
      <c r="BK1337">
        <v>1702</v>
      </c>
      <c r="BL1337" s="24">
        <v>46.47</v>
      </c>
      <c r="BM1337">
        <v>0</v>
      </c>
      <c r="BN1337">
        <v>0</v>
      </c>
      <c r="BO1337">
        <v>0</v>
      </c>
      <c r="BP1337">
        <v>0</v>
      </c>
      <c r="BQ1337">
        <v>1</v>
      </c>
      <c r="BR1337">
        <v>0</v>
      </c>
      <c r="BS1337">
        <v>0</v>
      </c>
      <c r="BT1337" s="17">
        <v>0</v>
      </c>
      <c r="BU1337">
        <v>0</v>
      </c>
      <c r="BV1337">
        <v>0</v>
      </c>
      <c r="BW1337">
        <v>0</v>
      </c>
      <c r="BX1337" s="17">
        <v>1</v>
      </c>
      <c r="BY1337">
        <v>0</v>
      </c>
      <c r="BZ1337">
        <v>0</v>
      </c>
      <c r="CA1337">
        <v>0</v>
      </c>
      <c r="CB1337">
        <v>0</v>
      </c>
      <c r="CC1337" s="17">
        <v>0</v>
      </c>
      <c r="CD1337">
        <v>1</v>
      </c>
      <c r="CE1337">
        <v>0</v>
      </c>
      <c r="CF1337">
        <v>0</v>
      </c>
      <c r="CG1337">
        <v>0</v>
      </c>
      <c r="CH1337">
        <v>0</v>
      </c>
      <c r="CI1337">
        <v>0</v>
      </c>
      <c r="CJ1337">
        <v>0</v>
      </c>
      <c r="CK1337">
        <v>0</v>
      </c>
      <c r="CL1337">
        <v>0</v>
      </c>
      <c r="CM1337">
        <v>0</v>
      </c>
      <c r="CN1337">
        <v>0</v>
      </c>
      <c r="CO1337" s="17">
        <v>0</v>
      </c>
      <c r="CP1337">
        <v>4.3029999999999999</v>
      </c>
      <c r="CQ1337">
        <v>252</v>
      </c>
      <c r="CR1337">
        <v>1</v>
      </c>
      <c r="CS1337">
        <v>0</v>
      </c>
      <c r="CT1337">
        <v>19</v>
      </c>
      <c r="CZ1337" s="33" t="s">
        <v>85</v>
      </c>
    </row>
    <row r="1338" spans="1:104" x14ac:dyDescent="0.25">
      <c r="A1338">
        <v>1337</v>
      </c>
      <c r="B1338">
        <v>85</v>
      </c>
      <c r="C1338" s="24" t="s">
        <v>4157</v>
      </c>
      <c r="D1338" s="12">
        <v>2.5</v>
      </c>
      <c r="E1338" s="13">
        <v>2.7</v>
      </c>
      <c r="F1338" s="7">
        <f t="shared" si="309"/>
        <v>0.92592592592592582</v>
      </c>
      <c r="G1338" s="7">
        <f t="shared" si="299"/>
        <v>-0.20000000000000018</v>
      </c>
      <c r="H1338" s="15">
        <f t="shared" si="300"/>
        <v>5.2</v>
      </c>
      <c r="I1338" s="11">
        <f t="shared" si="310"/>
        <v>3.1617249883565302E-3</v>
      </c>
      <c r="J1338" s="32">
        <f t="shared" si="311"/>
        <v>3.4146629874250533E-3</v>
      </c>
      <c r="K1338" s="32">
        <f t="shared" si="312"/>
        <v>292.85466931367222</v>
      </c>
      <c r="L1338" s="8">
        <v>0</v>
      </c>
      <c r="M1338" s="9">
        <v>1</v>
      </c>
      <c r="N1338" s="8">
        <v>0</v>
      </c>
      <c r="O1338" s="9">
        <v>0</v>
      </c>
      <c r="P1338" s="9">
        <v>0</v>
      </c>
      <c r="Q1338" s="9">
        <v>1</v>
      </c>
      <c r="R1338" s="9">
        <v>0</v>
      </c>
      <c r="S1338" s="8">
        <v>85766</v>
      </c>
      <c r="T1338" s="9">
        <v>2</v>
      </c>
      <c r="U1338" s="9">
        <f t="shared" si="301"/>
        <v>85763</v>
      </c>
      <c r="V1338" s="9">
        <f t="shared" si="302"/>
        <v>15</v>
      </c>
      <c r="W1338" s="7">
        <f t="shared" si="313"/>
        <v>6.21</v>
      </c>
      <c r="X1338" s="7">
        <f t="shared" si="314"/>
        <v>34.26</v>
      </c>
      <c r="Y1338" s="9">
        <v>1</v>
      </c>
      <c r="Z1338" s="9">
        <v>0</v>
      </c>
      <c r="AA1338" s="9">
        <v>1</v>
      </c>
      <c r="AB1338" s="9">
        <v>0</v>
      </c>
      <c r="AC1338" s="9">
        <v>0</v>
      </c>
      <c r="AD1338" s="29">
        <v>0</v>
      </c>
      <c r="AE1338" s="9">
        <v>0</v>
      </c>
      <c r="AF1338" s="9">
        <v>1</v>
      </c>
      <c r="AG1338" s="29">
        <v>0</v>
      </c>
      <c r="AH1338" s="9">
        <v>0</v>
      </c>
      <c r="AI1338" s="29">
        <v>1</v>
      </c>
      <c r="AJ1338" s="20">
        <v>1984</v>
      </c>
      <c r="AK1338" s="32">
        <v>0.19</v>
      </c>
      <c r="AL1338" s="32">
        <v>0.63</v>
      </c>
      <c r="AM1338" s="32">
        <f t="shared" si="315"/>
        <v>0.09</v>
      </c>
      <c r="AN1338" s="32">
        <f t="shared" si="315"/>
        <v>0.09</v>
      </c>
      <c r="AO1338" s="41">
        <v>0.91</v>
      </c>
      <c r="AP1338" s="17">
        <v>0.09</v>
      </c>
      <c r="AQ1338" s="32">
        <v>0.55000000000000004</v>
      </c>
      <c r="AR1338" s="39">
        <v>0.45</v>
      </c>
      <c r="AS1338" t="s">
        <v>98</v>
      </c>
      <c r="AT1338" s="39" t="s">
        <v>98</v>
      </c>
      <c r="AU1338">
        <v>0</v>
      </c>
      <c r="AV1338" s="17">
        <v>1</v>
      </c>
      <c r="AW1338" t="s">
        <v>98</v>
      </c>
      <c r="AX1338" s="17" t="s">
        <v>98</v>
      </c>
      <c r="AY1338" s="17" t="s">
        <v>558</v>
      </c>
      <c r="AZ1338">
        <v>1</v>
      </c>
      <c r="BA1338">
        <v>0</v>
      </c>
      <c r="BB1338">
        <v>0</v>
      </c>
      <c r="BC1338">
        <v>0</v>
      </c>
      <c r="BD1338">
        <v>0</v>
      </c>
      <c r="BE1338">
        <v>0</v>
      </c>
      <c r="BF1338" s="17">
        <v>0</v>
      </c>
      <c r="BG1338">
        <v>1</v>
      </c>
      <c r="BH1338">
        <v>0</v>
      </c>
      <c r="BI1338" s="17">
        <v>0</v>
      </c>
      <c r="BJ1338" t="s">
        <v>98</v>
      </c>
      <c r="BK1338">
        <v>1702</v>
      </c>
      <c r="BL1338" s="24">
        <v>46.47</v>
      </c>
      <c r="BM1338">
        <v>0</v>
      </c>
      <c r="BN1338">
        <v>0</v>
      </c>
      <c r="BO1338">
        <v>0</v>
      </c>
      <c r="BP1338">
        <v>0</v>
      </c>
      <c r="BQ1338">
        <v>1</v>
      </c>
      <c r="BR1338">
        <v>0</v>
      </c>
      <c r="BS1338">
        <v>0</v>
      </c>
      <c r="BT1338" s="17">
        <v>0</v>
      </c>
      <c r="BU1338">
        <v>0</v>
      </c>
      <c r="BV1338">
        <v>0</v>
      </c>
      <c r="BW1338">
        <v>0</v>
      </c>
      <c r="BX1338" s="17">
        <v>1</v>
      </c>
      <c r="BY1338">
        <v>0</v>
      </c>
      <c r="BZ1338">
        <v>0</v>
      </c>
      <c r="CA1338">
        <v>0</v>
      </c>
      <c r="CB1338">
        <v>0</v>
      </c>
      <c r="CC1338" s="17">
        <v>0</v>
      </c>
      <c r="CD1338">
        <v>1</v>
      </c>
      <c r="CE1338">
        <v>0</v>
      </c>
      <c r="CF1338">
        <v>0</v>
      </c>
      <c r="CG1338">
        <v>0</v>
      </c>
      <c r="CH1338">
        <v>0</v>
      </c>
      <c r="CI1338">
        <v>0</v>
      </c>
      <c r="CJ1338">
        <v>1</v>
      </c>
      <c r="CK1338">
        <v>0</v>
      </c>
      <c r="CL1338">
        <v>0</v>
      </c>
      <c r="CM1338">
        <v>0</v>
      </c>
      <c r="CN1338">
        <v>0</v>
      </c>
      <c r="CO1338" s="17">
        <v>0</v>
      </c>
      <c r="CP1338">
        <v>4.3029999999999999</v>
      </c>
      <c r="CQ1338">
        <v>252</v>
      </c>
      <c r="CR1338">
        <v>1</v>
      </c>
      <c r="CS1338">
        <v>0</v>
      </c>
      <c r="CT1338">
        <v>19</v>
      </c>
      <c r="CZ1338" s="33" t="s">
        <v>85</v>
      </c>
    </row>
    <row r="1339" spans="1:104" x14ac:dyDescent="0.25">
      <c r="A1339">
        <v>1338</v>
      </c>
      <c r="B1339">
        <v>85</v>
      </c>
      <c r="C1339" s="24" t="s">
        <v>4157</v>
      </c>
      <c r="D1339" s="12">
        <v>1.2</v>
      </c>
      <c r="E1339" s="13">
        <v>4.8</v>
      </c>
      <c r="F1339" s="7">
        <f t="shared" si="309"/>
        <v>0.25</v>
      </c>
      <c r="G1339" s="7">
        <f t="shared" si="299"/>
        <v>-3.5999999999999996</v>
      </c>
      <c r="H1339" s="15">
        <f t="shared" si="300"/>
        <v>6</v>
      </c>
      <c r="I1339" s="11">
        <f t="shared" si="310"/>
        <v>1.0808537230561522E-3</v>
      </c>
      <c r="J1339" s="32">
        <f t="shared" si="311"/>
        <v>4.3234148922246087E-3</v>
      </c>
      <c r="K1339" s="32">
        <f t="shared" si="312"/>
        <v>231.29864353255513</v>
      </c>
      <c r="L1339" s="8">
        <v>0</v>
      </c>
      <c r="M1339" s="9">
        <v>1</v>
      </c>
      <c r="N1339" s="8">
        <v>0</v>
      </c>
      <c r="O1339" s="9">
        <v>0</v>
      </c>
      <c r="P1339" s="9">
        <v>0</v>
      </c>
      <c r="Q1339" s="9">
        <v>1</v>
      </c>
      <c r="R1339" s="9">
        <v>0</v>
      </c>
      <c r="S1339" s="8">
        <v>53502</v>
      </c>
      <c r="T1339" s="9">
        <v>2</v>
      </c>
      <c r="U1339" s="9">
        <f t="shared" si="301"/>
        <v>53499</v>
      </c>
      <c r="V1339" s="9">
        <f t="shared" si="302"/>
        <v>15</v>
      </c>
      <c r="W1339" s="7">
        <f t="shared" si="313"/>
        <v>6.21</v>
      </c>
      <c r="X1339" s="7">
        <f t="shared" si="314"/>
        <v>34.26</v>
      </c>
      <c r="Y1339" s="9">
        <v>1</v>
      </c>
      <c r="Z1339" s="9">
        <v>0</v>
      </c>
      <c r="AA1339" s="9">
        <v>1</v>
      </c>
      <c r="AB1339" s="9">
        <v>0</v>
      </c>
      <c r="AC1339" s="9">
        <v>0</v>
      </c>
      <c r="AD1339" s="29">
        <v>0</v>
      </c>
      <c r="AE1339" s="9">
        <v>0</v>
      </c>
      <c r="AF1339" s="9">
        <v>1</v>
      </c>
      <c r="AG1339" s="29">
        <v>0</v>
      </c>
      <c r="AH1339" s="9">
        <v>0</v>
      </c>
      <c r="AI1339" s="29">
        <v>1</v>
      </c>
      <c r="AJ1339" s="20">
        <v>1984</v>
      </c>
      <c r="AK1339" s="32">
        <v>0.19</v>
      </c>
      <c r="AL1339" s="32">
        <v>0.63</v>
      </c>
      <c r="AM1339" s="32">
        <f t="shared" si="315"/>
        <v>0.09</v>
      </c>
      <c r="AN1339" s="32">
        <f t="shared" si="315"/>
        <v>0.09</v>
      </c>
      <c r="AO1339" s="41">
        <v>0.91</v>
      </c>
      <c r="AP1339" s="17">
        <v>0.09</v>
      </c>
      <c r="AQ1339" s="32">
        <v>0.55000000000000004</v>
      </c>
      <c r="AR1339" s="39">
        <v>0.45</v>
      </c>
      <c r="AS1339" t="s">
        <v>98</v>
      </c>
      <c r="AT1339" s="39" t="s">
        <v>98</v>
      </c>
      <c r="AU1339">
        <v>0</v>
      </c>
      <c r="AV1339" s="17">
        <v>1</v>
      </c>
      <c r="AW1339" t="s">
        <v>98</v>
      </c>
      <c r="AX1339" s="17" t="s">
        <v>98</v>
      </c>
      <c r="AY1339" s="17" t="s">
        <v>558</v>
      </c>
      <c r="AZ1339">
        <v>1</v>
      </c>
      <c r="BA1339">
        <v>0</v>
      </c>
      <c r="BB1339">
        <v>0</v>
      </c>
      <c r="BC1339">
        <v>0</v>
      </c>
      <c r="BD1339">
        <v>0</v>
      </c>
      <c r="BE1339">
        <v>0</v>
      </c>
      <c r="BF1339" s="17">
        <v>0</v>
      </c>
      <c r="BG1339">
        <v>1</v>
      </c>
      <c r="BH1339">
        <v>0</v>
      </c>
      <c r="BI1339" s="17">
        <v>0</v>
      </c>
      <c r="BJ1339" t="s">
        <v>98</v>
      </c>
      <c r="BK1339">
        <v>1702</v>
      </c>
      <c r="BL1339" s="24">
        <v>46.47</v>
      </c>
      <c r="BM1339">
        <v>0</v>
      </c>
      <c r="BN1339">
        <v>0</v>
      </c>
      <c r="BO1339">
        <v>0</v>
      </c>
      <c r="BP1339">
        <v>0</v>
      </c>
      <c r="BQ1339">
        <v>1</v>
      </c>
      <c r="BR1339">
        <v>0</v>
      </c>
      <c r="BS1339">
        <v>0</v>
      </c>
      <c r="BT1339" s="17">
        <v>0</v>
      </c>
      <c r="BU1339">
        <v>0</v>
      </c>
      <c r="BV1339">
        <v>0</v>
      </c>
      <c r="BW1339">
        <v>0</v>
      </c>
      <c r="BX1339" s="17">
        <v>1</v>
      </c>
      <c r="BY1339">
        <v>0</v>
      </c>
      <c r="BZ1339">
        <v>0</v>
      </c>
      <c r="CA1339">
        <v>0</v>
      </c>
      <c r="CB1339">
        <v>0</v>
      </c>
      <c r="CC1339" s="17">
        <v>0</v>
      </c>
      <c r="CD1339">
        <v>1</v>
      </c>
      <c r="CE1339">
        <v>0</v>
      </c>
      <c r="CF1339">
        <v>0</v>
      </c>
      <c r="CG1339">
        <v>0</v>
      </c>
      <c r="CH1339">
        <v>0</v>
      </c>
      <c r="CI1339">
        <v>0</v>
      </c>
      <c r="CJ1339">
        <v>1</v>
      </c>
      <c r="CK1339">
        <v>0</v>
      </c>
      <c r="CL1339">
        <v>0</v>
      </c>
      <c r="CM1339">
        <v>0</v>
      </c>
      <c r="CN1339">
        <v>0</v>
      </c>
      <c r="CO1339" s="17">
        <v>0</v>
      </c>
      <c r="CP1339">
        <v>4.3029999999999999</v>
      </c>
      <c r="CQ1339">
        <v>252</v>
      </c>
      <c r="CR1339">
        <v>1</v>
      </c>
      <c r="CS1339">
        <v>0</v>
      </c>
      <c r="CT1339">
        <v>19</v>
      </c>
      <c r="CZ1339" s="33" t="s">
        <v>85</v>
      </c>
    </row>
    <row r="1340" spans="1:104" x14ac:dyDescent="0.25">
      <c r="A1340">
        <v>1339</v>
      </c>
      <c r="B1340">
        <v>85</v>
      </c>
      <c r="C1340" s="24" t="s">
        <v>4157</v>
      </c>
      <c r="D1340" s="12">
        <v>0.1</v>
      </c>
      <c r="E1340" s="13">
        <v>5.2</v>
      </c>
      <c r="F1340" s="7">
        <f t="shared" si="309"/>
        <v>1.9230769230769232E-2</v>
      </c>
      <c r="G1340" s="7">
        <f t="shared" si="299"/>
        <v>-5.1000000000000005</v>
      </c>
      <c r="H1340" s="15">
        <f t="shared" si="300"/>
        <v>5.3</v>
      </c>
      <c r="I1340" s="11">
        <f t="shared" si="310"/>
        <v>8.3390066853823353E-5</v>
      </c>
      <c r="J1340" s="32">
        <f t="shared" si="311"/>
        <v>4.3362834763988143E-3</v>
      </c>
      <c r="K1340" s="32">
        <f t="shared" si="312"/>
        <v>230.61222944549684</v>
      </c>
      <c r="L1340" s="8">
        <v>0</v>
      </c>
      <c r="M1340" s="9">
        <v>1</v>
      </c>
      <c r="N1340" s="8">
        <v>0</v>
      </c>
      <c r="O1340" s="9">
        <v>0</v>
      </c>
      <c r="P1340" s="9">
        <v>0</v>
      </c>
      <c r="Q1340" s="9">
        <v>1</v>
      </c>
      <c r="R1340" s="9">
        <v>0</v>
      </c>
      <c r="S1340" s="8">
        <v>53186</v>
      </c>
      <c r="T1340" s="9">
        <v>3</v>
      </c>
      <c r="U1340" s="9">
        <f t="shared" si="301"/>
        <v>53182</v>
      </c>
      <c r="V1340" s="9">
        <f t="shared" si="302"/>
        <v>15</v>
      </c>
      <c r="W1340" s="7">
        <f t="shared" si="313"/>
        <v>6.21</v>
      </c>
      <c r="X1340" s="7">
        <f t="shared" si="314"/>
        <v>34.26</v>
      </c>
      <c r="Y1340" s="9">
        <v>1</v>
      </c>
      <c r="Z1340" s="9">
        <v>0</v>
      </c>
      <c r="AA1340" s="9">
        <v>1</v>
      </c>
      <c r="AB1340" s="9">
        <v>0</v>
      </c>
      <c r="AC1340" s="9">
        <v>0</v>
      </c>
      <c r="AD1340" s="29">
        <v>0</v>
      </c>
      <c r="AE1340" s="9">
        <v>0</v>
      </c>
      <c r="AF1340" s="9">
        <v>1</v>
      </c>
      <c r="AG1340" s="29">
        <v>0</v>
      </c>
      <c r="AH1340" s="9">
        <v>0</v>
      </c>
      <c r="AI1340" s="29">
        <v>1</v>
      </c>
      <c r="AJ1340" s="20">
        <v>1984</v>
      </c>
      <c r="AK1340" s="32">
        <v>0.19</v>
      </c>
      <c r="AL1340" s="32">
        <v>0.63</v>
      </c>
      <c r="AM1340" s="32">
        <f t="shared" si="315"/>
        <v>0.09</v>
      </c>
      <c r="AN1340" s="32">
        <f t="shared" si="315"/>
        <v>0.09</v>
      </c>
      <c r="AO1340" s="41">
        <v>0.91</v>
      </c>
      <c r="AP1340" s="17">
        <v>0.09</v>
      </c>
      <c r="AQ1340" s="32">
        <v>0.55000000000000004</v>
      </c>
      <c r="AR1340" s="39">
        <v>0.45</v>
      </c>
      <c r="AS1340" t="s">
        <v>98</v>
      </c>
      <c r="AT1340" s="39" t="s">
        <v>98</v>
      </c>
      <c r="AU1340">
        <v>0</v>
      </c>
      <c r="AV1340" s="17">
        <v>1</v>
      </c>
      <c r="AW1340" t="s">
        <v>98</v>
      </c>
      <c r="AX1340" s="17" t="s">
        <v>98</v>
      </c>
      <c r="AY1340" s="17" t="s">
        <v>558</v>
      </c>
      <c r="AZ1340">
        <v>1</v>
      </c>
      <c r="BA1340">
        <v>0</v>
      </c>
      <c r="BB1340">
        <v>0</v>
      </c>
      <c r="BC1340">
        <v>0</v>
      </c>
      <c r="BD1340">
        <v>0</v>
      </c>
      <c r="BE1340">
        <v>0</v>
      </c>
      <c r="BF1340" s="17">
        <v>0</v>
      </c>
      <c r="BG1340">
        <v>1</v>
      </c>
      <c r="BH1340">
        <v>0</v>
      </c>
      <c r="BI1340" s="17">
        <v>0</v>
      </c>
      <c r="BJ1340" t="s">
        <v>98</v>
      </c>
      <c r="BK1340">
        <v>1702</v>
      </c>
      <c r="BL1340" s="24">
        <v>46.47</v>
      </c>
      <c r="BM1340">
        <v>0</v>
      </c>
      <c r="BN1340">
        <v>0</v>
      </c>
      <c r="BO1340">
        <v>0</v>
      </c>
      <c r="BP1340">
        <v>0</v>
      </c>
      <c r="BQ1340">
        <v>1</v>
      </c>
      <c r="BR1340">
        <v>0</v>
      </c>
      <c r="BS1340">
        <v>0</v>
      </c>
      <c r="BT1340" s="17">
        <v>0</v>
      </c>
      <c r="BU1340">
        <v>0</v>
      </c>
      <c r="BV1340">
        <v>0</v>
      </c>
      <c r="BW1340">
        <v>0</v>
      </c>
      <c r="BX1340" s="17">
        <v>1</v>
      </c>
      <c r="BY1340">
        <v>0</v>
      </c>
      <c r="BZ1340">
        <v>0</v>
      </c>
      <c r="CA1340">
        <v>0</v>
      </c>
      <c r="CB1340">
        <v>0</v>
      </c>
      <c r="CC1340" s="17">
        <v>0</v>
      </c>
      <c r="CD1340">
        <v>1</v>
      </c>
      <c r="CE1340">
        <v>0</v>
      </c>
      <c r="CF1340">
        <v>0</v>
      </c>
      <c r="CG1340">
        <v>0</v>
      </c>
      <c r="CH1340">
        <v>0</v>
      </c>
      <c r="CI1340">
        <v>0</v>
      </c>
      <c r="CJ1340">
        <v>1</v>
      </c>
      <c r="CK1340">
        <v>0</v>
      </c>
      <c r="CL1340">
        <v>0</v>
      </c>
      <c r="CM1340">
        <v>0</v>
      </c>
      <c r="CN1340">
        <v>0</v>
      </c>
      <c r="CO1340" s="17">
        <v>0</v>
      </c>
      <c r="CP1340">
        <v>4.3029999999999999</v>
      </c>
      <c r="CQ1340">
        <v>252</v>
      </c>
      <c r="CR1340">
        <v>1</v>
      </c>
      <c r="CS1340">
        <v>0</v>
      </c>
      <c r="CT1340">
        <v>19</v>
      </c>
      <c r="CZ1340" s="33" t="s">
        <v>85</v>
      </c>
    </row>
    <row r="1341" spans="1:104" x14ac:dyDescent="0.25">
      <c r="A1341">
        <v>1340</v>
      </c>
      <c r="B1341">
        <v>85</v>
      </c>
      <c r="C1341" s="24" t="s">
        <v>4157</v>
      </c>
      <c r="D1341" s="12">
        <v>3.4</v>
      </c>
      <c r="E1341" s="13">
        <v>6.7</v>
      </c>
      <c r="F1341" s="7">
        <f t="shared" si="309"/>
        <v>0.5074626865671642</v>
      </c>
      <c r="G1341" s="7">
        <f t="shared" si="299"/>
        <v>-3.3000000000000003</v>
      </c>
      <c r="H1341" s="15">
        <f t="shared" si="300"/>
        <v>10.1</v>
      </c>
      <c r="I1341" s="11">
        <f t="shared" si="310"/>
        <v>2.1622118775231468E-3</v>
      </c>
      <c r="J1341" s="32">
        <f t="shared" si="311"/>
        <v>4.2608292880603194E-3</v>
      </c>
      <c r="K1341" s="32">
        <f t="shared" si="312"/>
        <v>234.69609608678678</v>
      </c>
      <c r="L1341" s="8">
        <v>0</v>
      </c>
      <c r="M1341" s="9">
        <v>1</v>
      </c>
      <c r="N1341" s="8">
        <v>0</v>
      </c>
      <c r="O1341" s="9">
        <v>0</v>
      </c>
      <c r="P1341" s="9">
        <v>0</v>
      </c>
      <c r="Q1341" s="9">
        <v>1</v>
      </c>
      <c r="R1341" s="9">
        <v>0</v>
      </c>
      <c r="S1341" s="8">
        <v>55088</v>
      </c>
      <c r="T1341" s="9">
        <v>5</v>
      </c>
      <c r="U1341" s="9">
        <f t="shared" si="301"/>
        <v>55082</v>
      </c>
      <c r="V1341" s="9">
        <f t="shared" si="302"/>
        <v>15</v>
      </c>
      <c r="W1341" s="7">
        <f t="shared" si="313"/>
        <v>6.21</v>
      </c>
      <c r="X1341" s="7">
        <f t="shared" si="314"/>
        <v>34.26</v>
      </c>
      <c r="Y1341" s="9">
        <v>1</v>
      </c>
      <c r="Z1341" s="9">
        <v>0</v>
      </c>
      <c r="AA1341" s="9">
        <v>1</v>
      </c>
      <c r="AB1341" s="9">
        <v>0</v>
      </c>
      <c r="AC1341" s="9">
        <v>0</v>
      </c>
      <c r="AD1341" s="29">
        <v>0</v>
      </c>
      <c r="AE1341" s="9">
        <v>0</v>
      </c>
      <c r="AF1341" s="9">
        <v>1</v>
      </c>
      <c r="AG1341" s="29">
        <v>0</v>
      </c>
      <c r="AH1341" s="9">
        <v>0</v>
      </c>
      <c r="AI1341" s="29">
        <v>1</v>
      </c>
      <c r="AJ1341" s="20">
        <v>1984</v>
      </c>
      <c r="AK1341" s="32">
        <v>0.19</v>
      </c>
      <c r="AL1341" s="32">
        <v>0.63</v>
      </c>
      <c r="AM1341" s="32">
        <f t="shared" si="315"/>
        <v>0.09</v>
      </c>
      <c r="AN1341" s="32">
        <f t="shared" si="315"/>
        <v>0.09</v>
      </c>
      <c r="AO1341" s="41">
        <v>0.91</v>
      </c>
      <c r="AP1341" s="17">
        <v>0.09</v>
      </c>
      <c r="AQ1341" s="32">
        <v>0.55000000000000004</v>
      </c>
      <c r="AR1341" s="39">
        <v>0.45</v>
      </c>
      <c r="AS1341" t="s">
        <v>98</v>
      </c>
      <c r="AT1341" s="39" t="s">
        <v>98</v>
      </c>
      <c r="AU1341">
        <v>0</v>
      </c>
      <c r="AV1341" s="17">
        <v>1</v>
      </c>
      <c r="AW1341" t="s">
        <v>98</v>
      </c>
      <c r="AX1341" s="17" t="s">
        <v>98</v>
      </c>
      <c r="AY1341" s="17" t="s">
        <v>558</v>
      </c>
      <c r="AZ1341">
        <v>1</v>
      </c>
      <c r="BA1341">
        <v>0</v>
      </c>
      <c r="BB1341">
        <v>0</v>
      </c>
      <c r="BC1341">
        <v>0</v>
      </c>
      <c r="BD1341">
        <v>0</v>
      </c>
      <c r="BE1341">
        <v>0</v>
      </c>
      <c r="BF1341" s="17">
        <v>0</v>
      </c>
      <c r="BG1341">
        <v>1</v>
      </c>
      <c r="BH1341">
        <v>0</v>
      </c>
      <c r="BI1341" s="17">
        <v>0</v>
      </c>
      <c r="BJ1341" t="s">
        <v>98</v>
      </c>
      <c r="BK1341">
        <v>1702</v>
      </c>
      <c r="BL1341" s="24">
        <v>46.47</v>
      </c>
      <c r="BM1341">
        <v>0</v>
      </c>
      <c r="BN1341">
        <v>0</v>
      </c>
      <c r="BO1341">
        <v>0</v>
      </c>
      <c r="BP1341">
        <v>0</v>
      </c>
      <c r="BQ1341">
        <v>1</v>
      </c>
      <c r="BR1341">
        <v>0</v>
      </c>
      <c r="BS1341">
        <v>0</v>
      </c>
      <c r="BT1341" s="17">
        <v>0</v>
      </c>
      <c r="BU1341">
        <v>0</v>
      </c>
      <c r="BV1341">
        <v>0</v>
      </c>
      <c r="BW1341">
        <v>0</v>
      </c>
      <c r="BX1341" s="17">
        <v>1</v>
      </c>
      <c r="BY1341">
        <v>0</v>
      </c>
      <c r="BZ1341">
        <v>0</v>
      </c>
      <c r="CA1341">
        <v>0</v>
      </c>
      <c r="CB1341">
        <v>0</v>
      </c>
      <c r="CC1341" s="17">
        <v>0</v>
      </c>
      <c r="CD1341">
        <v>1</v>
      </c>
      <c r="CE1341">
        <v>0</v>
      </c>
      <c r="CF1341">
        <v>0</v>
      </c>
      <c r="CG1341">
        <v>0</v>
      </c>
      <c r="CH1341">
        <v>0</v>
      </c>
      <c r="CI1341">
        <v>0</v>
      </c>
      <c r="CJ1341">
        <v>1</v>
      </c>
      <c r="CK1341">
        <v>0</v>
      </c>
      <c r="CL1341">
        <v>0</v>
      </c>
      <c r="CM1341">
        <v>0</v>
      </c>
      <c r="CN1341">
        <v>0</v>
      </c>
      <c r="CO1341" s="17">
        <v>0</v>
      </c>
      <c r="CP1341">
        <v>4.3029999999999999</v>
      </c>
      <c r="CQ1341">
        <v>252</v>
      </c>
      <c r="CR1341">
        <v>1</v>
      </c>
      <c r="CS1341">
        <v>0</v>
      </c>
      <c r="CT1341">
        <v>19</v>
      </c>
      <c r="CZ1341" s="33" t="s">
        <v>85</v>
      </c>
    </row>
    <row r="1342" spans="1:104" x14ac:dyDescent="0.25">
      <c r="A1342">
        <v>1341</v>
      </c>
      <c r="B1342">
        <v>85</v>
      </c>
      <c r="C1342" s="24" t="s">
        <v>4157</v>
      </c>
      <c r="D1342" s="12">
        <v>7.2</v>
      </c>
      <c r="E1342" s="13">
        <v>5</v>
      </c>
      <c r="F1342" s="7">
        <f t="shared" si="309"/>
        <v>1.44</v>
      </c>
      <c r="G1342" s="7">
        <f t="shared" si="299"/>
        <v>2.2000000000000002</v>
      </c>
      <c r="H1342" s="15">
        <f t="shared" si="300"/>
        <v>12.2</v>
      </c>
      <c r="I1342" s="11">
        <f t="shared" si="310"/>
        <v>6.1353816498241178E-3</v>
      </c>
      <c r="J1342" s="32">
        <f t="shared" si="311"/>
        <v>4.2606817012667483E-3</v>
      </c>
      <c r="K1342" s="32">
        <f t="shared" si="312"/>
        <v>234.70422578215332</v>
      </c>
      <c r="L1342" s="8">
        <v>0</v>
      </c>
      <c r="M1342" s="9">
        <v>1</v>
      </c>
      <c r="N1342" s="8">
        <v>0</v>
      </c>
      <c r="O1342" s="9">
        <v>0</v>
      </c>
      <c r="P1342" s="9">
        <v>0</v>
      </c>
      <c r="Q1342" s="9">
        <v>1</v>
      </c>
      <c r="R1342" s="9">
        <v>0</v>
      </c>
      <c r="S1342" s="8">
        <v>55088</v>
      </c>
      <c r="T1342" s="9">
        <v>3</v>
      </c>
      <c r="U1342" s="9">
        <f t="shared" si="301"/>
        <v>55084</v>
      </c>
      <c r="V1342" s="9">
        <f t="shared" si="302"/>
        <v>15</v>
      </c>
      <c r="W1342" s="7">
        <f t="shared" si="313"/>
        <v>6.21</v>
      </c>
      <c r="X1342" s="7">
        <f t="shared" si="314"/>
        <v>34.26</v>
      </c>
      <c r="Y1342" s="9">
        <v>1</v>
      </c>
      <c r="Z1342" s="9">
        <v>0</v>
      </c>
      <c r="AA1342" s="9">
        <v>1</v>
      </c>
      <c r="AB1342" s="9">
        <v>0</v>
      </c>
      <c r="AC1342" s="9">
        <v>0</v>
      </c>
      <c r="AD1342" s="29">
        <v>0</v>
      </c>
      <c r="AE1342" s="9">
        <v>0</v>
      </c>
      <c r="AF1342" s="9">
        <v>1</v>
      </c>
      <c r="AG1342" s="29">
        <v>0</v>
      </c>
      <c r="AH1342" s="9">
        <v>0</v>
      </c>
      <c r="AI1342" s="29">
        <v>1</v>
      </c>
      <c r="AJ1342" s="20">
        <v>1984</v>
      </c>
      <c r="AK1342" s="32">
        <v>0.19</v>
      </c>
      <c r="AL1342" s="32">
        <v>0.63</v>
      </c>
      <c r="AM1342" s="32">
        <f t="shared" si="315"/>
        <v>0.09</v>
      </c>
      <c r="AN1342" s="32">
        <f t="shared" si="315"/>
        <v>0.09</v>
      </c>
      <c r="AO1342" s="41">
        <v>0.91</v>
      </c>
      <c r="AP1342" s="17">
        <v>0.09</v>
      </c>
      <c r="AQ1342" s="32">
        <v>0.55000000000000004</v>
      </c>
      <c r="AR1342" s="39">
        <v>0.45</v>
      </c>
      <c r="AS1342" t="s">
        <v>98</v>
      </c>
      <c r="AT1342" s="39" t="s">
        <v>98</v>
      </c>
      <c r="AU1342">
        <v>0</v>
      </c>
      <c r="AV1342" s="17">
        <v>1</v>
      </c>
      <c r="AW1342" t="s">
        <v>98</v>
      </c>
      <c r="AX1342" s="17" t="s">
        <v>98</v>
      </c>
      <c r="AY1342" s="17" t="s">
        <v>558</v>
      </c>
      <c r="AZ1342">
        <v>1</v>
      </c>
      <c r="BA1342">
        <v>0</v>
      </c>
      <c r="BB1342">
        <v>0</v>
      </c>
      <c r="BC1342">
        <v>0</v>
      </c>
      <c r="BD1342">
        <v>0</v>
      </c>
      <c r="BE1342">
        <v>0</v>
      </c>
      <c r="BF1342" s="17">
        <v>0</v>
      </c>
      <c r="BG1342">
        <v>1</v>
      </c>
      <c r="BH1342">
        <v>0</v>
      </c>
      <c r="BI1342" s="17">
        <v>0</v>
      </c>
      <c r="BJ1342" t="s">
        <v>98</v>
      </c>
      <c r="BK1342">
        <v>1702</v>
      </c>
      <c r="BL1342" s="24">
        <v>46.47</v>
      </c>
      <c r="BM1342">
        <v>0</v>
      </c>
      <c r="BN1342">
        <v>0</v>
      </c>
      <c r="BO1342">
        <v>0</v>
      </c>
      <c r="BP1342">
        <v>0</v>
      </c>
      <c r="BQ1342">
        <v>1</v>
      </c>
      <c r="BR1342">
        <v>0</v>
      </c>
      <c r="BS1342">
        <v>0</v>
      </c>
      <c r="BT1342" s="17">
        <v>0</v>
      </c>
      <c r="BU1342">
        <v>0</v>
      </c>
      <c r="BV1342">
        <v>0</v>
      </c>
      <c r="BW1342">
        <v>0</v>
      </c>
      <c r="BX1342" s="17">
        <v>1</v>
      </c>
      <c r="BY1342">
        <v>0</v>
      </c>
      <c r="BZ1342">
        <v>0</v>
      </c>
      <c r="CA1342">
        <v>0</v>
      </c>
      <c r="CB1342">
        <v>0</v>
      </c>
      <c r="CC1342" s="17">
        <v>0</v>
      </c>
      <c r="CD1342">
        <v>1</v>
      </c>
      <c r="CE1342">
        <v>0</v>
      </c>
      <c r="CF1342">
        <v>0</v>
      </c>
      <c r="CG1342">
        <v>0</v>
      </c>
      <c r="CH1342">
        <v>0</v>
      </c>
      <c r="CI1342">
        <v>0</v>
      </c>
      <c r="CJ1342">
        <v>0</v>
      </c>
      <c r="CK1342">
        <v>0</v>
      </c>
      <c r="CL1342">
        <v>0</v>
      </c>
      <c r="CM1342">
        <v>0</v>
      </c>
      <c r="CN1342">
        <v>0</v>
      </c>
      <c r="CO1342" s="17">
        <v>0</v>
      </c>
      <c r="CP1342">
        <v>4.3029999999999999</v>
      </c>
      <c r="CQ1342">
        <v>252</v>
      </c>
      <c r="CR1342">
        <v>1</v>
      </c>
      <c r="CS1342">
        <v>0</v>
      </c>
      <c r="CT1342">
        <v>19</v>
      </c>
      <c r="CZ1342" s="33" t="s">
        <v>85</v>
      </c>
    </row>
    <row r="1343" spans="1:104" x14ac:dyDescent="0.25">
      <c r="A1343">
        <v>1342</v>
      </c>
      <c r="B1343">
        <v>86</v>
      </c>
      <c r="C1343" s="24" t="s">
        <v>4162</v>
      </c>
      <c r="D1343" s="12">
        <v>8.1329403363969099</v>
      </c>
      <c r="E1343" s="13">
        <v>0.24097600996731591</v>
      </c>
      <c r="F1343" s="7">
        <v>33.75</v>
      </c>
      <c r="G1343" s="7">
        <f t="shared" si="299"/>
        <v>7.8919643264295942</v>
      </c>
      <c r="H1343" s="15">
        <f t="shared" si="300"/>
        <v>8.3739163463642257</v>
      </c>
      <c r="I1343" s="11">
        <f t="shared" si="310"/>
        <v>0.26154098862750297</v>
      </c>
      <c r="J1343" s="32">
        <f t="shared" si="311"/>
        <v>7.7493626260000878E-3</v>
      </c>
      <c r="K1343" s="32">
        <f t="shared" si="312"/>
        <v>129.0428707833176</v>
      </c>
      <c r="L1343" s="8">
        <v>1</v>
      </c>
      <c r="M1343" s="9">
        <v>0</v>
      </c>
      <c r="N1343" s="8">
        <v>0</v>
      </c>
      <c r="O1343" s="9">
        <v>0</v>
      </c>
      <c r="P1343" s="9">
        <v>0</v>
      </c>
      <c r="Q1343" s="9">
        <v>1</v>
      </c>
      <c r="R1343" s="9">
        <v>0</v>
      </c>
      <c r="S1343" s="8">
        <v>15523</v>
      </c>
      <c r="T1343" s="9">
        <v>9</v>
      </c>
      <c r="U1343" s="9">
        <f t="shared" si="301"/>
        <v>15513</v>
      </c>
      <c r="V1343" s="9">
        <f t="shared" si="302"/>
        <v>7</v>
      </c>
      <c r="W1343" s="7">
        <f t="shared" ref="W1343:W1349" si="316">AK1343*0+AL1343*8+AM1343*11+AN1343*15</f>
        <v>5.56</v>
      </c>
      <c r="X1343" s="7">
        <v>16.899999999999999</v>
      </c>
      <c r="Y1343" s="9">
        <v>0</v>
      </c>
      <c r="Z1343" s="9">
        <v>1</v>
      </c>
      <c r="AA1343" s="9">
        <v>0</v>
      </c>
      <c r="AB1343" s="9">
        <v>0</v>
      </c>
      <c r="AC1343" s="9">
        <v>1</v>
      </c>
      <c r="AD1343" s="29">
        <v>0</v>
      </c>
      <c r="AE1343" s="9">
        <v>0</v>
      </c>
      <c r="AF1343" s="9">
        <v>0</v>
      </c>
      <c r="AG1343" s="29">
        <v>1</v>
      </c>
      <c r="AH1343" s="9">
        <v>1</v>
      </c>
      <c r="AI1343" s="29">
        <v>0</v>
      </c>
      <c r="AJ1343" s="20">
        <v>1980</v>
      </c>
      <c r="AK1343" s="32">
        <v>0.37</v>
      </c>
      <c r="AL1343" s="32">
        <v>0.51</v>
      </c>
      <c r="AM1343" s="32">
        <v>0.08</v>
      </c>
      <c r="AN1343" s="42">
        <f t="shared" ref="AN1343:AN1349" si="317">1-AK1343-AL1343-AM1343</f>
        <v>3.9999999999999994E-2</v>
      </c>
      <c r="AO1343" s="41">
        <v>1</v>
      </c>
      <c r="AP1343" s="17">
        <v>0</v>
      </c>
      <c r="AQ1343" s="32">
        <v>1</v>
      </c>
      <c r="AR1343" s="39">
        <v>0</v>
      </c>
      <c r="AS1343">
        <v>1</v>
      </c>
      <c r="AT1343" s="39">
        <v>0</v>
      </c>
      <c r="AU1343">
        <v>0</v>
      </c>
      <c r="AV1343" s="17">
        <v>1</v>
      </c>
      <c r="AW1343">
        <v>0</v>
      </c>
      <c r="AX1343" s="17">
        <v>1</v>
      </c>
      <c r="AY1343" s="17" t="s">
        <v>524</v>
      </c>
      <c r="AZ1343">
        <v>0</v>
      </c>
      <c r="BA1343">
        <v>0</v>
      </c>
      <c r="BB1343">
        <v>0</v>
      </c>
      <c r="BC1343">
        <v>1</v>
      </c>
      <c r="BD1343">
        <v>0</v>
      </c>
      <c r="BE1343">
        <v>0</v>
      </c>
      <c r="BF1343" s="17">
        <v>0</v>
      </c>
      <c r="BG1343">
        <v>0</v>
      </c>
      <c r="BH1343">
        <v>1</v>
      </c>
      <c r="BI1343" s="17">
        <v>0</v>
      </c>
      <c r="BJ1343">
        <v>3617</v>
      </c>
      <c r="BK1343">
        <v>9</v>
      </c>
      <c r="BL1343" s="90">
        <f t="shared" ref="BL1343:BL1349" si="318">W1343+X1343+6</f>
        <v>28.459999999999997</v>
      </c>
      <c r="BM1343">
        <v>1</v>
      </c>
      <c r="BN1343">
        <v>0</v>
      </c>
      <c r="BO1343">
        <v>0</v>
      </c>
      <c r="BP1343">
        <v>0</v>
      </c>
      <c r="BQ1343">
        <v>0</v>
      </c>
      <c r="BR1343">
        <v>0</v>
      </c>
      <c r="BS1343">
        <v>0</v>
      </c>
      <c r="BT1343" s="17">
        <v>0</v>
      </c>
      <c r="BU1343">
        <v>0</v>
      </c>
      <c r="BV1343">
        <v>0</v>
      </c>
      <c r="BW1343">
        <v>0</v>
      </c>
      <c r="BX1343" s="17">
        <v>1</v>
      </c>
      <c r="BY1343">
        <v>0</v>
      </c>
      <c r="BZ1343">
        <v>0</v>
      </c>
      <c r="CA1343">
        <v>0</v>
      </c>
      <c r="CB1343">
        <v>0</v>
      </c>
      <c r="CC1343" s="17">
        <v>0</v>
      </c>
      <c r="CD1343">
        <v>0</v>
      </c>
      <c r="CE1343">
        <v>0</v>
      </c>
      <c r="CF1343">
        <v>1</v>
      </c>
      <c r="CG1343">
        <v>1</v>
      </c>
      <c r="CH1343">
        <v>0</v>
      </c>
      <c r="CI1343">
        <v>0</v>
      </c>
      <c r="CJ1343">
        <v>0</v>
      </c>
      <c r="CK1343">
        <v>0</v>
      </c>
      <c r="CL1343">
        <v>0</v>
      </c>
      <c r="CM1343">
        <v>0</v>
      </c>
      <c r="CN1343">
        <v>0</v>
      </c>
      <c r="CO1343" s="17">
        <v>0</v>
      </c>
      <c r="CP1343">
        <v>0.29799999999999999</v>
      </c>
      <c r="CQ1343">
        <v>88</v>
      </c>
      <c r="CR1343">
        <v>1</v>
      </c>
      <c r="CS1343">
        <v>0</v>
      </c>
      <c r="CT1343">
        <v>0</v>
      </c>
      <c r="CZ1343" s="33" t="s">
        <v>85</v>
      </c>
    </row>
    <row r="1344" spans="1:104" x14ac:dyDescent="0.25">
      <c r="A1344">
        <v>1343</v>
      </c>
      <c r="B1344">
        <v>86</v>
      </c>
      <c r="C1344" s="24" t="s">
        <v>4162</v>
      </c>
      <c r="D1344" s="12">
        <v>6.7846826330989263</v>
      </c>
      <c r="E1344" s="13">
        <v>0.15902827749286491</v>
      </c>
      <c r="F1344" s="7">
        <v>42.663372452130943</v>
      </c>
      <c r="G1344" s="7">
        <f t="shared" si="299"/>
        <v>6.625654355606061</v>
      </c>
      <c r="H1344" s="15">
        <f t="shared" si="300"/>
        <v>6.9437109105917916</v>
      </c>
      <c r="I1344" s="11">
        <f t="shared" si="310"/>
        <v>0.32405316507561005</v>
      </c>
      <c r="J1344" s="32">
        <f t="shared" si="311"/>
        <v>7.5955824973565648E-3</v>
      </c>
      <c r="K1344" s="32">
        <f t="shared" si="312"/>
        <v>131.655472157405</v>
      </c>
      <c r="L1344" s="8">
        <v>1</v>
      </c>
      <c r="M1344" s="9">
        <v>0</v>
      </c>
      <c r="N1344" s="8">
        <v>0</v>
      </c>
      <c r="O1344" s="9">
        <v>0</v>
      </c>
      <c r="P1344" s="9">
        <v>0</v>
      </c>
      <c r="Q1344" s="9">
        <v>1</v>
      </c>
      <c r="R1344" s="9">
        <v>0</v>
      </c>
      <c r="S1344" s="8">
        <v>15523</v>
      </c>
      <c r="T1344" s="9">
        <v>9</v>
      </c>
      <c r="U1344" s="9">
        <f t="shared" si="301"/>
        <v>15513</v>
      </c>
      <c r="V1344" s="9">
        <f t="shared" si="302"/>
        <v>7</v>
      </c>
      <c r="W1344" s="7">
        <f t="shared" si="316"/>
        <v>5.56</v>
      </c>
      <c r="X1344" s="7">
        <v>16.899999999999999</v>
      </c>
      <c r="Y1344" s="9">
        <v>0</v>
      </c>
      <c r="Z1344" s="9">
        <v>1</v>
      </c>
      <c r="AA1344" s="9">
        <v>0</v>
      </c>
      <c r="AB1344" s="9">
        <v>0</v>
      </c>
      <c r="AC1344" s="9">
        <v>1</v>
      </c>
      <c r="AD1344" s="29">
        <v>0</v>
      </c>
      <c r="AE1344" s="9">
        <v>0</v>
      </c>
      <c r="AF1344" s="9">
        <v>0</v>
      </c>
      <c r="AG1344" s="29">
        <v>1</v>
      </c>
      <c r="AH1344" s="9">
        <v>1</v>
      </c>
      <c r="AI1344" s="29">
        <v>0</v>
      </c>
      <c r="AJ1344" s="20">
        <v>1980</v>
      </c>
      <c r="AK1344" s="32">
        <v>0.37</v>
      </c>
      <c r="AL1344" s="32">
        <v>0.51</v>
      </c>
      <c r="AM1344" s="32">
        <v>0.08</v>
      </c>
      <c r="AN1344" s="42">
        <f t="shared" si="317"/>
        <v>3.9999999999999994E-2</v>
      </c>
      <c r="AO1344" s="41">
        <v>1</v>
      </c>
      <c r="AP1344" s="17">
        <v>0</v>
      </c>
      <c r="AQ1344" s="32">
        <v>1</v>
      </c>
      <c r="AR1344" s="39">
        <v>0</v>
      </c>
      <c r="AS1344">
        <v>1</v>
      </c>
      <c r="AT1344" s="39">
        <v>0</v>
      </c>
      <c r="AU1344">
        <v>0</v>
      </c>
      <c r="AV1344" s="17">
        <v>1</v>
      </c>
      <c r="AW1344">
        <v>0</v>
      </c>
      <c r="AX1344" s="17">
        <v>1</v>
      </c>
      <c r="AY1344" s="17" t="s">
        <v>524</v>
      </c>
      <c r="AZ1344">
        <v>0</v>
      </c>
      <c r="BA1344">
        <v>0</v>
      </c>
      <c r="BB1344">
        <v>0</v>
      </c>
      <c r="BC1344">
        <v>1</v>
      </c>
      <c r="BD1344">
        <v>0</v>
      </c>
      <c r="BE1344">
        <v>0</v>
      </c>
      <c r="BF1344" s="17">
        <v>0</v>
      </c>
      <c r="BG1344">
        <v>0</v>
      </c>
      <c r="BH1344">
        <v>1</v>
      </c>
      <c r="BI1344" s="17">
        <v>0</v>
      </c>
      <c r="BJ1344">
        <v>3617</v>
      </c>
      <c r="BK1344">
        <v>9</v>
      </c>
      <c r="BL1344" s="90">
        <f t="shared" si="318"/>
        <v>28.459999999999997</v>
      </c>
      <c r="BM1344">
        <v>1</v>
      </c>
      <c r="BN1344">
        <v>0</v>
      </c>
      <c r="BO1344">
        <v>0</v>
      </c>
      <c r="BP1344">
        <v>0</v>
      </c>
      <c r="BQ1344">
        <v>0</v>
      </c>
      <c r="BR1344">
        <v>0</v>
      </c>
      <c r="BS1344">
        <v>0</v>
      </c>
      <c r="BT1344" s="17">
        <v>0</v>
      </c>
      <c r="BU1344">
        <v>0</v>
      </c>
      <c r="BV1344">
        <v>0</v>
      </c>
      <c r="BW1344">
        <v>0</v>
      </c>
      <c r="BX1344" s="17">
        <v>1</v>
      </c>
      <c r="BY1344">
        <v>0</v>
      </c>
      <c r="BZ1344">
        <v>0</v>
      </c>
      <c r="CA1344">
        <v>0</v>
      </c>
      <c r="CB1344">
        <v>0</v>
      </c>
      <c r="CC1344" s="17">
        <v>0</v>
      </c>
      <c r="CD1344">
        <v>0</v>
      </c>
      <c r="CE1344">
        <v>0</v>
      </c>
      <c r="CF1344">
        <v>1</v>
      </c>
      <c r="CG1344">
        <v>1</v>
      </c>
      <c r="CH1344">
        <v>0</v>
      </c>
      <c r="CI1344">
        <v>0</v>
      </c>
      <c r="CJ1344">
        <v>0</v>
      </c>
      <c r="CK1344">
        <v>0</v>
      </c>
      <c r="CL1344">
        <v>0</v>
      </c>
      <c r="CM1344">
        <v>0</v>
      </c>
      <c r="CN1344">
        <v>0</v>
      </c>
      <c r="CO1344" s="17">
        <v>0</v>
      </c>
      <c r="CP1344">
        <v>0.29799999999999999</v>
      </c>
      <c r="CQ1344">
        <v>88</v>
      </c>
      <c r="CR1344">
        <v>1</v>
      </c>
      <c r="CS1344">
        <v>0</v>
      </c>
      <c r="CT1344">
        <v>0</v>
      </c>
      <c r="CZ1344" s="33" t="s">
        <v>85</v>
      </c>
    </row>
    <row r="1345" spans="1:104" x14ac:dyDescent="0.25">
      <c r="A1345">
        <v>1344</v>
      </c>
      <c r="B1345">
        <v>86</v>
      </c>
      <c r="C1345" s="24" t="s">
        <v>4162</v>
      </c>
      <c r="D1345" s="12">
        <v>7.3742237934721233</v>
      </c>
      <c r="E1345" s="13">
        <v>0.1407441597965722</v>
      </c>
      <c r="F1345" s="7">
        <v>52.394527802294803</v>
      </c>
      <c r="G1345" s="7">
        <f t="shared" si="299"/>
        <v>7.2334796336755511</v>
      </c>
      <c r="H1345" s="15">
        <f t="shared" si="300"/>
        <v>7.5149679532686955</v>
      </c>
      <c r="I1345" s="11">
        <f t="shared" si="310"/>
        <v>0.38775473579956049</v>
      </c>
      <c r="J1345" s="32">
        <f t="shared" si="311"/>
        <v>7.4006723996580693E-3</v>
      </c>
      <c r="K1345" s="32">
        <f t="shared" si="312"/>
        <v>135.12285722121717</v>
      </c>
      <c r="L1345" s="8">
        <v>1</v>
      </c>
      <c r="M1345" s="9">
        <v>0</v>
      </c>
      <c r="N1345" s="8">
        <v>0</v>
      </c>
      <c r="O1345" s="9">
        <v>0</v>
      </c>
      <c r="P1345" s="9">
        <v>0</v>
      </c>
      <c r="Q1345" s="9">
        <v>1</v>
      </c>
      <c r="R1345" s="9">
        <v>0</v>
      </c>
      <c r="S1345" s="8">
        <v>15523</v>
      </c>
      <c r="T1345" s="9">
        <v>9</v>
      </c>
      <c r="U1345" s="9">
        <f t="shared" si="301"/>
        <v>15513</v>
      </c>
      <c r="V1345" s="9">
        <f t="shared" si="302"/>
        <v>7</v>
      </c>
      <c r="W1345" s="7">
        <f t="shared" si="316"/>
        <v>5.56</v>
      </c>
      <c r="X1345" s="7">
        <v>16.899999999999999</v>
      </c>
      <c r="Y1345" s="9">
        <v>0</v>
      </c>
      <c r="Z1345" s="9">
        <v>1</v>
      </c>
      <c r="AA1345" s="9">
        <v>0</v>
      </c>
      <c r="AB1345" s="9">
        <v>0</v>
      </c>
      <c r="AC1345" s="9">
        <v>1</v>
      </c>
      <c r="AD1345" s="29">
        <v>0</v>
      </c>
      <c r="AE1345" s="9">
        <v>0</v>
      </c>
      <c r="AF1345" s="9">
        <v>0</v>
      </c>
      <c r="AG1345" s="29">
        <v>1</v>
      </c>
      <c r="AH1345" s="9">
        <v>1</v>
      </c>
      <c r="AI1345" s="29">
        <v>0</v>
      </c>
      <c r="AJ1345" s="20">
        <v>1980</v>
      </c>
      <c r="AK1345" s="32">
        <v>0.37</v>
      </c>
      <c r="AL1345" s="32">
        <v>0.51</v>
      </c>
      <c r="AM1345" s="32">
        <v>0.08</v>
      </c>
      <c r="AN1345" s="42">
        <f t="shared" si="317"/>
        <v>3.9999999999999994E-2</v>
      </c>
      <c r="AO1345" s="41">
        <v>1</v>
      </c>
      <c r="AP1345" s="17">
        <v>0</v>
      </c>
      <c r="AQ1345" s="32">
        <v>1</v>
      </c>
      <c r="AR1345" s="39">
        <v>0</v>
      </c>
      <c r="AS1345">
        <v>1</v>
      </c>
      <c r="AT1345" s="39">
        <v>0</v>
      </c>
      <c r="AU1345">
        <v>0</v>
      </c>
      <c r="AV1345" s="17">
        <v>1</v>
      </c>
      <c r="AW1345">
        <v>0</v>
      </c>
      <c r="AX1345" s="17">
        <v>1</v>
      </c>
      <c r="AY1345" s="17" t="s">
        <v>524</v>
      </c>
      <c r="AZ1345">
        <v>0</v>
      </c>
      <c r="BA1345">
        <v>0</v>
      </c>
      <c r="BB1345">
        <v>0</v>
      </c>
      <c r="BC1345">
        <v>1</v>
      </c>
      <c r="BD1345">
        <v>0</v>
      </c>
      <c r="BE1345">
        <v>0</v>
      </c>
      <c r="BF1345" s="17">
        <v>0</v>
      </c>
      <c r="BG1345">
        <v>0</v>
      </c>
      <c r="BH1345">
        <v>1</v>
      </c>
      <c r="BI1345" s="17">
        <v>0</v>
      </c>
      <c r="BJ1345">
        <v>3617</v>
      </c>
      <c r="BK1345">
        <v>9</v>
      </c>
      <c r="BL1345" s="90">
        <f t="shared" si="318"/>
        <v>28.459999999999997</v>
      </c>
      <c r="BM1345">
        <v>1</v>
      </c>
      <c r="BN1345">
        <v>0</v>
      </c>
      <c r="BO1345">
        <v>0</v>
      </c>
      <c r="BP1345">
        <v>0</v>
      </c>
      <c r="BQ1345">
        <v>0</v>
      </c>
      <c r="BR1345">
        <v>0</v>
      </c>
      <c r="BS1345">
        <v>0</v>
      </c>
      <c r="BT1345" s="17">
        <v>0</v>
      </c>
      <c r="BU1345">
        <v>0</v>
      </c>
      <c r="BV1345">
        <v>0</v>
      </c>
      <c r="BW1345">
        <v>0</v>
      </c>
      <c r="BX1345" s="17">
        <v>1</v>
      </c>
      <c r="BY1345">
        <v>0</v>
      </c>
      <c r="BZ1345">
        <v>0</v>
      </c>
      <c r="CA1345">
        <v>0</v>
      </c>
      <c r="CB1345">
        <v>0</v>
      </c>
      <c r="CC1345" s="17">
        <v>0</v>
      </c>
      <c r="CD1345">
        <v>0</v>
      </c>
      <c r="CE1345">
        <v>0</v>
      </c>
      <c r="CF1345">
        <v>1</v>
      </c>
      <c r="CG1345">
        <v>1</v>
      </c>
      <c r="CH1345">
        <v>0</v>
      </c>
      <c r="CI1345">
        <v>0</v>
      </c>
      <c r="CJ1345">
        <v>0</v>
      </c>
      <c r="CK1345">
        <v>0</v>
      </c>
      <c r="CL1345">
        <v>0</v>
      </c>
      <c r="CM1345">
        <v>0</v>
      </c>
      <c r="CN1345">
        <v>0</v>
      </c>
      <c r="CO1345" s="17">
        <v>0</v>
      </c>
      <c r="CP1345">
        <v>0.29799999999999999</v>
      </c>
      <c r="CQ1345">
        <v>88</v>
      </c>
      <c r="CR1345">
        <v>1</v>
      </c>
      <c r="CS1345">
        <v>0</v>
      </c>
      <c r="CT1345">
        <v>0</v>
      </c>
      <c r="CZ1345" s="33" t="s">
        <v>85</v>
      </c>
    </row>
    <row r="1346" spans="1:104" x14ac:dyDescent="0.25">
      <c r="A1346">
        <v>1345</v>
      </c>
      <c r="B1346">
        <v>86</v>
      </c>
      <c r="C1346" s="24" t="s">
        <v>4162</v>
      </c>
      <c r="D1346" s="12">
        <v>7.2535433382302061</v>
      </c>
      <c r="E1346" s="13">
        <v>0.17384199887637741</v>
      </c>
      <c r="F1346" s="7">
        <v>41.724919093851128</v>
      </c>
      <c r="G1346" s="7">
        <f t="shared" ref="G1346:G1409" si="319">D1346-E1346</f>
        <v>7.0797013393538286</v>
      </c>
      <c r="H1346" s="15">
        <f t="shared" ref="H1346:H1409" si="320">D1346+E1346</f>
        <v>7.4273853371065837</v>
      </c>
      <c r="I1346" s="11">
        <f t="shared" si="310"/>
        <v>0.31765156410505013</v>
      </c>
      <c r="J1346" s="32">
        <f t="shared" si="311"/>
        <v>7.6129941292531218E-3</v>
      </c>
      <c r="K1346" s="32">
        <f t="shared" si="312"/>
        <v>131.35436373942215</v>
      </c>
      <c r="L1346" s="8">
        <v>1</v>
      </c>
      <c r="M1346" s="9">
        <v>0</v>
      </c>
      <c r="N1346" s="8">
        <v>0</v>
      </c>
      <c r="O1346" s="9">
        <v>0</v>
      </c>
      <c r="P1346" s="9">
        <v>0</v>
      </c>
      <c r="Q1346" s="9">
        <v>1</v>
      </c>
      <c r="R1346" s="9">
        <v>0</v>
      </c>
      <c r="S1346" s="8">
        <v>15523</v>
      </c>
      <c r="T1346" s="9">
        <v>9</v>
      </c>
      <c r="U1346" s="9">
        <f t="shared" ref="U1346:U1409" si="321">S1346-T1346-1</f>
        <v>15513</v>
      </c>
      <c r="V1346" s="9">
        <f t="shared" ref="V1346:V1409" si="322">COUNTIF(B:B,B1346)</f>
        <v>7</v>
      </c>
      <c r="W1346" s="7">
        <f t="shared" si="316"/>
        <v>5.56</v>
      </c>
      <c r="X1346" s="7">
        <v>16.899999999999999</v>
      </c>
      <c r="Y1346" s="9">
        <v>0</v>
      </c>
      <c r="Z1346" s="9">
        <v>1</v>
      </c>
      <c r="AA1346" s="9">
        <v>0</v>
      </c>
      <c r="AB1346" s="9">
        <v>0</v>
      </c>
      <c r="AC1346" s="9">
        <v>1</v>
      </c>
      <c r="AD1346" s="29">
        <v>0</v>
      </c>
      <c r="AE1346" s="9">
        <v>0</v>
      </c>
      <c r="AF1346" s="9">
        <v>0</v>
      </c>
      <c r="AG1346" s="29">
        <v>1</v>
      </c>
      <c r="AH1346" s="9">
        <v>1</v>
      </c>
      <c r="AI1346" s="29">
        <v>0</v>
      </c>
      <c r="AJ1346" s="20">
        <v>1980</v>
      </c>
      <c r="AK1346" s="32">
        <v>0.37</v>
      </c>
      <c r="AL1346" s="32">
        <v>0.51</v>
      </c>
      <c r="AM1346" s="32">
        <v>0.08</v>
      </c>
      <c r="AN1346" s="42">
        <f t="shared" si="317"/>
        <v>3.9999999999999994E-2</v>
      </c>
      <c r="AO1346" s="41">
        <v>1</v>
      </c>
      <c r="AP1346" s="17">
        <v>0</v>
      </c>
      <c r="AQ1346" s="32">
        <v>1</v>
      </c>
      <c r="AR1346" s="39">
        <v>0</v>
      </c>
      <c r="AS1346">
        <v>1</v>
      </c>
      <c r="AT1346" s="39">
        <v>0</v>
      </c>
      <c r="AU1346">
        <v>0</v>
      </c>
      <c r="AV1346" s="17">
        <v>1</v>
      </c>
      <c r="AW1346">
        <v>0</v>
      </c>
      <c r="AX1346" s="17">
        <v>1</v>
      </c>
      <c r="AY1346" s="17" t="s">
        <v>524</v>
      </c>
      <c r="AZ1346">
        <v>0</v>
      </c>
      <c r="BA1346">
        <v>0</v>
      </c>
      <c r="BB1346">
        <v>0</v>
      </c>
      <c r="BC1346">
        <v>1</v>
      </c>
      <c r="BD1346">
        <v>0</v>
      </c>
      <c r="BE1346">
        <v>0</v>
      </c>
      <c r="BF1346" s="17">
        <v>0</v>
      </c>
      <c r="BG1346">
        <v>0</v>
      </c>
      <c r="BH1346">
        <v>1</v>
      </c>
      <c r="BI1346" s="17">
        <v>0</v>
      </c>
      <c r="BJ1346">
        <v>3617</v>
      </c>
      <c r="BK1346">
        <v>9</v>
      </c>
      <c r="BL1346" s="90">
        <f t="shared" si="318"/>
        <v>28.459999999999997</v>
      </c>
      <c r="BM1346">
        <v>1</v>
      </c>
      <c r="BN1346">
        <v>0</v>
      </c>
      <c r="BO1346">
        <v>0</v>
      </c>
      <c r="BP1346">
        <v>0</v>
      </c>
      <c r="BQ1346">
        <v>0</v>
      </c>
      <c r="BR1346">
        <v>0</v>
      </c>
      <c r="BS1346">
        <v>0</v>
      </c>
      <c r="BT1346" s="17">
        <v>0</v>
      </c>
      <c r="BU1346">
        <v>0</v>
      </c>
      <c r="BV1346">
        <v>0</v>
      </c>
      <c r="BW1346">
        <v>0</v>
      </c>
      <c r="BX1346" s="17">
        <v>1</v>
      </c>
      <c r="BY1346">
        <v>0</v>
      </c>
      <c r="BZ1346">
        <v>0</v>
      </c>
      <c r="CA1346">
        <v>0</v>
      </c>
      <c r="CB1346">
        <v>0</v>
      </c>
      <c r="CC1346" s="17">
        <v>0</v>
      </c>
      <c r="CD1346">
        <v>0</v>
      </c>
      <c r="CE1346">
        <v>0</v>
      </c>
      <c r="CF1346">
        <v>1</v>
      </c>
      <c r="CG1346">
        <v>1</v>
      </c>
      <c r="CH1346">
        <v>0</v>
      </c>
      <c r="CI1346">
        <v>0</v>
      </c>
      <c r="CJ1346">
        <v>0</v>
      </c>
      <c r="CK1346">
        <v>0</v>
      </c>
      <c r="CL1346">
        <v>0</v>
      </c>
      <c r="CM1346">
        <v>0</v>
      </c>
      <c r="CN1346">
        <v>0</v>
      </c>
      <c r="CO1346" s="17">
        <v>0</v>
      </c>
      <c r="CP1346">
        <v>0.29799999999999999</v>
      </c>
      <c r="CQ1346">
        <v>88</v>
      </c>
      <c r="CR1346">
        <v>1</v>
      </c>
      <c r="CS1346">
        <v>0</v>
      </c>
      <c r="CT1346">
        <v>0</v>
      </c>
      <c r="CZ1346" s="33" t="s">
        <v>85</v>
      </c>
    </row>
    <row r="1347" spans="1:104" x14ac:dyDescent="0.25">
      <c r="A1347">
        <v>1346</v>
      </c>
      <c r="B1347">
        <v>86</v>
      </c>
      <c r="C1347" s="24" t="s">
        <v>4162</v>
      </c>
      <c r="D1347" s="12">
        <v>8.332866971988139</v>
      </c>
      <c r="E1347" s="13">
        <v>0.1434368603637188</v>
      </c>
      <c r="F1347" s="7">
        <v>58.094320740555411</v>
      </c>
      <c r="G1347" s="7">
        <f t="shared" si="319"/>
        <v>8.1894301116244197</v>
      </c>
      <c r="H1347" s="15">
        <f t="shared" si="320"/>
        <v>8.4763038323518582</v>
      </c>
      <c r="I1347" s="11">
        <f t="shared" si="310"/>
        <v>0.42270877629828463</v>
      </c>
      <c r="J1347" s="32">
        <f t="shared" si="311"/>
        <v>7.2762495698343432E-3</v>
      </c>
      <c r="K1347" s="32">
        <f t="shared" si="312"/>
        <v>137.43343880696037</v>
      </c>
      <c r="L1347" s="8">
        <v>1</v>
      </c>
      <c r="M1347" s="9">
        <v>0</v>
      </c>
      <c r="N1347" s="8">
        <v>0</v>
      </c>
      <c r="O1347" s="9">
        <v>0</v>
      </c>
      <c r="P1347" s="9">
        <v>0</v>
      </c>
      <c r="Q1347" s="9">
        <v>1</v>
      </c>
      <c r="R1347" s="9">
        <v>0</v>
      </c>
      <c r="S1347" s="8">
        <v>15523</v>
      </c>
      <c r="T1347" s="9">
        <v>9</v>
      </c>
      <c r="U1347" s="9">
        <f t="shared" si="321"/>
        <v>15513</v>
      </c>
      <c r="V1347" s="9">
        <f t="shared" si="322"/>
        <v>7</v>
      </c>
      <c r="W1347" s="7">
        <f t="shared" si="316"/>
        <v>5.56</v>
      </c>
      <c r="X1347" s="7">
        <v>16.899999999999999</v>
      </c>
      <c r="Y1347" s="9">
        <v>0</v>
      </c>
      <c r="Z1347" s="9">
        <v>1</v>
      </c>
      <c r="AA1347" s="9">
        <v>0</v>
      </c>
      <c r="AB1347" s="9">
        <v>0</v>
      </c>
      <c r="AC1347" s="9">
        <v>1</v>
      </c>
      <c r="AD1347" s="29">
        <v>0</v>
      </c>
      <c r="AE1347" s="9">
        <v>0</v>
      </c>
      <c r="AF1347" s="9">
        <v>0</v>
      </c>
      <c r="AG1347" s="29">
        <v>1</v>
      </c>
      <c r="AH1347" s="9">
        <v>1</v>
      </c>
      <c r="AI1347" s="29">
        <v>0</v>
      </c>
      <c r="AJ1347" s="20">
        <v>1980</v>
      </c>
      <c r="AK1347" s="32">
        <v>0.37</v>
      </c>
      <c r="AL1347" s="32">
        <v>0.51</v>
      </c>
      <c r="AM1347" s="32">
        <v>0.08</v>
      </c>
      <c r="AN1347" s="42">
        <f t="shared" si="317"/>
        <v>3.9999999999999994E-2</v>
      </c>
      <c r="AO1347" s="41">
        <v>1</v>
      </c>
      <c r="AP1347" s="17">
        <v>0</v>
      </c>
      <c r="AQ1347" s="32">
        <v>1</v>
      </c>
      <c r="AR1347" s="39">
        <v>0</v>
      </c>
      <c r="AS1347">
        <v>1</v>
      </c>
      <c r="AT1347" s="39">
        <v>0</v>
      </c>
      <c r="AU1347">
        <v>0</v>
      </c>
      <c r="AV1347" s="17">
        <v>1</v>
      </c>
      <c r="AW1347">
        <v>0</v>
      </c>
      <c r="AX1347" s="17">
        <v>1</v>
      </c>
      <c r="AY1347" s="17" t="s">
        <v>524</v>
      </c>
      <c r="AZ1347">
        <v>0</v>
      </c>
      <c r="BA1347">
        <v>0</v>
      </c>
      <c r="BB1347">
        <v>0</v>
      </c>
      <c r="BC1347">
        <v>1</v>
      </c>
      <c r="BD1347">
        <v>0</v>
      </c>
      <c r="BE1347">
        <v>0</v>
      </c>
      <c r="BF1347" s="17">
        <v>0</v>
      </c>
      <c r="BG1347">
        <v>0</v>
      </c>
      <c r="BH1347">
        <v>1</v>
      </c>
      <c r="BI1347" s="17">
        <v>0</v>
      </c>
      <c r="BJ1347">
        <v>3617</v>
      </c>
      <c r="BK1347">
        <v>9</v>
      </c>
      <c r="BL1347" s="90">
        <f t="shared" si="318"/>
        <v>28.459999999999997</v>
      </c>
      <c r="BM1347">
        <v>1</v>
      </c>
      <c r="BN1347">
        <v>0</v>
      </c>
      <c r="BO1347">
        <v>0</v>
      </c>
      <c r="BP1347">
        <v>0</v>
      </c>
      <c r="BQ1347">
        <v>0</v>
      </c>
      <c r="BR1347">
        <v>0</v>
      </c>
      <c r="BS1347">
        <v>0</v>
      </c>
      <c r="BT1347" s="17">
        <v>0</v>
      </c>
      <c r="BU1347">
        <v>0</v>
      </c>
      <c r="BV1347">
        <v>0</v>
      </c>
      <c r="BW1347">
        <v>0</v>
      </c>
      <c r="BX1347" s="17">
        <v>1</v>
      </c>
      <c r="BY1347">
        <v>0</v>
      </c>
      <c r="BZ1347">
        <v>0</v>
      </c>
      <c r="CA1347">
        <v>0</v>
      </c>
      <c r="CB1347">
        <v>0</v>
      </c>
      <c r="CC1347" s="17">
        <v>0</v>
      </c>
      <c r="CD1347">
        <v>0</v>
      </c>
      <c r="CE1347">
        <v>0</v>
      </c>
      <c r="CF1347">
        <v>1</v>
      </c>
      <c r="CG1347">
        <v>1</v>
      </c>
      <c r="CH1347">
        <v>0</v>
      </c>
      <c r="CI1347">
        <v>0</v>
      </c>
      <c r="CJ1347">
        <v>0</v>
      </c>
      <c r="CK1347">
        <v>0</v>
      </c>
      <c r="CL1347">
        <v>0</v>
      </c>
      <c r="CM1347">
        <v>0</v>
      </c>
      <c r="CN1347">
        <v>0</v>
      </c>
      <c r="CO1347" s="17">
        <v>0</v>
      </c>
      <c r="CP1347">
        <v>0.29799999999999999</v>
      </c>
      <c r="CQ1347">
        <v>88</v>
      </c>
      <c r="CR1347">
        <v>1</v>
      </c>
      <c r="CS1347">
        <v>0</v>
      </c>
      <c r="CT1347">
        <v>0</v>
      </c>
      <c r="CZ1347" s="33" t="s">
        <v>85</v>
      </c>
    </row>
    <row r="1348" spans="1:104" x14ac:dyDescent="0.25">
      <c r="A1348">
        <v>1347</v>
      </c>
      <c r="B1348">
        <v>86</v>
      </c>
      <c r="C1348" s="24" t="s">
        <v>4162</v>
      </c>
      <c r="D1348" s="12">
        <v>7.8196202278534077</v>
      </c>
      <c r="E1348" s="13">
        <v>0.1594087710877731</v>
      </c>
      <c r="F1348" s="7">
        <v>49.05388940955951</v>
      </c>
      <c r="G1348" s="7">
        <f t="shared" si="319"/>
        <v>7.6602114567656345</v>
      </c>
      <c r="H1348" s="15">
        <f t="shared" si="320"/>
        <v>7.9790289989411809</v>
      </c>
      <c r="I1348" s="11">
        <f t="shared" si="310"/>
        <v>0.36644864532338606</v>
      </c>
      <c r="J1348" s="32">
        <f t="shared" si="311"/>
        <v>7.4703280358432364E-3</v>
      </c>
      <c r="K1348" s="32">
        <f t="shared" si="312"/>
        <v>133.86293014201243</v>
      </c>
      <c r="L1348" s="8">
        <v>1</v>
      </c>
      <c r="M1348" s="9">
        <v>0</v>
      </c>
      <c r="N1348" s="8">
        <v>0</v>
      </c>
      <c r="O1348" s="9">
        <v>0</v>
      </c>
      <c r="P1348" s="9">
        <v>0</v>
      </c>
      <c r="Q1348" s="9">
        <v>1</v>
      </c>
      <c r="R1348" s="9">
        <v>0</v>
      </c>
      <c r="S1348" s="8">
        <v>15523</v>
      </c>
      <c r="T1348" s="9">
        <v>9</v>
      </c>
      <c r="U1348" s="9">
        <f t="shared" si="321"/>
        <v>15513</v>
      </c>
      <c r="V1348" s="9">
        <f t="shared" si="322"/>
        <v>7</v>
      </c>
      <c r="W1348" s="7">
        <f t="shared" si="316"/>
        <v>5.56</v>
      </c>
      <c r="X1348" s="7">
        <v>16.899999999999999</v>
      </c>
      <c r="Y1348" s="9">
        <v>0</v>
      </c>
      <c r="Z1348" s="9">
        <v>1</v>
      </c>
      <c r="AA1348" s="9">
        <v>0</v>
      </c>
      <c r="AB1348" s="9">
        <v>0</v>
      </c>
      <c r="AC1348" s="9">
        <v>1</v>
      </c>
      <c r="AD1348" s="29">
        <v>0</v>
      </c>
      <c r="AE1348" s="9">
        <v>0</v>
      </c>
      <c r="AF1348" s="9">
        <v>0</v>
      </c>
      <c r="AG1348" s="29">
        <v>1</v>
      </c>
      <c r="AH1348" s="9">
        <v>1</v>
      </c>
      <c r="AI1348" s="29">
        <v>0</v>
      </c>
      <c r="AJ1348" s="20">
        <v>1980</v>
      </c>
      <c r="AK1348" s="32">
        <v>0.37</v>
      </c>
      <c r="AL1348" s="32">
        <v>0.51</v>
      </c>
      <c r="AM1348" s="32">
        <v>0.08</v>
      </c>
      <c r="AN1348" s="42">
        <f t="shared" si="317"/>
        <v>3.9999999999999994E-2</v>
      </c>
      <c r="AO1348" s="41">
        <v>1</v>
      </c>
      <c r="AP1348" s="17">
        <v>0</v>
      </c>
      <c r="AQ1348" s="32">
        <v>1</v>
      </c>
      <c r="AR1348" s="39">
        <v>0</v>
      </c>
      <c r="AS1348">
        <v>1</v>
      </c>
      <c r="AT1348" s="39">
        <v>0</v>
      </c>
      <c r="AU1348">
        <v>0</v>
      </c>
      <c r="AV1348" s="17">
        <v>1</v>
      </c>
      <c r="AW1348">
        <v>0</v>
      </c>
      <c r="AX1348" s="17">
        <v>1</v>
      </c>
      <c r="AY1348" s="17" t="s">
        <v>524</v>
      </c>
      <c r="AZ1348">
        <v>0</v>
      </c>
      <c r="BA1348">
        <v>0</v>
      </c>
      <c r="BB1348">
        <v>0</v>
      </c>
      <c r="BC1348">
        <v>1</v>
      </c>
      <c r="BD1348">
        <v>0</v>
      </c>
      <c r="BE1348">
        <v>0</v>
      </c>
      <c r="BF1348" s="17">
        <v>0</v>
      </c>
      <c r="BG1348">
        <v>0</v>
      </c>
      <c r="BH1348">
        <v>1</v>
      </c>
      <c r="BI1348" s="17">
        <v>0</v>
      </c>
      <c r="BJ1348">
        <v>3617</v>
      </c>
      <c r="BK1348">
        <v>9</v>
      </c>
      <c r="BL1348" s="90">
        <f t="shared" si="318"/>
        <v>28.459999999999997</v>
      </c>
      <c r="BM1348">
        <v>1</v>
      </c>
      <c r="BN1348">
        <v>0</v>
      </c>
      <c r="BO1348">
        <v>0</v>
      </c>
      <c r="BP1348">
        <v>0</v>
      </c>
      <c r="BQ1348">
        <v>0</v>
      </c>
      <c r="BR1348">
        <v>0</v>
      </c>
      <c r="BS1348">
        <v>0</v>
      </c>
      <c r="BT1348" s="17">
        <v>0</v>
      </c>
      <c r="BU1348">
        <v>0</v>
      </c>
      <c r="BV1348">
        <v>0</v>
      </c>
      <c r="BW1348">
        <v>0</v>
      </c>
      <c r="BX1348" s="17">
        <v>1</v>
      </c>
      <c r="BY1348">
        <v>0</v>
      </c>
      <c r="BZ1348">
        <v>0</v>
      </c>
      <c r="CA1348">
        <v>0</v>
      </c>
      <c r="CB1348">
        <v>0</v>
      </c>
      <c r="CC1348" s="17">
        <v>0</v>
      </c>
      <c r="CD1348">
        <v>0</v>
      </c>
      <c r="CE1348">
        <v>0</v>
      </c>
      <c r="CF1348">
        <v>1</v>
      </c>
      <c r="CG1348">
        <v>1</v>
      </c>
      <c r="CH1348">
        <v>0</v>
      </c>
      <c r="CI1348">
        <v>0</v>
      </c>
      <c r="CJ1348">
        <v>0</v>
      </c>
      <c r="CK1348">
        <v>0</v>
      </c>
      <c r="CL1348">
        <v>0</v>
      </c>
      <c r="CM1348">
        <v>0</v>
      </c>
      <c r="CN1348">
        <v>0</v>
      </c>
      <c r="CO1348" s="17">
        <v>0</v>
      </c>
      <c r="CP1348">
        <v>0.29799999999999999</v>
      </c>
      <c r="CQ1348">
        <v>88</v>
      </c>
      <c r="CR1348">
        <v>1</v>
      </c>
      <c r="CS1348">
        <v>0</v>
      </c>
      <c r="CT1348">
        <v>0</v>
      </c>
      <c r="CZ1348" s="33" t="s">
        <v>85</v>
      </c>
    </row>
    <row r="1349" spans="1:104" x14ac:dyDescent="0.25">
      <c r="A1349">
        <v>1348</v>
      </c>
      <c r="B1349">
        <v>86</v>
      </c>
      <c r="C1349" s="24" t="s">
        <v>4162</v>
      </c>
      <c r="D1349" s="12">
        <v>6.9187182530897173</v>
      </c>
      <c r="E1349" s="13">
        <v>0.19597749184273899</v>
      </c>
      <c r="F1349" s="7">
        <v>35.30363710666122</v>
      </c>
      <c r="G1349" s="7">
        <f t="shared" si="319"/>
        <v>6.7227407612469783</v>
      </c>
      <c r="H1349" s="15">
        <f t="shared" si="320"/>
        <v>7.1146957449324564</v>
      </c>
      <c r="I1349" s="11">
        <f t="shared" si="310"/>
        <v>0.27270362213194799</v>
      </c>
      <c r="J1349" s="32">
        <f t="shared" si="311"/>
        <v>7.7245191850358452E-3</v>
      </c>
      <c r="K1349" s="32">
        <f t="shared" si="312"/>
        <v>129.45789583087941</v>
      </c>
      <c r="L1349" s="8">
        <v>1</v>
      </c>
      <c r="M1349" s="9">
        <v>0</v>
      </c>
      <c r="N1349" s="8">
        <v>0</v>
      </c>
      <c r="O1349" s="9">
        <v>0</v>
      </c>
      <c r="P1349" s="9">
        <v>0</v>
      </c>
      <c r="Q1349" s="9">
        <v>1</v>
      </c>
      <c r="R1349" s="9">
        <v>0</v>
      </c>
      <c r="S1349" s="8">
        <v>15523</v>
      </c>
      <c r="T1349" s="9">
        <v>9</v>
      </c>
      <c r="U1349" s="9">
        <f t="shared" si="321"/>
        <v>15513</v>
      </c>
      <c r="V1349" s="9">
        <f t="shared" si="322"/>
        <v>7</v>
      </c>
      <c r="W1349" s="7">
        <f t="shared" si="316"/>
        <v>5.56</v>
      </c>
      <c r="X1349" s="7">
        <v>16.899999999999999</v>
      </c>
      <c r="Y1349" s="9">
        <v>0</v>
      </c>
      <c r="Z1349" s="9">
        <v>1</v>
      </c>
      <c r="AA1349" s="9">
        <v>0</v>
      </c>
      <c r="AB1349" s="9">
        <v>0</v>
      </c>
      <c r="AC1349" s="9">
        <v>1</v>
      </c>
      <c r="AD1349" s="29">
        <v>0</v>
      </c>
      <c r="AE1349" s="9">
        <v>0</v>
      </c>
      <c r="AF1349" s="9">
        <v>0</v>
      </c>
      <c r="AG1349" s="29">
        <v>1</v>
      </c>
      <c r="AH1349" s="9">
        <v>1</v>
      </c>
      <c r="AI1349" s="29">
        <v>0</v>
      </c>
      <c r="AJ1349" s="20">
        <v>1980</v>
      </c>
      <c r="AK1349" s="32">
        <v>0.37</v>
      </c>
      <c r="AL1349" s="32">
        <v>0.51</v>
      </c>
      <c r="AM1349" s="32">
        <v>0.08</v>
      </c>
      <c r="AN1349" s="42">
        <f t="shared" si="317"/>
        <v>3.9999999999999994E-2</v>
      </c>
      <c r="AO1349" s="41">
        <v>1</v>
      </c>
      <c r="AP1349" s="17">
        <v>0</v>
      </c>
      <c r="AQ1349" s="32">
        <v>1</v>
      </c>
      <c r="AR1349" s="39">
        <v>0</v>
      </c>
      <c r="AS1349">
        <v>1</v>
      </c>
      <c r="AT1349" s="39">
        <v>0</v>
      </c>
      <c r="AU1349">
        <v>0</v>
      </c>
      <c r="AV1349" s="17">
        <v>1</v>
      </c>
      <c r="AW1349">
        <v>0</v>
      </c>
      <c r="AX1349" s="17">
        <v>1</v>
      </c>
      <c r="AY1349" s="17" t="s">
        <v>524</v>
      </c>
      <c r="AZ1349">
        <v>0</v>
      </c>
      <c r="BA1349">
        <v>0</v>
      </c>
      <c r="BB1349">
        <v>0</v>
      </c>
      <c r="BC1349">
        <v>1</v>
      </c>
      <c r="BD1349">
        <v>0</v>
      </c>
      <c r="BE1349">
        <v>0</v>
      </c>
      <c r="BF1349" s="17">
        <v>0</v>
      </c>
      <c r="BG1349">
        <v>0</v>
      </c>
      <c r="BH1349">
        <v>1</v>
      </c>
      <c r="BI1349" s="17">
        <v>0</v>
      </c>
      <c r="BJ1349">
        <v>3617</v>
      </c>
      <c r="BK1349">
        <v>9</v>
      </c>
      <c r="BL1349" s="90">
        <f t="shared" si="318"/>
        <v>28.459999999999997</v>
      </c>
      <c r="BM1349">
        <v>1</v>
      </c>
      <c r="BN1349">
        <v>0</v>
      </c>
      <c r="BO1349">
        <v>0</v>
      </c>
      <c r="BP1349">
        <v>0</v>
      </c>
      <c r="BQ1349">
        <v>0</v>
      </c>
      <c r="BR1349">
        <v>0</v>
      </c>
      <c r="BS1349">
        <v>0</v>
      </c>
      <c r="BT1349" s="17">
        <v>0</v>
      </c>
      <c r="BU1349">
        <v>0</v>
      </c>
      <c r="BV1349">
        <v>0</v>
      </c>
      <c r="BW1349">
        <v>0</v>
      </c>
      <c r="BX1349" s="17">
        <v>1</v>
      </c>
      <c r="BY1349">
        <v>0</v>
      </c>
      <c r="BZ1349">
        <v>0</v>
      </c>
      <c r="CA1349">
        <v>0</v>
      </c>
      <c r="CB1349">
        <v>0</v>
      </c>
      <c r="CC1349" s="17">
        <v>0</v>
      </c>
      <c r="CD1349">
        <v>0</v>
      </c>
      <c r="CE1349">
        <v>0</v>
      </c>
      <c r="CF1349">
        <v>1</v>
      </c>
      <c r="CG1349">
        <v>1</v>
      </c>
      <c r="CH1349">
        <v>0</v>
      </c>
      <c r="CI1349">
        <v>0</v>
      </c>
      <c r="CJ1349">
        <v>0</v>
      </c>
      <c r="CK1349">
        <v>0</v>
      </c>
      <c r="CL1349">
        <v>0</v>
      </c>
      <c r="CM1349">
        <v>0</v>
      </c>
      <c r="CN1349">
        <v>0</v>
      </c>
      <c r="CO1349" s="17">
        <v>0</v>
      </c>
      <c r="CP1349">
        <v>0.29799999999999999</v>
      </c>
      <c r="CQ1349">
        <v>88</v>
      </c>
      <c r="CR1349">
        <v>1</v>
      </c>
      <c r="CS1349">
        <v>0</v>
      </c>
      <c r="CT1349">
        <v>0</v>
      </c>
      <c r="CZ1349" s="33" t="s">
        <v>85</v>
      </c>
    </row>
    <row r="1350" spans="1:104" x14ac:dyDescent="0.25">
      <c r="A1350">
        <v>1349</v>
      </c>
      <c r="B1350">
        <v>87</v>
      </c>
      <c r="C1350" s="24" t="s">
        <v>4182</v>
      </c>
      <c r="D1350" s="12">
        <v>7.76</v>
      </c>
      <c r="E1350" s="13">
        <v>6.2E-2</v>
      </c>
      <c r="F1350" s="7">
        <f t="shared" ref="F1350:F1372" si="323">D1350/E1350</f>
        <v>125.16129032258064</v>
      </c>
      <c r="G1350" s="7">
        <f t="shared" si="319"/>
        <v>7.6979999999999995</v>
      </c>
      <c r="H1350" s="15">
        <f t="shared" si="320"/>
        <v>7.8220000000000001</v>
      </c>
      <c r="I1350" s="11">
        <f t="shared" si="310"/>
        <v>0.45316968574624261</v>
      </c>
      <c r="J1350" s="32">
        <f t="shared" si="311"/>
        <v>3.6206856335395674E-3</v>
      </c>
      <c r="K1350" s="32">
        <f t="shared" si="312"/>
        <v>276.19078296571251</v>
      </c>
      <c r="L1350" s="8">
        <v>1</v>
      </c>
      <c r="M1350" s="9">
        <v>0</v>
      </c>
      <c r="N1350" s="8">
        <v>0</v>
      </c>
      <c r="O1350" s="9">
        <v>0</v>
      </c>
      <c r="P1350" s="9">
        <v>1</v>
      </c>
      <c r="Q1350" s="9">
        <v>0</v>
      </c>
      <c r="R1350" s="9">
        <v>0</v>
      </c>
      <c r="S1350" s="8">
        <v>60633</v>
      </c>
      <c r="T1350" s="9">
        <v>16</v>
      </c>
      <c r="U1350" s="9">
        <f t="shared" si="321"/>
        <v>60616</v>
      </c>
      <c r="V1350" s="9">
        <f t="shared" si="322"/>
        <v>23</v>
      </c>
      <c r="W1350" s="7">
        <v>9</v>
      </c>
      <c r="X1350" s="7">
        <f t="shared" ref="X1350:X1372" si="324">BL1350-W1350-6</f>
        <v>15.5</v>
      </c>
      <c r="Y1350" s="9">
        <v>1</v>
      </c>
      <c r="Z1350" s="9">
        <v>0</v>
      </c>
      <c r="AA1350" s="9">
        <v>1</v>
      </c>
      <c r="AB1350" s="9">
        <v>0</v>
      </c>
      <c r="AC1350" s="9">
        <v>0</v>
      </c>
      <c r="AD1350" s="29">
        <v>0</v>
      </c>
      <c r="AE1350" s="9">
        <v>0</v>
      </c>
      <c r="AF1350" s="9">
        <v>0</v>
      </c>
      <c r="AG1350" s="29">
        <v>1</v>
      </c>
      <c r="AH1350" s="9">
        <v>1</v>
      </c>
      <c r="AI1350" s="29">
        <v>0</v>
      </c>
      <c r="AJ1350" s="20">
        <v>1995</v>
      </c>
      <c r="AK1350" s="32">
        <v>0.32</v>
      </c>
      <c r="AL1350" s="32">
        <f t="shared" ref="AL1350:AL1372" si="325">1*((1-$AK1350)/4)</f>
        <v>0.16999999999999998</v>
      </c>
      <c r="AM1350" s="32">
        <f t="shared" ref="AM1350:AM1372" si="326">2*((1-$AK1350)/4)</f>
        <v>0.33999999999999997</v>
      </c>
      <c r="AN1350" s="32">
        <f t="shared" ref="AN1350:AN1372" si="327">1*((1-$AK1350)/4)</f>
        <v>0.16999999999999998</v>
      </c>
      <c r="AO1350" s="41">
        <v>1</v>
      </c>
      <c r="AP1350" s="17">
        <v>0</v>
      </c>
      <c r="AQ1350" t="s">
        <v>98</v>
      </c>
      <c r="AR1350" s="39" t="s">
        <v>98</v>
      </c>
      <c r="AS1350" t="s">
        <v>98</v>
      </c>
      <c r="AT1350" s="39" t="s">
        <v>98</v>
      </c>
      <c r="AU1350">
        <v>0</v>
      </c>
      <c r="AV1350" s="17">
        <v>1</v>
      </c>
      <c r="AW1350" t="s">
        <v>98</v>
      </c>
      <c r="AX1350" s="17" t="s">
        <v>98</v>
      </c>
      <c r="AY1350" s="17" t="s">
        <v>13</v>
      </c>
      <c r="AZ1350">
        <v>0</v>
      </c>
      <c r="BA1350">
        <v>1</v>
      </c>
      <c r="BB1350">
        <v>0</v>
      </c>
      <c r="BC1350">
        <v>0</v>
      </c>
      <c r="BD1350">
        <v>0</v>
      </c>
      <c r="BE1350">
        <v>0</v>
      </c>
      <c r="BF1350" s="17">
        <v>0</v>
      </c>
      <c r="BG1350">
        <v>0</v>
      </c>
      <c r="BH1350">
        <v>1</v>
      </c>
      <c r="BI1350" s="17">
        <v>0</v>
      </c>
      <c r="BJ1350">
        <v>1073</v>
      </c>
      <c r="BK1350">
        <v>69</v>
      </c>
      <c r="BL1350" s="24">
        <v>30.5</v>
      </c>
      <c r="BM1350">
        <v>1</v>
      </c>
      <c r="BN1350">
        <v>0</v>
      </c>
      <c r="BO1350">
        <v>0</v>
      </c>
      <c r="BP1350">
        <v>0</v>
      </c>
      <c r="BQ1350">
        <v>0</v>
      </c>
      <c r="BR1350">
        <v>0</v>
      </c>
      <c r="BS1350">
        <v>0</v>
      </c>
      <c r="BT1350" s="17">
        <v>0</v>
      </c>
      <c r="BU1350">
        <v>0</v>
      </c>
      <c r="BV1350">
        <v>0</v>
      </c>
      <c r="BW1350">
        <v>0</v>
      </c>
      <c r="BX1350" s="17">
        <v>1</v>
      </c>
      <c r="BY1350">
        <v>0</v>
      </c>
      <c r="BZ1350">
        <v>0</v>
      </c>
      <c r="CA1350">
        <v>0</v>
      </c>
      <c r="CB1350">
        <v>0</v>
      </c>
      <c r="CC1350" s="17">
        <v>0</v>
      </c>
      <c r="CD1350">
        <v>0</v>
      </c>
      <c r="CE1350">
        <v>0</v>
      </c>
      <c r="CF1350">
        <v>0</v>
      </c>
      <c r="CG1350">
        <v>0</v>
      </c>
      <c r="CH1350">
        <v>0</v>
      </c>
      <c r="CI1350">
        <v>0</v>
      </c>
      <c r="CJ1350">
        <v>0</v>
      </c>
      <c r="CK1350">
        <v>0</v>
      </c>
      <c r="CL1350">
        <v>0</v>
      </c>
      <c r="CM1350">
        <v>0</v>
      </c>
      <c r="CN1350">
        <v>1</v>
      </c>
      <c r="CO1350" s="17">
        <v>0</v>
      </c>
      <c r="CP1350">
        <v>3.0070000000000001</v>
      </c>
      <c r="CQ1350">
        <v>2852</v>
      </c>
      <c r="CR1350">
        <v>1</v>
      </c>
      <c r="CS1350">
        <v>0</v>
      </c>
      <c r="CT1350">
        <v>10</v>
      </c>
      <c r="CZ1350" s="33" t="s">
        <v>85</v>
      </c>
    </row>
    <row r="1351" spans="1:104" x14ac:dyDescent="0.25">
      <c r="A1351">
        <v>1350</v>
      </c>
      <c r="B1351">
        <v>87</v>
      </c>
      <c r="C1351" s="24" t="s">
        <v>4182</v>
      </c>
      <c r="D1351" s="12">
        <v>7.77</v>
      </c>
      <c r="E1351" s="13">
        <v>6.2100000000000002E-2</v>
      </c>
      <c r="F1351" s="7">
        <f t="shared" si="323"/>
        <v>125.12077294685989</v>
      </c>
      <c r="G1351" s="7">
        <f t="shared" si="319"/>
        <v>7.7078999999999995</v>
      </c>
      <c r="H1351" s="15">
        <f t="shared" si="320"/>
        <v>7.8320999999999996</v>
      </c>
      <c r="I1351" s="11">
        <f t="shared" si="310"/>
        <v>0.45354990861657513</v>
      </c>
      <c r="J1351" s="32">
        <f t="shared" si="311"/>
        <v>3.6248969530359486E-3</v>
      </c>
      <c r="K1351" s="32">
        <f t="shared" si="312"/>
        <v>275.86991105015363</v>
      </c>
      <c r="L1351" s="8">
        <v>1</v>
      </c>
      <c r="M1351" s="9">
        <v>0</v>
      </c>
      <c r="N1351" s="8">
        <v>0</v>
      </c>
      <c r="O1351" s="9">
        <v>0</v>
      </c>
      <c r="P1351" s="9">
        <v>1</v>
      </c>
      <c r="Q1351" s="9">
        <v>0</v>
      </c>
      <c r="R1351" s="9">
        <v>0</v>
      </c>
      <c r="S1351" s="8">
        <v>60466</v>
      </c>
      <c r="T1351" s="9">
        <v>16</v>
      </c>
      <c r="U1351" s="9">
        <f t="shared" si="321"/>
        <v>60449</v>
      </c>
      <c r="V1351" s="9">
        <f t="shared" si="322"/>
        <v>23</v>
      </c>
      <c r="W1351" s="7">
        <v>9</v>
      </c>
      <c r="X1351" s="7">
        <f t="shared" si="324"/>
        <v>15.5</v>
      </c>
      <c r="Y1351" s="9">
        <v>1</v>
      </c>
      <c r="Z1351" s="9">
        <v>0</v>
      </c>
      <c r="AA1351" s="9">
        <v>1</v>
      </c>
      <c r="AB1351" s="9">
        <v>0</v>
      </c>
      <c r="AC1351" s="9">
        <v>0</v>
      </c>
      <c r="AD1351" s="29">
        <v>0</v>
      </c>
      <c r="AE1351" s="9">
        <v>0</v>
      </c>
      <c r="AF1351" s="9">
        <v>0</v>
      </c>
      <c r="AG1351" s="29">
        <v>1</v>
      </c>
      <c r="AH1351" s="9">
        <v>1</v>
      </c>
      <c r="AI1351" s="29">
        <v>0</v>
      </c>
      <c r="AJ1351" s="20">
        <v>1995</v>
      </c>
      <c r="AK1351" s="32">
        <v>0.32</v>
      </c>
      <c r="AL1351" s="32">
        <f t="shared" si="325"/>
        <v>0.16999999999999998</v>
      </c>
      <c r="AM1351" s="32">
        <f t="shared" si="326"/>
        <v>0.33999999999999997</v>
      </c>
      <c r="AN1351" s="32">
        <f t="shared" si="327"/>
        <v>0.16999999999999998</v>
      </c>
      <c r="AO1351" s="41">
        <v>1</v>
      </c>
      <c r="AP1351" s="17">
        <v>0</v>
      </c>
      <c r="AQ1351" t="s">
        <v>98</v>
      </c>
      <c r="AR1351" s="39" t="s">
        <v>98</v>
      </c>
      <c r="AS1351" t="s">
        <v>98</v>
      </c>
      <c r="AT1351" s="39" t="s">
        <v>98</v>
      </c>
      <c r="AU1351">
        <v>0</v>
      </c>
      <c r="AV1351" s="17">
        <v>1</v>
      </c>
      <c r="AW1351" t="s">
        <v>98</v>
      </c>
      <c r="AX1351" s="17" t="s">
        <v>98</v>
      </c>
      <c r="AY1351" s="17" t="s">
        <v>13</v>
      </c>
      <c r="AZ1351">
        <v>0</v>
      </c>
      <c r="BA1351">
        <v>1</v>
      </c>
      <c r="BB1351">
        <v>0</v>
      </c>
      <c r="BC1351">
        <v>0</v>
      </c>
      <c r="BD1351">
        <v>0</v>
      </c>
      <c r="BE1351">
        <v>0</v>
      </c>
      <c r="BF1351" s="17">
        <v>0</v>
      </c>
      <c r="BG1351">
        <v>0</v>
      </c>
      <c r="BH1351">
        <v>1</v>
      </c>
      <c r="BI1351" s="17">
        <v>0</v>
      </c>
      <c r="BJ1351">
        <v>1073</v>
      </c>
      <c r="BK1351">
        <v>69</v>
      </c>
      <c r="BL1351" s="24">
        <v>30.5</v>
      </c>
      <c r="BM1351">
        <v>1</v>
      </c>
      <c r="BN1351">
        <v>0</v>
      </c>
      <c r="BO1351">
        <v>0</v>
      </c>
      <c r="BP1351">
        <v>0</v>
      </c>
      <c r="BQ1351">
        <v>0</v>
      </c>
      <c r="BR1351">
        <v>0</v>
      </c>
      <c r="BS1351">
        <v>0</v>
      </c>
      <c r="BT1351" s="17">
        <v>0</v>
      </c>
      <c r="BU1351">
        <v>0</v>
      </c>
      <c r="BV1351">
        <v>0</v>
      </c>
      <c r="BW1351">
        <v>0</v>
      </c>
      <c r="BX1351" s="17">
        <v>1</v>
      </c>
      <c r="BY1351">
        <v>0</v>
      </c>
      <c r="BZ1351">
        <v>0</v>
      </c>
      <c r="CA1351">
        <v>0</v>
      </c>
      <c r="CB1351">
        <v>0</v>
      </c>
      <c r="CC1351" s="17">
        <v>0</v>
      </c>
      <c r="CD1351">
        <v>0</v>
      </c>
      <c r="CE1351">
        <v>0</v>
      </c>
      <c r="CF1351">
        <v>0</v>
      </c>
      <c r="CG1351">
        <v>0</v>
      </c>
      <c r="CH1351">
        <v>0</v>
      </c>
      <c r="CI1351">
        <v>0</v>
      </c>
      <c r="CJ1351">
        <v>0</v>
      </c>
      <c r="CK1351">
        <v>0</v>
      </c>
      <c r="CL1351">
        <v>0</v>
      </c>
      <c r="CM1351">
        <v>0</v>
      </c>
      <c r="CN1351">
        <v>1</v>
      </c>
      <c r="CO1351" s="17">
        <v>0</v>
      </c>
      <c r="CP1351">
        <v>3.0070000000000001</v>
      </c>
      <c r="CQ1351">
        <v>2852</v>
      </c>
      <c r="CR1351">
        <v>1</v>
      </c>
      <c r="CS1351">
        <v>0</v>
      </c>
      <c r="CT1351">
        <v>10</v>
      </c>
      <c r="CZ1351" s="33" t="s">
        <v>85</v>
      </c>
    </row>
    <row r="1352" spans="1:104" x14ac:dyDescent="0.25">
      <c r="A1352">
        <v>1351</v>
      </c>
      <c r="B1352">
        <v>87</v>
      </c>
      <c r="C1352" s="24" t="s">
        <v>4182</v>
      </c>
      <c r="D1352" s="12">
        <v>7.67</v>
      </c>
      <c r="E1352" s="13">
        <v>6.4600000000000005E-2</v>
      </c>
      <c r="F1352" s="7">
        <f t="shared" si="323"/>
        <v>118.73065015479875</v>
      </c>
      <c r="G1352" s="7">
        <f t="shared" si="319"/>
        <v>7.6053999999999995</v>
      </c>
      <c r="H1352" s="15">
        <f t="shared" si="320"/>
        <v>7.7346000000000004</v>
      </c>
      <c r="I1352" s="11">
        <f t="shared" si="310"/>
        <v>0.4512680675336197</v>
      </c>
      <c r="J1352" s="32">
        <f t="shared" si="311"/>
        <v>3.8007714684057154E-3</v>
      </c>
      <c r="K1352" s="32">
        <f t="shared" si="312"/>
        <v>263.10447979116816</v>
      </c>
      <c r="L1352" s="8">
        <v>1</v>
      </c>
      <c r="M1352" s="9">
        <v>0</v>
      </c>
      <c r="N1352" s="8">
        <v>0</v>
      </c>
      <c r="O1352" s="9">
        <v>0</v>
      </c>
      <c r="P1352" s="9">
        <v>1</v>
      </c>
      <c r="Q1352" s="9">
        <v>0</v>
      </c>
      <c r="R1352" s="9">
        <v>0</v>
      </c>
      <c r="S1352" s="8">
        <v>55144</v>
      </c>
      <c r="T1352" s="9">
        <v>16</v>
      </c>
      <c r="U1352" s="9">
        <f t="shared" si="321"/>
        <v>55127</v>
      </c>
      <c r="V1352" s="9">
        <f t="shared" si="322"/>
        <v>23</v>
      </c>
      <c r="W1352" s="7">
        <v>9</v>
      </c>
      <c r="X1352" s="7">
        <f t="shared" si="324"/>
        <v>15.5</v>
      </c>
      <c r="Y1352" s="9">
        <v>1</v>
      </c>
      <c r="Z1352" s="9">
        <v>0</v>
      </c>
      <c r="AA1352" s="9">
        <v>1</v>
      </c>
      <c r="AB1352" s="9">
        <v>0</v>
      </c>
      <c r="AC1352" s="9">
        <v>0</v>
      </c>
      <c r="AD1352" s="29">
        <v>0</v>
      </c>
      <c r="AE1352" s="9">
        <v>0</v>
      </c>
      <c r="AF1352" s="9">
        <v>0</v>
      </c>
      <c r="AG1352" s="29">
        <v>1</v>
      </c>
      <c r="AH1352" s="9">
        <v>1</v>
      </c>
      <c r="AI1352" s="29">
        <v>0</v>
      </c>
      <c r="AJ1352" s="20">
        <v>1995</v>
      </c>
      <c r="AK1352" s="32">
        <v>0.32</v>
      </c>
      <c r="AL1352" s="32">
        <f t="shared" si="325"/>
        <v>0.16999999999999998</v>
      </c>
      <c r="AM1352" s="32">
        <f t="shared" si="326"/>
        <v>0.33999999999999997</v>
      </c>
      <c r="AN1352" s="32">
        <f t="shared" si="327"/>
        <v>0.16999999999999998</v>
      </c>
      <c r="AO1352" s="41">
        <v>1</v>
      </c>
      <c r="AP1352" s="17">
        <v>0</v>
      </c>
      <c r="AQ1352" t="s">
        <v>98</v>
      </c>
      <c r="AR1352" s="39" t="s">
        <v>98</v>
      </c>
      <c r="AS1352" t="s">
        <v>98</v>
      </c>
      <c r="AT1352" s="39" t="s">
        <v>98</v>
      </c>
      <c r="AU1352">
        <v>0</v>
      </c>
      <c r="AV1352" s="17">
        <v>1</v>
      </c>
      <c r="AW1352" t="s">
        <v>98</v>
      </c>
      <c r="AX1352" s="17" t="s">
        <v>98</v>
      </c>
      <c r="AY1352" s="17" t="s">
        <v>13</v>
      </c>
      <c r="AZ1352">
        <v>0</v>
      </c>
      <c r="BA1352">
        <v>1</v>
      </c>
      <c r="BB1352">
        <v>0</v>
      </c>
      <c r="BC1352">
        <v>0</v>
      </c>
      <c r="BD1352">
        <v>0</v>
      </c>
      <c r="BE1352">
        <v>0</v>
      </c>
      <c r="BF1352" s="17">
        <v>0</v>
      </c>
      <c r="BG1352">
        <v>0</v>
      </c>
      <c r="BH1352">
        <v>1</v>
      </c>
      <c r="BI1352" s="17">
        <v>0</v>
      </c>
      <c r="BJ1352">
        <v>1073</v>
      </c>
      <c r="BK1352">
        <v>69</v>
      </c>
      <c r="BL1352" s="24">
        <v>30.5</v>
      </c>
      <c r="BM1352">
        <v>1</v>
      </c>
      <c r="BN1352">
        <v>0</v>
      </c>
      <c r="BO1352">
        <v>0</v>
      </c>
      <c r="BP1352">
        <v>0</v>
      </c>
      <c r="BQ1352">
        <v>0</v>
      </c>
      <c r="BR1352">
        <v>0</v>
      </c>
      <c r="BS1352">
        <v>0</v>
      </c>
      <c r="BT1352" s="17">
        <v>0</v>
      </c>
      <c r="BU1352">
        <v>0</v>
      </c>
      <c r="BV1352">
        <v>0</v>
      </c>
      <c r="BW1352">
        <v>0</v>
      </c>
      <c r="BX1352" s="17">
        <v>1</v>
      </c>
      <c r="BY1352">
        <v>0</v>
      </c>
      <c r="BZ1352">
        <v>0</v>
      </c>
      <c r="CA1352">
        <v>0</v>
      </c>
      <c r="CB1352">
        <v>0</v>
      </c>
      <c r="CC1352" s="17">
        <v>0</v>
      </c>
      <c r="CD1352">
        <v>0</v>
      </c>
      <c r="CE1352">
        <v>0</v>
      </c>
      <c r="CF1352">
        <v>0</v>
      </c>
      <c r="CG1352">
        <v>0</v>
      </c>
      <c r="CH1352">
        <v>0</v>
      </c>
      <c r="CI1352">
        <v>0</v>
      </c>
      <c r="CJ1352">
        <v>0</v>
      </c>
      <c r="CK1352">
        <v>0</v>
      </c>
      <c r="CL1352">
        <v>0</v>
      </c>
      <c r="CM1352">
        <v>0</v>
      </c>
      <c r="CN1352">
        <v>1</v>
      </c>
      <c r="CO1352" s="17">
        <v>1</v>
      </c>
      <c r="CP1352">
        <v>3.0070000000000001</v>
      </c>
      <c r="CQ1352">
        <v>2852</v>
      </c>
      <c r="CR1352">
        <v>1</v>
      </c>
      <c r="CS1352">
        <v>0</v>
      </c>
      <c r="CT1352">
        <v>10</v>
      </c>
      <c r="CZ1352" s="33" t="s">
        <v>85</v>
      </c>
    </row>
    <row r="1353" spans="1:104" x14ac:dyDescent="0.25">
      <c r="A1353">
        <v>1352</v>
      </c>
      <c r="B1353">
        <v>87</v>
      </c>
      <c r="C1353" s="24" t="s">
        <v>4182</v>
      </c>
      <c r="D1353" s="12">
        <v>6.75</v>
      </c>
      <c r="E1353" s="13">
        <v>2.8</v>
      </c>
      <c r="F1353" s="7">
        <f t="shared" si="323"/>
        <v>2.410714285714286</v>
      </c>
      <c r="G1353" s="7">
        <f t="shared" si="319"/>
        <v>3.95</v>
      </c>
      <c r="H1353" s="15">
        <f t="shared" si="320"/>
        <v>9.5500000000000007</v>
      </c>
      <c r="I1353" s="11">
        <f t="shared" si="310"/>
        <v>9.7910954963445745E-3</v>
      </c>
      <c r="J1353" s="32">
        <f t="shared" si="311"/>
        <v>4.0614914651503414E-3</v>
      </c>
      <c r="K1353" s="32">
        <f t="shared" si="312"/>
        <v>246.21497018533898</v>
      </c>
      <c r="L1353" s="8">
        <v>1</v>
      </c>
      <c r="M1353" s="9">
        <v>0</v>
      </c>
      <c r="N1353" s="8">
        <v>0</v>
      </c>
      <c r="O1353" s="9">
        <v>0</v>
      </c>
      <c r="P1353" s="9">
        <v>1</v>
      </c>
      <c r="Q1353" s="9">
        <v>0</v>
      </c>
      <c r="R1353" s="9">
        <v>0</v>
      </c>
      <c r="S1353" s="8">
        <v>60633</v>
      </c>
      <c r="T1353" s="9">
        <v>16</v>
      </c>
      <c r="U1353" s="9">
        <f t="shared" si="321"/>
        <v>60616</v>
      </c>
      <c r="V1353" s="9">
        <f t="shared" si="322"/>
        <v>23</v>
      </c>
      <c r="W1353" s="7">
        <v>9</v>
      </c>
      <c r="X1353" s="7">
        <f t="shared" si="324"/>
        <v>15.5</v>
      </c>
      <c r="Y1353" s="9">
        <v>1</v>
      </c>
      <c r="Z1353" s="9">
        <v>0</v>
      </c>
      <c r="AA1353" s="9">
        <v>1</v>
      </c>
      <c r="AB1353" s="9">
        <v>0</v>
      </c>
      <c r="AC1353" s="9">
        <v>0</v>
      </c>
      <c r="AD1353" s="29">
        <v>0</v>
      </c>
      <c r="AE1353" s="9">
        <v>0</v>
      </c>
      <c r="AF1353" s="9">
        <v>0</v>
      </c>
      <c r="AG1353" s="29">
        <v>1</v>
      </c>
      <c r="AH1353" s="9">
        <v>1</v>
      </c>
      <c r="AI1353" s="29">
        <v>0</v>
      </c>
      <c r="AJ1353" s="20">
        <v>1995</v>
      </c>
      <c r="AK1353" s="32">
        <v>0.32</v>
      </c>
      <c r="AL1353" s="32">
        <f t="shared" si="325"/>
        <v>0.16999999999999998</v>
      </c>
      <c r="AM1353" s="32">
        <f t="shared" si="326"/>
        <v>0.33999999999999997</v>
      </c>
      <c r="AN1353" s="32">
        <f t="shared" si="327"/>
        <v>0.16999999999999998</v>
      </c>
      <c r="AO1353" s="41">
        <v>1</v>
      </c>
      <c r="AP1353" s="17">
        <v>0</v>
      </c>
      <c r="AQ1353" t="s">
        <v>98</v>
      </c>
      <c r="AR1353" s="39" t="s">
        <v>98</v>
      </c>
      <c r="AS1353" t="s">
        <v>98</v>
      </c>
      <c r="AT1353" s="39" t="s">
        <v>98</v>
      </c>
      <c r="AU1353">
        <v>0</v>
      </c>
      <c r="AV1353" s="17">
        <v>1</v>
      </c>
      <c r="AW1353" t="s">
        <v>98</v>
      </c>
      <c r="AX1353" s="17" t="s">
        <v>98</v>
      </c>
      <c r="AY1353" s="17" t="s">
        <v>13</v>
      </c>
      <c r="AZ1353">
        <v>0</v>
      </c>
      <c r="BA1353">
        <v>1</v>
      </c>
      <c r="BB1353">
        <v>0</v>
      </c>
      <c r="BC1353">
        <v>0</v>
      </c>
      <c r="BD1353">
        <v>0</v>
      </c>
      <c r="BE1353">
        <v>0</v>
      </c>
      <c r="BF1353" s="17">
        <v>0</v>
      </c>
      <c r="BG1353">
        <v>0</v>
      </c>
      <c r="BH1353">
        <v>1</v>
      </c>
      <c r="BI1353" s="17">
        <v>0</v>
      </c>
      <c r="BJ1353">
        <v>1073</v>
      </c>
      <c r="BK1353">
        <v>69</v>
      </c>
      <c r="BL1353" s="24">
        <v>30.5</v>
      </c>
      <c r="BM1353">
        <v>0</v>
      </c>
      <c r="BN1353">
        <v>0</v>
      </c>
      <c r="BO1353">
        <v>0</v>
      </c>
      <c r="BP1353">
        <v>0</v>
      </c>
      <c r="BQ1353">
        <v>1</v>
      </c>
      <c r="BR1353">
        <v>0</v>
      </c>
      <c r="BS1353">
        <v>0</v>
      </c>
      <c r="BT1353" s="17">
        <v>0</v>
      </c>
      <c r="BU1353">
        <v>0</v>
      </c>
      <c r="BV1353">
        <v>0</v>
      </c>
      <c r="BW1353">
        <v>0</v>
      </c>
      <c r="BX1353" s="17">
        <v>1</v>
      </c>
      <c r="BY1353">
        <v>0</v>
      </c>
      <c r="BZ1353">
        <v>0</v>
      </c>
      <c r="CA1353">
        <v>0</v>
      </c>
      <c r="CB1353">
        <v>0</v>
      </c>
      <c r="CC1353" s="17">
        <v>1</v>
      </c>
      <c r="CD1353">
        <v>0</v>
      </c>
      <c r="CE1353">
        <v>0</v>
      </c>
      <c r="CF1353">
        <v>0</v>
      </c>
      <c r="CG1353">
        <v>0</v>
      </c>
      <c r="CH1353">
        <v>0</v>
      </c>
      <c r="CI1353">
        <v>0</v>
      </c>
      <c r="CJ1353">
        <v>0</v>
      </c>
      <c r="CK1353">
        <v>0</v>
      </c>
      <c r="CL1353">
        <v>0</v>
      </c>
      <c r="CM1353">
        <v>0</v>
      </c>
      <c r="CN1353">
        <v>1</v>
      </c>
      <c r="CO1353" s="17">
        <v>0</v>
      </c>
      <c r="CP1353">
        <v>3.0070000000000001</v>
      </c>
      <c r="CQ1353">
        <v>2852</v>
      </c>
      <c r="CR1353">
        <v>1</v>
      </c>
      <c r="CS1353">
        <v>0</v>
      </c>
      <c r="CT1353">
        <v>10</v>
      </c>
      <c r="CZ1353" s="33" t="s">
        <v>85</v>
      </c>
    </row>
    <row r="1354" spans="1:104" x14ac:dyDescent="0.25">
      <c r="A1354">
        <v>1353</v>
      </c>
      <c r="B1354">
        <v>87</v>
      </c>
      <c r="C1354" s="24" t="s">
        <v>4182</v>
      </c>
      <c r="D1354" s="12">
        <v>8.09</v>
      </c>
      <c r="E1354" s="13">
        <v>2.72</v>
      </c>
      <c r="F1354" s="7">
        <f t="shared" si="323"/>
        <v>2.9742647058823528</v>
      </c>
      <c r="G1354" s="7">
        <f t="shared" si="319"/>
        <v>5.3699999999999992</v>
      </c>
      <c r="H1354" s="15">
        <f t="shared" si="320"/>
        <v>10.81</v>
      </c>
      <c r="I1354" s="11">
        <f t="shared" si="310"/>
        <v>1.2096320400870456E-2</v>
      </c>
      <c r="J1354" s="32">
        <f t="shared" si="311"/>
        <v>4.066995239847669E-3</v>
      </c>
      <c r="K1354" s="32">
        <f t="shared" si="312"/>
        <v>245.88177291239109</v>
      </c>
      <c r="L1354" s="8">
        <v>1</v>
      </c>
      <c r="M1354" s="9">
        <v>0</v>
      </c>
      <c r="N1354" s="8">
        <v>0</v>
      </c>
      <c r="O1354" s="9">
        <v>0</v>
      </c>
      <c r="P1354" s="9">
        <v>1</v>
      </c>
      <c r="Q1354" s="9">
        <v>0</v>
      </c>
      <c r="R1354" s="9">
        <v>0</v>
      </c>
      <c r="S1354" s="8">
        <v>60466</v>
      </c>
      <c r="T1354" s="9">
        <v>16</v>
      </c>
      <c r="U1354" s="9">
        <f t="shared" si="321"/>
        <v>60449</v>
      </c>
      <c r="V1354" s="9">
        <f t="shared" si="322"/>
        <v>23</v>
      </c>
      <c r="W1354" s="7">
        <v>9</v>
      </c>
      <c r="X1354" s="7">
        <f t="shared" si="324"/>
        <v>15.5</v>
      </c>
      <c r="Y1354" s="9">
        <v>1</v>
      </c>
      <c r="Z1354" s="9">
        <v>0</v>
      </c>
      <c r="AA1354" s="9">
        <v>1</v>
      </c>
      <c r="AB1354" s="9">
        <v>0</v>
      </c>
      <c r="AC1354" s="9">
        <v>0</v>
      </c>
      <c r="AD1354" s="29">
        <v>0</v>
      </c>
      <c r="AE1354" s="9">
        <v>0</v>
      </c>
      <c r="AF1354" s="9">
        <v>0</v>
      </c>
      <c r="AG1354" s="29">
        <v>1</v>
      </c>
      <c r="AH1354" s="9">
        <v>1</v>
      </c>
      <c r="AI1354" s="29">
        <v>0</v>
      </c>
      <c r="AJ1354" s="20">
        <v>1995</v>
      </c>
      <c r="AK1354" s="32">
        <v>0.32</v>
      </c>
      <c r="AL1354" s="32">
        <f t="shared" si="325"/>
        <v>0.16999999999999998</v>
      </c>
      <c r="AM1354" s="32">
        <f t="shared" si="326"/>
        <v>0.33999999999999997</v>
      </c>
      <c r="AN1354" s="32">
        <f t="shared" si="327"/>
        <v>0.16999999999999998</v>
      </c>
      <c r="AO1354" s="41">
        <v>1</v>
      </c>
      <c r="AP1354" s="17">
        <v>0</v>
      </c>
      <c r="AQ1354" t="s">
        <v>98</v>
      </c>
      <c r="AR1354" s="39" t="s">
        <v>98</v>
      </c>
      <c r="AS1354" t="s">
        <v>98</v>
      </c>
      <c r="AT1354" s="39" t="s">
        <v>98</v>
      </c>
      <c r="AU1354">
        <v>0</v>
      </c>
      <c r="AV1354" s="17">
        <v>1</v>
      </c>
      <c r="AW1354" t="s">
        <v>98</v>
      </c>
      <c r="AX1354" s="17" t="s">
        <v>98</v>
      </c>
      <c r="AY1354" s="17" t="s">
        <v>13</v>
      </c>
      <c r="AZ1354">
        <v>0</v>
      </c>
      <c r="BA1354">
        <v>1</v>
      </c>
      <c r="BB1354">
        <v>0</v>
      </c>
      <c r="BC1354">
        <v>0</v>
      </c>
      <c r="BD1354">
        <v>0</v>
      </c>
      <c r="BE1354">
        <v>0</v>
      </c>
      <c r="BF1354" s="17">
        <v>0</v>
      </c>
      <c r="BG1354">
        <v>0</v>
      </c>
      <c r="BH1354">
        <v>1</v>
      </c>
      <c r="BI1354" s="17">
        <v>0</v>
      </c>
      <c r="BJ1354">
        <v>1073</v>
      </c>
      <c r="BK1354">
        <v>69</v>
      </c>
      <c r="BL1354" s="24">
        <v>30.5</v>
      </c>
      <c r="BM1354">
        <v>0</v>
      </c>
      <c r="BN1354">
        <v>0</v>
      </c>
      <c r="BO1354">
        <v>0</v>
      </c>
      <c r="BP1354">
        <v>0</v>
      </c>
      <c r="BQ1354">
        <v>1</v>
      </c>
      <c r="BR1354">
        <v>0</v>
      </c>
      <c r="BS1354">
        <v>0</v>
      </c>
      <c r="BT1354" s="17">
        <v>0</v>
      </c>
      <c r="BU1354">
        <v>0</v>
      </c>
      <c r="BV1354">
        <v>0</v>
      </c>
      <c r="BW1354">
        <v>0</v>
      </c>
      <c r="BX1354" s="17">
        <v>1</v>
      </c>
      <c r="BY1354">
        <v>0</v>
      </c>
      <c r="BZ1354">
        <v>0</v>
      </c>
      <c r="CA1354">
        <v>0</v>
      </c>
      <c r="CB1354">
        <v>0</v>
      </c>
      <c r="CC1354" s="17">
        <v>1</v>
      </c>
      <c r="CD1354">
        <v>0</v>
      </c>
      <c r="CE1354">
        <v>0</v>
      </c>
      <c r="CF1354">
        <v>0</v>
      </c>
      <c r="CG1354">
        <v>0</v>
      </c>
      <c r="CH1354">
        <v>0</v>
      </c>
      <c r="CI1354">
        <v>0</v>
      </c>
      <c r="CJ1354">
        <v>0</v>
      </c>
      <c r="CK1354">
        <v>0</v>
      </c>
      <c r="CL1354">
        <v>0</v>
      </c>
      <c r="CM1354">
        <v>0</v>
      </c>
      <c r="CN1354">
        <v>1</v>
      </c>
      <c r="CO1354" s="17">
        <v>0</v>
      </c>
      <c r="CP1354">
        <v>3.0070000000000001</v>
      </c>
      <c r="CQ1354">
        <v>2852</v>
      </c>
      <c r="CR1354">
        <v>1</v>
      </c>
      <c r="CS1354">
        <v>0</v>
      </c>
      <c r="CT1354">
        <v>10</v>
      </c>
      <c r="CZ1354" s="33" t="s">
        <v>85</v>
      </c>
    </row>
    <row r="1355" spans="1:104" x14ac:dyDescent="0.25">
      <c r="A1355">
        <v>1354</v>
      </c>
      <c r="B1355">
        <v>87</v>
      </c>
      <c r="C1355" s="24" t="s">
        <v>4182</v>
      </c>
      <c r="D1355" s="12">
        <v>10.6</v>
      </c>
      <c r="E1355" s="13">
        <v>2.2200000000000002</v>
      </c>
      <c r="F1355" s="7">
        <f t="shared" si="323"/>
        <v>4.774774774774774</v>
      </c>
      <c r="G1355" s="7">
        <f t="shared" si="319"/>
        <v>8.379999999999999</v>
      </c>
      <c r="H1355" s="15">
        <f t="shared" si="320"/>
        <v>12.82</v>
      </c>
      <c r="I1355" s="11">
        <f t="shared" si="310"/>
        <v>2.0332038617907406E-2</v>
      </c>
      <c r="J1355" s="32">
        <f t="shared" si="311"/>
        <v>4.25821940865608E-3</v>
      </c>
      <c r="K1355" s="32">
        <f t="shared" si="312"/>
        <v>234.83994224609626</v>
      </c>
      <c r="L1355" s="8">
        <v>1</v>
      </c>
      <c r="M1355" s="9">
        <v>0</v>
      </c>
      <c r="N1355" s="8">
        <v>0</v>
      </c>
      <c r="O1355" s="9">
        <v>0</v>
      </c>
      <c r="P1355" s="9">
        <v>1</v>
      </c>
      <c r="Q1355" s="9">
        <v>0</v>
      </c>
      <c r="R1355" s="9">
        <v>0</v>
      </c>
      <c r="S1355" s="8">
        <v>55144</v>
      </c>
      <c r="T1355" s="9">
        <v>16</v>
      </c>
      <c r="U1355" s="9">
        <f t="shared" si="321"/>
        <v>55127</v>
      </c>
      <c r="V1355" s="9">
        <f t="shared" si="322"/>
        <v>23</v>
      </c>
      <c r="W1355" s="7">
        <v>9</v>
      </c>
      <c r="X1355" s="7">
        <f t="shared" si="324"/>
        <v>15.5</v>
      </c>
      <c r="Y1355" s="9">
        <v>1</v>
      </c>
      <c r="Z1355" s="9">
        <v>0</v>
      </c>
      <c r="AA1355" s="9">
        <v>1</v>
      </c>
      <c r="AB1355" s="9">
        <v>0</v>
      </c>
      <c r="AC1355" s="9">
        <v>0</v>
      </c>
      <c r="AD1355" s="29">
        <v>0</v>
      </c>
      <c r="AE1355" s="9">
        <v>0</v>
      </c>
      <c r="AF1355" s="9">
        <v>0</v>
      </c>
      <c r="AG1355" s="29">
        <v>1</v>
      </c>
      <c r="AH1355" s="9">
        <v>1</v>
      </c>
      <c r="AI1355" s="29">
        <v>0</v>
      </c>
      <c r="AJ1355" s="20">
        <v>1995</v>
      </c>
      <c r="AK1355" s="32">
        <v>0.32</v>
      </c>
      <c r="AL1355" s="32">
        <f t="shared" si="325"/>
        <v>0.16999999999999998</v>
      </c>
      <c r="AM1355" s="32">
        <f t="shared" si="326"/>
        <v>0.33999999999999997</v>
      </c>
      <c r="AN1355" s="32">
        <f t="shared" si="327"/>
        <v>0.16999999999999998</v>
      </c>
      <c r="AO1355" s="41">
        <v>1</v>
      </c>
      <c r="AP1355" s="17">
        <v>0</v>
      </c>
      <c r="AQ1355" t="s">
        <v>98</v>
      </c>
      <c r="AR1355" s="39" t="s">
        <v>98</v>
      </c>
      <c r="AS1355" t="s">
        <v>98</v>
      </c>
      <c r="AT1355" s="39" t="s">
        <v>98</v>
      </c>
      <c r="AU1355">
        <v>0</v>
      </c>
      <c r="AV1355" s="17">
        <v>1</v>
      </c>
      <c r="AW1355" t="s">
        <v>98</v>
      </c>
      <c r="AX1355" s="17" t="s">
        <v>98</v>
      </c>
      <c r="AY1355" s="17" t="s">
        <v>13</v>
      </c>
      <c r="AZ1355">
        <v>0</v>
      </c>
      <c r="BA1355">
        <v>1</v>
      </c>
      <c r="BB1355">
        <v>0</v>
      </c>
      <c r="BC1355">
        <v>0</v>
      </c>
      <c r="BD1355">
        <v>0</v>
      </c>
      <c r="BE1355">
        <v>0</v>
      </c>
      <c r="BF1355" s="17">
        <v>0</v>
      </c>
      <c r="BG1355">
        <v>0</v>
      </c>
      <c r="BH1355">
        <v>1</v>
      </c>
      <c r="BI1355" s="17">
        <v>0</v>
      </c>
      <c r="BJ1355">
        <v>1073</v>
      </c>
      <c r="BK1355">
        <v>69</v>
      </c>
      <c r="BL1355" s="24">
        <v>30.5</v>
      </c>
      <c r="BM1355">
        <v>0</v>
      </c>
      <c r="BN1355">
        <v>0</v>
      </c>
      <c r="BO1355">
        <v>0</v>
      </c>
      <c r="BP1355">
        <v>0</v>
      </c>
      <c r="BQ1355">
        <v>1</v>
      </c>
      <c r="BR1355">
        <v>0</v>
      </c>
      <c r="BS1355">
        <v>0</v>
      </c>
      <c r="BT1355" s="17">
        <v>0</v>
      </c>
      <c r="BU1355">
        <v>0</v>
      </c>
      <c r="BV1355">
        <v>0</v>
      </c>
      <c r="BW1355">
        <v>0</v>
      </c>
      <c r="BX1355" s="17">
        <v>1</v>
      </c>
      <c r="BY1355">
        <v>0</v>
      </c>
      <c r="BZ1355">
        <v>0</v>
      </c>
      <c r="CA1355">
        <v>0</v>
      </c>
      <c r="CB1355">
        <v>0</v>
      </c>
      <c r="CC1355" s="17">
        <v>1</v>
      </c>
      <c r="CD1355">
        <v>0</v>
      </c>
      <c r="CE1355">
        <v>0</v>
      </c>
      <c r="CF1355">
        <v>0</v>
      </c>
      <c r="CG1355">
        <v>0</v>
      </c>
      <c r="CH1355">
        <v>0</v>
      </c>
      <c r="CI1355">
        <v>0</v>
      </c>
      <c r="CJ1355">
        <v>0</v>
      </c>
      <c r="CK1355">
        <v>0</v>
      </c>
      <c r="CL1355">
        <v>0</v>
      </c>
      <c r="CM1355">
        <v>0</v>
      </c>
      <c r="CN1355">
        <v>1</v>
      </c>
      <c r="CO1355" s="17">
        <v>1</v>
      </c>
      <c r="CP1355">
        <v>3.0070000000000001</v>
      </c>
      <c r="CQ1355">
        <v>2852</v>
      </c>
      <c r="CR1355">
        <v>1</v>
      </c>
      <c r="CS1355">
        <v>0</v>
      </c>
      <c r="CT1355">
        <v>10</v>
      </c>
      <c r="CZ1355" s="33" t="s">
        <v>85</v>
      </c>
    </row>
    <row r="1356" spans="1:104" x14ac:dyDescent="0.25">
      <c r="A1356">
        <v>1355</v>
      </c>
      <c r="B1356">
        <v>87</v>
      </c>
      <c r="C1356" s="24" t="s">
        <v>4182</v>
      </c>
      <c r="D1356" s="12">
        <v>9.08</v>
      </c>
      <c r="E1356" s="13">
        <v>5.41</v>
      </c>
      <c r="F1356" s="7">
        <f t="shared" si="323"/>
        <v>1.6783733826247689</v>
      </c>
      <c r="G1356" s="7">
        <f t="shared" si="319"/>
        <v>3.67</v>
      </c>
      <c r="H1356" s="15">
        <f t="shared" si="320"/>
        <v>14.49</v>
      </c>
      <c r="I1356" s="11">
        <f t="shared" si="310"/>
        <v>7.1481771720484956E-3</v>
      </c>
      <c r="J1356" s="32">
        <f t="shared" si="311"/>
        <v>4.2589910243152384E-3</v>
      </c>
      <c r="K1356" s="32">
        <f t="shared" si="312"/>
        <v>234.79739550772598</v>
      </c>
      <c r="L1356" s="8">
        <v>1</v>
      </c>
      <c r="M1356" s="9">
        <v>0</v>
      </c>
      <c r="N1356" s="8">
        <v>0</v>
      </c>
      <c r="O1356" s="9">
        <v>0</v>
      </c>
      <c r="P1356" s="9">
        <v>1</v>
      </c>
      <c r="Q1356" s="9">
        <v>0</v>
      </c>
      <c r="R1356" s="9">
        <v>0</v>
      </c>
      <c r="S1356" s="8">
        <v>55144</v>
      </c>
      <c r="T1356" s="9">
        <v>16</v>
      </c>
      <c r="U1356" s="9">
        <f t="shared" si="321"/>
        <v>55127</v>
      </c>
      <c r="V1356" s="9">
        <f t="shared" si="322"/>
        <v>23</v>
      </c>
      <c r="W1356" s="7">
        <v>9</v>
      </c>
      <c r="X1356" s="7">
        <f t="shared" si="324"/>
        <v>15.5</v>
      </c>
      <c r="Y1356" s="9">
        <v>1</v>
      </c>
      <c r="Z1356" s="9">
        <v>0</v>
      </c>
      <c r="AA1356" s="9">
        <v>1</v>
      </c>
      <c r="AB1356" s="9">
        <v>0</v>
      </c>
      <c r="AC1356" s="9">
        <v>0</v>
      </c>
      <c r="AD1356" s="29">
        <v>0</v>
      </c>
      <c r="AE1356" s="9">
        <v>0</v>
      </c>
      <c r="AF1356" s="9">
        <v>0</v>
      </c>
      <c r="AG1356" s="29">
        <v>1</v>
      </c>
      <c r="AH1356" s="9">
        <v>1</v>
      </c>
      <c r="AI1356" s="29">
        <v>0</v>
      </c>
      <c r="AJ1356" s="20">
        <v>1995</v>
      </c>
      <c r="AK1356" s="32">
        <v>0.32</v>
      </c>
      <c r="AL1356" s="32">
        <f t="shared" si="325"/>
        <v>0.16999999999999998</v>
      </c>
      <c r="AM1356" s="32">
        <f t="shared" si="326"/>
        <v>0.33999999999999997</v>
      </c>
      <c r="AN1356" s="32">
        <f t="shared" si="327"/>
        <v>0.16999999999999998</v>
      </c>
      <c r="AO1356" s="41">
        <v>1</v>
      </c>
      <c r="AP1356" s="17">
        <v>0</v>
      </c>
      <c r="AQ1356" t="s">
        <v>98</v>
      </c>
      <c r="AR1356" s="39" t="s">
        <v>98</v>
      </c>
      <c r="AS1356" t="s">
        <v>98</v>
      </c>
      <c r="AT1356" s="39" t="s">
        <v>98</v>
      </c>
      <c r="AU1356">
        <v>0</v>
      </c>
      <c r="AV1356" s="17">
        <v>1</v>
      </c>
      <c r="AW1356" t="s">
        <v>98</v>
      </c>
      <c r="AX1356" s="17" t="s">
        <v>98</v>
      </c>
      <c r="AY1356" s="17" t="s">
        <v>13</v>
      </c>
      <c r="AZ1356">
        <v>0</v>
      </c>
      <c r="BA1356">
        <v>1</v>
      </c>
      <c r="BB1356">
        <v>0</v>
      </c>
      <c r="BC1356">
        <v>0</v>
      </c>
      <c r="BD1356">
        <v>0</v>
      </c>
      <c r="BE1356">
        <v>0</v>
      </c>
      <c r="BF1356" s="17">
        <v>0</v>
      </c>
      <c r="BG1356">
        <v>0</v>
      </c>
      <c r="BH1356">
        <v>1</v>
      </c>
      <c r="BI1356" s="17">
        <v>0</v>
      </c>
      <c r="BJ1356">
        <v>1073</v>
      </c>
      <c r="BK1356">
        <v>69</v>
      </c>
      <c r="BL1356" s="24">
        <v>30.5</v>
      </c>
      <c r="BM1356">
        <v>0</v>
      </c>
      <c r="BN1356">
        <v>0</v>
      </c>
      <c r="BO1356">
        <v>0</v>
      </c>
      <c r="BP1356">
        <v>0</v>
      </c>
      <c r="BQ1356">
        <v>1</v>
      </c>
      <c r="BR1356">
        <v>0</v>
      </c>
      <c r="BS1356">
        <v>0</v>
      </c>
      <c r="BT1356" s="17">
        <v>0</v>
      </c>
      <c r="BU1356">
        <v>0</v>
      </c>
      <c r="BV1356">
        <v>0</v>
      </c>
      <c r="BW1356">
        <v>0</v>
      </c>
      <c r="BX1356" s="17">
        <v>1</v>
      </c>
      <c r="BY1356">
        <v>0</v>
      </c>
      <c r="BZ1356">
        <v>0</v>
      </c>
      <c r="CA1356">
        <v>0</v>
      </c>
      <c r="CB1356">
        <v>0</v>
      </c>
      <c r="CC1356" s="17">
        <v>1</v>
      </c>
      <c r="CD1356">
        <v>0</v>
      </c>
      <c r="CE1356">
        <v>0</v>
      </c>
      <c r="CF1356">
        <v>0</v>
      </c>
      <c r="CG1356">
        <v>0</v>
      </c>
      <c r="CH1356">
        <v>0</v>
      </c>
      <c r="CI1356">
        <v>0</v>
      </c>
      <c r="CJ1356">
        <v>0</v>
      </c>
      <c r="CK1356">
        <v>0</v>
      </c>
      <c r="CL1356">
        <v>0</v>
      </c>
      <c r="CM1356">
        <v>0</v>
      </c>
      <c r="CN1356">
        <v>1</v>
      </c>
      <c r="CO1356" s="17">
        <v>0</v>
      </c>
      <c r="CP1356">
        <v>3.0070000000000001</v>
      </c>
      <c r="CQ1356">
        <v>2852</v>
      </c>
      <c r="CR1356">
        <v>1</v>
      </c>
      <c r="CS1356">
        <v>0</v>
      </c>
      <c r="CT1356">
        <v>10</v>
      </c>
      <c r="CZ1356" s="33" t="s">
        <v>85</v>
      </c>
    </row>
    <row r="1357" spans="1:104" x14ac:dyDescent="0.25">
      <c r="A1357">
        <v>1356</v>
      </c>
      <c r="B1357">
        <v>87</v>
      </c>
      <c r="C1357" s="24" t="s">
        <v>4182</v>
      </c>
      <c r="D1357" s="12">
        <v>7.52</v>
      </c>
      <c r="E1357" s="13">
        <v>3.38</v>
      </c>
      <c r="F1357" s="7">
        <f t="shared" si="323"/>
        <v>2.224852071005917</v>
      </c>
      <c r="G1357" s="7">
        <f t="shared" si="319"/>
        <v>4.1399999999999997</v>
      </c>
      <c r="H1357" s="15">
        <f t="shared" si="320"/>
        <v>10.899999999999999</v>
      </c>
      <c r="I1357" s="11">
        <f t="shared" si="310"/>
        <v>9.0362819111091588E-3</v>
      </c>
      <c r="J1357" s="32">
        <f t="shared" si="311"/>
        <v>4.061520327067681E-3</v>
      </c>
      <c r="K1357" s="32">
        <f t="shared" si="312"/>
        <v>246.21322053605866</v>
      </c>
      <c r="L1357" s="8">
        <v>1</v>
      </c>
      <c r="M1357" s="9">
        <v>0</v>
      </c>
      <c r="N1357" s="8">
        <v>0</v>
      </c>
      <c r="O1357" s="9">
        <v>0</v>
      </c>
      <c r="P1357" s="9">
        <v>1</v>
      </c>
      <c r="Q1357" s="9">
        <v>0</v>
      </c>
      <c r="R1357" s="9">
        <v>0</v>
      </c>
      <c r="S1357" s="8">
        <v>60633</v>
      </c>
      <c r="T1357" s="9">
        <v>16</v>
      </c>
      <c r="U1357" s="9">
        <f t="shared" si="321"/>
        <v>60616</v>
      </c>
      <c r="V1357" s="9">
        <f t="shared" si="322"/>
        <v>23</v>
      </c>
      <c r="W1357" s="7">
        <v>9</v>
      </c>
      <c r="X1357" s="7">
        <f t="shared" si="324"/>
        <v>15.5</v>
      </c>
      <c r="Y1357" s="9">
        <v>1</v>
      </c>
      <c r="Z1357" s="9">
        <v>0</v>
      </c>
      <c r="AA1357" s="9">
        <v>1</v>
      </c>
      <c r="AB1357" s="9">
        <v>0</v>
      </c>
      <c r="AC1357" s="9">
        <v>0</v>
      </c>
      <c r="AD1357" s="29">
        <v>0</v>
      </c>
      <c r="AE1357" s="9">
        <v>0</v>
      </c>
      <c r="AF1357" s="9">
        <v>0</v>
      </c>
      <c r="AG1357" s="29">
        <v>1</v>
      </c>
      <c r="AH1357" s="9">
        <v>1</v>
      </c>
      <c r="AI1357" s="29">
        <v>0</v>
      </c>
      <c r="AJ1357" s="20">
        <v>1995</v>
      </c>
      <c r="AK1357" s="32">
        <v>0.32</v>
      </c>
      <c r="AL1357" s="32">
        <f t="shared" si="325"/>
        <v>0.16999999999999998</v>
      </c>
      <c r="AM1357" s="32">
        <f t="shared" si="326"/>
        <v>0.33999999999999997</v>
      </c>
      <c r="AN1357" s="32">
        <f t="shared" si="327"/>
        <v>0.16999999999999998</v>
      </c>
      <c r="AO1357" s="41">
        <v>1</v>
      </c>
      <c r="AP1357" s="17">
        <v>0</v>
      </c>
      <c r="AQ1357" t="s">
        <v>98</v>
      </c>
      <c r="AR1357" s="39" t="s">
        <v>98</v>
      </c>
      <c r="AS1357" t="s">
        <v>98</v>
      </c>
      <c r="AT1357" s="39" t="s">
        <v>98</v>
      </c>
      <c r="AU1357">
        <v>0</v>
      </c>
      <c r="AV1357" s="17">
        <v>1</v>
      </c>
      <c r="AW1357" t="s">
        <v>98</v>
      </c>
      <c r="AX1357" s="17" t="s">
        <v>98</v>
      </c>
      <c r="AY1357" s="17" t="s">
        <v>13</v>
      </c>
      <c r="AZ1357">
        <v>0</v>
      </c>
      <c r="BA1357">
        <v>1</v>
      </c>
      <c r="BB1357">
        <v>0</v>
      </c>
      <c r="BC1357">
        <v>0</v>
      </c>
      <c r="BD1357">
        <v>0</v>
      </c>
      <c r="BE1357">
        <v>0</v>
      </c>
      <c r="BF1357" s="17">
        <v>0</v>
      </c>
      <c r="BG1357">
        <v>0</v>
      </c>
      <c r="BH1357">
        <v>1</v>
      </c>
      <c r="BI1357" s="17">
        <v>0</v>
      </c>
      <c r="BJ1357">
        <v>1073</v>
      </c>
      <c r="BK1357">
        <v>69</v>
      </c>
      <c r="BL1357" s="24">
        <v>30.5</v>
      </c>
      <c r="BM1357">
        <v>0</v>
      </c>
      <c r="BN1357">
        <v>0</v>
      </c>
      <c r="BO1357">
        <v>0</v>
      </c>
      <c r="BP1357">
        <v>0</v>
      </c>
      <c r="BQ1357">
        <v>1</v>
      </c>
      <c r="BR1357">
        <v>0</v>
      </c>
      <c r="BS1357">
        <v>0</v>
      </c>
      <c r="BT1357" s="17">
        <v>0</v>
      </c>
      <c r="BU1357">
        <v>0</v>
      </c>
      <c r="BV1357">
        <v>0</v>
      </c>
      <c r="BW1357">
        <v>0</v>
      </c>
      <c r="BX1357" s="17">
        <v>1</v>
      </c>
      <c r="BY1357">
        <v>0</v>
      </c>
      <c r="BZ1357">
        <v>0</v>
      </c>
      <c r="CA1357">
        <v>0</v>
      </c>
      <c r="CB1357">
        <v>0</v>
      </c>
      <c r="CC1357" s="17">
        <v>1</v>
      </c>
      <c r="CD1357">
        <v>0</v>
      </c>
      <c r="CE1357">
        <v>0</v>
      </c>
      <c r="CF1357">
        <v>0</v>
      </c>
      <c r="CG1357">
        <v>0</v>
      </c>
      <c r="CH1357">
        <v>0</v>
      </c>
      <c r="CI1357">
        <v>0</v>
      </c>
      <c r="CJ1357">
        <v>0</v>
      </c>
      <c r="CK1357">
        <v>0</v>
      </c>
      <c r="CL1357">
        <v>0</v>
      </c>
      <c r="CM1357">
        <v>0</v>
      </c>
      <c r="CN1357">
        <v>1</v>
      </c>
      <c r="CO1357" s="17">
        <v>0</v>
      </c>
      <c r="CP1357">
        <v>3.0070000000000001</v>
      </c>
      <c r="CQ1357">
        <v>2852</v>
      </c>
      <c r="CR1357">
        <v>1</v>
      </c>
      <c r="CS1357">
        <v>0</v>
      </c>
      <c r="CT1357">
        <v>10</v>
      </c>
      <c r="CZ1357" s="33" t="s">
        <v>85</v>
      </c>
    </row>
    <row r="1358" spans="1:104" x14ac:dyDescent="0.25">
      <c r="A1358">
        <v>1357</v>
      </c>
      <c r="B1358">
        <v>87</v>
      </c>
      <c r="C1358" s="24" t="s">
        <v>4182</v>
      </c>
      <c r="D1358" s="12">
        <v>8.6199999999999992</v>
      </c>
      <c r="E1358" s="13">
        <v>3.36</v>
      </c>
      <c r="F1358" s="7">
        <f t="shared" si="323"/>
        <v>2.5654761904761902</v>
      </c>
      <c r="G1358" s="7">
        <f t="shared" si="319"/>
        <v>5.26</v>
      </c>
      <c r="H1358" s="15">
        <f t="shared" si="320"/>
        <v>11.979999999999999</v>
      </c>
      <c r="I1358" s="11">
        <f t="shared" si="310"/>
        <v>1.0433974870251501E-2</v>
      </c>
      <c r="J1358" s="32">
        <f t="shared" si="311"/>
        <v>4.0670714111421171E-3</v>
      </c>
      <c r="K1358" s="32">
        <f t="shared" si="312"/>
        <v>245.87716784623152</v>
      </c>
      <c r="L1358" s="8">
        <v>1</v>
      </c>
      <c r="M1358" s="9">
        <v>0</v>
      </c>
      <c r="N1358" s="8">
        <v>0</v>
      </c>
      <c r="O1358" s="9">
        <v>0</v>
      </c>
      <c r="P1358" s="9">
        <v>1</v>
      </c>
      <c r="Q1358" s="9">
        <v>0</v>
      </c>
      <c r="R1358" s="9">
        <v>0</v>
      </c>
      <c r="S1358" s="8">
        <v>60466</v>
      </c>
      <c r="T1358" s="9">
        <v>16</v>
      </c>
      <c r="U1358" s="9">
        <f t="shared" si="321"/>
        <v>60449</v>
      </c>
      <c r="V1358" s="9">
        <f t="shared" si="322"/>
        <v>23</v>
      </c>
      <c r="W1358" s="7">
        <v>9</v>
      </c>
      <c r="X1358" s="7">
        <f t="shared" si="324"/>
        <v>15.5</v>
      </c>
      <c r="Y1358" s="9">
        <v>1</v>
      </c>
      <c r="Z1358" s="9">
        <v>0</v>
      </c>
      <c r="AA1358" s="9">
        <v>1</v>
      </c>
      <c r="AB1358" s="9">
        <v>0</v>
      </c>
      <c r="AC1358" s="9">
        <v>0</v>
      </c>
      <c r="AD1358" s="29">
        <v>0</v>
      </c>
      <c r="AE1358" s="9">
        <v>0</v>
      </c>
      <c r="AF1358" s="9">
        <v>0</v>
      </c>
      <c r="AG1358" s="29">
        <v>1</v>
      </c>
      <c r="AH1358" s="9">
        <v>1</v>
      </c>
      <c r="AI1358" s="29">
        <v>0</v>
      </c>
      <c r="AJ1358" s="20">
        <v>1995</v>
      </c>
      <c r="AK1358" s="32">
        <v>0.32</v>
      </c>
      <c r="AL1358" s="32">
        <f t="shared" si="325"/>
        <v>0.16999999999999998</v>
      </c>
      <c r="AM1358" s="32">
        <f t="shared" si="326"/>
        <v>0.33999999999999997</v>
      </c>
      <c r="AN1358" s="32">
        <f t="shared" si="327"/>
        <v>0.16999999999999998</v>
      </c>
      <c r="AO1358" s="41">
        <v>1</v>
      </c>
      <c r="AP1358" s="17">
        <v>0</v>
      </c>
      <c r="AQ1358" t="s">
        <v>98</v>
      </c>
      <c r="AR1358" s="39" t="s">
        <v>98</v>
      </c>
      <c r="AS1358" t="s">
        <v>98</v>
      </c>
      <c r="AT1358" s="39" t="s">
        <v>98</v>
      </c>
      <c r="AU1358">
        <v>0</v>
      </c>
      <c r="AV1358" s="17">
        <v>1</v>
      </c>
      <c r="AW1358" t="s">
        <v>98</v>
      </c>
      <c r="AX1358" s="17" t="s">
        <v>98</v>
      </c>
      <c r="AY1358" s="17" t="s">
        <v>13</v>
      </c>
      <c r="AZ1358">
        <v>0</v>
      </c>
      <c r="BA1358">
        <v>1</v>
      </c>
      <c r="BB1358">
        <v>0</v>
      </c>
      <c r="BC1358">
        <v>0</v>
      </c>
      <c r="BD1358">
        <v>0</v>
      </c>
      <c r="BE1358">
        <v>0</v>
      </c>
      <c r="BF1358" s="17">
        <v>0</v>
      </c>
      <c r="BG1358">
        <v>0</v>
      </c>
      <c r="BH1358">
        <v>1</v>
      </c>
      <c r="BI1358" s="17">
        <v>0</v>
      </c>
      <c r="BJ1358">
        <v>1073</v>
      </c>
      <c r="BK1358">
        <v>69</v>
      </c>
      <c r="BL1358" s="24">
        <v>30.5</v>
      </c>
      <c r="BM1358">
        <v>0</v>
      </c>
      <c r="BN1358">
        <v>0</v>
      </c>
      <c r="BO1358">
        <v>0</v>
      </c>
      <c r="BP1358">
        <v>0</v>
      </c>
      <c r="BQ1358">
        <v>1</v>
      </c>
      <c r="BR1358">
        <v>0</v>
      </c>
      <c r="BS1358">
        <v>0</v>
      </c>
      <c r="BT1358" s="17">
        <v>0</v>
      </c>
      <c r="BU1358">
        <v>0</v>
      </c>
      <c r="BV1358">
        <v>0</v>
      </c>
      <c r="BW1358">
        <v>0</v>
      </c>
      <c r="BX1358" s="17">
        <v>1</v>
      </c>
      <c r="BY1358">
        <v>0</v>
      </c>
      <c r="BZ1358">
        <v>0</v>
      </c>
      <c r="CA1358">
        <v>0</v>
      </c>
      <c r="CB1358">
        <v>0</v>
      </c>
      <c r="CC1358" s="17">
        <v>1</v>
      </c>
      <c r="CD1358">
        <v>0</v>
      </c>
      <c r="CE1358">
        <v>0</v>
      </c>
      <c r="CF1358">
        <v>0</v>
      </c>
      <c r="CG1358">
        <v>0</v>
      </c>
      <c r="CH1358">
        <v>0</v>
      </c>
      <c r="CI1358">
        <v>0</v>
      </c>
      <c r="CJ1358">
        <v>0</v>
      </c>
      <c r="CK1358">
        <v>0</v>
      </c>
      <c r="CL1358">
        <v>0</v>
      </c>
      <c r="CM1358">
        <v>0</v>
      </c>
      <c r="CN1358">
        <v>1</v>
      </c>
      <c r="CO1358" s="17">
        <v>0</v>
      </c>
      <c r="CP1358">
        <v>3.0070000000000001</v>
      </c>
      <c r="CQ1358">
        <v>2852</v>
      </c>
      <c r="CR1358">
        <v>1</v>
      </c>
      <c r="CS1358">
        <v>0</v>
      </c>
      <c r="CT1358">
        <v>10</v>
      </c>
      <c r="CZ1358" s="33" t="s">
        <v>85</v>
      </c>
    </row>
    <row r="1359" spans="1:104" x14ac:dyDescent="0.25">
      <c r="A1359">
        <v>1358</v>
      </c>
      <c r="B1359">
        <v>87</v>
      </c>
      <c r="C1359" s="24" t="s">
        <v>4182</v>
      </c>
      <c r="D1359" s="12">
        <v>10.4</v>
      </c>
      <c r="E1359" s="13">
        <v>3.04</v>
      </c>
      <c r="F1359" s="7">
        <f t="shared" si="323"/>
        <v>3.4210526315789473</v>
      </c>
      <c r="G1359" s="7">
        <f t="shared" si="319"/>
        <v>7.36</v>
      </c>
      <c r="H1359" s="15">
        <f t="shared" si="320"/>
        <v>13.440000000000001</v>
      </c>
      <c r="I1359" s="11">
        <f t="shared" si="310"/>
        <v>1.4569058267522302E-2</v>
      </c>
      <c r="J1359" s="32">
        <f t="shared" si="311"/>
        <v>4.2586478012757506E-3</v>
      </c>
      <c r="K1359" s="32">
        <f t="shared" si="312"/>
        <v>234.81631885605401</v>
      </c>
      <c r="L1359" s="8">
        <v>1</v>
      </c>
      <c r="M1359" s="9">
        <v>0</v>
      </c>
      <c r="N1359" s="8">
        <v>0</v>
      </c>
      <c r="O1359" s="9">
        <v>0</v>
      </c>
      <c r="P1359" s="9">
        <v>1</v>
      </c>
      <c r="Q1359" s="9">
        <v>0</v>
      </c>
      <c r="R1359" s="9">
        <v>0</v>
      </c>
      <c r="S1359" s="8">
        <v>55144</v>
      </c>
      <c r="T1359" s="9">
        <v>16</v>
      </c>
      <c r="U1359" s="9">
        <f t="shared" si="321"/>
        <v>55127</v>
      </c>
      <c r="V1359" s="9">
        <f t="shared" si="322"/>
        <v>23</v>
      </c>
      <c r="W1359" s="7">
        <v>9</v>
      </c>
      <c r="X1359" s="7">
        <f t="shared" si="324"/>
        <v>15.5</v>
      </c>
      <c r="Y1359" s="9">
        <v>1</v>
      </c>
      <c r="Z1359" s="9">
        <v>0</v>
      </c>
      <c r="AA1359" s="9">
        <v>1</v>
      </c>
      <c r="AB1359" s="9">
        <v>0</v>
      </c>
      <c r="AC1359" s="9">
        <v>0</v>
      </c>
      <c r="AD1359" s="29">
        <v>0</v>
      </c>
      <c r="AE1359" s="9">
        <v>0</v>
      </c>
      <c r="AF1359" s="9">
        <v>0</v>
      </c>
      <c r="AG1359" s="29">
        <v>1</v>
      </c>
      <c r="AH1359" s="9">
        <v>1</v>
      </c>
      <c r="AI1359" s="29">
        <v>0</v>
      </c>
      <c r="AJ1359" s="20">
        <v>1995</v>
      </c>
      <c r="AK1359" s="32">
        <v>0.32</v>
      </c>
      <c r="AL1359" s="32">
        <f t="shared" si="325"/>
        <v>0.16999999999999998</v>
      </c>
      <c r="AM1359" s="32">
        <f t="shared" si="326"/>
        <v>0.33999999999999997</v>
      </c>
      <c r="AN1359" s="32">
        <f t="shared" si="327"/>
        <v>0.16999999999999998</v>
      </c>
      <c r="AO1359" s="41">
        <v>1</v>
      </c>
      <c r="AP1359" s="17">
        <v>0</v>
      </c>
      <c r="AQ1359" t="s">
        <v>98</v>
      </c>
      <c r="AR1359" s="39" t="s">
        <v>98</v>
      </c>
      <c r="AS1359" t="s">
        <v>98</v>
      </c>
      <c r="AT1359" s="39" t="s">
        <v>98</v>
      </c>
      <c r="AU1359">
        <v>0</v>
      </c>
      <c r="AV1359" s="17">
        <v>1</v>
      </c>
      <c r="AW1359" t="s">
        <v>98</v>
      </c>
      <c r="AX1359" s="17" t="s">
        <v>98</v>
      </c>
      <c r="AY1359" s="17" t="s">
        <v>13</v>
      </c>
      <c r="AZ1359">
        <v>0</v>
      </c>
      <c r="BA1359">
        <v>1</v>
      </c>
      <c r="BB1359">
        <v>0</v>
      </c>
      <c r="BC1359">
        <v>0</v>
      </c>
      <c r="BD1359">
        <v>0</v>
      </c>
      <c r="BE1359">
        <v>0</v>
      </c>
      <c r="BF1359" s="17">
        <v>0</v>
      </c>
      <c r="BG1359">
        <v>0</v>
      </c>
      <c r="BH1359">
        <v>1</v>
      </c>
      <c r="BI1359" s="17">
        <v>0</v>
      </c>
      <c r="BJ1359">
        <v>1073</v>
      </c>
      <c r="BK1359">
        <v>69</v>
      </c>
      <c r="BL1359" s="24">
        <v>30.5</v>
      </c>
      <c r="BM1359">
        <v>0</v>
      </c>
      <c r="BN1359">
        <v>0</v>
      </c>
      <c r="BO1359">
        <v>0</v>
      </c>
      <c r="BP1359">
        <v>0</v>
      </c>
      <c r="BQ1359">
        <v>1</v>
      </c>
      <c r="BR1359">
        <v>0</v>
      </c>
      <c r="BS1359">
        <v>0</v>
      </c>
      <c r="BT1359" s="17">
        <v>0</v>
      </c>
      <c r="BU1359">
        <v>0</v>
      </c>
      <c r="BV1359">
        <v>0</v>
      </c>
      <c r="BW1359">
        <v>0</v>
      </c>
      <c r="BX1359" s="17">
        <v>1</v>
      </c>
      <c r="BY1359">
        <v>0</v>
      </c>
      <c r="BZ1359">
        <v>0</v>
      </c>
      <c r="CA1359">
        <v>0</v>
      </c>
      <c r="CB1359">
        <v>0</v>
      </c>
      <c r="CC1359" s="17">
        <v>1</v>
      </c>
      <c r="CD1359">
        <v>0</v>
      </c>
      <c r="CE1359">
        <v>0</v>
      </c>
      <c r="CF1359">
        <v>0</v>
      </c>
      <c r="CG1359">
        <v>0</v>
      </c>
      <c r="CH1359">
        <v>0</v>
      </c>
      <c r="CI1359">
        <v>0</v>
      </c>
      <c r="CJ1359">
        <v>0</v>
      </c>
      <c r="CK1359">
        <v>0</v>
      </c>
      <c r="CL1359">
        <v>0</v>
      </c>
      <c r="CM1359">
        <v>0</v>
      </c>
      <c r="CN1359">
        <v>1</v>
      </c>
      <c r="CO1359" s="17">
        <v>1</v>
      </c>
      <c r="CP1359">
        <v>3.0070000000000001</v>
      </c>
      <c r="CQ1359">
        <v>2852</v>
      </c>
      <c r="CR1359">
        <v>1</v>
      </c>
      <c r="CS1359">
        <v>0</v>
      </c>
      <c r="CT1359">
        <v>10</v>
      </c>
      <c r="CZ1359" s="33" t="s">
        <v>85</v>
      </c>
    </row>
    <row r="1360" spans="1:104" x14ac:dyDescent="0.25">
      <c r="A1360">
        <v>1359</v>
      </c>
      <c r="B1360">
        <v>87</v>
      </c>
      <c r="C1360" s="24" t="s">
        <v>4182</v>
      </c>
      <c r="D1360" s="12">
        <v>6.98</v>
      </c>
      <c r="E1360" s="13">
        <v>6.0100000000000001E-2</v>
      </c>
      <c r="F1360" s="7">
        <f t="shared" si="323"/>
        <v>116.13976705490849</v>
      </c>
      <c r="G1360" s="7">
        <f t="shared" si="319"/>
        <v>6.9199000000000002</v>
      </c>
      <c r="H1360" s="15">
        <f t="shared" si="320"/>
        <v>7.0401000000000007</v>
      </c>
      <c r="I1360" s="11">
        <f t="shared" si="310"/>
        <v>0.42663729749733953</v>
      </c>
      <c r="J1360" s="32">
        <f t="shared" si="311"/>
        <v>3.6734816016604742E-3</v>
      </c>
      <c r="K1360" s="32">
        <f t="shared" si="312"/>
        <v>272.22131711452795</v>
      </c>
      <c r="L1360" s="8">
        <v>1</v>
      </c>
      <c r="M1360" s="9">
        <v>0</v>
      </c>
      <c r="N1360" s="8">
        <v>0</v>
      </c>
      <c r="O1360" s="9">
        <v>0</v>
      </c>
      <c r="P1360" s="9">
        <v>1</v>
      </c>
      <c r="Q1360" s="9">
        <v>0</v>
      </c>
      <c r="R1360" s="9">
        <v>0</v>
      </c>
      <c r="S1360" s="8">
        <v>60633</v>
      </c>
      <c r="T1360" s="9">
        <v>16</v>
      </c>
      <c r="U1360" s="9">
        <f t="shared" si="321"/>
        <v>60616</v>
      </c>
      <c r="V1360" s="9">
        <f t="shared" si="322"/>
        <v>23</v>
      </c>
      <c r="W1360" s="7">
        <v>9</v>
      </c>
      <c r="X1360" s="7">
        <f t="shared" si="324"/>
        <v>15.5</v>
      </c>
      <c r="Y1360" s="9">
        <v>1</v>
      </c>
      <c r="Z1360" s="9">
        <v>0</v>
      </c>
      <c r="AA1360" s="9">
        <v>0</v>
      </c>
      <c r="AB1360" s="9">
        <v>0</v>
      </c>
      <c r="AC1360" s="9">
        <v>1</v>
      </c>
      <c r="AD1360" s="29">
        <v>0</v>
      </c>
      <c r="AE1360" s="9">
        <v>0</v>
      </c>
      <c r="AF1360" s="9">
        <v>0</v>
      </c>
      <c r="AG1360" s="29">
        <v>1</v>
      </c>
      <c r="AH1360" s="9">
        <v>1</v>
      </c>
      <c r="AI1360" s="29">
        <v>0</v>
      </c>
      <c r="AJ1360" s="20">
        <v>1995</v>
      </c>
      <c r="AK1360" s="32">
        <v>0.32</v>
      </c>
      <c r="AL1360" s="32">
        <f t="shared" si="325"/>
        <v>0.16999999999999998</v>
      </c>
      <c r="AM1360" s="32">
        <f t="shared" si="326"/>
        <v>0.33999999999999997</v>
      </c>
      <c r="AN1360" s="32">
        <f t="shared" si="327"/>
        <v>0.16999999999999998</v>
      </c>
      <c r="AO1360" s="41">
        <v>1</v>
      </c>
      <c r="AP1360" s="17">
        <v>0</v>
      </c>
      <c r="AQ1360" t="s">
        <v>98</v>
      </c>
      <c r="AR1360" s="39" t="s">
        <v>98</v>
      </c>
      <c r="AS1360" t="s">
        <v>98</v>
      </c>
      <c r="AT1360" s="39" t="s">
        <v>98</v>
      </c>
      <c r="AU1360">
        <v>0</v>
      </c>
      <c r="AV1360" s="17">
        <v>1</v>
      </c>
      <c r="AW1360" t="s">
        <v>98</v>
      </c>
      <c r="AX1360" s="17" t="s">
        <v>98</v>
      </c>
      <c r="AY1360" s="17" t="s">
        <v>13</v>
      </c>
      <c r="AZ1360">
        <v>0</v>
      </c>
      <c r="BA1360">
        <v>1</v>
      </c>
      <c r="BB1360">
        <v>0</v>
      </c>
      <c r="BC1360">
        <v>0</v>
      </c>
      <c r="BD1360">
        <v>0</v>
      </c>
      <c r="BE1360">
        <v>0</v>
      </c>
      <c r="BF1360" s="17">
        <v>0</v>
      </c>
      <c r="BG1360">
        <v>0</v>
      </c>
      <c r="BH1360">
        <v>1</v>
      </c>
      <c r="BI1360" s="17">
        <v>0</v>
      </c>
      <c r="BJ1360">
        <v>1073</v>
      </c>
      <c r="BK1360">
        <v>69</v>
      </c>
      <c r="BL1360" s="24">
        <v>30.5</v>
      </c>
      <c r="BM1360">
        <v>1</v>
      </c>
      <c r="BN1360">
        <v>0</v>
      </c>
      <c r="BO1360">
        <v>0</v>
      </c>
      <c r="BP1360">
        <v>0</v>
      </c>
      <c r="BQ1360">
        <v>0</v>
      </c>
      <c r="BR1360">
        <v>0</v>
      </c>
      <c r="BS1360">
        <v>0</v>
      </c>
      <c r="BT1360" s="17">
        <v>0</v>
      </c>
      <c r="BU1360">
        <v>0</v>
      </c>
      <c r="BV1360">
        <v>0</v>
      </c>
      <c r="BW1360">
        <v>0</v>
      </c>
      <c r="BX1360" s="17">
        <v>1</v>
      </c>
      <c r="BY1360">
        <v>0</v>
      </c>
      <c r="BZ1360">
        <v>0</v>
      </c>
      <c r="CA1360">
        <v>0</v>
      </c>
      <c r="CB1360">
        <v>0</v>
      </c>
      <c r="CC1360" s="17">
        <v>0</v>
      </c>
      <c r="CD1360">
        <v>0</v>
      </c>
      <c r="CE1360">
        <v>0</v>
      </c>
      <c r="CF1360">
        <v>0</v>
      </c>
      <c r="CG1360">
        <v>0</v>
      </c>
      <c r="CH1360">
        <v>0</v>
      </c>
      <c r="CI1360">
        <v>0</v>
      </c>
      <c r="CJ1360">
        <v>0</v>
      </c>
      <c r="CK1360">
        <v>0</v>
      </c>
      <c r="CL1360">
        <v>0</v>
      </c>
      <c r="CM1360">
        <v>0</v>
      </c>
      <c r="CN1360">
        <v>1</v>
      </c>
      <c r="CO1360" s="17">
        <v>0</v>
      </c>
      <c r="CP1360">
        <v>3.0070000000000001</v>
      </c>
      <c r="CQ1360">
        <v>2852</v>
      </c>
      <c r="CR1360">
        <v>1</v>
      </c>
      <c r="CS1360">
        <v>0</v>
      </c>
      <c r="CT1360">
        <v>10</v>
      </c>
      <c r="CZ1360" s="33" t="s">
        <v>85</v>
      </c>
    </row>
    <row r="1361" spans="1:104" x14ac:dyDescent="0.25">
      <c r="A1361">
        <v>1360</v>
      </c>
      <c r="B1361">
        <v>87</v>
      </c>
      <c r="C1361" s="24" t="s">
        <v>4182</v>
      </c>
      <c r="D1361" s="12">
        <v>6.98</v>
      </c>
      <c r="E1361" s="13">
        <v>6.0199999999999997E-2</v>
      </c>
      <c r="F1361" s="7">
        <f t="shared" si="323"/>
        <v>115.94684385382061</v>
      </c>
      <c r="G1361" s="7">
        <f t="shared" si="319"/>
        <v>6.9198000000000004</v>
      </c>
      <c r="H1361" s="15">
        <f t="shared" si="320"/>
        <v>7.0402000000000005</v>
      </c>
      <c r="I1361" s="11">
        <f t="shared" si="310"/>
        <v>0.4265385123309996</v>
      </c>
      <c r="J1361" s="32">
        <f t="shared" si="311"/>
        <v>3.6787418971814009E-3</v>
      </c>
      <c r="K1361" s="32">
        <f t="shared" si="312"/>
        <v>271.83206322960183</v>
      </c>
      <c r="L1361" s="8">
        <v>1</v>
      </c>
      <c r="M1361" s="9">
        <v>0</v>
      </c>
      <c r="N1361" s="8">
        <v>0</v>
      </c>
      <c r="O1361" s="9">
        <v>0</v>
      </c>
      <c r="P1361" s="9">
        <v>1</v>
      </c>
      <c r="Q1361" s="9">
        <v>0</v>
      </c>
      <c r="R1361" s="9">
        <v>0</v>
      </c>
      <c r="S1361" s="8">
        <v>60466</v>
      </c>
      <c r="T1361" s="9">
        <v>16</v>
      </c>
      <c r="U1361" s="9">
        <f t="shared" si="321"/>
        <v>60449</v>
      </c>
      <c r="V1361" s="9">
        <f t="shared" si="322"/>
        <v>23</v>
      </c>
      <c r="W1361" s="7">
        <v>9</v>
      </c>
      <c r="X1361" s="7">
        <f t="shared" si="324"/>
        <v>15.5</v>
      </c>
      <c r="Y1361" s="9">
        <v>1</v>
      </c>
      <c r="Z1361" s="9">
        <v>0</v>
      </c>
      <c r="AA1361" s="9">
        <v>0</v>
      </c>
      <c r="AB1361" s="9">
        <v>0</v>
      </c>
      <c r="AC1361" s="9">
        <v>1</v>
      </c>
      <c r="AD1361" s="29">
        <v>0</v>
      </c>
      <c r="AE1361" s="9">
        <v>0</v>
      </c>
      <c r="AF1361" s="9">
        <v>0</v>
      </c>
      <c r="AG1361" s="29">
        <v>1</v>
      </c>
      <c r="AH1361" s="9">
        <v>1</v>
      </c>
      <c r="AI1361" s="29">
        <v>0</v>
      </c>
      <c r="AJ1361" s="20">
        <v>1995</v>
      </c>
      <c r="AK1361" s="32">
        <v>0.32</v>
      </c>
      <c r="AL1361" s="32">
        <f t="shared" si="325"/>
        <v>0.16999999999999998</v>
      </c>
      <c r="AM1361" s="32">
        <f t="shared" si="326"/>
        <v>0.33999999999999997</v>
      </c>
      <c r="AN1361" s="32">
        <f t="shared" si="327"/>
        <v>0.16999999999999998</v>
      </c>
      <c r="AO1361" s="41">
        <v>1</v>
      </c>
      <c r="AP1361" s="17">
        <v>0</v>
      </c>
      <c r="AQ1361" t="s">
        <v>98</v>
      </c>
      <c r="AR1361" s="39" t="s">
        <v>98</v>
      </c>
      <c r="AS1361" t="s">
        <v>98</v>
      </c>
      <c r="AT1361" s="39" t="s">
        <v>98</v>
      </c>
      <c r="AU1361">
        <v>0</v>
      </c>
      <c r="AV1361" s="17">
        <v>1</v>
      </c>
      <c r="AW1361" t="s">
        <v>98</v>
      </c>
      <c r="AX1361" s="17" t="s">
        <v>98</v>
      </c>
      <c r="AY1361" s="17" t="s">
        <v>13</v>
      </c>
      <c r="AZ1361">
        <v>0</v>
      </c>
      <c r="BA1361">
        <v>1</v>
      </c>
      <c r="BB1361">
        <v>0</v>
      </c>
      <c r="BC1361">
        <v>0</v>
      </c>
      <c r="BD1361">
        <v>0</v>
      </c>
      <c r="BE1361">
        <v>0</v>
      </c>
      <c r="BF1361" s="17">
        <v>0</v>
      </c>
      <c r="BG1361">
        <v>0</v>
      </c>
      <c r="BH1361">
        <v>1</v>
      </c>
      <c r="BI1361" s="17">
        <v>0</v>
      </c>
      <c r="BJ1361">
        <v>1073</v>
      </c>
      <c r="BK1361">
        <v>69</v>
      </c>
      <c r="BL1361" s="24">
        <v>30.5</v>
      </c>
      <c r="BM1361">
        <v>1</v>
      </c>
      <c r="BN1361">
        <v>0</v>
      </c>
      <c r="BO1361">
        <v>0</v>
      </c>
      <c r="BP1361">
        <v>0</v>
      </c>
      <c r="BQ1361">
        <v>0</v>
      </c>
      <c r="BR1361">
        <v>0</v>
      </c>
      <c r="BS1361">
        <v>0</v>
      </c>
      <c r="BT1361" s="17">
        <v>0</v>
      </c>
      <c r="BU1361">
        <v>0</v>
      </c>
      <c r="BV1361">
        <v>0</v>
      </c>
      <c r="BW1361">
        <v>0</v>
      </c>
      <c r="BX1361" s="17">
        <v>1</v>
      </c>
      <c r="BY1361">
        <v>0</v>
      </c>
      <c r="BZ1361">
        <v>0</v>
      </c>
      <c r="CA1361">
        <v>0</v>
      </c>
      <c r="CB1361">
        <v>0</v>
      </c>
      <c r="CC1361" s="17">
        <v>0</v>
      </c>
      <c r="CD1361">
        <v>0</v>
      </c>
      <c r="CE1361">
        <v>0</v>
      </c>
      <c r="CF1361">
        <v>0</v>
      </c>
      <c r="CG1361">
        <v>0</v>
      </c>
      <c r="CH1361">
        <v>0</v>
      </c>
      <c r="CI1361">
        <v>0</v>
      </c>
      <c r="CJ1361">
        <v>0</v>
      </c>
      <c r="CK1361">
        <v>0</v>
      </c>
      <c r="CL1361">
        <v>0</v>
      </c>
      <c r="CM1361">
        <v>0</v>
      </c>
      <c r="CN1361">
        <v>1</v>
      </c>
      <c r="CO1361" s="17">
        <v>0</v>
      </c>
      <c r="CP1361">
        <v>3.0070000000000001</v>
      </c>
      <c r="CQ1361">
        <v>2852</v>
      </c>
      <c r="CR1361">
        <v>1</v>
      </c>
      <c r="CS1361">
        <v>0</v>
      </c>
      <c r="CT1361">
        <v>10</v>
      </c>
      <c r="CZ1361" s="33" t="s">
        <v>85</v>
      </c>
    </row>
    <row r="1362" spans="1:104" x14ac:dyDescent="0.25">
      <c r="A1362">
        <v>1361</v>
      </c>
      <c r="B1362">
        <v>87</v>
      </c>
      <c r="C1362" s="24" t="s">
        <v>4182</v>
      </c>
      <c r="D1362" s="12">
        <v>6.89</v>
      </c>
      <c r="E1362" s="13">
        <v>6.2799999999999995E-2</v>
      </c>
      <c r="F1362" s="7">
        <f t="shared" si="323"/>
        <v>109.71337579617835</v>
      </c>
      <c r="G1362" s="7">
        <f t="shared" si="319"/>
        <v>6.8271999999999995</v>
      </c>
      <c r="H1362" s="15">
        <f t="shared" si="320"/>
        <v>6.9527999999999999</v>
      </c>
      <c r="I1362" s="11">
        <f t="shared" si="310"/>
        <v>0.42334186763137061</v>
      </c>
      <c r="J1362" s="32">
        <f t="shared" si="311"/>
        <v>3.8586167325471796E-3</v>
      </c>
      <c r="K1362" s="32">
        <f t="shared" si="312"/>
        <v>259.16023002882497</v>
      </c>
      <c r="L1362" s="8">
        <v>1</v>
      </c>
      <c r="M1362" s="9">
        <v>0</v>
      </c>
      <c r="N1362" s="8">
        <v>0</v>
      </c>
      <c r="O1362" s="9">
        <v>0</v>
      </c>
      <c r="P1362" s="9">
        <v>1</v>
      </c>
      <c r="Q1362" s="9">
        <v>0</v>
      </c>
      <c r="R1362" s="9">
        <v>0</v>
      </c>
      <c r="S1362" s="8">
        <v>55144</v>
      </c>
      <c r="T1362" s="9">
        <v>16</v>
      </c>
      <c r="U1362" s="9">
        <f t="shared" si="321"/>
        <v>55127</v>
      </c>
      <c r="V1362" s="9">
        <f t="shared" si="322"/>
        <v>23</v>
      </c>
      <c r="W1362" s="7">
        <v>9</v>
      </c>
      <c r="X1362" s="7">
        <f t="shared" si="324"/>
        <v>15.5</v>
      </c>
      <c r="Y1362" s="9">
        <v>1</v>
      </c>
      <c r="Z1362" s="9">
        <v>0</v>
      </c>
      <c r="AA1362" s="9">
        <v>0</v>
      </c>
      <c r="AB1362" s="9">
        <v>0</v>
      </c>
      <c r="AC1362" s="9">
        <v>1</v>
      </c>
      <c r="AD1362" s="29">
        <v>0</v>
      </c>
      <c r="AE1362" s="9">
        <v>0</v>
      </c>
      <c r="AF1362" s="9">
        <v>0</v>
      </c>
      <c r="AG1362" s="29">
        <v>1</v>
      </c>
      <c r="AH1362" s="9">
        <v>1</v>
      </c>
      <c r="AI1362" s="29">
        <v>0</v>
      </c>
      <c r="AJ1362" s="20">
        <v>1995</v>
      </c>
      <c r="AK1362" s="32">
        <v>0.32</v>
      </c>
      <c r="AL1362" s="32">
        <f t="shared" si="325"/>
        <v>0.16999999999999998</v>
      </c>
      <c r="AM1362" s="32">
        <f t="shared" si="326"/>
        <v>0.33999999999999997</v>
      </c>
      <c r="AN1362" s="32">
        <f t="shared" si="327"/>
        <v>0.16999999999999998</v>
      </c>
      <c r="AO1362" s="41">
        <v>1</v>
      </c>
      <c r="AP1362" s="17">
        <v>0</v>
      </c>
      <c r="AQ1362" t="s">
        <v>98</v>
      </c>
      <c r="AR1362" s="39" t="s">
        <v>98</v>
      </c>
      <c r="AS1362" t="s">
        <v>98</v>
      </c>
      <c r="AT1362" s="39" t="s">
        <v>98</v>
      </c>
      <c r="AU1362">
        <v>0</v>
      </c>
      <c r="AV1362" s="17">
        <v>1</v>
      </c>
      <c r="AW1362" t="s">
        <v>98</v>
      </c>
      <c r="AX1362" s="17" t="s">
        <v>98</v>
      </c>
      <c r="AY1362" s="17" t="s">
        <v>13</v>
      </c>
      <c r="AZ1362">
        <v>0</v>
      </c>
      <c r="BA1362">
        <v>1</v>
      </c>
      <c r="BB1362">
        <v>0</v>
      </c>
      <c r="BC1362">
        <v>0</v>
      </c>
      <c r="BD1362">
        <v>0</v>
      </c>
      <c r="BE1362">
        <v>0</v>
      </c>
      <c r="BF1362" s="17">
        <v>0</v>
      </c>
      <c r="BG1362">
        <v>0</v>
      </c>
      <c r="BH1362">
        <v>1</v>
      </c>
      <c r="BI1362" s="17">
        <v>0</v>
      </c>
      <c r="BJ1362">
        <v>1073</v>
      </c>
      <c r="BK1362">
        <v>69</v>
      </c>
      <c r="BL1362" s="24">
        <v>30.5</v>
      </c>
      <c r="BM1362">
        <v>1</v>
      </c>
      <c r="BN1362">
        <v>0</v>
      </c>
      <c r="BO1362">
        <v>0</v>
      </c>
      <c r="BP1362">
        <v>0</v>
      </c>
      <c r="BQ1362">
        <v>0</v>
      </c>
      <c r="BR1362">
        <v>0</v>
      </c>
      <c r="BS1362">
        <v>0</v>
      </c>
      <c r="BT1362" s="17">
        <v>0</v>
      </c>
      <c r="BU1362">
        <v>0</v>
      </c>
      <c r="BV1362">
        <v>0</v>
      </c>
      <c r="BW1362">
        <v>0</v>
      </c>
      <c r="BX1362" s="17">
        <v>1</v>
      </c>
      <c r="BY1362">
        <v>0</v>
      </c>
      <c r="BZ1362">
        <v>0</v>
      </c>
      <c r="CA1362">
        <v>0</v>
      </c>
      <c r="CB1362">
        <v>0</v>
      </c>
      <c r="CC1362" s="17">
        <v>0</v>
      </c>
      <c r="CD1362">
        <v>0</v>
      </c>
      <c r="CE1362">
        <v>0</v>
      </c>
      <c r="CF1362">
        <v>0</v>
      </c>
      <c r="CG1362">
        <v>0</v>
      </c>
      <c r="CH1362">
        <v>0</v>
      </c>
      <c r="CI1362">
        <v>0</v>
      </c>
      <c r="CJ1362">
        <v>0</v>
      </c>
      <c r="CK1362">
        <v>0</v>
      </c>
      <c r="CL1362">
        <v>0</v>
      </c>
      <c r="CM1362">
        <v>0</v>
      </c>
      <c r="CN1362">
        <v>1</v>
      </c>
      <c r="CO1362" s="17">
        <v>1</v>
      </c>
      <c r="CP1362">
        <v>3.0070000000000001</v>
      </c>
      <c r="CQ1362">
        <v>2852</v>
      </c>
      <c r="CR1362">
        <v>1</v>
      </c>
      <c r="CS1362">
        <v>0</v>
      </c>
      <c r="CT1362">
        <v>10</v>
      </c>
      <c r="CZ1362" s="33" t="s">
        <v>85</v>
      </c>
    </row>
    <row r="1363" spans="1:104" x14ac:dyDescent="0.25">
      <c r="A1363">
        <v>1362</v>
      </c>
      <c r="B1363">
        <v>87</v>
      </c>
      <c r="C1363" s="24" t="s">
        <v>4182</v>
      </c>
      <c r="D1363" s="12">
        <v>7.56</v>
      </c>
      <c r="E1363" s="13">
        <v>2.8</v>
      </c>
      <c r="F1363" s="7">
        <f t="shared" si="323"/>
        <v>2.7</v>
      </c>
      <c r="G1363" s="7">
        <f t="shared" si="319"/>
        <v>4.76</v>
      </c>
      <c r="H1363" s="15">
        <f t="shared" si="320"/>
        <v>10.36</v>
      </c>
      <c r="I1363" s="11">
        <f t="shared" si="310"/>
        <v>1.0965893237543428E-2</v>
      </c>
      <c r="J1363" s="32">
        <f t="shared" si="311"/>
        <v>4.0614419398308987E-3</v>
      </c>
      <c r="K1363" s="32">
        <f t="shared" si="312"/>
        <v>246.21797253653114</v>
      </c>
      <c r="L1363" s="8">
        <v>1</v>
      </c>
      <c r="M1363" s="9">
        <v>0</v>
      </c>
      <c r="N1363" s="8">
        <v>0</v>
      </c>
      <c r="O1363" s="9">
        <v>0</v>
      </c>
      <c r="P1363" s="9">
        <v>1</v>
      </c>
      <c r="Q1363" s="9">
        <v>0</v>
      </c>
      <c r="R1363" s="9">
        <v>0</v>
      </c>
      <c r="S1363" s="8">
        <v>60633</v>
      </c>
      <c r="T1363" s="9">
        <v>16</v>
      </c>
      <c r="U1363" s="9">
        <f t="shared" si="321"/>
        <v>60616</v>
      </c>
      <c r="V1363" s="9">
        <f t="shared" si="322"/>
        <v>23</v>
      </c>
      <c r="W1363" s="7">
        <v>9</v>
      </c>
      <c r="X1363" s="7">
        <f t="shared" si="324"/>
        <v>15.5</v>
      </c>
      <c r="Y1363" s="9">
        <v>1</v>
      </c>
      <c r="Z1363" s="9">
        <v>0</v>
      </c>
      <c r="AA1363" s="9">
        <v>0</v>
      </c>
      <c r="AB1363" s="9">
        <v>0</v>
      </c>
      <c r="AC1363" s="9">
        <v>1</v>
      </c>
      <c r="AD1363" s="29">
        <v>0</v>
      </c>
      <c r="AE1363" s="9">
        <v>0</v>
      </c>
      <c r="AF1363" s="9">
        <v>0</v>
      </c>
      <c r="AG1363" s="29">
        <v>1</v>
      </c>
      <c r="AH1363" s="9">
        <v>1</v>
      </c>
      <c r="AI1363" s="29">
        <v>0</v>
      </c>
      <c r="AJ1363" s="20">
        <v>1995</v>
      </c>
      <c r="AK1363" s="32">
        <v>0.32</v>
      </c>
      <c r="AL1363" s="32">
        <f t="shared" si="325"/>
        <v>0.16999999999999998</v>
      </c>
      <c r="AM1363" s="32">
        <f t="shared" si="326"/>
        <v>0.33999999999999997</v>
      </c>
      <c r="AN1363" s="32">
        <f t="shared" si="327"/>
        <v>0.16999999999999998</v>
      </c>
      <c r="AO1363" s="41">
        <v>1</v>
      </c>
      <c r="AP1363" s="17">
        <v>0</v>
      </c>
      <c r="AQ1363" t="s">
        <v>98</v>
      </c>
      <c r="AR1363" s="39" t="s">
        <v>98</v>
      </c>
      <c r="AS1363" t="s">
        <v>98</v>
      </c>
      <c r="AT1363" s="39" t="s">
        <v>98</v>
      </c>
      <c r="AU1363">
        <v>0</v>
      </c>
      <c r="AV1363" s="17">
        <v>1</v>
      </c>
      <c r="AW1363" t="s">
        <v>98</v>
      </c>
      <c r="AX1363" s="17" t="s">
        <v>98</v>
      </c>
      <c r="AY1363" s="17" t="s">
        <v>13</v>
      </c>
      <c r="AZ1363">
        <v>0</v>
      </c>
      <c r="BA1363">
        <v>1</v>
      </c>
      <c r="BB1363">
        <v>0</v>
      </c>
      <c r="BC1363">
        <v>0</v>
      </c>
      <c r="BD1363">
        <v>0</v>
      </c>
      <c r="BE1363">
        <v>0</v>
      </c>
      <c r="BF1363" s="17">
        <v>0</v>
      </c>
      <c r="BG1363">
        <v>0</v>
      </c>
      <c r="BH1363">
        <v>1</v>
      </c>
      <c r="BI1363" s="17">
        <v>0</v>
      </c>
      <c r="BJ1363">
        <v>1073</v>
      </c>
      <c r="BK1363">
        <v>69</v>
      </c>
      <c r="BL1363" s="24">
        <v>30.5</v>
      </c>
      <c r="BM1363">
        <v>0</v>
      </c>
      <c r="BN1363">
        <v>0</v>
      </c>
      <c r="BO1363">
        <v>0</v>
      </c>
      <c r="BP1363">
        <v>0</v>
      </c>
      <c r="BQ1363">
        <v>1</v>
      </c>
      <c r="BR1363">
        <v>0</v>
      </c>
      <c r="BS1363">
        <v>0</v>
      </c>
      <c r="BT1363" s="17">
        <v>0</v>
      </c>
      <c r="BU1363">
        <v>0</v>
      </c>
      <c r="BV1363">
        <v>0</v>
      </c>
      <c r="BW1363">
        <v>0</v>
      </c>
      <c r="BX1363" s="17">
        <v>1</v>
      </c>
      <c r="BY1363">
        <v>0</v>
      </c>
      <c r="BZ1363">
        <v>0</v>
      </c>
      <c r="CA1363">
        <v>0</v>
      </c>
      <c r="CB1363">
        <v>0</v>
      </c>
      <c r="CC1363" s="17">
        <v>1</v>
      </c>
      <c r="CD1363">
        <v>0</v>
      </c>
      <c r="CE1363">
        <v>0</v>
      </c>
      <c r="CF1363">
        <v>0</v>
      </c>
      <c r="CG1363">
        <v>0</v>
      </c>
      <c r="CH1363">
        <v>0</v>
      </c>
      <c r="CI1363">
        <v>0</v>
      </c>
      <c r="CJ1363">
        <v>0</v>
      </c>
      <c r="CK1363">
        <v>0</v>
      </c>
      <c r="CL1363">
        <v>0</v>
      </c>
      <c r="CM1363">
        <v>0</v>
      </c>
      <c r="CN1363">
        <v>1</v>
      </c>
      <c r="CO1363" s="17">
        <v>0</v>
      </c>
      <c r="CP1363">
        <v>3.0070000000000001</v>
      </c>
      <c r="CQ1363">
        <v>2852</v>
      </c>
      <c r="CR1363">
        <v>1</v>
      </c>
      <c r="CS1363">
        <v>0</v>
      </c>
      <c r="CT1363">
        <v>10</v>
      </c>
      <c r="CZ1363" s="33" t="s">
        <v>85</v>
      </c>
    </row>
    <row r="1364" spans="1:104" x14ac:dyDescent="0.25">
      <c r="A1364">
        <v>1363</v>
      </c>
      <c r="B1364">
        <v>87</v>
      </c>
      <c r="C1364" s="24" t="s">
        <v>4182</v>
      </c>
      <c r="D1364" s="12">
        <v>9.25</v>
      </c>
      <c r="E1364" s="13">
        <v>2.78</v>
      </c>
      <c r="F1364" s="7">
        <f t="shared" si="323"/>
        <v>3.3273381294964031</v>
      </c>
      <c r="G1364" s="7">
        <f t="shared" si="319"/>
        <v>6.4700000000000006</v>
      </c>
      <c r="H1364" s="15">
        <f t="shared" si="320"/>
        <v>12.03</v>
      </c>
      <c r="I1364" s="11">
        <f t="shared" si="310"/>
        <v>1.3532019338235989E-2</v>
      </c>
      <c r="J1364" s="32">
        <f t="shared" si="311"/>
        <v>4.0669204065184924E-3</v>
      </c>
      <c r="K1364" s="32">
        <f t="shared" si="312"/>
        <v>245.88629725754947</v>
      </c>
      <c r="L1364" s="8">
        <v>1</v>
      </c>
      <c r="M1364" s="9">
        <v>0</v>
      </c>
      <c r="N1364" s="8">
        <v>0</v>
      </c>
      <c r="O1364" s="9">
        <v>0</v>
      </c>
      <c r="P1364" s="9">
        <v>1</v>
      </c>
      <c r="Q1364" s="9">
        <v>0</v>
      </c>
      <c r="R1364" s="9">
        <v>0</v>
      </c>
      <c r="S1364" s="8">
        <v>60466</v>
      </c>
      <c r="T1364" s="9">
        <v>16</v>
      </c>
      <c r="U1364" s="9">
        <f t="shared" si="321"/>
        <v>60449</v>
      </c>
      <c r="V1364" s="9">
        <f t="shared" si="322"/>
        <v>23</v>
      </c>
      <c r="W1364" s="7">
        <v>9</v>
      </c>
      <c r="X1364" s="7">
        <f t="shared" si="324"/>
        <v>15.5</v>
      </c>
      <c r="Y1364" s="9">
        <v>1</v>
      </c>
      <c r="Z1364" s="9">
        <v>0</v>
      </c>
      <c r="AA1364" s="9">
        <v>0</v>
      </c>
      <c r="AB1364" s="9">
        <v>0</v>
      </c>
      <c r="AC1364" s="9">
        <v>1</v>
      </c>
      <c r="AD1364" s="29">
        <v>0</v>
      </c>
      <c r="AE1364" s="9">
        <v>0</v>
      </c>
      <c r="AF1364" s="9">
        <v>0</v>
      </c>
      <c r="AG1364" s="29">
        <v>1</v>
      </c>
      <c r="AH1364" s="9">
        <v>1</v>
      </c>
      <c r="AI1364" s="29">
        <v>0</v>
      </c>
      <c r="AJ1364" s="20">
        <v>1995</v>
      </c>
      <c r="AK1364" s="32">
        <v>0.32</v>
      </c>
      <c r="AL1364" s="32">
        <f t="shared" si="325"/>
        <v>0.16999999999999998</v>
      </c>
      <c r="AM1364" s="32">
        <f t="shared" si="326"/>
        <v>0.33999999999999997</v>
      </c>
      <c r="AN1364" s="32">
        <f t="shared" si="327"/>
        <v>0.16999999999999998</v>
      </c>
      <c r="AO1364" s="41">
        <v>1</v>
      </c>
      <c r="AP1364" s="17">
        <v>0</v>
      </c>
      <c r="AQ1364" t="s">
        <v>98</v>
      </c>
      <c r="AR1364" s="39" t="s">
        <v>98</v>
      </c>
      <c r="AS1364" t="s">
        <v>98</v>
      </c>
      <c r="AT1364" s="39" t="s">
        <v>98</v>
      </c>
      <c r="AU1364">
        <v>0</v>
      </c>
      <c r="AV1364" s="17">
        <v>1</v>
      </c>
      <c r="AW1364" t="s">
        <v>98</v>
      </c>
      <c r="AX1364" s="17" t="s">
        <v>98</v>
      </c>
      <c r="AY1364" s="17" t="s">
        <v>13</v>
      </c>
      <c r="AZ1364">
        <v>0</v>
      </c>
      <c r="BA1364">
        <v>1</v>
      </c>
      <c r="BB1364">
        <v>0</v>
      </c>
      <c r="BC1364">
        <v>0</v>
      </c>
      <c r="BD1364">
        <v>0</v>
      </c>
      <c r="BE1364">
        <v>0</v>
      </c>
      <c r="BF1364" s="17">
        <v>0</v>
      </c>
      <c r="BG1364">
        <v>0</v>
      </c>
      <c r="BH1364">
        <v>1</v>
      </c>
      <c r="BI1364" s="17">
        <v>0</v>
      </c>
      <c r="BJ1364">
        <v>1073</v>
      </c>
      <c r="BK1364">
        <v>69</v>
      </c>
      <c r="BL1364" s="24">
        <v>30.5</v>
      </c>
      <c r="BM1364">
        <v>0</v>
      </c>
      <c r="BN1364">
        <v>0</v>
      </c>
      <c r="BO1364">
        <v>0</v>
      </c>
      <c r="BP1364">
        <v>0</v>
      </c>
      <c r="BQ1364">
        <v>1</v>
      </c>
      <c r="BR1364">
        <v>0</v>
      </c>
      <c r="BS1364">
        <v>0</v>
      </c>
      <c r="BT1364" s="17">
        <v>0</v>
      </c>
      <c r="BU1364">
        <v>0</v>
      </c>
      <c r="BV1364">
        <v>0</v>
      </c>
      <c r="BW1364">
        <v>0</v>
      </c>
      <c r="BX1364" s="17">
        <v>1</v>
      </c>
      <c r="BY1364">
        <v>0</v>
      </c>
      <c r="BZ1364">
        <v>0</v>
      </c>
      <c r="CA1364">
        <v>0</v>
      </c>
      <c r="CB1364">
        <v>0</v>
      </c>
      <c r="CC1364" s="17">
        <v>1</v>
      </c>
      <c r="CD1364">
        <v>0</v>
      </c>
      <c r="CE1364">
        <v>0</v>
      </c>
      <c r="CF1364">
        <v>0</v>
      </c>
      <c r="CG1364">
        <v>0</v>
      </c>
      <c r="CH1364">
        <v>0</v>
      </c>
      <c r="CI1364">
        <v>0</v>
      </c>
      <c r="CJ1364">
        <v>0</v>
      </c>
      <c r="CK1364">
        <v>0</v>
      </c>
      <c r="CL1364">
        <v>0</v>
      </c>
      <c r="CM1364">
        <v>0</v>
      </c>
      <c r="CN1364">
        <v>1</v>
      </c>
      <c r="CO1364" s="17">
        <v>0</v>
      </c>
      <c r="CP1364">
        <v>3.0070000000000001</v>
      </c>
      <c r="CQ1364">
        <v>2852</v>
      </c>
      <c r="CR1364">
        <v>1</v>
      </c>
      <c r="CS1364">
        <v>0</v>
      </c>
      <c r="CT1364">
        <v>10</v>
      </c>
      <c r="CZ1364" s="33" t="s">
        <v>85</v>
      </c>
    </row>
    <row r="1365" spans="1:104" x14ac:dyDescent="0.25">
      <c r="A1365">
        <v>1364</v>
      </c>
      <c r="B1365">
        <v>87</v>
      </c>
      <c r="C1365" s="24" t="s">
        <v>4182</v>
      </c>
      <c r="D1365" s="12">
        <v>9.1300000000000008</v>
      </c>
      <c r="E1365" s="13">
        <v>2.19</v>
      </c>
      <c r="F1365" s="7">
        <f t="shared" si="323"/>
        <v>4.1689497716894985</v>
      </c>
      <c r="G1365" s="7">
        <f t="shared" si="319"/>
        <v>6.9400000000000013</v>
      </c>
      <c r="H1365" s="15">
        <f t="shared" si="320"/>
        <v>11.32</v>
      </c>
      <c r="I1365" s="11">
        <f t="shared" si="310"/>
        <v>1.7753174955812422E-2</v>
      </c>
      <c r="J1365" s="32">
        <f t="shared" si="311"/>
        <v>4.2584286038586192E-3</v>
      </c>
      <c r="K1365" s="32">
        <f t="shared" si="312"/>
        <v>234.82840573959291</v>
      </c>
      <c r="L1365" s="8">
        <v>1</v>
      </c>
      <c r="M1365" s="9">
        <v>0</v>
      </c>
      <c r="N1365" s="8">
        <v>0</v>
      </c>
      <c r="O1365" s="9">
        <v>0</v>
      </c>
      <c r="P1365" s="9">
        <v>1</v>
      </c>
      <c r="Q1365" s="9">
        <v>0</v>
      </c>
      <c r="R1365" s="9">
        <v>0</v>
      </c>
      <c r="S1365" s="8">
        <v>55144</v>
      </c>
      <c r="T1365" s="9">
        <v>16</v>
      </c>
      <c r="U1365" s="9">
        <f t="shared" si="321"/>
        <v>55127</v>
      </c>
      <c r="V1365" s="9">
        <f t="shared" si="322"/>
        <v>23</v>
      </c>
      <c r="W1365" s="7">
        <v>9</v>
      </c>
      <c r="X1365" s="7">
        <f t="shared" si="324"/>
        <v>15.5</v>
      </c>
      <c r="Y1365" s="9">
        <v>1</v>
      </c>
      <c r="Z1365" s="9">
        <v>0</v>
      </c>
      <c r="AA1365" s="9">
        <v>0</v>
      </c>
      <c r="AB1365" s="9">
        <v>0</v>
      </c>
      <c r="AC1365" s="9">
        <v>1</v>
      </c>
      <c r="AD1365" s="29">
        <v>0</v>
      </c>
      <c r="AE1365" s="9">
        <v>0</v>
      </c>
      <c r="AF1365" s="9">
        <v>0</v>
      </c>
      <c r="AG1365" s="29">
        <v>1</v>
      </c>
      <c r="AH1365" s="9">
        <v>1</v>
      </c>
      <c r="AI1365" s="29">
        <v>0</v>
      </c>
      <c r="AJ1365" s="20">
        <v>1995</v>
      </c>
      <c r="AK1365" s="32">
        <v>0.32</v>
      </c>
      <c r="AL1365" s="32">
        <f t="shared" si="325"/>
        <v>0.16999999999999998</v>
      </c>
      <c r="AM1365" s="32">
        <f t="shared" si="326"/>
        <v>0.33999999999999997</v>
      </c>
      <c r="AN1365" s="32">
        <f t="shared" si="327"/>
        <v>0.16999999999999998</v>
      </c>
      <c r="AO1365" s="41">
        <v>1</v>
      </c>
      <c r="AP1365" s="17">
        <v>0</v>
      </c>
      <c r="AQ1365" t="s">
        <v>98</v>
      </c>
      <c r="AR1365" s="39" t="s">
        <v>98</v>
      </c>
      <c r="AS1365" t="s">
        <v>98</v>
      </c>
      <c r="AT1365" s="39" t="s">
        <v>98</v>
      </c>
      <c r="AU1365">
        <v>0</v>
      </c>
      <c r="AV1365" s="17">
        <v>1</v>
      </c>
      <c r="AW1365" t="s">
        <v>98</v>
      </c>
      <c r="AX1365" s="17" t="s">
        <v>98</v>
      </c>
      <c r="AY1365" s="17" t="s">
        <v>13</v>
      </c>
      <c r="AZ1365">
        <v>0</v>
      </c>
      <c r="BA1365">
        <v>1</v>
      </c>
      <c r="BB1365">
        <v>0</v>
      </c>
      <c r="BC1365">
        <v>0</v>
      </c>
      <c r="BD1365">
        <v>0</v>
      </c>
      <c r="BE1365">
        <v>0</v>
      </c>
      <c r="BF1365" s="17">
        <v>0</v>
      </c>
      <c r="BG1365">
        <v>0</v>
      </c>
      <c r="BH1365">
        <v>1</v>
      </c>
      <c r="BI1365" s="17">
        <v>0</v>
      </c>
      <c r="BJ1365">
        <v>1073</v>
      </c>
      <c r="BK1365">
        <v>69</v>
      </c>
      <c r="BL1365" s="24">
        <v>30.5</v>
      </c>
      <c r="BM1365">
        <v>0</v>
      </c>
      <c r="BN1365">
        <v>0</v>
      </c>
      <c r="BO1365">
        <v>0</v>
      </c>
      <c r="BP1365">
        <v>0</v>
      </c>
      <c r="BQ1365">
        <v>1</v>
      </c>
      <c r="BR1365">
        <v>0</v>
      </c>
      <c r="BS1365">
        <v>0</v>
      </c>
      <c r="BT1365" s="17">
        <v>0</v>
      </c>
      <c r="BU1365">
        <v>0</v>
      </c>
      <c r="BV1365">
        <v>0</v>
      </c>
      <c r="BW1365">
        <v>0</v>
      </c>
      <c r="BX1365" s="17">
        <v>1</v>
      </c>
      <c r="BY1365">
        <v>0</v>
      </c>
      <c r="BZ1365">
        <v>0</v>
      </c>
      <c r="CA1365">
        <v>0</v>
      </c>
      <c r="CB1365">
        <v>0</v>
      </c>
      <c r="CC1365" s="17">
        <v>1</v>
      </c>
      <c r="CD1365">
        <v>0</v>
      </c>
      <c r="CE1365">
        <v>0</v>
      </c>
      <c r="CF1365">
        <v>0</v>
      </c>
      <c r="CG1365">
        <v>0</v>
      </c>
      <c r="CH1365">
        <v>0</v>
      </c>
      <c r="CI1365">
        <v>0</v>
      </c>
      <c r="CJ1365">
        <v>0</v>
      </c>
      <c r="CK1365">
        <v>0</v>
      </c>
      <c r="CL1365">
        <v>0</v>
      </c>
      <c r="CM1365">
        <v>0</v>
      </c>
      <c r="CN1365">
        <v>1</v>
      </c>
      <c r="CO1365" s="17">
        <v>1</v>
      </c>
      <c r="CP1365">
        <v>3.0070000000000001</v>
      </c>
      <c r="CQ1365">
        <v>2852</v>
      </c>
      <c r="CR1365">
        <v>1</v>
      </c>
      <c r="CS1365">
        <v>0</v>
      </c>
      <c r="CT1365">
        <v>10</v>
      </c>
      <c r="CZ1365" s="33" t="s">
        <v>85</v>
      </c>
    </row>
    <row r="1366" spans="1:104" x14ac:dyDescent="0.25">
      <c r="A1366">
        <v>1365</v>
      </c>
      <c r="B1366">
        <v>87</v>
      </c>
      <c r="C1366" s="24" t="s">
        <v>4182</v>
      </c>
      <c r="D1366" s="12">
        <v>13.4</v>
      </c>
      <c r="E1366" s="13">
        <v>6.31</v>
      </c>
      <c r="F1366" s="7">
        <f t="shared" si="323"/>
        <v>2.1236133122028527</v>
      </c>
      <c r="G1366" s="7">
        <f t="shared" si="319"/>
        <v>7.0900000000000007</v>
      </c>
      <c r="H1366" s="15">
        <f t="shared" si="320"/>
        <v>19.71</v>
      </c>
      <c r="I1366" s="11">
        <f t="shared" si="310"/>
        <v>9.0443111811745695E-3</v>
      </c>
      <c r="J1366" s="32">
        <f t="shared" si="311"/>
        <v>4.2589256382993684E-3</v>
      </c>
      <c r="K1366" s="32">
        <f t="shared" si="312"/>
        <v>234.80100028215332</v>
      </c>
      <c r="L1366" s="8">
        <v>1</v>
      </c>
      <c r="M1366" s="9">
        <v>0</v>
      </c>
      <c r="N1366" s="8">
        <v>0</v>
      </c>
      <c r="O1366" s="9">
        <v>0</v>
      </c>
      <c r="P1366" s="9">
        <v>1</v>
      </c>
      <c r="Q1366" s="9">
        <v>0</v>
      </c>
      <c r="R1366" s="9">
        <v>0</v>
      </c>
      <c r="S1366" s="8">
        <v>55144</v>
      </c>
      <c r="T1366" s="9">
        <v>16</v>
      </c>
      <c r="U1366" s="9">
        <f t="shared" si="321"/>
        <v>55127</v>
      </c>
      <c r="V1366" s="9">
        <f t="shared" si="322"/>
        <v>23</v>
      </c>
      <c r="W1366" s="7">
        <v>9</v>
      </c>
      <c r="X1366" s="7">
        <f t="shared" si="324"/>
        <v>15.5</v>
      </c>
      <c r="Y1366" s="9">
        <v>1</v>
      </c>
      <c r="Z1366" s="9">
        <v>0</v>
      </c>
      <c r="AA1366" s="9">
        <v>0</v>
      </c>
      <c r="AB1366" s="9">
        <v>0</v>
      </c>
      <c r="AC1366" s="9">
        <v>1</v>
      </c>
      <c r="AD1366" s="29">
        <v>0</v>
      </c>
      <c r="AE1366" s="9">
        <v>0</v>
      </c>
      <c r="AF1366" s="9">
        <v>0</v>
      </c>
      <c r="AG1366" s="29">
        <v>1</v>
      </c>
      <c r="AH1366" s="9">
        <v>1</v>
      </c>
      <c r="AI1366" s="29">
        <v>0</v>
      </c>
      <c r="AJ1366" s="20">
        <v>1995</v>
      </c>
      <c r="AK1366" s="32">
        <v>0.32</v>
      </c>
      <c r="AL1366" s="32">
        <f t="shared" si="325"/>
        <v>0.16999999999999998</v>
      </c>
      <c r="AM1366" s="32">
        <f t="shared" si="326"/>
        <v>0.33999999999999997</v>
      </c>
      <c r="AN1366" s="32">
        <f t="shared" si="327"/>
        <v>0.16999999999999998</v>
      </c>
      <c r="AO1366" s="41">
        <v>1</v>
      </c>
      <c r="AP1366" s="17">
        <v>0</v>
      </c>
      <c r="AQ1366" t="s">
        <v>98</v>
      </c>
      <c r="AR1366" s="39" t="s">
        <v>98</v>
      </c>
      <c r="AS1366" t="s">
        <v>98</v>
      </c>
      <c r="AT1366" s="39" t="s">
        <v>98</v>
      </c>
      <c r="AU1366">
        <v>0</v>
      </c>
      <c r="AV1366" s="17">
        <v>1</v>
      </c>
      <c r="AW1366" t="s">
        <v>98</v>
      </c>
      <c r="AX1366" s="17" t="s">
        <v>98</v>
      </c>
      <c r="AY1366" s="17" t="s">
        <v>13</v>
      </c>
      <c r="AZ1366">
        <v>0</v>
      </c>
      <c r="BA1366">
        <v>1</v>
      </c>
      <c r="BB1366">
        <v>0</v>
      </c>
      <c r="BC1366">
        <v>0</v>
      </c>
      <c r="BD1366">
        <v>0</v>
      </c>
      <c r="BE1366">
        <v>0</v>
      </c>
      <c r="BF1366" s="17">
        <v>0</v>
      </c>
      <c r="BG1366">
        <v>0</v>
      </c>
      <c r="BH1366">
        <v>1</v>
      </c>
      <c r="BI1366" s="17">
        <v>0</v>
      </c>
      <c r="BJ1366">
        <v>1073</v>
      </c>
      <c r="BK1366">
        <v>69</v>
      </c>
      <c r="BL1366" s="24">
        <v>30.5</v>
      </c>
      <c r="BM1366">
        <v>0</v>
      </c>
      <c r="BN1366">
        <v>0</v>
      </c>
      <c r="BO1366">
        <v>0</v>
      </c>
      <c r="BP1366">
        <v>0</v>
      </c>
      <c r="BQ1366">
        <v>1</v>
      </c>
      <c r="BR1366">
        <v>0</v>
      </c>
      <c r="BS1366">
        <v>0</v>
      </c>
      <c r="BT1366" s="17">
        <v>0</v>
      </c>
      <c r="BU1366">
        <v>0</v>
      </c>
      <c r="BV1366">
        <v>0</v>
      </c>
      <c r="BW1366">
        <v>0</v>
      </c>
      <c r="BX1366" s="17">
        <v>1</v>
      </c>
      <c r="BY1366">
        <v>0</v>
      </c>
      <c r="BZ1366">
        <v>0</v>
      </c>
      <c r="CA1366">
        <v>0</v>
      </c>
      <c r="CB1366">
        <v>0</v>
      </c>
      <c r="CC1366" s="17">
        <v>1</v>
      </c>
      <c r="CD1366">
        <v>0</v>
      </c>
      <c r="CE1366">
        <v>0</v>
      </c>
      <c r="CF1366">
        <v>0</v>
      </c>
      <c r="CG1366">
        <v>0</v>
      </c>
      <c r="CH1366">
        <v>0</v>
      </c>
      <c r="CI1366">
        <v>0</v>
      </c>
      <c r="CJ1366">
        <v>0</v>
      </c>
      <c r="CK1366">
        <v>0</v>
      </c>
      <c r="CL1366">
        <v>0</v>
      </c>
      <c r="CM1366">
        <v>0</v>
      </c>
      <c r="CN1366">
        <v>1</v>
      </c>
      <c r="CO1366" s="17">
        <v>0</v>
      </c>
      <c r="CP1366">
        <v>3.0070000000000001</v>
      </c>
      <c r="CQ1366">
        <v>2852</v>
      </c>
      <c r="CR1366">
        <v>1</v>
      </c>
      <c r="CS1366">
        <v>0</v>
      </c>
      <c r="CT1366">
        <v>10</v>
      </c>
      <c r="CZ1366" s="33" t="s">
        <v>85</v>
      </c>
    </row>
    <row r="1367" spans="1:104" x14ac:dyDescent="0.25">
      <c r="A1367">
        <v>1366</v>
      </c>
      <c r="B1367">
        <v>87</v>
      </c>
      <c r="C1367" s="24" t="s">
        <v>4182</v>
      </c>
      <c r="D1367" s="12">
        <v>5.39</v>
      </c>
      <c r="E1367" s="13">
        <v>3.5400000000000001E-2</v>
      </c>
      <c r="F1367" s="7">
        <f t="shared" si="323"/>
        <v>152.25988700564972</v>
      </c>
      <c r="G1367" s="7">
        <f t="shared" si="319"/>
        <v>5.3545999999999996</v>
      </c>
      <c r="H1367" s="15">
        <f t="shared" si="320"/>
        <v>5.4253999999999998</v>
      </c>
      <c r="I1367" s="11">
        <f t="shared" si="310"/>
        <v>0.36277548012922389</v>
      </c>
      <c r="J1367" s="32">
        <f t="shared" si="311"/>
        <v>2.3826070494572405E-3</v>
      </c>
      <c r="K1367" s="32">
        <f t="shared" si="312"/>
        <v>419.70831918246893</v>
      </c>
      <c r="L1367" s="8">
        <v>1</v>
      </c>
      <c r="M1367" s="9">
        <v>0</v>
      </c>
      <c r="N1367" s="8">
        <v>0</v>
      </c>
      <c r="O1367" s="9">
        <v>0</v>
      </c>
      <c r="P1367" s="9">
        <v>1</v>
      </c>
      <c r="Q1367" s="9">
        <v>0</v>
      </c>
      <c r="R1367" s="9">
        <v>0</v>
      </c>
      <c r="S1367" s="8">
        <v>152989</v>
      </c>
      <c r="T1367" s="9">
        <v>16</v>
      </c>
      <c r="U1367" s="9">
        <f t="shared" si="321"/>
        <v>152972</v>
      </c>
      <c r="V1367" s="9">
        <f t="shared" si="322"/>
        <v>23</v>
      </c>
      <c r="W1367" s="7">
        <v>7.98</v>
      </c>
      <c r="X1367" s="7">
        <f t="shared" si="324"/>
        <v>16.52</v>
      </c>
      <c r="Y1367" s="9">
        <v>1</v>
      </c>
      <c r="Z1367" s="9">
        <v>0</v>
      </c>
      <c r="AA1367" s="9">
        <v>1</v>
      </c>
      <c r="AB1367" s="9">
        <v>0</v>
      </c>
      <c r="AC1367" s="9">
        <v>0</v>
      </c>
      <c r="AD1367" s="29">
        <v>0</v>
      </c>
      <c r="AE1367" s="9">
        <v>0</v>
      </c>
      <c r="AF1367" s="9">
        <v>0</v>
      </c>
      <c r="AG1367" s="29">
        <v>1</v>
      </c>
      <c r="AH1367" s="9">
        <v>1</v>
      </c>
      <c r="AI1367" s="29">
        <v>0</v>
      </c>
      <c r="AJ1367" s="20">
        <v>1995</v>
      </c>
      <c r="AK1367" s="32">
        <v>0.32</v>
      </c>
      <c r="AL1367" s="32">
        <f t="shared" si="325"/>
        <v>0.16999999999999998</v>
      </c>
      <c r="AM1367" s="32">
        <f t="shared" si="326"/>
        <v>0.33999999999999997</v>
      </c>
      <c r="AN1367" s="32">
        <f t="shared" si="327"/>
        <v>0.16999999999999998</v>
      </c>
      <c r="AO1367" s="41">
        <v>0.38500000000000001</v>
      </c>
      <c r="AP1367" s="17">
        <f t="shared" ref="AP1367:AP1372" si="328">1-AO1367</f>
        <v>0.61499999999999999</v>
      </c>
      <c r="AQ1367" t="s">
        <v>98</v>
      </c>
      <c r="AR1367" s="39" t="s">
        <v>98</v>
      </c>
      <c r="AS1367" t="s">
        <v>98</v>
      </c>
      <c r="AT1367" s="39" t="s">
        <v>98</v>
      </c>
      <c r="AU1367">
        <v>0</v>
      </c>
      <c r="AV1367" s="17">
        <v>1</v>
      </c>
      <c r="AW1367" t="s">
        <v>98</v>
      </c>
      <c r="AX1367" s="17" t="s">
        <v>98</v>
      </c>
      <c r="AY1367" s="17" t="s">
        <v>13</v>
      </c>
      <c r="AZ1367">
        <v>0</v>
      </c>
      <c r="BA1367">
        <v>1</v>
      </c>
      <c r="BB1367">
        <v>0</v>
      </c>
      <c r="BC1367">
        <v>0</v>
      </c>
      <c r="BD1367">
        <v>0</v>
      </c>
      <c r="BE1367">
        <v>0</v>
      </c>
      <c r="BF1367" s="17">
        <v>0</v>
      </c>
      <c r="BG1367">
        <v>0</v>
      </c>
      <c r="BH1367">
        <v>1</v>
      </c>
      <c r="BI1367" s="17">
        <v>0</v>
      </c>
      <c r="BJ1367">
        <v>1073</v>
      </c>
      <c r="BK1367">
        <v>69</v>
      </c>
      <c r="BL1367" s="24">
        <v>30.5</v>
      </c>
      <c r="BM1367">
        <v>1</v>
      </c>
      <c r="BN1367">
        <v>0</v>
      </c>
      <c r="BO1367">
        <v>0</v>
      </c>
      <c r="BP1367">
        <v>0</v>
      </c>
      <c r="BQ1367">
        <v>0</v>
      </c>
      <c r="BR1367">
        <v>0</v>
      </c>
      <c r="BS1367">
        <v>0</v>
      </c>
      <c r="BT1367" s="17">
        <v>0</v>
      </c>
      <c r="BU1367">
        <v>0</v>
      </c>
      <c r="BV1367">
        <v>0</v>
      </c>
      <c r="BW1367">
        <v>0</v>
      </c>
      <c r="BX1367" s="17">
        <v>1</v>
      </c>
      <c r="BY1367">
        <v>0</v>
      </c>
      <c r="BZ1367">
        <v>0</v>
      </c>
      <c r="CA1367">
        <v>0</v>
      </c>
      <c r="CB1367">
        <v>0</v>
      </c>
      <c r="CC1367" s="17">
        <v>0</v>
      </c>
      <c r="CD1367">
        <v>0</v>
      </c>
      <c r="CE1367">
        <v>0</v>
      </c>
      <c r="CF1367">
        <v>0</v>
      </c>
      <c r="CG1367">
        <v>0</v>
      </c>
      <c r="CH1367">
        <v>0</v>
      </c>
      <c r="CI1367">
        <v>0</v>
      </c>
      <c r="CJ1367">
        <v>0</v>
      </c>
      <c r="CK1367">
        <v>0</v>
      </c>
      <c r="CL1367">
        <v>0</v>
      </c>
      <c r="CM1367">
        <v>0</v>
      </c>
      <c r="CN1367">
        <v>1</v>
      </c>
      <c r="CO1367" s="17">
        <v>0</v>
      </c>
      <c r="CP1367">
        <v>3.0070000000000001</v>
      </c>
      <c r="CQ1367">
        <v>2852</v>
      </c>
      <c r="CR1367">
        <v>1</v>
      </c>
      <c r="CS1367">
        <v>0</v>
      </c>
      <c r="CT1367">
        <v>10</v>
      </c>
      <c r="CZ1367" s="33" t="s">
        <v>85</v>
      </c>
    </row>
    <row r="1368" spans="1:104" x14ac:dyDescent="0.25">
      <c r="A1368">
        <v>1367</v>
      </c>
      <c r="B1368">
        <v>87</v>
      </c>
      <c r="C1368" s="24" t="s">
        <v>4182</v>
      </c>
      <c r="D1368" s="12">
        <v>5.39</v>
      </c>
      <c r="E1368" s="13">
        <v>3.5400000000000001E-2</v>
      </c>
      <c r="F1368" s="7">
        <f t="shared" si="323"/>
        <v>152.25988700564972</v>
      </c>
      <c r="G1368" s="7">
        <f t="shared" si="319"/>
        <v>5.3545999999999996</v>
      </c>
      <c r="H1368" s="15">
        <f t="shared" si="320"/>
        <v>5.4253999999999998</v>
      </c>
      <c r="I1368" s="11">
        <f t="shared" si="310"/>
        <v>0.36328522672509028</v>
      </c>
      <c r="J1368" s="32">
        <f t="shared" si="311"/>
        <v>2.3859549213484594E-3</v>
      </c>
      <c r="K1368" s="32">
        <f t="shared" si="312"/>
        <v>419.11940206935446</v>
      </c>
      <c r="L1368" s="8">
        <v>1</v>
      </c>
      <c r="M1368" s="9">
        <v>0</v>
      </c>
      <c r="N1368" s="8">
        <v>0</v>
      </c>
      <c r="O1368" s="9">
        <v>0</v>
      </c>
      <c r="P1368" s="9">
        <v>1</v>
      </c>
      <c r="Q1368" s="9">
        <v>0</v>
      </c>
      <c r="R1368" s="9">
        <v>0</v>
      </c>
      <c r="S1368" s="8">
        <v>152495</v>
      </c>
      <c r="T1368" s="9">
        <v>16</v>
      </c>
      <c r="U1368" s="9">
        <f t="shared" si="321"/>
        <v>152478</v>
      </c>
      <c r="V1368" s="9">
        <f t="shared" si="322"/>
        <v>23</v>
      </c>
      <c r="W1368" s="7">
        <v>7.98</v>
      </c>
      <c r="X1368" s="7">
        <f t="shared" si="324"/>
        <v>16.52</v>
      </c>
      <c r="Y1368" s="9">
        <v>1</v>
      </c>
      <c r="Z1368" s="9">
        <v>0</v>
      </c>
      <c r="AA1368" s="9">
        <v>1</v>
      </c>
      <c r="AB1368" s="9">
        <v>0</v>
      </c>
      <c r="AC1368" s="9">
        <v>0</v>
      </c>
      <c r="AD1368" s="29">
        <v>0</v>
      </c>
      <c r="AE1368" s="9">
        <v>0</v>
      </c>
      <c r="AF1368" s="9">
        <v>0</v>
      </c>
      <c r="AG1368" s="29">
        <v>1</v>
      </c>
      <c r="AH1368" s="9">
        <v>1</v>
      </c>
      <c r="AI1368" s="29">
        <v>0</v>
      </c>
      <c r="AJ1368" s="20">
        <v>1995</v>
      </c>
      <c r="AK1368" s="32">
        <v>0.32</v>
      </c>
      <c r="AL1368" s="32">
        <f t="shared" si="325"/>
        <v>0.16999999999999998</v>
      </c>
      <c r="AM1368" s="32">
        <f t="shared" si="326"/>
        <v>0.33999999999999997</v>
      </c>
      <c r="AN1368" s="32">
        <f t="shared" si="327"/>
        <v>0.16999999999999998</v>
      </c>
      <c r="AO1368" s="41">
        <v>0.38500000000000001</v>
      </c>
      <c r="AP1368" s="17">
        <f t="shared" si="328"/>
        <v>0.61499999999999999</v>
      </c>
      <c r="AQ1368" t="s">
        <v>98</v>
      </c>
      <c r="AR1368" s="39" t="s">
        <v>98</v>
      </c>
      <c r="AS1368" t="s">
        <v>98</v>
      </c>
      <c r="AT1368" s="39" t="s">
        <v>98</v>
      </c>
      <c r="AU1368">
        <v>0</v>
      </c>
      <c r="AV1368" s="17">
        <v>1</v>
      </c>
      <c r="AW1368" t="s">
        <v>98</v>
      </c>
      <c r="AX1368" s="17" t="s">
        <v>98</v>
      </c>
      <c r="AY1368" s="17" t="s">
        <v>13</v>
      </c>
      <c r="AZ1368">
        <v>0</v>
      </c>
      <c r="BA1368">
        <v>1</v>
      </c>
      <c r="BB1368">
        <v>0</v>
      </c>
      <c r="BC1368">
        <v>0</v>
      </c>
      <c r="BD1368">
        <v>0</v>
      </c>
      <c r="BE1368">
        <v>0</v>
      </c>
      <c r="BF1368" s="17">
        <v>0</v>
      </c>
      <c r="BG1368">
        <v>0</v>
      </c>
      <c r="BH1368">
        <v>1</v>
      </c>
      <c r="BI1368" s="17">
        <v>0</v>
      </c>
      <c r="BJ1368">
        <v>1073</v>
      </c>
      <c r="BK1368">
        <v>69</v>
      </c>
      <c r="BL1368" s="24">
        <v>30.5</v>
      </c>
      <c r="BM1368">
        <v>1</v>
      </c>
      <c r="BN1368">
        <v>0</v>
      </c>
      <c r="BO1368">
        <v>0</v>
      </c>
      <c r="BP1368">
        <v>0</v>
      </c>
      <c r="BQ1368">
        <v>0</v>
      </c>
      <c r="BR1368">
        <v>0</v>
      </c>
      <c r="BS1368">
        <v>0</v>
      </c>
      <c r="BT1368" s="17">
        <v>0</v>
      </c>
      <c r="BU1368">
        <v>0</v>
      </c>
      <c r="BV1368">
        <v>0</v>
      </c>
      <c r="BW1368">
        <v>0</v>
      </c>
      <c r="BX1368" s="17">
        <v>1</v>
      </c>
      <c r="BY1368">
        <v>0</v>
      </c>
      <c r="BZ1368">
        <v>0</v>
      </c>
      <c r="CA1368">
        <v>0</v>
      </c>
      <c r="CB1368">
        <v>0</v>
      </c>
      <c r="CC1368" s="17">
        <v>0</v>
      </c>
      <c r="CD1368">
        <v>0</v>
      </c>
      <c r="CE1368">
        <v>0</v>
      </c>
      <c r="CF1368">
        <v>0</v>
      </c>
      <c r="CG1368">
        <v>0</v>
      </c>
      <c r="CH1368">
        <v>0</v>
      </c>
      <c r="CI1368">
        <v>0</v>
      </c>
      <c r="CJ1368">
        <v>0</v>
      </c>
      <c r="CK1368">
        <v>0</v>
      </c>
      <c r="CL1368">
        <v>0</v>
      </c>
      <c r="CM1368">
        <v>0</v>
      </c>
      <c r="CN1368">
        <v>1</v>
      </c>
      <c r="CO1368" s="17">
        <v>0</v>
      </c>
      <c r="CP1368">
        <v>3.0070000000000001</v>
      </c>
      <c r="CQ1368">
        <v>2852</v>
      </c>
      <c r="CR1368">
        <v>1</v>
      </c>
      <c r="CS1368">
        <v>0</v>
      </c>
      <c r="CT1368">
        <v>10</v>
      </c>
      <c r="CZ1368" s="33" t="s">
        <v>85</v>
      </c>
    </row>
    <row r="1369" spans="1:104" x14ac:dyDescent="0.25">
      <c r="A1369">
        <v>1368</v>
      </c>
      <c r="B1369">
        <v>87</v>
      </c>
      <c r="C1369" s="24" t="s">
        <v>4182</v>
      </c>
      <c r="D1369" s="12">
        <v>5.39</v>
      </c>
      <c r="E1369" s="13">
        <v>3.5499999999999997E-2</v>
      </c>
      <c r="F1369" s="7">
        <f t="shared" si="323"/>
        <v>151.83098591549296</v>
      </c>
      <c r="G1369" s="7">
        <f t="shared" si="319"/>
        <v>5.3544999999999998</v>
      </c>
      <c r="H1369" s="15">
        <f t="shared" si="320"/>
        <v>5.4254999999999995</v>
      </c>
      <c r="I1369" s="11">
        <f t="shared" si="310"/>
        <v>0.37249448551865488</v>
      </c>
      <c r="J1369" s="32">
        <f t="shared" si="311"/>
        <v>2.4533495799466138E-3</v>
      </c>
      <c r="K1369" s="32">
        <f t="shared" si="312"/>
        <v>407.60599637894268</v>
      </c>
      <c r="L1369" s="8">
        <v>1</v>
      </c>
      <c r="M1369" s="9">
        <v>0</v>
      </c>
      <c r="N1369" s="8">
        <v>0</v>
      </c>
      <c r="O1369" s="9">
        <v>0</v>
      </c>
      <c r="P1369" s="9">
        <v>1</v>
      </c>
      <c r="Q1369" s="9">
        <v>0</v>
      </c>
      <c r="R1369" s="9">
        <v>0</v>
      </c>
      <c r="S1369" s="8">
        <v>143107</v>
      </c>
      <c r="T1369" s="9">
        <v>16</v>
      </c>
      <c r="U1369" s="9">
        <f t="shared" si="321"/>
        <v>143090</v>
      </c>
      <c r="V1369" s="9">
        <f t="shared" si="322"/>
        <v>23</v>
      </c>
      <c r="W1369" s="7">
        <v>7.98</v>
      </c>
      <c r="X1369" s="7">
        <f t="shared" si="324"/>
        <v>16.52</v>
      </c>
      <c r="Y1369" s="9">
        <v>1</v>
      </c>
      <c r="Z1369" s="9">
        <v>0</v>
      </c>
      <c r="AA1369" s="9">
        <v>1</v>
      </c>
      <c r="AB1369" s="9">
        <v>0</v>
      </c>
      <c r="AC1369" s="9">
        <v>0</v>
      </c>
      <c r="AD1369" s="29">
        <v>0</v>
      </c>
      <c r="AE1369" s="9">
        <v>0</v>
      </c>
      <c r="AF1369" s="9">
        <v>0</v>
      </c>
      <c r="AG1369" s="29">
        <v>1</v>
      </c>
      <c r="AH1369" s="9">
        <v>1</v>
      </c>
      <c r="AI1369" s="29">
        <v>0</v>
      </c>
      <c r="AJ1369" s="20">
        <v>1995</v>
      </c>
      <c r="AK1369" s="32">
        <v>0.32</v>
      </c>
      <c r="AL1369" s="32">
        <f t="shared" si="325"/>
        <v>0.16999999999999998</v>
      </c>
      <c r="AM1369" s="32">
        <f t="shared" si="326"/>
        <v>0.33999999999999997</v>
      </c>
      <c r="AN1369" s="32">
        <f t="shared" si="327"/>
        <v>0.16999999999999998</v>
      </c>
      <c r="AO1369" s="41">
        <v>0.38500000000000001</v>
      </c>
      <c r="AP1369" s="17">
        <f t="shared" si="328"/>
        <v>0.61499999999999999</v>
      </c>
      <c r="AQ1369" t="s">
        <v>98</v>
      </c>
      <c r="AR1369" s="39" t="s">
        <v>98</v>
      </c>
      <c r="AS1369" t="s">
        <v>98</v>
      </c>
      <c r="AT1369" s="39" t="s">
        <v>98</v>
      </c>
      <c r="AU1369">
        <v>0</v>
      </c>
      <c r="AV1369" s="17">
        <v>1</v>
      </c>
      <c r="AW1369" t="s">
        <v>98</v>
      </c>
      <c r="AX1369" s="17" t="s">
        <v>98</v>
      </c>
      <c r="AY1369" s="17" t="s">
        <v>13</v>
      </c>
      <c r="AZ1369">
        <v>0</v>
      </c>
      <c r="BA1369">
        <v>1</v>
      </c>
      <c r="BB1369">
        <v>0</v>
      </c>
      <c r="BC1369">
        <v>0</v>
      </c>
      <c r="BD1369">
        <v>0</v>
      </c>
      <c r="BE1369">
        <v>0</v>
      </c>
      <c r="BF1369" s="17">
        <v>0</v>
      </c>
      <c r="BG1369">
        <v>0</v>
      </c>
      <c r="BH1369">
        <v>1</v>
      </c>
      <c r="BI1369" s="17">
        <v>0</v>
      </c>
      <c r="BJ1369">
        <v>1073</v>
      </c>
      <c r="BK1369">
        <v>69</v>
      </c>
      <c r="BL1369" s="24">
        <v>30.5</v>
      </c>
      <c r="BM1369">
        <v>1</v>
      </c>
      <c r="BN1369">
        <v>0</v>
      </c>
      <c r="BO1369">
        <v>0</v>
      </c>
      <c r="BP1369">
        <v>0</v>
      </c>
      <c r="BQ1369">
        <v>0</v>
      </c>
      <c r="BR1369">
        <v>0</v>
      </c>
      <c r="BS1369">
        <v>0</v>
      </c>
      <c r="BT1369" s="17">
        <v>0</v>
      </c>
      <c r="BU1369">
        <v>0</v>
      </c>
      <c r="BV1369">
        <v>0</v>
      </c>
      <c r="BW1369">
        <v>0</v>
      </c>
      <c r="BX1369" s="17">
        <v>1</v>
      </c>
      <c r="BY1369">
        <v>0</v>
      </c>
      <c r="BZ1369">
        <v>0</v>
      </c>
      <c r="CA1369">
        <v>0</v>
      </c>
      <c r="CB1369">
        <v>0</v>
      </c>
      <c r="CC1369" s="17">
        <v>0</v>
      </c>
      <c r="CD1369">
        <v>0</v>
      </c>
      <c r="CE1369">
        <v>0</v>
      </c>
      <c r="CF1369">
        <v>0</v>
      </c>
      <c r="CG1369">
        <v>0</v>
      </c>
      <c r="CH1369">
        <v>0</v>
      </c>
      <c r="CI1369">
        <v>0</v>
      </c>
      <c r="CJ1369">
        <v>0</v>
      </c>
      <c r="CK1369">
        <v>0</v>
      </c>
      <c r="CL1369">
        <v>0</v>
      </c>
      <c r="CM1369">
        <v>0</v>
      </c>
      <c r="CN1369">
        <v>1</v>
      </c>
      <c r="CO1369" s="17">
        <v>1</v>
      </c>
      <c r="CP1369">
        <v>3.0070000000000001</v>
      </c>
      <c r="CQ1369">
        <v>2852</v>
      </c>
      <c r="CR1369">
        <v>1</v>
      </c>
      <c r="CS1369">
        <v>0</v>
      </c>
      <c r="CT1369">
        <v>10</v>
      </c>
      <c r="CZ1369" s="33" t="s">
        <v>85</v>
      </c>
    </row>
    <row r="1370" spans="1:104" x14ac:dyDescent="0.25">
      <c r="A1370">
        <v>1369</v>
      </c>
      <c r="B1370">
        <v>87</v>
      </c>
      <c r="C1370" s="24" t="s">
        <v>4182</v>
      </c>
      <c r="D1370" s="12">
        <v>5.09</v>
      </c>
      <c r="E1370" s="13">
        <v>1.57</v>
      </c>
      <c r="F1370" s="7">
        <f t="shared" si="323"/>
        <v>3.2420382165605095</v>
      </c>
      <c r="G1370" s="7">
        <f t="shared" si="319"/>
        <v>3.5199999999999996</v>
      </c>
      <c r="H1370" s="15">
        <f t="shared" si="320"/>
        <v>6.66</v>
      </c>
      <c r="I1370" s="11">
        <f t="shared" si="310"/>
        <v>8.2889064414605248E-3</v>
      </c>
      <c r="J1370" s="32">
        <f t="shared" si="311"/>
        <v>2.5566960929455842E-3</v>
      </c>
      <c r="K1370" s="32">
        <f t="shared" si="312"/>
        <v>391.12978768152857</v>
      </c>
      <c r="L1370" s="8">
        <v>1</v>
      </c>
      <c r="M1370" s="9">
        <v>0</v>
      </c>
      <c r="N1370" s="8">
        <v>0</v>
      </c>
      <c r="O1370" s="9">
        <v>0</v>
      </c>
      <c r="P1370" s="9">
        <v>1</v>
      </c>
      <c r="Q1370" s="9">
        <v>0</v>
      </c>
      <c r="R1370" s="9">
        <v>0</v>
      </c>
      <c r="S1370" s="8">
        <v>152989</v>
      </c>
      <c r="T1370" s="9">
        <v>16</v>
      </c>
      <c r="U1370" s="9">
        <f t="shared" si="321"/>
        <v>152972</v>
      </c>
      <c r="V1370" s="9">
        <f t="shared" si="322"/>
        <v>23</v>
      </c>
      <c r="W1370" s="7">
        <v>7.98</v>
      </c>
      <c r="X1370" s="7">
        <f t="shared" si="324"/>
        <v>16.52</v>
      </c>
      <c r="Y1370" s="9">
        <v>1</v>
      </c>
      <c r="Z1370" s="9">
        <v>0</v>
      </c>
      <c r="AA1370" s="9">
        <v>1</v>
      </c>
      <c r="AB1370" s="9">
        <v>0</v>
      </c>
      <c r="AC1370" s="9">
        <v>0</v>
      </c>
      <c r="AD1370" s="29">
        <v>0</v>
      </c>
      <c r="AE1370" s="9">
        <v>0</v>
      </c>
      <c r="AF1370" s="9">
        <v>0</v>
      </c>
      <c r="AG1370" s="29">
        <v>1</v>
      </c>
      <c r="AH1370" s="9">
        <v>1</v>
      </c>
      <c r="AI1370" s="29">
        <v>0</v>
      </c>
      <c r="AJ1370" s="20">
        <v>1995</v>
      </c>
      <c r="AK1370" s="32">
        <v>0.32</v>
      </c>
      <c r="AL1370" s="32">
        <f t="shared" si="325"/>
        <v>0.16999999999999998</v>
      </c>
      <c r="AM1370" s="32">
        <f t="shared" si="326"/>
        <v>0.33999999999999997</v>
      </c>
      <c r="AN1370" s="32">
        <f t="shared" si="327"/>
        <v>0.16999999999999998</v>
      </c>
      <c r="AO1370" s="41">
        <v>0.38500000000000001</v>
      </c>
      <c r="AP1370" s="17">
        <f t="shared" si="328"/>
        <v>0.61499999999999999</v>
      </c>
      <c r="AQ1370" t="s">
        <v>98</v>
      </c>
      <c r="AR1370" s="39" t="s">
        <v>98</v>
      </c>
      <c r="AS1370" t="s">
        <v>98</v>
      </c>
      <c r="AT1370" s="39" t="s">
        <v>98</v>
      </c>
      <c r="AU1370">
        <v>0</v>
      </c>
      <c r="AV1370" s="17">
        <v>1</v>
      </c>
      <c r="AW1370" t="s">
        <v>98</v>
      </c>
      <c r="AX1370" s="17" t="s">
        <v>98</v>
      </c>
      <c r="AY1370" s="17" t="s">
        <v>13</v>
      </c>
      <c r="AZ1370">
        <v>0</v>
      </c>
      <c r="BA1370">
        <v>1</v>
      </c>
      <c r="BB1370">
        <v>0</v>
      </c>
      <c r="BC1370">
        <v>0</v>
      </c>
      <c r="BD1370">
        <v>0</v>
      </c>
      <c r="BE1370">
        <v>0</v>
      </c>
      <c r="BF1370" s="17">
        <v>0</v>
      </c>
      <c r="BG1370">
        <v>0</v>
      </c>
      <c r="BH1370">
        <v>1</v>
      </c>
      <c r="BI1370" s="17">
        <v>0</v>
      </c>
      <c r="BJ1370">
        <v>1073</v>
      </c>
      <c r="BK1370">
        <v>69</v>
      </c>
      <c r="BL1370" s="24">
        <v>30.5</v>
      </c>
      <c r="BM1370">
        <v>0</v>
      </c>
      <c r="BN1370">
        <v>0</v>
      </c>
      <c r="BO1370">
        <v>0</v>
      </c>
      <c r="BP1370">
        <v>0</v>
      </c>
      <c r="BQ1370">
        <v>1</v>
      </c>
      <c r="BR1370">
        <v>0</v>
      </c>
      <c r="BS1370">
        <v>0</v>
      </c>
      <c r="BT1370" s="17">
        <v>0</v>
      </c>
      <c r="BU1370">
        <v>0</v>
      </c>
      <c r="BV1370">
        <v>0</v>
      </c>
      <c r="BW1370">
        <v>0</v>
      </c>
      <c r="BX1370" s="17">
        <v>1</v>
      </c>
      <c r="BY1370">
        <v>0</v>
      </c>
      <c r="BZ1370">
        <v>0</v>
      </c>
      <c r="CA1370">
        <v>0</v>
      </c>
      <c r="CB1370">
        <v>0</v>
      </c>
      <c r="CC1370" s="17">
        <v>1</v>
      </c>
      <c r="CD1370">
        <v>0</v>
      </c>
      <c r="CE1370">
        <v>0</v>
      </c>
      <c r="CF1370">
        <v>0</v>
      </c>
      <c r="CG1370">
        <v>0</v>
      </c>
      <c r="CH1370">
        <v>0</v>
      </c>
      <c r="CI1370">
        <v>0</v>
      </c>
      <c r="CJ1370">
        <v>0</v>
      </c>
      <c r="CK1370">
        <v>0</v>
      </c>
      <c r="CL1370">
        <v>0</v>
      </c>
      <c r="CM1370">
        <v>0</v>
      </c>
      <c r="CN1370">
        <v>1</v>
      </c>
      <c r="CO1370" s="17">
        <v>0</v>
      </c>
      <c r="CP1370">
        <v>3.0070000000000001</v>
      </c>
      <c r="CQ1370">
        <v>2852</v>
      </c>
      <c r="CR1370">
        <v>1</v>
      </c>
      <c r="CS1370">
        <v>0</v>
      </c>
      <c r="CT1370">
        <v>10</v>
      </c>
      <c r="CZ1370" s="33" t="s">
        <v>85</v>
      </c>
    </row>
    <row r="1371" spans="1:104" x14ac:dyDescent="0.25">
      <c r="A1371">
        <v>1370</v>
      </c>
      <c r="B1371">
        <v>87</v>
      </c>
      <c r="C1371" s="24" t="s">
        <v>4182</v>
      </c>
      <c r="D1371" s="12">
        <v>7.45</v>
      </c>
      <c r="E1371" s="13">
        <v>1.36</v>
      </c>
      <c r="F1371" s="7">
        <f t="shared" si="323"/>
        <v>5.4779411764705879</v>
      </c>
      <c r="G1371" s="7">
        <f t="shared" si="319"/>
        <v>6.09</v>
      </c>
      <c r="H1371" s="15">
        <f t="shared" si="320"/>
        <v>8.81</v>
      </c>
      <c r="I1371" s="11">
        <f t="shared" si="310"/>
        <v>1.4027201651511953E-2</v>
      </c>
      <c r="J1371" s="32">
        <f t="shared" si="311"/>
        <v>2.5606703685981552E-3</v>
      </c>
      <c r="K1371" s="32">
        <f t="shared" si="312"/>
        <v>390.52273664862702</v>
      </c>
      <c r="L1371" s="8">
        <v>1</v>
      </c>
      <c r="M1371" s="9">
        <v>0</v>
      </c>
      <c r="N1371" s="8">
        <v>0</v>
      </c>
      <c r="O1371" s="9">
        <v>0</v>
      </c>
      <c r="P1371" s="9">
        <v>1</v>
      </c>
      <c r="Q1371" s="9">
        <v>0</v>
      </c>
      <c r="R1371" s="9">
        <v>0</v>
      </c>
      <c r="S1371" s="8">
        <v>152495</v>
      </c>
      <c r="T1371" s="9">
        <v>16</v>
      </c>
      <c r="U1371" s="9">
        <f t="shared" si="321"/>
        <v>152478</v>
      </c>
      <c r="V1371" s="9">
        <f t="shared" si="322"/>
        <v>23</v>
      </c>
      <c r="W1371" s="7">
        <v>7.98</v>
      </c>
      <c r="X1371" s="7">
        <f t="shared" si="324"/>
        <v>16.52</v>
      </c>
      <c r="Y1371" s="9">
        <v>1</v>
      </c>
      <c r="Z1371" s="9">
        <v>0</v>
      </c>
      <c r="AA1371" s="9">
        <v>1</v>
      </c>
      <c r="AB1371" s="9">
        <v>0</v>
      </c>
      <c r="AC1371" s="9">
        <v>0</v>
      </c>
      <c r="AD1371" s="29">
        <v>0</v>
      </c>
      <c r="AE1371" s="9">
        <v>0</v>
      </c>
      <c r="AF1371" s="9">
        <v>0</v>
      </c>
      <c r="AG1371" s="29">
        <v>1</v>
      </c>
      <c r="AH1371" s="9">
        <v>1</v>
      </c>
      <c r="AI1371" s="29">
        <v>0</v>
      </c>
      <c r="AJ1371" s="20">
        <v>1995</v>
      </c>
      <c r="AK1371" s="32">
        <v>0.32</v>
      </c>
      <c r="AL1371" s="32">
        <f t="shared" si="325"/>
        <v>0.16999999999999998</v>
      </c>
      <c r="AM1371" s="32">
        <f t="shared" si="326"/>
        <v>0.33999999999999997</v>
      </c>
      <c r="AN1371" s="32">
        <f t="shared" si="327"/>
        <v>0.16999999999999998</v>
      </c>
      <c r="AO1371" s="41">
        <v>0.38500000000000001</v>
      </c>
      <c r="AP1371" s="17">
        <f t="shared" si="328"/>
        <v>0.61499999999999999</v>
      </c>
      <c r="AQ1371" t="s">
        <v>98</v>
      </c>
      <c r="AR1371" s="39" t="s">
        <v>98</v>
      </c>
      <c r="AS1371" t="s">
        <v>98</v>
      </c>
      <c r="AT1371" s="39" t="s">
        <v>98</v>
      </c>
      <c r="AU1371">
        <v>0</v>
      </c>
      <c r="AV1371" s="17">
        <v>1</v>
      </c>
      <c r="AW1371" t="s">
        <v>98</v>
      </c>
      <c r="AX1371" s="17" t="s">
        <v>98</v>
      </c>
      <c r="AY1371" s="17" t="s">
        <v>13</v>
      </c>
      <c r="AZ1371">
        <v>0</v>
      </c>
      <c r="BA1371">
        <v>1</v>
      </c>
      <c r="BB1371">
        <v>0</v>
      </c>
      <c r="BC1371">
        <v>0</v>
      </c>
      <c r="BD1371">
        <v>0</v>
      </c>
      <c r="BE1371">
        <v>0</v>
      </c>
      <c r="BF1371" s="17">
        <v>0</v>
      </c>
      <c r="BG1371">
        <v>0</v>
      </c>
      <c r="BH1371">
        <v>1</v>
      </c>
      <c r="BI1371" s="17">
        <v>0</v>
      </c>
      <c r="BJ1371">
        <v>1073</v>
      </c>
      <c r="BK1371">
        <v>69</v>
      </c>
      <c r="BL1371" s="24">
        <v>30.5</v>
      </c>
      <c r="BM1371">
        <v>0</v>
      </c>
      <c r="BN1371">
        <v>0</v>
      </c>
      <c r="BO1371">
        <v>0</v>
      </c>
      <c r="BP1371">
        <v>0</v>
      </c>
      <c r="BQ1371">
        <v>1</v>
      </c>
      <c r="BR1371">
        <v>0</v>
      </c>
      <c r="BS1371">
        <v>0</v>
      </c>
      <c r="BT1371" s="17">
        <v>0</v>
      </c>
      <c r="BU1371">
        <v>0</v>
      </c>
      <c r="BV1371">
        <v>0</v>
      </c>
      <c r="BW1371">
        <v>0</v>
      </c>
      <c r="BX1371" s="17">
        <v>1</v>
      </c>
      <c r="BY1371">
        <v>0</v>
      </c>
      <c r="BZ1371">
        <v>0</v>
      </c>
      <c r="CA1371">
        <v>0</v>
      </c>
      <c r="CB1371">
        <v>0</v>
      </c>
      <c r="CC1371" s="17">
        <v>1</v>
      </c>
      <c r="CD1371">
        <v>0</v>
      </c>
      <c r="CE1371">
        <v>0</v>
      </c>
      <c r="CF1371">
        <v>0</v>
      </c>
      <c r="CG1371">
        <v>0</v>
      </c>
      <c r="CH1371">
        <v>0</v>
      </c>
      <c r="CI1371">
        <v>0</v>
      </c>
      <c r="CJ1371">
        <v>0</v>
      </c>
      <c r="CK1371">
        <v>0</v>
      </c>
      <c r="CL1371">
        <v>0</v>
      </c>
      <c r="CM1371">
        <v>0</v>
      </c>
      <c r="CN1371">
        <v>1</v>
      </c>
      <c r="CO1371" s="17">
        <v>0</v>
      </c>
      <c r="CP1371">
        <v>3.0070000000000001</v>
      </c>
      <c r="CQ1371">
        <v>2852</v>
      </c>
      <c r="CR1371">
        <v>1</v>
      </c>
      <c r="CS1371">
        <v>0</v>
      </c>
      <c r="CT1371">
        <v>10</v>
      </c>
      <c r="CZ1371" s="33" t="s">
        <v>85</v>
      </c>
    </row>
    <row r="1372" spans="1:104" x14ac:dyDescent="0.25">
      <c r="A1372">
        <v>1371</v>
      </c>
      <c r="B1372">
        <v>87</v>
      </c>
      <c r="C1372" s="24" t="s">
        <v>4182</v>
      </c>
      <c r="D1372" s="12">
        <v>3.46</v>
      </c>
      <c r="E1372" s="13">
        <v>1.38</v>
      </c>
      <c r="F1372" s="7">
        <f t="shared" si="323"/>
        <v>2.5072463768115942</v>
      </c>
      <c r="G1372" s="7">
        <f t="shared" si="319"/>
        <v>2.08</v>
      </c>
      <c r="H1372" s="15">
        <f t="shared" si="320"/>
        <v>4.84</v>
      </c>
      <c r="I1372" s="11">
        <f t="shared" si="310"/>
        <v>6.6280050549121462E-3</v>
      </c>
      <c r="J1372" s="32">
        <f t="shared" si="311"/>
        <v>2.6435395883753648E-3</v>
      </c>
      <c r="K1372" s="32">
        <f t="shared" si="312"/>
        <v>378.28069774229033</v>
      </c>
      <c r="L1372" s="8">
        <v>1</v>
      </c>
      <c r="M1372" s="9">
        <v>0</v>
      </c>
      <c r="N1372" s="8">
        <v>0</v>
      </c>
      <c r="O1372" s="9">
        <v>0</v>
      </c>
      <c r="P1372" s="9">
        <v>1</v>
      </c>
      <c r="Q1372" s="9">
        <v>0</v>
      </c>
      <c r="R1372" s="9">
        <v>0</v>
      </c>
      <c r="S1372" s="8">
        <v>143107</v>
      </c>
      <c r="T1372" s="9">
        <v>16</v>
      </c>
      <c r="U1372" s="9">
        <f t="shared" si="321"/>
        <v>143090</v>
      </c>
      <c r="V1372" s="9">
        <f t="shared" si="322"/>
        <v>23</v>
      </c>
      <c r="W1372" s="7">
        <v>7.98</v>
      </c>
      <c r="X1372" s="7">
        <f t="shared" si="324"/>
        <v>16.52</v>
      </c>
      <c r="Y1372" s="9">
        <v>1</v>
      </c>
      <c r="Z1372" s="9">
        <v>0</v>
      </c>
      <c r="AA1372" s="9">
        <v>1</v>
      </c>
      <c r="AB1372" s="9">
        <v>0</v>
      </c>
      <c r="AC1372" s="9">
        <v>0</v>
      </c>
      <c r="AD1372" s="29">
        <v>0</v>
      </c>
      <c r="AE1372" s="9">
        <v>0</v>
      </c>
      <c r="AF1372" s="9">
        <v>0</v>
      </c>
      <c r="AG1372" s="29">
        <v>1</v>
      </c>
      <c r="AH1372" s="9">
        <v>1</v>
      </c>
      <c r="AI1372" s="29">
        <v>0</v>
      </c>
      <c r="AJ1372" s="20">
        <v>1995</v>
      </c>
      <c r="AK1372" s="32">
        <v>0.32</v>
      </c>
      <c r="AL1372" s="32">
        <f t="shared" si="325"/>
        <v>0.16999999999999998</v>
      </c>
      <c r="AM1372" s="32">
        <f t="shared" si="326"/>
        <v>0.33999999999999997</v>
      </c>
      <c r="AN1372" s="32">
        <f t="shared" si="327"/>
        <v>0.16999999999999998</v>
      </c>
      <c r="AO1372" s="41">
        <v>0.38500000000000001</v>
      </c>
      <c r="AP1372" s="17">
        <f t="shared" si="328"/>
        <v>0.61499999999999999</v>
      </c>
      <c r="AQ1372" t="s">
        <v>98</v>
      </c>
      <c r="AR1372" s="39" t="s">
        <v>98</v>
      </c>
      <c r="AS1372" t="s">
        <v>98</v>
      </c>
      <c r="AT1372" s="39" t="s">
        <v>98</v>
      </c>
      <c r="AU1372">
        <v>0</v>
      </c>
      <c r="AV1372" s="17">
        <v>1</v>
      </c>
      <c r="AW1372" t="s">
        <v>98</v>
      </c>
      <c r="AX1372" s="17" t="s">
        <v>98</v>
      </c>
      <c r="AY1372" s="17" t="s">
        <v>13</v>
      </c>
      <c r="AZ1372">
        <v>0</v>
      </c>
      <c r="BA1372">
        <v>1</v>
      </c>
      <c r="BB1372">
        <v>0</v>
      </c>
      <c r="BC1372">
        <v>0</v>
      </c>
      <c r="BD1372">
        <v>0</v>
      </c>
      <c r="BE1372">
        <v>0</v>
      </c>
      <c r="BF1372" s="17">
        <v>0</v>
      </c>
      <c r="BG1372">
        <v>0</v>
      </c>
      <c r="BH1372">
        <v>1</v>
      </c>
      <c r="BI1372" s="17">
        <v>0</v>
      </c>
      <c r="BJ1372">
        <v>1073</v>
      </c>
      <c r="BK1372">
        <v>69</v>
      </c>
      <c r="BL1372" s="24">
        <v>30.5</v>
      </c>
      <c r="BM1372">
        <v>0</v>
      </c>
      <c r="BN1372">
        <v>0</v>
      </c>
      <c r="BO1372">
        <v>0</v>
      </c>
      <c r="BP1372">
        <v>0</v>
      </c>
      <c r="BQ1372">
        <v>1</v>
      </c>
      <c r="BR1372">
        <v>0</v>
      </c>
      <c r="BS1372">
        <v>0</v>
      </c>
      <c r="BT1372" s="17">
        <v>0</v>
      </c>
      <c r="BU1372">
        <v>0</v>
      </c>
      <c r="BV1372">
        <v>0</v>
      </c>
      <c r="BW1372">
        <v>0</v>
      </c>
      <c r="BX1372" s="17">
        <v>1</v>
      </c>
      <c r="BY1372">
        <v>0</v>
      </c>
      <c r="BZ1372">
        <v>0</v>
      </c>
      <c r="CA1372">
        <v>0</v>
      </c>
      <c r="CB1372">
        <v>0</v>
      </c>
      <c r="CC1372" s="17">
        <v>1</v>
      </c>
      <c r="CD1372">
        <v>0</v>
      </c>
      <c r="CE1372">
        <v>0</v>
      </c>
      <c r="CF1372">
        <v>0</v>
      </c>
      <c r="CG1372">
        <v>0</v>
      </c>
      <c r="CH1372">
        <v>0</v>
      </c>
      <c r="CI1372">
        <v>0</v>
      </c>
      <c r="CJ1372">
        <v>0</v>
      </c>
      <c r="CK1372">
        <v>0</v>
      </c>
      <c r="CL1372">
        <v>0</v>
      </c>
      <c r="CM1372">
        <v>0</v>
      </c>
      <c r="CN1372">
        <v>1</v>
      </c>
      <c r="CO1372" s="17">
        <v>1</v>
      </c>
      <c r="CP1372">
        <v>3.0070000000000001</v>
      </c>
      <c r="CQ1372">
        <v>2852</v>
      </c>
      <c r="CR1372">
        <v>1</v>
      </c>
      <c r="CS1372">
        <v>0</v>
      </c>
      <c r="CT1372">
        <v>10</v>
      </c>
      <c r="CZ1372" s="33" t="s">
        <v>85</v>
      </c>
    </row>
    <row r="1373" spans="1:104" x14ac:dyDescent="0.25">
      <c r="A1373">
        <v>1372</v>
      </c>
      <c r="B1373">
        <v>88</v>
      </c>
      <c r="C1373" s="24" t="s">
        <v>4186</v>
      </c>
      <c r="D1373" s="12">
        <v>6.8845274530016756</v>
      </c>
      <c r="E1373" s="13">
        <v>0.16489886114974081</v>
      </c>
      <c r="F1373" s="7">
        <v>41.75</v>
      </c>
      <c r="G1373" s="7">
        <f t="shared" si="319"/>
        <v>6.7196285918519347</v>
      </c>
      <c r="H1373" s="15">
        <f t="shared" si="320"/>
        <v>7.0494263141514164</v>
      </c>
      <c r="I1373" s="11">
        <f t="shared" si="310"/>
        <v>0.14267101200390972</v>
      </c>
      <c r="J1373" s="32">
        <f t="shared" si="311"/>
        <v>3.4172697485966401E-3</v>
      </c>
      <c r="K1373" s="32">
        <f t="shared" si="312"/>
        <v>292.63127396093535</v>
      </c>
      <c r="L1373" s="8">
        <v>1</v>
      </c>
      <c r="M1373" s="9">
        <v>0</v>
      </c>
      <c r="N1373" s="8">
        <v>1</v>
      </c>
      <c r="O1373" s="9">
        <v>0</v>
      </c>
      <c r="P1373" s="9">
        <v>0</v>
      </c>
      <c r="Q1373" s="9">
        <v>0</v>
      </c>
      <c r="R1373" s="9">
        <v>0</v>
      </c>
      <c r="S1373" s="8">
        <v>83900</v>
      </c>
      <c r="T1373" s="9">
        <v>9</v>
      </c>
      <c r="U1373" s="9">
        <f t="shared" si="321"/>
        <v>83890</v>
      </c>
      <c r="V1373" s="9">
        <f t="shared" si="322"/>
        <v>30</v>
      </c>
      <c r="W1373" s="7">
        <f t="shared" ref="W1373:W1402" si="329">AK1373*0+AL1373*5+AM1373*10+AN1373*15</f>
        <v>4.42</v>
      </c>
      <c r="X1373" s="7">
        <f t="shared" ref="X1373:X1382" si="330">AVERAGE(X1383,X1393)</f>
        <v>24.856999999999999</v>
      </c>
      <c r="Y1373" s="9">
        <v>0</v>
      </c>
      <c r="Z1373" s="9">
        <v>1</v>
      </c>
      <c r="AA1373" s="9">
        <v>0</v>
      </c>
      <c r="AB1373" s="9">
        <v>1</v>
      </c>
      <c r="AC1373" s="9">
        <v>0</v>
      </c>
      <c r="AD1373" s="29">
        <v>0</v>
      </c>
      <c r="AE1373" s="9">
        <v>1</v>
      </c>
      <c r="AF1373" s="9">
        <v>0</v>
      </c>
      <c r="AG1373" s="29">
        <v>0</v>
      </c>
      <c r="AH1373" s="9">
        <v>0</v>
      </c>
      <c r="AI1373" s="29">
        <v>1</v>
      </c>
      <c r="AJ1373" s="20">
        <v>1994</v>
      </c>
      <c r="AK1373" s="32">
        <f t="shared" ref="AK1373:AN1382" si="331">AVERAGE(AK1383,AK1393)</f>
        <v>0.56299999999999994</v>
      </c>
      <c r="AL1373" s="32">
        <f t="shared" si="331"/>
        <v>9.4500000000000001E-2</v>
      </c>
      <c r="AM1373" s="32">
        <f t="shared" si="331"/>
        <v>0.23799999999999999</v>
      </c>
      <c r="AN1373" s="32">
        <f t="shared" si="331"/>
        <v>0.10449999999999997</v>
      </c>
      <c r="AO1373" s="174">
        <f t="shared" ref="AO1373:AO1402" si="332">1-AP1373</f>
        <v>0.44750000000000001</v>
      </c>
      <c r="AP1373" s="32">
        <f t="shared" ref="AP1373:AP1382" si="333">AVERAGE(AP1383,AP1393)</f>
        <v>0.55249999999999999</v>
      </c>
      <c r="AQ1373" s="38">
        <v>0.75693600000000005</v>
      </c>
      <c r="AR1373" s="39">
        <f t="shared" ref="AR1373:AR1436" si="334">1-AQ1373</f>
        <v>0.24306399999999995</v>
      </c>
      <c r="AS1373" t="s">
        <v>98</v>
      </c>
      <c r="AT1373" s="39" t="s">
        <v>98</v>
      </c>
      <c r="AU1373">
        <v>0</v>
      </c>
      <c r="AV1373" s="17">
        <v>1</v>
      </c>
      <c r="AW1373" s="38">
        <f t="shared" ref="AW1373:AW1402" si="335">1-AX1373</f>
        <v>0.41649999999999998</v>
      </c>
      <c r="AX1373" s="39">
        <f t="shared" ref="AX1373:AX1382" si="336">AVERAGE(AX1383,AX1393)</f>
        <v>0.58350000000000002</v>
      </c>
      <c r="AY1373" s="17" t="s">
        <v>12</v>
      </c>
      <c r="AZ1373">
        <v>0</v>
      </c>
      <c r="BA1373">
        <v>0</v>
      </c>
      <c r="BB1373">
        <v>0</v>
      </c>
      <c r="BC1373">
        <v>0</v>
      </c>
      <c r="BD1373">
        <v>0</v>
      </c>
      <c r="BE1373">
        <v>1</v>
      </c>
      <c r="BF1373" s="17">
        <v>0</v>
      </c>
      <c r="BG1373">
        <v>0</v>
      </c>
      <c r="BH1373">
        <v>1</v>
      </c>
      <c r="BI1373" s="17">
        <v>0</v>
      </c>
      <c r="BJ1373">
        <v>397</v>
      </c>
      <c r="BK1373">
        <v>327</v>
      </c>
      <c r="BL1373" s="90">
        <f t="shared" ref="BL1373:BL1402" si="337">W1373+X1373+6</f>
        <v>35.277000000000001</v>
      </c>
      <c r="BM1373">
        <v>1</v>
      </c>
      <c r="BN1373">
        <v>0</v>
      </c>
      <c r="BO1373">
        <v>0</v>
      </c>
      <c r="BP1373">
        <v>0</v>
      </c>
      <c r="BQ1373">
        <v>0</v>
      </c>
      <c r="BR1373">
        <v>0</v>
      </c>
      <c r="BS1373">
        <v>0</v>
      </c>
      <c r="BT1373" s="17">
        <v>0</v>
      </c>
      <c r="BU1373">
        <v>0</v>
      </c>
      <c r="BV1373">
        <v>0</v>
      </c>
      <c r="BW1373">
        <v>1</v>
      </c>
      <c r="BX1373" s="17">
        <v>0</v>
      </c>
      <c r="BY1373">
        <v>0</v>
      </c>
      <c r="BZ1373">
        <v>0</v>
      </c>
      <c r="CA1373">
        <v>0</v>
      </c>
      <c r="CB1373">
        <v>0</v>
      </c>
      <c r="CC1373" s="17">
        <v>0</v>
      </c>
      <c r="CD1373">
        <v>0</v>
      </c>
      <c r="CE1373">
        <v>0</v>
      </c>
      <c r="CF1373">
        <v>1</v>
      </c>
      <c r="CG1373">
        <v>1</v>
      </c>
      <c r="CH1373">
        <v>0</v>
      </c>
      <c r="CI1373">
        <v>0</v>
      </c>
      <c r="CJ1373">
        <v>0</v>
      </c>
      <c r="CK1373">
        <v>0</v>
      </c>
      <c r="CL1373">
        <v>0</v>
      </c>
      <c r="CM1373">
        <v>0</v>
      </c>
      <c r="CN1373">
        <v>1</v>
      </c>
      <c r="CO1373" s="17">
        <v>0</v>
      </c>
      <c r="CP1373">
        <v>0.29799999999999999</v>
      </c>
      <c r="CQ1373">
        <v>386</v>
      </c>
      <c r="CR1373">
        <v>1</v>
      </c>
      <c r="CS1373">
        <v>0</v>
      </c>
      <c r="CT1373">
        <v>11</v>
      </c>
      <c r="CZ1373" s="33" t="s">
        <v>85</v>
      </c>
    </row>
    <row r="1374" spans="1:104" x14ac:dyDescent="0.25">
      <c r="A1374">
        <v>1373</v>
      </c>
      <c r="B1374">
        <v>88</v>
      </c>
      <c r="C1374" s="24" t="s">
        <v>4186</v>
      </c>
      <c r="D1374" s="12">
        <v>6.9113307397686619</v>
      </c>
      <c r="E1374" s="13">
        <v>0.10605080159227651</v>
      </c>
      <c r="F1374" s="7">
        <v>65.17</v>
      </c>
      <c r="G1374" s="7">
        <f t="shared" si="319"/>
        <v>6.8052799381763851</v>
      </c>
      <c r="H1374" s="15">
        <f t="shared" si="320"/>
        <v>7.0173815413609386</v>
      </c>
      <c r="I1374" s="11">
        <f t="shared" si="310"/>
        <v>0.21951705691794052</v>
      </c>
      <c r="J1374" s="32">
        <f t="shared" si="311"/>
        <v>3.3683758925570129E-3</v>
      </c>
      <c r="K1374" s="32">
        <f t="shared" si="312"/>
        <v>296.87898022594999</v>
      </c>
      <c r="L1374" s="8">
        <v>1</v>
      </c>
      <c r="M1374" s="9">
        <v>0</v>
      </c>
      <c r="N1374" s="8">
        <v>1</v>
      </c>
      <c r="O1374" s="9">
        <v>0</v>
      </c>
      <c r="P1374" s="9">
        <v>0</v>
      </c>
      <c r="Q1374" s="9">
        <v>0</v>
      </c>
      <c r="R1374" s="9">
        <v>0</v>
      </c>
      <c r="S1374" s="8">
        <v>83900</v>
      </c>
      <c r="T1374" s="9">
        <v>9</v>
      </c>
      <c r="U1374" s="9">
        <f t="shared" si="321"/>
        <v>83890</v>
      </c>
      <c r="V1374" s="9">
        <f t="shared" si="322"/>
        <v>30</v>
      </c>
      <c r="W1374" s="7">
        <f t="shared" si="329"/>
        <v>4.42</v>
      </c>
      <c r="X1374" s="7">
        <f t="shared" si="330"/>
        <v>24.856999999999999</v>
      </c>
      <c r="Y1374" s="9">
        <v>0</v>
      </c>
      <c r="Z1374" s="9">
        <v>1</v>
      </c>
      <c r="AA1374" s="9">
        <v>0</v>
      </c>
      <c r="AB1374" s="9">
        <v>1</v>
      </c>
      <c r="AC1374" s="9">
        <v>0</v>
      </c>
      <c r="AD1374" s="29">
        <v>0</v>
      </c>
      <c r="AE1374" s="9">
        <v>1</v>
      </c>
      <c r="AF1374" s="9">
        <v>0</v>
      </c>
      <c r="AG1374" s="29">
        <v>0</v>
      </c>
      <c r="AH1374" s="9">
        <v>0</v>
      </c>
      <c r="AI1374" s="29">
        <v>1</v>
      </c>
      <c r="AJ1374" s="20">
        <v>1994</v>
      </c>
      <c r="AK1374" s="32">
        <f t="shared" si="331"/>
        <v>0.56299999999999994</v>
      </c>
      <c r="AL1374" s="32">
        <f t="shared" si="331"/>
        <v>9.4500000000000001E-2</v>
      </c>
      <c r="AM1374" s="32">
        <f t="shared" si="331"/>
        <v>0.23799999999999999</v>
      </c>
      <c r="AN1374" s="32">
        <f t="shared" si="331"/>
        <v>0.10449999999999997</v>
      </c>
      <c r="AO1374" s="174">
        <f t="shared" si="332"/>
        <v>0.44750000000000001</v>
      </c>
      <c r="AP1374" s="32">
        <f t="shared" si="333"/>
        <v>0.55249999999999999</v>
      </c>
      <c r="AQ1374" s="38">
        <v>0.75693600000000005</v>
      </c>
      <c r="AR1374" s="39">
        <f t="shared" si="334"/>
        <v>0.24306399999999995</v>
      </c>
      <c r="AS1374" t="s">
        <v>98</v>
      </c>
      <c r="AT1374" s="39" t="s">
        <v>98</v>
      </c>
      <c r="AU1374">
        <v>0</v>
      </c>
      <c r="AV1374" s="17">
        <v>1</v>
      </c>
      <c r="AW1374" s="38">
        <f t="shared" si="335"/>
        <v>0.41649999999999998</v>
      </c>
      <c r="AX1374" s="39">
        <f t="shared" si="336"/>
        <v>0.58350000000000002</v>
      </c>
      <c r="AY1374" s="17" t="s">
        <v>12</v>
      </c>
      <c r="AZ1374">
        <v>0</v>
      </c>
      <c r="BA1374">
        <v>0</v>
      </c>
      <c r="BB1374">
        <v>0</v>
      </c>
      <c r="BC1374">
        <v>0</v>
      </c>
      <c r="BD1374">
        <v>0</v>
      </c>
      <c r="BE1374">
        <v>1</v>
      </c>
      <c r="BF1374" s="17">
        <v>0</v>
      </c>
      <c r="BG1374">
        <v>0</v>
      </c>
      <c r="BH1374">
        <v>1</v>
      </c>
      <c r="BI1374" s="17">
        <v>0</v>
      </c>
      <c r="BJ1374">
        <v>397</v>
      </c>
      <c r="BK1374">
        <v>327</v>
      </c>
      <c r="BL1374" s="90">
        <f t="shared" si="337"/>
        <v>35.277000000000001</v>
      </c>
      <c r="BM1374">
        <v>1</v>
      </c>
      <c r="BN1374">
        <v>0</v>
      </c>
      <c r="BO1374">
        <v>0</v>
      </c>
      <c r="BP1374">
        <v>0</v>
      </c>
      <c r="BQ1374">
        <v>0</v>
      </c>
      <c r="BR1374">
        <v>0</v>
      </c>
      <c r="BS1374">
        <v>0</v>
      </c>
      <c r="BT1374" s="17">
        <v>0</v>
      </c>
      <c r="BU1374">
        <v>0</v>
      </c>
      <c r="BV1374">
        <v>0</v>
      </c>
      <c r="BW1374">
        <v>1</v>
      </c>
      <c r="BX1374" s="17">
        <v>0</v>
      </c>
      <c r="BY1374">
        <v>0</v>
      </c>
      <c r="BZ1374">
        <v>0</v>
      </c>
      <c r="CA1374">
        <v>0</v>
      </c>
      <c r="CB1374">
        <v>0</v>
      </c>
      <c r="CC1374" s="17">
        <v>0</v>
      </c>
      <c r="CD1374">
        <v>0</v>
      </c>
      <c r="CE1374">
        <v>0</v>
      </c>
      <c r="CF1374">
        <v>1</v>
      </c>
      <c r="CG1374">
        <v>1</v>
      </c>
      <c r="CH1374">
        <v>0</v>
      </c>
      <c r="CI1374">
        <v>0</v>
      </c>
      <c r="CJ1374">
        <v>0</v>
      </c>
      <c r="CK1374">
        <v>0</v>
      </c>
      <c r="CL1374">
        <v>0</v>
      </c>
      <c r="CM1374">
        <v>0</v>
      </c>
      <c r="CN1374">
        <v>1</v>
      </c>
      <c r="CO1374" s="17">
        <v>0</v>
      </c>
      <c r="CP1374">
        <v>0.29799999999999999</v>
      </c>
      <c r="CQ1374">
        <v>386</v>
      </c>
      <c r="CR1374">
        <v>1</v>
      </c>
      <c r="CS1374">
        <v>0</v>
      </c>
      <c r="CT1374">
        <v>11</v>
      </c>
      <c r="CZ1374" s="33" t="s">
        <v>85</v>
      </c>
    </row>
    <row r="1375" spans="1:104" x14ac:dyDescent="0.25">
      <c r="A1375">
        <v>1374</v>
      </c>
      <c r="B1375">
        <v>88</v>
      </c>
      <c r="C1375" s="24" t="s">
        <v>4186</v>
      </c>
      <c r="D1375" s="12">
        <v>16.017240098185411</v>
      </c>
      <c r="E1375" s="13">
        <v>0.1681246992566959</v>
      </c>
      <c r="F1375" s="7">
        <v>95.27</v>
      </c>
      <c r="G1375" s="7">
        <f t="shared" si="319"/>
        <v>15.849115398928715</v>
      </c>
      <c r="H1375" s="15">
        <f t="shared" si="320"/>
        <v>16.185364797442109</v>
      </c>
      <c r="I1375" s="11">
        <f t="shared" si="310"/>
        <v>0.31245913173823409</v>
      </c>
      <c r="J1375" s="32">
        <f t="shared" si="311"/>
        <v>3.2797221763223904E-3</v>
      </c>
      <c r="K1375" s="32">
        <f t="shared" si="312"/>
        <v>304.90387485238688</v>
      </c>
      <c r="L1375" s="8">
        <v>1</v>
      </c>
      <c r="M1375" s="9">
        <v>0</v>
      </c>
      <c r="N1375" s="8">
        <v>1</v>
      </c>
      <c r="O1375" s="9">
        <v>0</v>
      </c>
      <c r="P1375" s="9">
        <v>0</v>
      </c>
      <c r="Q1375" s="9">
        <v>0</v>
      </c>
      <c r="R1375" s="9">
        <v>0</v>
      </c>
      <c r="S1375" s="8">
        <v>83900</v>
      </c>
      <c r="T1375" s="9">
        <v>9</v>
      </c>
      <c r="U1375" s="9">
        <f t="shared" si="321"/>
        <v>83890</v>
      </c>
      <c r="V1375" s="9">
        <f t="shared" si="322"/>
        <v>30</v>
      </c>
      <c r="W1375" s="7">
        <f t="shared" si="329"/>
        <v>4.42</v>
      </c>
      <c r="X1375" s="7">
        <f t="shared" si="330"/>
        <v>24.856999999999999</v>
      </c>
      <c r="Y1375" s="9">
        <v>0</v>
      </c>
      <c r="Z1375" s="9">
        <v>1</v>
      </c>
      <c r="AA1375" s="9">
        <v>0</v>
      </c>
      <c r="AB1375" s="9">
        <v>1</v>
      </c>
      <c r="AC1375" s="9">
        <v>0</v>
      </c>
      <c r="AD1375" s="29">
        <v>0</v>
      </c>
      <c r="AE1375" s="9">
        <v>1</v>
      </c>
      <c r="AF1375" s="9">
        <v>0</v>
      </c>
      <c r="AG1375" s="29">
        <v>0</v>
      </c>
      <c r="AH1375" s="9">
        <v>0</v>
      </c>
      <c r="AI1375" s="29">
        <v>1</v>
      </c>
      <c r="AJ1375" s="20">
        <v>1994</v>
      </c>
      <c r="AK1375" s="32">
        <f t="shared" si="331"/>
        <v>0.56299999999999994</v>
      </c>
      <c r="AL1375" s="32">
        <f t="shared" si="331"/>
        <v>9.4500000000000001E-2</v>
      </c>
      <c r="AM1375" s="32">
        <f t="shared" si="331"/>
        <v>0.23799999999999999</v>
      </c>
      <c r="AN1375" s="32">
        <f t="shared" si="331"/>
        <v>0.10449999999999997</v>
      </c>
      <c r="AO1375" s="174">
        <f t="shared" si="332"/>
        <v>0.44750000000000001</v>
      </c>
      <c r="AP1375" s="32">
        <f t="shared" si="333"/>
        <v>0.55249999999999999</v>
      </c>
      <c r="AQ1375" s="38">
        <v>0.75693600000000005</v>
      </c>
      <c r="AR1375" s="39">
        <f t="shared" si="334"/>
        <v>0.24306399999999995</v>
      </c>
      <c r="AS1375" t="s">
        <v>98</v>
      </c>
      <c r="AT1375" s="39" t="s">
        <v>98</v>
      </c>
      <c r="AU1375">
        <v>0</v>
      </c>
      <c r="AV1375" s="17">
        <v>1</v>
      </c>
      <c r="AW1375" s="38">
        <f t="shared" si="335"/>
        <v>0.41649999999999998</v>
      </c>
      <c r="AX1375" s="39">
        <f t="shared" si="336"/>
        <v>0.58350000000000002</v>
      </c>
      <c r="AY1375" s="17" t="s">
        <v>12</v>
      </c>
      <c r="AZ1375">
        <v>0</v>
      </c>
      <c r="BA1375">
        <v>0</v>
      </c>
      <c r="BB1375">
        <v>0</v>
      </c>
      <c r="BC1375">
        <v>0</v>
      </c>
      <c r="BD1375">
        <v>0</v>
      </c>
      <c r="BE1375">
        <v>1</v>
      </c>
      <c r="BF1375" s="17">
        <v>0</v>
      </c>
      <c r="BG1375">
        <v>0</v>
      </c>
      <c r="BH1375">
        <v>1</v>
      </c>
      <c r="BI1375" s="17">
        <v>0</v>
      </c>
      <c r="BJ1375">
        <v>397</v>
      </c>
      <c r="BK1375">
        <v>327</v>
      </c>
      <c r="BL1375" s="90">
        <f t="shared" si="337"/>
        <v>35.277000000000001</v>
      </c>
      <c r="BM1375">
        <v>1</v>
      </c>
      <c r="BN1375">
        <v>0</v>
      </c>
      <c r="BO1375">
        <v>0</v>
      </c>
      <c r="BP1375">
        <v>0</v>
      </c>
      <c r="BQ1375">
        <v>0</v>
      </c>
      <c r="BR1375">
        <v>0</v>
      </c>
      <c r="BS1375">
        <v>0</v>
      </c>
      <c r="BT1375" s="17">
        <v>0</v>
      </c>
      <c r="BU1375">
        <v>0</v>
      </c>
      <c r="BV1375">
        <v>0</v>
      </c>
      <c r="BW1375">
        <v>1</v>
      </c>
      <c r="BX1375" s="17">
        <v>0</v>
      </c>
      <c r="BY1375">
        <v>0</v>
      </c>
      <c r="BZ1375">
        <v>0</v>
      </c>
      <c r="CA1375">
        <v>0</v>
      </c>
      <c r="CB1375">
        <v>0</v>
      </c>
      <c r="CC1375" s="17">
        <v>0</v>
      </c>
      <c r="CD1375">
        <v>0</v>
      </c>
      <c r="CE1375">
        <v>0</v>
      </c>
      <c r="CF1375">
        <v>1</v>
      </c>
      <c r="CG1375">
        <v>1</v>
      </c>
      <c r="CH1375">
        <v>0</v>
      </c>
      <c r="CI1375">
        <v>0</v>
      </c>
      <c r="CJ1375">
        <v>0</v>
      </c>
      <c r="CK1375">
        <v>0</v>
      </c>
      <c r="CL1375">
        <v>0</v>
      </c>
      <c r="CM1375">
        <v>0</v>
      </c>
      <c r="CN1375">
        <v>1</v>
      </c>
      <c r="CO1375" s="17">
        <v>0</v>
      </c>
      <c r="CP1375">
        <v>0.29799999999999999</v>
      </c>
      <c r="CQ1375">
        <v>386</v>
      </c>
      <c r="CR1375">
        <v>1</v>
      </c>
      <c r="CS1375">
        <v>0</v>
      </c>
      <c r="CT1375">
        <v>11</v>
      </c>
      <c r="CZ1375" s="33" t="s">
        <v>85</v>
      </c>
    </row>
    <row r="1376" spans="1:104" x14ac:dyDescent="0.25">
      <c r="A1376">
        <v>1375</v>
      </c>
      <c r="B1376">
        <v>88</v>
      </c>
      <c r="C1376" s="24" t="s">
        <v>4186</v>
      </c>
      <c r="D1376" s="12">
        <v>8.9036271204958606</v>
      </c>
      <c r="E1376" s="13">
        <v>9.8885241231628826E-2</v>
      </c>
      <c r="F1376" s="7">
        <v>90.04</v>
      </c>
      <c r="G1376" s="7">
        <f t="shared" si="319"/>
        <v>8.8047418792642311</v>
      </c>
      <c r="H1376" s="15">
        <f t="shared" si="320"/>
        <v>9.00251236172749</v>
      </c>
      <c r="I1376" s="11">
        <f t="shared" si="310"/>
        <v>0.29685760397406696</v>
      </c>
      <c r="J1376" s="32">
        <f t="shared" si="311"/>
        <v>3.2969525097075406E-3</v>
      </c>
      <c r="K1376" s="32">
        <f t="shared" si="312"/>
        <v>303.31040470119052</v>
      </c>
      <c r="L1376" s="8">
        <v>1</v>
      </c>
      <c r="M1376" s="9">
        <v>0</v>
      </c>
      <c r="N1376" s="8">
        <v>1</v>
      </c>
      <c r="O1376" s="9">
        <v>0</v>
      </c>
      <c r="P1376" s="9">
        <v>0</v>
      </c>
      <c r="Q1376" s="9">
        <v>0</v>
      </c>
      <c r="R1376" s="9">
        <v>0</v>
      </c>
      <c r="S1376" s="8">
        <v>83900</v>
      </c>
      <c r="T1376" s="9">
        <v>9</v>
      </c>
      <c r="U1376" s="9">
        <f t="shared" si="321"/>
        <v>83890</v>
      </c>
      <c r="V1376" s="9">
        <f t="shared" si="322"/>
        <v>30</v>
      </c>
      <c r="W1376" s="7">
        <f t="shared" si="329"/>
        <v>4.42</v>
      </c>
      <c r="X1376" s="7">
        <f t="shared" si="330"/>
        <v>24.856999999999999</v>
      </c>
      <c r="Y1376" s="9">
        <v>0</v>
      </c>
      <c r="Z1376" s="9">
        <v>1</v>
      </c>
      <c r="AA1376" s="9">
        <v>0</v>
      </c>
      <c r="AB1376" s="9">
        <v>1</v>
      </c>
      <c r="AC1376" s="9">
        <v>0</v>
      </c>
      <c r="AD1376" s="29">
        <v>0</v>
      </c>
      <c r="AE1376" s="9">
        <v>1</v>
      </c>
      <c r="AF1376" s="9">
        <v>0</v>
      </c>
      <c r="AG1376" s="29">
        <v>0</v>
      </c>
      <c r="AH1376" s="9">
        <v>0</v>
      </c>
      <c r="AI1376" s="29">
        <v>1</v>
      </c>
      <c r="AJ1376" s="20">
        <v>1994</v>
      </c>
      <c r="AK1376" s="32">
        <f t="shared" si="331"/>
        <v>0.56299999999999994</v>
      </c>
      <c r="AL1376" s="32">
        <f t="shared" si="331"/>
        <v>9.4500000000000001E-2</v>
      </c>
      <c r="AM1376" s="32">
        <f t="shared" si="331"/>
        <v>0.23799999999999999</v>
      </c>
      <c r="AN1376" s="32">
        <f t="shared" si="331"/>
        <v>0.10449999999999997</v>
      </c>
      <c r="AO1376" s="174">
        <f t="shared" si="332"/>
        <v>0.44750000000000001</v>
      </c>
      <c r="AP1376" s="32">
        <f t="shared" si="333"/>
        <v>0.55249999999999999</v>
      </c>
      <c r="AQ1376" s="38">
        <v>0.75693600000000005</v>
      </c>
      <c r="AR1376" s="39">
        <f t="shared" si="334"/>
        <v>0.24306399999999995</v>
      </c>
      <c r="AS1376" t="s">
        <v>98</v>
      </c>
      <c r="AT1376" s="39" t="s">
        <v>98</v>
      </c>
      <c r="AU1376">
        <v>0</v>
      </c>
      <c r="AV1376" s="17">
        <v>1</v>
      </c>
      <c r="AW1376" s="38">
        <f t="shared" si="335"/>
        <v>0.41649999999999998</v>
      </c>
      <c r="AX1376" s="39">
        <f t="shared" si="336"/>
        <v>0.58350000000000002</v>
      </c>
      <c r="AY1376" s="17" t="s">
        <v>12</v>
      </c>
      <c r="AZ1376">
        <v>0</v>
      </c>
      <c r="BA1376">
        <v>0</v>
      </c>
      <c r="BB1376">
        <v>0</v>
      </c>
      <c r="BC1376">
        <v>0</v>
      </c>
      <c r="BD1376">
        <v>0</v>
      </c>
      <c r="BE1376">
        <v>1</v>
      </c>
      <c r="BF1376" s="17">
        <v>0</v>
      </c>
      <c r="BG1376">
        <v>0</v>
      </c>
      <c r="BH1376">
        <v>1</v>
      </c>
      <c r="BI1376" s="17">
        <v>0</v>
      </c>
      <c r="BJ1376">
        <v>397</v>
      </c>
      <c r="BK1376">
        <v>327</v>
      </c>
      <c r="BL1376" s="90">
        <f t="shared" si="337"/>
        <v>35.277000000000001</v>
      </c>
      <c r="BM1376">
        <v>1</v>
      </c>
      <c r="BN1376">
        <v>0</v>
      </c>
      <c r="BO1376">
        <v>0</v>
      </c>
      <c r="BP1376">
        <v>0</v>
      </c>
      <c r="BQ1376">
        <v>0</v>
      </c>
      <c r="BR1376">
        <v>0</v>
      </c>
      <c r="BS1376">
        <v>0</v>
      </c>
      <c r="BT1376" s="17">
        <v>0</v>
      </c>
      <c r="BU1376">
        <v>0</v>
      </c>
      <c r="BV1376">
        <v>0</v>
      </c>
      <c r="BW1376">
        <v>1</v>
      </c>
      <c r="BX1376" s="17">
        <v>0</v>
      </c>
      <c r="BY1376">
        <v>0</v>
      </c>
      <c r="BZ1376">
        <v>0</v>
      </c>
      <c r="CA1376">
        <v>0</v>
      </c>
      <c r="CB1376">
        <v>0</v>
      </c>
      <c r="CC1376" s="17">
        <v>0</v>
      </c>
      <c r="CD1376">
        <v>0</v>
      </c>
      <c r="CE1376">
        <v>0</v>
      </c>
      <c r="CF1376">
        <v>1</v>
      </c>
      <c r="CG1376">
        <v>1</v>
      </c>
      <c r="CH1376">
        <v>0</v>
      </c>
      <c r="CI1376">
        <v>0</v>
      </c>
      <c r="CJ1376">
        <v>0</v>
      </c>
      <c r="CK1376">
        <v>0</v>
      </c>
      <c r="CL1376">
        <v>0</v>
      </c>
      <c r="CM1376">
        <v>0</v>
      </c>
      <c r="CN1376">
        <v>1</v>
      </c>
      <c r="CO1376" s="17">
        <v>0</v>
      </c>
      <c r="CP1376">
        <v>0.29799999999999999</v>
      </c>
      <c r="CQ1376">
        <v>386</v>
      </c>
      <c r="CR1376">
        <v>1</v>
      </c>
      <c r="CS1376">
        <v>0</v>
      </c>
      <c r="CT1376">
        <v>11</v>
      </c>
      <c r="CZ1376" s="33" t="s">
        <v>85</v>
      </c>
    </row>
    <row r="1377" spans="1:104" x14ac:dyDescent="0.25">
      <c r="A1377">
        <v>1376</v>
      </c>
      <c r="B1377">
        <v>88</v>
      </c>
      <c r="C1377" s="24" t="s">
        <v>4186</v>
      </c>
      <c r="D1377" s="12">
        <v>10.548227346140379</v>
      </c>
      <c r="E1377" s="13">
        <v>7.38774852650258E-2</v>
      </c>
      <c r="F1377" s="7">
        <v>142.78</v>
      </c>
      <c r="G1377" s="7">
        <f t="shared" si="319"/>
        <v>10.474349860875353</v>
      </c>
      <c r="H1377" s="15">
        <f t="shared" si="320"/>
        <v>10.622104831405405</v>
      </c>
      <c r="I1377" s="11">
        <f t="shared" si="310"/>
        <v>0.44215539507582102</v>
      </c>
      <c r="J1377" s="32">
        <f t="shared" si="311"/>
        <v>3.0967600159393545E-3</v>
      </c>
      <c r="K1377" s="32">
        <f t="shared" si="312"/>
        <v>322.91814504607822</v>
      </c>
      <c r="L1377" s="8">
        <v>1</v>
      </c>
      <c r="M1377" s="9">
        <v>0</v>
      </c>
      <c r="N1377" s="8">
        <v>1</v>
      </c>
      <c r="O1377" s="9">
        <v>0</v>
      </c>
      <c r="P1377" s="9">
        <v>0</v>
      </c>
      <c r="Q1377" s="9">
        <v>0</v>
      </c>
      <c r="R1377" s="9">
        <v>0</v>
      </c>
      <c r="S1377" s="8">
        <v>83900</v>
      </c>
      <c r="T1377" s="9">
        <v>9</v>
      </c>
      <c r="U1377" s="9">
        <f t="shared" si="321"/>
        <v>83890</v>
      </c>
      <c r="V1377" s="9">
        <f t="shared" si="322"/>
        <v>30</v>
      </c>
      <c r="W1377" s="7">
        <f t="shared" si="329"/>
        <v>4.42</v>
      </c>
      <c r="X1377" s="7">
        <f t="shared" si="330"/>
        <v>24.856999999999999</v>
      </c>
      <c r="Y1377" s="9">
        <v>0</v>
      </c>
      <c r="Z1377" s="9">
        <v>1</v>
      </c>
      <c r="AA1377" s="9">
        <v>0</v>
      </c>
      <c r="AB1377" s="9">
        <v>1</v>
      </c>
      <c r="AC1377" s="9">
        <v>0</v>
      </c>
      <c r="AD1377" s="29">
        <v>0</v>
      </c>
      <c r="AE1377" s="9">
        <v>1</v>
      </c>
      <c r="AF1377" s="9">
        <v>0</v>
      </c>
      <c r="AG1377" s="29">
        <v>0</v>
      </c>
      <c r="AH1377" s="9">
        <v>0</v>
      </c>
      <c r="AI1377" s="29">
        <v>1</v>
      </c>
      <c r="AJ1377" s="20">
        <v>1994</v>
      </c>
      <c r="AK1377" s="32">
        <f t="shared" si="331"/>
        <v>0.56299999999999994</v>
      </c>
      <c r="AL1377" s="32">
        <f t="shared" si="331"/>
        <v>9.4500000000000001E-2</v>
      </c>
      <c r="AM1377" s="32">
        <f t="shared" si="331"/>
        <v>0.23799999999999999</v>
      </c>
      <c r="AN1377" s="32">
        <f t="shared" si="331"/>
        <v>0.10449999999999997</v>
      </c>
      <c r="AO1377" s="174">
        <f t="shared" si="332"/>
        <v>0.44750000000000001</v>
      </c>
      <c r="AP1377" s="32">
        <f t="shared" si="333"/>
        <v>0.55249999999999999</v>
      </c>
      <c r="AQ1377" s="38">
        <v>0.75693600000000005</v>
      </c>
      <c r="AR1377" s="39">
        <f t="shared" si="334"/>
        <v>0.24306399999999995</v>
      </c>
      <c r="AS1377" t="s">
        <v>98</v>
      </c>
      <c r="AT1377" s="39" t="s">
        <v>98</v>
      </c>
      <c r="AU1377">
        <v>0</v>
      </c>
      <c r="AV1377" s="17">
        <v>1</v>
      </c>
      <c r="AW1377" s="38">
        <f t="shared" si="335"/>
        <v>0.41649999999999998</v>
      </c>
      <c r="AX1377" s="39">
        <f t="shared" si="336"/>
        <v>0.58350000000000002</v>
      </c>
      <c r="AY1377" s="17" t="s">
        <v>12</v>
      </c>
      <c r="AZ1377">
        <v>0</v>
      </c>
      <c r="BA1377">
        <v>0</v>
      </c>
      <c r="BB1377">
        <v>0</v>
      </c>
      <c r="BC1377">
        <v>0</v>
      </c>
      <c r="BD1377">
        <v>0</v>
      </c>
      <c r="BE1377">
        <v>1</v>
      </c>
      <c r="BF1377" s="17">
        <v>0</v>
      </c>
      <c r="BG1377">
        <v>0</v>
      </c>
      <c r="BH1377">
        <v>1</v>
      </c>
      <c r="BI1377" s="17">
        <v>0</v>
      </c>
      <c r="BJ1377">
        <v>397</v>
      </c>
      <c r="BK1377">
        <v>327</v>
      </c>
      <c r="BL1377" s="90">
        <f t="shared" si="337"/>
        <v>35.277000000000001</v>
      </c>
      <c r="BM1377">
        <v>1</v>
      </c>
      <c r="BN1377">
        <v>0</v>
      </c>
      <c r="BO1377">
        <v>0</v>
      </c>
      <c r="BP1377">
        <v>0</v>
      </c>
      <c r="BQ1377">
        <v>0</v>
      </c>
      <c r="BR1377">
        <v>0</v>
      </c>
      <c r="BS1377">
        <v>0</v>
      </c>
      <c r="BT1377" s="17">
        <v>0</v>
      </c>
      <c r="BU1377">
        <v>0</v>
      </c>
      <c r="BV1377">
        <v>0</v>
      </c>
      <c r="BW1377">
        <v>1</v>
      </c>
      <c r="BX1377" s="17">
        <v>0</v>
      </c>
      <c r="BY1377">
        <v>0</v>
      </c>
      <c r="BZ1377">
        <v>0</v>
      </c>
      <c r="CA1377">
        <v>0</v>
      </c>
      <c r="CB1377">
        <v>0</v>
      </c>
      <c r="CC1377" s="17">
        <v>0</v>
      </c>
      <c r="CD1377">
        <v>0</v>
      </c>
      <c r="CE1377">
        <v>0</v>
      </c>
      <c r="CF1377">
        <v>1</v>
      </c>
      <c r="CG1377">
        <v>1</v>
      </c>
      <c r="CH1377">
        <v>0</v>
      </c>
      <c r="CI1377">
        <v>0</v>
      </c>
      <c r="CJ1377">
        <v>0</v>
      </c>
      <c r="CK1377">
        <v>0</v>
      </c>
      <c r="CL1377">
        <v>0</v>
      </c>
      <c r="CM1377">
        <v>0</v>
      </c>
      <c r="CN1377">
        <v>1</v>
      </c>
      <c r="CO1377" s="17">
        <v>0</v>
      </c>
      <c r="CP1377">
        <v>0.29799999999999999</v>
      </c>
      <c r="CQ1377">
        <v>386</v>
      </c>
      <c r="CR1377">
        <v>1</v>
      </c>
      <c r="CS1377">
        <v>0</v>
      </c>
      <c r="CT1377">
        <v>11</v>
      </c>
      <c r="CZ1377" s="33" t="s">
        <v>85</v>
      </c>
    </row>
    <row r="1378" spans="1:104" x14ac:dyDescent="0.25">
      <c r="A1378">
        <v>1377</v>
      </c>
      <c r="B1378">
        <v>88</v>
      </c>
      <c r="C1378" s="24" t="s">
        <v>4186</v>
      </c>
      <c r="D1378" s="12">
        <v>6.7770438721748372</v>
      </c>
      <c r="E1378" s="13">
        <v>0.16634864683787029</v>
      </c>
      <c r="F1378" s="7">
        <v>40.74</v>
      </c>
      <c r="G1378" s="7">
        <f t="shared" si="319"/>
        <v>6.6106952253369666</v>
      </c>
      <c r="H1378" s="15">
        <f t="shared" si="320"/>
        <v>6.9433925190127077</v>
      </c>
      <c r="I1378" s="11">
        <f t="shared" si="310"/>
        <v>6.8843919891843561E-2</v>
      </c>
      <c r="J1378" s="32">
        <f t="shared" si="311"/>
        <v>1.6898360307276278E-3</v>
      </c>
      <c r="K1378" s="32">
        <f t="shared" si="312"/>
        <v>591.77339210207822</v>
      </c>
      <c r="L1378" s="8">
        <v>1</v>
      </c>
      <c r="M1378" s="9">
        <v>0</v>
      </c>
      <c r="N1378" s="8">
        <v>1</v>
      </c>
      <c r="O1378" s="9">
        <v>0</v>
      </c>
      <c r="P1378" s="9">
        <v>0</v>
      </c>
      <c r="Q1378" s="9">
        <v>0</v>
      </c>
      <c r="R1378" s="9">
        <v>0</v>
      </c>
      <c r="S1378" s="8">
        <v>348546</v>
      </c>
      <c r="T1378" s="9">
        <v>9</v>
      </c>
      <c r="U1378" s="9">
        <f t="shared" si="321"/>
        <v>348536</v>
      </c>
      <c r="V1378" s="9">
        <f t="shared" si="322"/>
        <v>30</v>
      </c>
      <c r="W1378" s="7">
        <f t="shared" si="329"/>
        <v>4.8174999999999999</v>
      </c>
      <c r="X1378" s="7">
        <f t="shared" si="330"/>
        <v>23.59</v>
      </c>
      <c r="Y1378" s="9">
        <v>0</v>
      </c>
      <c r="Z1378" s="9">
        <v>1</v>
      </c>
      <c r="AA1378" s="9">
        <v>0</v>
      </c>
      <c r="AB1378" s="9">
        <v>1</v>
      </c>
      <c r="AC1378" s="9">
        <v>0</v>
      </c>
      <c r="AD1378" s="29">
        <v>0</v>
      </c>
      <c r="AE1378" s="9">
        <v>1</v>
      </c>
      <c r="AF1378" s="9">
        <v>0</v>
      </c>
      <c r="AG1378" s="29">
        <v>0</v>
      </c>
      <c r="AH1378" s="9">
        <v>0</v>
      </c>
      <c r="AI1378" s="29">
        <v>1</v>
      </c>
      <c r="AJ1378" s="20">
        <v>1994</v>
      </c>
      <c r="AK1378" s="32">
        <f t="shared" si="331"/>
        <v>0.48799999999999999</v>
      </c>
      <c r="AL1378" s="32">
        <f t="shared" si="331"/>
        <v>0.1225</v>
      </c>
      <c r="AM1378" s="32">
        <f t="shared" si="331"/>
        <v>0.32750000000000001</v>
      </c>
      <c r="AN1378" s="32">
        <f t="shared" si="331"/>
        <v>6.2E-2</v>
      </c>
      <c r="AO1378" s="174">
        <f t="shared" si="332"/>
        <v>0.44750000000000001</v>
      </c>
      <c r="AP1378" s="32">
        <f t="shared" si="333"/>
        <v>0.55249999999999999</v>
      </c>
      <c r="AQ1378" s="38">
        <v>0.75693600000000005</v>
      </c>
      <c r="AR1378" s="39">
        <f t="shared" si="334"/>
        <v>0.24306399999999995</v>
      </c>
      <c r="AS1378" t="s">
        <v>98</v>
      </c>
      <c r="AT1378" s="39" t="s">
        <v>98</v>
      </c>
      <c r="AU1378">
        <v>0</v>
      </c>
      <c r="AV1378" s="17">
        <v>1</v>
      </c>
      <c r="AW1378" s="38">
        <f t="shared" si="335"/>
        <v>0.38650000000000007</v>
      </c>
      <c r="AX1378" s="39">
        <f t="shared" si="336"/>
        <v>0.61349999999999993</v>
      </c>
      <c r="AY1378" s="17" t="s">
        <v>12</v>
      </c>
      <c r="AZ1378">
        <v>0</v>
      </c>
      <c r="BA1378">
        <v>0</v>
      </c>
      <c r="BB1378">
        <v>0</v>
      </c>
      <c r="BC1378">
        <v>0</v>
      </c>
      <c r="BD1378">
        <v>0</v>
      </c>
      <c r="BE1378">
        <v>1</v>
      </c>
      <c r="BF1378" s="17">
        <v>0</v>
      </c>
      <c r="BG1378">
        <v>0</v>
      </c>
      <c r="BH1378">
        <v>1</v>
      </c>
      <c r="BI1378" s="17">
        <v>0</v>
      </c>
      <c r="BJ1378">
        <v>397</v>
      </c>
      <c r="BK1378">
        <v>327</v>
      </c>
      <c r="BL1378" s="90">
        <f t="shared" si="337"/>
        <v>34.407499999999999</v>
      </c>
      <c r="BM1378">
        <v>0</v>
      </c>
      <c r="BN1378">
        <v>0</v>
      </c>
      <c r="BO1378">
        <v>0</v>
      </c>
      <c r="BP1378">
        <v>0</v>
      </c>
      <c r="BQ1378">
        <v>0</v>
      </c>
      <c r="BR1378">
        <v>1</v>
      </c>
      <c r="BS1378">
        <v>0</v>
      </c>
      <c r="BT1378" s="17">
        <v>0</v>
      </c>
      <c r="BU1378">
        <v>0</v>
      </c>
      <c r="BV1378">
        <v>0</v>
      </c>
      <c r="BW1378">
        <v>1</v>
      </c>
      <c r="BX1378" s="17">
        <v>0</v>
      </c>
      <c r="BY1378">
        <v>0</v>
      </c>
      <c r="BZ1378">
        <v>0</v>
      </c>
      <c r="CA1378">
        <v>0</v>
      </c>
      <c r="CB1378">
        <v>0</v>
      </c>
      <c r="CC1378" s="17">
        <v>0</v>
      </c>
      <c r="CD1378">
        <v>0</v>
      </c>
      <c r="CE1378">
        <v>0</v>
      </c>
      <c r="CF1378">
        <v>1</v>
      </c>
      <c r="CG1378">
        <v>1</v>
      </c>
      <c r="CH1378">
        <v>0</v>
      </c>
      <c r="CI1378">
        <v>0</v>
      </c>
      <c r="CJ1378">
        <v>0</v>
      </c>
      <c r="CK1378">
        <v>0</v>
      </c>
      <c r="CL1378">
        <v>0</v>
      </c>
      <c r="CM1378">
        <v>0</v>
      </c>
      <c r="CN1378">
        <v>1</v>
      </c>
      <c r="CO1378" s="17">
        <v>0</v>
      </c>
      <c r="CP1378">
        <v>0.29799999999999999</v>
      </c>
      <c r="CQ1378">
        <v>386</v>
      </c>
      <c r="CR1378">
        <v>1</v>
      </c>
      <c r="CS1378">
        <v>0</v>
      </c>
      <c r="CT1378">
        <v>11</v>
      </c>
      <c r="CZ1378" s="33" t="s">
        <v>85</v>
      </c>
    </row>
    <row r="1379" spans="1:104" x14ac:dyDescent="0.25">
      <c r="A1379">
        <v>1378</v>
      </c>
      <c r="B1379">
        <v>88</v>
      </c>
      <c r="C1379" s="24" t="s">
        <v>4186</v>
      </c>
      <c r="D1379" s="12">
        <v>6.9113307397686619</v>
      </c>
      <c r="E1379" s="13">
        <v>0.10795580661931679</v>
      </c>
      <c r="F1379" s="7">
        <v>64.02</v>
      </c>
      <c r="G1379" s="7">
        <f t="shared" si="319"/>
        <v>6.8033749331493452</v>
      </c>
      <c r="H1379" s="15">
        <f t="shared" si="320"/>
        <v>7.0192865463879786</v>
      </c>
      <c r="I1379" s="11">
        <f t="shared" si="310"/>
        <v>0.10780855696854749</v>
      </c>
      <c r="J1379" s="32">
        <f t="shared" si="311"/>
        <v>1.6839824581153938E-3</v>
      </c>
      <c r="K1379" s="32">
        <f t="shared" si="312"/>
        <v>593.83041383883324</v>
      </c>
      <c r="L1379" s="8">
        <v>1</v>
      </c>
      <c r="M1379" s="9">
        <v>0</v>
      </c>
      <c r="N1379" s="8">
        <v>1</v>
      </c>
      <c r="O1379" s="9">
        <v>0</v>
      </c>
      <c r="P1379" s="9">
        <v>0</v>
      </c>
      <c r="Q1379" s="9">
        <v>0</v>
      </c>
      <c r="R1379" s="9">
        <v>0</v>
      </c>
      <c r="S1379" s="8">
        <v>348546</v>
      </c>
      <c r="T1379" s="9">
        <v>9</v>
      </c>
      <c r="U1379" s="9">
        <f t="shared" si="321"/>
        <v>348536</v>
      </c>
      <c r="V1379" s="9">
        <f t="shared" si="322"/>
        <v>30</v>
      </c>
      <c r="W1379" s="7">
        <f t="shared" si="329"/>
        <v>4.8174999999999999</v>
      </c>
      <c r="X1379" s="7">
        <f t="shared" si="330"/>
        <v>23.59</v>
      </c>
      <c r="Y1379" s="9">
        <v>0</v>
      </c>
      <c r="Z1379" s="9">
        <v>1</v>
      </c>
      <c r="AA1379" s="9">
        <v>0</v>
      </c>
      <c r="AB1379" s="9">
        <v>1</v>
      </c>
      <c r="AC1379" s="9">
        <v>0</v>
      </c>
      <c r="AD1379" s="29">
        <v>0</v>
      </c>
      <c r="AE1379" s="9">
        <v>1</v>
      </c>
      <c r="AF1379" s="9">
        <v>0</v>
      </c>
      <c r="AG1379" s="29">
        <v>0</v>
      </c>
      <c r="AH1379" s="9">
        <v>0</v>
      </c>
      <c r="AI1379" s="29">
        <v>1</v>
      </c>
      <c r="AJ1379" s="20">
        <v>1994</v>
      </c>
      <c r="AK1379" s="32">
        <f t="shared" si="331"/>
        <v>0.48799999999999999</v>
      </c>
      <c r="AL1379" s="32">
        <f t="shared" si="331"/>
        <v>0.1225</v>
      </c>
      <c r="AM1379" s="32">
        <f t="shared" si="331"/>
        <v>0.32750000000000001</v>
      </c>
      <c r="AN1379" s="32">
        <f t="shared" si="331"/>
        <v>6.2E-2</v>
      </c>
      <c r="AO1379" s="174">
        <f t="shared" si="332"/>
        <v>0.44750000000000001</v>
      </c>
      <c r="AP1379" s="32">
        <f t="shared" si="333"/>
        <v>0.55249999999999999</v>
      </c>
      <c r="AQ1379" s="38">
        <v>0.75693600000000005</v>
      </c>
      <c r="AR1379" s="39">
        <f t="shared" si="334"/>
        <v>0.24306399999999995</v>
      </c>
      <c r="AS1379" t="s">
        <v>98</v>
      </c>
      <c r="AT1379" s="39" t="s">
        <v>98</v>
      </c>
      <c r="AU1379">
        <v>0</v>
      </c>
      <c r="AV1379" s="17">
        <v>1</v>
      </c>
      <c r="AW1379" s="38">
        <f t="shared" si="335"/>
        <v>0.38650000000000007</v>
      </c>
      <c r="AX1379" s="39">
        <f t="shared" si="336"/>
        <v>0.61349999999999993</v>
      </c>
      <c r="AY1379" s="17" t="s">
        <v>12</v>
      </c>
      <c r="AZ1379">
        <v>0</v>
      </c>
      <c r="BA1379">
        <v>0</v>
      </c>
      <c r="BB1379">
        <v>0</v>
      </c>
      <c r="BC1379">
        <v>0</v>
      </c>
      <c r="BD1379">
        <v>0</v>
      </c>
      <c r="BE1379">
        <v>1</v>
      </c>
      <c r="BF1379" s="17">
        <v>0</v>
      </c>
      <c r="BG1379">
        <v>0</v>
      </c>
      <c r="BH1379">
        <v>1</v>
      </c>
      <c r="BI1379" s="17">
        <v>0</v>
      </c>
      <c r="BJ1379">
        <v>397</v>
      </c>
      <c r="BK1379">
        <v>327</v>
      </c>
      <c r="BL1379" s="90">
        <f t="shared" si="337"/>
        <v>34.407499999999999</v>
      </c>
      <c r="BM1379">
        <v>0</v>
      </c>
      <c r="BN1379">
        <v>0</v>
      </c>
      <c r="BO1379">
        <v>0</v>
      </c>
      <c r="BP1379">
        <v>0</v>
      </c>
      <c r="BQ1379">
        <v>0</v>
      </c>
      <c r="BR1379">
        <v>1</v>
      </c>
      <c r="BS1379">
        <v>0</v>
      </c>
      <c r="BT1379" s="17">
        <v>0</v>
      </c>
      <c r="BU1379">
        <v>0</v>
      </c>
      <c r="BV1379">
        <v>0</v>
      </c>
      <c r="BW1379">
        <v>1</v>
      </c>
      <c r="BX1379" s="17">
        <v>0</v>
      </c>
      <c r="BY1379">
        <v>0</v>
      </c>
      <c r="BZ1379">
        <v>0</v>
      </c>
      <c r="CA1379">
        <v>0</v>
      </c>
      <c r="CB1379">
        <v>0</v>
      </c>
      <c r="CC1379" s="17">
        <v>0</v>
      </c>
      <c r="CD1379">
        <v>0</v>
      </c>
      <c r="CE1379">
        <v>0</v>
      </c>
      <c r="CF1379">
        <v>1</v>
      </c>
      <c r="CG1379">
        <v>1</v>
      </c>
      <c r="CH1379">
        <v>0</v>
      </c>
      <c r="CI1379">
        <v>0</v>
      </c>
      <c r="CJ1379">
        <v>0</v>
      </c>
      <c r="CK1379">
        <v>0</v>
      </c>
      <c r="CL1379">
        <v>0</v>
      </c>
      <c r="CM1379">
        <v>0</v>
      </c>
      <c r="CN1379">
        <v>1</v>
      </c>
      <c r="CO1379" s="17">
        <v>0</v>
      </c>
      <c r="CP1379">
        <v>0.29799999999999999</v>
      </c>
      <c r="CQ1379">
        <v>386</v>
      </c>
      <c r="CR1379">
        <v>1</v>
      </c>
      <c r="CS1379">
        <v>0</v>
      </c>
      <c r="CT1379">
        <v>11</v>
      </c>
      <c r="CZ1379" s="33" t="s">
        <v>85</v>
      </c>
    </row>
    <row r="1380" spans="1:104" x14ac:dyDescent="0.25">
      <c r="A1380">
        <v>1379</v>
      </c>
      <c r="B1380">
        <v>88</v>
      </c>
      <c r="C1380" s="24" t="s">
        <v>4186</v>
      </c>
      <c r="D1380" s="12">
        <v>16.31852818876278</v>
      </c>
      <c r="E1380" s="13">
        <v>0.17168362113374841</v>
      </c>
      <c r="F1380" s="7">
        <v>95.05</v>
      </c>
      <c r="G1380" s="7">
        <f t="shared" si="319"/>
        <v>16.146844567629032</v>
      </c>
      <c r="H1380" s="15">
        <f t="shared" si="320"/>
        <v>16.490211809896529</v>
      </c>
      <c r="I1380" s="11">
        <f t="shared" si="310"/>
        <v>0.15895393323910684</v>
      </c>
      <c r="J1380" s="32">
        <f t="shared" si="311"/>
        <v>1.6723191292909712E-3</v>
      </c>
      <c r="K1380" s="32">
        <f t="shared" si="312"/>
        <v>597.97199140093517</v>
      </c>
      <c r="L1380" s="8">
        <v>1</v>
      </c>
      <c r="M1380" s="9">
        <v>0</v>
      </c>
      <c r="N1380" s="8">
        <v>1</v>
      </c>
      <c r="O1380" s="9">
        <v>0</v>
      </c>
      <c r="P1380" s="9">
        <v>0</v>
      </c>
      <c r="Q1380" s="9">
        <v>0</v>
      </c>
      <c r="R1380" s="9">
        <v>0</v>
      </c>
      <c r="S1380" s="8">
        <v>348546</v>
      </c>
      <c r="T1380" s="9">
        <v>9</v>
      </c>
      <c r="U1380" s="9">
        <f t="shared" si="321"/>
        <v>348536</v>
      </c>
      <c r="V1380" s="9">
        <f t="shared" si="322"/>
        <v>30</v>
      </c>
      <c r="W1380" s="7">
        <f t="shared" si="329"/>
        <v>4.8174999999999999</v>
      </c>
      <c r="X1380" s="7">
        <f t="shared" si="330"/>
        <v>23.59</v>
      </c>
      <c r="Y1380" s="9">
        <v>0</v>
      </c>
      <c r="Z1380" s="9">
        <v>1</v>
      </c>
      <c r="AA1380" s="9">
        <v>0</v>
      </c>
      <c r="AB1380" s="9">
        <v>1</v>
      </c>
      <c r="AC1380" s="9">
        <v>0</v>
      </c>
      <c r="AD1380" s="29">
        <v>0</v>
      </c>
      <c r="AE1380" s="9">
        <v>1</v>
      </c>
      <c r="AF1380" s="9">
        <v>0</v>
      </c>
      <c r="AG1380" s="29">
        <v>0</v>
      </c>
      <c r="AH1380" s="9">
        <v>0</v>
      </c>
      <c r="AI1380" s="29">
        <v>1</v>
      </c>
      <c r="AJ1380" s="20">
        <v>1994</v>
      </c>
      <c r="AK1380" s="32">
        <f t="shared" si="331"/>
        <v>0.48799999999999999</v>
      </c>
      <c r="AL1380" s="32">
        <f t="shared" si="331"/>
        <v>0.1225</v>
      </c>
      <c r="AM1380" s="32">
        <f t="shared" si="331"/>
        <v>0.32750000000000001</v>
      </c>
      <c r="AN1380" s="32">
        <f t="shared" si="331"/>
        <v>6.2E-2</v>
      </c>
      <c r="AO1380" s="174">
        <f t="shared" si="332"/>
        <v>0.44750000000000001</v>
      </c>
      <c r="AP1380" s="32">
        <f t="shared" si="333"/>
        <v>0.55249999999999999</v>
      </c>
      <c r="AQ1380" s="38">
        <v>0.75693600000000005</v>
      </c>
      <c r="AR1380" s="39">
        <f t="shared" si="334"/>
        <v>0.24306399999999995</v>
      </c>
      <c r="AS1380" t="s">
        <v>98</v>
      </c>
      <c r="AT1380" s="39" t="s">
        <v>98</v>
      </c>
      <c r="AU1380">
        <v>0</v>
      </c>
      <c r="AV1380" s="17">
        <v>1</v>
      </c>
      <c r="AW1380" s="38">
        <f t="shared" si="335"/>
        <v>0.38650000000000007</v>
      </c>
      <c r="AX1380" s="39">
        <f t="shared" si="336"/>
        <v>0.61349999999999993</v>
      </c>
      <c r="AY1380" s="17" t="s">
        <v>12</v>
      </c>
      <c r="AZ1380">
        <v>0</v>
      </c>
      <c r="BA1380">
        <v>0</v>
      </c>
      <c r="BB1380">
        <v>0</v>
      </c>
      <c r="BC1380">
        <v>0</v>
      </c>
      <c r="BD1380">
        <v>0</v>
      </c>
      <c r="BE1380">
        <v>1</v>
      </c>
      <c r="BF1380" s="17">
        <v>0</v>
      </c>
      <c r="BG1380">
        <v>0</v>
      </c>
      <c r="BH1380">
        <v>1</v>
      </c>
      <c r="BI1380" s="17">
        <v>0</v>
      </c>
      <c r="BJ1380">
        <v>397</v>
      </c>
      <c r="BK1380">
        <v>327</v>
      </c>
      <c r="BL1380" s="90">
        <f t="shared" si="337"/>
        <v>34.407499999999999</v>
      </c>
      <c r="BM1380">
        <v>0</v>
      </c>
      <c r="BN1380">
        <v>0</v>
      </c>
      <c r="BO1380">
        <v>0</v>
      </c>
      <c r="BP1380">
        <v>0</v>
      </c>
      <c r="BQ1380">
        <v>0</v>
      </c>
      <c r="BR1380">
        <v>1</v>
      </c>
      <c r="BS1380">
        <v>0</v>
      </c>
      <c r="BT1380" s="17">
        <v>0</v>
      </c>
      <c r="BU1380">
        <v>0</v>
      </c>
      <c r="BV1380">
        <v>0</v>
      </c>
      <c r="BW1380">
        <v>1</v>
      </c>
      <c r="BX1380" s="17">
        <v>0</v>
      </c>
      <c r="BY1380">
        <v>0</v>
      </c>
      <c r="BZ1380">
        <v>0</v>
      </c>
      <c r="CA1380">
        <v>0</v>
      </c>
      <c r="CB1380">
        <v>0</v>
      </c>
      <c r="CC1380" s="17">
        <v>0</v>
      </c>
      <c r="CD1380">
        <v>0</v>
      </c>
      <c r="CE1380">
        <v>0</v>
      </c>
      <c r="CF1380">
        <v>1</v>
      </c>
      <c r="CG1380">
        <v>1</v>
      </c>
      <c r="CH1380">
        <v>0</v>
      </c>
      <c r="CI1380">
        <v>0</v>
      </c>
      <c r="CJ1380">
        <v>0</v>
      </c>
      <c r="CK1380">
        <v>0</v>
      </c>
      <c r="CL1380">
        <v>0</v>
      </c>
      <c r="CM1380">
        <v>0</v>
      </c>
      <c r="CN1380">
        <v>1</v>
      </c>
      <c r="CO1380" s="17">
        <v>0</v>
      </c>
      <c r="CP1380">
        <v>0.29799999999999999</v>
      </c>
      <c r="CQ1380">
        <v>386</v>
      </c>
      <c r="CR1380">
        <v>1</v>
      </c>
      <c r="CS1380">
        <v>0</v>
      </c>
      <c r="CT1380">
        <v>11</v>
      </c>
      <c r="CZ1380" s="33" t="s">
        <v>85</v>
      </c>
    </row>
    <row r="1381" spans="1:104" x14ac:dyDescent="0.25">
      <c r="A1381">
        <v>1380</v>
      </c>
      <c r="B1381">
        <v>88</v>
      </c>
      <c r="C1381" s="24" t="s">
        <v>4186</v>
      </c>
      <c r="D1381" s="12">
        <v>9.2245393673051623</v>
      </c>
      <c r="E1381" s="13">
        <v>0.10232434129012941</v>
      </c>
      <c r="F1381" s="7">
        <v>90.15</v>
      </c>
      <c r="G1381" s="7">
        <f t="shared" si="319"/>
        <v>9.1222150260150325</v>
      </c>
      <c r="H1381" s="15">
        <f t="shared" si="320"/>
        <v>9.3268637085952921</v>
      </c>
      <c r="I1381" s="11">
        <f t="shared" si="310"/>
        <v>0.15095124115594152</v>
      </c>
      <c r="J1381" s="32">
        <f t="shared" si="311"/>
        <v>1.6744452707259181E-3</v>
      </c>
      <c r="K1381" s="32">
        <f t="shared" si="312"/>
        <v>597.21271126793681</v>
      </c>
      <c r="L1381" s="8">
        <v>1</v>
      </c>
      <c r="M1381" s="9">
        <v>0</v>
      </c>
      <c r="N1381" s="8">
        <v>1</v>
      </c>
      <c r="O1381" s="9">
        <v>0</v>
      </c>
      <c r="P1381" s="9">
        <v>0</v>
      </c>
      <c r="Q1381" s="9">
        <v>0</v>
      </c>
      <c r="R1381" s="9">
        <v>0</v>
      </c>
      <c r="S1381" s="8">
        <v>348546</v>
      </c>
      <c r="T1381" s="9">
        <v>9</v>
      </c>
      <c r="U1381" s="9">
        <f t="shared" si="321"/>
        <v>348536</v>
      </c>
      <c r="V1381" s="9">
        <f t="shared" si="322"/>
        <v>30</v>
      </c>
      <c r="W1381" s="7">
        <f t="shared" si="329"/>
        <v>4.8174999999999999</v>
      </c>
      <c r="X1381" s="7">
        <f t="shared" si="330"/>
        <v>23.59</v>
      </c>
      <c r="Y1381" s="9">
        <v>0</v>
      </c>
      <c r="Z1381" s="9">
        <v>1</v>
      </c>
      <c r="AA1381" s="9">
        <v>0</v>
      </c>
      <c r="AB1381" s="9">
        <v>1</v>
      </c>
      <c r="AC1381" s="9">
        <v>0</v>
      </c>
      <c r="AD1381" s="29">
        <v>0</v>
      </c>
      <c r="AE1381" s="9">
        <v>1</v>
      </c>
      <c r="AF1381" s="9">
        <v>0</v>
      </c>
      <c r="AG1381" s="29">
        <v>0</v>
      </c>
      <c r="AH1381" s="9">
        <v>0</v>
      </c>
      <c r="AI1381" s="29">
        <v>1</v>
      </c>
      <c r="AJ1381" s="20">
        <v>1994</v>
      </c>
      <c r="AK1381" s="32">
        <f t="shared" si="331"/>
        <v>0.48799999999999999</v>
      </c>
      <c r="AL1381" s="32">
        <f t="shared" si="331"/>
        <v>0.1225</v>
      </c>
      <c r="AM1381" s="32">
        <f t="shared" si="331"/>
        <v>0.32750000000000001</v>
      </c>
      <c r="AN1381" s="32">
        <f t="shared" si="331"/>
        <v>6.2E-2</v>
      </c>
      <c r="AO1381" s="174">
        <f t="shared" si="332"/>
        <v>0.44750000000000001</v>
      </c>
      <c r="AP1381" s="32">
        <f t="shared" si="333"/>
        <v>0.55249999999999999</v>
      </c>
      <c r="AQ1381" s="38">
        <v>0.75693600000000005</v>
      </c>
      <c r="AR1381" s="39">
        <f t="shared" si="334"/>
        <v>0.24306399999999995</v>
      </c>
      <c r="AS1381" t="s">
        <v>98</v>
      </c>
      <c r="AT1381" s="39" t="s">
        <v>98</v>
      </c>
      <c r="AU1381">
        <v>0</v>
      </c>
      <c r="AV1381" s="17">
        <v>1</v>
      </c>
      <c r="AW1381" s="38">
        <f t="shared" si="335"/>
        <v>0.38650000000000007</v>
      </c>
      <c r="AX1381" s="39">
        <f t="shared" si="336"/>
        <v>0.61349999999999993</v>
      </c>
      <c r="AY1381" s="17" t="s">
        <v>12</v>
      </c>
      <c r="AZ1381">
        <v>0</v>
      </c>
      <c r="BA1381">
        <v>0</v>
      </c>
      <c r="BB1381">
        <v>0</v>
      </c>
      <c r="BC1381">
        <v>0</v>
      </c>
      <c r="BD1381">
        <v>0</v>
      </c>
      <c r="BE1381">
        <v>1</v>
      </c>
      <c r="BF1381" s="17">
        <v>0</v>
      </c>
      <c r="BG1381">
        <v>0</v>
      </c>
      <c r="BH1381">
        <v>1</v>
      </c>
      <c r="BI1381" s="17">
        <v>0</v>
      </c>
      <c r="BJ1381">
        <v>397</v>
      </c>
      <c r="BK1381">
        <v>327</v>
      </c>
      <c r="BL1381" s="90">
        <f t="shared" si="337"/>
        <v>34.407499999999999</v>
      </c>
      <c r="BM1381">
        <v>0</v>
      </c>
      <c r="BN1381">
        <v>0</v>
      </c>
      <c r="BO1381">
        <v>0</v>
      </c>
      <c r="BP1381">
        <v>0</v>
      </c>
      <c r="BQ1381">
        <v>0</v>
      </c>
      <c r="BR1381">
        <v>1</v>
      </c>
      <c r="BS1381">
        <v>0</v>
      </c>
      <c r="BT1381" s="17">
        <v>0</v>
      </c>
      <c r="BU1381">
        <v>0</v>
      </c>
      <c r="BV1381">
        <v>0</v>
      </c>
      <c r="BW1381">
        <v>1</v>
      </c>
      <c r="BX1381" s="17">
        <v>0</v>
      </c>
      <c r="BY1381">
        <v>0</v>
      </c>
      <c r="BZ1381">
        <v>0</v>
      </c>
      <c r="CA1381">
        <v>0</v>
      </c>
      <c r="CB1381">
        <v>0</v>
      </c>
      <c r="CC1381" s="17">
        <v>0</v>
      </c>
      <c r="CD1381">
        <v>0</v>
      </c>
      <c r="CE1381">
        <v>0</v>
      </c>
      <c r="CF1381">
        <v>1</v>
      </c>
      <c r="CG1381">
        <v>1</v>
      </c>
      <c r="CH1381">
        <v>0</v>
      </c>
      <c r="CI1381">
        <v>0</v>
      </c>
      <c r="CJ1381">
        <v>0</v>
      </c>
      <c r="CK1381">
        <v>0</v>
      </c>
      <c r="CL1381">
        <v>0</v>
      </c>
      <c r="CM1381">
        <v>0</v>
      </c>
      <c r="CN1381">
        <v>1</v>
      </c>
      <c r="CO1381" s="17">
        <v>0</v>
      </c>
      <c r="CP1381">
        <v>0.29799999999999999</v>
      </c>
      <c r="CQ1381">
        <v>386</v>
      </c>
      <c r="CR1381">
        <v>1</v>
      </c>
      <c r="CS1381">
        <v>0</v>
      </c>
      <c r="CT1381">
        <v>11</v>
      </c>
      <c r="CZ1381" s="33" t="s">
        <v>85</v>
      </c>
    </row>
    <row r="1382" spans="1:104" x14ac:dyDescent="0.25">
      <c r="A1382">
        <v>1381</v>
      </c>
      <c r="B1382">
        <v>88</v>
      </c>
      <c r="C1382" s="24" t="s">
        <v>4186</v>
      </c>
      <c r="D1382" s="12">
        <v>11.360513839726179</v>
      </c>
      <c r="E1382" s="13">
        <v>8.5882324158800899E-2</v>
      </c>
      <c r="F1382" s="7">
        <v>132.28</v>
      </c>
      <c r="G1382" s="7">
        <f t="shared" si="319"/>
        <v>11.274631515567378</v>
      </c>
      <c r="H1382" s="15">
        <f t="shared" si="320"/>
        <v>11.44639616388498</v>
      </c>
      <c r="I1382" s="11">
        <f t="shared" si="310"/>
        <v>0.21864194055659289</v>
      </c>
      <c r="J1382" s="32">
        <f t="shared" si="311"/>
        <v>1.6528722449092295E-3</v>
      </c>
      <c r="K1382" s="32">
        <f t="shared" si="312"/>
        <v>605.00743664850927</v>
      </c>
      <c r="L1382" s="8">
        <v>1</v>
      </c>
      <c r="M1382" s="9">
        <v>0</v>
      </c>
      <c r="N1382" s="8">
        <v>1</v>
      </c>
      <c r="O1382" s="9">
        <v>0</v>
      </c>
      <c r="P1382" s="9">
        <v>0</v>
      </c>
      <c r="Q1382" s="9">
        <v>0</v>
      </c>
      <c r="R1382" s="9">
        <v>0</v>
      </c>
      <c r="S1382" s="8">
        <v>348546</v>
      </c>
      <c r="T1382" s="9">
        <v>9</v>
      </c>
      <c r="U1382" s="9">
        <f t="shared" si="321"/>
        <v>348536</v>
      </c>
      <c r="V1382" s="9">
        <f t="shared" si="322"/>
        <v>30</v>
      </c>
      <c r="W1382" s="7">
        <f t="shared" si="329"/>
        <v>4.8174999999999999</v>
      </c>
      <c r="X1382" s="7">
        <f t="shared" si="330"/>
        <v>23.59</v>
      </c>
      <c r="Y1382" s="9">
        <v>0</v>
      </c>
      <c r="Z1382" s="9">
        <v>1</v>
      </c>
      <c r="AA1382" s="9">
        <v>0</v>
      </c>
      <c r="AB1382" s="9">
        <v>1</v>
      </c>
      <c r="AC1382" s="9">
        <v>0</v>
      </c>
      <c r="AD1382" s="29">
        <v>0</v>
      </c>
      <c r="AE1382" s="9">
        <v>1</v>
      </c>
      <c r="AF1382" s="9">
        <v>0</v>
      </c>
      <c r="AG1382" s="29">
        <v>0</v>
      </c>
      <c r="AH1382" s="9">
        <v>0</v>
      </c>
      <c r="AI1382" s="29">
        <v>1</v>
      </c>
      <c r="AJ1382" s="20">
        <v>1994</v>
      </c>
      <c r="AK1382" s="32">
        <f t="shared" si="331"/>
        <v>0.48799999999999999</v>
      </c>
      <c r="AL1382" s="32">
        <f t="shared" si="331"/>
        <v>0.1225</v>
      </c>
      <c r="AM1382" s="32">
        <f t="shared" si="331"/>
        <v>0.32750000000000001</v>
      </c>
      <c r="AN1382" s="32">
        <f t="shared" si="331"/>
        <v>6.2E-2</v>
      </c>
      <c r="AO1382" s="174">
        <f t="shared" si="332"/>
        <v>0.44750000000000001</v>
      </c>
      <c r="AP1382" s="32">
        <f t="shared" si="333"/>
        <v>0.55249999999999999</v>
      </c>
      <c r="AQ1382" s="38">
        <v>0.75693600000000005</v>
      </c>
      <c r="AR1382" s="39">
        <f t="shared" si="334"/>
        <v>0.24306399999999995</v>
      </c>
      <c r="AS1382" t="s">
        <v>98</v>
      </c>
      <c r="AT1382" s="39" t="s">
        <v>98</v>
      </c>
      <c r="AU1382">
        <v>0</v>
      </c>
      <c r="AV1382" s="17">
        <v>1</v>
      </c>
      <c r="AW1382" s="38">
        <f t="shared" si="335"/>
        <v>0.38650000000000007</v>
      </c>
      <c r="AX1382" s="39">
        <f t="shared" si="336"/>
        <v>0.61349999999999993</v>
      </c>
      <c r="AY1382" s="17" t="s">
        <v>12</v>
      </c>
      <c r="AZ1382">
        <v>0</v>
      </c>
      <c r="BA1382">
        <v>0</v>
      </c>
      <c r="BB1382">
        <v>0</v>
      </c>
      <c r="BC1382">
        <v>0</v>
      </c>
      <c r="BD1382">
        <v>0</v>
      </c>
      <c r="BE1382">
        <v>1</v>
      </c>
      <c r="BF1382" s="17">
        <v>0</v>
      </c>
      <c r="BG1382">
        <v>0</v>
      </c>
      <c r="BH1382">
        <v>1</v>
      </c>
      <c r="BI1382" s="17">
        <v>0</v>
      </c>
      <c r="BJ1382">
        <v>397</v>
      </c>
      <c r="BK1382">
        <v>327</v>
      </c>
      <c r="BL1382" s="90">
        <f t="shared" si="337"/>
        <v>34.407499999999999</v>
      </c>
      <c r="BM1382">
        <v>0</v>
      </c>
      <c r="BN1382">
        <v>0</v>
      </c>
      <c r="BO1382">
        <v>0</v>
      </c>
      <c r="BP1382">
        <v>0</v>
      </c>
      <c r="BQ1382">
        <v>0</v>
      </c>
      <c r="BR1382">
        <v>1</v>
      </c>
      <c r="BS1382">
        <v>0</v>
      </c>
      <c r="BT1382" s="17">
        <v>0</v>
      </c>
      <c r="BU1382">
        <v>0</v>
      </c>
      <c r="BV1382">
        <v>0</v>
      </c>
      <c r="BW1382">
        <v>1</v>
      </c>
      <c r="BX1382" s="17">
        <v>0</v>
      </c>
      <c r="BY1382">
        <v>0</v>
      </c>
      <c r="BZ1382">
        <v>0</v>
      </c>
      <c r="CA1382">
        <v>0</v>
      </c>
      <c r="CB1382">
        <v>0</v>
      </c>
      <c r="CC1382" s="17">
        <v>0</v>
      </c>
      <c r="CD1382">
        <v>0</v>
      </c>
      <c r="CE1382">
        <v>0</v>
      </c>
      <c r="CF1382">
        <v>1</v>
      </c>
      <c r="CG1382">
        <v>1</v>
      </c>
      <c r="CH1382">
        <v>0</v>
      </c>
      <c r="CI1382">
        <v>0</v>
      </c>
      <c r="CJ1382">
        <v>0</v>
      </c>
      <c r="CK1382">
        <v>0</v>
      </c>
      <c r="CL1382">
        <v>0</v>
      </c>
      <c r="CM1382">
        <v>0</v>
      </c>
      <c r="CN1382">
        <v>1</v>
      </c>
      <c r="CO1382" s="17">
        <v>0</v>
      </c>
      <c r="CP1382">
        <v>0.29799999999999999</v>
      </c>
      <c r="CQ1382">
        <v>386</v>
      </c>
      <c r="CR1382">
        <v>1</v>
      </c>
      <c r="CS1382">
        <v>0</v>
      </c>
      <c r="CT1382">
        <v>11</v>
      </c>
      <c r="CZ1382" s="33" t="s">
        <v>85</v>
      </c>
    </row>
    <row r="1383" spans="1:104" x14ac:dyDescent="0.25">
      <c r="A1383">
        <v>1382</v>
      </c>
      <c r="B1383">
        <v>88</v>
      </c>
      <c r="C1383" s="24" t="s">
        <v>4186</v>
      </c>
      <c r="D1383" s="12">
        <v>5.5973319208808334</v>
      </c>
      <c r="E1383" s="13">
        <v>0.18376007619438059</v>
      </c>
      <c r="F1383" s="7">
        <v>30.46</v>
      </c>
      <c r="G1383" s="7">
        <f t="shared" si="319"/>
        <v>5.4135718446864525</v>
      </c>
      <c r="H1383" s="15">
        <f t="shared" si="320"/>
        <v>5.7810919970752144</v>
      </c>
      <c r="I1383" s="11">
        <f t="shared" si="310"/>
        <v>0.12000609952392466</v>
      </c>
      <c r="J1383" s="32">
        <f t="shared" si="311"/>
        <v>3.9397931557427664E-3</v>
      </c>
      <c r="K1383" s="32">
        <f t="shared" si="312"/>
        <v>253.82043180169714</v>
      </c>
      <c r="L1383" s="8">
        <v>1</v>
      </c>
      <c r="M1383" s="9">
        <v>0</v>
      </c>
      <c r="N1383" s="8">
        <v>1</v>
      </c>
      <c r="O1383" s="9">
        <v>0</v>
      </c>
      <c r="P1383" s="9">
        <v>0</v>
      </c>
      <c r="Q1383" s="9">
        <v>0</v>
      </c>
      <c r="R1383" s="9">
        <v>0</v>
      </c>
      <c r="S1383" s="8">
        <v>63507</v>
      </c>
      <c r="T1383" s="9">
        <v>9</v>
      </c>
      <c r="U1383" s="9">
        <f t="shared" si="321"/>
        <v>63497</v>
      </c>
      <c r="V1383" s="9">
        <f t="shared" si="322"/>
        <v>30</v>
      </c>
      <c r="W1383" s="7">
        <f t="shared" si="329"/>
        <v>5.714999999999999</v>
      </c>
      <c r="X1383" s="7">
        <v>23.812999999999999</v>
      </c>
      <c r="Y1383" s="9">
        <v>0</v>
      </c>
      <c r="Z1383" s="9">
        <v>1</v>
      </c>
      <c r="AA1383" s="9">
        <v>0</v>
      </c>
      <c r="AB1383" s="9">
        <v>1</v>
      </c>
      <c r="AC1383" s="9">
        <v>0</v>
      </c>
      <c r="AD1383" s="29">
        <v>0</v>
      </c>
      <c r="AE1383" s="9">
        <v>1</v>
      </c>
      <c r="AF1383" s="9">
        <v>0</v>
      </c>
      <c r="AG1383" s="29">
        <v>0</v>
      </c>
      <c r="AH1383" s="9">
        <v>0</v>
      </c>
      <c r="AI1383" s="29">
        <v>1</v>
      </c>
      <c r="AJ1383" s="20">
        <v>1994</v>
      </c>
      <c r="AK1383" s="32">
        <v>0.42499999999999999</v>
      </c>
      <c r="AL1383" s="32">
        <v>0.127</v>
      </c>
      <c r="AM1383" s="32">
        <v>0.32800000000000001</v>
      </c>
      <c r="AN1383" s="42">
        <f>1-AM1383-AL1383-AK1383</f>
        <v>0.11999999999999994</v>
      </c>
      <c r="AO1383" s="174">
        <f t="shared" si="332"/>
        <v>0.46299999999999997</v>
      </c>
      <c r="AP1383" s="17">
        <v>0.53700000000000003</v>
      </c>
      <c r="AQ1383">
        <v>1</v>
      </c>
      <c r="AR1383" s="39">
        <f t="shared" si="334"/>
        <v>0</v>
      </c>
      <c r="AS1383" t="s">
        <v>98</v>
      </c>
      <c r="AT1383" s="39" t="s">
        <v>98</v>
      </c>
      <c r="AU1383">
        <v>0</v>
      </c>
      <c r="AV1383" s="17">
        <v>1</v>
      </c>
      <c r="AW1383" s="38">
        <f t="shared" si="335"/>
        <v>0.47799999999999998</v>
      </c>
      <c r="AX1383" s="17">
        <v>0.52200000000000002</v>
      </c>
      <c r="AY1383" s="17" t="s">
        <v>12</v>
      </c>
      <c r="AZ1383">
        <v>0</v>
      </c>
      <c r="BA1383">
        <v>0</v>
      </c>
      <c r="BB1383">
        <v>0</v>
      </c>
      <c r="BC1383">
        <v>0</v>
      </c>
      <c r="BD1383">
        <v>0</v>
      </c>
      <c r="BE1383">
        <v>1</v>
      </c>
      <c r="BF1383" s="17">
        <v>0</v>
      </c>
      <c r="BG1383">
        <v>0</v>
      </c>
      <c r="BH1383">
        <v>1</v>
      </c>
      <c r="BI1383" s="17">
        <v>0</v>
      </c>
      <c r="BJ1383">
        <v>397</v>
      </c>
      <c r="BK1383">
        <v>327</v>
      </c>
      <c r="BL1383" s="90">
        <f t="shared" si="337"/>
        <v>35.527999999999999</v>
      </c>
      <c r="BM1383">
        <v>1</v>
      </c>
      <c r="BN1383">
        <v>0</v>
      </c>
      <c r="BO1383">
        <v>0</v>
      </c>
      <c r="BP1383">
        <v>0</v>
      </c>
      <c r="BQ1383">
        <v>0</v>
      </c>
      <c r="BR1383">
        <v>0</v>
      </c>
      <c r="BS1383">
        <v>0</v>
      </c>
      <c r="BT1383" s="17">
        <v>0</v>
      </c>
      <c r="BU1383">
        <v>0</v>
      </c>
      <c r="BV1383">
        <v>0</v>
      </c>
      <c r="BW1383">
        <v>1</v>
      </c>
      <c r="BX1383" s="17">
        <v>0</v>
      </c>
      <c r="BY1383">
        <v>0</v>
      </c>
      <c r="BZ1383">
        <v>0</v>
      </c>
      <c r="CA1383">
        <v>0</v>
      </c>
      <c r="CB1383">
        <v>0</v>
      </c>
      <c r="CC1383" s="17">
        <v>0</v>
      </c>
      <c r="CD1383">
        <v>0</v>
      </c>
      <c r="CE1383">
        <v>0</v>
      </c>
      <c r="CF1383">
        <v>1</v>
      </c>
      <c r="CG1383">
        <v>1</v>
      </c>
      <c r="CH1383">
        <v>0</v>
      </c>
      <c r="CI1383">
        <v>0</v>
      </c>
      <c r="CJ1383">
        <v>0</v>
      </c>
      <c r="CK1383">
        <v>0</v>
      </c>
      <c r="CL1383">
        <v>0</v>
      </c>
      <c r="CM1383">
        <v>0</v>
      </c>
      <c r="CN1383">
        <v>1</v>
      </c>
      <c r="CO1383" s="17">
        <v>0</v>
      </c>
      <c r="CP1383">
        <v>0.29799999999999999</v>
      </c>
      <c r="CQ1383">
        <v>386</v>
      </c>
      <c r="CR1383">
        <v>1</v>
      </c>
      <c r="CS1383">
        <v>0</v>
      </c>
      <c r="CT1383">
        <v>11</v>
      </c>
      <c r="CZ1383" s="33" t="s">
        <v>85</v>
      </c>
    </row>
    <row r="1384" spans="1:104" x14ac:dyDescent="0.25">
      <c r="A1384">
        <v>1383</v>
      </c>
      <c r="B1384">
        <v>88</v>
      </c>
      <c r="C1384" s="24" t="s">
        <v>4186</v>
      </c>
      <c r="D1384" s="12">
        <v>6.0588257792287603</v>
      </c>
      <c r="E1384" s="13">
        <v>0.1220061574552711</v>
      </c>
      <c r="F1384" s="7">
        <v>49.66</v>
      </c>
      <c r="G1384" s="7">
        <f t="shared" si="319"/>
        <v>5.9368196217734894</v>
      </c>
      <c r="H1384" s="15">
        <f t="shared" si="320"/>
        <v>6.1808319366840312</v>
      </c>
      <c r="I1384" s="11">
        <f t="shared" si="310"/>
        <v>0.19335532413686024</v>
      </c>
      <c r="J1384" s="32">
        <f t="shared" si="311"/>
        <v>3.8935828460906216E-3</v>
      </c>
      <c r="K1384" s="32">
        <f t="shared" si="312"/>
        <v>256.83285537485273</v>
      </c>
      <c r="L1384" s="8">
        <v>1</v>
      </c>
      <c r="M1384" s="9">
        <v>0</v>
      </c>
      <c r="N1384" s="8">
        <v>1</v>
      </c>
      <c r="O1384" s="9">
        <v>0</v>
      </c>
      <c r="P1384" s="9">
        <v>0</v>
      </c>
      <c r="Q1384" s="9">
        <v>0</v>
      </c>
      <c r="R1384" s="9">
        <v>0</v>
      </c>
      <c r="S1384" s="8">
        <v>63507</v>
      </c>
      <c r="T1384" s="9">
        <v>9</v>
      </c>
      <c r="U1384" s="9">
        <f t="shared" si="321"/>
        <v>63497</v>
      </c>
      <c r="V1384" s="9">
        <f t="shared" si="322"/>
        <v>30</v>
      </c>
      <c r="W1384" s="7">
        <f t="shared" si="329"/>
        <v>5.714999999999999</v>
      </c>
      <c r="X1384" s="7">
        <v>23.812999999999999</v>
      </c>
      <c r="Y1384" s="9">
        <v>0</v>
      </c>
      <c r="Z1384" s="9">
        <v>1</v>
      </c>
      <c r="AA1384" s="9">
        <v>0</v>
      </c>
      <c r="AB1384" s="9">
        <v>1</v>
      </c>
      <c r="AC1384" s="9">
        <v>0</v>
      </c>
      <c r="AD1384" s="29">
        <v>0</v>
      </c>
      <c r="AE1384" s="9">
        <v>1</v>
      </c>
      <c r="AF1384" s="9">
        <v>0</v>
      </c>
      <c r="AG1384" s="29">
        <v>0</v>
      </c>
      <c r="AH1384" s="9">
        <v>0</v>
      </c>
      <c r="AI1384" s="29">
        <v>1</v>
      </c>
      <c r="AJ1384" s="20">
        <v>1994</v>
      </c>
      <c r="AK1384" s="32">
        <v>0.42499999999999999</v>
      </c>
      <c r="AL1384" s="32">
        <v>0.127</v>
      </c>
      <c r="AM1384" s="32">
        <v>0.32800000000000001</v>
      </c>
      <c r="AN1384" s="42">
        <f>1-AM1384-AL1384-AK1384</f>
        <v>0.11999999999999994</v>
      </c>
      <c r="AO1384" s="174">
        <f t="shared" si="332"/>
        <v>0.46299999999999997</v>
      </c>
      <c r="AP1384" s="17">
        <v>0.53700000000000003</v>
      </c>
      <c r="AQ1384">
        <v>1</v>
      </c>
      <c r="AR1384" s="39">
        <f t="shared" si="334"/>
        <v>0</v>
      </c>
      <c r="AS1384" t="s">
        <v>98</v>
      </c>
      <c r="AT1384" s="39" t="s">
        <v>98</v>
      </c>
      <c r="AU1384">
        <v>0</v>
      </c>
      <c r="AV1384" s="17">
        <v>1</v>
      </c>
      <c r="AW1384" s="38">
        <f t="shared" si="335"/>
        <v>0.47799999999999998</v>
      </c>
      <c r="AX1384" s="17">
        <v>0.52200000000000002</v>
      </c>
      <c r="AY1384" s="17" t="s">
        <v>12</v>
      </c>
      <c r="AZ1384">
        <v>0</v>
      </c>
      <c r="BA1384">
        <v>0</v>
      </c>
      <c r="BB1384">
        <v>0</v>
      </c>
      <c r="BC1384">
        <v>0</v>
      </c>
      <c r="BD1384">
        <v>0</v>
      </c>
      <c r="BE1384">
        <v>1</v>
      </c>
      <c r="BF1384" s="17">
        <v>0</v>
      </c>
      <c r="BG1384">
        <v>0</v>
      </c>
      <c r="BH1384">
        <v>1</v>
      </c>
      <c r="BI1384" s="17">
        <v>0</v>
      </c>
      <c r="BJ1384">
        <v>397</v>
      </c>
      <c r="BK1384">
        <v>327</v>
      </c>
      <c r="BL1384" s="90">
        <f t="shared" si="337"/>
        <v>35.527999999999999</v>
      </c>
      <c r="BM1384">
        <v>1</v>
      </c>
      <c r="BN1384">
        <v>0</v>
      </c>
      <c r="BO1384">
        <v>0</v>
      </c>
      <c r="BP1384">
        <v>0</v>
      </c>
      <c r="BQ1384">
        <v>0</v>
      </c>
      <c r="BR1384">
        <v>0</v>
      </c>
      <c r="BS1384">
        <v>0</v>
      </c>
      <c r="BT1384" s="17">
        <v>0</v>
      </c>
      <c r="BU1384">
        <v>0</v>
      </c>
      <c r="BV1384">
        <v>0</v>
      </c>
      <c r="BW1384">
        <v>1</v>
      </c>
      <c r="BX1384" s="17">
        <v>0</v>
      </c>
      <c r="BY1384">
        <v>0</v>
      </c>
      <c r="BZ1384">
        <v>0</v>
      </c>
      <c r="CA1384">
        <v>0</v>
      </c>
      <c r="CB1384">
        <v>0</v>
      </c>
      <c r="CC1384" s="17">
        <v>0</v>
      </c>
      <c r="CD1384">
        <v>0</v>
      </c>
      <c r="CE1384">
        <v>0</v>
      </c>
      <c r="CF1384">
        <v>1</v>
      </c>
      <c r="CG1384">
        <v>1</v>
      </c>
      <c r="CH1384">
        <v>0</v>
      </c>
      <c r="CI1384">
        <v>0</v>
      </c>
      <c r="CJ1384">
        <v>0</v>
      </c>
      <c r="CK1384">
        <v>0</v>
      </c>
      <c r="CL1384">
        <v>0</v>
      </c>
      <c r="CM1384">
        <v>0</v>
      </c>
      <c r="CN1384">
        <v>1</v>
      </c>
      <c r="CO1384" s="17">
        <v>0</v>
      </c>
      <c r="CP1384">
        <v>0.29799999999999999</v>
      </c>
      <c r="CQ1384">
        <v>386</v>
      </c>
      <c r="CR1384">
        <v>1</v>
      </c>
      <c r="CS1384">
        <v>0</v>
      </c>
      <c r="CT1384">
        <v>11</v>
      </c>
      <c r="CZ1384" s="33" t="s">
        <v>85</v>
      </c>
    </row>
    <row r="1385" spans="1:104" x14ac:dyDescent="0.25">
      <c r="A1385">
        <v>1384</v>
      </c>
      <c r="B1385">
        <v>88</v>
      </c>
      <c r="C1385" s="24" t="s">
        <v>4186</v>
      </c>
      <c r="D1385" s="12">
        <v>14.629839047256789</v>
      </c>
      <c r="E1385" s="13">
        <v>0.1956907309691919</v>
      </c>
      <c r="F1385" s="7">
        <v>74.760000000000005</v>
      </c>
      <c r="G1385" s="7">
        <f t="shared" si="319"/>
        <v>14.434148316287597</v>
      </c>
      <c r="H1385" s="15">
        <f t="shared" si="320"/>
        <v>14.825529778225981</v>
      </c>
      <c r="I1385" s="11">
        <f t="shared" si="310"/>
        <v>0.28442913958515442</v>
      </c>
      <c r="J1385" s="32">
        <f t="shared" si="311"/>
        <v>3.8045631298174744E-3</v>
      </c>
      <c r="K1385" s="32">
        <f t="shared" si="312"/>
        <v>262.84226752940629</v>
      </c>
      <c r="L1385" s="8">
        <v>1</v>
      </c>
      <c r="M1385" s="9">
        <v>0</v>
      </c>
      <c r="N1385" s="8">
        <v>1</v>
      </c>
      <c r="O1385" s="9">
        <v>0</v>
      </c>
      <c r="P1385" s="9">
        <v>0</v>
      </c>
      <c r="Q1385" s="9">
        <v>0</v>
      </c>
      <c r="R1385" s="9">
        <v>0</v>
      </c>
      <c r="S1385" s="8">
        <v>63507</v>
      </c>
      <c r="T1385" s="9">
        <v>9</v>
      </c>
      <c r="U1385" s="9">
        <f t="shared" si="321"/>
        <v>63497</v>
      </c>
      <c r="V1385" s="9">
        <f t="shared" si="322"/>
        <v>30</v>
      </c>
      <c r="W1385" s="7">
        <f t="shared" si="329"/>
        <v>5.714999999999999</v>
      </c>
      <c r="X1385" s="7">
        <v>23.812999999999999</v>
      </c>
      <c r="Y1385" s="9">
        <v>0</v>
      </c>
      <c r="Z1385" s="9">
        <v>1</v>
      </c>
      <c r="AA1385" s="9">
        <v>0</v>
      </c>
      <c r="AB1385" s="9">
        <v>1</v>
      </c>
      <c r="AC1385" s="9">
        <v>0</v>
      </c>
      <c r="AD1385" s="29">
        <v>0</v>
      </c>
      <c r="AE1385" s="9">
        <v>1</v>
      </c>
      <c r="AF1385" s="9">
        <v>0</v>
      </c>
      <c r="AG1385" s="29">
        <v>0</v>
      </c>
      <c r="AH1385" s="9">
        <v>0</v>
      </c>
      <c r="AI1385" s="29">
        <v>1</v>
      </c>
      <c r="AJ1385" s="20">
        <v>1994</v>
      </c>
      <c r="AK1385" s="32">
        <v>0.42499999999999999</v>
      </c>
      <c r="AL1385" s="32">
        <v>0.127</v>
      </c>
      <c r="AM1385" s="32">
        <v>0.32800000000000001</v>
      </c>
      <c r="AN1385" s="42">
        <f>1-AM1385-AL1385-AK1385</f>
        <v>0.11999999999999994</v>
      </c>
      <c r="AO1385" s="174">
        <f t="shared" si="332"/>
        <v>0.46299999999999997</v>
      </c>
      <c r="AP1385" s="17">
        <v>0.53700000000000003</v>
      </c>
      <c r="AQ1385">
        <v>1</v>
      </c>
      <c r="AR1385" s="39">
        <f t="shared" si="334"/>
        <v>0</v>
      </c>
      <c r="AS1385" t="s">
        <v>98</v>
      </c>
      <c r="AT1385" s="39" t="s">
        <v>98</v>
      </c>
      <c r="AU1385">
        <v>0</v>
      </c>
      <c r="AV1385" s="17">
        <v>1</v>
      </c>
      <c r="AW1385" s="38">
        <f t="shared" si="335"/>
        <v>0.47799999999999998</v>
      </c>
      <c r="AX1385" s="17">
        <v>0.52200000000000002</v>
      </c>
      <c r="AY1385" s="17" t="s">
        <v>12</v>
      </c>
      <c r="AZ1385">
        <v>0</v>
      </c>
      <c r="BA1385">
        <v>0</v>
      </c>
      <c r="BB1385">
        <v>0</v>
      </c>
      <c r="BC1385">
        <v>0</v>
      </c>
      <c r="BD1385">
        <v>0</v>
      </c>
      <c r="BE1385">
        <v>1</v>
      </c>
      <c r="BF1385" s="17">
        <v>0</v>
      </c>
      <c r="BG1385">
        <v>0</v>
      </c>
      <c r="BH1385">
        <v>1</v>
      </c>
      <c r="BI1385" s="17">
        <v>0</v>
      </c>
      <c r="BJ1385">
        <v>397</v>
      </c>
      <c r="BK1385">
        <v>327</v>
      </c>
      <c r="BL1385" s="90">
        <f t="shared" si="337"/>
        <v>35.527999999999999</v>
      </c>
      <c r="BM1385">
        <v>1</v>
      </c>
      <c r="BN1385">
        <v>0</v>
      </c>
      <c r="BO1385">
        <v>0</v>
      </c>
      <c r="BP1385">
        <v>0</v>
      </c>
      <c r="BQ1385">
        <v>0</v>
      </c>
      <c r="BR1385">
        <v>0</v>
      </c>
      <c r="BS1385">
        <v>0</v>
      </c>
      <c r="BT1385" s="17">
        <v>0</v>
      </c>
      <c r="BU1385">
        <v>0</v>
      </c>
      <c r="BV1385">
        <v>0</v>
      </c>
      <c r="BW1385">
        <v>1</v>
      </c>
      <c r="BX1385" s="17">
        <v>0</v>
      </c>
      <c r="BY1385">
        <v>0</v>
      </c>
      <c r="BZ1385">
        <v>0</v>
      </c>
      <c r="CA1385">
        <v>0</v>
      </c>
      <c r="CB1385">
        <v>0</v>
      </c>
      <c r="CC1385" s="17">
        <v>0</v>
      </c>
      <c r="CD1385">
        <v>0</v>
      </c>
      <c r="CE1385">
        <v>0</v>
      </c>
      <c r="CF1385">
        <v>1</v>
      </c>
      <c r="CG1385">
        <v>1</v>
      </c>
      <c r="CH1385">
        <v>0</v>
      </c>
      <c r="CI1385">
        <v>0</v>
      </c>
      <c r="CJ1385">
        <v>0</v>
      </c>
      <c r="CK1385">
        <v>0</v>
      </c>
      <c r="CL1385">
        <v>0</v>
      </c>
      <c r="CM1385">
        <v>0</v>
      </c>
      <c r="CN1385">
        <v>1</v>
      </c>
      <c r="CO1385" s="17">
        <v>0</v>
      </c>
      <c r="CP1385">
        <v>0.29799999999999999</v>
      </c>
      <c r="CQ1385">
        <v>386</v>
      </c>
      <c r="CR1385">
        <v>1</v>
      </c>
      <c r="CS1385">
        <v>0</v>
      </c>
      <c r="CT1385">
        <v>11</v>
      </c>
      <c r="CZ1385" s="33" t="s">
        <v>85</v>
      </c>
    </row>
    <row r="1386" spans="1:104" x14ac:dyDescent="0.25">
      <c r="A1386">
        <v>1385</v>
      </c>
      <c r="B1386">
        <v>88</v>
      </c>
      <c r="C1386" s="24" t="s">
        <v>4186</v>
      </c>
      <c r="D1386" s="12">
        <v>8.5817664251231598</v>
      </c>
      <c r="E1386" s="13">
        <v>0.11887749584600581</v>
      </c>
      <c r="F1386" s="7">
        <v>72.19</v>
      </c>
      <c r="G1386" s="7">
        <f t="shared" si="319"/>
        <v>8.4628889292771543</v>
      </c>
      <c r="H1386" s="15">
        <f t="shared" si="320"/>
        <v>8.7006439209691653</v>
      </c>
      <c r="I1386" s="11">
        <f t="shared" si="310"/>
        <v>0.27540520028416937</v>
      </c>
      <c r="J1386" s="32">
        <f t="shared" si="311"/>
        <v>3.8150048522533507E-3</v>
      </c>
      <c r="K1386" s="32">
        <f t="shared" si="312"/>
        <v>262.12286451204517</v>
      </c>
      <c r="L1386" s="8">
        <v>1</v>
      </c>
      <c r="M1386" s="9">
        <v>0</v>
      </c>
      <c r="N1386" s="8">
        <v>1</v>
      </c>
      <c r="O1386" s="9">
        <v>0</v>
      </c>
      <c r="P1386" s="9">
        <v>0</v>
      </c>
      <c r="Q1386" s="9">
        <v>0</v>
      </c>
      <c r="R1386" s="9">
        <v>0</v>
      </c>
      <c r="S1386" s="8">
        <v>63507</v>
      </c>
      <c r="T1386" s="9">
        <v>9</v>
      </c>
      <c r="U1386" s="9">
        <f t="shared" si="321"/>
        <v>63497</v>
      </c>
      <c r="V1386" s="9">
        <f t="shared" si="322"/>
        <v>30</v>
      </c>
      <c r="W1386" s="7">
        <f t="shared" si="329"/>
        <v>5.714999999999999</v>
      </c>
      <c r="X1386" s="7">
        <v>23.812999999999999</v>
      </c>
      <c r="Y1386" s="9">
        <v>0</v>
      </c>
      <c r="Z1386" s="9">
        <v>1</v>
      </c>
      <c r="AA1386" s="9">
        <v>0</v>
      </c>
      <c r="AB1386" s="9">
        <v>1</v>
      </c>
      <c r="AC1386" s="9">
        <v>0</v>
      </c>
      <c r="AD1386" s="29">
        <v>0</v>
      </c>
      <c r="AE1386" s="9">
        <v>1</v>
      </c>
      <c r="AF1386" s="9">
        <v>0</v>
      </c>
      <c r="AG1386" s="29">
        <v>0</v>
      </c>
      <c r="AH1386" s="9">
        <v>0</v>
      </c>
      <c r="AI1386" s="29">
        <v>1</v>
      </c>
      <c r="AJ1386" s="20">
        <v>1994</v>
      </c>
      <c r="AK1386" s="32">
        <v>0.42499999999999999</v>
      </c>
      <c r="AL1386" s="32">
        <v>0.127</v>
      </c>
      <c r="AM1386" s="32">
        <v>0.32800000000000001</v>
      </c>
      <c r="AN1386" s="42">
        <f>1-AM1386-AL1386-AK1386</f>
        <v>0.11999999999999994</v>
      </c>
      <c r="AO1386" s="174">
        <f t="shared" si="332"/>
        <v>0.46299999999999997</v>
      </c>
      <c r="AP1386" s="17">
        <v>0.53700000000000003</v>
      </c>
      <c r="AQ1386">
        <v>1</v>
      </c>
      <c r="AR1386" s="39">
        <f t="shared" si="334"/>
        <v>0</v>
      </c>
      <c r="AS1386" t="s">
        <v>98</v>
      </c>
      <c r="AT1386" s="39" t="s">
        <v>98</v>
      </c>
      <c r="AU1386">
        <v>0</v>
      </c>
      <c r="AV1386" s="17">
        <v>1</v>
      </c>
      <c r="AW1386" s="38">
        <f t="shared" si="335"/>
        <v>0.47799999999999998</v>
      </c>
      <c r="AX1386" s="17">
        <v>0.52200000000000002</v>
      </c>
      <c r="AY1386" s="17" t="s">
        <v>12</v>
      </c>
      <c r="AZ1386">
        <v>0</v>
      </c>
      <c r="BA1386">
        <v>0</v>
      </c>
      <c r="BB1386">
        <v>0</v>
      </c>
      <c r="BC1386">
        <v>0</v>
      </c>
      <c r="BD1386">
        <v>0</v>
      </c>
      <c r="BE1386">
        <v>1</v>
      </c>
      <c r="BF1386" s="17">
        <v>0</v>
      </c>
      <c r="BG1386">
        <v>0</v>
      </c>
      <c r="BH1386">
        <v>1</v>
      </c>
      <c r="BI1386" s="17">
        <v>0</v>
      </c>
      <c r="BJ1386">
        <v>397</v>
      </c>
      <c r="BK1386">
        <v>327</v>
      </c>
      <c r="BL1386" s="90">
        <f t="shared" si="337"/>
        <v>35.527999999999999</v>
      </c>
      <c r="BM1386">
        <v>1</v>
      </c>
      <c r="BN1386">
        <v>0</v>
      </c>
      <c r="BO1386">
        <v>0</v>
      </c>
      <c r="BP1386">
        <v>0</v>
      </c>
      <c r="BQ1386">
        <v>0</v>
      </c>
      <c r="BR1386">
        <v>0</v>
      </c>
      <c r="BS1386">
        <v>0</v>
      </c>
      <c r="BT1386" s="17">
        <v>0</v>
      </c>
      <c r="BU1386">
        <v>0</v>
      </c>
      <c r="BV1386">
        <v>0</v>
      </c>
      <c r="BW1386">
        <v>1</v>
      </c>
      <c r="BX1386" s="17">
        <v>0</v>
      </c>
      <c r="BY1386">
        <v>0</v>
      </c>
      <c r="BZ1386">
        <v>0</v>
      </c>
      <c r="CA1386">
        <v>0</v>
      </c>
      <c r="CB1386">
        <v>0</v>
      </c>
      <c r="CC1386" s="17">
        <v>0</v>
      </c>
      <c r="CD1386">
        <v>0</v>
      </c>
      <c r="CE1386">
        <v>0</v>
      </c>
      <c r="CF1386">
        <v>1</v>
      </c>
      <c r="CG1386">
        <v>1</v>
      </c>
      <c r="CH1386">
        <v>0</v>
      </c>
      <c r="CI1386">
        <v>0</v>
      </c>
      <c r="CJ1386">
        <v>0</v>
      </c>
      <c r="CK1386">
        <v>0</v>
      </c>
      <c r="CL1386">
        <v>0</v>
      </c>
      <c r="CM1386">
        <v>0</v>
      </c>
      <c r="CN1386">
        <v>1</v>
      </c>
      <c r="CO1386" s="17">
        <v>0</v>
      </c>
      <c r="CP1386">
        <v>0.29799999999999999</v>
      </c>
      <c r="CQ1386">
        <v>386</v>
      </c>
      <c r="CR1386">
        <v>1</v>
      </c>
      <c r="CS1386">
        <v>0</v>
      </c>
      <c r="CT1386">
        <v>11</v>
      </c>
      <c r="CZ1386" s="33" t="s">
        <v>85</v>
      </c>
    </row>
    <row r="1387" spans="1:104" x14ac:dyDescent="0.25">
      <c r="A1387">
        <v>1386</v>
      </c>
      <c r="B1387">
        <v>88</v>
      </c>
      <c r="C1387" s="24" t="s">
        <v>4186</v>
      </c>
      <c r="D1387" s="12">
        <v>11.145063698013869</v>
      </c>
      <c r="E1387" s="13">
        <v>9.4186290019554364E-2</v>
      </c>
      <c r="F1387" s="7">
        <v>118.33</v>
      </c>
      <c r="G1387" s="7">
        <f t="shared" si="319"/>
        <v>11.050877407994316</v>
      </c>
      <c r="H1387" s="15">
        <f t="shared" si="320"/>
        <v>11.239249988033423</v>
      </c>
      <c r="I1387" s="11">
        <f t="shared" si="310"/>
        <v>0.42505668052631673</v>
      </c>
      <c r="J1387" s="32">
        <f t="shared" si="311"/>
        <v>3.5921294728836033E-3</v>
      </c>
      <c r="K1387" s="32">
        <f t="shared" si="312"/>
        <v>278.38640214636922</v>
      </c>
      <c r="L1387" s="8">
        <v>1</v>
      </c>
      <c r="M1387" s="9">
        <v>0</v>
      </c>
      <c r="N1387" s="8">
        <v>1</v>
      </c>
      <c r="O1387" s="9">
        <v>0</v>
      </c>
      <c r="P1387" s="9">
        <v>0</v>
      </c>
      <c r="Q1387" s="9">
        <v>0</v>
      </c>
      <c r="R1387" s="9">
        <v>0</v>
      </c>
      <c r="S1387" s="8">
        <v>63507</v>
      </c>
      <c r="T1387" s="9">
        <v>9</v>
      </c>
      <c r="U1387" s="9">
        <f t="shared" si="321"/>
        <v>63497</v>
      </c>
      <c r="V1387" s="9">
        <f t="shared" si="322"/>
        <v>30</v>
      </c>
      <c r="W1387" s="7">
        <f t="shared" si="329"/>
        <v>5.714999999999999</v>
      </c>
      <c r="X1387" s="7">
        <v>23.812999999999999</v>
      </c>
      <c r="Y1387" s="9">
        <v>0</v>
      </c>
      <c r="Z1387" s="9">
        <v>1</v>
      </c>
      <c r="AA1387" s="9">
        <v>0</v>
      </c>
      <c r="AB1387" s="9">
        <v>1</v>
      </c>
      <c r="AC1387" s="9">
        <v>0</v>
      </c>
      <c r="AD1387" s="29">
        <v>0</v>
      </c>
      <c r="AE1387" s="9">
        <v>1</v>
      </c>
      <c r="AF1387" s="9">
        <v>0</v>
      </c>
      <c r="AG1387" s="29">
        <v>0</v>
      </c>
      <c r="AH1387" s="9">
        <v>0</v>
      </c>
      <c r="AI1387" s="29">
        <v>1</v>
      </c>
      <c r="AJ1387" s="20">
        <v>1994</v>
      </c>
      <c r="AK1387" s="32">
        <v>0.42499999999999999</v>
      </c>
      <c r="AL1387" s="32">
        <v>0.127</v>
      </c>
      <c r="AM1387" s="32">
        <v>0.32800000000000001</v>
      </c>
      <c r="AN1387" s="42">
        <f>1-AM1387-AL1387-AK1387</f>
        <v>0.11999999999999994</v>
      </c>
      <c r="AO1387" s="174">
        <f t="shared" si="332"/>
        <v>0.46299999999999997</v>
      </c>
      <c r="AP1387" s="17">
        <v>0.53700000000000003</v>
      </c>
      <c r="AQ1387">
        <v>1</v>
      </c>
      <c r="AR1387" s="39">
        <f t="shared" si="334"/>
        <v>0</v>
      </c>
      <c r="AS1387" t="s">
        <v>98</v>
      </c>
      <c r="AT1387" s="39" t="s">
        <v>98</v>
      </c>
      <c r="AU1387">
        <v>0</v>
      </c>
      <c r="AV1387" s="17">
        <v>1</v>
      </c>
      <c r="AW1387" s="38">
        <f t="shared" si="335"/>
        <v>0.47799999999999998</v>
      </c>
      <c r="AX1387" s="17">
        <v>0.52200000000000002</v>
      </c>
      <c r="AY1387" s="17" t="s">
        <v>12</v>
      </c>
      <c r="AZ1387">
        <v>0</v>
      </c>
      <c r="BA1387">
        <v>0</v>
      </c>
      <c r="BB1387">
        <v>0</v>
      </c>
      <c r="BC1387">
        <v>0</v>
      </c>
      <c r="BD1387">
        <v>0</v>
      </c>
      <c r="BE1387">
        <v>1</v>
      </c>
      <c r="BF1387" s="17">
        <v>0</v>
      </c>
      <c r="BG1387">
        <v>0</v>
      </c>
      <c r="BH1387">
        <v>1</v>
      </c>
      <c r="BI1387" s="17">
        <v>0</v>
      </c>
      <c r="BJ1387">
        <v>397</v>
      </c>
      <c r="BK1387">
        <v>327</v>
      </c>
      <c r="BL1387" s="90">
        <f t="shared" si="337"/>
        <v>35.527999999999999</v>
      </c>
      <c r="BM1387">
        <v>1</v>
      </c>
      <c r="BN1387">
        <v>0</v>
      </c>
      <c r="BO1387">
        <v>0</v>
      </c>
      <c r="BP1387">
        <v>0</v>
      </c>
      <c r="BQ1387">
        <v>0</v>
      </c>
      <c r="BR1387">
        <v>0</v>
      </c>
      <c r="BS1387">
        <v>0</v>
      </c>
      <c r="BT1387" s="17">
        <v>0</v>
      </c>
      <c r="BU1387">
        <v>0</v>
      </c>
      <c r="BV1387">
        <v>0</v>
      </c>
      <c r="BW1387">
        <v>1</v>
      </c>
      <c r="BX1387" s="17">
        <v>0</v>
      </c>
      <c r="BY1387">
        <v>0</v>
      </c>
      <c r="BZ1387">
        <v>0</v>
      </c>
      <c r="CA1387">
        <v>0</v>
      </c>
      <c r="CB1387">
        <v>0</v>
      </c>
      <c r="CC1387" s="17">
        <v>0</v>
      </c>
      <c r="CD1387">
        <v>0</v>
      </c>
      <c r="CE1387">
        <v>0</v>
      </c>
      <c r="CF1387">
        <v>1</v>
      </c>
      <c r="CG1387">
        <v>1</v>
      </c>
      <c r="CH1387">
        <v>0</v>
      </c>
      <c r="CI1387">
        <v>0</v>
      </c>
      <c r="CJ1387">
        <v>0</v>
      </c>
      <c r="CK1387">
        <v>0</v>
      </c>
      <c r="CL1387">
        <v>0</v>
      </c>
      <c r="CM1387">
        <v>0</v>
      </c>
      <c r="CN1387">
        <v>1</v>
      </c>
      <c r="CO1387" s="17">
        <v>0</v>
      </c>
      <c r="CP1387">
        <v>0.29799999999999999</v>
      </c>
      <c r="CQ1387">
        <v>386</v>
      </c>
      <c r="CR1387">
        <v>1</v>
      </c>
      <c r="CS1387">
        <v>0</v>
      </c>
      <c r="CT1387">
        <v>11</v>
      </c>
      <c r="CZ1387" s="33" t="s">
        <v>85</v>
      </c>
    </row>
    <row r="1388" spans="1:104" x14ac:dyDescent="0.25">
      <c r="A1388">
        <v>1387</v>
      </c>
      <c r="B1388">
        <v>88</v>
      </c>
      <c r="C1388" s="24" t="s">
        <v>4186</v>
      </c>
      <c r="D1388" s="12">
        <v>5.4198021604014546</v>
      </c>
      <c r="E1388" s="13">
        <v>0.189106844396422</v>
      </c>
      <c r="F1388" s="7">
        <v>28.66</v>
      </c>
      <c r="G1388" s="7">
        <f t="shared" si="319"/>
        <v>5.2306953160050327</v>
      </c>
      <c r="H1388" s="15">
        <f t="shared" si="320"/>
        <v>5.6089090047978765</v>
      </c>
      <c r="I1388" s="11">
        <f t="shared" si="310"/>
        <v>6.7607240668271007E-2</v>
      </c>
      <c r="J1388" s="32">
        <f t="shared" si="311"/>
        <v>2.358940707197174E-3</v>
      </c>
      <c r="K1388" s="32">
        <f t="shared" si="312"/>
        <v>423.91909086522628</v>
      </c>
      <c r="L1388" s="8">
        <v>1</v>
      </c>
      <c r="M1388" s="9">
        <v>0</v>
      </c>
      <c r="N1388" s="8">
        <v>1</v>
      </c>
      <c r="O1388" s="9">
        <v>0</v>
      </c>
      <c r="P1388" s="9">
        <v>0</v>
      </c>
      <c r="Q1388" s="9">
        <v>0</v>
      </c>
      <c r="R1388" s="9">
        <v>0</v>
      </c>
      <c r="S1388" s="8">
        <v>178896</v>
      </c>
      <c r="T1388" s="9">
        <v>9</v>
      </c>
      <c r="U1388" s="9">
        <f t="shared" si="321"/>
        <v>178886</v>
      </c>
      <c r="V1388" s="9">
        <f t="shared" si="322"/>
        <v>30</v>
      </c>
      <c r="W1388" s="7">
        <f t="shared" si="329"/>
        <v>5.96</v>
      </c>
      <c r="X1388" s="7">
        <v>22.327999999999999</v>
      </c>
      <c r="Y1388" s="9">
        <v>0</v>
      </c>
      <c r="Z1388" s="9">
        <v>1</v>
      </c>
      <c r="AA1388" s="9">
        <v>0</v>
      </c>
      <c r="AB1388" s="9">
        <v>1</v>
      </c>
      <c r="AC1388" s="9">
        <v>0</v>
      </c>
      <c r="AD1388" s="29">
        <v>0</v>
      </c>
      <c r="AE1388" s="9">
        <v>1</v>
      </c>
      <c r="AF1388" s="9">
        <v>0</v>
      </c>
      <c r="AG1388" s="29">
        <v>0</v>
      </c>
      <c r="AH1388" s="9">
        <v>0</v>
      </c>
      <c r="AI1388" s="29">
        <v>1</v>
      </c>
      <c r="AJ1388" s="20">
        <v>1994</v>
      </c>
      <c r="AK1388" s="32">
        <v>0.378</v>
      </c>
      <c r="AL1388" s="32">
        <v>0.13500000000000001</v>
      </c>
      <c r="AM1388" s="32">
        <f t="shared" ref="AM1388:AM1402" si="338">1-AL1388-AK1388-AN1388</f>
        <v>0.40399999999999997</v>
      </c>
      <c r="AN1388" s="42">
        <v>8.3000000000000004E-2</v>
      </c>
      <c r="AO1388" s="174">
        <f t="shared" si="332"/>
        <v>0.46299999999999997</v>
      </c>
      <c r="AP1388" s="17">
        <v>0.53700000000000003</v>
      </c>
      <c r="AQ1388">
        <v>1</v>
      </c>
      <c r="AR1388" s="39">
        <f t="shared" si="334"/>
        <v>0</v>
      </c>
      <c r="AS1388" t="s">
        <v>98</v>
      </c>
      <c r="AT1388" s="39" t="s">
        <v>98</v>
      </c>
      <c r="AU1388">
        <v>0</v>
      </c>
      <c r="AV1388" s="17">
        <v>1</v>
      </c>
      <c r="AW1388" s="38">
        <f t="shared" si="335"/>
        <v>0.39400000000000002</v>
      </c>
      <c r="AX1388" s="17">
        <v>0.60599999999999998</v>
      </c>
      <c r="AY1388" s="17" t="s">
        <v>12</v>
      </c>
      <c r="AZ1388">
        <v>0</v>
      </c>
      <c r="BA1388">
        <v>0</v>
      </c>
      <c r="BB1388">
        <v>0</v>
      </c>
      <c r="BC1388">
        <v>0</v>
      </c>
      <c r="BD1388">
        <v>0</v>
      </c>
      <c r="BE1388">
        <v>1</v>
      </c>
      <c r="BF1388" s="17">
        <v>0</v>
      </c>
      <c r="BG1388">
        <v>0</v>
      </c>
      <c r="BH1388">
        <v>1</v>
      </c>
      <c r="BI1388" s="17">
        <v>0</v>
      </c>
      <c r="BJ1388">
        <v>397</v>
      </c>
      <c r="BK1388">
        <v>327</v>
      </c>
      <c r="BL1388" s="90">
        <f t="shared" si="337"/>
        <v>34.287999999999997</v>
      </c>
      <c r="BM1388">
        <v>0</v>
      </c>
      <c r="BN1388">
        <v>0</v>
      </c>
      <c r="BO1388">
        <v>0</v>
      </c>
      <c r="BP1388">
        <v>0</v>
      </c>
      <c r="BQ1388">
        <v>0</v>
      </c>
      <c r="BR1388">
        <v>1</v>
      </c>
      <c r="BS1388">
        <v>0</v>
      </c>
      <c r="BT1388" s="17">
        <v>0</v>
      </c>
      <c r="BU1388">
        <v>0</v>
      </c>
      <c r="BV1388">
        <v>0</v>
      </c>
      <c r="BW1388">
        <v>1</v>
      </c>
      <c r="BX1388" s="17">
        <v>0</v>
      </c>
      <c r="BY1388">
        <v>0</v>
      </c>
      <c r="BZ1388">
        <v>0</v>
      </c>
      <c r="CA1388">
        <v>0</v>
      </c>
      <c r="CB1388">
        <v>0</v>
      </c>
      <c r="CC1388" s="17">
        <v>0</v>
      </c>
      <c r="CD1388">
        <v>0</v>
      </c>
      <c r="CE1388">
        <v>0</v>
      </c>
      <c r="CF1388">
        <v>1</v>
      </c>
      <c r="CG1388">
        <v>1</v>
      </c>
      <c r="CH1388">
        <v>0</v>
      </c>
      <c r="CI1388">
        <v>0</v>
      </c>
      <c r="CJ1388">
        <v>0</v>
      </c>
      <c r="CK1388">
        <v>0</v>
      </c>
      <c r="CL1388">
        <v>0</v>
      </c>
      <c r="CM1388">
        <v>0</v>
      </c>
      <c r="CN1388">
        <v>1</v>
      </c>
      <c r="CO1388" s="17">
        <v>0</v>
      </c>
      <c r="CP1388">
        <v>0.29799999999999999</v>
      </c>
      <c r="CQ1388">
        <v>386</v>
      </c>
      <c r="CR1388">
        <v>1</v>
      </c>
      <c r="CS1388">
        <v>0</v>
      </c>
      <c r="CT1388">
        <v>11</v>
      </c>
      <c r="CZ1388" s="33" t="s">
        <v>85</v>
      </c>
    </row>
    <row r="1389" spans="1:104" x14ac:dyDescent="0.25">
      <c r="A1389">
        <v>1388</v>
      </c>
      <c r="B1389">
        <v>88</v>
      </c>
      <c r="C1389" s="24" t="s">
        <v>4186</v>
      </c>
      <c r="D1389" s="12">
        <v>5.9401584624788173</v>
      </c>
      <c r="E1389" s="13">
        <v>0.12871415953366891</v>
      </c>
      <c r="F1389" s="7">
        <v>46.15</v>
      </c>
      <c r="G1389" s="7">
        <f t="shared" si="319"/>
        <v>5.8114443029451488</v>
      </c>
      <c r="H1389" s="15">
        <f t="shared" si="320"/>
        <v>6.0688726220124858</v>
      </c>
      <c r="I1389" s="11">
        <f t="shared" si="310"/>
        <v>0.10847094815144337</v>
      </c>
      <c r="J1389" s="32">
        <f t="shared" si="311"/>
        <v>2.3503997432598781E-3</v>
      </c>
      <c r="K1389" s="32">
        <f t="shared" si="312"/>
        <v>425.45954272997568</v>
      </c>
      <c r="L1389" s="8">
        <v>1</v>
      </c>
      <c r="M1389" s="9">
        <v>0</v>
      </c>
      <c r="N1389" s="8">
        <v>1</v>
      </c>
      <c r="O1389" s="9">
        <v>0</v>
      </c>
      <c r="P1389" s="9">
        <v>0</v>
      </c>
      <c r="Q1389" s="9">
        <v>0</v>
      </c>
      <c r="R1389" s="9">
        <v>0</v>
      </c>
      <c r="S1389" s="8">
        <v>178896</v>
      </c>
      <c r="T1389" s="9">
        <v>9</v>
      </c>
      <c r="U1389" s="9">
        <f t="shared" si="321"/>
        <v>178886</v>
      </c>
      <c r="V1389" s="9">
        <f t="shared" si="322"/>
        <v>30</v>
      </c>
      <c r="W1389" s="7">
        <f t="shared" si="329"/>
        <v>5.96</v>
      </c>
      <c r="X1389" s="7">
        <v>22.327999999999999</v>
      </c>
      <c r="Y1389" s="9">
        <v>0</v>
      </c>
      <c r="Z1389" s="9">
        <v>1</v>
      </c>
      <c r="AA1389" s="9">
        <v>0</v>
      </c>
      <c r="AB1389" s="9">
        <v>1</v>
      </c>
      <c r="AC1389" s="9">
        <v>0</v>
      </c>
      <c r="AD1389" s="29">
        <v>0</v>
      </c>
      <c r="AE1389" s="9">
        <v>1</v>
      </c>
      <c r="AF1389" s="9">
        <v>0</v>
      </c>
      <c r="AG1389" s="29">
        <v>0</v>
      </c>
      <c r="AH1389" s="9">
        <v>0</v>
      </c>
      <c r="AI1389" s="29">
        <v>1</v>
      </c>
      <c r="AJ1389" s="20">
        <v>1994</v>
      </c>
      <c r="AK1389" s="32">
        <v>0.378</v>
      </c>
      <c r="AL1389" s="32">
        <v>0.13500000000000001</v>
      </c>
      <c r="AM1389" s="32">
        <f t="shared" si="338"/>
        <v>0.40399999999999997</v>
      </c>
      <c r="AN1389" s="42">
        <v>8.3000000000000004E-2</v>
      </c>
      <c r="AO1389" s="174">
        <f t="shared" si="332"/>
        <v>0.46299999999999997</v>
      </c>
      <c r="AP1389" s="17">
        <v>0.53700000000000003</v>
      </c>
      <c r="AQ1389">
        <v>1</v>
      </c>
      <c r="AR1389" s="39">
        <f t="shared" si="334"/>
        <v>0</v>
      </c>
      <c r="AS1389" t="s">
        <v>98</v>
      </c>
      <c r="AT1389" s="39" t="s">
        <v>98</v>
      </c>
      <c r="AU1389">
        <v>0</v>
      </c>
      <c r="AV1389" s="17">
        <v>1</v>
      </c>
      <c r="AW1389" s="38">
        <f t="shared" si="335"/>
        <v>0.39400000000000002</v>
      </c>
      <c r="AX1389" s="17">
        <v>0.60599999999999998</v>
      </c>
      <c r="AY1389" s="17" t="s">
        <v>12</v>
      </c>
      <c r="AZ1389">
        <v>0</v>
      </c>
      <c r="BA1389">
        <v>0</v>
      </c>
      <c r="BB1389">
        <v>0</v>
      </c>
      <c r="BC1389">
        <v>0</v>
      </c>
      <c r="BD1389">
        <v>0</v>
      </c>
      <c r="BE1389">
        <v>1</v>
      </c>
      <c r="BF1389" s="17">
        <v>0</v>
      </c>
      <c r="BG1389">
        <v>0</v>
      </c>
      <c r="BH1389">
        <v>1</v>
      </c>
      <c r="BI1389" s="17">
        <v>0</v>
      </c>
      <c r="BJ1389">
        <v>397</v>
      </c>
      <c r="BK1389">
        <v>327</v>
      </c>
      <c r="BL1389" s="90">
        <f t="shared" si="337"/>
        <v>34.287999999999997</v>
      </c>
      <c r="BM1389">
        <v>0</v>
      </c>
      <c r="BN1389">
        <v>0</v>
      </c>
      <c r="BO1389">
        <v>0</v>
      </c>
      <c r="BP1389">
        <v>0</v>
      </c>
      <c r="BQ1389">
        <v>0</v>
      </c>
      <c r="BR1389">
        <v>1</v>
      </c>
      <c r="BS1389">
        <v>0</v>
      </c>
      <c r="BT1389" s="17">
        <v>0</v>
      </c>
      <c r="BU1389">
        <v>0</v>
      </c>
      <c r="BV1389">
        <v>0</v>
      </c>
      <c r="BW1389">
        <v>1</v>
      </c>
      <c r="BX1389" s="17">
        <v>0</v>
      </c>
      <c r="BY1389">
        <v>0</v>
      </c>
      <c r="BZ1389">
        <v>0</v>
      </c>
      <c r="CA1389">
        <v>0</v>
      </c>
      <c r="CB1389">
        <v>0</v>
      </c>
      <c r="CC1389" s="17">
        <v>0</v>
      </c>
      <c r="CD1389">
        <v>0</v>
      </c>
      <c r="CE1389">
        <v>0</v>
      </c>
      <c r="CF1389">
        <v>1</v>
      </c>
      <c r="CG1389">
        <v>1</v>
      </c>
      <c r="CH1389">
        <v>0</v>
      </c>
      <c r="CI1389">
        <v>0</v>
      </c>
      <c r="CJ1389">
        <v>0</v>
      </c>
      <c r="CK1389">
        <v>0</v>
      </c>
      <c r="CL1389">
        <v>0</v>
      </c>
      <c r="CM1389">
        <v>0</v>
      </c>
      <c r="CN1389">
        <v>1</v>
      </c>
      <c r="CO1389" s="17">
        <v>0</v>
      </c>
      <c r="CP1389">
        <v>0.29799999999999999</v>
      </c>
      <c r="CQ1389">
        <v>386</v>
      </c>
      <c r="CR1389">
        <v>1</v>
      </c>
      <c r="CS1389">
        <v>0</v>
      </c>
      <c r="CT1389">
        <v>11</v>
      </c>
      <c r="CZ1389" s="33" t="s">
        <v>85</v>
      </c>
    </row>
    <row r="1390" spans="1:104" x14ac:dyDescent="0.25">
      <c r="A1390">
        <v>1389</v>
      </c>
      <c r="B1390">
        <v>88</v>
      </c>
      <c r="C1390" s="24" t="s">
        <v>4186</v>
      </c>
      <c r="D1390" s="12">
        <v>14.760620423558191</v>
      </c>
      <c r="E1390" s="13">
        <v>0.2070503636352671</v>
      </c>
      <c r="F1390" s="7">
        <v>71.290000000000006</v>
      </c>
      <c r="G1390" s="7">
        <f t="shared" si="319"/>
        <v>14.553570059922924</v>
      </c>
      <c r="H1390" s="15">
        <f t="shared" si="320"/>
        <v>14.967670787193457</v>
      </c>
      <c r="I1390" s="11">
        <f t="shared" si="310"/>
        <v>0.16621000382778076</v>
      </c>
      <c r="J1390" s="32">
        <f t="shared" si="311"/>
        <v>2.3314630919873858E-3</v>
      </c>
      <c r="K1390" s="32">
        <f t="shared" si="312"/>
        <v>428.91521784613798</v>
      </c>
      <c r="L1390" s="8">
        <v>1</v>
      </c>
      <c r="M1390" s="9">
        <v>0</v>
      </c>
      <c r="N1390" s="8">
        <v>1</v>
      </c>
      <c r="O1390" s="9">
        <v>0</v>
      </c>
      <c r="P1390" s="9">
        <v>0</v>
      </c>
      <c r="Q1390" s="9">
        <v>0</v>
      </c>
      <c r="R1390" s="9">
        <v>0</v>
      </c>
      <c r="S1390" s="8">
        <v>178896</v>
      </c>
      <c r="T1390" s="9">
        <v>9</v>
      </c>
      <c r="U1390" s="9">
        <f t="shared" si="321"/>
        <v>178886</v>
      </c>
      <c r="V1390" s="9">
        <f t="shared" si="322"/>
        <v>30</v>
      </c>
      <c r="W1390" s="7">
        <f t="shared" si="329"/>
        <v>5.96</v>
      </c>
      <c r="X1390" s="7">
        <v>22.327999999999999</v>
      </c>
      <c r="Y1390" s="9">
        <v>0</v>
      </c>
      <c r="Z1390" s="9">
        <v>1</v>
      </c>
      <c r="AA1390" s="9">
        <v>0</v>
      </c>
      <c r="AB1390" s="9">
        <v>1</v>
      </c>
      <c r="AC1390" s="9">
        <v>0</v>
      </c>
      <c r="AD1390" s="29">
        <v>0</v>
      </c>
      <c r="AE1390" s="9">
        <v>1</v>
      </c>
      <c r="AF1390" s="9">
        <v>0</v>
      </c>
      <c r="AG1390" s="29">
        <v>0</v>
      </c>
      <c r="AH1390" s="9">
        <v>0</v>
      </c>
      <c r="AI1390" s="29">
        <v>1</v>
      </c>
      <c r="AJ1390" s="20">
        <v>1994</v>
      </c>
      <c r="AK1390" s="32">
        <v>0.378</v>
      </c>
      <c r="AL1390" s="32">
        <v>0.13500000000000001</v>
      </c>
      <c r="AM1390" s="32">
        <f t="shared" si="338"/>
        <v>0.40399999999999997</v>
      </c>
      <c r="AN1390" s="42">
        <v>8.3000000000000004E-2</v>
      </c>
      <c r="AO1390" s="174">
        <f t="shared" si="332"/>
        <v>0.46299999999999997</v>
      </c>
      <c r="AP1390" s="17">
        <v>0.53700000000000003</v>
      </c>
      <c r="AQ1390">
        <v>1</v>
      </c>
      <c r="AR1390" s="39">
        <f t="shared" si="334"/>
        <v>0</v>
      </c>
      <c r="AS1390" t="s">
        <v>98</v>
      </c>
      <c r="AT1390" s="39" t="s">
        <v>98</v>
      </c>
      <c r="AU1390">
        <v>0</v>
      </c>
      <c r="AV1390" s="17">
        <v>1</v>
      </c>
      <c r="AW1390" s="38">
        <f t="shared" si="335"/>
        <v>0.39400000000000002</v>
      </c>
      <c r="AX1390" s="17">
        <v>0.60599999999999998</v>
      </c>
      <c r="AY1390" s="17" t="s">
        <v>12</v>
      </c>
      <c r="AZ1390">
        <v>0</v>
      </c>
      <c r="BA1390">
        <v>0</v>
      </c>
      <c r="BB1390">
        <v>0</v>
      </c>
      <c r="BC1390">
        <v>0</v>
      </c>
      <c r="BD1390">
        <v>0</v>
      </c>
      <c r="BE1390">
        <v>1</v>
      </c>
      <c r="BF1390" s="17">
        <v>0</v>
      </c>
      <c r="BG1390">
        <v>0</v>
      </c>
      <c r="BH1390">
        <v>1</v>
      </c>
      <c r="BI1390" s="17">
        <v>0</v>
      </c>
      <c r="BJ1390">
        <v>397</v>
      </c>
      <c r="BK1390">
        <v>327</v>
      </c>
      <c r="BL1390" s="90">
        <f t="shared" si="337"/>
        <v>34.287999999999997</v>
      </c>
      <c r="BM1390">
        <v>0</v>
      </c>
      <c r="BN1390">
        <v>0</v>
      </c>
      <c r="BO1390">
        <v>0</v>
      </c>
      <c r="BP1390">
        <v>0</v>
      </c>
      <c r="BQ1390">
        <v>0</v>
      </c>
      <c r="BR1390">
        <v>1</v>
      </c>
      <c r="BS1390">
        <v>0</v>
      </c>
      <c r="BT1390" s="17">
        <v>0</v>
      </c>
      <c r="BU1390">
        <v>0</v>
      </c>
      <c r="BV1390">
        <v>0</v>
      </c>
      <c r="BW1390">
        <v>1</v>
      </c>
      <c r="BX1390" s="17">
        <v>0</v>
      </c>
      <c r="BY1390">
        <v>0</v>
      </c>
      <c r="BZ1390">
        <v>0</v>
      </c>
      <c r="CA1390">
        <v>0</v>
      </c>
      <c r="CB1390">
        <v>0</v>
      </c>
      <c r="CC1390" s="17">
        <v>0</v>
      </c>
      <c r="CD1390">
        <v>0</v>
      </c>
      <c r="CE1390">
        <v>0</v>
      </c>
      <c r="CF1390">
        <v>1</v>
      </c>
      <c r="CG1390">
        <v>1</v>
      </c>
      <c r="CH1390">
        <v>0</v>
      </c>
      <c r="CI1390">
        <v>0</v>
      </c>
      <c r="CJ1390">
        <v>0</v>
      </c>
      <c r="CK1390">
        <v>0</v>
      </c>
      <c r="CL1390">
        <v>0</v>
      </c>
      <c r="CM1390">
        <v>0</v>
      </c>
      <c r="CN1390">
        <v>1</v>
      </c>
      <c r="CO1390" s="17">
        <v>0</v>
      </c>
      <c r="CP1390">
        <v>0.29799999999999999</v>
      </c>
      <c r="CQ1390">
        <v>386</v>
      </c>
      <c r="CR1390">
        <v>1</v>
      </c>
      <c r="CS1390">
        <v>0</v>
      </c>
      <c r="CT1390">
        <v>11</v>
      </c>
      <c r="CZ1390" s="33" t="s">
        <v>85</v>
      </c>
    </row>
    <row r="1391" spans="1:104" x14ac:dyDescent="0.25">
      <c r="A1391">
        <v>1390</v>
      </c>
      <c r="B1391">
        <v>88</v>
      </c>
      <c r="C1391" s="24" t="s">
        <v>4186</v>
      </c>
      <c r="D1391" s="12">
        <v>8.6278049120021461</v>
      </c>
      <c r="E1391" s="13">
        <v>0.1229732741163362</v>
      </c>
      <c r="F1391" s="7">
        <v>70.16</v>
      </c>
      <c r="G1391" s="7">
        <f t="shared" si="319"/>
        <v>8.5048316378858093</v>
      </c>
      <c r="H1391" s="15">
        <f t="shared" si="320"/>
        <v>8.7507781861184828</v>
      </c>
      <c r="I1391" s="11">
        <f t="shared" si="310"/>
        <v>0.16364655710312315</v>
      </c>
      <c r="J1391" s="32">
        <f t="shared" si="311"/>
        <v>2.3324765835678898E-3</v>
      </c>
      <c r="K1391" s="32">
        <f t="shared" si="312"/>
        <v>428.72884857448076</v>
      </c>
      <c r="L1391" s="8">
        <v>1</v>
      </c>
      <c r="M1391" s="9">
        <v>0</v>
      </c>
      <c r="N1391" s="8">
        <v>1</v>
      </c>
      <c r="O1391" s="9">
        <v>0</v>
      </c>
      <c r="P1391" s="9">
        <v>0</v>
      </c>
      <c r="Q1391" s="9">
        <v>0</v>
      </c>
      <c r="R1391" s="9">
        <v>0</v>
      </c>
      <c r="S1391" s="8">
        <v>178896</v>
      </c>
      <c r="T1391" s="9">
        <v>9</v>
      </c>
      <c r="U1391" s="9">
        <f t="shared" si="321"/>
        <v>178886</v>
      </c>
      <c r="V1391" s="9">
        <f t="shared" si="322"/>
        <v>30</v>
      </c>
      <c r="W1391" s="7">
        <f t="shared" si="329"/>
        <v>5.96</v>
      </c>
      <c r="X1391" s="7">
        <v>22.327999999999999</v>
      </c>
      <c r="Y1391" s="9">
        <v>0</v>
      </c>
      <c r="Z1391" s="9">
        <v>1</v>
      </c>
      <c r="AA1391" s="9">
        <v>0</v>
      </c>
      <c r="AB1391" s="9">
        <v>1</v>
      </c>
      <c r="AC1391" s="9">
        <v>0</v>
      </c>
      <c r="AD1391" s="29">
        <v>0</v>
      </c>
      <c r="AE1391" s="9">
        <v>1</v>
      </c>
      <c r="AF1391" s="9">
        <v>0</v>
      </c>
      <c r="AG1391" s="29">
        <v>0</v>
      </c>
      <c r="AH1391" s="9">
        <v>0</v>
      </c>
      <c r="AI1391" s="29">
        <v>1</v>
      </c>
      <c r="AJ1391" s="20">
        <v>1994</v>
      </c>
      <c r="AK1391" s="32">
        <v>0.378</v>
      </c>
      <c r="AL1391" s="32">
        <v>0.13500000000000001</v>
      </c>
      <c r="AM1391" s="32">
        <f t="shared" si="338"/>
        <v>0.40399999999999997</v>
      </c>
      <c r="AN1391" s="42">
        <v>8.3000000000000004E-2</v>
      </c>
      <c r="AO1391" s="174">
        <f t="shared" si="332"/>
        <v>0.46299999999999997</v>
      </c>
      <c r="AP1391" s="17">
        <v>0.53700000000000003</v>
      </c>
      <c r="AQ1391">
        <v>1</v>
      </c>
      <c r="AR1391" s="39">
        <f t="shared" si="334"/>
        <v>0</v>
      </c>
      <c r="AS1391" t="s">
        <v>98</v>
      </c>
      <c r="AT1391" s="39" t="s">
        <v>98</v>
      </c>
      <c r="AU1391">
        <v>0</v>
      </c>
      <c r="AV1391" s="17">
        <v>1</v>
      </c>
      <c r="AW1391" s="38">
        <f t="shared" si="335"/>
        <v>0.39400000000000002</v>
      </c>
      <c r="AX1391" s="17">
        <v>0.60599999999999998</v>
      </c>
      <c r="AY1391" s="17" t="s">
        <v>12</v>
      </c>
      <c r="AZ1391">
        <v>0</v>
      </c>
      <c r="BA1391">
        <v>0</v>
      </c>
      <c r="BB1391">
        <v>0</v>
      </c>
      <c r="BC1391">
        <v>0</v>
      </c>
      <c r="BD1391">
        <v>0</v>
      </c>
      <c r="BE1391">
        <v>1</v>
      </c>
      <c r="BF1391" s="17">
        <v>0</v>
      </c>
      <c r="BG1391">
        <v>0</v>
      </c>
      <c r="BH1391">
        <v>1</v>
      </c>
      <c r="BI1391" s="17">
        <v>0</v>
      </c>
      <c r="BJ1391">
        <v>397</v>
      </c>
      <c r="BK1391">
        <v>327</v>
      </c>
      <c r="BL1391" s="90">
        <f t="shared" si="337"/>
        <v>34.287999999999997</v>
      </c>
      <c r="BM1391">
        <v>0</v>
      </c>
      <c r="BN1391">
        <v>0</v>
      </c>
      <c r="BO1391">
        <v>0</v>
      </c>
      <c r="BP1391">
        <v>0</v>
      </c>
      <c r="BQ1391">
        <v>0</v>
      </c>
      <c r="BR1391">
        <v>1</v>
      </c>
      <c r="BS1391">
        <v>0</v>
      </c>
      <c r="BT1391" s="17">
        <v>0</v>
      </c>
      <c r="BU1391">
        <v>0</v>
      </c>
      <c r="BV1391">
        <v>0</v>
      </c>
      <c r="BW1391">
        <v>1</v>
      </c>
      <c r="BX1391" s="17">
        <v>0</v>
      </c>
      <c r="BY1391">
        <v>0</v>
      </c>
      <c r="BZ1391">
        <v>0</v>
      </c>
      <c r="CA1391">
        <v>0</v>
      </c>
      <c r="CB1391">
        <v>0</v>
      </c>
      <c r="CC1391" s="17">
        <v>0</v>
      </c>
      <c r="CD1391">
        <v>0</v>
      </c>
      <c r="CE1391">
        <v>0</v>
      </c>
      <c r="CF1391">
        <v>1</v>
      </c>
      <c r="CG1391">
        <v>1</v>
      </c>
      <c r="CH1391">
        <v>0</v>
      </c>
      <c r="CI1391">
        <v>0</v>
      </c>
      <c r="CJ1391">
        <v>0</v>
      </c>
      <c r="CK1391">
        <v>0</v>
      </c>
      <c r="CL1391">
        <v>0</v>
      </c>
      <c r="CM1391">
        <v>0</v>
      </c>
      <c r="CN1391">
        <v>1</v>
      </c>
      <c r="CO1391" s="17">
        <v>0</v>
      </c>
      <c r="CP1391">
        <v>0.29799999999999999</v>
      </c>
      <c r="CQ1391">
        <v>386</v>
      </c>
      <c r="CR1391">
        <v>1</v>
      </c>
      <c r="CS1391">
        <v>0</v>
      </c>
      <c r="CT1391">
        <v>11</v>
      </c>
      <c r="CZ1391" s="33" t="s">
        <v>85</v>
      </c>
    </row>
    <row r="1392" spans="1:104" x14ac:dyDescent="0.25">
      <c r="A1392">
        <v>1391</v>
      </c>
      <c r="B1392">
        <v>88</v>
      </c>
      <c r="C1392" s="24" t="s">
        <v>4186</v>
      </c>
      <c r="D1392" s="12">
        <v>11.60190299209167</v>
      </c>
      <c r="E1392" s="13">
        <v>9.8354552323598465E-2</v>
      </c>
      <c r="F1392" s="7">
        <v>117.96</v>
      </c>
      <c r="G1392" s="7">
        <f t="shared" si="319"/>
        <v>11.503548439768071</v>
      </c>
      <c r="H1392" s="15">
        <f t="shared" si="320"/>
        <v>11.700257544415269</v>
      </c>
      <c r="I1392" s="11">
        <f t="shared" ref="I1392:I1455" si="339">IFERROR(F1392/SQRT(F1392^2+U1392), "X")</f>
        <v>0.2686461472496528</v>
      </c>
      <c r="J1392" s="32">
        <f t="shared" ref="J1392:J1455" si="340">IFERROR(SQRT((1-I1392^2)/U1392), "X")</f>
        <v>2.2774342764467007E-3</v>
      </c>
      <c r="K1392" s="32">
        <f t="shared" ref="K1392:K1455" si="341">IFERROR(1/J1392, "X")</f>
        <v>439.09060750601344</v>
      </c>
      <c r="L1392" s="8">
        <v>1</v>
      </c>
      <c r="M1392" s="9">
        <v>0</v>
      </c>
      <c r="N1392" s="8">
        <v>1</v>
      </c>
      <c r="O1392" s="9">
        <v>0</v>
      </c>
      <c r="P1392" s="9">
        <v>0</v>
      </c>
      <c r="Q1392" s="9">
        <v>0</v>
      </c>
      <c r="R1392" s="9">
        <v>0</v>
      </c>
      <c r="S1392" s="8">
        <v>178896</v>
      </c>
      <c r="T1392" s="9">
        <v>9</v>
      </c>
      <c r="U1392" s="9">
        <f t="shared" si="321"/>
        <v>178886</v>
      </c>
      <c r="V1392" s="9">
        <f t="shared" si="322"/>
        <v>30</v>
      </c>
      <c r="W1392" s="7">
        <f t="shared" si="329"/>
        <v>5.96</v>
      </c>
      <c r="X1392" s="7">
        <v>22.327999999999999</v>
      </c>
      <c r="Y1392" s="9">
        <v>0</v>
      </c>
      <c r="Z1392" s="9">
        <v>1</v>
      </c>
      <c r="AA1392" s="9">
        <v>0</v>
      </c>
      <c r="AB1392" s="9">
        <v>1</v>
      </c>
      <c r="AC1392" s="9">
        <v>0</v>
      </c>
      <c r="AD1392" s="29">
        <v>0</v>
      </c>
      <c r="AE1392" s="9">
        <v>1</v>
      </c>
      <c r="AF1392" s="9">
        <v>0</v>
      </c>
      <c r="AG1392" s="29">
        <v>0</v>
      </c>
      <c r="AH1392" s="9">
        <v>0</v>
      </c>
      <c r="AI1392" s="29">
        <v>1</v>
      </c>
      <c r="AJ1392" s="20">
        <v>1994</v>
      </c>
      <c r="AK1392" s="32">
        <v>0.378</v>
      </c>
      <c r="AL1392" s="32">
        <v>0.13500000000000001</v>
      </c>
      <c r="AM1392" s="32">
        <f t="shared" si="338"/>
        <v>0.40399999999999997</v>
      </c>
      <c r="AN1392" s="42">
        <v>8.3000000000000004E-2</v>
      </c>
      <c r="AO1392" s="174">
        <f t="shared" si="332"/>
        <v>0.46299999999999997</v>
      </c>
      <c r="AP1392" s="17">
        <v>0.53700000000000003</v>
      </c>
      <c r="AQ1392">
        <v>1</v>
      </c>
      <c r="AR1392" s="39">
        <f t="shared" si="334"/>
        <v>0</v>
      </c>
      <c r="AS1392" t="s">
        <v>98</v>
      </c>
      <c r="AT1392" s="39" t="s">
        <v>98</v>
      </c>
      <c r="AU1392">
        <v>0</v>
      </c>
      <c r="AV1392" s="17">
        <v>1</v>
      </c>
      <c r="AW1392" s="38">
        <f t="shared" si="335"/>
        <v>0.39400000000000002</v>
      </c>
      <c r="AX1392" s="17">
        <v>0.60599999999999998</v>
      </c>
      <c r="AY1392" s="17" t="s">
        <v>12</v>
      </c>
      <c r="AZ1392">
        <v>0</v>
      </c>
      <c r="BA1392">
        <v>0</v>
      </c>
      <c r="BB1392">
        <v>0</v>
      </c>
      <c r="BC1392">
        <v>0</v>
      </c>
      <c r="BD1392">
        <v>0</v>
      </c>
      <c r="BE1392">
        <v>1</v>
      </c>
      <c r="BF1392" s="17">
        <v>0</v>
      </c>
      <c r="BG1392">
        <v>0</v>
      </c>
      <c r="BH1392">
        <v>1</v>
      </c>
      <c r="BI1392" s="17">
        <v>0</v>
      </c>
      <c r="BJ1392">
        <v>397</v>
      </c>
      <c r="BK1392">
        <v>327</v>
      </c>
      <c r="BL1392" s="90">
        <f t="shared" si="337"/>
        <v>34.287999999999997</v>
      </c>
      <c r="BM1392">
        <v>0</v>
      </c>
      <c r="BN1392">
        <v>0</v>
      </c>
      <c r="BO1392">
        <v>0</v>
      </c>
      <c r="BP1392">
        <v>0</v>
      </c>
      <c r="BQ1392">
        <v>0</v>
      </c>
      <c r="BR1392">
        <v>1</v>
      </c>
      <c r="BS1392">
        <v>0</v>
      </c>
      <c r="BT1392" s="17">
        <v>0</v>
      </c>
      <c r="BU1392">
        <v>0</v>
      </c>
      <c r="BV1392">
        <v>0</v>
      </c>
      <c r="BW1392">
        <v>1</v>
      </c>
      <c r="BX1392" s="17">
        <v>0</v>
      </c>
      <c r="BY1392">
        <v>0</v>
      </c>
      <c r="BZ1392">
        <v>0</v>
      </c>
      <c r="CA1392">
        <v>0</v>
      </c>
      <c r="CB1392">
        <v>0</v>
      </c>
      <c r="CC1392" s="17">
        <v>0</v>
      </c>
      <c r="CD1392">
        <v>0</v>
      </c>
      <c r="CE1392">
        <v>0</v>
      </c>
      <c r="CF1392">
        <v>1</v>
      </c>
      <c r="CG1392">
        <v>1</v>
      </c>
      <c r="CH1392">
        <v>0</v>
      </c>
      <c r="CI1392">
        <v>0</v>
      </c>
      <c r="CJ1392">
        <v>0</v>
      </c>
      <c r="CK1392">
        <v>0</v>
      </c>
      <c r="CL1392">
        <v>0</v>
      </c>
      <c r="CM1392">
        <v>0</v>
      </c>
      <c r="CN1392">
        <v>1</v>
      </c>
      <c r="CO1392" s="17">
        <v>0</v>
      </c>
      <c r="CP1392">
        <v>0.29799999999999999</v>
      </c>
      <c r="CQ1392">
        <v>386</v>
      </c>
      <c r="CR1392">
        <v>1</v>
      </c>
      <c r="CS1392">
        <v>0</v>
      </c>
      <c r="CT1392">
        <v>11</v>
      </c>
      <c r="CZ1392" s="33" t="s">
        <v>85</v>
      </c>
    </row>
    <row r="1393" spans="1:104" x14ac:dyDescent="0.25">
      <c r="A1393">
        <v>1392</v>
      </c>
      <c r="B1393">
        <v>88</v>
      </c>
      <c r="C1393" s="24" t="s">
        <v>4186</v>
      </c>
      <c r="D1393" s="12">
        <v>3.5750737198698701</v>
      </c>
      <c r="E1393" s="13">
        <v>0.42459307836934318</v>
      </c>
      <c r="F1393" s="7">
        <v>8.42</v>
      </c>
      <c r="G1393" s="7">
        <f t="shared" si="319"/>
        <v>3.1504806415005269</v>
      </c>
      <c r="H1393" s="15">
        <f t="shared" si="320"/>
        <v>3.9996667982392133</v>
      </c>
      <c r="I1393" s="11">
        <f t="shared" si="339"/>
        <v>5.8874070767618268E-2</v>
      </c>
      <c r="J1393" s="32">
        <f t="shared" si="340"/>
        <v>6.9921699248952814E-3</v>
      </c>
      <c r="K1393" s="32">
        <f t="shared" si="341"/>
        <v>143.01711925500388</v>
      </c>
      <c r="L1393" s="8">
        <v>1</v>
      </c>
      <c r="M1393" s="9">
        <v>0</v>
      </c>
      <c r="N1393" s="8">
        <v>1</v>
      </c>
      <c r="O1393" s="9">
        <v>0</v>
      </c>
      <c r="P1393" s="9">
        <v>0</v>
      </c>
      <c r="Q1393" s="9">
        <v>0</v>
      </c>
      <c r="R1393" s="9">
        <v>0</v>
      </c>
      <c r="S1393" s="8">
        <v>20393</v>
      </c>
      <c r="T1393" s="9">
        <v>9</v>
      </c>
      <c r="U1393" s="9">
        <f t="shared" si="321"/>
        <v>20383</v>
      </c>
      <c r="V1393" s="9">
        <f t="shared" si="322"/>
        <v>30</v>
      </c>
      <c r="W1393" s="7">
        <f t="shared" si="329"/>
        <v>3.125</v>
      </c>
      <c r="X1393" s="7">
        <v>25.901</v>
      </c>
      <c r="Y1393" s="9">
        <v>0</v>
      </c>
      <c r="Z1393" s="9">
        <v>1</v>
      </c>
      <c r="AA1393" s="9">
        <v>0</v>
      </c>
      <c r="AB1393" s="9">
        <v>1</v>
      </c>
      <c r="AC1393" s="9">
        <v>0</v>
      </c>
      <c r="AD1393" s="29">
        <v>0</v>
      </c>
      <c r="AE1393" s="9">
        <v>1</v>
      </c>
      <c r="AF1393" s="9">
        <v>0</v>
      </c>
      <c r="AG1393" s="29">
        <v>0</v>
      </c>
      <c r="AH1393" s="9">
        <v>0</v>
      </c>
      <c r="AI1393" s="29">
        <v>1</v>
      </c>
      <c r="AJ1393" s="20">
        <v>1994</v>
      </c>
      <c r="AK1393" s="32">
        <v>0.70099999999999996</v>
      </c>
      <c r="AL1393" s="32">
        <v>6.2E-2</v>
      </c>
      <c r="AM1393" s="32">
        <f t="shared" si="338"/>
        <v>0.14799999999999999</v>
      </c>
      <c r="AN1393" s="42">
        <v>8.8999999999999996E-2</v>
      </c>
      <c r="AO1393" s="174">
        <f t="shared" si="332"/>
        <v>0.43200000000000005</v>
      </c>
      <c r="AP1393" s="17">
        <v>0.56799999999999995</v>
      </c>
      <c r="AQ1393">
        <v>0</v>
      </c>
      <c r="AR1393" s="39">
        <f t="shared" si="334"/>
        <v>1</v>
      </c>
      <c r="AS1393" t="s">
        <v>98</v>
      </c>
      <c r="AT1393" s="39" t="s">
        <v>98</v>
      </c>
      <c r="AU1393">
        <v>0</v>
      </c>
      <c r="AV1393" s="17">
        <v>1</v>
      </c>
      <c r="AW1393" s="38">
        <f t="shared" si="335"/>
        <v>0.35499999999999998</v>
      </c>
      <c r="AX1393" s="17">
        <v>0.64500000000000002</v>
      </c>
      <c r="AY1393" s="17" t="s">
        <v>12</v>
      </c>
      <c r="AZ1393">
        <v>0</v>
      </c>
      <c r="BA1393">
        <v>0</v>
      </c>
      <c r="BB1393">
        <v>0</v>
      </c>
      <c r="BC1393">
        <v>0</v>
      </c>
      <c r="BD1393">
        <v>0</v>
      </c>
      <c r="BE1393">
        <v>1</v>
      </c>
      <c r="BF1393" s="17">
        <v>0</v>
      </c>
      <c r="BG1393">
        <v>0</v>
      </c>
      <c r="BH1393">
        <v>1</v>
      </c>
      <c r="BI1393" s="17">
        <v>0</v>
      </c>
      <c r="BJ1393">
        <v>397</v>
      </c>
      <c r="BK1393">
        <v>327</v>
      </c>
      <c r="BL1393" s="90">
        <f t="shared" si="337"/>
        <v>35.025999999999996</v>
      </c>
      <c r="BM1393">
        <v>1</v>
      </c>
      <c r="BN1393">
        <v>0</v>
      </c>
      <c r="BO1393">
        <v>0</v>
      </c>
      <c r="BP1393">
        <v>0</v>
      </c>
      <c r="BQ1393">
        <v>0</v>
      </c>
      <c r="BR1393">
        <v>0</v>
      </c>
      <c r="BS1393">
        <v>0</v>
      </c>
      <c r="BT1393" s="17">
        <v>0</v>
      </c>
      <c r="BU1393">
        <v>0</v>
      </c>
      <c r="BV1393">
        <v>0</v>
      </c>
      <c r="BW1393">
        <v>1</v>
      </c>
      <c r="BX1393" s="17">
        <v>0</v>
      </c>
      <c r="BY1393">
        <v>0</v>
      </c>
      <c r="BZ1393">
        <v>0</v>
      </c>
      <c r="CA1393">
        <v>0</v>
      </c>
      <c r="CB1393">
        <v>0</v>
      </c>
      <c r="CC1393" s="17">
        <v>0</v>
      </c>
      <c r="CD1393">
        <v>0</v>
      </c>
      <c r="CE1393">
        <v>0</v>
      </c>
      <c r="CF1393">
        <v>1</v>
      </c>
      <c r="CG1393">
        <v>1</v>
      </c>
      <c r="CH1393">
        <v>0</v>
      </c>
      <c r="CI1393">
        <v>0</v>
      </c>
      <c r="CJ1393">
        <v>0</v>
      </c>
      <c r="CK1393">
        <v>0</v>
      </c>
      <c r="CL1393">
        <v>0</v>
      </c>
      <c r="CM1393">
        <v>0</v>
      </c>
      <c r="CN1393">
        <v>1</v>
      </c>
      <c r="CO1393" s="17">
        <v>0</v>
      </c>
      <c r="CP1393">
        <v>0.29799999999999999</v>
      </c>
      <c r="CQ1393">
        <v>386</v>
      </c>
      <c r="CR1393">
        <v>1</v>
      </c>
      <c r="CS1393">
        <v>0</v>
      </c>
      <c r="CT1393">
        <v>11</v>
      </c>
      <c r="CZ1393" s="33" t="s">
        <v>85</v>
      </c>
    </row>
    <row r="1394" spans="1:104" x14ac:dyDescent="0.25">
      <c r="A1394">
        <v>1393</v>
      </c>
      <c r="B1394">
        <v>88</v>
      </c>
      <c r="C1394" s="24" t="s">
        <v>4186</v>
      </c>
      <c r="D1394" s="12">
        <v>9.4184181363530008</v>
      </c>
      <c r="E1394" s="13">
        <v>0.48077683187100573</v>
      </c>
      <c r="F1394" s="7">
        <v>19.59</v>
      </c>
      <c r="G1394" s="7">
        <f t="shared" si="319"/>
        <v>8.9376413044819945</v>
      </c>
      <c r="H1394" s="15">
        <f t="shared" si="320"/>
        <v>9.8991949682240072</v>
      </c>
      <c r="I1394" s="11">
        <f t="shared" si="339"/>
        <v>0.13594084945871499</v>
      </c>
      <c r="J1394" s="32">
        <f t="shared" si="340"/>
        <v>6.9392980836505865E-3</v>
      </c>
      <c r="K1394" s="32">
        <f t="shared" si="341"/>
        <v>144.10679407994616</v>
      </c>
      <c r="L1394" s="8">
        <v>1</v>
      </c>
      <c r="M1394" s="9">
        <v>0</v>
      </c>
      <c r="N1394" s="8">
        <v>1</v>
      </c>
      <c r="O1394" s="9">
        <v>0</v>
      </c>
      <c r="P1394" s="9">
        <v>0</v>
      </c>
      <c r="Q1394" s="9">
        <v>0</v>
      </c>
      <c r="R1394" s="9">
        <v>0</v>
      </c>
      <c r="S1394" s="8">
        <v>20393</v>
      </c>
      <c r="T1394" s="9">
        <v>9</v>
      </c>
      <c r="U1394" s="9">
        <f t="shared" si="321"/>
        <v>20383</v>
      </c>
      <c r="V1394" s="9">
        <f t="shared" si="322"/>
        <v>30</v>
      </c>
      <c r="W1394" s="7">
        <f t="shared" si="329"/>
        <v>3.125</v>
      </c>
      <c r="X1394" s="7">
        <v>25.901</v>
      </c>
      <c r="Y1394" s="9">
        <v>0</v>
      </c>
      <c r="Z1394" s="9">
        <v>1</v>
      </c>
      <c r="AA1394" s="9">
        <v>0</v>
      </c>
      <c r="AB1394" s="9">
        <v>1</v>
      </c>
      <c r="AC1394" s="9">
        <v>0</v>
      </c>
      <c r="AD1394" s="29">
        <v>0</v>
      </c>
      <c r="AE1394" s="9">
        <v>1</v>
      </c>
      <c r="AF1394" s="9">
        <v>0</v>
      </c>
      <c r="AG1394" s="29">
        <v>0</v>
      </c>
      <c r="AH1394" s="9">
        <v>0</v>
      </c>
      <c r="AI1394" s="29">
        <v>1</v>
      </c>
      <c r="AJ1394" s="20">
        <v>1994</v>
      </c>
      <c r="AK1394" s="32">
        <v>0.70099999999999996</v>
      </c>
      <c r="AL1394" s="32">
        <v>6.2E-2</v>
      </c>
      <c r="AM1394" s="32">
        <f t="shared" si="338"/>
        <v>0.14799999999999999</v>
      </c>
      <c r="AN1394" s="42">
        <v>8.8999999999999996E-2</v>
      </c>
      <c r="AO1394" s="174">
        <f t="shared" si="332"/>
        <v>0.43200000000000005</v>
      </c>
      <c r="AP1394" s="17">
        <v>0.56799999999999995</v>
      </c>
      <c r="AQ1394">
        <v>0</v>
      </c>
      <c r="AR1394" s="39">
        <f t="shared" si="334"/>
        <v>1</v>
      </c>
      <c r="AS1394" t="s">
        <v>98</v>
      </c>
      <c r="AT1394" s="39" t="s">
        <v>98</v>
      </c>
      <c r="AU1394">
        <v>0</v>
      </c>
      <c r="AV1394" s="17">
        <v>1</v>
      </c>
      <c r="AW1394" s="38">
        <f t="shared" si="335"/>
        <v>0.35499999999999998</v>
      </c>
      <c r="AX1394" s="17">
        <v>0.64500000000000002</v>
      </c>
      <c r="AY1394" s="17" t="s">
        <v>12</v>
      </c>
      <c r="AZ1394">
        <v>0</v>
      </c>
      <c r="BA1394">
        <v>0</v>
      </c>
      <c r="BB1394">
        <v>0</v>
      </c>
      <c r="BC1394">
        <v>0</v>
      </c>
      <c r="BD1394">
        <v>0</v>
      </c>
      <c r="BE1394">
        <v>1</v>
      </c>
      <c r="BF1394" s="17">
        <v>0</v>
      </c>
      <c r="BG1394">
        <v>0</v>
      </c>
      <c r="BH1394">
        <v>1</v>
      </c>
      <c r="BI1394" s="17">
        <v>0</v>
      </c>
      <c r="BJ1394">
        <v>397</v>
      </c>
      <c r="BK1394">
        <v>327</v>
      </c>
      <c r="BL1394" s="90">
        <f t="shared" si="337"/>
        <v>35.025999999999996</v>
      </c>
      <c r="BM1394">
        <v>1</v>
      </c>
      <c r="BN1394">
        <v>0</v>
      </c>
      <c r="BO1394">
        <v>0</v>
      </c>
      <c r="BP1394">
        <v>0</v>
      </c>
      <c r="BQ1394">
        <v>0</v>
      </c>
      <c r="BR1394">
        <v>0</v>
      </c>
      <c r="BS1394">
        <v>0</v>
      </c>
      <c r="BT1394" s="17">
        <v>0</v>
      </c>
      <c r="BU1394">
        <v>0</v>
      </c>
      <c r="BV1394">
        <v>0</v>
      </c>
      <c r="BW1394">
        <v>1</v>
      </c>
      <c r="BX1394" s="17">
        <v>0</v>
      </c>
      <c r="BY1394">
        <v>0</v>
      </c>
      <c r="BZ1394">
        <v>0</v>
      </c>
      <c r="CA1394">
        <v>0</v>
      </c>
      <c r="CB1394">
        <v>0</v>
      </c>
      <c r="CC1394" s="17">
        <v>0</v>
      </c>
      <c r="CD1394">
        <v>0</v>
      </c>
      <c r="CE1394">
        <v>0</v>
      </c>
      <c r="CF1394">
        <v>1</v>
      </c>
      <c r="CG1394">
        <v>1</v>
      </c>
      <c r="CH1394">
        <v>0</v>
      </c>
      <c r="CI1394">
        <v>0</v>
      </c>
      <c r="CJ1394">
        <v>0</v>
      </c>
      <c r="CK1394">
        <v>0</v>
      </c>
      <c r="CL1394">
        <v>0</v>
      </c>
      <c r="CM1394">
        <v>0</v>
      </c>
      <c r="CN1394">
        <v>1</v>
      </c>
      <c r="CO1394" s="17">
        <v>0</v>
      </c>
      <c r="CP1394">
        <v>0.29799999999999999</v>
      </c>
      <c r="CQ1394">
        <v>386</v>
      </c>
      <c r="CR1394">
        <v>1</v>
      </c>
      <c r="CS1394">
        <v>0</v>
      </c>
      <c r="CT1394">
        <v>11</v>
      </c>
      <c r="CZ1394" s="33" t="s">
        <v>85</v>
      </c>
    </row>
    <row r="1395" spans="1:104" x14ac:dyDescent="0.25">
      <c r="A1395">
        <v>1394</v>
      </c>
      <c r="B1395">
        <v>88</v>
      </c>
      <c r="C1395" s="24" t="s">
        <v>4186</v>
      </c>
      <c r="D1395" s="12">
        <v>29.383151917086959</v>
      </c>
      <c r="E1395" s="13">
        <v>0.60859883838208284</v>
      </c>
      <c r="F1395" s="7">
        <v>48.28</v>
      </c>
      <c r="G1395" s="7">
        <f t="shared" si="319"/>
        <v>28.774553078704876</v>
      </c>
      <c r="H1395" s="15">
        <f t="shared" si="320"/>
        <v>29.991750755469042</v>
      </c>
      <c r="I1395" s="11">
        <f t="shared" si="339"/>
        <v>0.32034713804953796</v>
      </c>
      <c r="J1395" s="32">
        <f t="shared" si="340"/>
        <v>6.6351934144477627E-3</v>
      </c>
      <c r="K1395" s="32">
        <f t="shared" si="341"/>
        <v>150.71150719172041</v>
      </c>
      <c r="L1395" s="8">
        <v>1</v>
      </c>
      <c r="M1395" s="9">
        <v>0</v>
      </c>
      <c r="N1395" s="8">
        <v>1</v>
      </c>
      <c r="O1395" s="9">
        <v>0</v>
      </c>
      <c r="P1395" s="9">
        <v>0</v>
      </c>
      <c r="Q1395" s="9">
        <v>0</v>
      </c>
      <c r="R1395" s="9">
        <v>0</v>
      </c>
      <c r="S1395" s="8">
        <v>20393</v>
      </c>
      <c r="T1395" s="9">
        <v>9</v>
      </c>
      <c r="U1395" s="9">
        <f t="shared" si="321"/>
        <v>20383</v>
      </c>
      <c r="V1395" s="9">
        <f t="shared" si="322"/>
        <v>30</v>
      </c>
      <c r="W1395" s="7">
        <f t="shared" si="329"/>
        <v>3.125</v>
      </c>
      <c r="X1395" s="7">
        <v>25.901</v>
      </c>
      <c r="Y1395" s="9">
        <v>0</v>
      </c>
      <c r="Z1395" s="9">
        <v>1</v>
      </c>
      <c r="AA1395" s="9">
        <v>0</v>
      </c>
      <c r="AB1395" s="9">
        <v>1</v>
      </c>
      <c r="AC1395" s="9">
        <v>0</v>
      </c>
      <c r="AD1395" s="29">
        <v>0</v>
      </c>
      <c r="AE1395" s="9">
        <v>1</v>
      </c>
      <c r="AF1395" s="9">
        <v>0</v>
      </c>
      <c r="AG1395" s="29">
        <v>0</v>
      </c>
      <c r="AH1395" s="9">
        <v>0</v>
      </c>
      <c r="AI1395" s="29">
        <v>1</v>
      </c>
      <c r="AJ1395" s="20">
        <v>1994</v>
      </c>
      <c r="AK1395" s="32">
        <v>0.70099999999999996</v>
      </c>
      <c r="AL1395" s="32">
        <v>6.2E-2</v>
      </c>
      <c r="AM1395" s="32">
        <f t="shared" si="338"/>
        <v>0.14799999999999999</v>
      </c>
      <c r="AN1395" s="42">
        <v>8.8999999999999996E-2</v>
      </c>
      <c r="AO1395" s="174">
        <f t="shared" si="332"/>
        <v>0.43200000000000005</v>
      </c>
      <c r="AP1395" s="17">
        <v>0.56799999999999995</v>
      </c>
      <c r="AQ1395">
        <v>0</v>
      </c>
      <c r="AR1395" s="39">
        <f t="shared" si="334"/>
        <v>1</v>
      </c>
      <c r="AS1395" t="s">
        <v>98</v>
      </c>
      <c r="AT1395" s="39" t="s">
        <v>98</v>
      </c>
      <c r="AU1395">
        <v>0</v>
      </c>
      <c r="AV1395" s="17">
        <v>1</v>
      </c>
      <c r="AW1395" s="38">
        <f t="shared" si="335"/>
        <v>0.35499999999999998</v>
      </c>
      <c r="AX1395" s="17">
        <v>0.64500000000000002</v>
      </c>
      <c r="AY1395" s="17" t="s">
        <v>12</v>
      </c>
      <c r="AZ1395">
        <v>0</v>
      </c>
      <c r="BA1395">
        <v>0</v>
      </c>
      <c r="BB1395">
        <v>0</v>
      </c>
      <c r="BC1395">
        <v>0</v>
      </c>
      <c r="BD1395">
        <v>0</v>
      </c>
      <c r="BE1395">
        <v>1</v>
      </c>
      <c r="BF1395" s="17">
        <v>0</v>
      </c>
      <c r="BG1395">
        <v>0</v>
      </c>
      <c r="BH1395">
        <v>1</v>
      </c>
      <c r="BI1395" s="17">
        <v>0</v>
      </c>
      <c r="BJ1395">
        <v>397</v>
      </c>
      <c r="BK1395">
        <v>327</v>
      </c>
      <c r="BL1395" s="90">
        <f t="shared" si="337"/>
        <v>35.025999999999996</v>
      </c>
      <c r="BM1395">
        <v>1</v>
      </c>
      <c r="BN1395">
        <v>0</v>
      </c>
      <c r="BO1395">
        <v>0</v>
      </c>
      <c r="BP1395">
        <v>0</v>
      </c>
      <c r="BQ1395">
        <v>0</v>
      </c>
      <c r="BR1395">
        <v>0</v>
      </c>
      <c r="BS1395">
        <v>0</v>
      </c>
      <c r="BT1395" s="17">
        <v>0</v>
      </c>
      <c r="BU1395">
        <v>0</v>
      </c>
      <c r="BV1395">
        <v>0</v>
      </c>
      <c r="BW1395">
        <v>1</v>
      </c>
      <c r="BX1395" s="17">
        <v>0</v>
      </c>
      <c r="BY1395">
        <v>0</v>
      </c>
      <c r="BZ1395">
        <v>0</v>
      </c>
      <c r="CA1395">
        <v>0</v>
      </c>
      <c r="CB1395">
        <v>0</v>
      </c>
      <c r="CC1395" s="17">
        <v>0</v>
      </c>
      <c r="CD1395">
        <v>0</v>
      </c>
      <c r="CE1395">
        <v>0</v>
      </c>
      <c r="CF1395">
        <v>1</v>
      </c>
      <c r="CG1395">
        <v>1</v>
      </c>
      <c r="CH1395">
        <v>0</v>
      </c>
      <c r="CI1395">
        <v>0</v>
      </c>
      <c r="CJ1395">
        <v>0</v>
      </c>
      <c r="CK1395">
        <v>0</v>
      </c>
      <c r="CL1395">
        <v>0</v>
      </c>
      <c r="CM1395">
        <v>0</v>
      </c>
      <c r="CN1395">
        <v>1</v>
      </c>
      <c r="CO1395" s="17">
        <v>0</v>
      </c>
      <c r="CP1395">
        <v>0.29799999999999999</v>
      </c>
      <c r="CQ1395">
        <v>386</v>
      </c>
      <c r="CR1395">
        <v>1</v>
      </c>
      <c r="CS1395">
        <v>0</v>
      </c>
      <c r="CT1395">
        <v>11</v>
      </c>
      <c r="CZ1395" s="33" t="s">
        <v>85</v>
      </c>
    </row>
    <row r="1396" spans="1:104" x14ac:dyDescent="0.25">
      <c r="A1396">
        <v>1395</v>
      </c>
      <c r="B1396">
        <v>88</v>
      </c>
      <c r="C1396" s="24" t="s">
        <v>4186</v>
      </c>
      <c r="D1396" s="12">
        <v>11.130553854464351</v>
      </c>
      <c r="E1396" s="13">
        <v>0.23596679784745289</v>
      </c>
      <c r="F1396" s="7">
        <v>47.17</v>
      </c>
      <c r="G1396" s="7">
        <f t="shared" si="319"/>
        <v>10.894587056616897</v>
      </c>
      <c r="H1396" s="15">
        <f t="shared" si="320"/>
        <v>11.366520652311804</v>
      </c>
      <c r="I1396" s="11">
        <f t="shared" si="339"/>
        <v>0.31371459108677618</v>
      </c>
      <c r="J1396" s="32">
        <f t="shared" si="340"/>
        <v>6.6507227281487431E-3</v>
      </c>
      <c r="K1396" s="32">
        <f t="shared" si="341"/>
        <v>150.35959862941908</v>
      </c>
      <c r="L1396" s="8">
        <v>1</v>
      </c>
      <c r="M1396" s="9">
        <v>0</v>
      </c>
      <c r="N1396" s="8">
        <v>1</v>
      </c>
      <c r="O1396" s="9">
        <v>0</v>
      </c>
      <c r="P1396" s="9">
        <v>0</v>
      </c>
      <c r="Q1396" s="9">
        <v>0</v>
      </c>
      <c r="R1396" s="9">
        <v>0</v>
      </c>
      <c r="S1396" s="8">
        <v>20393</v>
      </c>
      <c r="T1396" s="9">
        <v>9</v>
      </c>
      <c r="U1396" s="9">
        <f t="shared" si="321"/>
        <v>20383</v>
      </c>
      <c r="V1396" s="9">
        <f t="shared" si="322"/>
        <v>30</v>
      </c>
      <c r="W1396" s="7">
        <f t="shared" si="329"/>
        <v>3.125</v>
      </c>
      <c r="X1396" s="7">
        <v>25.901</v>
      </c>
      <c r="Y1396" s="9">
        <v>0</v>
      </c>
      <c r="Z1396" s="9">
        <v>1</v>
      </c>
      <c r="AA1396" s="9">
        <v>0</v>
      </c>
      <c r="AB1396" s="9">
        <v>1</v>
      </c>
      <c r="AC1396" s="9">
        <v>0</v>
      </c>
      <c r="AD1396" s="29">
        <v>0</v>
      </c>
      <c r="AE1396" s="9">
        <v>1</v>
      </c>
      <c r="AF1396" s="9">
        <v>0</v>
      </c>
      <c r="AG1396" s="29">
        <v>0</v>
      </c>
      <c r="AH1396" s="9">
        <v>0</v>
      </c>
      <c r="AI1396" s="29">
        <v>1</v>
      </c>
      <c r="AJ1396" s="20">
        <v>1994</v>
      </c>
      <c r="AK1396" s="32">
        <v>0.70099999999999996</v>
      </c>
      <c r="AL1396" s="32">
        <v>6.2E-2</v>
      </c>
      <c r="AM1396" s="32">
        <f t="shared" si="338"/>
        <v>0.14799999999999999</v>
      </c>
      <c r="AN1396" s="42">
        <v>8.8999999999999996E-2</v>
      </c>
      <c r="AO1396" s="174">
        <f t="shared" si="332"/>
        <v>0.43200000000000005</v>
      </c>
      <c r="AP1396" s="17">
        <v>0.56799999999999995</v>
      </c>
      <c r="AQ1396">
        <v>0</v>
      </c>
      <c r="AR1396" s="39">
        <f t="shared" si="334"/>
        <v>1</v>
      </c>
      <c r="AS1396" t="s">
        <v>98</v>
      </c>
      <c r="AT1396" s="39" t="s">
        <v>98</v>
      </c>
      <c r="AU1396">
        <v>0</v>
      </c>
      <c r="AV1396" s="17">
        <v>1</v>
      </c>
      <c r="AW1396" s="38">
        <f t="shared" si="335"/>
        <v>0.35499999999999998</v>
      </c>
      <c r="AX1396" s="17">
        <v>0.64500000000000002</v>
      </c>
      <c r="AY1396" s="17" t="s">
        <v>12</v>
      </c>
      <c r="AZ1396">
        <v>0</v>
      </c>
      <c r="BA1396">
        <v>0</v>
      </c>
      <c r="BB1396">
        <v>0</v>
      </c>
      <c r="BC1396">
        <v>0</v>
      </c>
      <c r="BD1396">
        <v>0</v>
      </c>
      <c r="BE1396">
        <v>1</v>
      </c>
      <c r="BF1396" s="17">
        <v>0</v>
      </c>
      <c r="BG1396">
        <v>0</v>
      </c>
      <c r="BH1396">
        <v>1</v>
      </c>
      <c r="BI1396" s="17">
        <v>0</v>
      </c>
      <c r="BJ1396">
        <v>397</v>
      </c>
      <c r="BK1396">
        <v>327</v>
      </c>
      <c r="BL1396" s="90">
        <f t="shared" si="337"/>
        <v>35.025999999999996</v>
      </c>
      <c r="BM1396">
        <v>1</v>
      </c>
      <c r="BN1396">
        <v>0</v>
      </c>
      <c r="BO1396">
        <v>0</v>
      </c>
      <c r="BP1396">
        <v>0</v>
      </c>
      <c r="BQ1396">
        <v>0</v>
      </c>
      <c r="BR1396">
        <v>0</v>
      </c>
      <c r="BS1396">
        <v>0</v>
      </c>
      <c r="BT1396" s="17">
        <v>0</v>
      </c>
      <c r="BU1396">
        <v>0</v>
      </c>
      <c r="BV1396">
        <v>0</v>
      </c>
      <c r="BW1396">
        <v>1</v>
      </c>
      <c r="BX1396" s="17">
        <v>0</v>
      </c>
      <c r="BY1396">
        <v>0</v>
      </c>
      <c r="BZ1396">
        <v>0</v>
      </c>
      <c r="CA1396">
        <v>0</v>
      </c>
      <c r="CB1396">
        <v>0</v>
      </c>
      <c r="CC1396" s="17">
        <v>0</v>
      </c>
      <c r="CD1396">
        <v>0</v>
      </c>
      <c r="CE1396">
        <v>0</v>
      </c>
      <c r="CF1396">
        <v>1</v>
      </c>
      <c r="CG1396">
        <v>1</v>
      </c>
      <c r="CH1396">
        <v>0</v>
      </c>
      <c r="CI1396">
        <v>0</v>
      </c>
      <c r="CJ1396">
        <v>0</v>
      </c>
      <c r="CK1396">
        <v>0</v>
      </c>
      <c r="CL1396">
        <v>0</v>
      </c>
      <c r="CM1396">
        <v>0</v>
      </c>
      <c r="CN1396">
        <v>1</v>
      </c>
      <c r="CO1396" s="17">
        <v>0</v>
      </c>
      <c r="CP1396">
        <v>0.29799999999999999</v>
      </c>
      <c r="CQ1396">
        <v>386</v>
      </c>
      <c r="CR1396">
        <v>1</v>
      </c>
      <c r="CS1396">
        <v>0</v>
      </c>
      <c r="CT1396">
        <v>11</v>
      </c>
      <c r="CZ1396" s="33" t="s">
        <v>85</v>
      </c>
    </row>
    <row r="1397" spans="1:104" x14ac:dyDescent="0.25">
      <c r="A1397">
        <v>1396</v>
      </c>
      <c r="B1397">
        <v>88</v>
      </c>
      <c r="C1397" s="24" t="s">
        <v>4186</v>
      </c>
      <c r="D1397" s="12">
        <v>8.3784164759273629</v>
      </c>
      <c r="E1397" s="13">
        <v>0.11326776363292369</v>
      </c>
      <c r="F1397" s="7">
        <v>73.97</v>
      </c>
      <c r="G1397" s="7">
        <f t="shared" si="319"/>
        <v>8.2651487122944385</v>
      </c>
      <c r="H1397" s="15">
        <f t="shared" si="320"/>
        <v>8.4916842395602874</v>
      </c>
      <c r="I1397" s="11">
        <f t="shared" si="339"/>
        <v>0.46003093343801105</v>
      </c>
      <c r="J1397" s="32">
        <f t="shared" si="340"/>
        <v>6.2191555149115991E-3</v>
      </c>
      <c r="K1397" s="32">
        <f t="shared" si="341"/>
        <v>160.79353500685284</v>
      </c>
      <c r="L1397" s="8">
        <v>1</v>
      </c>
      <c r="M1397" s="9">
        <v>0</v>
      </c>
      <c r="N1397" s="8">
        <v>1</v>
      </c>
      <c r="O1397" s="9">
        <v>0</v>
      </c>
      <c r="P1397" s="9">
        <v>0</v>
      </c>
      <c r="Q1397" s="9">
        <v>0</v>
      </c>
      <c r="R1397" s="9">
        <v>0</v>
      </c>
      <c r="S1397" s="8">
        <v>20393</v>
      </c>
      <c r="T1397" s="9">
        <v>9</v>
      </c>
      <c r="U1397" s="9">
        <f t="shared" si="321"/>
        <v>20383</v>
      </c>
      <c r="V1397" s="9">
        <f t="shared" si="322"/>
        <v>30</v>
      </c>
      <c r="W1397" s="7">
        <f t="shared" si="329"/>
        <v>3.125</v>
      </c>
      <c r="X1397" s="7">
        <v>25.901</v>
      </c>
      <c r="Y1397" s="9">
        <v>0</v>
      </c>
      <c r="Z1397" s="9">
        <v>1</v>
      </c>
      <c r="AA1397" s="9">
        <v>0</v>
      </c>
      <c r="AB1397" s="9">
        <v>1</v>
      </c>
      <c r="AC1397" s="9">
        <v>0</v>
      </c>
      <c r="AD1397" s="29">
        <v>0</v>
      </c>
      <c r="AE1397" s="9">
        <v>1</v>
      </c>
      <c r="AF1397" s="9">
        <v>0</v>
      </c>
      <c r="AG1397" s="29">
        <v>0</v>
      </c>
      <c r="AH1397" s="9">
        <v>0</v>
      </c>
      <c r="AI1397" s="29">
        <v>1</v>
      </c>
      <c r="AJ1397" s="20">
        <v>1994</v>
      </c>
      <c r="AK1397" s="32">
        <v>0.70099999999999996</v>
      </c>
      <c r="AL1397" s="32">
        <v>6.2E-2</v>
      </c>
      <c r="AM1397" s="32">
        <f t="shared" si="338"/>
        <v>0.14799999999999999</v>
      </c>
      <c r="AN1397" s="42">
        <v>8.8999999999999996E-2</v>
      </c>
      <c r="AO1397" s="174">
        <f t="shared" si="332"/>
        <v>0.43200000000000005</v>
      </c>
      <c r="AP1397" s="17">
        <v>0.56799999999999995</v>
      </c>
      <c r="AQ1397">
        <v>0</v>
      </c>
      <c r="AR1397" s="39">
        <f t="shared" si="334"/>
        <v>1</v>
      </c>
      <c r="AS1397" t="s">
        <v>98</v>
      </c>
      <c r="AT1397" s="39" t="s">
        <v>98</v>
      </c>
      <c r="AU1397">
        <v>0</v>
      </c>
      <c r="AV1397" s="17">
        <v>1</v>
      </c>
      <c r="AW1397" s="38">
        <f t="shared" si="335"/>
        <v>0.35499999999999998</v>
      </c>
      <c r="AX1397" s="17">
        <v>0.64500000000000002</v>
      </c>
      <c r="AY1397" s="17" t="s">
        <v>12</v>
      </c>
      <c r="AZ1397">
        <v>0</v>
      </c>
      <c r="BA1397">
        <v>0</v>
      </c>
      <c r="BB1397">
        <v>0</v>
      </c>
      <c r="BC1397">
        <v>0</v>
      </c>
      <c r="BD1397">
        <v>0</v>
      </c>
      <c r="BE1397">
        <v>1</v>
      </c>
      <c r="BF1397" s="17">
        <v>0</v>
      </c>
      <c r="BG1397">
        <v>0</v>
      </c>
      <c r="BH1397">
        <v>1</v>
      </c>
      <c r="BI1397" s="17">
        <v>0</v>
      </c>
      <c r="BJ1397">
        <v>397</v>
      </c>
      <c r="BK1397">
        <v>327</v>
      </c>
      <c r="BL1397" s="90">
        <f t="shared" si="337"/>
        <v>35.025999999999996</v>
      </c>
      <c r="BM1397">
        <v>1</v>
      </c>
      <c r="BN1397">
        <v>0</v>
      </c>
      <c r="BO1397">
        <v>0</v>
      </c>
      <c r="BP1397">
        <v>0</v>
      </c>
      <c r="BQ1397">
        <v>0</v>
      </c>
      <c r="BR1397">
        <v>0</v>
      </c>
      <c r="BS1397">
        <v>0</v>
      </c>
      <c r="BT1397" s="17">
        <v>0</v>
      </c>
      <c r="BU1397">
        <v>0</v>
      </c>
      <c r="BV1397">
        <v>0</v>
      </c>
      <c r="BW1397">
        <v>1</v>
      </c>
      <c r="BX1397" s="17">
        <v>0</v>
      </c>
      <c r="BY1397">
        <v>0</v>
      </c>
      <c r="BZ1397">
        <v>0</v>
      </c>
      <c r="CA1397">
        <v>0</v>
      </c>
      <c r="CB1397">
        <v>0</v>
      </c>
      <c r="CC1397" s="17">
        <v>0</v>
      </c>
      <c r="CD1397">
        <v>0</v>
      </c>
      <c r="CE1397">
        <v>0</v>
      </c>
      <c r="CF1397">
        <v>1</v>
      </c>
      <c r="CG1397">
        <v>1</v>
      </c>
      <c r="CH1397">
        <v>0</v>
      </c>
      <c r="CI1397">
        <v>0</v>
      </c>
      <c r="CJ1397">
        <v>0</v>
      </c>
      <c r="CK1397">
        <v>0</v>
      </c>
      <c r="CL1397">
        <v>0</v>
      </c>
      <c r="CM1397">
        <v>0</v>
      </c>
      <c r="CN1397">
        <v>1</v>
      </c>
      <c r="CO1397" s="17">
        <v>0</v>
      </c>
      <c r="CP1397">
        <v>0.29799999999999999</v>
      </c>
      <c r="CQ1397">
        <v>386</v>
      </c>
      <c r="CR1397">
        <v>1</v>
      </c>
      <c r="CS1397">
        <v>0</v>
      </c>
      <c r="CT1397">
        <v>11</v>
      </c>
      <c r="CZ1397" s="33" t="s">
        <v>85</v>
      </c>
    </row>
    <row r="1398" spans="1:104" x14ac:dyDescent="0.25">
      <c r="A1398">
        <v>1397</v>
      </c>
      <c r="B1398">
        <v>88</v>
      </c>
      <c r="C1398" s="24" t="s">
        <v>4186</v>
      </c>
      <c r="D1398" s="12">
        <v>2.9239385530068329</v>
      </c>
      <c r="E1398" s="13">
        <v>0.46633788724191921</v>
      </c>
      <c r="F1398" s="7">
        <v>6.27</v>
      </c>
      <c r="G1398" s="7">
        <f t="shared" si="319"/>
        <v>2.4576006657649136</v>
      </c>
      <c r="H1398" s="15">
        <f t="shared" si="320"/>
        <v>3.3902764402487522</v>
      </c>
      <c r="I1398" s="11">
        <f t="shared" si="339"/>
        <v>1.5221347201176929E-2</v>
      </c>
      <c r="J1398" s="32">
        <f t="shared" si="340"/>
        <v>2.4276470815274209E-3</v>
      </c>
      <c r="K1398" s="32">
        <f t="shared" si="341"/>
        <v>411.92148875726309</v>
      </c>
      <c r="L1398" s="8">
        <v>1</v>
      </c>
      <c r="M1398" s="9">
        <v>0</v>
      </c>
      <c r="N1398" s="8">
        <v>1</v>
      </c>
      <c r="O1398" s="9">
        <v>0</v>
      </c>
      <c r="P1398" s="9">
        <v>0</v>
      </c>
      <c r="Q1398" s="9">
        <v>0</v>
      </c>
      <c r="R1398" s="9">
        <v>0</v>
      </c>
      <c r="S1398" s="8">
        <v>169650</v>
      </c>
      <c r="T1398" s="9">
        <v>9</v>
      </c>
      <c r="U1398" s="9">
        <f t="shared" si="321"/>
        <v>169640</v>
      </c>
      <c r="V1398" s="9">
        <f t="shared" si="322"/>
        <v>30</v>
      </c>
      <c r="W1398" s="7">
        <f t="shared" si="329"/>
        <v>3.6750000000000007</v>
      </c>
      <c r="X1398" s="7">
        <v>24.852</v>
      </c>
      <c r="Y1398" s="9">
        <v>0</v>
      </c>
      <c r="Z1398" s="9">
        <v>1</v>
      </c>
      <c r="AA1398" s="9">
        <v>0</v>
      </c>
      <c r="AB1398" s="9">
        <v>1</v>
      </c>
      <c r="AC1398" s="9">
        <v>0</v>
      </c>
      <c r="AD1398" s="29">
        <v>0</v>
      </c>
      <c r="AE1398" s="9">
        <v>1</v>
      </c>
      <c r="AF1398" s="9">
        <v>0</v>
      </c>
      <c r="AG1398" s="29">
        <v>0</v>
      </c>
      <c r="AH1398" s="9">
        <v>0</v>
      </c>
      <c r="AI1398" s="29">
        <v>1</v>
      </c>
      <c r="AJ1398" s="20">
        <v>1994</v>
      </c>
      <c r="AK1398" s="32">
        <v>0.59799999999999998</v>
      </c>
      <c r="AL1398" s="32">
        <v>0.11</v>
      </c>
      <c r="AM1398" s="32">
        <f t="shared" si="338"/>
        <v>0.25100000000000006</v>
      </c>
      <c r="AN1398" s="42">
        <v>4.1000000000000002E-2</v>
      </c>
      <c r="AO1398" s="174">
        <f t="shared" si="332"/>
        <v>0.43200000000000005</v>
      </c>
      <c r="AP1398" s="17">
        <v>0.56799999999999995</v>
      </c>
      <c r="AQ1398">
        <v>0</v>
      </c>
      <c r="AR1398" s="39">
        <f t="shared" si="334"/>
        <v>1</v>
      </c>
      <c r="AS1398" t="s">
        <v>98</v>
      </c>
      <c r="AT1398" s="39" t="s">
        <v>98</v>
      </c>
      <c r="AU1398">
        <v>0</v>
      </c>
      <c r="AV1398" s="17">
        <v>1</v>
      </c>
      <c r="AW1398" s="38">
        <f t="shared" si="335"/>
        <v>0.379</v>
      </c>
      <c r="AX1398" s="17">
        <v>0.621</v>
      </c>
      <c r="AY1398" s="17" t="s">
        <v>12</v>
      </c>
      <c r="AZ1398">
        <v>0</v>
      </c>
      <c r="BA1398">
        <v>0</v>
      </c>
      <c r="BB1398">
        <v>0</v>
      </c>
      <c r="BC1398">
        <v>0</v>
      </c>
      <c r="BD1398">
        <v>0</v>
      </c>
      <c r="BE1398">
        <v>1</v>
      </c>
      <c r="BF1398" s="17">
        <v>0</v>
      </c>
      <c r="BG1398">
        <v>0</v>
      </c>
      <c r="BH1398">
        <v>1</v>
      </c>
      <c r="BI1398" s="17">
        <v>0</v>
      </c>
      <c r="BJ1398">
        <v>397</v>
      </c>
      <c r="BK1398">
        <v>327</v>
      </c>
      <c r="BL1398" s="90">
        <f t="shared" si="337"/>
        <v>34.527000000000001</v>
      </c>
      <c r="BM1398">
        <v>0</v>
      </c>
      <c r="BN1398">
        <v>0</v>
      </c>
      <c r="BO1398">
        <v>0</v>
      </c>
      <c r="BP1398">
        <v>0</v>
      </c>
      <c r="BQ1398">
        <v>0</v>
      </c>
      <c r="BR1398">
        <v>1</v>
      </c>
      <c r="BS1398">
        <v>0</v>
      </c>
      <c r="BT1398" s="17">
        <v>0</v>
      </c>
      <c r="BU1398">
        <v>0</v>
      </c>
      <c r="BV1398">
        <v>0</v>
      </c>
      <c r="BW1398">
        <v>1</v>
      </c>
      <c r="BX1398" s="17">
        <v>0</v>
      </c>
      <c r="BY1398">
        <v>0</v>
      </c>
      <c r="BZ1398">
        <v>0</v>
      </c>
      <c r="CA1398">
        <v>0</v>
      </c>
      <c r="CB1398">
        <v>0</v>
      </c>
      <c r="CC1398" s="17">
        <v>0</v>
      </c>
      <c r="CD1398">
        <v>0</v>
      </c>
      <c r="CE1398">
        <v>0</v>
      </c>
      <c r="CF1398">
        <v>1</v>
      </c>
      <c r="CG1398">
        <v>1</v>
      </c>
      <c r="CH1398">
        <v>0</v>
      </c>
      <c r="CI1398">
        <v>0</v>
      </c>
      <c r="CJ1398">
        <v>0</v>
      </c>
      <c r="CK1398">
        <v>0</v>
      </c>
      <c r="CL1398">
        <v>0</v>
      </c>
      <c r="CM1398">
        <v>0</v>
      </c>
      <c r="CN1398">
        <v>1</v>
      </c>
      <c r="CO1398" s="17">
        <v>0</v>
      </c>
      <c r="CP1398">
        <v>0.29799999999999999</v>
      </c>
      <c r="CQ1398">
        <v>386</v>
      </c>
      <c r="CR1398">
        <v>1</v>
      </c>
      <c r="CS1398">
        <v>0</v>
      </c>
      <c r="CT1398">
        <v>11</v>
      </c>
      <c r="CZ1398" s="33" t="s">
        <v>85</v>
      </c>
    </row>
    <row r="1399" spans="1:104" x14ac:dyDescent="0.25">
      <c r="A1399">
        <v>1398</v>
      </c>
      <c r="B1399">
        <v>88</v>
      </c>
      <c r="C1399" s="24" t="s">
        <v>4186</v>
      </c>
      <c r="D1399" s="12">
        <v>9.2790314655415429</v>
      </c>
      <c r="E1399" s="13">
        <v>0.56544981508479841</v>
      </c>
      <c r="F1399" s="7">
        <v>16.41</v>
      </c>
      <c r="G1399" s="7">
        <f t="shared" si="319"/>
        <v>8.713581650456744</v>
      </c>
      <c r="H1399" s="15">
        <f t="shared" si="320"/>
        <v>9.8444812806263418</v>
      </c>
      <c r="I1399" s="11">
        <f t="shared" si="339"/>
        <v>3.9810718973858537E-2</v>
      </c>
      <c r="J1399" s="32">
        <f t="shared" si="340"/>
        <v>2.4260035937756575E-3</v>
      </c>
      <c r="K1399" s="32">
        <f t="shared" si="341"/>
        <v>412.20054354646356</v>
      </c>
      <c r="L1399" s="8">
        <v>1</v>
      </c>
      <c r="M1399" s="9">
        <v>0</v>
      </c>
      <c r="N1399" s="8">
        <v>1</v>
      </c>
      <c r="O1399" s="9">
        <v>0</v>
      </c>
      <c r="P1399" s="9">
        <v>0</v>
      </c>
      <c r="Q1399" s="9">
        <v>0</v>
      </c>
      <c r="R1399" s="9">
        <v>0</v>
      </c>
      <c r="S1399" s="8">
        <v>169650</v>
      </c>
      <c r="T1399" s="9">
        <v>9</v>
      </c>
      <c r="U1399" s="9">
        <f t="shared" si="321"/>
        <v>169640</v>
      </c>
      <c r="V1399" s="9">
        <f t="shared" si="322"/>
        <v>30</v>
      </c>
      <c r="W1399" s="7">
        <f t="shared" si="329"/>
        <v>3.6750000000000007</v>
      </c>
      <c r="X1399" s="7">
        <v>24.852</v>
      </c>
      <c r="Y1399" s="9">
        <v>0</v>
      </c>
      <c r="Z1399" s="9">
        <v>1</v>
      </c>
      <c r="AA1399" s="9">
        <v>0</v>
      </c>
      <c r="AB1399" s="9">
        <v>1</v>
      </c>
      <c r="AC1399" s="9">
        <v>0</v>
      </c>
      <c r="AD1399" s="29">
        <v>0</v>
      </c>
      <c r="AE1399" s="9">
        <v>1</v>
      </c>
      <c r="AF1399" s="9">
        <v>0</v>
      </c>
      <c r="AG1399" s="29">
        <v>0</v>
      </c>
      <c r="AH1399" s="9">
        <v>0</v>
      </c>
      <c r="AI1399" s="29">
        <v>1</v>
      </c>
      <c r="AJ1399" s="20">
        <v>1994</v>
      </c>
      <c r="AK1399" s="32">
        <v>0.59799999999999998</v>
      </c>
      <c r="AL1399" s="32">
        <v>0.11</v>
      </c>
      <c r="AM1399" s="32">
        <f t="shared" si="338"/>
        <v>0.25100000000000006</v>
      </c>
      <c r="AN1399" s="42">
        <v>4.1000000000000002E-2</v>
      </c>
      <c r="AO1399" s="174">
        <f t="shared" si="332"/>
        <v>0.43200000000000005</v>
      </c>
      <c r="AP1399" s="17">
        <v>0.56799999999999995</v>
      </c>
      <c r="AQ1399">
        <v>0</v>
      </c>
      <c r="AR1399" s="39">
        <f t="shared" si="334"/>
        <v>1</v>
      </c>
      <c r="AS1399" t="s">
        <v>98</v>
      </c>
      <c r="AT1399" s="39" t="s">
        <v>98</v>
      </c>
      <c r="AU1399">
        <v>0</v>
      </c>
      <c r="AV1399" s="17">
        <v>1</v>
      </c>
      <c r="AW1399" s="38">
        <f t="shared" si="335"/>
        <v>0.379</v>
      </c>
      <c r="AX1399" s="17">
        <v>0.621</v>
      </c>
      <c r="AY1399" s="17" t="s">
        <v>12</v>
      </c>
      <c r="AZ1399">
        <v>0</v>
      </c>
      <c r="BA1399">
        <v>0</v>
      </c>
      <c r="BB1399">
        <v>0</v>
      </c>
      <c r="BC1399">
        <v>0</v>
      </c>
      <c r="BD1399">
        <v>0</v>
      </c>
      <c r="BE1399">
        <v>1</v>
      </c>
      <c r="BF1399" s="17">
        <v>0</v>
      </c>
      <c r="BG1399">
        <v>0</v>
      </c>
      <c r="BH1399">
        <v>1</v>
      </c>
      <c r="BI1399" s="17">
        <v>0</v>
      </c>
      <c r="BJ1399">
        <v>397</v>
      </c>
      <c r="BK1399">
        <v>327</v>
      </c>
      <c r="BL1399" s="90">
        <f t="shared" si="337"/>
        <v>34.527000000000001</v>
      </c>
      <c r="BM1399">
        <v>0</v>
      </c>
      <c r="BN1399">
        <v>0</v>
      </c>
      <c r="BO1399">
        <v>0</v>
      </c>
      <c r="BP1399">
        <v>0</v>
      </c>
      <c r="BQ1399">
        <v>0</v>
      </c>
      <c r="BR1399">
        <v>1</v>
      </c>
      <c r="BS1399">
        <v>0</v>
      </c>
      <c r="BT1399" s="17">
        <v>0</v>
      </c>
      <c r="BU1399">
        <v>0</v>
      </c>
      <c r="BV1399">
        <v>0</v>
      </c>
      <c r="BW1399">
        <v>1</v>
      </c>
      <c r="BX1399" s="17">
        <v>0</v>
      </c>
      <c r="BY1399">
        <v>0</v>
      </c>
      <c r="BZ1399">
        <v>0</v>
      </c>
      <c r="CA1399">
        <v>0</v>
      </c>
      <c r="CB1399">
        <v>0</v>
      </c>
      <c r="CC1399" s="17">
        <v>0</v>
      </c>
      <c r="CD1399">
        <v>0</v>
      </c>
      <c r="CE1399">
        <v>0</v>
      </c>
      <c r="CF1399">
        <v>1</v>
      </c>
      <c r="CG1399">
        <v>1</v>
      </c>
      <c r="CH1399">
        <v>0</v>
      </c>
      <c r="CI1399">
        <v>0</v>
      </c>
      <c r="CJ1399">
        <v>0</v>
      </c>
      <c r="CK1399">
        <v>0</v>
      </c>
      <c r="CL1399">
        <v>0</v>
      </c>
      <c r="CM1399">
        <v>0</v>
      </c>
      <c r="CN1399">
        <v>1</v>
      </c>
      <c r="CO1399" s="17">
        <v>0</v>
      </c>
      <c r="CP1399">
        <v>0.29799999999999999</v>
      </c>
      <c r="CQ1399">
        <v>386</v>
      </c>
      <c r="CR1399">
        <v>1</v>
      </c>
      <c r="CS1399">
        <v>0</v>
      </c>
      <c r="CT1399">
        <v>11</v>
      </c>
      <c r="CZ1399" s="33" t="s">
        <v>85</v>
      </c>
    </row>
    <row r="1400" spans="1:104" x14ac:dyDescent="0.25">
      <c r="A1400">
        <v>1399</v>
      </c>
      <c r="B1400">
        <v>88</v>
      </c>
      <c r="C1400" s="24" t="s">
        <v>4186</v>
      </c>
      <c r="D1400" s="12">
        <v>30.268952555856529</v>
      </c>
      <c r="E1400" s="13">
        <v>0.65277016510365615</v>
      </c>
      <c r="F1400" s="7">
        <v>46.37</v>
      </c>
      <c r="G1400" s="7">
        <f t="shared" si="319"/>
        <v>29.616182390752872</v>
      </c>
      <c r="H1400" s="15">
        <f t="shared" si="320"/>
        <v>30.921722720960187</v>
      </c>
      <c r="I1400" s="11">
        <f t="shared" si="339"/>
        <v>0.11187625816537328</v>
      </c>
      <c r="J1400" s="32">
        <f t="shared" si="340"/>
        <v>2.412686179973545E-3</v>
      </c>
      <c r="K1400" s="32">
        <f t="shared" si="341"/>
        <v>414.47578566184058</v>
      </c>
      <c r="L1400" s="8">
        <v>1</v>
      </c>
      <c r="M1400" s="9">
        <v>0</v>
      </c>
      <c r="N1400" s="8">
        <v>1</v>
      </c>
      <c r="O1400" s="9">
        <v>0</v>
      </c>
      <c r="P1400" s="9">
        <v>0</v>
      </c>
      <c r="Q1400" s="9">
        <v>0</v>
      </c>
      <c r="R1400" s="9">
        <v>0</v>
      </c>
      <c r="S1400" s="8">
        <v>169650</v>
      </c>
      <c r="T1400" s="9">
        <v>9</v>
      </c>
      <c r="U1400" s="9">
        <f t="shared" si="321"/>
        <v>169640</v>
      </c>
      <c r="V1400" s="9">
        <f t="shared" si="322"/>
        <v>30</v>
      </c>
      <c r="W1400" s="7">
        <f t="shared" si="329"/>
        <v>3.6750000000000007</v>
      </c>
      <c r="X1400" s="7">
        <v>24.852</v>
      </c>
      <c r="Y1400" s="9">
        <v>0</v>
      </c>
      <c r="Z1400" s="9">
        <v>1</v>
      </c>
      <c r="AA1400" s="9">
        <v>0</v>
      </c>
      <c r="AB1400" s="9">
        <v>1</v>
      </c>
      <c r="AC1400" s="9">
        <v>0</v>
      </c>
      <c r="AD1400" s="29">
        <v>0</v>
      </c>
      <c r="AE1400" s="9">
        <v>1</v>
      </c>
      <c r="AF1400" s="9">
        <v>0</v>
      </c>
      <c r="AG1400" s="29">
        <v>0</v>
      </c>
      <c r="AH1400" s="9">
        <v>0</v>
      </c>
      <c r="AI1400" s="29">
        <v>1</v>
      </c>
      <c r="AJ1400" s="20">
        <v>1994</v>
      </c>
      <c r="AK1400" s="32">
        <v>0.59799999999999998</v>
      </c>
      <c r="AL1400" s="32">
        <v>0.11</v>
      </c>
      <c r="AM1400" s="32">
        <f t="shared" si="338"/>
        <v>0.25100000000000006</v>
      </c>
      <c r="AN1400" s="42">
        <v>4.1000000000000002E-2</v>
      </c>
      <c r="AO1400" s="174">
        <f t="shared" si="332"/>
        <v>0.43200000000000005</v>
      </c>
      <c r="AP1400" s="17">
        <v>0.56799999999999995</v>
      </c>
      <c r="AQ1400">
        <v>0</v>
      </c>
      <c r="AR1400" s="39">
        <f t="shared" si="334"/>
        <v>1</v>
      </c>
      <c r="AS1400" t="s">
        <v>98</v>
      </c>
      <c r="AT1400" s="39" t="s">
        <v>98</v>
      </c>
      <c r="AU1400">
        <v>0</v>
      </c>
      <c r="AV1400" s="17">
        <v>1</v>
      </c>
      <c r="AW1400" s="38">
        <f t="shared" si="335"/>
        <v>0.379</v>
      </c>
      <c r="AX1400" s="17">
        <v>0.621</v>
      </c>
      <c r="AY1400" s="17" t="s">
        <v>12</v>
      </c>
      <c r="AZ1400">
        <v>0</v>
      </c>
      <c r="BA1400">
        <v>0</v>
      </c>
      <c r="BB1400">
        <v>0</v>
      </c>
      <c r="BC1400">
        <v>0</v>
      </c>
      <c r="BD1400">
        <v>0</v>
      </c>
      <c r="BE1400">
        <v>1</v>
      </c>
      <c r="BF1400" s="17">
        <v>0</v>
      </c>
      <c r="BG1400">
        <v>0</v>
      </c>
      <c r="BH1400">
        <v>1</v>
      </c>
      <c r="BI1400" s="17">
        <v>0</v>
      </c>
      <c r="BJ1400">
        <v>397</v>
      </c>
      <c r="BK1400">
        <v>327</v>
      </c>
      <c r="BL1400" s="90">
        <f t="shared" si="337"/>
        <v>34.527000000000001</v>
      </c>
      <c r="BM1400">
        <v>0</v>
      </c>
      <c r="BN1400">
        <v>0</v>
      </c>
      <c r="BO1400">
        <v>0</v>
      </c>
      <c r="BP1400">
        <v>0</v>
      </c>
      <c r="BQ1400">
        <v>0</v>
      </c>
      <c r="BR1400">
        <v>1</v>
      </c>
      <c r="BS1400">
        <v>0</v>
      </c>
      <c r="BT1400" s="17">
        <v>0</v>
      </c>
      <c r="BU1400">
        <v>0</v>
      </c>
      <c r="BV1400">
        <v>0</v>
      </c>
      <c r="BW1400">
        <v>1</v>
      </c>
      <c r="BX1400" s="17">
        <v>0</v>
      </c>
      <c r="BY1400">
        <v>0</v>
      </c>
      <c r="BZ1400">
        <v>0</v>
      </c>
      <c r="CA1400">
        <v>0</v>
      </c>
      <c r="CB1400">
        <v>0</v>
      </c>
      <c r="CC1400" s="17">
        <v>0</v>
      </c>
      <c r="CD1400">
        <v>0</v>
      </c>
      <c r="CE1400">
        <v>0</v>
      </c>
      <c r="CF1400">
        <v>1</v>
      </c>
      <c r="CG1400">
        <v>1</v>
      </c>
      <c r="CH1400">
        <v>0</v>
      </c>
      <c r="CI1400">
        <v>0</v>
      </c>
      <c r="CJ1400">
        <v>0</v>
      </c>
      <c r="CK1400">
        <v>0</v>
      </c>
      <c r="CL1400">
        <v>0</v>
      </c>
      <c r="CM1400">
        <v>0</v>
      </c>
      <c r="CN1400">
        <v>1</v>
      </c>
      <c r="CO1400" s="17">
        <v>0</v>
      </c>
      <c r="CP1400">
        <v>0.29799999999999999</v>
      </c>
      <c r="CQ1400">
        <v>386</v>
      </c>
      <c r="CR1400">
        <v>1</v>
      </c>
      <c r="CS1400">
        <v>0</v>
      </c>
      <c r="CT1400">
        <v>11</v>
      </c>
      <c r="CZ1400" s="33" t="s">
        <v>85</v>
      </c>
    </row>
    <row r="1401" spans="1:104" x14ac:dyDescent="0.25">
      <c r="A1401">
        <v>1400</v>
      </c>
      <c r="B1401">
        <v>88</v>
      </c>
      <c r="C1401" s="24" t="s">
        <v>4186</v>
      </c>
      <c r="D1401" s="12">
        <v>12.33877335986895</v>
      </c>
      <c r="E1401" s="13">
        <v>0.26202534210806849</v>
      </c>
      <c r="F1401" s="7">
        <v>47.09</v>
      </c>
      <c r="G1401" s="7">
        <f t="shared" si="319"/>
        <v>12.076748017760881</v>
      </c>
      <c r="H1401" s="15">
        <f t="shared" si="320"/>
        <v>12.60079870197702</v>
      </c>
      <c r="I1401" s="11">
        <f t="shared" si="339"/>
        <v>0.11359114724037869</v>
      </c>
      <c r="J1401" s="32">
        <f t="shared" si="340"/>
        <v>2.4122137872240111E-3</v>
      </c>
      <c r="K1401" s="32">
        <f t="shared" si="341"/>
        <v>414.55695398823065</v>
      </c>
      <c r="L1401" s="8">
        <v>1</v>
      </c>
      <c r="M1401" s="9">
        <v>0</v>
      </c>
      <c r="N1401" s="8">
        <v>1</v>
      </c>
      <c r="O1401" s="9">
        <v>0</v>
      </c>
      <c r="P1401" s="9">
        <v>0</v>
      </c>
      <c r="Q1401" s="9">
        <v>0</v>
      </c>
      <c r="R1401" s="9">
        <v>0</v>
      </c>
      <c r="S1401" s="8">
        <v>169650</v>
      </c>
      <c r="T1401" s="9">
        <v>9</v>
      </c>
      <c r="U1401" s="9">
        <f t="shared" si="321"/>
        <v>169640</v>
      </c>
      <c r="V1401" s="9">
        <f t="shared" si="322"/>
        <v>30</v>
      </c>
      <c r="W1401" s="7">
        <f t="shared" si="329"/>
        <v>3.6750000000000007</v>
      </c>
      <c r="X1401" s="7">
        <v>24.852</v>
      </c>
      <c r="Y1401" s="9">
        <v>0</v>
      </c>
      <c r="Z1401" s="9">
        <v>1</v>
      </c>
      <c r="AA1401" s="9">
        <v>0</v>
      </c>
      <c r="AB1401" s="9">
        <v>1</v>
      </c>
      <c r="AC1401" s="9">
        <v>0</v>
      </c>
      <c r="AD1401" s="29">
        <v>0</v>
      </c>
      <c r="AE1401" s="9">
        <v>1</v>
      </c>
      <c r="AF1401" s="9">
        <v>0</v>
      </c>
      <c r="AG1401" s="29">
        <v>0</v>
      </c>
      <c r="AH1401" s="9">
        <v>0</v>
      </c>
      <c r="AI1401" s="29">
        <v>1</v>
      </c>
      <c r="AJ1401" s="20">
        <v>1994</v>
      </c>
      <c r="AK1401" s="32">
        <v>0.59799999999999998</v>
      </c>
      <c r="AL1401" s="32">
        <v>0.11</v>
      </c>
      <c r="AM1401" s="32">
        <f t="shared" si="338"/>
        <v>0.25100000000000006</v>
      </c>
      <c r="AN1401" s="42">
        <v>4.1000000000000002E-2</v>
      </c>
      <c r="AO1401" s="41">
        <f t="shared" si="332"/>
        <v>0.43200000000000005</v>
      </c>
      <c r="AP1401" s="17">
        <v>0.56799999999999995</v>
      </c>
      <c r="AQ1401">
        <v>0</v>
      </c>
      <c r="AR1401" s="39">
        <f t="shared" si="334"/>
        <v>1</v>
      </c>
      <c r="AS1401" t="s">
        <v>98</v>
      </c>
      <c r="AT1401" s="39" t="s">
        <v>98</v>
      </c>
      <c r="AU1401">
        <v>0</v>
      </c>
      <c r="AV1401" s="17">
        <v>1</v>
      </c>
      <c r="AW1401">
        <f t="shared" si="335"/>
        <v>0.379</v>
      </c>
      <c r="AX1401" s="17">
        <v>0.621</v>
      </c>
      <c r="AY1401" s="17" t="s">
        <v>12</v>
      </c>
      <c r="AZ1401">
        <v>0</v>
      </c>
      <c r="BA1401">
        <v>0</v>
      </c>
      <c r="BB1401">
        <v>0</v>
      </c>
      <c r="BC1401">
        <v>0</v>
      </c>
      <c r="BD1401">
        <v>0</v>
      </c>
      <c r="BE1401">
        <v>1</v>
      </c>
      <c r="BF1401" s="17">
        <v>0</v>
      </c>
      <c r="BG1401">
        <v>0</v>
      </c>
      <c r="BH1401">
        <v>1</v>
      </c>
      <c r="BI1401" s="17">
        <v>0</v>
      </c>
      <c r="BJ1401">
        <v>397</v>
      </c>
      <c r="BK1401">
        <v>327</v>
      </c>
      <c r="BL1401" s="24">
        <f t="shared" si="337"/>
        <v>34.527000000000001</v>
      </c>
      <c r="BM1401">
        <v>0</v>
      </c>
      <c r="BN1401">
        <v>0</v>
      </c>
      <c r="BO1401">
        <v>0</v>
      </c>
      <c r="BP1401">
        <v>0</v>
      </c>
      <c r="BQ1401">
        <v>0</v>
      </c>
      <c r="BR1401">
        <v>1</v>
      </c>
      <c r="BS1401">
        <v>0</v>
      </c>
      <c r="BT1401" s="17">
        <v>0</v>
      </c>
      <c r="BU1401">
        <v>0</v>
      </c>
      <c r="BV1401">
        <v>0</v>
      </c>
      <c r="BW1401">
        <v>1</v>
      </c>
      <c r="BX1401" s="17">
        <v>0</v>
      </c>
      <c r="BY1401">
        <v>0</v>
      </c>
      <c r="BZ1401">
        <v>0</v>
      </c>
      <c r="CA1401">
        <v>0</v>
      </c>
      <c r="CB1401">
        <v>0</v>
      </c>
      <c r="CC1401" s="17">
        <v>0</v>
      </c>
      <c r="CD1401">
        <v>0</v>
      </c>
      <c r="CE1401">
        <v>0</v>
      </c>
      <c r="CF1401">
        <v>1</v>
      </c>
      <c r="CG1401">
        <v>1</v>
      </c>
      <c r="CH1401">
        <v>0</v>
      </c>
      <c r="CI1401">
        <v>0</v>
      </c>
      <c r="CJ1401">
        <v>0</v>
      </c>
      <c r="CK1401">
        <v>0</v>
      </c>
      <c r="CL1401">
        <v>0</v>
      </c>
      <c r="CM1401">
        <v>0</v>
      </c>
      <c r="CN1401">
        <v>1</v>
      </c>
      <c r="CO1401" s="17">
        <v>0</v>
      </c>
      <c r="CP1401">
        <v>0.29799999999999999</v>
      </c>
      <c r="CQ1401">
        <v>386</v>
      </c>
      <c r="CR1401">
        <v>1</v>
      </c>
      <c r="CS1401">
        <v>0</v>
      </c>
      <c r="CT1401">
        <v>11</v>
      </c>
      <c r="CZ1401" s="33" t="s">
        <v>85</v>
      </c>
    </row>
    <row r="1402" spans="1:104" x14ac:dyDescent="0.25">
      <c r="A1402">
        <v>1401</v>
      </c>
      <c r="B1402">
        <v>88</v>
      </c>
      <c r="C1402" s="24" t="s">
        <v>4186</v>
      </c>
      <c r="D1402" s="12">
        <v>9.4462528915949981</v>
      </c>
      <c r="E1402" s="13">
        <v>0.14109414326504849</v>
      </c>
      <c r="F1402" s="7">
        <v>66.95</v>
      </c>
      <c r="G1402" s="7">
        <f t="shared" si="319"/>
        <v>9.3051587483299496</v>
      </c>
      <c r="H1402" s="15">
        <f t="shared" si="320"/>
        <v>9.5873470348600467</v>
      </c>
      <c r="I1402" s="11">
        <f t="shared" si="339"/>
        <v>0.16044396301459291</v>
      </c>
      <c r="J1402" s="32">
        <f t="shared" si="340"/>
        <v>2.3964744288960849E-3</v>
      </c>
      <c r="K1402" s="32">
        <f t="shared" si="341"/>
        <v>417.27964544175893</v>
      </c>
      <c r="L1402" s="8">
        <v>1</v>
      </c>
      <c r="M1402" s="9">
        <v>0</v>
      </c>
      <c r="N1402" s="8">
        <v>1</v>
      </c>
      <c r="O1402" s="9">
        <v>0</v>
      </c>
      <c r="P1402" s="9">
        <v>0</v>
      </c>
      <c r="Q1402" s="9">
        <v>0</v>
      </c>
      <c r="R1402" s="9">
        <v>0</v>
      </c>
      <c r="S1402" s="8">
        <v>169650</v>
      </c>
      <c r="T1402" s="9">
        <v>9</v>
      </c>
      <c r="U1402" s="9">
        <f t="shared" si="321"/>
        <v>169640</v>
      </c>
      <c r="V1402" s="9">
        <f t="shared" si="322"/>
        <v>30</v>
      </c>
      <c r="W1402" s="7">
        <f t="shared" si="329"/>
        <v>3.6750000000000007</v>
      </c>
      <c r="X1402" s="7">
        <v>24.852</v>
      </c>
      <c r="Y1402" s="9">
        <v>0</v>
      </c>
      <c r="Z1402" s="9">
        <v>1</v>
      </c>
      <c r="AA1402" s="9">
        <v>0</v>
      </c>
      <c r="AB1402" s="9">
        <v>1</v>
      </c>
      <c r="AC1402" s="9">
        <v>0</v>
      </c>
      <c r="AD1402" s="29">
        <v>0</v>
      </c>
      <c r="AE1402" s="9">
        <v>1</v>
      </c>
      <c r="AF1402" s="9">
        <v>0</v>
      </c>
      <c r="AG1402" s="29">
        <v>0</v>
      </c>
      <c r="AH1402" s="9">
        <v>0</v>
      </c>
      <c r="AI1402" s="29">
        <v>1</v>
      </c>
      <c r="AJ1402" s="20">
        <v>1994</v>
      </c>
      <c r="AK1402" s="32">
        <v>0.59799999999999998</v>
      </c>
      <c r="AL1402" s="32">
        <v>0.11</v>
      </c>
      <c r="AM1402" s="32">
        <f t="shared" si="338"/>
        <v>0.25100000000000006</v>
      </c>
      <c r="AN1402" s="42">
        <v>4.1000000000000002E-2</v>
      </c>
      <c r="AO1402" s="41">
        <f t="shared" si="332"/>
        <v>0.43200000000000005</v>
      </c>
      <c r="AP1402" s="17">
        <v>0.56799999999999995</v>
      </c>
      <c r="AQ1402">
        <v>0</v>
      </c>
      <c r="AR1402" s="39">
        <f t="shared" si="334"/>
        <v>1</v>
      </c>
      <c r="AS1402" t="s">
        <v>98</v>
      </c>
      <c r="AT1402" s="39" t="s">
        <v>98</v>
      </c>
      <c r="AU1402">
        <v>0</v>
      </c>
      <c r="AV1402" s="17">
        <v>1</v>
      </c>
      <c r="AW1402">
        <f t="shared" si="335"/>
        <v>0.379</v>
      </c>
      <c r="AX1402" s="17">
        <v>0.621</v>
      </c>
      <c r="AY1402" s="17" t="s">
        <v>12</v>
      </c>
      <c r="AZ1402">
        <v>0</v>
      </c>
      <c r="BA1402">
        <v>0</v>
      </c>
      <c r="BB1402">
        <v>0</v>
      </c>
      <c r="BC1402">
        <v>0</v>
      </c>
      <c r="BD1402">
        <v>0</v>
      </c>
      <c r="BE1402">
        <v>1</v>
      </c>
      <c r="BF1402" s="17">
        <v>0</v>
      </c>
      <c r="BG1402">
        <v>0</v>
      </c>
      <c r="BH1402">
        <v>1</v>
      </c>
      <c r="BI1402" s="17">
        <v>0</v>
      </c>
      <c r="BJ1402">
        <v>397</v>
      </c>
      <c r="BK1402">
        <v>327</v>
      </c>
      <c r="BL1402" s="24">
        <f t="shared" si="337"/>
        <v>34.527000000000001</v>
      </c>
      <c r="BM1402">
        <v>0</v>
      </c>
      <c r="BN1402">
        <v>0</v>
      </c>
      <c r="BO1402">
        <v>0</v>
      </c>
      <c r="BP1402">
        <v>0</v>
      </c>
      <c r="BQ1402">
        <v>0</v>
      </c>
      <c r="BR1402">
        <v>1</v>
      </c>
      <c r="BS1402">
        <v>0</v>
      </c>
      <c r="BT1402" s="17">
        <v>0</v>
      </c>
      <c r="BU1402">
        <v>0</v>
      </c>
      <c r="BV1402">
        <v>0</v>
      </c>
      <c r="BW1402">
        <v>1</v>
      </c>
      <c r="BX1402" s="17">
        <v>0</v>
      </c>
      <c r="BY1402">
        <v>0</v>
      </c>
      <c r="BZ1402">
        <v>0</v>
      </c>
      <c r="CA1402">
        <v>0</v>
      </c>
      <c r="CB1402">
        <v>0</v>
      </c>
      <c r="CC1402" s="17">
        <v>0</v>
      </c>
      <c r="CD1402">
        <v>0</v>
      </c>
      <c r="CE1402">
        <v>0</v>
      </c>
      <c r="CF1402">
        <v>1</v>
      </c>
      <c r="CG1402">
        <v>1</v>
      </c>
      <c r="CH1402">
        <v>0</v>
      </c>
      <c r="CI1402">
        <v>0</v>
      </c>
      <c r="CJ1402">
        <v>0</v>
      </c>
      <c r="CK1402">
        <v>0</v>
      </c>
      <c r="CL1402">
        <v>0</v>
      </c>
      <c r="CM1402">
        <v>0</v>
      </c>
      <c r="CN1402">
        <v>1</v>
      </c>
      <c r="CO1402" s="17">
        <v>0</v>
      </c>
      <c r="CP1402">
        <v>0.29799999999999999</v>
      </c>
      <c r="CQ1402">
        <v>386</v>
      </c>
      <c r="CR1402">
        <v>1</v>
      </c>
      <c r="CS1402">
        <v>0</v>
      </c>
      <c r="CT1402">
        <v>11</v>
      </c>
      <c r="CZ1402" s="33" t="s">
        <v>85</v>
      </c>
    </row>
    <row r="1403" spans="1:104" x14ac:dyDescent="0.25">
      <c r="A1403">
        <v>1402</v>
      </c>
      <c r="B1403">
        <v>89</v>
      </c>
      <c r="C1403" s="24" t="s">
        <v>4197</v>
      </c>
      <c r="D1403" s="12">
        <v>2.5182910509144119</v>
      </c>
      <c r="E1403" s="13">
        <v>0.93818686210536917</v>
      </c>
      <c r="F1403" s="7">
        <v>2.6842105263157889</v>
      </c>
      <c r="G1403" s="7">
        <f t="shared" si="319"/>
        <v>1.5801041888090426</v>
      </c>
      <c r="H1403" s="15">
        <f t="shared" si="320"/>
        <v>3.4564779130197811</v>
      </c>
      <c r="I1403" s="11">
        <f t="shared" si="339"/>
        <v>3.4155112827745832E-2</v>
      </c>
      <c r="J1403" s="32">
        <f t="shared" si="340"/>
        <v>1.2724453798571978E-2</v>
      </c>
      <c r="K1403" s="32">
        <f t="shared" si="341"/>
        <v>78.588834996770288</v>
      </c>
      <c r="L1403" s="8">
        <v>0</v>
      </c>
      <c r="M1403" s="9">
        <v>1</v>
      </c>
      <c r="N1403" s="8">
        <v>0</v>
      </c>
      <c r="O1403" s="9">
        <v>0</v>
      </c>
      <c r="P1403" s="9">
        <v>0</v>
      </c>
      <c r="Q1403" s="9">
        <v>1</v>
      </c>
      <c r="R1403" s="9">
        <v>0</v>
      </c>
      <c r="S1403" s="8">
        <v>6184</v>
      </c>
      <c r="T1403" s="9">
        <v>14</v>
      </c>
      <c r="U1403" s="9">
        <f t="shared" si="321"/>
        <v>6169</v>
      </c>
      <c r="V1403" s="9">
        <f t="shared" si="322"/>
        <v>36</v>
      </c>
      <c r="W1403" s="7">
        <v>13</v>
      </c>
      <c r="X1403" s="7">
        <v>5.008</v>
      </c>
      <c r="Y1403" s="9">
        <v>0</v>
      </c>
      <c r="Z1403" s="9">
        <v>1</v>
      </c>
      <c r="AA1403" s="9">
        <v>1</v>
      </c>
      <c r="AB1403" s="9">
        <v>0</v>
      </c>
      <c r="AC1403" s="9">
        <v>0</v>
      </c>
      <c r="AD1403" s="29">
        <v>0</v>
      </c>
      <c r="AE1403" s="9">
        <v>0</v>
      </c>
      <c r="AF1403" s="9">
        <v>0</v>
      </c>
      <c r="AG1403" s="29">
        <v>1</v>
      </c>
      <c r="AH1403" s="9">
        <v>0</v>
      </c>
      <c r="AI1403" s="29">
        <v>1</v>
      </c>
      <c r="AJ1403" s="20">
        <v>1979</v>
      </c>
      <c r="AK1403" s="32">
        <f t="shared" ref="AK1403:AL1414" si="342">0.0035/2</f>
        <v>1.75E-3</v>
      </c>
      <c r="AL1403" s="32">
        <f t="shared" si="342"/>
        <v>1.75E-3</v>
      </c>
      <c r="AM1403" s="32">
        <f t="shared" ref="AM1403:AM1438" si="343">1-AN1403-AL1403-AK1403</f>
        <v>0.6855</v>
      </c>
      <c r="AN1403" s="42">
        <v>0.311</v>
      </c>
      <c r="AO1403" s="41" t="s">
        <v>98</v>
      </c>
      <c r="AP1403" s="17" t="s">
        <v>98</v>
      </c>
      <c r="AQ1403">
        <v>0.54800000000000004</v>
      </c>
      <c r="AR1403" s="39">
        <f t="shared" si="334"/>
        <v>0.45199999999999996</v>
      </c>
      <c r="AS1403" t="s">
        <v>98</v>
      </c>
      <c r="AT1403" s="39" t="s">
        <v>98</v>
      </c>
      <c r="AU1403">
        <v>0</v>
      </c>
      <c r="AV1403" s="17">
        <v>1</v>
      </c>
      <c r="AW1403" t="s">
        <v>98</v>
      </c>
      <c r="AX1403" s="17" t="s">
        <v>98</v>
      </c>
      <c r="AY1403" s="17" t="s">
        <v>233</v>
      </c>
      <c r="AZ1403">
        <v>1</v>
      </c>
      <c r="BA1403">
        <v>0</v>
      </c>
      <c r="BB1403">
        <v>0</v>
      </c>
      <c r="BC1403">
        <v>0</v>
      </c>
      <c r="BD1403">
        <v>0</v>
      </c>
      <c r="BE1403">
        <v>0</v>
      </c>
      <c r="BF1403" s="17">
        <v>0</v>
      </c>
      <c r="BG1403">
        <v>1</v>
      </c>
      <c r="BH1403">
        <v>0</v>
      </c>
      <c r="BI1403" s="17">
        <v>0</v>
      </c>
      <c r="BJ1403">
        <v>19538</v>
      </c>
      <c r="BK1403">
        <v>22521</v>
      </c>
      <c r="BL1403" s="24">
        <v>25</v>
      </c>
      <c r="BM1403">
        <v>1</v>
      </c>
      <c r="BN1403">
        <v>0</v>
      </c>
      <c r="BO1403">
        <v>0</v>
      </c>
      <c r="BP1403">
        <v>0</v>
      </c>
      <c r="BQ1403">
        <v>0</v>
      </c>
      <c r="BR1403">
        <v>0</v>
      </c>
      <c r="BS1403">
        <v>0</v>
      </c>
      <c r="BT1403" s="17">
        <v>0</v>
      </c>
      <c r="BU1403">
        <v>1</v>
      </c>
      <c r="BV1403">
        <v>0</v>
      </c>
      <c r="BW1403">
        <v>0</v>
      </c>
      <c r="BX1403" s="17">
        <v>0</v>
      </c>
      <c r="BY1403">
        <v>0</v>
      </c>
      <c r="BZ1403">
        <v>0</v>
      </c>
      <c r="CA1403">
        <v>0</v>
      </c>
      <c r="CB1403">
        <v>0</v>
      </c>
      <c r="CC1403" s="17">
        <v>0</v>
      </c>
      <c r="CD1403">
        <v>0</v>
      </c>
      <c r="CE1403">
        <v>0</v>
      </c>
      <c r="CF1403">
        <v>1</v>
      </c>
      <c r="CG1403">
        <v>0</v>
      </c>
      <c r="CH1403">
        <v>1</v>
      </c>
      <c r="CI1403">
        <v>0</v>
      </c>
      <c r="CJ1403">
        <v>1</v>
      </c>
      <c r="CK1403">
        <v>1</v>
      </c>
      <c r="CL1403">
        <v>0</v>
      </c>
      <c r="CM1403">
        <v>0</v>
      </c>
      <c r="CN1403">
        <v>0</v>
      </c>
      <c r="CO1403" s="17">
        <v>0</v>
      </c>
      <c r="CP1403">
        <v>1.02</v>
      </c>
      <c r="CQ1403">
        <v>494</v>
      </c>
      <c r="CR1403">
        <v>1</v>
      </c>
      <c r="CS1403">
        <v>0</v>
      </c>
      <c r="CT1403">
        <v>17</v>
      </c>
      <c r="CZ1403" s="33" t="s">
        <v>85</v>
      </c>
    </row>
    <row r="1404" spans="1:104" x14ac:dyDescent="0.25">
      <c r="A1404">
        <v>1403</v>
      </c>
      <c r="B1404">
        <v>89</v>
      </c>
      <c r="C1404" s="24" t="s">
        <v>4197</v>
      </c>
      <c r="D1404" s="12">
        <v>2.567051239664675</v>
      </c>
      <c r="E1404" s="13">
        <v>0.69112917990972023</v>
      </c>
      <c r="F1404" s="7">
        <v>3.714285714285714</v>
      </c>
      <c r="G1404" s="7">
        <f t="shared" si="319"/>
        <v>1.8759220597549549</v>
      </c>
      <c r="H1404" s="15">
        <f t="shared" si="320"/>
        <v>3.2581804195743951</v>
      </c>
      <c r="I1404" s="11">
        <f t="shared" si="339"/>
        <v>4.7237059191785072E-2</v>
      </c>
      <c r="J1404" s="32">
        <f t="shared" si="340"/>
        <v>1.2717669782403674E-2</v>
      </c>
      <c r="K1404" s="32">
        <f t="shared" si="341"/>
        <v>78.630756821789191</v>
      </c>
      <c r="L1404" s="8">
        <v>0</v>
      </c>
      <c r="M1404" s="9">
        <v>1</v>
      </c>
      <c r="N1404" s="8">
        <v>0</v>
      </c>
      <c r="O1404" s="9">
        <v>0</v>
      </c>
      <c r="P1404" s="9">
        <v>0</v>
      </c>
      <c r="Q1404" s="9">
        <v>1</v>
      </c>
      <c r="R1404" s="9">
        <v>0</v>
      </c>
      <c r="S1404" s="8">
        <v>6184</v>
      </c>
      <c r="T1404" s="9">
        <v>14</v>
      </c>
      <c r="U1404" s="9">
        <f t="shared" si="321"/>
        <v>6169</v>
      </c>
      <c r="V1404" s="9">
        <f t="shared" si="322"/>
        <v>36</v>
      </c>
      <c r="W1404" s="7">
        <v>13</v>
      </c>
      <c r="X1404" s="7">
        <v>5.008</v>
      </c>
      <c r="Y1404" s="9">
        <v>0</v>
      </c>
      <c r="Z1404" s="9">
        <v>1</v>
      </c>
      <c r="AA1404" s="9">
        <v>1</v>
      </c>
      <c r="AB1404" s="9">
        <v>0</v>
      </c>
      <c r="AC1404" s="9">
        <v>0</v>
      </c>
      <c r="AD1404" s="29">
        <v>0</v>
      </c>
      <c r="AE1404" s="9">
        <v>0</v>
      </c>
      <c r="AF1404" s="9">
        <v>0</v>
      </c>
      <c r="AG1404" s="29">
        <v>1</v>
      </c>
      <c r="AH1404" s="9">
        <v>0</v>
      </c>
      <c r="AI1404" s="29">
        <v>1</v>
      </c>
      <c r="AJ1404" s="20">
        <v>1979</v>
      </c>
      <c r="AK1404" s="32">
        <f t="shared" si="342"/>
        <v>1.75E-3</v>
      </c>
      <c r="AL1404" s="32">
        <f t="shared" si="342"/>
        <v>1.75E-3</v>
      </c>
      <c r="AM1404" s="32">
        <f t="shared" si="343"/>
        <v>0.6855</v>
      </c>
      <c r="AN1404" s="42">
        <v>0.311</v>
      </c>
      <c r="AO1404" s="41" t="s">
        <v>98</v>
      </c>
      <c r="AP1404" s="17" t="s">
        <v>98</v>
      </c>
      <c r="AQ1404">
        <v>0.54800000000000004</v>
      </c>
      <c r="AR1404" s="39">
        <f t="shared" si="334"/>
        <v>0.45199999999999996</v>
      </c>
      <c r="AS1404" t="s">
        <v>98</v>
      </c>
      <c r="AT1404" s="39" t="s">
        <v>98</v>
      </c>
      <c r="AU1404">
        <v>0</v>
      </c>
      <c r="AV1404" s="17">
        <v>1</v>
      </c>
      <c r="AW1404" t="s">
        <v>98</v>
      </c>
      <c r="AX1404" s="17" t="s">
        <v>98</v>
      </c>
      <c r="AY1404" s="17" t="s">
        <v>233</v>
      </c>
      <c r="AZ1404">
        <v>1</v>
      </c>
      <c r="BA1404">
        <v>0</v>
      </c>
      <c r="BB1404">
        <v>0</v>
      </c>
      <c r="BC1404">
        <v>0</v>
      </c>
      <c r="BD1404">
        <v>0</v>
      </c>
      <c r="BE1404">
        <v>0</v>
      </c>
      <c r="BF1404" s="17">
        <v>0</v>
      </c>
      <c r="BG1404">
        <v>1</v>
      </c>
      <c r="BH1404">
        <v>0</v>
      </c>
      <c r="BI1404" s="17">
        <v>0</v>
      </c>
      <c r="BJ1404">
        <v>19538</v>
      </c>
      <c r="BK1404">
        <v>22521</v>
      </c>
      <c r="BL1404" s="24">
        <v>25</v>
      </c>
      <c r="BM1404">
        <v>1</v>
      </c>
      <c r="BN1404">
        <v>0</v>
      </c>
      <c r="BO1404">
        <v>0</v>
      </c>
      <c r="BP1404">
        <v>0</v>
      </c>
      <c r="BQ1404">
        <v>0</v>
      </c>
      <c r="BR1404">
        <v>0</v>
      </c>
      <c r="BS1404">
        <v>0</v>
      </c>
      <c r="BT1404" s="17">
        <v>0</v>
      </c>
      <c r="BU1404">
        <v>1</v>
      </c>
      <c r="BV1404">
        <v>0</v>
      </c>
      <c r="BW1404">
        <v>0</v>
      </c>
      <c r="BX1404" s="17">
        <v>0</v>
      </c>
      <c r="BY1404">
        <v>0</v>
      </c>
      <c r="BZ1404">
        <v>0</v>
      </c>
      <c r="CA1404">
        <v>0</v>
      </c>
      <c r="CB1404">
        <v>0</v>
      </c>
      <c r="CC1404" s="17">
        <v>0</v>
      </c>
      <c r="CD1404">
        <v>0</v>
      </c>
      <c r="CE1404">
        <v>0</v>
      </c>
      <c r="CF1404">
        <v>1</v>
      </c>
      <c r="CG1404">
        <v>0</v>
      </c>
      <c r="CH1404">
        <v>1</v>
      </c>
      <c r="CI1404">
        <v>0</v>
      </c>
      <c r="CJ1404">
        <v>1</v>
      </c>
      <c r="CK1404">
        <v>1</v>
      </c>
      <c r="CL1404">
        <v>0</v>
      </c>
      <c r="CM1404">
        <v>0</v>
      </c>
      <c r="CN1404">
        <v>0</v>
      </c>
      <c r="CO1404" s="17">
        <v>0</v>
      </c>
      <c r="CP1404">
        <v>1.02</v>
      </c>
      <c r="CQ1404">
        <v>494</v>
      </c>
      <c r="CR1404">
        <v>1</v>
      </c>
      <c r="CS1404">
        <v>0</v>
      </c>
      <c r="CT1404">
        <v>17</v>
      </c>
      <c r="CZ1404" s="33" t="s">
        <v>85</v>
      </c>
    </row>
    <row r="1405" spans="1:104" x14ac:dyDescent="0.25">
      <c r="A1405">
        <v>1404</v>
      </c>
      <c r="B1405">
        <v>89</v>
      </c>
      <c r="C1405" s="24" t="s">
        <v>4197</v>
      </c>
      <c r="D1405" s="12">
        <v>3.4204697615358488</v>
      </c>
      <c r="E1405" s="13">
        <v>0.40380545795909339</v>
      </c>
      <c r="F1405" s="7">
        <v>8.470588235294116</v>
      </c>
      <c r="G1405" s="7">
        <f t="shared" si="319"/>
        <v>3.0166643035767553</v>
      </c>
      <c r="H1405" s="15">
        <f t="shared" si="320"/>
        <v>3.8242752194949423</v>
      </c>
      <c r="I1405" s="11">
        <f t="shared" si="339"/>
        <v>0.10722477606810527</v>
      </c>
      <c r="J1405" s="32">
        <f t="shared" si="340"/>
        <v>1.2658480508040209E-2</v>
      </c>
      <c r="K1405" s="32">
        <f t="shared" si="341"/>
        <v>78.998423180794589</v>
      </c>
      <c r="L1405" s="8">
        <v>0</v>
      </c>
      <c r="M1405" s="9">
        <v>1</v>
      </c>
      <c r="N1405" s="8">
        <v>0</v>
      </c>
      <c r="O1405" s="9">
        <v>0</v>
      </c>
      <c r="P1405" s="9">
        <v>0</v>
      </c>
      <c r="Q1405" s="9">
        <v>1</v>
      </c>
      <c r="R1405" s="9">
        <v>0</v>
      </c>
      <c r="S1405" s="8">
        <v>6184</v>
      </c>
      <c r="T1405" s="9">
        <v>14</v>
      </c>
      <c r="U1405" s="9">
        <f t="shared" si="321"/>
        <v>6169</v>
      </c>
      <c r="V1405" s="9">
        <f t="shared" si="322"/>
        <v>36</v>
      </c>
      <c r="W1405" s="7">
        <v>15</v>
      </c>
      <c r="X1405" s="7">
        <v>5.008</v>
      </c>
      <c r="Y1405" s="9">
        <v>0</v>
      </c>
      <c r="Z1405" s="9">
        <v>1</v>
      </c>
      <c r="AA1405" s="9">
        <v>1</v>
      </c>
      <c r="AB1405" s="9">
        <v>0</v>
      </c>
      <c r="AC1405" s="9">
        <v>0</v>
      </c>
      <c r="AD1405" s="29">
        <v>0</v>
      </c>
      <c r="AE1405" s="9">
        <v>0</v>
      </c>
      <c r="AF1405" s="9">
        <v>0</v>
      </c>
      <c r="AG1405" s="29">
        <v>1</v>
      </c>
      <c r="AH1405" s="9">
        <v>0</v>
      </c>
      <c r="AI1405" s="29">
        <v>1</v>
      </c>
      <c r="AJ1405" s="20">
        <v>1979</v>
      </c>
      <c r="AK1405" s="32">
        <f t="shared" si="342"/>
        <v>1.75E-3</v>
      </c>
      <c r="AL1405" s="32">
        <f t="shared" si="342"/>
        <v>1.75E-3</v>
      </c>
      <c r="AM1405" s="32">
        <f t="shared" si="343"/>
        <v>0.6855</v>
      </c>
      <c r="AN1405" s="42">
        <v>0.311</v>
      </c>
      <c r="AO1405" s="41" t="s">
        <v>98</v>
      </c>
      <c r="AP1405" s="17" t="s">
        <v>98</v>
      </c>
      <c r="AQ1405">
        <v>0.54800000000000004</v>
      </c>
      <c r="AR1405" s="39">
        <f t="shared" si="334"/>
        <v>0.45199999999999996</v>
      </c>
      <c r="AS1405" t="s">
        <v>98</v>
      </c>
      <c r="AT1405" s="39" t="s">
        <v>98</v>
      </c>
      <c r="AU1405">
        <v>0</v>
      </c>
      <c r="AV1405" s="17">
        <v>1</v>
      </c>
      <c r="AW1405" t="s">
        <v>98</v>
      </c>
      <c r="AX1405" s="17" t="s">
        <v>98</v>
      </c>
      <c r="AY1405" s="17" t="s">
        <v>233</v>
      </c>
      <c r="AZ1405">
        <v>1</v>
      </c>
      <c r="BA1405">
        <v>0</v>
      </c>
      <c r="BB1405">
        <v>0</v>
      </c>
      <c r="BC1405">
        <v>0</v>
      </c>
      <c r="BD1405">
        <v>0</v>
      </c>
      <c r="BE1405">
        <v>0</v>
      </c>
      <c r="BF1405" s="17">
        <v>0</v>
      </c>
      <c r="BG1405">
        <v>1</v>
      </c>
      <c r="BH1405">
        <v>0</v>
      </c>
      <c r="BI1405" s="17">
        <v>0</v>
      </c>
      <c r="BJ1405">
        <v>19538</v>
      </c>
      <c r="BK1405">
        <v>22521</v>
      </c>
      <c r="BL1405" s="24">
        <v>25</v>
      </c>
      <c r="BM1405">
        <v>1</v>
      </c>
      <c r="BN1405">
        <v>0</v>
      </c>
      <c r="BO1405">
        <v>0</v>
      </c>
      <c r="BP1405">
        <v>0</v>
      </c>
      <c r="BQ1405">
        <v>0</v>
      </c>
      <c r="BR1405">
        <v>0</v>
      </c>
      <c r="BS1405">
        <v>0</v>
      </c>
      <c r="BT1405" s="17">
        <v>0</v>
      </c>
      <c r="BU1405">
        <v>1</v>
      </c>
      <c r="BV1405">
        <v>0</v>
      </c>
      <c r="BW1405">
        <v>0</v>
      </c>
      <c r="BX1405" s="17">
        <v>0</v>
      </c>
      <c r="BY1405">
        <v>0</v>
      </c>
      <c r="BZ1405">
        <v>0</v>
      </c>
      <c r="CA1405">
        <v>0</v>
      </c>
      <c r="CB1405">
        <v>0</v>
      </c>
      <c r="CC1405" s="17">
        <v>0</v>
      </c>
      <c r="CD1405">
        <v>0</v>
      </c>
      <c r="CE1405">
        <v>0</v>
      </c>
      <c r="CF1405">
        <v>1</v>
      </c>
      <c r="CG1405">
        <v>0</v>
      </c>
      <c r="CH1405">
        <v>1</v>
      </c>
      <c r="CI1405">
        <v>0</v>
      </c>
      <c r="CJ1405">
        <v>1</v>
      </c>
      <c r="CK1405">
        <v>1</v>
      </c>
      <c r="CL1405">
        <v>0</v>
      </c>
      <c r="CM1405">
        <v>0</v>
      </c>
      <c r="CN1405">
        <v>0</v>
      </c>
      <c r="CO1405" s="17">
        <v>0</v>
      </c>
      <c r="CP1405">
        <v>1.02</v>
      </c>
      <c r="CQ1405">
        <v>494</v>
      </c>
      <c r="CR1405">
        <v>1</v>
      </c>
      <c r="CS1405">
        <v>0</v>
      </c>
      <c r="CT1405">
        <v>17</v>
      </c>
      <c r="CZ1405" s="33" t="s">
        <v>85</v>
      </c>
    </row>
    <row r="1406" spans="1:104" x14ac:dyDescent="0.25">
      <c r="A1406">
        <v>1405</v>
      </c>
      <c r="B1406">
        <v>89</v>
      </c>
      <c r="C1406" s="24" t="s">
        <v>4197</v>
      </c>
      <c r="D1406" s="12">
        <v>2.6632299999280522</v>
      </c>
      <c r="E1406" s="13">
        <v>0.29005475246741153</v>
      </c>
      <c r="F1406" s="7">
        <v>9.1818181818181834</v>
      </c>
      <c r="G1406" s="7">
        <f t="shared" si="319"/>
        <v>2.3731752474606407</v>
      </c>
      <c r="H1406" s="15">
        <f t="shared" si="320"/>
        <v>2.9532847523954637</v>
      </c>
      <c r="I1406" s="11">
        <f t="shared" si="339"/>
        <v>0.1161111310477527</v>
      </c>
      <c r="J1406" s="32">
        <f t="shared" si="340"/>
        <v>1.2645766747775044E-2</v>
      </c>
      <c r="K1406" s="32">
        <f t="shared" si="341"/>
        <v>79.077846361189984</v>
      </c>
      <c r="L1406" s="8">
        <v>0</v>
      </c>
      <c r="M1406" s="9">
        <v>1</v>
      </c>
      <c r="N1406" s="8">
        <v>0</v>
      </c>
      <c r="O1406" s="9">
        <v>0</v>
      </c>
      <c r="P1406" s="9">
        <v>0</v>
      </c>
      <c r="Q1406" s="9">
        <v>1</v>
      </c>
      <c r="R1406" s="9">
        <v>0</v>
      </c>
      <c r="S1406" s="8">
        <v>6184</v>
      </c>
      <c r="T1406" s="9">
        <v>14</v>
      </c>
      <c r="U1406" s="9">
        <f t="shared" si="321"/>
        <v>6169</v>
      </c>
      <c r="V1406" s="9">
        <f t="shared" si="322"/>
        <v>36</v>
      </c>
      <c r="W1406" s="7">
        <v>17</v>
      </c>
      <c r="X1406" s="7">
        <v>5.008</v>
      </c>
      <c r="Y1406" s="9">
        <v>0</v>
      </c>
      <c r="Z1406" s="9">
        <v>1</v>
      </c>
      <c r="AA1406" s="9">
        <v>1</v>
      </c>
      <c r="AB1406" s="9">
        <v>0</v>
      </c>
      <c r="AC1406" s="9">
        <v>0</v>
      </c>
      <c r="AD1406" s="29">
        <v>0</v>
      </c>
      <c r="AE1406" s="9">
        <v>0</v>
      </c>
      <c r="AF1406" s="9">
        <v>0</v>
      </c>
      <c r="AG1406" s="29">
        <v>1</v>
      </c>
      <c r="AH1406" s="9">
        <v>0</v>
      </c>
      <c r="AI1406" s="29">
        <v>1</v>
      </c>
      <c r="AJ1406" s="20">
        <v>1979</v>
      </c>
      <c r="AK1406" s="32">
        <f t="shared" si="342"/>
        <v>1.75E-3</v>
      </c>
      <c r="AL1406" s="32">
        <f t="shared" si="342"/>
        <v>1.75E-3</v>
      </c>
      <c r="AM1406" s="32">
        <f t="shared" si="343"/>
        <v>0.6855</v>
      </c>
      <c r="AN1406" s="42">
        <v>0.311</v>
      </c>
      <c r="AO1406" s="41" t="s">
        <v>98</v>
      </c>
      <c r="AP1406" s="17" t="s">
        <v>98</v>
      </c>
      <c r="AQ1406">
        <v>0.54800000000000004</v>
      </c>
      <c r="AR1406" s="39">
        <f t="shared" si="334"/>
        <v>0.45199999999999996</v>
      </c>
      <c r="AS1406" t="s">
        <v>98</v>
      </c>
      <c r="AT1406" s="39" t="s">
        <v>98</v>
      </c>
      <c r="AU1406">
        <v>0</v>
      </c>
      <c r="AV1406" s="17">
        <v>1</v>
      </c>
      <c r="AW1406" t="s">
        <v>98</v>
      </c>
      <c r="AX1406" s="17" t="s">
        <v>98</v>
      </c>
      <c r="AY1406" s="17" t="s">
        <v>233</v>
      </c>
      <c r="AZ1406">
        <v>1</v>
      </c>
      <c r="BA1406">
        <v>0</v>
      </c>
      <c r="BB1406">
        <v>0</v>
      </c>
      <c r="BC1406">
        <v>0</v>
      </c>
      <c r="BD1406">
        <v>0</v>
      </c>
      <c r="BE1406">
        <v>0</v>
      </c>
      <c r="BF1406" s="17">
        <v>0</v>
      </c>
      <c r="BG1406">
        <v>1</v>
      </c>
      <c r="BH1406">
        <v>0</v>
      </c>
      <c r="BI1406" s="17">
        <v>0</v>
      </c>
      <c r="BJ1406">
        <v>19538</v>
      </c>
      <c r="BK1406">
        <v>22521</v>
      </c>
      <c r="BL1406" s="24">
        <v>25</v>
      </c>
      <c r="BM1406">
        <v>1</v>
      </c>
      <c r="BN1406">
        <v>0</v>
      </c>
      <c r="BO1406">
        <v>0</v>
      </c>
      <c r="BP1406">
        <v>0</v>
      </c>
      <c r="BQ1406">
        <v>0</v>
      </c>
      <c r="BR1406">
        <v>0</v>
      </c>
      <c r="BS1406">
        <v>0</v>
      </c>
      <c r="BT1406" s="17">
        <v>0</v>
      </c>
      <c r="BU1406">
        <v>1</v>
      </c>
      <c r="BV1406">
        <v>0</v>
      </c>
      <c r="BW1406">
        <v>0</v>
      </c>
      <c r="BX1406" s="17">
        <v>0</v>
      </c>
      <c r="BY1406">
        <v>0</v>
      </c>
      <c r="BZ1406">
        <v>0</v>
      </c>
      <c r="CA1406">
        <v>0</v>
      </c>
      <c r="CB1406">
        <v>0</v>
      </c>
      <c r="CC1406" s="17">
        <v>0</v>
      </c>
      <c r="CD1406">
        <v>0</v>
      </c>
      <c r="CE1406">
        <v>0</v>
      </c>
      <c r="CF1406">
        <v>1</v>
      </c>
      <c r="CG1406">
        <v>0</v>
      </c>
      <c r="CH1406">
        <v>1</v>
      </c>
      <c r="CI1406">
        <v>0</v>
      </c>
      <c r="CJ1406">
        <v>1</v>
      </c>
      <c r="CK1406">
        <v>1</v>
      </c>
      <c r="CL1406">
        <v>0</v>
      </c>
      <c r="CM1406">
        <v>0</v>
      </c>
      <c r="CN1406">
        <v>0</v>
      </c>
      <c r="CO1406" s="17">
        <v>0</v>
      </c>
      <c r="CP1406">
        <v>1.02</v>
      </c>
      <c r="CQ1406">
        <v>494</v>
      </c>
      <c r="CR1406">
        <v>1</v>
      </c>
      <c r="CS1406">
        <v>0</v>
      </c>
      <c r="CT1406">
        <v>17</v>
      </c>
      <c r="CZ1406" s="33" t="s">
        <v>85</v>
      </c>
    </row>
    <row r="1407" spans="1:104" x14ac:dyDescent="0.25">
      <c r="A1407">
        <v>1406</v>
      </c>
      <c r="B1407">
        <v>89</v>
      </c>
      <c r="C1407" s="24" t="s">
        <v>4197</v>
      </c>
      <c r="D1407" s="12">
        <v>2.615788258922414</v>
      </c>
      <c r="E1407" s="13">
        <v>0.93773541357595969</v>
      </c>
      <c r="F1407" s="7">
        <v>2.7894736842105261</v>
      </c>
      <c r="G1407" s="7">
        <f t="shared" si="319"/>
        <v>1.6780528453464543</v>
      </c>
      <c r="H1407" s="15">
        <f t="shared" si="320"/>
        <v>3.5535236724983736</v>
      </c>
      <c r="I1407" s="11">
        <f t="shared" si="339"/>
        <v>3.5498621065217645E-2</v>
      </c>
      <c r="J1407" s="32">
        <f t="shared" si="340"/>
        <v>1.2725920759228968E-2</v>
      </c>
      <c r="K1407" s="32">
        <f t="shared" si="341"/>
        <v>78.579775791452249</v>
      </c>
      <c r="L1407" s="8">
        <v>0</v>
      </c>
      <c r="M1407" s="9">
        <v>1</v>
      </c>
      <c r="N1407" s="8">
        <v>0</v>
      </c>
      <c r="O1407" s="9">
        <v>0</v>
      </c>
      <c r="P1407" s="9">
        <v>0</v>
      </c>
      <c r="Q1407" s="9">
        <v>1</v>
      </c>
      <c r="R1407" s="9">
        <v>0</v>
      </c>
      <c r="S1407" s="8">
        <v>6184</v>
      </c>
      <c r="T1407" s="9">
        <v>16</v>
      </c>
      <c r="U1407" s="9">
        <f t="shared" si="321"/>
        <v>6167</v>
      </c>
      <c r="V1407" s="9">
        <f t="shared" si="322"/>
        <v>36</v>
      </c>
      <c r="W1407" s="7">
        <v>13</v>
      </c>
      <c r="X1407" s="7">
        <v>5.008</v>
      </c>
      <c r="Y1407" s="9">
        <v>0</v>
      </c>
      <c r="Z1407" s="9">
        <v>1</v>
      </c>
      <c r="AA1407" s="9">
        <v>1</v>
      </c>
      <c r="AB1407" s="9">
        <v>0</v>
      </c>
      <c r="AC1407" s="9">
        <v>0</v>
      </c>
      <c r="AD1407" s="29">
        <v>0</v>
      </c>
      <c r="AE1407" s="9">
        <v>0</v>
      </c>
      <c r="AF1407" s="9">
        <v>0</v>
      </c>
      <c r="AG1407" s="29">
        <v>1</v>
      </c>
      <c r="AH1407" s="9">
        <v>0</v>
      </c>
      <c r="AI1407" s="29">
        <v>1</v>
      </c>
      <c r="AJ1407" s="20">
        <v>1979</v>
      </c>
      <c r="AK1407" s="32">
        <f t="shared" si="342"/>
        <v>1.75E-3</v>
      </c>
      <c r="AL1407" s="32">
        <f t="shared" si="342"/>
        <v>1.75E-3</v>
      </c>
      <c r="AM1407" s="32">
        <f t="shared" si="343"/>
        <v>0.6855</v>
      </c>
      <c r="AN1407" s="42">
        <v>0.311</v>
      </c>
      <c r="AO1407" s="41" t="s">
        <v>98</v>
      </c>
      <c r="AP1407" s="17" t="s">
        <v>98</v>
      </c>
      <c r="AQ1407">
        <v>0.54800000000000004</v>
      </c>
      <c r="AR1407" s="39">
        <f t="shared" si="334"/>
        <v>0.45199999999999996</v>
      </c>
      <c r="AS1407" t="s">
        <v>98</v>
      </c>
      <c r="AT1407" s="39" t="s">
        <v>98</v>
      </c>
      <c r="AU1407">
        <v>0</v>
      </c>
      <c r="AV1407" s="17">
        <v>1</v>
      </c>
      <c r="AW1407" t="s">
        <v>98</v>
      </c>
      <c r="AX1407" s="17" t="s">
        <v>98</v>
      </c>
      <c r="AY1407" s="17" t="s">
        <v>233</v>
      </c>
      <c r="AZ1407">
        <v>1</v>
      </c>
      <c r="BA1407">
        <v>0</v>
      </c>
      <c r="BB1407">
        <v>0</v>
      </c>
      <c r="BC1407">
        <v>0</v>
      </c>
      <c r="BD1407">
        <v>0</v>
      </c>
      <c r="BE1407">
        <v>0</v>
      </c>
      <c r="BF1407" s="17">
        <v>0</v>
      </c>
      <c r="BG1407">
        <v>1</v>
      </c>
      <c r="BH1407">
        <v>0</v>
      </c>
      <c r="BI1407" s="17">
        <v>0</v>
      </c>
      <c r="BJ1407">
        <v>19538</v>
      </c>
      <c r="BK1407">
        <v>22521</v>
      </c>
      <c r="BL1407" s="24">
        <v>25</v>
      </c>
      <c r="BM1407">
        <v>1</v>
      </c>
      <c r="BN1407">
        <v>0</v>
      </c>
      <c r="BO1407">
        <v>0</v>
      </c>
      <c r="BP1407">
        <v>0</v>
      </c>
      <c r="BQ1407">
        <v>0</v>
      </c>
      <c r="BR1407">
        <v>0</v>
      </c>
      <c r="BS1407">
        <v>0</v>
      </c>
      <c r="BT1407" s="17">
        <v>0</v>
      </c>
      <c r="BU1407">
        <v>1</v>
      </c>
      <c r="BV1407">
        <v>0</v>
      </c>
      <c r="BW1407">
        <v>0</v>
      </c>
      <c r="BX1407" s="17">
        <v>0</v>
      </c>
      <c r="BY1407">
        <v>0</v>
      </c>
      <c r="BZ1407">
        <v>0</v>
      </c>
      <c r="CA1407">
        <v>0</v>
      </c>
      <c r="CB1407">
        <v>0</v>
      </c>
      <c r="CC1407" s="17">
        <v>0</v>
      </c>
      <c r="CD1407">
        <v>0</v>
      </c>
      <c r="CE1407">
        <v>0</v>
      </c>
      <c r="CF1407">
        <v>1</v>
      </c>
      <c r="CG1407">
        <v>0</v>
      </c>
      <c r="CH1407">
        <v>1</v>
      </c>
      <c r="CI1407">
        <v>0</v>
      </c>
      <c r="CJ1407">
        <v>1</v>
      </c>
      <c r="CK1407">
        <v>1</v>
      </c>
      <c r="CL1407">
        <v>0</v>
      </c>
      <c r="CM1407">
        <v>0</v>
      </c>
      <c r="CN1407">
        <v>0</v>
      </c>
      <c r="CO1407" s="17">
        <v>0</v>
      </c>
      <c r="CP1407">
        <v>1.02</v>
      </c>
      <c r="CQ1407">
        <v>494</v>
      </c>
      <c r="CR1407">
        <v>1</v>
      </c>
      <c r="CS1407">
        <v>0</v>
      </c>
      <c r="CT1407">
        <v>17</v>
      </c>
      <c r="CZ1407" s="33" t="s">
        <v>85</v>
      </c>
    </row>
    <row r="1408" spans="1:104" x14ac:dyDescent="0.25">
      <c r="A1408">
        <v>1407</v>
      </c>
      <c r="B1408">
        <v>89</v>
      </c>
      <c r="C1408" s="24" t="s">
        <v>4197</v>
      </c>
      <c r="D1408" s="12">
        <v>2.5182910509144119</v>
      </c>
      <c r="E1408" s="13">
        <v>0.69129558260395629</v>
      </c>
      <c r="F1408" s="7">
        <v>3.6428571428571419</v>
      </c>
      <c r="G1408" s="7">
        <f t="shared" si="319"/>
        <v>1.8269954683104555</v>
      </c>
      <c r="H1408" s="15">
        <f t="shared" si="320"/>
        <v>3.2095866335183683</v>
      </c>
      <c r="I1408" s="11">
        <f t="shared" si="339"/>
        <v>4.6338119127999358E-2</v>
      </c>
      <c r="J1408" s="32">
        <f t="shared" si="340"/>
        <v>1.2720267995921398E-2</v>
      </c>
      <c r="K1408" s="32">
        <f t="shared" si="341"/>
        <v>78.614695879099244</v>
      </c>
      <c r="L1408" s="8">
        <v>0</v>
      </c>
      <c r="M1408" s="9">
        <v>1</v>
      </c>
      <c r="N1408" s="8">
        <v>0</v>
      </c>
      <c r="O1408" s="9">
        <v>0</v>
      </c>
      <c r="P1408" s="9">
        <v>0</v>
      </c>
      <c r="Q1408" s="9">
        <v>1</v>
      </c>
      <c r="R1408" s="9">
        <v>0</v>
      </c>
      <c r="S1408" s="8">
        <v>6184</v>
      </c>
      <c r="T1408" s="9">
        <v>16</v>
      </c>
      <c r="U1408" s="9">
        <f t="shared" si="321"/>
        <v>6167</v>
      </c>
      <c r="V1408" s="9">
        <f t="shared" si="322"/>
        <v>36</v>
      </c>
      <c r="W1408" s="7">
        <v>13</v>
      </c>
      <c r="X1408" s="7">
        <v>5.008</v>
      </c>
      <c r="Y1408" s="9">
        <v>0</v>
      </c>
      <c r="Z1408" s="9">
        <v>1</v>
      </c>
      <c r="AA1408" s="9">
        <v>1</v>
      </c>
      <c r="AB1408" s="9">
        <v>0</v>
      </c>
      <c r="AC1408" s="9">
        <v>0</v>
      </c>
      <c r="AD1408" s="29">
        <v>0</v>
      </c>
      <c r="AE1408" s="9">
        <v>0</v>
      </c>
      <c r="AF1408" s="9">
        <v>0</v>
      </c>
      <c r="AG1408" s="29">
        <v>1</v>
      </c>
      <c r="AH1408" s="9">
        <v>0</v>
      </c>
      <c r="AI1408" s="29">
        <v>1</v>
      </c>
      <c r="AJ1408" s="20">
        <v>1979</v>
      </c>
      <c r="AK1408" s="32">
        <f t="shared" si="342"/>
        <v>1.75E-3</v>
      </c>
      <c r="AL1408" s="32">
        <f t="shared" si="342"/>
        <v>1.75E-3</v>
      </c>
      <c r="AM1408" s="32">
        <f t="shared" si="343"/>
        <v>0.6855</v>
      </c>
      <c r="AN1408" s="42">
        <v>0.311</v>
      </c>
      <c r="AO1408" s="41" t="s">
        <v>98</v>
      </c>
      <c r="AP1408" s="17" t="s">
        <v>98</v>
      </c>
      <c r="AQ1408">
        <v>0.54800000000000004</v>
      </c>
      <c r="AR1408" s="39">
        <f t="shared" si="334"/>
        <v>0.45199999999999996</v>
      </c>
      <c r="AS1408" t="s">
        <v>98</v>
      </c>
      <c r="AT1408" s="39" t="s">
        <v>98</v>
      </c>
      <c r="AU1408">
        <v>0</v>
      </c>
      <c r="AV1408" s="17">
        <v>1</v>
      </c>
      <c r="AW1408" t="s">
        <v>98</v>
      </c>
      <c r="AX1408" s="17" t="s">
        <v>98</v>
      </c>
      <c r="AY1408" s="17" t="s">
        <v>233</v>
      </c>
      <c r="AZ1408">
        <v>1</v>
      </c>
      <c r="BA1408">
        <v>0</v>
      </c>
      <c r="BB1408">
        <v>0</v>
      </c>
      <c r="BC1408">
        <v>0</v>
      </c>
      <c r="BD1408">
        <v>0</v>
      </c>
      <c r="BE1408">
        <v>0</v>
      </c>
      <c r="BF1408" s="17">
        <v>0</v>
      </c>
      <c r="BG1408">
        <v>1</v>
      </c>
      <c r="BH1408">
        <v>0</v>
      </c>
      <c r="BI1408" s="17">
        <v>0</v>
      </c>
      <c r="BJ1408">
        <v>19538</v>
      </c>
      <c r="BK1408">
        <v>22521</v>
      </c>
      <c r="BL1408" s="24">
        <v>25</v>
      </c>
      <c r="BM1408">
        <v>1</v>
      </c>
      <c r="BN1408">
        <v>0</v>
      </c>
      <c r="BO1408">
        <v>0</v>
      </c>
      <c r="BP1408">
        <v>0</v>
      </c>
      <c r="BQ1408">
        <v>0</v>
      </c>
      <c r="BR1408">
        <v>0</v>
      </c>
      <c r="BS1408">
        <v>0</v>
      </c>
      <c r="BT1408" s="17">
        <v>0</v>
      </c>
      <c r="BU1408">
        <v>1</v>
      </c>
      <c r="BV1408">
        <v>0</v>
      </c>
      <c r="BW1408">
        <v>0</v>
      </c>
      <c r="BX1408" s="17">
        <v>0</v>
      </c>
      <c r="BY1408">
        <v>0</v>
      </c>
      <c r="BZ1408">
        <v>0</v>
      </c>
      <c r="CA1408">
        <v>0</v>
      </c>
      <c r="CB1408">
        <v>0</v>
      </c>
      <c r="CC1408" s="17">
        <v>0</v>
      </c>
      <c r="CD1408">
        <v>0</v>
      </c>
      <c r="CE1408">
        <v>0</v>
      </c>
      <c r="CF1408">
        <v>1</v>
      </c>
      <c r="CG1408">
        <v>0</v>
      </c>
      <c r="CH1408">
        <v>1</v>
      </c>
      <c r="CI1408">
        <v>0</v>
      </c>
      <c r="CJ1408">
        <v>1</v>
      </c>
      <c r="CK1408">
        <v>1</v>
      </c>
      <c r="CL1408">
        <v>0</v>
      </c>
      <c r="CM1408">
        <v>0</v>
      </c>
      <c r="CN1408">
        <v>0</v>
      </c>
      <c r="CO1408" s="17">
        <v>0</v>
      </c>
      <c r="CP1408">
        <v>1.02</v>
      </c>
      <c r="CQ1408">
        <v>494</v>
      </c>
      <c r="CR1408">
        <v>1</v>
      </c>
      <c r="CS1408">
        <v>0</v>
      </c>
      <c r="CT1408">
        <v>17</v>
      </c>
      <c r="CZ1408" s="33" t="s">
        <v>85</v>
      </c>
    </row>
    <row r="1409" spans="1:104" x14ac:dyDescent="0.25">
      <c r="A1409">
        <v>1408</v>
      </c>
      <c r="B1409">
        <v>89</v>
      </c>
      <c r="C1409" s="24" t="s">
        <v>4197</v>
      </c>
      <c r="D1409" s="12">
        <v>3.3299484758959612</v>
      </c>
      <c r="E1409" s="13">
        <v>0.42813623261519479</v>
      </c>
      <c r="F1409" s="7">
        <v>7.7777777777777786</v>
      </c>
      <c r="G1409" s="7">
        <f t="shared" si="319"/>
        <v>2.9018122432807663</v>
      </c>
      <c r="H1409" s="15">
        <f t="shared" si="320"/>
        <v>3.7580847085111562</v>
      </c>
      <c r="I1409" s="11">
        <f t="shared" si="339"/>
        <v>9.8559587621240299E-2</v>
      </c>
      <c r="J1409" s="32">
        <f t="shared" si="340"/>
        <v>1.2671946979873751E-2</v>
      </c>
      <c r="K1409" s="32">
        <f t="shared" si="341"/>
        <v>78.91447159526885</v>
      </c>
      <c r="L1409" s="8">
        <v>0</v>
      </c>
      <c r="M1409" s="9">
        <v>1</v>
      </c>
      <c r="N1409" s="8">
        <v>0</v>
      </c>
      <c r="O1409" s="9">
        <v>0</v>
      </c>
      <c r="P1409" s="9">
        <v>0</v>
      </c>
      <c r="Q1409" s="9">
        <v>1</v>
      </c>
      <c r="R1409" s="9">
        <v>0</v>
      </c>
      <c r="S1409" s="8">
        <v>6184</v>
      </c>
      <c r="T1409" s="9">
        <v>16</v>
      </c>
      <c r="U1409" s="9">
        <f t="shared" si="321"/>
        <v>6167</v>
      </c>
      <c r="V1409" s="9">
        <f t="shared" si="322"/>
        <v>36</v>
      </c>
      <c r="W1409" s="7">
        <v>15</v>
      </c>
      <c r="X1409" s="7">
        <v>5.008</v>
      </c>
      <c r="Y1409" s="9">
        <v>0</v>
      </c>
      <c r="Z1409" s="9">
        <v>1</v>
      </c>
      <c r="AA1409" s="9">
        <v>1</v>
      </c>
      <c r="AB1409" s="9">
        <v>0</v>
      </c>
      <c r="AC1409" s="9">
        <v>0</v>
      </c>
      <c r="AD1409" s="29">
        <v>0</v>
      </c>
      <c r="AE1409" s="9">
        <v>0</v>
      </c>
      <c r="AF1409" s="9">
        <v>0</v>
      </c>
      <c r="AG1409" s="29">
        <v>1</v>
      </c>
      <c r="AH1409" s="9">
        <v>0</v>
      </c>
      <c r="AI1409" s="29">
        <v>1</v>
      </c>
      <c r="AJ1409" s="20">
        <v>1979</v>
      </c>
      <c r="AK1409" s="32">
        <f t="shared" si="342"/>
        <v>1.75E-3</v>
      </c>
      <c r="AL1409" s="32">
        <f t="shared" si="342"/>
        <v>1.75E-3</v>
      </c>
      <c r="AM1409" s="32">
        <f t="shared" si="343"/>
        <v>0.6855</v>
      </c>
      <c r="AN1409" s="42">
        <v>0.311</v>
      </c>
      <c r="AO1409" s="41" t="s">
        <v>98</v>
      </c>
      <c r="AP1409" s="17" t="s">
        <v>98</v>
      </c>
      <c r="AQ1409">
        <v>0.54800000000000004</v>
      </c>
      <c r="AR1409" s="39">
        <f t="shared" si="334"/>
        <v>0.45199999999999996</v>
      </c>
      <c r="AS1409" t="s">
        <v>98</v>
      </c>
      <c r="AT1409" s="39" t="s">
        <v>98</v>
      </c>
      <c r="AU1409">
        <v>0</v>
      </c>
      <c r="AV1409" s="17">
        <v>1</v>
      </c>
      <c r="AW1409" t="s">
        <v>98</v>
      </c>
      <c r="AX1409" s="17" t="s">
        <v>98</v>
      </c>
      <c r="AY1409" s="17" t="s">
        <v>233</v>
      </c>
      <c r="AZ1409">
        <v>1</v>
      </c>
      <c r="BA1409">
        <v>0</v>
      </c>
      <c r="BB1409">
        <v>0</v>
      </c>
      <c r="BC1409">
        <v>0</v>
      </c>
      <c r="BD1409">
        <v>0</v>
      </c>
      <c r="BE1409">
        <v>0</v>
      </c>
      <c r="BF1409" s="17">
        <v>0</v>
      </c>
      <c r="BG1409">
        <v>1</v>
      </c>
      <c r="BH1409">
        <v>0</v>
      </c>
      <c r="BI1409" s="17">
        <v>0</v>
      </c>
      <c r="BJ1409">
        <v>19538</v>
      </c>
      <c r="BK1409">
        <v>22521</v>
      </c>
      <c r="BL1409" s="24">
        <v>25</v>
      </c>
      <c r="BM1409">
        <v>1</v>
      </c>
      <c r="BN1409">
        <v>0</v>
      </c>
      <c r="BO1409">
        <v>0</v>
      </c>
      <c r="BP1409">
        <v>0</v>
      </c>
      <c r="BQ1409">
        <v>0</v>
      </c>
      <c r="BR1409">
        <v>0</v>
      </c>
      <c r="BS1409">
        <v>0</v>
      </c>
      <c r="BT1409" s="17">
        <v>0</v>
      </c>
      <c r="BU1409">
        <v>1</v>
      </c>
      <c r="BV1409">
        <v>0</v>
      </c>
      <c r="BW1409">
        <v>0</v>
      </c>
      <c r="BX1409" s="17">
        <v>0</v>
      </c>
      <c r="BY1409">
        <v>0</v>
      </c>
      <c r="BZ1409">
        <v>0</v>
      </c>
      <c r="CA1409">
        <v>0</v>
      </c>
      <c r="CB1409">
        <v>0</v>
      </c>
      <c r="CC1409" s="17">
        <v>0</v>
      </c>
      <c r="CD1409">
        <v>0</v>
      </c>
      <c r="CE1409">
        <v>0</v>
      </c>
      <c r="CF1409">
        <v>1</v>
      </c>
      <c r="CG1409">
        <v>0</v>
      </c>
      <c r="CH1409">
        <v>1</v>
      </c>
      <c r="CI1409">
        <v>0</v>
      </c>
      <c r="CJ1409">
        <v>1</v>
      </c>
      <c r="CK1409">
        <v>1</v>
      </c>
      <c r="CL1409">
        <v>0</v>
      </c>
      <c r="CM1409">
        <v>0</v>
      </c>
      <c r="CN1409">
        <v>0</v>
      </c>
      <c r="CO1409" s="17">
        <v>0</v>
      </c>
      <c r="CP1409">
        <v>1.02</v>
      </c>
      <c r="CQ1409">
        <v>494</v>
      </c>
      <c r="CR1409">
        <v>1</v>
      </c>
      <c r="CS1409">
        <v>0</v>
      </c>
      <c r="CT1409">
        <v>17</v>
      </c>
      <c r="CZ1409" s="33" t="s">
        <v>85</v>
      </c>
    </row>
    <row r="1410" spans="1:104" x14ac:dyDescent="0.25">
      <c r="A1410">
        <v>1409</v>
      </c>
      <c r="B1410">
        <v>89</v>
      </c>
      <c r="C1410" s="24" t="s">
        <v>4197</v>
      </c>
      <c r="D1410" s="12">
        <v>2.589864035331479</v>
      </c>
      <c r="E1410" s="13">
        <v>0.38319416849292298</v>
      </c>
      <c r="F1410" s="7">
        <v>6.7586206896551726</v>
      </c>
      <c r="G1410" s="7">
        <f t="shared" ref="G1410:G1473" si="344">D1410-E1410</f>
        <v>2.2066698668385563</v>
      </c>
      <c r="H1410" s="15">
        <f t="shared" ref="H1410:H1473" si="345">D1410+E1410</f>
        <v>2.9730582038244018</v>
      </c>
      <c r="I1410" s="11">
        <f t="shared" si="339"/>
        <v>8.5746937448743774E-2</v>
      </c>
      <c r="J1410" s="32">
        <f t="shared" si="340"/>
        <v>1.2687046867416171E-2</v>
      </c>
      <c r="K1410" s="32">
        <f t="shared" si="341"/>
        <v>78.820549056871172</v>
      </c>
      <c r="L1410" s="8">
        <v>0</v>
      </c>
      <c r="M1410" s="9">
        <v>1</v>
      </c>
      <c r="N1410" s="8">
        <v>0</v>
      </c>
      <c r="O1410" s="9">
        <v>0</v>
      </c>
      <c r="P1410" s="9">
        <v>0</v>
      </c>
      <c r="Q1410" s="9">
        <v>1</v>
      </c>
      <c r="R1410" s="9">
        <v>0</v>
      </c>
      <c r="S1410" s="8">
        <v>6184</v>
      </c>
      <c r="T1410" s="9">
        <v>16</v>
      </c>
      <c r="U1410" s="9">
        <f t="shared" ref="U1410:U1473" si="346">S1410-T1410-1</f>
        <v>6167</v>
      </c>
      <c r="V1410" s="9">
        <f t="shared" ref="V1410:V1473" si="347">COUNTIF(B:B,B1410)</f>
        <v>36</v>
      </c>
      <c r="W1410" s="7">
        <v>17</v>
      </c>
      <c r="X1410" s="7">
        <v>5.008</v>
      </c>
      <c r="Y1410" s="9">
        <v>0</v>
      </c>
      <c r="Z1410" s="9">
        <v>1</v>
      </c>
      <c r="AA1410" s="9">
        <v>1</v>
      </c>
      <c r="AB1410" s="9">
        <v>0</v>
      </c>
      <c r="AC1410" s="9">
        <v>0</v>
      </c>
      <c r="AD1410" s="29">
        <v>0</v>
      </c>
      <c r="AE1410" s="9">
        <v>0</v>
      </c>
      <c r="AF1410" s="9">
        <v>0</v>
      </c>
      <c r="AG1410" s="29">
        <v>1</v>
      </c>
      <c r="AH1410" s="9">
        <v>0</v>
      </c>
      <c r="AI1410" s="29">
        <v>1</v>
      </c>
      <c r="AJ1410" s="20">
        <v>1979</v>
      </c>
      <c r="AK1410" s="32">
        <f t="shared" si="342"/>
        <v>1.75E-3</v>
      </c>
      <c r="AL1410" s="32">
        <f t="shared" si="342"/>
        <v>1.75E-3</v>
      </c>
      <c r="AM1410" s="32">
        <f t="shared" si="343"/>
        <v>0.6855</v>
      </c>
      <c r="AN1410" s="42">
        <v>0.311</v>
      </c>
      <c r="AO1410" s="41" t="s">
        <v>98</v>
      </c>
      <c r="AP1410" s="17" t="s">
        <v>98</v>
      </c>
      <c r="AQ1410">
        <v>0.54800000000000004</v>
      </c>
      <c r="AR1410" s="39">
        <f t="shared" si="334"/>
        <v>0.45199999999999996</v>
      </c>
      <c r="AS1410" t="s">
        <v>98</v>
      </c>
      <c r="AT1410" s="39" t="s">
        <v>98</v>
      </c>
      <c r="AU1410">
        <v>0</v>
      </c>
      <c r="AV1410" s="17">
        <v>1</v>
      </c>
      <c r="AW1410" t="s">
        <v>98</v>
      </c>
      <c r="AX1410" s="17" t="s">
        <v>98</v>
      </c>
      <c r="AY1410" s="17" t="s">
        <v>233</v>
      </c>
      <c r="AZ1410">
        <v>1</v>
      </c>
      <c r="BA1410">
        <v>0</v>
      </c>
      <c r="BB1410">
        <v>0</v>
      </c>
      <c r="BC1410">
        <v>0</v>
      </c>
      <c r="BD1410">
        <v>0</v>
      </c>
      <c r="BE1410">
        <v>0</v>
      </c>
      <c r="BF1410" s="17">
        <v>0</v>
      </c>
      <c r="BG1410">
        <v>1</v>
      </c>
      <c r="BH1410">
        <v>0</v>
      </c>
      <c r="BI1410" s="17">
        <v>0</v>
      </c>
      <c r="BJ1410">
        <v>19538</v>
      </c>
      <c r="BK1410">
        <v>22521</v>
      </c>
      <c r="BL1410" s="24">
        <v>25</v>
      </c>
      <c r="BM1410">
        <v>1</v>
      </c>
      <c r="BN1410">
        <v>0</v>
      </c>
      <c r="BO1410">
        <v>0</v>
      </c>
      <c r="BP1410">
        <v>0</v>
      </c>
      <c r="BQ1410">
        <v>0</v>
      </c>
      <c r="BR1410">
        <v>0</v>
      </c>
      <c r="BS1410">
        <v>0</v>
      </c>
      <c r="BT1410" s="17">
        <v>0</v>
      </c>
      <c r="BU1410">
        <v>1</v>
      </c>
      <c r="BV1410">
        <v>0</v>
      </c>
      <c r="BW1410">
        <v>0</v>
      </c>
      <c r="BX1410" s="17">
        <v>0</v>
      </c>
      <c r="BY1410">
        <v>0</v>
      </c>
      <c r="BZ1410">
        <v>0</v>
      </c>
      <c r="CA1410">
        <v>0</v>
      </c>
      <c r="CB1410">
        <v>0</v>
      </c>
      <c r="CC1410" s="17">
        <v>0</v>
      </c>
      <c r="CD1410">
        <v>0</v>
      </c>
      <c r="CE1410">
        <v>0</v>
      </c>
      <c r="CF1410">
        <v>1</v>
      </c>
      <c r="CG1410">
        <v>0</v>
      </c>
      <c r="CH1410">
        <v>1</v>
      </c>
      <c r="CI1410">
        <v>0</v>
      </c>
      <c r="CJ1410">
        <v>1</v>
      </c>
      <c r="CK1410">
        <v>1</v>
      </c>
      <c r="CL1410">
        <v>0</v>
      </c>
      <c r="CM1410">
        <v>0</v>
      </c>
      <c r="CN1410">
        <v>0</v>
      </c>
      <c r="CO1410" s="17">
        <v>0</v>
      </c>
      <c r="CP1410">
        <v>1.02</v>
      </c>
      <c r="CQ1410">
        <v>494</v>
      </c>
      <c r="CR1410">
        <v>1</v>
      </c>
      <c r="CS1410">
        <v>0</v>
      </c>
      <c r="CT1410">
        <v>17</v>
      </c>
      <c r="CZ1410" s="33" t="s">
        <v>85</v>
      </c>
    </row>
    <row r="1411" spans="1:104" x14ac:dyDescent="0.25">
      <c r="A1411">
        <v>1410</v>
      </c>
      <c r="B1411">
        <v>89</v>
      </c>
      <c r="C1411" s="24" t="s">
        <v>4197</v>
      </c>
      <c r="D1411" s="12">
        <v>2.3718711365578131</v>
      </c>
      <c r="E1411" s="13">
        <v>0.9388656582208007</v>
      </c>
      <c r="F1411" s="7">
        <v>2.526315789473685</v>
      </c>
      <c r="G1411" s="7">
        <f t="shared" si="344"/>
        <v>1.4330054783370123</v>
      </c>
      <c r="H1411" s="15">
        <f t="shared" si="345"/>
        <v>3.3107367947786139</v>
      </c>
      <c r="I1411" s="11">
        <f t="shared" si="339"/>
        <v>3.2158546561407972E-2</v>
      </c>
      <c r="J1411" s="32">
        <f t="shared" si="340"/>
        <v>1.2729424680557318E-2</v>
      </c>
      <c r="K1411" s="32">
        <f t="shared" si="341"/>
        <v>78.558145799580487</v>
      </c>
      <c r="L1411" s="8">
        <v>0</v>
      </c>
      <c r="M1411" s="9">
        <v>1</v>
      </c>
      <c r="N1411" s="8">
        <v>0</v>
      </c>
      <c r="O1411" s="9">
        <v>0</v>
      </c>
      <c r="P1411" s="9">
        <v>0</v>
      </c>
      <c r="Q1411" s="9">
        <v>1</v>
      </c>
      <c r="R1411" s="9">
        <v>0</v>
      </c>
      <c r="S1411" s="8">
        <v>6184</v>
      </c>
      <c r="T1411" s="9">
        <v>18</v>
      </c>
      <c r="U1411" s="9">
        <f t="shared" si="346"/>
        <v>6165</v>
      </c>
      <c r="V1411" s="9">
        <f t="shared" si="347"/>
        <v>36</v>
      </c>
      <c r="W1411" s="7">
        <v>13</v>
      </c>
      <c r="X1411" s="7">
        <v>5.008</v>
      </c>
      <c r="Y1411" s="9">
        <v>0</v>
      </c>
      <c r="Z1411" s="9">
        <v>1</v>
      </c>
      <c r="AA1411" s="9">
        <v>1</v>
      </c>
      <c r="AB1411" s="9">
        <v>0</v>
      </c>
      <c r="AC1411" s="9">
        <v>0</v>
      </c>
      <c r="AD1411" s="29">
        <v>0</v>
      </c>
      <c r="AE1411" s="9">
        <v>0</v>
      </c>
      <c r="AF1411" s="9">
        <v>0</v>
      </c>
      <c r="AG1411" s="29">
        <v>1</v>
      </c>
      <c r="AH1411" s="9">
        <v>0</v>
      </c>
      <c r="AI1411" s="29">
        <v>1</v>
      </c>
      <c r="AJ1411" s="20">
        <v>1979</v>
      </c>
      <c r="AK1411" s="32">
        <f t="shared" si="342"/>
        <v>1.75E-3</v>
      </c>
      <c r="AL1411" s="32">
        <f t="shared" si="342"/>
        <v>1.75E-3</v>
      </c>
      <c r="AM1411" s="32">
        <f t="shared" si="343"/>
        <v>0.6855</v>
      </c>
      <c r="AN1411" s="42">
        <v>0.311</v>
      </c>
      <c r="AO1411" s="41" t="s">
        <v>98</v>
      </c>
      <c r="AP1411" s="17" t="s">
        <v>98</v>
      </c>
      <c r="AQ1411">
        <v>0.54800000000000004</v>
      </c>
      <c r="AR1411" s="39">
        <f t="shared" si="334"/>
        <v>0.45199999999999996</v>
      </c>
      <c r="AS1411" t="s">
        <v>98</v>
      </c>
      <c r="AT1411" s="39" t="s">
        <v>98</v>
      </c>
      <c r="AU1411">
        <v>0</v>
      </c>
      <c r="AV1411" s="17">
        <v>1</v>
      </c>
      <c r="AW1411" t="s">
        <v>98</v>
      </c>
      <c r="AX1411" s="17" t="s">
        <v>98</v>
      </c>
      <c r="AY1411" s="17" t="s">
        <v>233</v>
      </c>
      <c r="AZ1411">
        <v>1</v>
      </c>
      <c r="BA1411">
        <v>0</v>
      </c>
      <c r="BB1411">
        <v>0</v>
      </c>
      <c r="BC1411">
        <v>0</v>
      </c>
      <c r="BD1411">
        <v>0</v>
      </c>
      <c r="BE1411">
        <v>0</v>
      </c>
      <c r="BF1411" s="17">
        <v>0</v>
      </c>
      <c r="BG1411">
        <v>1</v>
      </c>
      <c r="BH1411">
        <v>0</v>
      </c>
      <c r="BI1411" s="17">
        <v>0</v>
      </c>
      <c r="BJ1411">
        <v>19538</v>
      </c>
      <c r="BK1411">
        <v>22521</v>
      </c>
      <c r="BL1411" s="24">
        <v>25</v>
      </c>
      <c r="BM1411">
        <v>1</v>
      </c>
      <c r="BN1411">
        <v>0</v>
      </c>
      <c r="BO1411">
        <v>0</v>
      </c>
      <c r="BP1411">
        <v>0</v>
      </c>
      <c r="BQ1411">
        <v>0</v>
      </c>
      <c r="BR1411">
        <v>0</v>
      </c>
      <c r="BS1411">
        <v>0</v>
      </c>
      <c r="BT1411" s="17">
        <v>0</v>
      </c>
      <c r="BU1411">
        <v>1</v>
      </c>
      <c r="BV1411">
        <v>0</v>
      </c>
      <c r="BW1411">
        <v>0</v>
      </c>
      <c r="BX1411" s="17">
        <v>0</v>
      </c>
      <c r="BY1411">
        <v>0</v>
      </c>
      <c r="BZ1411">
        <v>0</v>
      </c>
      <c r="CA1411">
        <v>0</v>
      </c>
      <c r="CB1411">
        <v>0</v>
      </c>
      <c r="CC1411" s="17">
        <v>0</v>
      </c>
      <c r="CD1411">
        <v>0</v>
      </c>
      <c r="CE1411">
        <v>0</v>
      </c>
      <c r="CF1411">
        <v>1</v>
      </c>
      <c r="CG1411">
        <v>0</v>
      </c>
      <c r="CH1411">
        <v>1</v>
      </c>
      <c r="CI1411">
        <v>0</v>
      </c>
      <c r="CJ1411">
        <v>1</v>
      </c>
      <c r="CK1411">
        <v>1</v>
      </c>
      <c r="CL1411">
        <v>0</v>
      </c>
      <c r="CM1411">
        <v>0</v>
      </c>
      <c r="CN1411">
        <v>0</v>
      </c>
      <c r="CO1411" s="17">
        <v>0</v>
      </c>
      <c r="CP1411">
        <v>1.02</v>
      </c>
      <c r="CQ1411">
        <v>494</v>
      </c>
      <c r="CR1411">
        <v>1</v>
      </c>
      <c r="CS1411">
        <v>0</v>
      </c>
      <c r="CT1411">
        <v>17</v>
      </c>
      <c r="CZ1411" s="33" t="s">
        <v>85</v>
      </c>
    </row>
    <row r="1412" spans="1:104" x14ac:dyDescent="0.25">
      <c r="A1412">
        <v>1411</v>
      </c>
      <c r="B1412">
        <v>89</v>
      </c>
      <c r="C1412" s="24" t="s">
        <v>4197</v>
      </c>
      <c r="D1412" s="12">
        <v>2.1763181955584132</v>
      </c>
      <c r="E1412" s="13">
        <v>0.69246488040494969</v>
      </c>
      <c r="F1412" s="7">
        <v>3.1428571428571428</v>
      </c>
      <c r="G1412" s="7">
        <f t="shared" si="344"/>
        <v>1.4838533151534636</v>
      </c>
      <c r="H1412" s="15">
        <f t="shared" si="345"/>
        <v>2.8687830759633628</v>
      </c>
      <c r="I1412" s="11">
        <f t="shared" si="339"/>
        <v>3.9995438796819105E-2</v>
      </c>
      <c r="J1412" s="32">
        <f t="shared" si="340"/>
        <v>1.2725821435351533E-2</v>
      </c>
      <c r="K1412" s="32">
        <f t="shared" si="341"/>
        <v>78.580389099446492</v>
      </c>
      <c r="L1412" s="8">
        <v>0</v>
      </c>
      <c r="M1412" s="9">
        <v>1</v>
      </c>
      <c r="N1412" s="8">
        <v>0</v>
      </c>
      <c r="O1412" s="9">
        <v>0</v>
      </c>
      <c r="P1412" s="9">
        <v>0</v>
      </c>
      <c r="Q1412" s="9">
        <v>1</v>
      </c>
      <c r="R1412" s="9">
        <v>0</v>
      </c>
      <c r="S1412" s="8">
        <v>6184</v>
      </c>
      <c r="T1412" s="9">
        <v>18</v>
      </c>
      <c r="U1412" s="9">
        <f t="shared" si="346"/>
        <v>6165</v>
      </c>
      <c r="V1412" s="9">
        <f t="shared" si="347"/>
        <v>36</v>
      </c>
      <c r="W1412" s="7">
        <v>13</v>
      </c>
      <c r="X1412" s="7">
        <v>5.008</v>
      </c>
      <c r="Y1412" s="9">
        <v>0</v>
      </c>
      <c r="Z1412" s="9">
        <v>1</v>
      </c>
      <c r="AA1412" s="9">
        <v>1</v>
      </c>
      <c r="AB1412" s="9">
        <v>0</v>
      </c>
      <c r="AC1412" s="9">
        <v>0</v>
      </c>
      <c r="AD1412" s="29">
        <v>0</v>
      </c>
      <c r="AE1412" s="9">
        <v>0</v>
      </c>
      <c r="AF1412" s="9">
        <v>0</v>
      </c>
      <c r="AG1412" s="29">
        <v>1</v>
      </c>
      <c r="AH1412" s="9">
        <v>0</v>
      </c>
      <c r="AI1412" s="29">
        <v>1</v>
      </c>
      <c r="AJ1412" s="20">
        <v>1979</v>
      </c>
      <c r="AK1412" s="32">
        <f t="shared" si="342"/>
        <v>1.75E-3</v>
      </c>
      <c r="AL1412" s="32">
        <f t="shared" si="342"/>
        <v>1.75E-3</v>
      </c>
      <c r="AM1412" s="32">
        <f t="shared" si="343"/>
        <v>0.6855</v>
      </c>
      <c r="AN1412" s="42">
        <v>0.311</v>
      </c>
      <c r="AO1412" s="41" t="s">
        <v>98</v>
      </c>
      <c r="AP1412" s="17" t="s">
        <v>98</v>
      </c>
      <c r="AQ1412">
        <v>0.54800000000000004</v>
      </c>
      <c r="AR1412" s="39">
        <f t="shared" si="334"/>
        <v>0.45199999999999996</v>
      </c>
      <c r="AS1412" t="s">
        <v>98</v>
      </c>
      <c r="AT1412" s="39" t="s">
        <v>98</v>
      </c>
      <c r="AU1412">
        <v>0</v>
      </c>
      <c r="AV1412" s="17">
        <v>1</v>
      </c>
      <c r="AW1412" t="s">
        <v>98</v>
      </c>
      <c r="AX1412" s="17" t="s">
        <v>98</v>
      </c>
      <c r="AY1412" s="17" t="s">
        <v>233</v>
      </c>
      <c r="AZ1412">
        <v>1</v>
      </c>
      <c r="BA1412">
        <v>0</v>
      </c>
      <c r="BB1412">
        <v>0</v>
      </c>
      <c r="BC1412">
        <v>0</v>
      </c>
      <c r="BD1412">
        <v>0</v>
      </c>
      <c r="BE1412">
        <v>0</v>
      </c>
      <c r="BF1412" s="17">
        <v>0</v>
      </c>
      <c r="BG1412">
        <v>1</v>
      </c>
      <c r="BH1412">
        <v>0</v>
      </c>
      <c r="BI1412" s="17">
        <v>0</v>
      </c>
      <c r="BJ1412">
        <v>19538</v>
      </c>
      <c r="BK1412">
        <v>22521</v>
      </c>
      <c r="BL1412" s="24">
        <v>25</v>
      </c>
      <c r="BM1412">
        <v>1</v>
      </c>
      <c r="BN1412">
        <v>0</v>
      </c>
      <c r="BO1412">
        <v>0</v>
      </c>
      <c r="BP1412">
        <v>0</v>
      </c>
      <c r="BQ1412">
        <v>0</v>
      </c>
      <c r="BR1412">
        <v>0</v>
      </c>
      <c r="BS1412">
        <v>0</v>
      </c>
      <c r="BT1412" s="17">
        <v>0</v>
      </c>
      <c r="BU1412">
        <v>1</v>
      </c>
      <c r="BV1412">
        <v>0</v>
      </c>
      <c r="BW1412">
        <v>0</v>
      </c>
      <c r="BX1412" s="17">
        <v>0</v>
      </c>
      <c r="BY1412">
        <v>0</v>
      </c>
      <c r="BZ1412">
        <v>0</v>
      </c>
      <c r="CA1412">
        <v>0</v>
      </c>
      <c r="CB1412">
        <v>0</v>
      </c>
      <c r="CC1412" s="17">
        <v>0</v>
      </c>
      <c r="CD1412">
        <v>0</v>
      </c>
      <c r="CE1412">
        <v>0</v>
      </c>
      <c r="CF1412">
        <v>1</v>
      </c>
      <c r="CG1412">
        <v>0</v>
      </c>
      <c r="CH1412">
        <v>1</v>
      </c>
      <c r="CI1412">
        <v>0</v>
      </c>
      <c r="CJ1412">
        <v>1</v>
      </c>
      <c r="CK1412">
        <v>1</v>
      </c>
      <c r="CL1412">
        <v>0</v>
      </c>
      <c r="CM1412">
        <v>0</v>
      </c>
      <c r="CN1412">
        <v>0</v>
      </c>
      <c r="CO1412" s="17">
        <v>0</v>
      </c>
      <c r="CP1412">
        <v>1.02</v>
      </c>
      <c r="CQ1412">
        <v>494</v>
      </c>
      <c r="CR1412">
        <v>1</v>
      </c>
      <c r="CS1412">
        <v>0</v>
      </c>
      <c r="CT1412">
        <v>17</v>
      </c>
      <c r="CZ1412" s="33" t="s">
        <v>85</v>
      </c>
    </row>
    <row r="1413" spans="1:104" x14ac:dyDescent="0.25">
      <c r="A1413">
        <v>1412</v>
      </c>
      <c r="B1413">
        <v>89</v>
      </c>
      <c r="C1413" s="24" t="s">
        <v>4197</v>
      </c>
      <c r="D1413" s="12">
        <v>3.056947547855327</v>
      </c>
      <c r="E1413" s="13">
        <v>0.42988324891715518</v>
      </c>
      <c r="F1413" s="7">
        <v>7.1111111111111116</v>
      </c>
      <c r="G1413" s="7">
        <f t="shared" si="344"/>
        <v>2.6270642989381718</v>
      </c>
      <c r="H1413" s="15">
        <f t="shared" si="345"/>
        <v>3.4868307967724821</v>
      </c>
      <c r="I1413" s="11">
        <f t="shared" si="339"/>
        <v>9.0198030964563858E-2</v>
      </c>
      <c r="J1413" s="32">
        <f t="shared" si="340"/>
        <v>1.2684098104391792E-2</v>
      </c>
      <c r="K1413" s="32">
        <f t="shared" si="341"/>
        <v>78.838873033767854</v>
      </c>
      <c r="L1413" s="8">
        <v>0</v>
      </c>
      <c r="M1413" s="9">
        <v>1</v>
      </c>
      <c r="N1413" s="8">
        <v>0</v>
      </c>
      <c r="O1413" s="9">
        <v>0</v>
      </c>
      <c r="P1413" s="9">
        <v>0</v>
      </c>
      <c r="Q1413" s="9">
        <v>1</v>
      </c>
      <c r="R1413" s="9">
        <v>0</v>
      </c>
      <c r="S1413" s="8">
        <v>6184</v>
      </c>
      <c r="T1413" s="9">
        <v>18</v>
      </c>
      <c r="U1413" s="9">
        <f t="shared" si="346"/>
        <v>6165</v>
      </c>
      <c r="V1413" s="9">
        <f t="shared" si="347"/>
        <v>36</v>
      </c>
      <c r="W1413" s="7">
        <v>15</v>
      </c>
      <c r="X1413" s="7">
        <v>5.008</v>
      </c>
      <c r="Y1413" s="9">
        <v>0</v>
      </c>
      <c r="Z1413" s="9">
        <v>1</v>
      </c>
      <c r="AA1413" s="9">
        <v>1</v>
      </c>
      <c r="AB1413" s="9">
        <v>0</v>
      </c>
      <c r="AC1413" s="9">
        <v>0</v>
      </c>
      <c r="AD1413" s="29">
        <v>0</v>
      </c>
      <c r="AE1413" s="9">
        <v>0</v>
      </c>
      <c r="AF1413" s="9">
        <v>0</v>
      </c>
      <c r="AG1413" s="29">
        <v>1</v>
      </c>
      <c r="AH1413" s="9">
        <v>0</v>
      </c>
      <c r="AI1413" s="29">
        <v>1</v>
      </c>
      <c r="AJ1413" s="20">
        <v>1979</v>
      </c>
      <c r="AK1413" s="32">
        <f t="shared" si="342"/>
        <v>1.75E-3</v>
      </c>
      <c r="AL1413" s="32">
        <f t="shared" si="342"/>
        <v>1.75E-3</v>
      </c>
      <c r="AM1413" s="32">
        <f t="shared" si="343"/>
        <v>0.6855</v>
      </c>
      <c r="AN1413" s="42">
        <v>0.311</v>
      </c>
      <c r="AO1413" s="41" t="s">
        <v>98</v>
      </c>
      <c r="AP1413" s="17" t="s">
        <v>98</v>
      </c>
      <c r="AQ1413">
        <v>0.54800000000000004</v>
      </c>
      <c r="AR1413" s="39">
        <f t="shared" si="334"/>
        <v>0.45199999999999996</v>
      </c>
      <c r="AS1413" t="s">
        <v>98</v>
      </c>
      <c r="AT1413" s="39" t="s">
        <v>98</v>
      </c>
      <c r="AU1413">
        <v>0</v>
      </c>
      <c r="AV1413" s="17">
        <v>1</v>
      </c>
      <c r="AW1413" t="s">
        <v>98</v>
      </c>
      <c r="AX1413" s="17" t="s">
        <v>98</v>
      </c>
      <c r="AY1413" s="17" t="s">
        <v>233</v>
      </c>
      <c r="AZ1413">
        <v>1</v>
      </c>
      <c r="BA1413">
        <v>0</v>
      </c>
      <c r="BB1413">
        <v>0</v>
      </c>
      <c r="BC1413">
        <v>0</v>
      </c>
      <c r="BD1413">
        <v>0</v>
      </c>
      <c r="BE1413">
        <v>0</v>
      </c>
      <c r="BF1413" s="17">
        <v>0</v>
      </c>
      <c r="BG1413">
        <v>1</v>
      </c>
      <c r="BH1413">
        <v>0</v>
      </c>
      <c r="BI1413" s="17">
        <v>0</v>
      </c>
      <c r="BJ1413">
        <v>19538</v>
      </c>
      <c r="BK1413">
        <v>22521</v>
      </c>
      <c r="BL1413" s="90">
        <v>25</v>
      </c>
      <c r="BM1413">
        <v>1</v>
      </c>
      <c r="BN1413">
        <v>0</v>
      </c>
      <c r="BO1413">
        <v>0</v>
      </c>
      <c r="BP1413">
        <v>0</v>
      </c>
      <c r="BQ1413">
        <v>0</v>
      </c>
      <c r="BR1413">
        <v>0</v>
      </c>
      <c r="BS1413">
        <v>0</v>
      </c>
      <c r="BT1413" s="17">
        <v>0</v>
      </c>
      <c r="BU1413">
        <v>1</v>
      </c>
      <c r="BV1413">
        <v>0</v>
      </c>
      <c r="BW1413">
        <v>0</v>
      </c>
      <c r="BX1413" s="17">
        <v>0</v>
      </c>
      <c r="BY1413">
        <v>0</v>
      </c>
      <c r="BZ1413">
        <v>0</v>
      </c>
      <c r="CA1413">
        <v>0</v>
      </c>
      <c r="CB1413">
        <v>0</v>
      </c>
      <c r="CC1413" s="17">
        <v>0</v>
      </c>
      <c r="CD1413">
        <v>0</v>
      </c>
      <c r="CE1413">
        <v>0</v>
      </c>
      <c r="CF1413">
        <v>1</v>
      </c>
      <c r="CG1413">
        <v>0</v>
      </c>
      <c r="CH1413">
        <v>1</v>
      </c>
      <c r="CI1413">
        <v>0</v>
      </c>
      <c r="CJ1413">
        <v>1</v>
      </c>
      <c r="CK1413">
        <v>1</v>
      </c>
      <c r="CL1413">
        <v>0</v>
      </c>
      <c r="CM1413">
        <v>0</v>
      </c>
      <c r="CN1413">
        <v>0</v>
      </c>
      <c r="CO1413" s="17">
        <v>0</v>
      </c>
      <c r="CP1413">
        <v>1.02</v>
      </c>
      <c r="CQ1413">
        <v>494</v>
      </c>
      <c r="CR1413">
        <v>1</v>
      </c>
      <c r="CS1413">
        <v>0</v>
      </c>
      <c r="CT1413">
        <v>17</v>
      </c>
      <c r="CZ1413" s="33" t="s">
        <v>85</v>
      </c>
    </row>
    <row r="1414" spans="1:104" x14ac:dyDescent="0.25">
      <c r="A1414">
        <v>1413</v>
      </c>
      <c r="B1414">
        <v>89</v>
      </c>
      <c r="C1414" s="24" t="s">
        <v>4197</v>
      </c>
      <c r="D1414" s="12">
        <v>2.3802670112758939</v>
      </c>
      <c r="E1414" s="13">
        <v>0.38562985098883201</v>
      </c>
      <c r="F1414" s="7">
        <v>6.1724137931034484</v>
      </c>
      <c r="G1414" s="7">
        <f t="shared" si="344"/>
        <v>1.9946371602870618</v>
      </c>
      <c r="H1414" s="15">
        <f t="shared" si="345"/>
        <v>2.765896862264726</v>
      </c>
      <c r="I1414" s="11">
        <f t="shared" si="339"/>
        <v>7.8370151737218535E-2</v>
      </c>
      <c r="J1414" s="32">
        <f t="shared" si="340"/>
        <v>1.269684022558289E-2</v>
      </c>
      <c r="K1414" s="32">
        <f t="shared" si="341"/>
        <v>78.759752996268944</v>
      </c>
      <c r="L1414" s="8">
        <v>0</v>
      </c>
      <c r="M1414" s="9">
        <v>1</v>
      </c>
      <c r="N1414" s="8">
        <v>0</v>
      </c>
      <c r="O1414" s="9">
        <v>0</v>
      </c>
      <c r="P1414" s="9">
        <v>0</v>
      </c>
      <c r="Q1414" s="9">
        <v>1</v>
      </c>
      <c r="R1414" s="9">
        <v>0</v>
      </c>
      <c r="S1414" s="8">
        <v>6184</v>
      </c>
      <c r="T1414" s="9">
        <v>18</v>
      </c>
      <c r="U1414" s="9">
        <f t="shared" si="346"/>
        <v>6165</v>
      </c>
      <c r="V1414" s="9">
        <f t="shared" si="347"/>
        <v>36</v>
      </c>
      <c r="W1414" s="7">
        <v>17</v>
      </c>
      <c r="X1414" s="7">
        <v>5.008</v>
      </c>
      <c r="Y1414" s="9">
        <v>0</v>
      </c>
      <c r="Z1414" s="9">
        <v>1</v>
      </c>
      <c r="AA1414" s="9">
        <v>1</v>
      </c>
      <c r="AB1414" s="9">
        <v>0</v>
      </c>
      <c r="AC1414" s="9">
        <v>0</v>
      </c>
      <c r="AD1414" s="29">
        <v>0</v>
      </c>
      <c r="AE1414" s="9">
        <v>0</v>
      </c>
      <c r="AF1414" s="9">
        <v>0</v>
      </c>
      <c r="AG1414" s="29">
        <v>1</v>
      </c>
      <c r="AH1414" s="9">
        <v>0</v>
      </c>
      <c r="AI1414" s="29">
        <v>1</v>
      </c>
      <c r="AJ1414" s="20">
        <v>1979</v>
      </c>
      <c r="AK1414" s="32">
        <f t="shared" si="342"/>
        <v>1.75E-3</v>
      </c>
      <c r="AL1414" s="32">
        <f t="shared" si="342"/>
        <v>1.75E-3</v>
      </c>
      <c r="AM1414" s="32">
        <f t="shared" si="343"/>
        <v>0.6855</v>
      </c>
      <c r="AN1414" s="42">
        <v>0.311</v>
      </c>
      <c r="AO1414" s="41" t="s">
        <v>98</v>
      </c>
      <c r="AP1414" s="17" t="s">
        <v>98</v>
      </c>
      <c r="AQ1414">
        <v>0.54800000000000004</v>
      </c>
      <c r="AR1414" s="39">
        <f t="shared" si="334"/>
        <v>0.45199999999999996</v>
      </c>
      <c r="AS1414" t="s">
        <v>98</v>
      </c>
      <c r="AT1414" s="39" t="s">
        <v>98</v>
      </c>
      <c r="AU1414">
        <v>0</v>
      </c>
      <c r="AV1414" s="17">
        <v>1</v>
      </c>
      <c r="AW1414" t="s">
        <v>98</v>
      </c>
      <c r="AX1414" s="17" t="s">
        <v>98</v>
      </c>
      <c r="AY1414" s="17" t="s">
        <v>233</v>
      </c>
      <c r="AZ1414">
        <v>1</v>
      </c>
      <c r="BA1414">
        <v>0</v>
      </c>
      <c r="BB1414">
        <v>0</v>
      </c>
      <c r="BC1414">
        <v>0</v>
      </c>
      <c r="BD1414">
        <v>0</v>
      </c>
      <c r="BE1414">
        <v>0</v>
      </c>
      <c r="BF1414" s="17">
        <v>0</v>
      </c>
      <c r="BG1414">
        <v>1</v>
      </c>
      <c r="BH1414">
        <v>0</v>
      </c>
      <c r="BI1414" s="17">
        <v>0</v>
      </c>
      <c r="BJ1414">
        <v>19538</v>
      </c>
      <c r="BK1414">
        <v>22521</v>
      </c>
      <c r="BL1414" s="90">
        <v>25</v>
      </c>
      <c r="BM1414">
        <v>1</v>
      </c>
      <c r="BN1414">
        <v>0</v>
      </c>
      <c r="BO1414">
        <v>0</v>
      </c>
      <c r="BP1414">
        <v>0</v>
      </c>
      <c r="BQ1414">
        <v>0</v>
      </c>
      <c r="BR1414">
        <v>0</v>
      </c>
      <c r="BS1414">
        <v>0</v>
      </c>
      <c r="BT1414" s="17">
        <v>0</v>
      </c>
      <c r="BU1414">
        <v>1</v>
      </c>
      <c r="BV1414">
        <v>0</v>
      </c>
      <c r="BW1414">
        <v>0</v>
      </c>
      <c r="BX1414" s="17">
        <v>0</v>
      </c>
      <c r="BY1414">
        <v>0</v>
      </c>
      <c r="BZ1414">
        <v>0</v>
      </c>
      <c r="CA1414">
        <v>0</v>
      </c>
      <c r="CB1414">
        <v>0</v>
      </c>
      <c r="CC1414" s="17">
        <v>0</v>
      </c>
      <c r="CD1414">
        <v>0</v>
      </c>
      <c r="CE1414">
        <v>0</v>
      </c>
      <c r="CF1414">
        <v>1</v>
      </c>
      <c r="CG1414">
        <v>0</v>
      </c>
      <c r="CH1414">
        <v>1</v>
      </c>
      <c r="CI1414">
        <v>0</v>
      </c>
      <c r="CJ1414">
        <v>1</v>
      </c>
      <c r="CK1414">
        <v>1</v>
      </c>
      <c r="CL1414">
        <v>0</v>
      </c>
      <c r="CM1414">
        <v>0</v>
      </c>
      <c r="CN1414">
        <v>0</v>
      </c>
      <c r="CO1414" s="17">
        <v>0</v>
      </c>
      <c r="CP1414">
        <v>1.02</v>
      </c>
      <c r="CQ1414">
        <v>494</v>
      </c>
      <c r="CR1414">
        <v>1</v>
      </c>
      <c r="CS1414">
        <v>0</v>
      </c>
      <c r="CT1414">
        <v>17</v>
      </c>
      <c r="CZ1414" s="33" t="s">
        <v>85</v>
      </c>
    </row>
    <row r="1415" spans="1:104" x14ac:dyDescent="0.25">
      <c r="A1415">
        <v>1414</v>
      </c>
      <c r="B1415">
        <v>89</v>
      </c>
      <c r="C1415" s="24" t="s">
        <v>4197</v>
      </c>
      <c r="D1415" s="12">
        <v>1.5381701627520841</v>
      </c>
      <c r="E1415" s="13">
        <v>1.339696593364718</v>
      </c>
      <c r="F1415" s="7">
        <v>1.1481481481481479</v>
      </c>
      <c r="G1415" s="7">
        <f t="shared" si="344"/>
        <v>0.19847356938736604</v>
      </c>
      <c r="H1415" s="15">
        <f t="shared" si="345"/>
        <v>2.8778667561168021</v>
      </c>
      <c r="I1415" s="11">
        <f t="shared" si="339"/>
        <v>1.4231921486535931E-2</v>
      </c>
      <c r="J1415" s="32">
        <f t="shared" si="340"/>
        <v>1.2395544520531298E-2</v>
      </c>
      <c r="K1415" s="32">
        <f t="shared" si="341"/>
        <v>80.67414854939652</v>
      </c>
      <c r="L1415" s="8">
        <v>0</v>
      </c>
      <c r="M1415" s="9">
        <v>1</v>
      </c>
      <c r="N1415" s="8">
        <v>0</v>
      </c>
      <c r="O1415" s="9">
        <v>0</v>
      </c>
      <c r="P1415" s="9">
        <v>0</v>
      </c>
      <c r="Q1415" s="9">
        <v>1</v>
      </c>
      <c r="R1415" s="9">
        <v>0</v>
      </c>
      <c r="S1415" s="8">
        <v>6522</v>
      </c>
      <c r="T1415" s="9">
        <v>14</v>
      </c>
      <c r="U1415" s="9">
        <f t="shared" si="346"/>
        <v>6507</v>
      </c>
      <c r="V1415" s="9">
        <f t="shared" si="347"/>
        <v>36</v>
      </c>
      <c r="W1415" s="7">
        <v>13</v>
      </c>
      <c r="X1415" s="7">
        <v>5.008</v>
      </c>
      <c r="Y1415" s="9">
        <v>0</v>
      </c>
      <c r="Z1415" s="9">
        <v>1</v>
      </c>
      <c r="AA1415" s="9">
        <v>1</v>
      </c>
      <c r="AB1415" s="9">
        <v>0</v>
      </c>
      <c r="AC1415" s="9">
        <v>0</v>
      </c>
      <c r="AD1415" s="29">
        <v>0</v>
      </c>
      <c r="AE1415" s="9">
        <v>0</v>
      </c>
      <c r="AF1415" s="9">
        <v>0</v>
      </c>
      <c r="AG1415" s="29">
        <v>1</v>
      </c>
      <c r="AH1415" s="9">
        <v>0</v>
      </c>
      <c r="AI1415" s="29">
        <v>1</v>
      </c>
      <c r="AJ1415" s="20">
        <v>1986</v>
      </c>
      <c r="AK1415" s="32">
        <v>1.25E-3</v>
      </c>
      <c r="AL1415" s="32">
        <v>1.25E-3</v>
      </c>
      <c r="AM1415" s="32">
        <f t="shared" si="343"/>
        <v>0.65100000000000002</v>
      </c>
      <c r="AN1415" s="42">
        <v>0.34649999999999997</v>
      </c>
      <c r="AO1415" s="41" t="s">
        <v>98</v>
      </c>
      <c r="AP1415" s="17" t="s">
        <v>98</v>
      </c>
      <c r="AQ1415">
        <v>0.52980000000000005</v>
      </c>
      <c r="AR1415" s="39">
        <f t="shared" si="334"/>
        <v>0.47019999999999995</v>
      </c>
      <c r="AS1415" t="s">
        <v>98</v>
      </c>
      <c r="AT1415" s="39" t="s">
        <v>98</v>
      </c>
      <c r="AU1415">
        <v>0</v>
      </c>
      <c r="AV1415" s="17">
        <v>1</v>
      </c>
      <c r="AW1415" t="s">
        <v>98</v>
      </c>
      <c r="AX1415" s="17" t="s">
        <v>98</v>
      </c>
      <c r="AY1415" s="17" t="s">
        <v>233</v>
      </c>
      <c r="AZ1415">
        <v>1</v>
      </c>
      <c r="BA1415">
        <v>0</v>
      </c>
      <c r="BB1415">
        <v>0</v>
      </c>
      <c r="BC1415">
        <v>0</v>
      </c>
      <c r="BD1415">
        <v>0</v>
      </c>
      <c r="BE1415">
        <v>0</v>
      </c>
      <c r="BF1415" s="17">
        <v>0</v>
      </c>
      <c r="BG1415">
        <v>1</v>
      </c>
      <c r="BH1415">
        <v>0</v>
      </c>
      <c r="BI1415" s="17">
        <v>0</v>
      </c>
      <c r="BJ1415">
        <v>22873</v>
      </c>
      <c r="BK1415">
        <v>17226</v>
      </c>
      <c r="BL1415" s="90">
        <v>32</v>
      </c>
      <c r="BM1415">
        <v>1</v>
      </c>
      <c r="BN1415">
        <v>0</v>
      </c>
      <c r="BO1415">
        <v>0</v>
      </c>
      <c r="BP1415">
        <v>0</v>
      </c>
      <c r="BQ1415">
        <v>0</v>
      </c>
      <c r="BR1415">
        <v>0</v>
      </c>
      <c r="BS1415">
        <v>0</v>
      </c>
      <c r="BT1415" s="17">
        <v>0</v>
      </c>
      <c r="BU1415">
        <v>1</v>
      </c>
      <c r="BV1415">
        <v>0</v>
      </c>
      <c r="BW1415">
        <v>0</v>
      </c>
      <c r="BX1415" s="17">
        <v>0</v>
      </c>
      <c r="BY1415">
        <v>0</v>
      </c>
      <c r="BZ1415">
        <v>0</v>
      </c>
      <c r="CA1415">
        <v>0</v>
      </c>
      <c r="CB1415">
        <v>0</v>
      </c>
      <c r="CC1415" s="17">
        <v>0</v>
      </c>
      <c r="CD1415">
        <v>0</v>
      </c>
      <c r="CE1415">
        <v>0</v>
      </c>
      <c r="CF1415">
        <v>1</v>
      </c>
      <c r="CG1415">
        <v>0</v>
      </c>
      <c r="CH1415">
        <v>1</v>
      </c>
      <c r="CI1415">
        <v>0</v>
      </c>
      <c r="CJ1415">
        <v>1</v>
      </c>
      <c r="CK1415">
        <v>1</v>
      </c>
      <c r="CL1415">
        <v>0</v>
      </c>
      <c r="CM1415">
        <v>0</v>
      </c>
      <c r="CN1415">
        <v>0</v>
      </c>
      <c r="CO1415" s="17">
        <v>0</v>
      </c>
      <c r="CP1415">
        <v>1.02</v>
      </c>
      <c r="CQ1415">
        <v>494</v>
      </c>
      <c r="CR1415">
        <v>1</v>
      </c>
      <c r="CS1415">
        <v>0</v>
      </c>
      <c r="CT1415">
        <v>17</v>
      </c>
      <c r="CZ1415" s="33" t="s">
        <v>85</v>
      </c>
    </row>
    <row r="1416" spans="1:104" x14ac:dyDescent="0.25">
      <c r="A1416">
        <v>1415</v>
      </c>
      <c r="B1416">
        <v>89</v>
      </c>
      <c r="C1416" s="24" t="s">
        <v>4197</v>
      </c>
      <c r="D1416" s="12">
        <v>4.5944549199430584</v>
      </c>
      <c r="E1416" s="13">
        <v>1.1241751399860671</v>
      </c>
      <c r="F1416" s="7">
        <v>4.0869565217391308</v>
      </c>
      <c r="G1416" s="7">
        <f t="shared" si="344"/>
        <v>3.4702797799569911</v>
      </c>
      <c r="H1416" s="15">
        <f t="shared" si="345"/>
        <v>5.7186300599291258</v>
      </c>
      <c r="I1416" s="11">
        <f t="shared" si="339"/>
        <v>5.0600279991548494E-2</v>
      </c>
      <c r="J1416" s="32">
        <f t="shared" si="340"/>
        <v>1.2380919572400163E-2</v>
      </c>
      <c r="K1416" s="32">
        <f t="shared" si="341"/>
        <v>80.769444801921139</v>
      </c>
      <c r="L1416" s="8">
        <v>0</v>
      </c>
      <c r="M1416" s="9">
        <v>1</v>
      </c>
      <c r="N1416" s="8">
        <v>0</v>
      </c>
      <c r="O1416" s="9">
        <v>0</v>
      </c>
      <c r="P1416" s="9">
        <v>0</v>
      </c>
      <c r="Q1416" s="9">
        <v>1</v>
      </c>
      <c r="R1416" s="9">
        <v>0</v>
      </c>
      <c r="S1416" s="8">
        <v>6522</v>
      </c>
      <c r="T1416" s="9">
        <v>14</v>
      </c>
      <c r="U1416" s="9">
        <f t="shared" si="346"/>
        <v>6507</v>
      </c>
      <c r="V1416" s="9">
        <f t="shared" si="347"/>
        <v>36</v>
      </c>
      <c r="W1416" s="7">
        <v>13</v>
      </c>
      <c r="X1416" s="7">
        <v>5.008</v>
      </c>
      <c r="Y1416" s="9">
        <v>0</v>
      </c>
      <c r="Z1416" s="9">
        <v>1</v>
      </c>
      <c r="AA1416" s="9">
        <v>1</v>
      </c>
      <c r="AB1416" s="9">
        <v>0</v>
      </c>
      <c r="AC1416" s="9">
        <v>0</v>
      </c>
      <c r="AD1416" s="29">
        <v>0</v>
      </c>
      <c r="AE1416" s="9">
        <v>0</v>
      </c>
      <c r="AF1416" s="9">
        <v>0</v>
      </c>
      <c r="AG1416" s="29">
        <v>1</v>
      </c>
      <c r="AH1416" s="9">
        <v>0</v>
      </c>
      <c r="AI1416" s="29">
        <v>1</v>
      </c>
      <c r="AJ1416" s="20">
        <v>1986</v>
      </c>
      <c r="AK1416" s="32">
        <v>1.25E-3</v>
      </c>
      <c r="AL1416" s="32">
        <v>1.25E-3</v>
      </c>
      <c r="AM1416" s="32">
        <f t="shared" si="343"/>
        <v>0.65100000000000002</v>
      </c>
      <c r="AN1416" s="42">
        <v>0.34649999999999997</v>
      </c>
      <c r="AO1416" s="41" t="s">
        <v>98</v>
      </c>
      <c r="AP1416" s="17" t="s">
        <v>98</v>
      </c>
      <c r="AQ1416">
        <v>0.52980000000000005</v>
      </c>
      <c r="AR1416" s="39">
        <f t="shared" si="334"/>
        <v>0.47019999999999995</v>
      </c>
      <c r="AS1416" t="s">
        <v>98</v>
      </c>
      <c r="AT1416" s="39" t="s">
        <v>98</v>
      </c>
      <c r="AU1416">
        <v>0</v>
      </c>
      <c r="AV1416" s="17">
        <v>1</v>
      </c>
      <c r="AW1416" t="s">
        <v>98</v>
      </c>
      <c r="AX1416" s="17" t="s">
        <v>98</v>
      </c>
      <c r="AY1416" s="17" t="s">
        <v>233</v>
      </c>
      <c r="AZ1416">
        <v>1</v>
      </c>
      <c r="BA1416">
        <v>0</v>
      </c>
      <c r="BB1416">
        <v>0</v>
      </c>
      <c r="BC1416">
        <v>0</v>
      </c>
      <c r="BD1416">
        <v>0</v>
      </c>
      <c r="BE1416">
        <v>0</v>
      </c>
      <c r="BF1416" s="17">
        <v>0</v>
      </c>
      <c r="BG1416">
        <v>1</v>
      </c>
      <c r="BH1416">
        <v>0</v>
      </c>
      <c r="BI1416" s="17">
        <v>0</v>
      </c>
      <c r="BJ1416">
        <v>22873</v>
      </c>
      <c r="BK1416">
        <v>17226</v>
      </c>
      <c r="BL1416" s="90">
        <v>32</v>
      </c>
      <c r="BM1416">
        <v>1</v>
      </c>
      <c r="BN1416">
        <v>0</v>
      </c>
      <c r="BO1416">
        <v>0</v>
      </c>
      <c r="BP1416">
        <v>0</v>
      </c>
      <c r="BQ1416">
        <v>0</v>
      </c>
      <c r="BR1416">
        <v>0</v>
      </c>
      <c r="BS1416">
        <v>0</v>
      </c>
      <c r="BT1416" s="17">
        <v>0</v>
      </c>
      <c r="BU1416">
        <v>1</v>
      </c>
      <c r="BV1416">
        <v>0</v>
      </c>
      <c r="BW1416">
        <v>0</v>
      </c>
      <c r="BX1416" s="17">
        <v>0</v>
      </c>
      <c r="BY1416">
        <v>0</v>
      </c>
      <c r="BZ1416">
        <v>0</v>
      </c>
      <c r="CA1416">
        <v>0</v>
      </c>
      <c r="CB1416">
        <v>0</v>
      </c>
      <c r="CC1416" s="17">
        <v>0</v>
      </c>
      <c r="CD1416">
        <v>0</v>
      </c>
      <c r="CE1416">
        <v>0</v>
      </c>
      <c r="CF1416">
        <v>1</v>
      </c>
      <c r="CG1416">
        <v>0</v>
      </c>
      <c r="CH1416">
        <v>1</v>
      </c>
      <c r="CI1416">
        <v>0</v>
      </c>
      <c r="CJ1416">
        <v>1</v>
      </c>
      <c r="CK1416">
        <v>1</v>
      </c>
      <c r="CL1416">
        <v>0</v>
      </c>
      <c r="CM1416">
        <v>0</v>
      </c>
      <c r="CN1416">
        <v>0</v>
      </c>
      <c r="CO1416" s="17">
        <v>0</v>
      </c>
      <c r="CP1416">
        <v>1.02</v>
      </c>
      <c r="CQ1416">
        <v>494</v>
      </c>
      <c r="CR1416">
        <v>1</v>
      </c>
      <c r="CS1416">
        <v>0</v>
      </c>
      <c r="CT1416">
        <v>17</v>
      </c>
      <c r="CZ1416" s="33" t="s">
        <v>85</v>
      </c>
    </row>
    <row r="1417" spans="1:104" x14ac:dyDescent="0.25">
      <c r="A1417">
        <v>1416</v>
      </c>
      <c r="B1417">
        <v>89</v>
      </c>
      <c r="C1417" s="24" t="s">
        <v>4197</v>
      </c>
      <c r="D1417" s="12">
        <v>4.8808848170151631</v>
      </c>
      <c r="E1417" s="13">
        <v>0.62754233361623524</v>
      </c>
      <c r="F1417" s="7">
        <v>7.7777777777777777</v>
      </c>
      <c r="G1417" s="7">
        <f t="shared" si="344"/>
        <v>4.253342483398928</v>
      </c>
      <c r="H1417" s="15">
        <f t="shared" si="345"/>
        <v>5.5084271506313982</v>
      </c>
      <c r="I1417" s="11">
        <f t="shared" si="339"/>
        <v>9.5974463691500686E-2</v>
      </c>
      <c r="J1417" s="32">
        <f t="shared" si="340"/>
        <v>1.2339573903192945E-2</v>
      </c>
      <c r="K1417" s="32">
        <f t="shared" si="341"/>
        <v>81.04007543901038</v>
      </c>
      <c r="L1417" s="8">
        <v>0</v>
      </c>
      <c r="M1417" s="9">
        <v>1</v>
      </c>
      <c r="N1417" s="8">
        <v>0</v>
      </c>
      <c r="O1417" s="9">
        <v>0</v>
      </c>
      <c r="P1417" s="9">
        <v>0</v>
      </c>
      <c r="Q1417" s="9">
        <v>1</v>
      </c>
      <c r="R1417" s="9">
        <v>0</v>
      </c>
      <c r="S1417" s="8">
        <v>6522</v>
      </c>
      <c r="T1417" s="9">
        <v>14</v>
      </c>
      <c r="U1417" s="9">
        <f t="shared" si="346"/>
        <v>6507</v>
      </c>
      <c r="V1417" s="9">
        <f t="shared" si="347"/>
        <v>36</v>
      </c>
      <c r="W1417" s="7">
        <v>15</v>
      </c>
      <c r="X1417" s="7">
        <v>5.008</v>
      </c>
      <c r="Y1417" s="9">
        <v>0</v>
      </c>
      <c r="Z1417" s="9">
        <v>1</v>
      </c>
      <c r="AA1417" s="9">
        <v>1</v>
      </c>
      <c r="AB1417" s="9">
        <v>0</v>
      </c>
      <c r="AC1417" s="9">
        <v>0</v>
      </c>
      <c r="AD1417" s="29">
        <v>0</v>
      </c>
      <c r="AE1417" s="9">
        <v>0</v>
      </c>
      <c r="AF1417" s="9">
        <v>0</v>
      </c>
      <c r="AG1417" s="29">
        <v>1</v>
      </c>
      <c r="AH1417" s="9">
        <v>0</v>
      </c>
      <c r="AI1417" s="29">
        <v>1</v>
      </c>
      <c r="AJ1417" s="20">
        <v>1986</v>
      </c>
      <c r="AK1417" s="32">
        <v>1.25E-3</v>
      </c>
      <c r="AL1417" s="32">
        <v>1.25E-3</v>
      </c>
      <c r="AM1417" s="32">
        <f t="shared" si="343"/>
        <v>0.65100000000000002</v>
      </c>
      <c r="AN1417" s="42">
        <v>0.34649999999999997</v>
      </c>
      <c r="AO1417" s="41" t="s">
        <v>98</v>
      </c>
      <c r="AP1417" s="17" t="s">
        <v>98</v>
      </c>
      <c r="AQ1417">
        <v>0.52980000000000005</v>
      </c>
      <c r="AR1417" s="39">
        <f t="shared" si="334"/>
        <v>0.47019999999999995</v>
      </c>
      <c r="AS1417" t="s">
        <v>98</v>
      </c>
      <c r="AT1417" s="39" t="s">
        <v>98</v>
      </c>
      <c r="AU1417">
        <v>0</v>
      </c>
      <c r="AV1417" s="17">
        <v>1</v>
      </c>
      <c r="AW1417" t="s">
        <v>98</v>
      </c>
      <c r="AX1417" s="17" t="s">
        <v>98</v>
      </c>
      <c r="AY1417" s="17" t="s">
        <v>233</v>
      </c>
      <c r="AZ1417">
        <v>1</v>
      </c>
      <c r="BA1417">
        <v>0</v>
      </c>
      <c r="BB1417">
        <v>0</v>
      </c>
      <c r="BC1417">
        <v>0</v>
      </c>
      <c r="BD1417">
        <v>0</v>
      </c>
      <c r="BE1417">
        <v>0</v>
      </c>
      <c r="BF1417" s="17">
        <v>0</v>
      </c>
      <c r="BG1417">
        <v>1</v>
      </c>
      <c r="BH1417">
        <v>0</v>
      </c>
      <c r="BI1417" s="17">
        <v>0</v>
      </c>
      <c r="BJ1417">
        <v>22873</v>
      </c>
      <c r="BK1417">
        <v>17226</v>
      </c>
      <c r="BL1417" s="90">
        <v>32</v>
      </c>
      <c r="BM1417">
        <v>1</v>
      </c>
      <c r="BN1417">
        <v>0</v>
      </c>
      <c r="BO1417">
        <v>0</v>
      </c>
      <c r="BP1417">
        <v>0</v>
      </c>
      <c r="BQ1417">
        <v>0</v>
      </c>
      <c r="BR1417">
        <v>0</v>
      </c>
      <c r="BS1417">
        <v>0</v>
      </c>
      <c r="BT1417" s="17">
        <v>0</v>
      </c>
      <c r="BU1417">
        <v>1</v>
      </c>
      <c r="BV1417">
        <v>0</v>
      </c>
      <c r="BW1417">
        <v>0</v>
      </c>
      <c r="BX1417" s="17">
        <v>0</v>
      </c>
      <c r="BY1417">
        <v>0</v>
      </c>
      <c r="BZ1417">
        <v>0</v>
      </c>
      <c r="CA1417">
        <v>0</v>
      </c>
      <c r="CB1417">
        <v>0</v>
      </c>
      <c r="CC1417" s="17">
        <v>0</v>
      </c>
      <c r="CD1417">
        <v>0</v>
      </c>
      <c r="CE1417">
        <v>0</v>
      </c>
      <c r="CF1417">
        <v>1</v>
      </c>
      <c r="CG1417">
        <v>0</v>
      </c>
      <c r="CH1417">
        <v>1</v>
      </c>
      <c r="CI1417">
        <v>0</v>
      </c>
      <c r="CJ1417">
        <v>1</v>
      </c>
      <c r="CK1417">
        <v>1</v>
      </c>
      <c r="CL1417">
        <v>0</v>
      </c>
      <c r="CM1417">
        <v>0</v>
      </c>
      <c r="CN1417">
        <v>0</v>
      </c>
      <c r="CO1417" s="17">
        <v>0</v>
      </c>
      <c r="CP1417">
        <v>1.02</v>
      </c>
      <c r="CQ1417">
        <v>494</v>
      </c>
      <c r="CR1417">
        <v>1</v>
      </c>
      <c r="CS1417">
        <v>0</v>
      </c>
      <c r="CT1417">
        <v>17</v>
      </c>
      <c r="CZ1417" s="33" t="s">
        <v>85</v>
      </c>
    </row>
    <row r="1418" spans="1:104" x14ac:dyDescent="0.25">
      <c r="A1418">
        <v>1417</v>
      </c>
      <c r="B1418">
        <v>89</v>
      </c>
      <c r="C1418" s="24" t="s">
        <v>4197</v>
      </c>
      <c r="D1418" s="12">
        <v>4.0007702094714936</v>
      </c>
      <c r="E1418" s="13">
        <v>0.43046261747478098</v>
      </c>
      <c r="F1418" s="7">
        <v>9.2941176470588225</v>
      </c>
      <c r="G1418" s="7">
        <f t="shared" si="344"/>
        <v>3.5703075919967127</v>
      </c>
      <c r="H1418" s="15">
        <f t="shared" si="345"/>
        <v>4.4312328269462746</v>
      </c>
      <c r="I1418" s="11">
        <f t="shared" si="339"/>
        <v>0.11446009232003097</v>
      </c>
      <c r="J1418" s="32">
        <f t="shared" si="340"/>
        <v>1.2315326388864095E-2</v>
      </c>
      <c r="K1418" s="32">
        <f t="shared" si="341"/>
        <v>81.199634376254238</v>
      </c>
      <c r="L1418" s="8">
        <v>0</v>
      </c>
      <c r="M1418" s="9">
        <v>1</v>
      </c>
      <c r="N1418" s="8">
        <v>0</v>
      </c>
      <c r="O1418" s="9">
        <v>0</v>
      </c>
      <c r="P1418" s="9">
        <v>0</v>
      </c>
      <c r="Q1418" s="9">
        <v>1</v>
      </c>
      <c r="R1418" s="9">
        <v>0</v>
      </c>
      <c r="S1418" s="8">
        <v>6522</v>
      </c>
      <c r="T1418" s="9">
        <v>14</v>
      </c>
      <c r="U1418" s="9">
        <f t="shared" si="346"/>
        <v>6507</v>
      </c>
      <c r="V1418" s="9">
        <f t="shared" si="347"/>
        <v>36</v>
      </c>
      <c r="W1418" s="7">
        <v>17</v>
      </c>
      <c r="X1418" s="7">
        <v>5.008</v>
      </c>
      <c r="Y1418" s="9">
        <v>0</v>
      </c>
      <c r="Z1418" s="9">
        <v>1</v>
      </c>
      <c r="AA1418" s="9">
        <v>1</v>
      </c>
      <c r="AB1418" s="9">
        <v>0</v>
      </c>
      <c r="AC1418" s="9">
        <v>0</v>
      </c>
      <c r="AD1418" s="29">
        <v>0</v>
      </c>
      <c r="AE1418" s="9">
        <v>0</v>
      </c>
      <c r="AF1418" s="9">
        <v>0</v>
      </c>
      <c r="AG1418" s="29">
        <v>1</v>
      </c>
      <c r="AH1418" s="9">
        <v>0</v>
      </c>
      <c r="AI1418" s="29">
        <v>1</v>
      </c>
      <c r="AJ1418" s="20">
        <v>1986</v>
      </c>
      <c r="AK1418" s="32">
        <v>1.25E-3</v>
      </c>
      <c r="AL1418" s="32">
        <v>1.25E-3</v>
      </c>
      <c r="AM1418" s="32">
        <f t="shared" si="343"/>
        <v>0.65100000000000002</v>
      </c>
      <c r="AN1418" s="42">
        <v>0.34649999999999997</v>
      </c>
      <c r="AO1418" s="41" t="s">
        <v>98</v>
      </c>
      <c r="AP1418" s="17" t="s">
        <v>98</v>
      </c>
      <c r="AQ1418">
        <v>0.52980000000000005</v>
      </c>
      <c r="AR1418" s="39">
        <f t="shared" si="334"/>
        <v>0.47019999999999995</v>
      </c>
      <c r="AS1418" t="s">
        <v>98</v>
      </c>
      <c r="AT1418" s="39" t="s">
        <v>98</v>
      </c>
      <c r="AU1418">
        <v>0</v>
      </c>
      <c r="AV1418" s="17">
        <v>1</v>
      </c>
      <c r="AW1418" t="s">
        <v>98</v>
      </c>
      <c r="AX1418" s="17" t="s">
        <v>98</v>
      </c>
      <c r="AY1418" s="17" t="s">
        <v>233</v>
      </c>
      <c r="AZ1418">
        <v>1</v>
      </c>
      <c r="BA1418">
        <v>0</v>
      </c>
      <c r="BB1418">
        <v>0</v>
      </c>
      <c r="BC1418">
        <v>0</v>
      </c>
      <c r="BD1418">
        <v>0</v>
      </c>
      <c r="BE1418">
        <v>0</v>
      </c>
      <c r="BF1418" s="17">
        <v>0</v>
      </c>
      <c r="BG1418">
        <v>1</v>
      </c>
      <c r="BH1418">
        <v>0</v>
      </c>
      <c r="BI1418" s="17">
        <v>0</v>
      </c>
      <c r="BJ1418">
        <v>22873</v>
      </c>
      <c r="BK1418">
        <v>17226</v>
      </c>
      <c r="BL1418" s="90">
        <v>32</v>
      </c>
      <c r="BM1418">
        <v>1</v>
      </c>
      <c r="BN1418">
        <v>0</v>
      </c>
      <c r="BO1418">
        <v>0</v>
      </c>
      <c r="BP1418">
        <v>0</v>
      </c>
      <c r="BQ1418">
        <v>0</v>
      </c>
      <c r="BR1418">
        <v>0</v>
      </c>
      <c r="BS1418">
        <v>0</v>
      </c>
      <c r="BT1418" s="17">
        <v>0</v>
      </c>
      <c r="BU1418">
        <v>1</v>
      </c>
      <c r="BV1418">
        <v>0</v>
      </c>
      <c r="BW1418">
        <v>0</v>
      </c>
      <c r="BX1418" s="17">
        <v>0</v>
      </c>
      <c r="BY1418">
        <v>0</v>
      </c>
      <c r="BZ1418">
        <v>0</v>
      </c>
      <c r="CA1418">
        <v>0</v>
      </c>
      <c r="CB1418">
        <v>0</v>
      </c>
      <c r="CC1418" s="17">
        <v>0</v>
      </c>
      <c r="CD1418">
        <v>0</v>
      </c>
      <c r="CE1418">
        <v>0</v>
      </c>
      <c r="CF1418">
        <v>1</v>
      </c>
      <c r="CG1418">
        <v>0</v>
      </c>
      <c r="CH1418">
        <v>1</v>
      </c>
      <c r="CI1418">
        <v>0</v>
      </c>
      <c r="CJ1418">
        <v>1</v>
      </c>
      <c r="CK1418">
        <v>1</v>
      </c>
      <c r="CL1418">
        <v>0</v>
      </c>
      <c r="CM1418">
        <v>0</v>
      </c>
      <c r="CN1418">
        <v>0</v>
      </c>
      <c r="CO1418" s="17">
        <v>0</v>
      </c>
      <c r="CP1418">
        <v>1.02</v>
      </c>
      <c r="CQ1418">
        <v>494</v>
      </c>
      <c r="CR1418">
        <v>1</v>
      </c>
      <c r="CS1418">
        <v>0</v>
      </c>
      <c r="CT1418">
        <v>17</v>
      </c>
      <c r="CZ1418" s="33" t="s">
        <v>85</v>
      </c>
    </row>
    <row r="1419" spans="1:104" x14ac:dyDescent="0.25">
      <c r="A1419">
        <v>1418</v>
      </c>
      <c r="B1419">
        <v>89</v>
      </c>
      <c r="C1419" s="24" t="s">
        <v>4197</v>
      </c>
      <c r="D1419" s="12">
        <v>1.390334845092611</v>
      </c>
      <c r="E1419" s="13">
        <v>1.340680029196446</v>
      </c>
      <c r="F1419" s="7">
        <v>1.037037037037037</v>
      </c>
      <c r="G1419" s="7">
        <f t="shared" si="344"/>
        <v>4.9654815896164939E-2</v>
      </c>
      <c r="H1419" s="15">
        <f t="shared" si="345"/>
        <v>2.7310148742890572</v>
      </c>
      <c r="I1419" s="11">
        <f t="shared" si="339"/>
        <v>1.2856854220391076E-2</v>
      </c>
      <c r="J1419" s="32">
        <f t="shared" si="340"/>
        <v>1.2397680855377109E-2</v>
      </c>
      <c r="K1419" s="32">
        <f t="shared" si="341"/>
        <v>80.660246998234442</v>
      </c>
      <c r="L1419" s="8">
        <v>0</v>
      </c>
      <c r="M1419" s="9">
        <v>1</v>
      </c>
      <c r="N1419" s="8">
        <v>0</v>
      </c>
      <c r="O1419" s="9">
        <v>0</v>
      </c>
      <c r="P1419" s="9">
        <v>0</v>
      </c>
      <c r="Q1419" s="9">
        <v>1</v>
      </c>
      <c r="R1419" s="9">
        <v>0</v>
      </c>
      <c r="S1419" s="8">
        <v>6522</v>
      </c>
      <c r="T1419" s="9">
        <v>16</v>
      </c>
      <c r="U1419" s="9">
        <f t="shared" si="346"/>
        <v>6505</v>
      </c>
      <c r="V1419" s="9">
        <f t="shared" si="347"/>
        <v>36</v>
      </c>
      <c r="W1419" s="7">
        <v>13</v>
      </c>
      <c r="X1419" s="7">
        <v>5.008</v>
      </c>
      <c r="Y1419" s="9">
        <v>0</v>
      </c>
      <c r="Z1419" s="9">
        <v>1</v>
      </c>
      <c r="AA1419" s="9">
        <v>1</v>
      </c>
      <c r="AB1419" s="9">
        <v>0</v>
      </c>
      <c r="AC1419" s="9">
        <v>0</v>
      </c>
      <c r="AD1419" s="29">
        <v>0</v>
      </c>
      <c r="AE1419" s="9">
        <v>0</v>
      </c>
      <c r="AF1419" s="9">
        <v>0</v>
      </c>
      <c r="AG1419" s="29">
        <v>1</v>
      </c>
      <c r="AH1419" s="9">
        <v>0</v>
      </c>
      <c r="AI1419" s="29">
        <v>1</v>
      </c>
      <c r="AJ1419" s="20">
        <v>1986</v>
      </c>
      <c r="AK1419" s="32">
        <v>1.25E-3</v>
      </c>
      <c r="AL1419" s="32">
        <v>1.25E-3</v>
      </c>
      <c r="AM1419" s="32">
        <f t="shared" si="343"/>
        <v>0.65100000000000002</v>
      </c>
      <c r="AN1419" s="42">
        <v>0.34649999999999997</v>
      </c>
      <c r="AO1419" s="41" t="s">
        <v>98</v>
      </c>
      <c r="AP1419" s="17" t="s">
        <v>98</v>
      </c>
      <c r="AQ1419">
        <v>0.52980000000000005</v>
      </c>
      <c r="AR1419" s="39">
        <f t="shared" si="334"/>
        <v>0.47019999999999995</v>
      </c>
      <c r="AS1419" t="s">
        <v>98</v>
      </c>
      <c r="AT1419" s="39" t="s">
        <v>98</v>
      </c>
      <c r="AU1419">
        <v>0</v>
      </c>
      <c r="AV1419" s="17">
        <v>1</v>
      </c>
      <c r="AW1419" t="s">
        <v>98</v>
      </c>
      <c r="AX1419" s="17" t="s">
        <v>98</v>
      </c>
      <c r="AY1419" s="17" t="s">
        <v>233</v>
      </c>
      <c r="AZ1419">
        <v>1</v>
      </c>
      <c r="BA1419">
        <v>0</v>
      </c>
      <c r="BB1419">
        <v>0</v>
      </c>
      <c r="BC1419">
        <v>0</v>
      </c>
      <c r="BD1419">
        <v>0</v>
      </c>
      <c r="BE1419">
        <v>0</v>
      </c>
      <c r="BF1419" s="17">
        <v>0</v>
      </c>
      <c r="BG1419">
        <v>1</v>
      </c>
      <c r="BH1419">
        <v>0</v>
      </c>
      <c r="BI1419" s="17">
        <v>0</v>
      </c>
      <c r="BJ1419">
        <v>22873</v>
      </c>
      <c r="BK1419">
        <v>17226</v>
      </c>
      <c r="BL1419" s="90">
        <v>32</v>
      </c>
      <c r="BM1419">
        <v>1</v>
      </c>
      <c r="BN1419">
        <v>0</v>
      </c>
      <c r="BO1419">
        <v>0</v>
      </c>
      <c r="BP1419">
        <v>0</v>
      </c>
      <c r="BQ1419">
        <v>0</v>
      </c>
      <c r="BR1419">
        <v>0</v>
      </c>
      <c r="BS1419">
        <v>0</v>
      </c>
      <c r="BT1419" s="17">
        <v>0</v>
      </c>
      <c r="BU1419">
        <v>1</v>
      </c>
      <c r="BV1419">
        <v>0</v>
      </c>
      <c r="BW1419">
        <v>0</v>
      </c>
      <c r="BX1419" s="17">
        <v>0</v>
      </c>
      <c r="BY1419">
        <v>0</v>
      </c>
      <c r="BZ1419">
        <v>0</v>
      </c>
      <c r="CA1419">
        <v>0</v>
      </c>
      <c r="CB1419">
        <v>0</v>
      </c>
      <c r="CC1419" s="17">
        <v>0</v>
      </c>
      <c r="CD1419">
        <v>0</v>
      </c>
      <c r="CE1419">
        <v>0</v>
      </c>
      <c r="CF1419">
        <v>1</v>
      </c>
      <c r="CG1419">
        <v>0</v>
      </c>
      <c r="CH1419">
        <v>1</v>
      </c>
      <c r="CI1419">
        <v>0</v>
      </c>
      <c r="CJ1419">
        <v>1</v>
      </c>
      <c r="CK1419">
        <v>1</v>
      </c>
      <c r="CL1419">
        <v>0</v>
      </c>
      <c r="CM1419">
        <v>0</v>
      </c>
      <c r="CN1419">
        <v>0</v>
      </c>
      <c r="CO1419" s="17">
        <v>0</v>
      </c>
      <c r="CP1419">
        <v>1.02</v>
      </c>
      <c r="CQ1419">
        <v>494</v>
      </c>
      <c r="CR1419">
        <v>1</v>
      </c>
      <c r="CS1419">
        <v>0</v>
      </c>
      <c r="CT1419">
        <v>17</v>
      </c>
      <c r="CZ1419" s="33" t="s">
        <v>85</v>
      </c>
    </row>
    <row r="1420" spans="1:104" x14ac:dyDescent="0.25">
      <c r="A1420">
        <v>1419</v>
      </c>
      <c r="B1420">
        <v>89</v>
      </c>
      <c r="C1420" s="24" t="s">
        <v>4197</v>
      </c>
      <c r="D1420" s="12">
        <v>4.3551627855565211</v>
      </c>
      <c r="E1420" s="13">
        <v>1.125491506379775</v>
      </c>
      <c r="F1420" s="7">
        <v>3.8695652173913042</v>
      </c>
      <c r="G1420" s="7">
        <f t="shared" si="344"/>
        <v>3.2296712791767463</v>
      </c>
      <c r="H1420" s="15">
        <f t="shared" si="345"/>
        <v>5.4806542919362959</v>
      </c>
      <c r="I1420" s="11">
        <f t="shared" si="339"/>
        <v>4.7922476619836757E-2</v>
      </c>
      <c r="J1420" s="32">
        <f t="shared" si="340"/>
        <v>1.2384460250070175E-2</v>
      </c>
      <c r="K1420" s="32">
        <f t="shared" si="341"/>
        <v>80.746353075365846</v>
      </c>
      <c r="L1420" s="8">
        <v>0</v>
      </c>
      <c r="M1420" s="9">
        <v>1</v>
      </c>
      <c r="N1420" s="8">
        <v>0</v>
      </c>
      <c r="O1420" s="9">
        <v>0</v>
      </c>
      <c r="P1420" s="9">
        <v>0</v>
      </c>
      <c r="Q1420" s="9">
        <v>1</v>
      </c>
      <c r="R1420" s="9">
        <v>0</v>
      </c>
      <c r="S1420" s="8">
        <v>6522</v>
      </c>
      <c r="T1420" s="9">
        <v>16</v>
      </c>
      <c r="U1420" s="9">
        <f t="shared" si="346"/>
        <v>6505</v>
      </c>
      <c r="V1420" s="9">
        <f t="shared" si="347"/>
        <v>36</v>
      </c>
      <c r="W1420" s="7">
        <v>13</v>
      </c>
      <c r="X1420" s="7">
        <v>5.008</v>
      </c>
      <c r="Y1420" s="9">
        <v>0</v>
      </c>
      <c r="Z1420" s="9">
        <v>1</v>
      </c>
      <c r="AA1420" s="9">
        <v>1</v>
      </c>
      <c r="AB1420" s="9">
        <v>0</v>
      </c>
      <c r="AC1420" s="9">
        <v>0</v>
      </c>
      <c r="AD1420" s="29">
        <v>0</v>
      </c>
      <c r="AE1420" s="9">
        <v>0</v>
      </c>
      <c r="AF1420" s="9">
        <v>0</v>
      </c>
      <c r="AG1420" s="29">
        <v>1</v>
      </c>
      <c r="AH1420" s="9">
        <v>0</v>
      </c>
      <c r="AI1420" s="29">
        <v>1</v>
      </c>
      <c r="AJ1420" s="20">
        <v>1986</v>
      </c>
      <c r="AK1420" s="32">
        <v>1.25E-3</v>
      </c>
      <c r="AL1420" s="32">
        <v>1.25E-3</v>
      </c>
      <c r="AM1420" s="32">
        <f t="shared" si="343"/>
        <v>0.65100000000000002</v>
      </c>
      <c r="AN1420" s="42">
        <v>0.34649999999999997</v>
      </c>
      <c r="AO1420" s="41" t="s">
        <v>98</v>
      </c>
      <c r="AP1420" s="17" t="s">
        <v>98</v>
      </c>
      <c r="AQ1420">
        <v>0.52980000000000005</v>
      </c>
      <c r="AR1420" s="39">
        <f t="shared" si="334"/>
        <v>0.47019999999999995</v>
      </c>
      <c r="AS1420" t="s">
        <v>98</v>
      </c>
      <c r="AT1420" s="39" t="s">
        <v>98</v>
      </c>
      <c r="AU1420">
        <v>0</v>
      </c>
      <c r="AV1420" s="17">
        <v>1</v>
      </c>
      <c r="AW1420" t="s">
        <v>98</v>
      </c>
      <c r="AX1420" s="17" t="s">
        <v>98</v>
      </c>
      <c r="AY1420" s="17" t="s">
        <v>233</v>
      </c>
      <c r="AZ1420">
        <v>1</v>
      </c>
      <c r="BA1420">
        <v>0</v>
      </c>
      <c r="BB1420">
        <v>0</v>
      </c>
      <c r="BC1420">
        <v>0</v>
      </c>
      <c r="BD1420">
        <v>0</v>
      </c>
      <c r="BE1420">
        <v>0</v>
      </c>
      <c r="BF1420" s="17">
        <v>0</v>
      </c>
      <c r="BG1420">
        <v>1</v>
      </c>
      <c r="BH1420">
        <v>0</v>
      </c>
      <c r="BI1420" s="17">
        <v>0</v>
      </c>
      <c r="BJ1420">
        <v>22873</v>
      </c>
      <c r="BK1420">
        <v>17226</v>
      </c>
      <c r="BL1420" s="90">
        <v>32</v>
      </c>
      <c r="BM1420">
        <v>1</v>
      </c>
      <c r="BN1420">
        <v>0</v>
      </c>
      <c r="BO1420">
        <v>0</v>
      </c>
      <c r="BP1420">
        <v>0</v>
      </c>
      <c r="BQ1420">
        <v>0</v>
      </c>
      <c r="BR1420">
        <v>0</v>
      </c>
      <c r="BS1420">
        <v>0</v>
      </c>
      <c r="BT1420" s="17">
        <v>0</v>
      </c>
      <c r="BU1420">
        <v>1</v>
      </c>
      <c r="BV1420">
        <v>0</v>
      </c>
      <c r="BW1420">
        <v>0</v>
      </c>
      <c r="BX1420" s="17">
        <v>0</v>
      </c>
      <c r="BY1420">
        <v>0</v>
      </c>
      <c r="BZ1420">
        <v>0</v>
      </c>
      <c r="CA1420">
        <v>0</v>
      </c>
      <c r="CB1420">
        <v>0</v>
      </c>
      <c r="CC1420" s="17">
        <v>0</v>
      </c>
      <c r="CD1420">
        <v>0</v>
      </c>
      <c r="CE1420">
        <v>0</v>
      </c>
      <c r="CF1420">
        <v>1</v>
      </c>
      <c r="CG1420">
        <v>0</v>
      </c>
      <c r="CH1420">
        <v>1</v>
      </c>
      <c r="CI1420">
        <v>0</v>
      </c>
      <c r="CJ1420">
        <v>1</v>
      </c>
      <c r="CK1420">
        <v>1</v>
      </c>
      <c r="CL1420">
        <v>0</v>
      </c>
      <c r="CM1420">
        <v>0</v>
      </c>
      <c r="CN1420">
        <v>0</v>
      </c>
      <c r="CO1420" s="17">
        <v>0</v>
      </c>
      <c r="CP1420">
        <v>1.02</v>
      </c>
      <c r="CQ1420">
        <v>494</v>
      </c>
      <c r="CR1420">
        <v>1</v>
      </c>
      <c r="CS1420">
        <v>0</v>
      </c>
      <c r="CT1420">
        <v>17</v>
      </c>
      <c r="CZ1420" s="33" t="s">
        <v>85</v>
      </c>
    </row>
    <row r="1421" spans="1:104" x14ac:dyDescent="0.25">
      <c r="A1421">
        <v>1420</v>
      </c>
      <c r="B1421">
        <v>89</v>
      </c>
      <c r="C1421" s="24" t="s">
        <v>4197</v>
      </c>
      <c r="D1421" s="12">
        <v>4.7288673984255958</v>
      </c>
      <c r="E1421" s="13">
        <v>0.62896265890389691</v>
      </c>
      <c r="F1421" s="7">
        <v>7.518518518518519</v>
      </c>
      <c r="G1421" s="7">
        <f t="shared" si="344"/>
        <v>4.0999047395216985</v>
      </c>
      <c r="H1421" s="15">
        <f t="shared" si="345"/>
        <v>5.357830057329493</v>
      </c>
      <c r="I1421" s="11">
        <f t="shared" si="339"/>
        <v>9.2817480731005889E-2</v>
      </c>
      <c r="J1421" s="32">
        <f t="shared" si="340"/>
        <v>1.2345182166192899E-2</v>
      </c>
      <c r="K1421" s="32">
        <f t="shared" si="341"/>
        <v>81.003259938803126</v>
      </c>
      <c r="L1421" s="8">
        <v>0</v>
      </c>
      <c r="M1421" s="9">
        <v>1</v>
      </c>
      <c r="N1421" s="8">
        <v>0</v>
      </c>
      <c r="O1421" s="9">
        <v>0</v>
      </c>
      <c r="P1421" s="9">
        <v>0</v>
      </c>
      <c r="Q1421" s="9">
        <v>1</v>
      </c>
      <c r="R1421" s="9">
        <v>0</v>
      </c>
      <c r="S1421" s="8">
        <v>6522</v>
      </c>
      <c r="T1421" s="9">
        <v>16</v>
      </c>
      <c r="U1421" s="9">
        <f t="shared" si="346"/>
        <v>6505</v>
      </c>
      <c r="V1421" s="9">
        <f t="shared" si="347"/>
        <v>36</v>
      </c>
      <c r="W1421" s="7">
        <v>15</v>
      </c>
      <c r="X1421" s="7">
        <v>5.008</v>
      </c>
      <c r="Y1421" s="9">
        <v>0</v>
      </c>
      <c r="Z1421" s="9">
        <v>1</v>
      </c>
      <c r="AA1421" s="9">
        <v>1</v>
      </c>
      <c r="AB1421" s="9">
        <v>0</v>
      </c>
      <c r="AC1421" s="9">
        <v>0</v>
      </c>
      <c r="AD1421" s="29">
        <v>0</v>
      </c>
      <c r="AE1421" s="9">
        <v>0</v>
      </c>
      <c r="AF1421" s="9">
        <v>0</v>
      </c>
      <c r="AG1421" s="29">
        <v>1</v>
      </c>
      <c r="AH1421" s="9">
        <v>0</v>
      </c>
      <c r="AI1421" s="29">
        <v>1</v>
      </c>
      <c r="AJ1421" s="20">
        <v>1986</v>
      </c>
      <c r="AK1421" s="32">
        <v>1.25E-3</v>
      </c>
      <c r="AL1421" s="32">
        <v>1.25E-3</v>
      </c>
      <c r="AM1421" s="32">
        <f t="shared" si="343"/>
        <v>0.65100000000000002</v>
      </c>
      <c r="AN1421" s="42">
        <v>0.34649999999999997</v>
      </c>
      <c r="AO1421" s="41" t="s">
        <v>98</v>
      </c>
      <c r="AP1421" s="17" t="s">
        <v>98</v>
      </c>
      <c r="AQ1421">
        <v>0.52980000000000005</v>
      </c>
      <c r="AR1421" s="39">
        <f t="shared" si="334"/>
        <v>0.47019999999999995</v>
      </c>
      <c r="AS1421" t="s">
        <v>98</v>
      </c>
      <c r="AT1421" s="39" t="s">
        <v>98</v>
      </c>
      <c r="AU1421">
        <v>0</v>
      </c>
      <c r="AV1421" s="17">
        <v>1</v>
      </c>
      <c r="AW1421" t="s">
        <v>98</v>
      </c>
      <c r="AX1421" s="17" t="s">
        <v>98</v>
      </c>
      <c r="AY1421" s="17" t="s">
        <v>233</v>
      </c>
      <c r="AZ1421">
        <v>1</v>
      </c>
      <c r="BA1421">
        <v>0</v>
      </c>
      <c r="BB1421">
        <v>0</v>
      </c>
      <c r="BC1421">
        <v>0</v>
      </c>
      <c r="BD1421">
        <v>0</v>
      </c>
      <c r="BE1421">
        <v>0</v>
      </c>
      <c r="BF1421" s="17">
        <v>0</v>
      </c>
      <c r="BG1421">
        <v>1</v>
      </c>
      <c r="BH1421">
        <v>0</v>
      </c>
      <c r="BI1421" s="17">
        <v>0</v>
      </c>
      <c r="BJ1421">
        <v>22873</v>
      </c>
      <c r="BK1421">
        <v>17226</v>
      </c>
      <c r="BL1421" s="90">
        <v>32</v>
      </c>
      <c r="BM1421">
        <v>1</v>
      </c>
      <c r="BN1421">
        <v>0</v>
      </c>
      <c r="BO1421">
        <v>0</v>
      </c>
      <c r="BP1421">
        <v>0</v>
      </c>
      <c r="BQ1421">
        <v>0</v>
      </c>
      <c r="BR1421">
        <v>0</v>
      </c>
      <c r="BS1421">
        <v>0</v>
      </c>
      <c r="BT1421" s="17">
        <v>0</v>
      </c>
      <c r="BU1421">
        <v>1</v>
      </c>
      <c r="BV1421">
        <v>0</v>
      </c>
      <c r="BW1421">
        <v>0</v>
      </c>
      <c r="BX1421" s="17">
        <v>0</v>
      </c>
      <c r="BY1421">
        <v>0</v>
      </c>
      <c r="BZ1421">
        <v>0</v>
      </c>
      <c r="CA1421">
        <v>0</v>
      </c>
      <c r="CB1421">
        <v>0</v>
      </c>
      <c r="CC1421" s="17">
        <v>0</v>
      </c>
      <c r="CD1421">
        <v>0</v>
      </c>
      <c r="CE1421">
        <v>0</v>
      </c>
      <c r="CF1421">
        <v>1</v>
      </c>
      <c r="CG1421">
        <v>0</v>
      </c>
      <c r="CH1421">
        <v>1</v>
      </c>
      <c r="CI1421">
        <v>0</v>
      </c>
      <c r="CJ1421">
        <v>1</v>
      </c>
      <c r="CK1421">
        <v>1</v>
      </c>
      <c r="CL1421">
        <v>0</v>
      </c>
      <c r="CM1421">
        <v>0</v>
      </c>
      <c r="CN1421">
        <v>0</v>
      </c>
      <c r="CO1421" s="17">
        <v>0</v>
      </c>
      <c r="CP1421">
        <v>1.02</v>
      </c>
      <c r="CQ1421">
        <v>494</v>
      </c>
      <c r="CR1421">
        <v>1</v>
      </c>
      <c r="CS1421">
        <v>0</v>
      </c>
      <c r="CT1421">
        <v>17</v>
      </c>
      <c r="CZ1421" s="33" t="s">
        <v>85</v>
      </c>
    </row>
    <row r="1422" spans="1:104" x14ac:dyDescent="0.25">
      <c r="A1422">
        <v>1421</v>
      </c>
      <c r="B1422">
        <v>89</v>
      </c>
      <c r="C1422" s="24" t="s">
        <v>4197</v>
      </c>
      <c r="D1422" s="12">
        <v>3.8875037491050262</v>
      </c>
      <c r="E1422" s="13">
        <v>0.43194486101166951</v>
      </c>
      <c r="F1422" s="7">
        <v>9</v>
      </c>
      <c r="G1422" s="7">
        <f t="shared" si="344"/>
        <v>3.4555588880933565</v>
      </c>
      <c r="H1422" s="15">
        <f t="shared" si="345"/>
        <v>4.3194486101166953</v>
      </c>
      <c r="I1422" s="11">
        <f t="shared" si="339"/>
        <v>0.11090002556177427</v>
      </c>
      <c r="J1422" s="32">
        <f t="shared" si="340"/>
        <v>1.2322225062419362E-2</v>
      </c>
      <c r="K1422" s="32">
        <f t="shared" si="341"/>
        <v>81.154174261093928</v>
      </c>
      <c r="L1422" s="8">
        <v>0</v>
      </c>
      <c r="M1422" s="9">
        <v>1</v>
      </c>
      <c r="N1422" s="8">
        <v>0</v>
      </c>
      <c r="O1422" s="9">
        <v>0</v>
      </c>
      <c r="P1422" s="9">
        <v>0</v>
      </c>
      <c r="Q1422" s="9">
        <v>1</v>
      </c>
      <c r="R1422" s="9">
        <v>0</v>
      </c>
      <c r="S1422" s="8">
        <v>6522</v>
      </c>
      <c r="T1422" s="9">
        <v>16</v>
      </c>
      <c r="U1422" s="9">
        <f t="shared" si="346"/>
        <v>6505</v>
      </c>
      <c r="V1422" s="9">
        <f t="shared" si="347"/>
        <v>36</v>
      </c>
      <c r="W1422" s="7">
        <v>17</v>
      </c>
      <c r="X1422" s="7">
        <v>5.008</v>
      </c>
      <c r="Y1422" s="9">
        <v>0</v>
      </c>
      <c r="Z1422" s="9">
        <v>1</v>
      </c>
      <c r="AA1422" s="9">
        <v>1</v>
      </c>
      <c r="AB1422" s="9">
        <v>0</v>
      </c>
      <c r="AC1422" s="9">
        <v>0</v>
      </c>
      <c r="AD1422" s="29">
        <v>0</v>
      </c>
      <c r="AE1422" s="9">
        <v>0</v>
      </c>
      <c r="AF1422" s="9">
        <v>0</v>
      </c>
      <c r="AG1422" s="29">
        <v>1</v>
      </c>
      <c r="AH1422" s="9">
        <v>0</v>
      </c>
      <c r="AI1422" s="29">
        <v>1</v>
      </c>
      <c r="AJ1422" s="20">
        <v>1986</v>
      </c>
      <c r="AK1422" s="32">
        <v>1.25E-3</v>
      </c>
      <c r="AL1422" s="32">
        <v>1.25E-3</v>
      </c>
      <c r="AM1422" s="32">
        <f t="shared" si="343"/>
        <v>0.65100000000000002</v>
      </c>
      <c r="AN1422" s="42">
        <v>0.34649999999999997</v>
      </c>
      <c r="AO1422" s="41" t="s">
        <v>98</v>
      </c>
      <c r="AP1422" s="17" t="s">
        <v>98</v>
      </c>
      <c r="AQ1422">
        <v>0.52980000000000005</v>
      </c>
      <c r="AR1422" s="39">
        <f t="shared" si="334"/>
        <v>0.47019999999999995</v>
      </c>
      <c r="AS1422" t="s">
        <v>98</v>
      </c>
      <c r="AT1422" s="39" t="s">
        <v>98</v>
      </c>
      <c r="AU1422">
        <v>0</v>
      </c>
      <c r="AV1422" s="17">
        <v>1</v>
      </c>
      <c r="AW1422" t="s">
        <v>98</v>
      </c>
      <c r="AX1422" s="17" t="s">
        <v>98</v>
      </c>
      <c r="AY1422" s="17" t="s">
        <v>233</v>
      </c>
      <c r="AZ1422">
        <v>1</v>
      </c>
      <c r="BA1422">
        <v>0</v>
      </c>
      <c r="BB1422">
        <v>0</v>
      </c>
      <c r="BC1422">
        <v>0</v>
      </c>
      <c r="BD1422">
        <v>0</v>
      </c>
      <c r="BE1422">
        <v>0</v>
      </c>
      <c r="BF1422" s="17">
        <v>0</v>
      </c>
      <c r="BG1422">
        <v>1</v>
      </c>
      <c r="BH1422">
        <v>0</v>
      </c>
      <c r="BI1422" s="17">
        <v>0</v>
      </c>
      <c r="BJ1422">
        <v>22873</v>
      </c>
      <c r="BK1422">
        <v>17226</v>
      </c>
      <c r="BL1422" s="90">
        <v>32</v>
      </c>
      <c r="BM1422">
        <v>1</v>
      </c>
      <c r="BN1422">
        <v>0</v>
      </c>
      <c r="BO1422">
        <v>0</v>
      </c>
      <c r="BP1422">
        <v>0</v>
      </c>
      <c r="BQ1422">
        <v>0</v>
      </c>
      <c r="BR1422">
        <v>0</v>
      </c>
      <c r="BS1422">
        <v>0</v>
      </c>
      <c r="BT1422" s="17">
        <v>0</v>
      </c>
      <c r="BU1422">
        <v>1</v>
      </c>
      <c r="BV1422">
        <v>0</v>
      </c>
      <c r="BW1422">
        <v>0</v>
      </c>
      <c r="BX1422" s="17">
        <v>0</v>
      </c>
      <c r="BY1422">
        <v>0</v>
      </c>
      <c r="BZ1422">
        <v>0</v>
      </c>
      <c r="CA1422">
        <v>0</v>
      </c>
      <c r="CB1422">
        <v>0</v>
      </c>
      <c r="CC1422" s="17">
        <v>0</v>
      </c>
      <c r="CD1422">
        <v>0</v>
      </c>
      <c r="CE1422">
        <v>0</v>
      </c>
      <c r="CF1422">
        <v>1</v>
      </c>
      <c r="CG1422">
        <v>0</v>
      </c>
      <c r="CH1422">
        <v>1</v>
      </c>
      <c r="CI1422">
        <v>0</v>
      </c>
      <c r="CJ1422">
        <v>1</v>
      </c>
      <c r="CK1422">
        <v>1</v>
      </c>
      <c r="CL1422">
        <v>0</v>
      </c>
      <c r="CM1422">
        <v>0</v>
      </c>
      <c r="CN1422">
        <v>0</v>
      </c>
      <c r="CO1422" s="17">
        <v>0</v>
      </c>
      <c r="CP1422">
        <v>1.02</v>
      </c>
      <c r="CQ1422">
        <v>494</v>
      </c>
      <c r="CR1422">
        <v>1</v>
      </c>
      <c r="CS1422">
        <v>0</v>
      </c>
      <c r="CT1422">
        <v>17</v>
      </c>
      <c r="CZ1422" s="33" t="s">
        <v>85</v>
      </c>
    </row>
    <row r="1423" spans="1:104" x14ac:dyDescent="0.25">
      <c r="A1423">
        <v>1422</v>
      </c>
      <c r="B1423">
        <v>89</v>
      </c>
      <c r="C1423" s="24" t="s">
        <v>4197</v>
      </c>
      <c r="D1423" s="12">
        <v>1.143462467922252</v>
      </c>
      <c r="E1423" s="13">
        <v>1.342325505821774</v>
      </c>
      <c r="F1423" s="7">
        <v>0.85185185185185186</v>
      </c>
      <c r="G1423" s="7">
        <f t="shared" si="344"/>
        <v>-0.19886303789952198</v>
      </c>
      <c r="H1423" s="15">
        <f t="shared" si="345"/>
        <v>2.485787973744026</v>
      </c>
      <c r="I1423" s="11">
        <f t="shared" si="339"/>
        <v>1.0562895063906431E-2</v>
      </c>
      <c r="J1423" s="32">
        <f t="shared" si="340"/>
        <v>1.2399920292411899E-2</v>
      </c>
      <c r="K1423" s="32">
        <f t="shared" si="341"/>
        <v>80.645679683275674</v>
      </c>
      <c r="L1423" s="8">
        <v>0</v>
      </c>
      <c r="M1423" s="9">
        <v>1</v>
      </c>
      <c r="N1423" s="8">
        <v>0</v>
      </c>
      <c r="O1423" s="9">
        <v>0</v>
      </c>
      <c r="P1423" s="9">
        <v>0</v>
      </c>
      <c r="Q1423" s="9">
        <v>1</v>
      </c>
      <c r="R1423" s="9">
        <v>0</v>
      </c>
      <c r="S1423" s="8">
        <v>6522</v>
      </c>
      <c r="T1423" s="9">
        <v>18</v>
      </c>
      <c r="U1423" s="9">
        <f t="shared" si="346"/>
        <v>6503</v>
      </c>
      <c r="V1423" s="9">
        <f t="shared" si="347"/>
        <v>36</v>
      </c>
      <c r="W1423" s="7">
        <v>13</v>
      </c>
      <c r="X1423" s="7">
        <v>5.008</v>
      </c>
      <c r="Y1423" s="9">
        <v>0</v>
      </c>
      <c r="Z1423" s="9">
        <v>1</v>
      </c>
      <c r="AA1423" s="9">
        <v>1</v>
      </c>
      <c r="AB1423" s="9">
        <v>0</v>
      </c>
      <c r="AC1423" s="9">
        <v>0</v>
      </c>
      <c r="AD1423" s="29">
        <v>0</v>
      </c>
      <c r="AE1423" s="9">
        <v>0</v>
      </c>
      <c r="AF1423" s="9">
        <v>0</v>
      </c>
      <c r="AG1423" s="29">
        <v>1</v>
      </c>
      <c r="AH1423" s="9">
        <v>0</v>
      </c>
      <c r="AI1423" s="29">
        <v>1</v>
      </c>
      <c r="AJ1423" s="20">
        <v>1986</v>
      </c>
      <c r="AK1423" s="32">
        <v>1.25E-3</v>
      </c>
      <c r="AL1423" s="32">
        <v>1.25E-3</v>
      </c>
      <c r="AM1423" s="32">
        <f t="shared" si="343"/>
        <v>0.65100000000000002</v>
      </c>
      <c r="AN1423" s="42">
        <v>0.34649999999999997</v>
      </c>
      <c r="AO1423" s="41" t="s">
        <v>98</v>
      </c>
      <c r="AP1423" s="17" t="s">
        <v>98</v>
      </c>
      <c r="AQ1423">
        <v>0.52980000000000005</v>
      </c>
      <c r="AR1423" s="39">
        <f t="shared" si="334"/>
        <v>0.47019999999999995</v>
      </c>
      <c r="AS1423" t="s">
        <v>98</v>
      </c>
      <c r="AT1423" s="39" t="s">
        <v>98</v>
      </c>
      <c r="AU1423">
        <v>0</v>
      </c>
      <c r="AV1423" s="17">
        <v>1</v>
      </c>
      <c r="AW1423" t="s">
        <v>98</v>
      </c>
      <c r="AX1423" s="17" t="s">
        <v>98</v>
      </c>
      <c r="AY1423" s="17" t="s">
        <v>233</v>
      </c>
      <c r="AZ1423">
        <v>1</v>
      </c>
      <c r="BA1423">
        <v>0</v>
      </c>
      <c r="BB1423">
        <v>0</v>
      </c>
      <c r="BC1423">
        <v>0</v>
      </c>
      <c r="BD1423">
        <v>0</v>
      </c>
      <c r="BE1423">
        <v>0</v>
      </c>
      <c r="BF1423" s="17">
        <v>0</v>
      </c>
      <c r="BG1423">
        <v>1</v>
      </c>
      <c r="BH1423">
        <v>0</v>
      </c>
      <c r="BI1423" s="17">
        <v>0</v>
      </c>
      <c r="BJ1423">
        <v>22873</v>
      </c>
      <c r="BK1423">
        <v>17226</v>
      </c>
      <c r="BL1423" s="90">
        <v>32</v>
      </c>
      <c r="BM1423">
        <v>1</v>
      </c>
      <c r="BN1423">
        <v>0</v>
      </c>
      <c r="BO1423">
        <v>0</v>
      </c>
      <c r="BP1423">
        <v>0</v>
      </c>
      <c r="BQ1423">
        <v>0</v>
      </c>
      <c r="BR1423">
        <v>0</v>
      </c>
      <c r="BS1423">
        <v>0</v>
      </c>
      <c r="BT1423" s="17">
        <v>0</v>
      </c>
      <c r="BU1423">
        <v>1</v>
      </c>
      <c r="BV1423">
        <v>0</v>
      </c>
      <c r="BW1423">
        <v>0</v>
      </c>
      <c r="BX1423" s="17">
        <v>0</v>
      </c>
      <c r="BY1423">
        <v>0</v>
      </c>
      <c r="BZ1423">
        <v>0</v>
      </c>
      <c r="CA1423">
        <v>0</v>
      </c>
      <c r="CB1423">
        <v>0</v>
      </c>
      <c r="CC1423" s="17">
        <v>0</v>
      </c>
      <c r="CD1423">
        <v>0</v>
      </c>
      <c r="CE1423">
        <v>0</v>
      </c>
      <c r="CF1423">
        <v>1</v>
      </c>
      <c r="CG1423">
        <v>0</v>
      </c>
      <c r="CH1423">
        <v>1</v>
      </c>
      <c r="CI1423">
        <v>0</v>
      </c>
      <c r="CJ1423">
        <v>1</v>
      </c>
      <c r="CK1423">
        <v>1</v>
      </c>
      <c r="CL1423">
        <v>0</v>
      </c>
      <c r="CM1423">
        <v>0</v>
      </c>
      <c r="CN1423">
        <v>0</v>
      </c>
      <c r="CO1423" s="17">
        <v>0</v>
      </c>
      <c r="CP1423">
        <v>1.02</v>
      </c>
      <c r="CQ1423">
        <v>494</v>
      </c>
      <c r="CR1423">
        <v>1</v>
      </c>
      <c r="CS1423">
        <v>0</v>
      </c>
      <c r="CT1423">
        <v>17</v>
      </c>
      <c r="CZ1423" s="33" t="s">
        <v>85</v>
      </c>
    </row>
    <row r="1424" spans="1:104" x14ac:dyDescent="0.25">
      <c r="A1424">
        <v>1423</v>
      </c>
      <c r="B1424">
        <v>89</v>
      </c>
      <c r="C1424" s="24" t="s">
        <v>4197</v>
      </c>
      <c r="D1424" s="12">
        <v>3.97114984456024</v>
      </c>
      <c r="E1424" s="13">
        <v>1.1276104496899451</v>
      </c>
      <c r="F1424" s="7">
        <v>3.5217391304347831</v>
      </c>
      <c r="G1424" s="7">
        <f t="shared" si="344"/>
        <v>2.8435393948702949</v>
      </c>
      <c r="H1424" s="15">
        <f t="shared" si="345"/>
        <v>5.0987602942501855</v>
      </c>
      <c r="I1424" s="11">
        <f t="shared" si="339"/>
        <v>4.3630134610473811E-2</v>
      </c>
      <c r="J1424" s="32">
        <f t="shared" si="340"/>
        <v>1.2388803654825895E-2</v>
      </c>
      <c r="K1424" s="32">
        <f t="shared" si="341"/>
        <v>80.718044119656639</v>
      </c>
      <c r="L1424" s="8">
        <v>0</v>
      </c>
      <c r="M1424" s="9">
        <v>1</v>
      </c>
      <c r="N1424" s="8">
        <v>0</v>
      </c>
      <c r="O1424" s="9">
        <v>0</v>
      </c>
      <c r="P1424" s="9">
        <v>0</v>
      </c>
      <c r="Q1424" s="9">
        <v>1</v>
      </c>
      <c r="R1424" s="9">
        <v>0</v>
      </c>
      <c r="S1424" s="8">
        <v>6522</v>
      </c>
      <c r="T1424" s="9">
        <v>18</v>
      </c>
      <c r="U1424" s="9">
        <f t="shared" si="346"/>
        <v>6503</v>
      </c>
      <c r="V1424" s="9">
        <f t="shared" si="347"/>
        <v>36</v>
      </c>
      <c r="W1424" s="7">
        <v>13</v>
      </c>
      <c r="X1424" s="7">
        <v>5.008</v>
      </c>
      <c r="Y1424" s="9">
        <v>0</v>
      </c>
      <c r="Z1424" s="9">
        <v>1</v>
      </c>
      <c r="AA1424" s="9">
        <v>1</v>
      </c>
      <c r="AB1424" s="9">
        <v>0</v>
      </c>
      <c r="AC1424" s="9">
        <v>0</v>
      </c>
      <c r="AD1424" s="29">
        <v>0</v>
      </c>
      <c r="AE1424" s="9">
        <v>0</v>
      </c>
      <c r="AF1424" s="9">
        <v>0</v>
      </c>
      <c r="AG1424" s="29">
        <v>1</v>
      </c>
      <c r="AH1424" s="9">
        <v>0</v>
      </c>
      <c r="AI1424" s="29">
        <v>1</v>
      </c>
      <c r="AJ1424" s="20">
        <v>1986</v>
      </c>
      <c r="AK1424" s="32">
        <v>1.25E-3</v>
      </c>
      <c r="AL1424" s="32">
        <v>1.25E-3</v>
      </c>
      <c r="AM1424" s="32">
        <f t="shared" si="343"/>
        <v>0.65100000000000002</v>
      </c>
      <c r="AN1424" s="42">
        <v>0.34649999999999997</v>
      </c>
      <c r="AO1424" s="41" t="s">
        <v>98</v>
      </c>
      <c r="AP1424" s="17" t="s">
        <v>98</v>
      </c>
      <c r="AQ1424">
        <v>0.52980000000000005</v>
      </c>
      <c r="AR1424" s="39">
        <f t="shared" si="334"/>
        <v>0.47019999999999995</v>
      </c>
      <c r="AS1424" t="s">
        <v>98</v>
      </c>
      <c r="AT1424" s="39" t="s">
        <v>98</v>
      </c>
      <c r="AU1424">
        <v>0</v>
      </c>
      <c r="AV1424" s="17">
        <v>1</v>
      </c>
      <c r="AW1424" t="s">
        <v>98</v>
      </c>
      <c r="AX1424" s="17" t="s">
        <v>98</v>
      </c>
      <c r="AY1424" s="17" t="s">
        <v>233</v>
      </c>
      <c r="AZ1424">
        <v>1</v>
      </c>
      <c r="BA1424">
        <v>0</v>
      </c>
      <c r="BB1424">
        <v>0</v>
      </c>
      <c r="BC1424">
        <v>0</v>
      </c>
      <c r="BD1424">
        <v>0</v>
      </c>
      <c r="BE1424">
        <v>0</v>
      </c>
      <c r="BF1424" s="17">
        <v>0</v>
      </c>
      <c r="BG1424">
        <v>1</v>
      </c>
      <c r="BH1424">
        <v>0</v>
      </c>
      <c r="BI1424" s="17">
        <v>0</v>
      </c>
      <c r="BJ1424">
        <v>22873</v>
      </c>
      <c r="BK1424">
        <v>17226</v>
      </c>
      <c r="BL1424" s="90">
        <v>32</v>
      </c>
      <c r="BM1424">
        <v>1</v>
      </c>
      <c r="BN1424">
        <v>0</v>
      </c>
      <c r="BO1424">
        <v>0</v>
      </c>
      <c r="BP1424">
        <v>0</v>
      </c>
      <c r="BQ1424">
        <v>0</v>
      </c>
      <c r="BR1424">
        <v>0</v>
      </c>
      <c r="BS1424">
        <v>0</v>
      </c>
      <c r="BT1424" s="17">
        <v>0</v>
      </c>
      <c r="BU1424">
        <v>1</v>
      </c>
      <c r="BV1424">
        <v>0</v>
      </c>
      <c r="BW1424">
        <v>0</v>
      </c>
      <c r="BX1424" s="17">
        <v>0</v>
      </c>
      <c r="BY1424">
        <v>0</v>
      </c>
      <c r="BZ1424">
        <v>0</v>
      </c>
      <c r="CA1424">
        <v>0</v>
      </c>
      <c r="CB1424">
        <v>0</v>
      </c>
      <c r="CC1424" s="17">
        <v>0</v>
      </c>
      <c r="CD1424">
        <v>0</v>
      </c>
      <c r="CE1424">
        <v>0</v>
      </c>
      <c r="CF1424">
        <v>1</v>
      </c>
      <c r="CG1424">
        <v>0</v>
      </c>
      <c r="CH1424">
        <v>1</v>
      </c>
      <c r="CI1424">
        <v>0</v>
      </c>
      <c r="CJ1424">
        <v>1</v>
      </c>
      <c r="CK1424">
        <v>1</v>
      </c>
      <c r="CL1424">
        <v>0</v>
      </c>
      <c r="CM1424">
        <v>0</v>
      </c>
      <c r="CN1424">
        <v>0</v>
      </c>
      <c r="CO1424" s="17">
        <v>0</v>
      </c>
      <c r="CP1424">
        <v>1.02</v>
      </c>
      <c r="CQ1424">
        <v>494</v>
      </c>
      <c r="CR1424">
        <v>1</v>
      </c>
      <c r="CS1424">
        <v>0</v>
      </c>
      <c r="CT1424">
        <v>17</v>
      </c>
      <c r="CZ1424" s="33" t="s">
        <v>85</v>
      </c>
    </row>
    <row r="1425" spans="1:104" x14ac:dyDescent="0.25">
      <c r="A1425">
        <v>1424</v>
      </c>
      <c r="B1425">
        <v>89</v>
      </c>
      <c r="C1425" s="24" t="s">
        <v>4197</v>
      </c>
      <c r="D1425" s="12">
        <v>4.4228311186168989</v>
      </c>
      <c r="E1425" s="13">
        <v>0.63183301694527128</v>
      </c>
      <c r="F1425" s="7">
        <v>7</v>
      </c>
      <c r="G1425" s="7">
        <f t="shared" si="344"/>
        <v>3.7909981016716277</v>
      </c>
      <c r="H1425" s="15">
        <f t="shared" si="345"/>
        <v>5.0546641355621702</v>
      </c>
      <c r="I1425" s="11">
        <f t="shared" si="339"/>
        <v>8.647908694379515E-2</v>
      </c>
      <c r="J1425" s="32">
        <f t="shared" si="340"/>
        <v>1.2354155277685019E-2</v>
      </c>
      <c r="K1425" s="32">
        <f t="shared" si="341"/>
        <v>80.944425379392257</v>
      </c>
      <c r="L1425" s="8">
        <v>0</v>
      </c>
      <c r="M1425" s="9">
        <v>1</v>
      </c>
      <c r="N1425" s="8">
        <v>0</v>
      </c>
      <c r="O1425" s="9">
        <v>0</v>
      </c>
      <c r="P1425" s="9">
        <v>0</v>
      </c>
      <c r="Q1425" s="9">
        <v>1</v>
      </c>
      <c r="R1425" s="9">
        <v>0</v>
      </c>
      <c r="S1425" s="8">
        <v>6522</v>
      </c>
      <c r="T1425" s="9">
        <v>18</v>
      </c>
      <c r="U1425" s="9">
        <f t="shared" si="346"/>
        <v>6503</v>
      </c>
      <c r="V1425" s="9">
        <f t="shared" si="347"/>
        <v>36</v>
      </c>
      <c r="W1425" s="7">
        <v>15</v>
      </c>
      <c r="X1425" s="7">
        <v>5.008</v>
      </c>
      <c r="Y1425" s="9">
        <v>0</v>
      </c>
      <c r="Z1425" s="9">
        <v>1</v>
      </c>
      <c r="AA1425" s="9">
        <v>1</v>
      </c>
      <c r="AB1425" s="9">
        <v>0</v>
      </c>
      <c r="AC1425" s="9">
        <v>0</v>
      </c>
      <c r="AD1425" s="29">
        <v>0</v>
      </c>
      <c r="AE1425" s="9">
        <v>0</v>
      </c>
      <c r="AF1425" s="9">
        <v>0</v>
      </c>
      <c r="AG1425" s="29">
        <v>1</v>
      </c>
      <c r="AH1425" s="9">
        <v>0</v>
      </c>
      <c r="AI1425" s="29">
        <v>1</v>
      </c>
      <c r="AJ1425" s="20">
        <v>1986</v>
      </c>
      <c r="AK1425" s="32">
        <v>1.25E-3</v>
      </c>
      <c r="AL1425" s="32">
        <v>1.25E-3</v>
      </c>
      <c r="AM1425" s="32">
        <f t="shared" si="343"/>
        <v>0.65100000000000002</v>
      </c>
      <c r="AN1425" s="42">
        <v>0.34649999999999997</v>
      </c>
      <c r="AO1425" s="41" t="s">
        <v>98</v>
      </c>
      <c r="AP1425" s="17" t="s">
        <v>98</v>
      </c>
      <c r="AQ1425">
        <v>0.52980000000000005</v>
      </c>
      <c r="AR1425" s="39">
        <f t="shared" si="334"/>
        <v>0.47019999999999995</v>
      </c>
      <c r="AS1425" t="s">
        <v>98</v>
      </c>
      <c r="AT1425" s="39" t="s">
        <v>98</v>
      </c>
      <c r="AU1425">
        <v>0</v>
      </c>
      <c r="AV1425" s="17">
        <v>1</v>
      </c>
      <c r="AW1425" t="s">
        <v>98</v>
      </c>
      <c r="AX1425" s="17" t="s">
        <v>98</v>
      </c>
      <c r="AY1425" s="17" t="s">
        <v>233</v>
      </c>
      <c r="AZ1425">
        <v>1</v>
      </c>
      <c r="BA1425">
        <v>0</v>
      </c>
      <c r="BB1425">
        <v>0</v>
      </c>
      <c r="BC1425">
        <v>0</v>
      </c>
      <c r="BD1425">
        <v>0</v>
      </c>
      <c r="BE1425">
        <v>0</v>
      </c>
      <c r="BF1425" s="17">
        <v>0</v>
      </c>
      <c r="BG1425">
        <v>1</v>
      </c>
      <c r="BH1425">
        <v>0</v>
      </c>
      <c r="BI1425" s="17">
        <v>0</v>
      </c>
      <c r="BJ1425">
        <v>22873</v>
      </c>
      <c r="BK1425">
        <v>17226</v>
      </c>
      <c r="BL1425" s="90">
        <v>32</v>
      </c>
      <c r="BM1425">
        <v>1</v>
      </c>
      <c r="BN1425">
        <v>0</v>
      </c>
      <c r="BO1425">
        <v>0</v>
      </c>
      <c r="BP1425">
        <v>0</v>
      </c>
      <c r="BQ1425">
        <v>0</v>
      </c>
      <c r="BR1425">
        <v>0</v>
      </c>
      <c r="BS1425">
        <v>0</v>
      </c>
      <c r="BT1425" s="17">
        <v>0</v>
      </c>
      <c r="BU1425">
        <v>1</v>
      </c>
      <c r="BV1425">
        <v>0</v>
      </c>
      <c r="BW1425">
        <v>0</v>
      </c>
      <c r="BX1425" s="17">
        <v>0</v>
      </c>
      <c r="BY1425">
        <v>0</v>
      </c>
      <c r="BZ1425">
        <v>0</v>
      </c>
      <c r="CA1425">
        <v>0</v>
      </c>
      <c r="CB1425">
        <v>0</v>
      </c>
      <c r="CC1425" s="17">
        <v>0</v>
      </c>
      <c r="CD1425">
        <v>0</v>
      </c>
      <c r="CE1425">
        <v>0</v>
      </c>
      <c r="CF1425">
        <v>1</v>
      </c>
      <c r="CG1425">
        <v>0</v>
      </c>
      <c r="CH1425">
        <v>1</v>
      </c>
      <c r="CI1425">
        <v>0</v>
      </c>
      <c r="CJ1425">
        <v>1</v>
      </c>
      <c r="CK1425">
        <v>1</v>
      </c>
      <c r="CL1425">
        <v>0</v>
      </c>
      <c r="CM1425">
        <v>0</v>
      </c>
      <c r="CN1425">
        <v>0</v>
      </c>
      <c r="CO1425" s="17">
        <v>0</v>
      </c>
      <c r="CP1425">
        <v>1.02</v>
      </c>
      <c r="CQ1425">
        <v>494</v>
      </c>
      <c r="CR1425">
        <v>1</v>
      </c>
      <c r="CS1425">
        <v>0</v>
      </c>
      <c r="CT1425">
        <v>17</v>
      </c>
      <c r="CZ1425" s="33" t="s">
        <v>85</v>
      </c>
    </row>
    <row r="1426" spans="1:104" x14ac:dyDescent="0.25">
      <c r="A1426">
        <v>1425</v>
      </c>
      <c r="B1426">
        <v>89</v>
      </c>
      <c r="C1426" s="24" t="s">
        <v>4197</v>
      </c>
      <c r="D1426" s="12">
        <v>3.6932333398746349</v>
      </c>
      <c r="E1426" s="13">
        <v>0.43449803998525133</v>
      </c>
      <c r="F1426" s="7">
        <v>8.4999999999999982</v>
      </c>
      <c r="G1426" s="7">
        <f t="shared" si="344"/>
        <v>3.2587352998893837</v>
      </c>
      <c r="H1426" s="15">
        <f t="shared" si="345"/>
        <v>4.1277313798598865</v>
      </c>
      <c r="I1426" s="11">
        <f t="shared" si="339"/>
        <v>0.1048244978740621</v>
      </c>
      <c r="J1426" s="32">
        <f t="shared" si="340"/>
        <v>1.2332293867536722E-2</v>
      </c>
      <c r="K1426" s="32">
        <f t="shared" si="341"/>
        <v>81.08791525252083</v>
      </c>
      <c r="L1426" s="8">
        <v>0</v>
      </c>
      <c r="M1426" s="9">
        <v>1</v>
      </c>
      <c r="N1426" s="8">
        <v>0</v>
      </c>
      <c r="O1426" s="9">
        <v>0</v>
      </c>
      <c r="P1426" s="9">
        <v>0</v>
      </c>
      <c r="Q1426" s="9">
        <v>1</v>
      </c>
      <c r="R1426" s="9">
        <v>0</v>
      </c>
      <c r="S1426" s="8">
        <v>6522</v>
      </c>
      <c r="T1426" s="9">
        <v>18</v>
      </c>
      <c r="U1426" s="9">
        <f t="shared" si="346"/>
        <v>6503</v>
      </c>
      <c r="V1426" s="9">
        <f t="shared" si="347"/>
        <v>36</v>
      </c>
      <c r="W1426" s="7">
        <v>17</v>
      </c>
      <c r="X1426" s="7">
        <v>5.008</v>
      </c>
      <c r="Y1426" s="9">
        <v>0</v>
      </c>
      <c r="Z1426" s="9">
        <v>1</v>
      </c>
      <c r="AA1426" s="9">
        <v>1</v>
      </c>
      <c r="AB1426" s="9">
        <v>0</v>
      </c>
      <c r="AC1426" s="9">
        <v>0</v>
      </c>
      <c r="AD1426" s="29">
        <v>0</v>
      </c>
      <c r="AE1426" s="9">
        <v>0</v>
      </c>
      <c r="AF1426" s="9">
        <v>0</v>
      </c>
      <c r="AG1426" s="29">
        <v>1</v>
      </c>
      <c r="AH1426" s="9">
        <v>0</v>
      </c>
      <c r="AI1426" s="29">
        <v>1</v>
      </c>
      <c r="AJ1426" s="20">
        <v>1986</v>
      </c>
      <c r="AK1426" s="32">
        <v>3.0000000000000001E-3</v>
      </c>
      <c r="AL1426" s="32">
        <v>3.0000000000000001E-3</v>
      </c>
      <c r="AM1426" s="32">
        <f t="shared" si="343"/>
        <v>0.64149999999999996</v>
      </c>
      <c r="AN1426" s="42">
        <v>0.35249999999999998</v>
      </c>
      <c r="AO1426" s="41" t="s">
        <v>98</v>
      </c>
      <c r="AP1426" s="17" t="s">
        <v>98</v>
      </c>
      <c r="AQ1426">
        <v>0.52980000000000005</v>
      </c>
      <c r="AR1426" s="39">
        <f t="shared" si="334"/>
        <v>0.47019999999999995</v>
      </c>
      <c r="AS1426" t="s">
        <v>98</v>
      </c>
      <c r="AT1426" s="39" t="s">
        <v>98</v>
      </c>
      <c r="AU1426">
        <v>0</v>
      </c>
      <c r="AV1426" s="17">
        <v>1</v>
      </c>
      <c r="AW1426" t="s">
        <v>98</v>
      </c>
      <c r="AX1426" s="17" t="s">
        <v>98</v>
      </c>
      <c r="AY1426" s="17" t="s">
        <v>233</v>
      </c>
      <c r="AZ1426">
        <v>1</v>
      </c>
      <c r="BA1426">
        <v>0</v>
      </c>
      <c r="BB1426">
        <v>0</v>
      </c>
      <c r="BC1426">
        <v>0</v>
      </c>
      <c r="BD1426">
        <v>0</v>
      </c>
      <c r="BE1426">
        <v>0</v>
      </c>
      <c r="BF1426" s="17">
        <v>0</v>
      </c>
      <c r="BG1426">
        <v>1</v>
      </c>
      <c r="BH1426">
        <v>0</v>
      </c>
      <c r="BI1426" s="17">
        <v>0</v>
      </c>
      <c r="BJ1426">
        <v>22873</v>
      </c>
      <c r="BK1426">
        <v>17226</v>
      </c>
      <c r="BL1426" s="90">
        <v>32</v>
      </c>
      <c r="BM1426">
        <v>1</v>
      </c>
      <c r="BN1426">
        <v>0</v>
      </c>
      <c r="BO1426">
        <v>0</v>
      </c>
      <c r="BP1426">
        <v>0</v>
      </c>
      <c r="BQ1426">
        <v>0</v>
      </c>
      <c r="BR1426">
        <v>0</v>
      </c>
      <c r="BS1426">
        <v>0</v>
      </c>
      <c r="BT1426" s="17">
        <v>0</v>
      </c>
      <c r="BU1426">
        <v>1</v>
      </c>
      <c r="BV1426">
        <v>0</v>
      </c>
      <c r="BW1426">
        <v>0</v>
      </c>
      <c r="BX1426" s="17">
        <v>0</v>
      </c>
      <c r="BY1426">
        <v>0</v>
      </c>
      <c r="BZ1426">
        <v>0</v>
      </c>
      <c r="CA1426">
        <v>0</v>
      </c>
      <c r="CB1426">
        <v>0</v>
      </c>
      <c r="CC1426" s="17">
        <v>0</v>
      </c>
      <c r="CD1426">
        <v>0</v>
      </c>
      <c r="CE1426">
        <v>0</v>
      </c>
      <c r="CF1426">
        <v>1</v>
      </c>
      <c r="CG1426">
        <v>0</v>
      </c>
      <c r="CH1426">
        <v>1</v>
      </c>
      <c r="CI1426">
        <v>0</v>
      </c>
      <c r="CJ1426">
        <v>1</v>
      </c>
      <c r="CK1426">
        <v>1</v>
      </c>
      <c r="CL1426">
        <v>0</v>
      </c>
      <c r="CM1426">
        <v>0</v>
      </c>
      <c r="CN1426">
        <v>0</v>
      </c>
      <c r="CO1426" s="17">
        <v>0</v>
      </c>
      <c r="CP1426">
        <v>1.02</v>
      </c>
      <c r="CQ1426">
        <v>494</v>
      </c>
      <c r="CR1426">
        <v>1</v>
      </c>
      <c r="CS1426">
        <v>0</v>
      </c>
      <c r="CT1426">
        <v>17</v>
      </c>
      <c r="CZ1426" s="33" t="s">
        <v>85</v>
      </c>
    </row>
    <row r="1427" spans="1:104" x14ac:dyDescent="0.25">
      <c r="A1427">
        <v>1426</v>
      </c>
      <c r="B1427">
        <v>89</v>
      </c>
      <c r="C1427" s="24" t="s">
        <v>4197</v>
      </c>
      <c r="D1427" s="12">
        <v>4.1153206785629726</v>
      </c>
      <c r="E1427" s="13">
        <v>1.077822082480778</v>
      </c>
      <c r="F1427" s="7">
        <v>3.8181818181818188</v>
      </c>
      <c r="G1427" s="7">
        <f t="shared" si="344"/>
        <v>3.0374985960821945</v>
      </c>
      <c r="H1427" s="15">
        <f t="shared" si="345"/>
        <v>5.1931427610437506</v>
      </c>
      <c r="I1427" s="11">
        <f t="shared" si="339"/>
        <v>4.7447935274824424E-2</v>
      </c>
      <c r="J1427" s="32">
        <f t="shared" si="340"/>
        <v>1.2426840191025442E-2</v>
      </c>
      <c r="K1427" s="32">
        <f t="shared" si="341"/>
        <v>80.47097931799199</v>
      </c>
      <c r="L1427" s="8">
        <v>0</v>
      </c>
      <c r="M1427" s="9">
        <v>1</v>
      </c>
      <c r="N1427" s="8">
        <v>0</v>
      </c>
      <c r="O1427" s="9">
        <v>0</v>
      </c>
      <c r="P1427" s="9">
        <v>0</v>
      </c>
      <c r="Q1427" s="9">
        <v>1</v>
      </c>
      <c r="R1427" s="9">
        <v>0</v>
      </c>
      <c r="S1427" s="8">
        <v>6476</v>
      </c>
      <c r="T1427" s="9">
        <v>14</v>
      </c>
      <c r="U1427" s="9">
        <f t="shared" si="346"/>
        <v>6461</v>
      </c>
      <c r="V1427" s="9">
        <f t="shared" si="347"/>
        <v>36</v>
      </c>
      <c r="W1427" s="7">
        <v>13</v>
      </c>
      <c r="X1427" s="7">
        <v>5.008</v>
      </c>
      <c r="Y1427" s="9">
        <v>0</v>
      </c>
      <c r="Z1427" s="9">
        <v>1</v>
      </c>
      <c r="AA1427" s="9">
        <v>1</v>
      </c>
      <c r="AB1427" s="9">
        <v>0</v>
      </c>
      <c r="AC1427" s="9">
        <v>0</v>
      </c>
      <c r="AD1427" s="29">
        <v>0</v>
      </c>
      <c r="AE1427" s="9">
        <v>0</v>
      </c>
      <c r="AF1427" s="9">
        <v>0</v>
      </c>
      <c r="AG1427" s="29">
        <v>1</v>
      </c>
      <c r="AH1427" s="9">
        <v>0</v>
      </c>
      <c r="AI1427" s="29">
        <v>1</v>
      </c>
      <c r="AJ1427" s="20">
        <v>2000</v>
      </c>
      <c r="AK1427" s="32">
        <v>3.0000000000000001E-3</v>
      </c>
      <c r="AL1427" s="32">
        <v>3.0000000000000001E-3</v>
      </c>
      <c r="AM1427" s="32">
        <f t="shared" si="343"/>
        <v>0.64149999999999996</v>
      </c>
      <c r="AN1427" s="42">
        <v>0.35249999999999998</v>
      </c>
      <c r="AO1427" s="41" t="s">
        <v>98</v>
      </c>
      <c r="AP1427" s="17" t="s">
        <v>98</v>
      </c>
      <c r="AQ1427">
        <v>0.49149999999999999</v>
      </c>
      <c r="AR1427" s="39">
        <f t="shared" si="334"/>
        <v>0.50849999999999995</v>
      </c>
      <c r="AS1427" t="s">
        <v>98</v>
      </c>
      <c r="AT1427" s="39" t="s">
        <v>98</v>
      </c>
      <c r="AU1427">
        <v>0</v>
      </c>
      <c r="AV1427" s="17">
        <v>1</v>
      </c>
      <c r="AW1427" t="s">
        <v>98</v>
      </c>
      <c r="AX1427" s="17" t="s">
        <v>98</v>
      </c>
      <c r="AY1427" s="17" t="s">
        <v>233</v>
      </c>
      <c r="AZ1427">
        <v>1</v>
      </c>
      <c r="BA1427">
        <v>0</v>
      </c>
      <c r="BB1427">
        <v>0</v>
      </c>
      <c r="BC1427">
        <v>0</v>
      </c>
      <c r="BD1427">
        <v>0</v>
      </c>
      <c r="BE1427">
        <v>0</v>
      </c>
      <c r="BF1427" s="17">
        <v>0</v>
      </c>
      <c r="BG1427">
        <v>1</v>
      </c>
      <c r="BH1427">
        <v>0</v>
      </c>
      <c r="BI1427" s="17">
        <v>0</v>
      </c>
      <c r="BJ1427">
        <v>31669</v>
      </c>
      <c r="BK1427">
        <v>16856</v>
      </c>
      <c r="BL1427" s="90">
        <v>24</v>
      </c>
      <c r="BM1427">
        <v>1</v>
      </c>
      <c r="BN1427">
        <v>0</v>
      </c>
      <c r="BO1427">
        <v>0</v>
      </c>
      <c r="BP1427">
        <v>0</v>
      </c>
      <c r="BQ1427">
        <v>0</v>
      </c>
      <c r="BR1427">
        <v>0</v>
      </c>
      <c r="BS1427">
        <v>0</v>
      </c>
      <c r="BT1427" s="17">
        <v>0</v>
      </c>
      <c r="BU1427">
        <v>1</v>
      </c>
      <c r="BV1427">
        <v>0</v>
      </c>
      <c r="BW1427">
        <v>0</v>
      </c>
      <c r="BX1427" s="17">
        <v>0</v>
      </c>
      <c r="BY1427">
        <v>0</v>
      </c>
      <c r="BZ1427">
        <v>0</v>
      </c>
      <c r="CA1427">
        <v>0</v>
      </c>
      <c r="CB1427">
        <v>0</v>
      </c>
      <c r="CC1427" s="17">
        <v>0</v>
      </c>
      <c r="CD1427">
        <v>0</v>
      </c>
      <c r="CE1427">
        <v>0</v>
      </c>
      <c r="CF1427">
        <v>1</v>
      </c>
      <c r="CG1427">
        <v>0</v>
      </c>
      <c r="CH1427">
        <v>1</v>
      </c>
      <c r="CI1427">
        <v>0</v>
      </c>
      <c r="CJ1427">
        <v>1</v>
      </c>
      <c r="CK1427">
        <v>1</v>
      </c>
      <c r="CL1427">
        <v>0</v>
      </c>
      <c r="CM1427">
        <v>0</v>
      </c>
      <c r="CN1427">
        <v>0</v>
      </c>
      <c r="CO1427" s="17">
        <v>0</v>
      </c>
      <c r="CP1427">
        <v>1.02</v>
      </c>
      <c r="CQ1427">
        <v>494</v>
      </c>
      <c r="CR1427">
        <v>1</v>
      </c>
      <c r="CS1427">
        <v>0</v>
      </c>
      <c r="CT1427">
        <v>17</v>
      </c>
      <c r="CZ1427" s="33" t="s">
        <v>85</v>
      </c>
    </row>
    <row r="1428" spans="1:104" x14ac:dyDescent="0.25">
      <c r="A1428">
        <v>1427</v>
      </c>
      <c r="B1428">
        <v>89</v>
      </c>
      <c r="C1428" s="24" t="s">
        <v>4197</v>
      </c>
      <c r="D1428" s="12">
        <v>3.5374328443582792</v>
      </c>
      <c r="E1428" s="13">
        <v>0.83522719936237166</v>
      </c>
      <c r="F1428" s="7">
        <v>4.235294117647058</v>
      </c>
      <c r="G1428" s="7">
        <f t="shared" si="344"/>
        <v>2.7022056449959075</v>
      </c>
      <c r="H1428" s="15">
        <f t="shared" si="345"/>
        <v>4.3726600437206509</v>
      </c>
      <c r="I1428" s="11">
        <f t="shared" si="339"/>
        <v>5.2617677231538242E-2</v>
      </c>
      <c r="J1428" s="32">
        <f t="shared" si="340"/>
        <v>1.242361823522431E-2</v>
      </c>
      <c r="K1428" s="32">
        <f t="shared" si="341"/>
        <v>80.491848756647258</v>
      </c>
      <c r="L1428" s="8">
        <v>0</v>
      </c>
      <c r="M1428" s="9">
        <v>1</v>
      </c>
      <c r="N1428" s="8">
        <v>0</v>
      </c>
      <c r="O1428" s="9">
        <v>0</v>
      </c>
      <c r="P1428" s="9">
        <v>0</v>
      </c>
      <c r="Q1428" s="9">
        <v>1</v>
      </c>
      <c r="R1428" s="9">
        <v>0</v>
      </c>
      <c r="S1428" s="8">
        <v>6476</v>
      </c>
      <c r="T1428" s="9">
        <v>14</v>
      </c>
      <c r="U1428" s="9">
        <f t="shared" si="346"/>
        <v>6461</v>
      </c>
      <c r="V1428" s="9">
        <f t="shared" si="347"/>
        <v>36</v>
      </c>
      <c r="W1428" s="7">
        <v>13</v>
      </c>
      <c r="X1428" s="7">
        <v>5.008</v>
      </c>
      <c r="Y1428" s="9">
        <v>0</v>
      </c>
      <c r="Z1428" s="9">
        <v>1</v>
      </c>
      <c r="AA1428" s="9">
        <v>1</v>
      </c>
      <c r="AB1428" s="9">
        <v>0</v>
      </c>
      <c r="AC1428" s="9">
        <v>0</v>
      </c>
      <c r="AD1428" s="29">
        <v>0</v>
      </c>
      <c r="AE1428" s="9">
        <v>0</v>
      </c>
      <c r="AF1428" s="9">
        <v>0</v>
      </c>
      <c r="AG1428" s="29">
        <v>1</v>
      </c>
      <c r="AH1428" s="9">
        <v>0</v>
      </c>
      <c r="AI1428" s="29">
        <v>1</v>
      </c>
      <c r="AJ1428" s="20">
        <v>2000</v>
      </c>
      <c r="AK1428" s="32">
        <v>3.0000000000000001E-3</v>
      </c>
      <c r="AL1428" s="32">
        <v>3.0000000000000001E-3</v>
      </c>
      <c r="AM1428" s="32">
        <f t="shared" si="343"/>
        <v>0.64149999999999996</v>
      </c>
      <c r="AN1428" s="42">
        <v>0.35249999999999998</v>
      </c>
      <c r="AO1428" s="41" t="s">
        <v>98</v>
      </c>
      <c r="AP1428" s="17" t="s">
        <v>98</v>
      </c>
      <c r="AQ1428">
        <v>0.49149999999999999</v>
      </c>
      <c r="AR1428" s="39">
        <f t="shared" si="334"/>
        <v>0.50849999999999995</v>
      </c>
      <c r="AS1428" t="s">
        <v>98</v>
      </c>
      <c r="AT1428" s="39" t="s">
        <v>98</v>
      </c>
      <c r="AU1428">
        <v>0</v>
      </c>
      <c r="AV1428" s="17">
        <v>1</v>
      </c>
      <c r="AW1428" t="s">
        <v>98</v>
      </c>
      <c r="AX1428" s="17" t="s">
        <v>98</v>
      </c>
      <c r="AY1428" s="17" t="s">
        <v>233</v>
      </c>
      <c r="AZ1428">
        <v>1</v>
      </c>
      <c r="BA1428">
        <v>0</v>
      </c>
      <c r="BB1428">
        <v>0</v>
      </c>
      <c r="BC1428">
        <v>0</v>
      </c>
      <c r="BD1428">
        <v>0</v>
      </c>
      <c r="BE1428">
        <v>0</v>
      </c>
      <c r="BF1428" s="17">
        <v>0</v>
      </c>
      <c r="BG1428">
        <v>1</v>
      </c>
      <c r="BH1428">
        <v>0</v>
      </c>
      <c r="BI1428" s="17">
        <v>0</v>
      </c>
      <c r="BJ1428">
        <v>31669</v>
      </c>
      <c r="BK1428">
        <v>16856</v>
      </c>
      <c r="BL1428" s="90">
        <v>24</v>
      </c>
      <c r="BM1428">
        <v>1</v>
      </c>
      <c r="BN1428">
        <v>0</v>
      </c>
      <c r="BO1428">
        <v>0</v>
      </c>
      <c r="BP1428">
        <v>0</v>
      </c>
      <c r="BQ1428">
        <v>0</v>
      </c>
      <c r="BR1428">
        <v>0</v>
      </c>
      <c r="BS1428">
        <v>0</v>
      </c>
      <c r="BT1428" s="17">
        <v>0</v>
      </c>
      <c r="BU1428">
        <v>1</v>
      </c>
      <c r="BV1428">
        <v>0</v>
      </c>
      <c r="BW1428">
        <v>0</v>
      </c>
      <c r="BX1428" s="17">
        <v>0</v>
      </c>
      <c r="BY1428">
        <v>0</v>
      </c>
      <c r="BZ1428">
        <v>0</v>
      </c>
      <c r="CA1428">
        <v>0</v>
      </c>
      <c r="CB1428">
        <v>0</v>
      </c>
      <c r="CC1428" s="17">
        <v>0</v>
      </c>
      <c r="CD1428">
        <v>0</v>
      </c>
      <c r="CE1428">
        <v>0</v>
      </c>
      <c r="CF1428">
        <v>1</v>
      </c>
      <c r="CG1428">
        <v>0</v>
      </c>
      <c r="CH1428">
        <v>1</v>
      </c>
      <c r="CI1428">
        <v>0</v>
      </c>
      <c r="CJ1428">
        <v>1</v>
      </c>
      <c r="CK1428">
        <v>1</v>
      </c>
      <c r="CL1428">
        <v>0</v>
      </c>
      <c r="CM1428">
        <v>0</v>
      </c>
      <c r="CN1428">
        <v>0</v>
      </c>
      <c r="CO1428" s="17">
        <v>0</v>
      </c>
      <c r="CP1428">
        <v>1.02</v>
      </c>
      <c r="CQ1428">
        <v>494</v>
      </c>
      <c r="CR1428">
        <v>1</v>
      </c>
      <c r="CS1428">
        <v>0</v>
      </c>
      <c r="CT1428">
        <v>17</v>
      </c>
      <c r="CZ1428" s="33" t="s">
        <v>85</v>
      </c>
    </row>
    <row r="1429" spans="1:104" x14ac:dyDescent="0.25">
      <c r="A1429">
        <v>1428</v>
      </c>
      <c r="B1429">
        <v>89</v>
      </c>
      <c r="C1429" s="24" t="s">
        <v>4197</v>
      </c>
      <c r="D1429" s="12">
        <v>5.6948060928972746</v>
      </c>
      <c r="E1429" s="13">
        <v>0.48222148367275319</v>
      </c>
      <c r="F1429" s="7">
        <v>11.80952380952381</v>
      </c>
      <c r="G1429" s="7">
        <f t="shared" si="344"/>
        <v>5.2125846092245212</v>
      </c>
      <c r="H1429" s="15">
        <f t="shared" si="345"/>
        <v>6.177027576570028</v>
      </c>
      <c r="I1429" s="11">
        <f t="shared" si="339"/>
        <v>0.14536007042141241</v>
      </c>
      <c r="J1429" s="32">
        <f t="shared" si="340"/>
        <v>1.2308715640522824E-2</v>
      </c>
      <c r="K1429" s="32">
        <f t="shared" si="341"/>
        <v>81.243244966013705</v>
      </c>
      <c r="L1429" s="8">
        <v>0</v>
      </c>
      <c r="M1429" s="9">
        <v>1</v>
      </c>
      <c r="N1429" s="8">
        <v>0</v>
      </c>
      <c r="O1429" s="9">
        <v>0</v>
      </c>
      <c r="P1429" s="9">
        <v>0</v>
      </c>
      <c r="Q1429" s="9">
        <v>1</v>
      </c>
      <c r="R1429" s="9">
        <v>0</v>
      </c>
      <c r="S1429" s="8">
        <v>6476</v>
      </c>
      <c r="T1429" s="9">
        <v>14</v>
      </c>
      <c r="U1429" s="9">
        <f t="shared" si="346"/>
        <v>6461</v>
      </c>
      <c r="V1429" s="9">
        <f t="shared" si="347"/>
        <v>36</v>
      </c>
      <c r="W1429" s="7">
        <v>15</v>
      </c>
      <c r="X1429" s="7">
        <v>5.008</v>
      </c>
      <c r="Y1429" s="9">
        <v>0</v>
      </c>
      <c r="Z1429" s="9">
        <v>1</v>
      </c>
      <c r="AA1429" s="9">
        <v>1</v>
      </c>
      <c r="AB1429" s="9">
        <v>0</v>
      </c>
      <c r="AC1429" s="9">
        <v>0</v>
      </c>
      <c r="AD1429" s="29">
        <v>0</v>
      </c>
      <c r="AE1429" s="9">
        <v>0</v>
      </c>
      <c r="AF1429" s="9">
        <v>0</v>
      </c>
      <c r="AG1429" s="29">
        <v>1</v>
      </c>
      <c r="AH1429" s="9">
        <v>0</v>
      </c>
      <c r="AI1429" s="29">
        <v>1</v>
      </c>
      <c r="AJ1429" s="20">
        <v>2000</v>
      </c>
      <c r="AK1429" s="32">
        <v>3.0000000000000001E-3</v>
      </c>
      <c r="AL1429" s="32">
        <v>3.0000000000000001E-3</v>
      </c>
      <c r="AM1429" s="32">
        <f t="shared" si="343"/>
        <v>0.64149999999999996</v>
      </c>
      <c r="AN1429" s="42">
        <v>0.35249999999999998</v>
      </c>
      <c r="AO1429" s="41" t="s">
        <v>98</v>
      </c>
      <c r="AP1429" s="17" t="s">
        <v>98</v>
      </c>
      <c r="AQ1429">
        <v>0.49149999999999999</v>
      </c>
      <c r="AR1429" s="39">
        <f t="shared" si="334"/>
        <v>0.50849999999999995</v>
      </c>
      <c r="AS1429" t="s">
        <v>98</v>
      </c>
      <c r="AT1429" s="39" t="s">
        <v>98</v>
      </c>
      <c r="AU1429">
        <v>0</v>
      </c>
      <c r="AV1429" s="17">
        <v>1</v>
      </c>
      <c r="AW1429" t="s">
        <v>98</v>
      </c>
      <c r="AX1429" s="17" t="s">
        <v>98</v>
      </c>
      <c r="AY1429" s="17" t="s">
        <v>233</v>
      </c>
      <c r="AZ1429">
        <v>1</v>
      </c>
      <c r="BA1429">
        <v>0</v>
      </c>
      <c r="BB1429">
        <v>0</v>
      </c>
      <c r="BC1429">
        <v>0</v>
      </c>
      <c r="BD1429">
        <v>0</v>
      </c>
      <c r="BE1429">
        <v>0</v>
      </c>
      <c r="BF1429" s="17">
        <v>0</v>
      </c>
      <c r="BG1429">
        <v>1</v>
      </c>
      <c r="BH1429">
        <v>0</v>
      </c>
      <c r="BI1429" s="17">
        <v>0</v>
      </c>
      <c r="BJ1429">
        <v>31669</v>
      </c>
      <c r="BK1429">
        <v>16856</v>
      </c>
      <c r="BL1429" s="90">
        <v>24</v>
      </c>
      <c r="BM1429">
        <v>1</v>
      </c>
      <c r="BN1429">
        <v>0</v>
      </c>
      <c r="BO1429">
        <v>0</v>
      </c>
      <c r="BP1429">
        <v>0</v>
      </c>
      <c r="BQ1429">
        <v>0</v>
      </c>
      <c r="BR1429">
        <v>0</v>
      </c>
      <c r="BS1429">
        <v>0</v>
      </c>
      <c r="BT1429" s="17">
        <v>0</v>
      </c>
      <c r="BU1429">
        <v>1</v>
      </c>
      <c r="BV1429">
        <v>0</v>
      </c>
      <c r="BW1429">
        <v>0</v>
      </c>
      <c r="BX1429" s="17">
        <v>0</v>
      </c>
      <c r="BY1429">
        <v>0</v>
      </c>
      <c r="BZ1429">
        <v>0</v>
      </c>
      <c r="CA1429">
        <v>0</v>
      </c>
      <c r="CB1429">
        <v>0</v>
      </c>
      <c r="CC1429" s="17">
        <v>0</v>
      </c>
      <c r="CD1429">
        <v>0</v>
      </c>
      <c r="CE1429">
        <v>0</v>
      </c>
      <c r="CF1429">
        <v>1</v>
      </c>
      <c r="CG1429">
        <v>0</v>
      </c>
      <c r="CH1429">
        <v>1</v>
      </c>
      <c r="CI1429">
        <v>0</v>
      </c>
      <c r="CJ1429">
        <v>1</v>
      </c>
      <c r="CK1429">
        <v>1</v>
      </c>
      <c r="CL1429">
        <v>0</v>
      </c>
      <c r="CM1429">
        <v>0</v>
      </c>
      <c r="CN1429">
        <v>0</v>
      </c>
      <c r="CO1429" s="17">
        <v>0</v>
      </c>
      <c r="CP1429">
        <v>1.02</v>
      </c>
      <c r="CQ1429">
        <v>494</v>
      </c>
      <c r="CR1429">
        <v>1</v>
      </c>
      <c r="CS1429">
        <v>0</v>
      </c>
      <c r="CT1429">
        <v>17</v>
      </c>
      <c r="CZ1429" s="33" t="s">
        <v>85</v>
      </c>
    </row>
    <row r="1430" spans="1:104" x14ac:dyDescent="0.25">
      <c r="A1430">
        <v>1429</v>
      </c>
      <c r="B1430">
        <v>89</v>
      </c>
      <c r="C1430" s="24" t="s">
        <v>4197</v>
      </c>
      <c r="D1430" s="12">
        <v>5.4202582729393711</v>
      </c>
      <c r="E1430" s="13">
        <v>0.43653086761927817</v>
      </c>
      <c r="F1430" s="7">
        <v>12.41666666666667</v>
      </c>
      <c r="G1430" s="7">
        <f t="shared" si="344"/>
        <v>4.9837274053200931</v>
      </c>
      <c r="H1430" s="15">
        <f t="shared" si="345"/>
        <v>5.8567891405586492</v>
      </c>
      <c r="I1430" s="11">
        <f t="shared" si="339"/>
        <v>0.15266321324194931</v>
      </c>
      <c r="J1430" s="32">
        <f t="shared" si="340"/>
        <v>1.2295023885257661E-2</v>
      </c>
      <c r="K1430" s="32">
        <f t="shared" si="341"/>
        <v>81.333717553737273</v>
      </c>
      <c r="L1430" s="8">
        <v>0</v>
      </c>
      <c r="M1430" s="9">
        <v>1</v>
      </c>
      <c r="N1430" s="8">
        <v>0</v>
      </c>
      <c r="O1430" s="9">
        <v>0</v>
      </c>
      <c r="P1430" s="9">
        <v>0</v>
      </c>
      <c r="Q1430" s="9">
        <v>1</v>
      </c>
      <c r="R1430" s="9">
        <v>0</v>
      </c>
      <c r="S1430" s="8">
        <v>6476</v>
      </c>
      <c r="T1430" s="9">
        <v>14</v>
      </c>
      <c r="U1430" s="9">
        <f t="shared" si="346"/>
        <v>6461</v>
      </c>
      <c r="V1430" s="9">
        <f t="shared" si="347"/>
        <v>36</v>
      </c>
      <c r="W1430" s="7">
        <v>17</v>
      </c>
      <c r="X1430" s="7">
        <v>5.008</v>
      </c>
      <c r="Y1430" s="9">
        <v>0</v>
      </c>
      <c r="Z1430" s="9">
        <v>1</v>
      </c>
      <c r="AA1430" s="9">
        <v>1</v>
      </c>
      <c r="AB1430" s="9">
        <v>0</v>
      </c>
      <c r="AC1430" s="9">
        <v>0</v>
      </c>
      <c r="AD1430" s="29">
        <v>0</v>
      </c>
      <c r="AE1430" s="9">
        <v>0</v>
      </c>
      <c r="AF1430" s="9">
        <v>0</v>
      </c>
      <c r="AG1430" s="29">
        <v>1</v>
      </c>
      <c r="AH1430" s="9">
        <v>0</v>
      </c>
      <c r="AI1430" s="29">
        <v>1</v>
      </c>
      <c r="AJ1430" s="20">
        <v>2000</v>
      </c>
      <c r="AK1430" s="32">
        <v>3.0000000000000001E-3</v>
      </c>
      <c r="AL1430" s="32">
        <v>3.0000000000000001E-3</v>
      </c>
      <c r="AM1430" s="32">
        <f t="shared" si="343"/>
        <v>0.64149999999999996</v>
      </c>
      <c r="AN1430" s="42">
        <v>0.35249999999999998</v>
      </c>
      <c r="AO1430" s="41" t="s">
        <v>98</v>
      </c>
      <c r="AP1430" s="17" t="s">
        <v>98</v>
      </c>
      <c r="AQ1430">
        <v>0.49149999999999999</v>
      </c>
      <c r="AR1430" s="39">
        <f t="shared" si="334"/>
        <v>0.50849999999999995</v>
      </c>
      <c r="AS1430" t="s">
        <v>98</v>
      </c>
      <c r="AT1430" s="39" t="s">
        <v>98</v>
      </c>
      <c r="AU1430">
        <v>0</v>
      </c>
      <c r="AV1430" s="17">
        <v>1</v>
      </c>
      <c r="AW1430" t="s">
        <v>98</v>
      </c>
      <c r="AX1430" s="17" t="s">
        <v>98</v>
      </c>
      <c r="AY1430" s="17" t="s">
        <v>233</v>
      </c>
      <c r="AZ1430">
        <v>1</v>
      </c>
      <c r="BA1430">
        <v>0</v>
      </c>
      <c r="BB1430">
        <v>0</v>
      </c>
      <c r="BC1430">
        <v>0</v>
      </c>
      <c r="BD1430">
        <v>0</v>
      </c>
      <c r="BE1430">
        <v>0</v>
      </c>
      <c r="BF1430" s="17">
        <v>0</v>
      </c>
      <c r="BG1430">
        <v>1</v>
      </c>
      <c r="BH1430">
        <v>0</v>
      </c>
      <c r="BI1430" s="17">
        <v>0</v>
      </c>
      <c r="BJ1430">
        <v>31669</v>
      </c>
      <c r="BK1430">
        <v>16856</v>
      </c>
      <c r="BL1430" s="90">
        <v>24</v>
      </c>
      <c r="BM1430">
        <v>1</v>
      </c>
      <c r="BN1430">
        <v>0</v>
      </c>
      <c r="BO1430">
        <v>0</v>
      </c>
      <c r="BP1430">
        <v>0</v>
      </c>
      <c r="BQ1430">
        <v>0</v>
      </c>
      <c r="BR1430">
        <v>0</v>
      </c>
      <c r="BS1430">
        <v>0</v>
      </c>
      <c r="BT1430" s="17">
        <v>0</v>
      </c>
      <c r="BU1430">
        <v>1</v>
      </c>
      <c r="BV1430">
        <v>0</v>
      </c>
      <c r="BW1430">
        <v>0</v>
      </c>
      <c r="BX1430" s="17">
        <v>0</v>
      </c>
      <c r="BY1430">
        <v>0</v>
      </c>
      <c r="BZ1430">
        <v>0</v>
      </c>
      <c r="CA1430">
        <v>0</v>
      </c>
      <c r="CB1430">
        <v>0</v>
      </c>
      <c r="CC1430" s="17">
        <v>0</v>
      </c>
      <c r="CD1430">
        <v>0</v>
      </c>
      <c r="CE1430">
        <v>0</v>
      </c>
      <c r="CF1430">
        <v>1</v>
      </c>
      <c r="CG1430">
        <v>0</v>
      </c>
      <c r="CH1430">
        <v>1</v>
      </c>
      <c r="CI1430">
        <v>0</v>
      </c>
      <c r="CJ1430">
        <v>1</v>
      </c>
      <c r="CK1430">
        <v>1</v>
      </c>
      <c r="CL1430">
        <v>0</v>
      </c>
      <c r="CM1430">
        <v>0</v>
      </c>
      <c r="CN1430">
        <v>0</v>
      </c>
      <c r="CO1430" s="17">
        <v>0</v>
      </c>
      <c r="CP1430">
        <v>1.02</v>
      </c>
      <c r="CQ1430">
        <v>494</v>
      </c>
      <c r="CR1430">
        <v>1</v>
      </c>
      <c r="CS1430">
        <v>0</v>
      </c>
      <c r="CT1430">
        <v>17</v>
      </c>
      <c r="CZ1430" s="33" t="s">
        <v>85</v>
      </c>
    </row>
    <row r="1431" spans="1:104" x14ac:dyDescent="0.25">
      <c r="A1431">
        <v>1430</v>
      </c>
      <c r="B1431">
        <v>89</v>
      </c>
      <c r="C1431" s="24" t="s">
        <v>4197</v>
      </c>
      <c r="D1431" s="12">
        <v>4.0192289915667478</v>
      </c>
      <c r="E1431" s="13">
        <v>1.127344717146771</v>
      </c>
      <c r="F1431" s="7">
        <v>3.5652173913043481</v>
      </c>
      <c r="G1431" s="7">
        <f t="shared" si="344"/>
        <v>2.8918842744199766</v>
      </c>
      <c r="H1431" s="15">
        <f t="shared" si="345"/>
        <v>5.146573708713519</v>
      </c>
      <c r="I1431" s="11">
        <f t="shared" si="339"/>
        <v>4.4317623773070566E-2</v>
      </c>
      <c r="J1431" s="32">
        <f t="shared" si="340"/>
        <v>1.2430553009519793E-2</v>
      </c>
      <c r="K1431" s="32">
        <f t="shared" si="341"/>
        <v>80.446943851505381</v>
      </c>
      <c r="L1431" s="8">
        <v>0</v>
      </c>
      <c r="M1431" s="9">
        <v>1</v>
      </c>
      <c r="N1431" s="8">
        <v>0</v>
      </c>
      <c r="O1431" s="9">
        <v>0</v>
      </c>
      <c r="P1431" s="9">
        <v>0</v>
      </c>
      <c r="Q1431" s="9">
        <v>1</v>
      </c>
      <c r="R1431" s="9">
        <v>0</v>
      </c>
      <c r="S1431" s="8">
        <v>6476</v>
      </c>
      <c r="T1431" s="9">
        <v>16</v>
      </c>
      <c r="U1431" s="9">
        <f t="shared" si="346"/>
        <v>6459</v>
      </c>
      <c r="V1431" s="9">
        <f t="shared" si="347"/>
        <v>36</v>
      </c>
      <c r="W1431" s="7">
        <v>13</v>
      </c>
      <c r="X1431" s="7">
        <v>5.008</v>
      </c>
      <c r="Y1431" s="9">
        <v>0</v>
      </c>
      <c r="Z1431" s="9">
        <v>1</v>
      </c>
      <c r="AA1431" s="9">
        <v>1</v>
      </c>
      <c r="AB1431" s="9">
        <v>0</v>
      </c>
      <c r="AC1431" s="9">
        <v>0</v>
      </c>
      <c r="AD1431" s="29">
        <v>0</v>
      </c>
      <c r="AE1431" s="9">
        <v>0</v>
      </c>
      <c r="AF1431" s="9">
        <v>0</v>
      </c>
      <c r="AG1431" s="29">
        <v>1</v>
      </c>
      <c r="AH1431" s="9">
        <v>0</v>
      </c>
      <c r="AI1431" s="29">
        <v>1</v>
      </c>
      <c r="AJ1431" s="20">
        <v>2000</v>
      </c>
      <c r="AK1431" s="32">
        <v>3.0000000000000001E-3</v>
      </c>
      <c r="AL1431" s="32">
        <v>3.0000000000000001E-3</v>
      </c>
      <c r="AM1431" s="32">
        <f t="shared" si="343"/>
        <v>0.64149999999999996</v>
      </c>
      <c r="AN1431" s="42">
        <v>0.35249999999999998</v>
      </c>
      <c r="AO1431" s="41" t="s">
        <v>98</v>
      </c>
      <c r="AP1431" s="17" t="s">
        <v>98</v>
      </c>
      <c r="AQ1431">
        <v>0.49149999999999999</v>
      </c>
      <c r="AR1431" s="39">
        <f t="shared" si="334"/>
        <v>0.50849999999999995</v>
      </c>
      <c r="AS1431" t="s">
        <v>98</v>
      </c>
      <c r="AT1431" s="39" t="s">
        <v>98</v>
      </c>
      <c r="AU1431">
        <v>0</v>
      </c>
      <c r="AV1431" s="17">
        <v>1</v>
      </c>
      <c r="AW1431" t="s">
        <v>98</v>
      </c>
      <c r="AX1431" s="17" t="s">
        <v>98</v>
      </c>
      <c r="AY1431" s="17" t="s">
        <v>233</v>
      </c>
      <c r="AZ1431">
        <v>1</v>
      </c>
      <c r="BA1431">
        <v>0</v>
      </c>
      <c r="BB1431">
        <v>0</v>
      </c>
      <c r="BC1431">
        <v>0</v>
      </c>
      <c r="BD1431">
        <v>0</v>
      </c>
      <c r="BE1431">
        <v>0</v>
      </c>
      <c r="BF1431" s="17">
        <v>0</v>
      </c>
      <c r="BG1431">
        <v>1</v>
      </c>
      <c r="BH1431">
        <v>0</v>
      </c>
      <c r="BI1431" s="17">
        <v>0</v>
      </c>
      <c r="BJ1431">
        <v>31669</v>
      </c>
      <c r="BK1431">
        <v>16856</v>
      </c>
      <c r="BL1431" s="90">
        <v>24</v>
      </c>
      <c r="BM1431">
        <v>1</v>
      </c>
      <c r="BN1431">
        <v>0</v>
      </c>
      <c r="BO1431">
        <v>0</v>
      </c>
      <c r="BP1431">
        <v>0</v>
      </c>
      <c r="BQ1431">
        <v>0</v>
      </c>
      <c r="BR1431">
        <v>0</v>
      </c>
      <c r="BS1431">
        <v>0</v>
      </c>
      <c r="BT1431" s="17">
        <v>0</v>
      </c>
      <c r="BU1431">
        <v>1</v>
      </c>
      <c r="BV1431">
        <v>0</v>
      </c>
      <c r="BW1431">
        <v>0</v>
      </c>
      <c r="BX1431" s="17">
        <v>0</v>
      </c>
      <c r="BY1431">
        <v>0</v>
      </c>
      <c r="BZ1431">
        <v>0</v>
      </c>
      <c r="CA1431">
        <v>0</v>
      </c>
      <c r="CB1431">
        <v>0</v>
      </c>
      <c r="CC1431" s="17">
        <v>0</v>
      </c>
      <c r="CD1431">
        <v>0</v>
      </c>
      <c r="CE1431">
        <v>0</v>
      </c>
      <c r="CF1431">
        <v>1</v>
      </c>
      <c r="CG1431">
        <v>0</v>
      </c>
      <c r="CH1431">
        <v>1</v>
      </c>
      <c r="CI1431">
        <v>0</v>
      </c>
      <c r="CJ1431">
        <v>1</v>
      </c>
      <c r="CK1431">
        <v>1</v>
      </c>
      <c r="CL1431">
        <v>0</v>
      </c>
      <c r="CM1431">
        <v>0</v>
      </c>
      <c r="CN1431">
        <v>0</v>
      </c>
      <c r="CO1431" s="17">
        <v>0</v>
      </c>
      <c r="CP1431">
        <v>1.02</v>
      </c>
      <c r="CQ1431">
        <v>494</v>
      </c>
      <c r="CR1431">
        <v>1</v>
      </c>
      <c r="CS1431">
        <v>0</v>
      </c>
      <c r="CT1431">
        <v>17</v>
      </c>
      <c r="CZ1431" s="33" t="s">
        <v>85</v>
      </c>
    </row>
    <row r="1432" spans="1:104" x14ac:dyDescent="0.25">
      <c r="A1432">
        <v>1431</v>
      </c>
      <c r="B1432">
        <v>89</v>
      </c>
      <c r="C1432" s="24" t="s">
        <v>4197</v>
      </c>
      <c r="D1432" s="12">
        <v>3.585713300628468</v>
      </c>
      <c r="E1432" s="13">
        <v>0.8350291248038898</v>
      </c>
      <c r="F1432" s="7">
        <v>4.2941176470588234</v>
      </c>
      <c r="G1432" s="7">
        <f t="shared" si="344"/>
        <v>2.7506841758245781</v>
      </c>
      <c r="H1432" s="15">
        <f t="shared" si="345"/>
        <v>4.4207424254323575</v>
      </c>
      <c r="I1432" s="11">
        <f t="shared" si="339"/>
        <v>5.3354647856083397E-2</v>
      </c>
      <c r="J1432" s="32">
        <f t="shared" si="340"/>
        <v>1.2425054980183805E-2</v>
      </c>
      <c r="K1432" s="32">
        <f t="shared" si="341"/>
        <v>80.482541251918619</v>
      </c>
      <c r="L1432" s="8">
        <v>0</v>
      </c>
      <c r="M1432" s="9">
        <v>1</v>
      </c>
      <c r="N1432" s="8">
        <v>0</v>
      </c>
      <c r="O1432" s="9">
        <v>0</v>
      </c>
      <c r="P1432" s="9">
        <v>0</v>
      </c>
      <c r="Q1432" s="9">
        <v>1</v>
      </c>
      <c r="R1432" s="9">
        <v>0</v>
      </c>
      <c r="S1432" s="8">
        <v>6476</v>
      </c>
      <c r="T1432" s="9">
        <v>16</v>
      </c>
      <c r="U1432" s="9">
        <f t="shared" si="346"/>
        <v>6459</v>
      </c>
      <c r="V1432" s="9">
        <f t="shared" si="347"/>
        <v>36</v>
      </c>
      <c r="W1432" s="7">
        <v>13</v>
      </c>
      <c r="X1432" s="7">
        <v>5.008</v>
      </c>
      <c r="Y1432" s="9">
        <v>0</v>
      </c>
      <c r="Z1432" s="9">
        <v>1</v>
      </c>
      <c r="AA1432" s="9">
        <v>1</v>
      </c>
      <c r="AB1432" s="9">
        <v>0</v>
      </c>
      <c r="AC1432" s="9">
        <v>0</v>
      </c>
      <c r="AD1432" s="29">
        <v>0</v>
      </c>
      <c r="AE1432" s="9">
        <v>0</v>
      </c>
      <c r="AF1432" s="9">
        <v>0</v>
      </c>
      <c r="AG1432" s="29">
        <v>1</v>
      </c>
      <c r="AH1432" s="9">
        <v>0</v>
      </c>
      <c r="AI1432" s="29">
        <v>1</v>
      </c>
      <c r="AJ1432" s="20">
        <v>2000</v>
      </c>
      <c r="AK1432" s="32">
        <v>3.0000000000000001E-3</v>
      </c>
      <c r="AL1432" s="32">
        <v>3.0000000000000001E-3</v>
      </c>
      <c r="AM1432" s="32">
        <f t="shared" si="343"/>
        <v>0.64149999999999996</v>
      </c>
      <c r="AN1432" s="42">
        <v>0.35249999999999998</v>
      </c>
      <c r="AO1432" s="41" t="s">
        <v>98</v>
      </c>
      <c r="AP1432" s="17" t="s">
        <v>98</v>
      </c>
      <c r="AQ1432">
        <v>0.49149999999999999</v>
      </c>
      <c r="AR1432" s="39">
        <f t="shared" si="334"/>
        <v>0.50849999999999995</v>
      </c>
      <c r="AS1432" t="s">
        <v>98</v>
      </c>
      <c r="AT1432" s="39" t="s">
        <v>98</v>
      </c>
      <c r="AU1432">
        <v>0</v>
      </c>
      <c r="AV1432" s="17">
        <v>1</v>
      </c>
      <c r="AW1432" t="s">
        <v>98</v>
      </c>
      <c r="AX1432" s="17" t="s">
        <v>98</v>
      </c>
      <c r="AY1432" s="17" t="s">
        <v>233</v>
      </c>
      <c r="AZ1432">
        <v>1</v>
      </c>
      <c r="BA1432">
        <v>0</v>
      </c>
      <c r="BB1432">
        <v>0</v>
      </c>
      <c r="BC1432">
        <v>0</v>
      </c>
      <c r="BD1432">
        <v>0</v>
      </c>
      <c r="BE1432">
        <v>0</v>
      </c>
      <c r="BF1432" s="17">
        <v>0</v>
      </c>
      <c r="BG1432">
        <v>1</v>
      </c>
      <c r="BH1432">
        <v>0</v>
      </c>
      <c r="BI1432" s="17">
        <v>0</v>
      </c>
      <c r="BJ1432">
        <v>31669</v>
      </c>
      <c r="BK1432">
        <v>16856</v>
      </c>
      <c r="BL1432" s="90">
        <v>24</v>
      </c>
      <c r="BM1432">
        <v>1</v>
      </c>
      <c r="BN1432">
        <v>0</v>
      </c>
      <c r="BO1432">
        <v>0</v>
      </c>
      <c r="BP1432">
        <v>0</v>
      </c>
      <c r="BQ1432">
        <v>0</v>
      </c>
      <c r="BR1432">
        <v>0</v>
      </c>
      <c r="BS1432">
        <v>0</v>
      </c>
      <c r="BT1432" s="17">
        <v>0</v>
      </c>
      <c r="BU1432">
        <v>1</v>
      </c>
      <c r="BV1432">
        <v>0</v>
      </c>
      <c r="BW1432">
        <v>0</v>
      </c>
      <c r="BX1432" s="17">
        <v>0</v>
      </c>
      <c r="BY1432">
        <v>0</v>
      </c>
      <c r="BZ1432">
        <v>0</v>
      </c>
      <c r="CA1432">
        <v>0</v>
      </c>
      <c r="CB1432">
        <v>0</v>
      </c>
      <c r="CC1432" s="17">
        <v>0</v>
      </c>
      <c r="CD1432">
        <v>0</v>
      </c>
      <c r="CE1432">
        <v>0</v>
      </c>
      <c r="CF1432">
        <v>1</v>
      </c>
      <c r="CG1432">
        <v>0</v>
      </c>
      <c r="CH1432">
        <v>1</v>
      </c>
      <c r="CI1432">
        <v>0</v>
      </c>
      <c r="CJ1432">
        <v>1</v>
      </c>
      <c r="CK1432">
        <v>1</v>
      </c>
      <c r="CL1432">
        <v>0</v>
      </c>
      <c r="CM1432">
        <v>0</v>
      </c>
      <c r="CN1432">
        <v>0</v>
      </c>
      <c r="CO1432" s="17">
        <v>0</v>
      </c>
      <c r="CP1432">
        <v>1.02</v>
      </c>
      <c r="CQ1432">
        <v>494</v>
      </c>
      <c r="CR1432">
        <v>1</v>
      </c>
      <c r="CS1432">
        <v>0</v>
      </c>
      <c r="CT1432">
        <v>17</v>
      </c>
      <c r="CZ1432" s="33" t="s">
        <v>85</v>
      </c>
    </row>
    <row r="1433" spans="1:104" x14ac:dyDescent="0.25">
      <c r="A1433">
        <v>1432</v>
      </c>
      <c r="B1433">
        <v>89</v>
      </c>
      <c r="C1433" s="24" t="s">
        <v>4197</v>
      </c>
      <c r="D1433" s="12">
        <v>5.6524349454410761</v>
      </c>
      <c r="E1433" s="13">
        <v>0.48252493436692118</v>
      </c>
      <c r="F1433" s="7">
        <v>11.71428571428571</v>
      </c>
      <c r="G1433" s="7">
        <f t="shared" si="344"/>
        <v>5.1699100110741547</v>
      </c>
      <c r="H1433" s="15">
        <f t="shared" si="345"/>
        <v>6.1349598798079974</v>
      </c>
      <c r="I1433" s="11">
        <f t="shared" si="339"/>
        <v>0.14423414969083709</v>
      </c>
      <c r="J1433" s="32">
        <f t="shared" si="340"/>
        <v>1.2312671315071463E-2</v>
      </c>
      <c r="K1433" s="32">
        <f t="shared" si="341"/>
        <v>81.217144063282092</v>
      </c>
      <c r="L1433" s="8">
        <v>0</v>
      </c>
      <c r="M1433" s="9">
        <v>1</v>
      </c>
      <c r="N1433" s="8">
        <v>0</v>
      </c>
      <c r="O1433" s="9">
        <v>0</v>
      </c>
      <c r="P1433" s="9">
        <v>0</v>
      </c>
      <c r="Q1433" s="9">
        <v>1</v>
      </c>
      <c r="R1433" s="9">
        <v>0</v>
      </c>
      <c r="S1433" s="8">
        <v>6476</v>
      </c>
      <c r="T1433" s="9">
        <v>16</v>
      </c>
      <c r="U1433" s="9">
        <f t="shared" si="346"/>
        <v>6459</v>
      </c>
      <c r="V1433" s="9">
        <f t="shared" si="347"/>
        <v>36</v>
      </c>
      <c r="W1433" s="7">
        <v>15</v>
      </c>
      <c r="X1433" s="7">
        <v>5.008</v>
      </c>
      <c r="Y1433" s="9">
        <v>0</v>
      </c>
      <c r="Z1433" s="9">
        <v>1</v>
      </c>
      <c r="AA1433" s="9">
        <v>1</v>
      </c>
      <c r="AB1433" s="9">
        <v>0</v>
      </c>
      <c r="AC1433" s="9">
        <v>0</v>
      </c>
      <c r="AD1433" s="29">
        <v>0</v>
      </c>
      <c r="AE1433" s="9">
        <v>0</v>
      </c>
      <c r="AF1433" s="9">
        <v>0</v>
      </c>
      <c r="AG1433" s="29">
        <v>1</v>
      </c>
      <c r="AH1433" s="9">
        <v>0</v>
      </c>
      <c r="AI1433" s="29">
        <v>1</v>
      </c>
      <c r="AJ1433" s="20">
        <v>2000</v>
      </c>
      <c r="AK1433" s="32">
        <v>3.0000000000000001E-3</v>
      </c>
      <c r="AL1433" s="32">
        <v>3.0000000000000001E-3</v>
      </c>
      <c r="AM1433" s="32">
        <f t="shared" si="343"/>
        <v>0.64149999999999996</v>
      </c>
      <c r="AN1433" s="42">
        <v>0.35249999999999998</v>
      </c>
      <c r="AO1433" s="41" t="s">
        <v>98</v>
      </c>
      <c r="AP1433" s="17" t="s">
        <v>98</v>
      </c>
      <c r="AQ1433">
        <v>0.49149999999999999</v>
      </c>
      <c r="AR1433" s="39">
        <f t="shared" si="334"/>
        <v>0.50849999999999995</v>
      </c>
      <c r="AS1433" t="s">
        <v>98</v>
      </c>
      <c r="AT1433" s="39" t="s">
        <v>98</v>
      </c>
      <c r="AU1433">
        <v>0</v>
      </c>
      <c r="AV1433" s="17">
        <v>1</v>
      </c>
      <c r="AW1433" t="s">
        <v>98</v>
      </c>
      <c r="AX1433" s="17" t="s">
        <v>98</v>
      </c>
      <c r="AY1433" s="17" t="s">
        <v>233</v>
      </c>
      <c r="AZ1433">
        <v>1</v>
      </c>
      <c r="BA1433">
        <v>0</v>
      </c>
      <c r="BB1433">
        <v>0</v>
      </c>
      <c r="BC1433">
        <v>0</v>
      </c>
      <c r="BD1433">
        <v>0</v>
      </c>
      <c r="BE1433">
        <v>0</v>
      </c>
      <c r="BF1433" s="17">
        <v>0</v>
      </c>
      <c r="BG1433">
        <v>1</v>
      </c>
      <c r="BH1433">
        <v>0</v>
      </c>
      <c r="BI1433" s="17">
        <v>0</v>
      </c>
      <c r="BJ1433">
        <v>31669</v>
      </c>
      <c r="BK1433">
        <v>16856</v>
      </c>
      <c r="BL1433" s="90">
        <v>24</v>
      </c>
      <c r="BM1433">
        <v>1</v>
      </c>
      <c r="BN1433">
        <v>0</v>
      </c>
      <c r="BO1433">
        <v>0</v>
      </c>
      <c r="BP1433">
        <v>0</v>
      </c>
      <c r="BQ1433">
        <v>0</v>
      </c>
      <c r="BR1433">
        <v>0</v>
      </c>
      <c r="BS1433">
        <v>0</v>
      </c>
      <c r="BT1433" s="17">
        <v>0</v>
      </c>
      <c r="BU1433">
        <v>1</v>
      </c>
      <c r="BV1433">
        <v>0</v>
      </c>
      <c r="BW1433">
        <v>0</v>
      </c>
      <c r="BX1433" s="17">
        <v>0</v>
      </c>
      <c r="BY1433">
        <v>0</v>
      </c>
      <c r="BZ1433">
        <v>0</v>
      </c>
      <c r="CA1433">
        <v>0</v>
      </c>
      <c r="CB1433">
        <v>0</v>
      </c>
      <c r="CC1433" s="17">
        <v>0</v>
      </c>
      <c r="CD1433">
        <v>0</v>
      </c>
      <c r="CE1433">
        <v>0</v>
      </c>
      <c r="CF1433">
        <v>1</v>
      </c>
      <c r="CG1433">
        <v>0</v>
      </c>
      <c r="CH1433">
        <v>1</v>
      </c>
      <c r="CI1433">
        <v>0</v>
      </c>
      <c r="CJ1433">
        <v>1</v>
      </c>
      <c r="CK1433">
        <v>1</v>
      </c>
      <c r="CL1433">
        <v>0</v>
      </c>
      <c r="CM1433">
        <v>0</v>
      </c>
      <c r="CN1433">
        <v>0</v>
      </c>
      <c r="CO1433" s="17">
        <v>0</v>
      </c>
      <c r="CP1433">
        <v>1.02</v>
      </c>
      <c r="CQ1433">
        <v>494</v>
      </c>
      <c r="CR1433">
        <v>1</v>
      </c>
      <c r="CS1433">
        <v>0</v>
      </c>
      <c r="CT1433">
        <v>17</v>
      </c>
      <c r="CZ1433" s="33" t="s">
        <v>85</v>
      </c>
    </row>
    <row r="1434" spans="1:104" x14ac:dyDescent="0.25">
      <c r="A1434">
        <v>1433</v>
      </c>
      <c r="B1434">
        <v>89</v>
      </c>
      <c r="C1434" s="24" t="s">
        <v>4197</v>
      </c>
      <c r="D1434" s="12">
        <v>5.3785778047359623</v>
      </c>
      <c r="E1434" s="13">
        <v>0.43708532950450252</v>
      </c>
      <c r="F1434" s="7">
        <v>12.305555555555561</v>
      </c>
      <c r="G1434" s="7">
        <f t="shared" si="344"/>
        <v>4.9414924752314597</v>
      </c>
      <c r="H1434" s="15">
        <f t="shared" si="345"/>
        <v>5.8156631342404648</v>
      </c>
      <c r="I1434" s="11">
        <f t="shared" si="339"/>
        <v>0.15135141256459131</v>
      </c>
      <c r="J1434" s="32">
        <f t="shared" si="340"/>
        <v>1.2299437589899063E-2</v>
      </c>
      <c r="K1434" s="32">
        <f t="shared" si="341"/>
        <v>81.304530608883439</v>
      </c>
      <c r="L1434" s="8">
        <v>0</v>
      </c>
      <c r="M1434" s="9">
        <v>1</v>
      </c>
      <c r="N1434" s="8">
        <v>0</v>
      </c>
      <c r="O1434" s="9">
        <v>0</v>
      </c>
      <c r="P1434" s="9">
        <v>0</v>
      </c>
      <c r="Q1434" s="9">
        <v>1</v>
      </c>
      <c r="R1434" s="9">
        <v>0</v>
      </c>
      <c r="S1434" s="8">
        <v>6476</v>
      </c>
      <c r="T1434" s="9">
        <v>16</v>
      </c>
      <c r="U1434" s="9">
        <f t="shared" si="346"/>
        <v>6459</v>
      </c>
      <c r="V1434" s="9">
        <f t="shared" si="347"/>
        <v>36</v>
      </c>
      <c r="W1434" s="7">
        <v>17</v>
      </c>
      <c r="X1434" s="7">
        <v>5.008</v>
      </c>
      <c r="Y1434" s="9">
        <v>0</v>
      </c>
      <c r="Z1434" s="9">
        <v>1</v>
      </c>
      <c r="AA1434" s="9">
        <v>1</v>
      </c>
      <c r="AB1434" s="9">
        <v>0</v>
      </c>
      <c r="AC1434" s="9">
        <v>0</v>
      </c>
      <c r="AD1434" s="29">
        <v>0</v>
      </c>
      <c r="AE1434" s="9">
        <v>0</v>
      </c>
      <c r="AF1434" s="9">
        <v>0</v>
      </c>
      <c r="AG1434" s="29">
        <v>1</v>
      </c>
      <c r="AH1434" s="9">
        <v>0</v>
      </c>
      <c r="AI1434" s="29">
        <v>1</v>
      </c>
      <c r="AJ1434" s="20">
        <v>2000</v>
      </c>
      <c r="AK1434" s="32">
        <v>3.0000000000000001E-3</v>
      </c>
      <c r="AL1434" s="32">
        <v>3.0000000000000001E-3</v>
      </c>
      <c r="AM1434" s="32">
        <f t="shared" si="343"/>
        <v>0.64149999999999996</v>
      </c>
      <c r="AN1434" s="42">
        <v>0.35249999999999998</v>
      </c>
      <c r="AO1434" s="41" t="s">
        <v>98</v>
      </c>
      <c r="AP1434" s="17" t="s">
        <v>98</v>
      </c>
      <c r="AQ1434">
        <v>0.49149999999999999</v>
      </c>
      <c r="AR1434" s="39">
        <f t="shared" si="334"/>
        <v>0.50849999999999995</v>
      </c>
      <c r="AS1434" t="s">
        <v>98</v>
      </c>
      <c r="AT1434" s="39" t="s">
        <v>98</v>
      </c>
      <c r="AU1434">
        <v>0</v>
      </c>
      <c r="AV1434" s="17">
        <v>1</v>
      </c>
      <c r="AW1434" t="s">
        <v>98</v>
      </c>
      <c r="AX1434" s="17" t="s">
        <v>98</v>
      </c>
      <c r="AY1434" s="17" t="s">
        <v>233</v>
      </c>
      <c r="AZ1434">
        <v>1</v>
      </c>
      <c r="BA1434">
        <v>0</v>
      </c>
      <c r="BB1434">
        <v>0</v>
      </c>
      <c r="BC1434">
        <v>0</v>
      </c>
      <c r="BD1434">
        <v>0</v>
      </c>
      <c r="BE1434">
        <v>0</v>
      </c>
      <c r="BF1434" s="17">
        <v>0</v>
      </c>
      <c r="BG1434">
        <v>1</v>
      </c>
      <c r="BH1434">
        <v>0</v>
      </c>
      <c r="BI1434" s="17">
        <v>0</v>
      </c>
      <c r="BJ1434">
        <v>31669</v>
      </c>
      <c r="BK1434">
        <v>16856</v>
      </c>
      <c r="BL1434" s="90">
        <v>24</v>
      </c>
      <c r="BM1434">
        <v>1</v>
      </c>
      <c r="BN1434">
        <v>0</v>
      </c>
      <c r="BO1434">
        <v>0</v>
      </c>
      <c r="BP1434">
        <v>0</v>
      </c>
      <c r="BQ1434">
        <v>0</v>
      </c>
      <c r="BR1434">
        <v>0</v>
      </c>
      <c r="BS1434">
        <v>0</v>
      </c>
      <c r="BT1434" s="17">
        <v>0</v>
      </c>
      <c r="BU1434">
        <v>1</v>
      </c>
      <c r="BV1434">
        <v>0</v>
      </c>
      <c r="BW1434">
        <v>0</v>
      </c>
      <c r="BX1434" s="17">
        <v>0</v>
      </c>
      <c r="BY1434">
        <v>0</v>
      </c>
      <c r="BZ1434">
        <v>0</v>
      </c>
      <c r="CA1434">
        <v>0</v>
      </c>
      <c r="CB1434">
        <v>0</v>
      </c>
      <c r="CC1434" s="17">
        <v>0</v>
      </c>
      <c r="CD1434">
        <v>0</v>
      </c>
      <c r="CE1434">
        <v>0</v>
      </c>
      <c r="CF1434">
        <v>1</v>
      </c>
      <c r="CG1434">
        <v>0</v>
      </c>
      <c r="CH1434">
        <v>1</v>
      </c>
      <c r="CI1434">
        <v>0</v>
      </c>
      <c r="CJ1434">
        <v>1</v>
      </c>
      <c r="CK1434">
        <v>1</v>
      </c>
      <c r="CL1434">
        <v>0</v>
      </c>
      <c r="CM1434">
        <v>0</v>
      </c>
      <c r="CN1434">
        <v>0</v>
      </c>
      <c r="CO1434" s="17">
        <v>0</v>
      </c>
      <c r="CP1434">
        <v>1.02</v>
      </c>
      <c r="CQ1434">
        <v>494</v>
      </c>
      <c r="CR1434">
        <v>1</v>
      </c>
      <c r="CS1434">
        <v>0</v>
      </c>
      <c r="CT1434">
        <v>17</v>
      </c>
      <c r="CZ1434" s="33" t="s">
        <v>85</v>
      </c>
    </row>
    <row r="1435" spans="1:104" x14ac:dyDescent="0.25">
      <c r="A1435">
        <v>1434</v>
      </c>
      <c r="B1435">
        <v>89</v>
      </c>
      <c r="C1435" s="24" t="s">
        <v>4197</v>
      </c>
      <c r="D1435" s="12">
        <v>4.2113237609042287</v>
      </c>
      <c r="E1435" s="13">
        <v>1.322159785400165</v>
      </c>
      <c r="F1435" s="7">
        <v>3.1851851851851851</v>
      </c>
      <c r="G1435" s="7">
        <f t="shared" si="344"/>
        <v>2.8891639755040637</v>
      </c>
      <c r="H1435" s="15">
        <f t="shared" si="345"/>
        <v>5.5334835463043941</v>
      </c>
      <c r="I1435" s="11">
        <f t="shared" si="339"/>
        <v>3.9607586040185508E-2</v>
      </c>
      <c r="J1435" s="32">
        <f t="shared" si="340"/>
        <v>1.2434939803314055E-2</v>
      </c>
      <c r="K1435" s="32">
        <f t="shared" si="341"/>
        <v>80.418563806275003</v>
      </c>
      <c r="L1435" s="8">
        <v>0</v>
      </c>
      <c r="M1435" s="9">
        <v>1</v>
      </c>
      <c r="N1435" s="8">
        <v>0</v>
      </c>
      <c r="O1435" s="9">
        <v>0</v>
      </c>
      <c r="P1435" s="9">
        <v>0</v>
      </c>
      <c r="Q1435" s="9">
        <v>1</v>
      </c>
      <c r="R1435" s="9">
        <v>0</v>
      </c>
      <c r="S1435" s="8">
        <v>6476</v>
      </c>
      <c r="T1435" s="9">
        <v>18</v>
      </c>
      <c r="U1435" s="9">
        <f t="shared" si="346"/>
        <v>6457</v>
      </c>
      <c r="V1435" s="9">
        <f t="shared" si="347"/>
        <v>36</v>
      </c>
      <c r="W1435" s="7">
        <v>13</v>
      </c>
      <c r="X1435" s="7">
        <v>5.008</v>
      </c>
      <c r="Y1435" s="9">
        <v>0</v>
      </c>
      <c r="Z1435" s="9">
        <v>1</v>
      </c>
      <c r="AA1435" s="9">
        <v>1</v>
      </c>
      <c r="AB1435" s="9">
        <v>0</v>
      </c>
      <c r="AC1435" s="9">
        <v>0</v>
      </c>
      <c r="AD1435" s="29">
        <v>0</v>
      </c>
      <c r="AE1435" s="9">
        <v>0</v>
      </c>
      <c r="AF1435" s="9">
        <v>0</v>
      </c>
      <c r="AG1435" s="29">
        <v>1</v>
      </c>
      <c r="AH1435" s="9">
        <v>0</v>
      </c>
      <c r="AI1435" s="29">
        <v>1</v>
      </c>
      <c r="AJ1435" s="20">
        <v>2000</v>
      </c>
      <c r="AK1435" s="32">
        <v>3.0000000000000001E-3</v>
      </c>
      <c r="AL1435" s="32">
        <v>3.0000000000000001E-3</v>
      </c>
      <c r="AM1435" s="32">
        <f t="shared" si="343"/>
        <v>0.64149999999999996</v>
      </c>
      <c r="AN1435" s="42">
        <v>0.35249999999999998</v>
      </c>
      <c r="AO1435" s="41" t="s">
        <v>98</v>
      </c>
      <c r="AP1435" s="17" t="s">
        <v>98</v>
      </c>
      <c r="AQ1435">
        <v>0.49149999999999999</v>
      </c>
      <c r="AR1435" s="39">
        <f t="shared" si="334"/>
        <v>0.50849999999999995</v>
      </c>
      <c r="AS1435" t="s">
        <v>98</v>
      </c>
      <c r="AT1435" s="39" t="s">
        <v>98</v>
      </c>
      <c r="AU1435">
        <v>0</v>
      </c>
      <c r="AV1435" s="17">
        <v>1</v>
      </c>
      <c r="AW1435" t="s">
        <v>98</v>
      </c>
      <c r="AX1435" s="17" t="s">
        <v>98</v>
      </c>
      <c r="AY1435" s="17" t="s">
        <v>233</v>
      </c>
      <c r="AZ1435">
        <v>1</v>
      </c>
      <c r="BA1435">
        <v>0</v>
      </c>
      <c r="BB1435">
        <v>0</v>
      </c>
      <c r="BC1435">
        <v>0</v>
      </c>
      <c r="BD1435">
        <v>0</v>
      </c>
      <c r="BE1435">
        <v>0</v>
      </c>
      <c r="BF1435" s="17">
        <v>0</v>
      </c>
      <c r="BG1435">
        <v>1</v>
      </c>
      <c r="BH1435">
        <v>0</v>
      </c>
      <c r="BI1435" s="17">
        <v>0</v>
      </c>
      <c r="BJ1435">
        <v>31669</v>
      </c>
      <c r="BK1435">
        <v>16856</v>
      </c>
      <c r="BL1435" s="90">
        <v>24</v>
      </c>
      <c r="BM1435">
        <v>1</v>
      </c>
      <c r="BN1435">
        <v>0</v>
      </c>
      <c r="BO1435">
        <v>0</v>
      </c>
      <c r="BP1435">
        <v>0</v>
      </c>
      <c r="BQ1435">
        <v>0</v>
      </c>
      <c r="BR1435">
        <v>0</v>
      </c>
      <c r="BS1435">
        <v>0</v>
      </c>
      <c r="BT1435" s="17">
        <v>0</v>
      </c>
      <c r="BU1435">
        <v>1</v>
      </c>
      <c r="BV1435">
        <v>0</v>
      </c>
      <c r="BW1435">
        <v>0</v>
      </c>
      <c r="BX1435" s="17">
        <v>0</v>
      </c>
      <c r="BY1435">
        <v>0</v>
      </c>
      <c r="BZ1435">
        <v>0</v>
      </c>
      <c r="CA1435">
        <v>0</v>
      </c>
      <c r="CB1435">
        <v>0</v>
      </c>
      <c r="CC1435" s="17">
        <v>0</v>
      </c>
      <c r="CD1435">
        <v>0</v>
      </c>
      <c r="CE1435">
        <v>0</v>
      </c>
      <c r="CF1435">
        <v>1</v>
      </c>
      <c r="CG1435">
        <v>0</v>
      </c>
      <c r="CH1435">
        <v>1</v>
      </c>
      <c r="CI1435">
        <v>0</v>
      </c>
      <c r="CJ1435">
        <v>1</v>
      </c>
      <c r="CK1435">
        <v>1</v>
      </c>
      <c r="CL1435">
        <v>0</v>
      </c>
      <c r="CM1435">
        <v>0</v>
      </c>
      <c r="CN1435">
        <v>0</v>
      </c>
      <c r="CO1435" s="17">
        <v>0</v>
      </c>
      <c r="CP1435">
        <v>1.02</v>
      </c>
      <c r="CQ1435">
        <v>494</v>
      </c>
      <c r="CR1435">
        <v>1</v>
      </c>
      <c r="CS1435">
        <v>0</v>
      </c>
      <c r="CT1435">
        <v>17</v>
      </c>
      <c r="CZ1435" s="33" t="s">
        <v>85</v>
      </c>
    </row>
    <row r="1436" spans="1:104" x14ac:dyDescent="0.25">
      <c r="A1436">
        <v>1435</v>
      </c>
      <c r="B1436">
        <v>89</v>
      </c>
      <c r="C1436" s="24" t="s">
        <v>4197</v>
      </c>
      <c r="D1436" s="12">
        <v>3.3440854621105132</v>
      </c>
      <c r="E1436" s="13">
        <v>0.83602136552762829</v>
      </c>
      <c r="F1436" s="7">
        <v>4</v>
      </c>
      <c r="G1436" s="7">
        <f t="shared" si="344"/>
        <v>2.5080640965828849</v>
      </c>
      <c r="H1436" s="15">
        <f t="shared" si="345"/>
        <v>4.1801068276381415</v>
      </c>
      <c r="I1436" s="11">
        <f t="shared" si="339"/>
        <v>4.9717260214455564E-2</v>
      </c>
      <c r="J1436" s="32">
        <f t="shared" si="340"/>
        <v>1.2429315053613891E-2</v>
      </c>
      <c r="K1436" s="32">
        <f t="shared" si="341"/>
        <v>80.454956342042721</v>
      </c>
      <c r="L1436" s="8">
        <v>0</v>
      </c>
      <c r="M1436" s="9">
        <v>1</v>
      </c>
      <c r="N1436" s="8">
        <v>0</v>
      </c>
      <c r="O1436" s="9">
        <v>0</v>
      </c>
      <c r="P1436" s="9">
        <v>0</v>
      </c>
      <c r="Q1436" s="9">
        <v>1</v>
      </c>
      <c r="R1436" s="9">
        <v>0</v>
      </c>
      <c r="S1436" s="8">
        <v>6476</v>
      </c>
      <c r="T1436" s="9">
        <v>18</v>
      </c>
      <c r="U1436" s="9">
        <f t="shared" si="346"/>
        <v>6457</v>
      </c>
      <c r="V1436" s="9">
        <f t="shared" si="347"/>
        <v>36</v>
      </c>
      <c r="W1436" s="7">
        <v>13</v>
      </c>
      <c r="X1436" s="7">
        <v>5.008</v>
      </c>
      <c r="Y1436" s="9">
        <v>0</v>
      </c>
      <c r="Z1436" s="9">
        <v>1</v>
      </c>
      <c r="AA1436" s="9">
        <v>1</v>
      </c>
      <c r="AB1436" s="9">
        <v>0</v>
      </c>
      <c r="AC1436" s="9">
        <v>0</v>
      </c>
      <c r="AD1436" s="29">
        <v>0</v>
      </c>
      <c r="AE1436" s="9">
        <v>0</v>
      </c>
      <c r="AF1436" s="9">
        <v>0</v>
      </c>
      <c r="AG1436" s="29">
        <v>1</v>
      </c>
      <c r="AH1436" s="9">
        <v>0</v>
      </c>
      <c r="AI1436" s="29">
        <v>1</v>
      </c>
      <c r="AJ1436" s="20">
        <v>2000</v>
      </c>
      <c r="AK1436" s="32">
        <v>3.0000000000000001E-3</v>
      </c>
      <c r="AL1436" s="32">
        <v>3.0000000000000001E-3</v>
      </c>
      <c r="AM1436" s="32">
        <f t="shared" si="343"/>
        <v>0.64149999999999996</v>
      </c>
      <c r="AN1436" s="42">
        <v>0.35249999999999998</v>
      </c>
      <c r="AO1436" s="41" t="s">
        <v>98</v>
      </c>
      <c r="AP1436" s="17" t="s">
        <v>98</v>
      </c>
      <c r="AQ1436">
        <v>0.49149999999999999</v>
      </c>
      <c r="AR1436" s="39">
        <f t="shared" si="334"/>
        <v>0.50849999999999995</v>
      </c>
      <c r="AS1436" t="s">
        <v>98</v>
      </c>
      <c r="AT1436" s="39" t="s">
        <v>98</v>
      </c>
      <c r="AU1436">
        <v>0</v>
      </c>
      <c r="AV1436" s="17">
        <v>1</v>
      </c>
      <c r="AW1436" t="s">
        <v>98</v>
      </c>
      <c r="AX1436" s="17" t="s">
        <v>98</v>
      </c>
      <c r="AY1436" s="17" t="s">
        <v>233</v>
      </c>
      <c r="AZ1436">
        <v>1</v>
      </c>
      <c r="BA1436">
        <v>0</v>
      </c>
      <c r="BB1436">
        <v>0</v>
      </c>
      <c r="BC1436">
        <v>0</v>
      </c>
      <c r="BD1436">
        <v>0</v>
      </c>
      <c r="BE1436">
        <v>0</v>
      </c>
      <c r="BF1436" s="17">
        <v>0</v>
      </c>
      <c r="BG1436">
        <v>1</v>
      </c>
      <c r="BH1436">
        <v>0</v>
      </c>
      <c r="BI1436" s="17">
        <v>0</v>
      </c>
      <c r="BJ1436">
        <v>31669</v>
      </c>
      <c r="BK1436">
        <v>16856</v>
      </c>
      <c r="BL1436" s="90">
        <v>24</v>
      </c>
      <c r="BM1436">
        <v>1</v>
      </c>
      <c r="BN1436">
        <v>0</v>
      </c>
      <c r="BO1436">
        <v>0</v>
      </c>
      <c r="BP1436">
        <v>0</v>
      </c>
      <c r="BQ1436">
        <v>0</v>
      </c>
      <c r="BR1436">
        <v>0</v>
      </c>
      <c r="BS1436">
        <v>0</v>
      </c>
      <c r="BT1436" s="17">
        <v>0</v>
      </c>
      <c r="BU1436">
        <v>1</v>
      </c>
      <c r="BV1436">
        <v>0</v>
      </c>
      <c r="BW1436">
        <v>0</v>
      </c>
      <c r="BX1436" s="17">
        <v>0</v>
      </c>
      <c r="BY1436">
        <v>0</v>
      </c>
      <c r="BZ1436">
        <v>0</v>
      </c>
      <c r="CA1436">
        <v>0</v>
      </c>
      <c r="CB1436">
        <v>0</v>
      </c>
      <c r="CC1436" s="17">
        <v>0</v>
      </c>
      <c r="CD1436">
        <v>0</v>
      </c>
      <c r="CE1436">
        <v>0</v>
      </c>
      <c r="CF1436">
        <v>1</v>
      </c>
      <c r="CG1436">
        <v>0</v>
      </c>
      <c r="CH1436">
        <v>1</v>
      </c>
      <c r="CI1436">
        <v>0</v>
      </c>
      <c r="CJ1436">
        <v>1</v>
      </c>
      <c r="CK1436">
        <v>1</v>
      </c>
      <c r="CL1436">
        <v>0</v>
      </c>
      <c r="CM1436">
        <v>0</v>
      </c>
      <c r="CN1436">
        <v>0</v>
      </c>
      <c r="CO1436" s="17">
        <v>0</v>
      </c>
      <c r="CP1436">
        <v>1.02</v>
      </c>
      <c r="CQ1436">
        <v>494</v>
      </c>
      <c r="CR1436">
        <v>1</v>
      </c>
      <c r="CS1436">
        <v>0</v>
      </c>
      <c r="CT1436">
        <v>17</v>
      </c>
      <c r="CZ1436" s="33" t="s">
        <v>85</v>
      </c>
    </row>
    <row r="1437" spans="1:104" x14ac:dyDescent="0.25">
      <c r="A1437">
        <v>1436</v>
      </c>
      <c r="B1437">
        <v>89</v>
      </c>
      <c r="C1437" s="24" t="s">
        <v>4197</v>
      </c>
      <c r="D1437" s="12">
        <v>5.4824385220634708</v>
      </c>
      <c r="E1437" s="13">
        <v>0.48374457547618871</v>
      </c>
      <c r="F1437" s="7">
        <v>11.33333333333333</v>
      </c>
      <c r="G1437" s="7">
        <f t="shared" si="344"/>
        <v>4.9986939465872817</v>
      </c>
      <c r="H1437" s="15">
        <f t="shared" si="345"/>
        <v>5.9661830975396599</v>
      </c>
      <c r="I1437" s="11">
        <f t="shared" si="339"/>
        <v>0.13965777451211497</v>
      </c>
      <c r="J1437" s="32">
        <f t="shared" si="340"/>
        <v>1.2322744809892502E-2</v>
      </c>
      <c r="K1437" s="32">
        <f t="shared" si="341"/>
        <v>81.150751348613184</v>
      </c>
      <c r="L1437" s="8">
        <v>0</v>
      </c>
      <c r="M1437" s="9">
        <v>1</v>
      </c>
      <c r="N1437" s="8">
        <v>0</v>
      </c>
      <c r="O1437" s="9">
        <v>0</v>
      </c>
      <c r="P1437" s="9">
        <v>0</v>
      </c>
      <c r="Q1437" s="9">
        <v>1</v>
      </c>
      <c r="R1437" s="9">
        <v>0</v>
      </c>
      <c r="S1437" s="8">
        <v>6476</v>
      </c>
      <c r="T1437" s="9">
        <v>18</v>
      </c>
      <c r="U1437" s="9">
        <f t="shared" si="346"/>
        <v>6457</v>
      </c>
      <c r="V1437" s="9">
        <f t="shared" si="347"/>
        <v>36</v>
      </c>
      <c r="W1437" s="7">
        <v>15</v>
      </c>
      <c r="X1437" s="7">
        <v>5.008</v>
      </c>
      <c r="Y1437" s="9">
        <v>0</v>
      </c>
      <c r="Z1437" s="9">
        <v>1</v>
      </c>
      <c r="AA1437" s="9">
        <v>1</v>
      </c>
      <c r="AB1437" s="9">
        <v>0</v>
      </c>
      <c r="AC1437" s="9">
        <v>0</v>
      </c>
      <c r="AD1437" s="29">
        <v>0</v>
      </c>
      <c r="AE1437" s="9">
        <v>0</v>
      </c>
      <c r="AF1437" s="9">
        <v>0</v>
      </c>
      <c r="AG1437" s="29">
        <v>1</v>
      </c>
      <c r="AH1437" s="9">
        <v>0</v>
      </c>
      <c r="AI1437" s="29">
        <v>1</v>
      </c>
      <c r="AJ1437" s="20">
        <v>2000</v>
      </c>
      <c r="AK1437" s="32">
        <v>3.0000000000000001E-3</v>
      </c>
      <c r="AL1437" s="32">
        <v>3.0000000000000001E-3</v>
      </c>
      <c r="AM1437" s="32">
        <f t="shared" si="343"/>
        <v>0.64149999999999996</v>
      </c>
      <c r="AN1437" s="42">
        <v>0.35249999999999998</v>
      </c>
      <c r="AO1437" s="41" t="s">
        <v>98</v>
      </c>
      <c r="AP1437" s="17" t="s">
        <v>98</v>
      </c>
      <c r="AQ1437">
        <v>0.49149999999999999</v>
      </c>
      <c r="AR1437" s="39">
        <f t="shared" ref="AR1437:AR1456" si="348">1-AQ1437</f>
        <v>0.50849999999999995</v>
      </c>
      <c r="AS1437" t="s">
        <v>98</v>
      </c>
      <c r="AT1437" s="39" t="s">
        <v>98</v>
      </c>
      <c r="AU1437">
        <v>0</v>
      </c>
      <c r="AV1437" s="17">
        <v>1</v>
      </c>
      <c r="AW1437" t="s">
        <v>98</v>
      </c>
      <c r="AX1437" s="17" t="s">
        <v>98</v>
      </c>
      <c r="AY1437" s="17" t="s">
        <v>233</v>
      </c>
      <c r="AZ1437">
        <v>1</v>
      </c>
      <c r="BA1437">
        <v>0</v>
      </c>
      <c r="BB1437">
        <v>0</v>
      </c>
      <c r="BC1437">
        <v>0</v>
      </c>
      <c r="BD1437">
        <v>0</v>
      </c>
      <c r="BE1437">
        <v>0</v>
      </c>
      <c r="BF1437" s="17">
        <v>0</v>
      </c>
      <c r="BG1437">
        <v>1</v>
      </c>
      <c r="BH1437">
        <v>0</v>
      </c>
      <c r="BI1437" s="17">
        <v>0</v>
      </c>
      <c r="BJ1437">
        <v>31669</v>
      </c>
      <c r="BK1437">
        <v>16856</v>
      </c>
      <c r="BL1437" s="90">
        <v>24</v>
      </c>
      <c r="BM1437">
        <v>1</v>
      </c>
      <c r="BN1437">
        <v>0</v>
      </c>
      <c r="BO1437">
        <v>0</v>
      </c>
      <c r="BP1437">
        <v>0</v>
      </c>
      <c r="BQ1437">
        <v>0</v>
      </c>
      <c r="BR1437">
        <v>0</v>
      </c>
      <c r="BS1437">
        <v>0</v>
      </c>
      <c r="BT1437" s="17">
        <v>0</v>
      </c>
      <c r="BU1437">
        <v>1</v>
      </c>
      <c r="BV1437">
        <v>0</v>
      </c>
      <c r="BW1437">
        <v>0</v>
      </c>
      <c r="BX1437" s="17">
        <v>0</v>
      </c>
      <c r="BY1437">
        <v>0</v>
      </c>
      <c r="BZ1437">
        <v>0</v>
      </c>
      <c r="CA1437">
        <v>0</v>
      </c>
      <c r="CB1437">
        <v>0</v>
      </c>
      <c r="CC1437" s="17">
        <v>0</v>
      </c>
      <c r="CD1437">
        <v>0</v>
      </c>
      <c r="CE1437">
        <v>0</v>
      </c>
      <c r="CF1437">
        <v>1</v>
      </c>
      <c r="CG1437">
        <v>0</v>
      </c>
      <c r="CH1437">
        <v>1</v>
      </c>
      <c r="CI1437">
        <v>0</v>
      </c>
      <c r="CJ1437">
        <v>1</v>
      </c>
      <c r="CK1437">
        <v>1</v>
      </c>
      <c r="CL1437">
        <v>0</v>
      </c>
      <c r="CM1437">
        <v>0</v>
      </c>
      <c r="CN1437">
        <v>0</v>
      </c>
      <c r="CO1437" s="17">
        <v>0</v>
      </c>
      <c r="CP1437">
        <v>1.02</v>
      </c>
      <c r="CQ1437">
        <v>494</v>
      </c>
      <c r="CR1437">
        <v>1</v>
      </c>
      <c r="CS1437">
        <v>0</v>
      </c>
      <c r="CT1437">
        <v>17</v>
      </c>
      <c r="CZ1437" s="33" t="s">
        <v>85</v>
      </c>
    </row>
    <row r="1438" spans="1:104" x14ac:dyDescent="0.25">
      <c r="A1438">
        <v>1437</v>
      </c>
      <c r="B1438">
        <v>89</v>
      </c>
      <c r="C1438" s="24" t="s">
        <v>4197</v>
      </c>
      <c r="D1438" s="12">
        <v>5.2634437270888226</v>
      </c>
      <c r="E1438" s="13">
        <v>0.43862031059073531</v>
      </c>
      <c r="F1438" s="7">
        <v>12</v>
      </c>
      <c r="G1438" s="7">
        <f t="shared" si="344"/>
        <v>4.824823416498087</v>
      </c>
      <c r="H1438" s="15">
        <f t="shared" si="345"/>
        <v>5.7020640376795582</v>
      </c>
      <c r="I1438" s="11">
        <f t="shared" si="339"/>
        <v>0.14769860031110146</v>
      </c>
      <c r="J1438" s="32">
        <f t="shared" si="340"/>
        <v>1.230821669259179E-2</v>
      </c>
      <c r="K1438" s="32">
        <f t="shared" si="341"/>
        <v>81.24653838779841</v>
      </c>
      <c r="L1438" s="8">
        <v>0</v>
      </c>
      <c r="M1438" s="9">
        <v>1</v>
      </c>
      <c r="N1438" s="8">
        <v>0</v>
      </c>
      <c r="O1438" s="9">
        <v>0</v>
      </c>
      <c r="P1438" s="9">
        <v>0</v>
      </c>
      <c r="Q1438" s="9">
        <v>1</v>
      </c>
      <c r="R1438" s="9">
        <v>0</v>
      </c>
      <c r="S1438" s="8">
        <v>6476</v>
      </c>
      <c r="T1438" s="9">
        <v>18</v>
      </c>
      <c r="U1438" s="9">
        <f t="shared" si="346"/>
        <v>6457</v>
      </c>
      <c r="V1438" s="9">
        <f t="shared" si="347"/>
        <v>36</v>
      </c>
      <c r="W1438" s="7">
        <v>17</v>
      </c>
      <c r="X1438" s="7">
        <v>5.008</v>
      </c>
      <c r="Y1438" s="9">
        <v>0</v>
      </c>
      <c r="Z1438" s="9">
        <v>1</v>
      </c>
      <c r="AA1438" s="9">
        <v>1</v>
      </c>
      <c r="AB1438" s="9">
        <v>0</v>
      </c>
      <c r="AC1438" s="9">
        <v>0</v>
      </c>
      <c r="AD1438" s="29">
        <v>0</v>
      </c>
      <c r="AE1438" s="9">
        <v>0</v>
      </c>
      <c r="AF1438" s="9">
        <v>0</v>
      </c>
      <c r="AG1438" s="29">
        <v>1</v>
      </c>
      <c r="AH1438" s="9">
        <v>0</v>
      </c>
      <c r="AI1438" s="29">
        <v>1</v>
      </c>
      <c r="AJ1438" s="20">
        <v>2000</v>
      </c>
      <c r="AK1438" s="32">
        <v>3.0000000000000001E-3</v>
      </c>
      <c r="AL1438" s="32">
        <v>3.0000000000000001E-3</v>
      </c>
      <c r="AM1438" s="32">
        <f t="shared" si="343"/>
        <v>0.64149999999999996</v>
      </c>
      <c r="AN1438" s="42">
        <v>0.35249999999999998</v>
      </c>
      <c r="AO1438" s="41" t="s">
        <v>98</v>
      </c>
      <c r="AP1438" s="17" t="s">
        <v>98</v>
      </c>
      <c r="AQ1438">
        <v>0.49149999999999999</v>
      </c>
      <c r="AR1438" s="39">
        <f t="shared" si="348"/>
        <v>0.50849999999999995</v>
      </c>
      <c r="AS1438" t="s">
        <v>98</v>
      </c>
      <c r="AT1438" s="39" t="s">
        <v>98</v>
      </c>
      <c r="AU1438">
        <v>0</v>
      </c>
      <c r="AV1438" s="17">
        <v>1</v>
      </c>
      <c r="AW1438" t="s">
        <v>98</v>
      </c>
      <c r="AX1438" s="17" t="s">
        <v>98</v>
      </c>
      <c r="AY1438" s="17" t="s">
        <v>233</v>
      </c>
      <c r="AZ1438">
        <v>1</v>
      </c>
      <c r="BA1438">
        <v>0</v>
      </c>
      <c r="BB1438">
        <v>0</v>
      </c>
      <c r="BC1438">
        <v>0</v>
      </c>
      <c r="BD1438">
        <v>0</v>
      </c>
      <c r="BE1438">
        <v>0</v>
      </c>
      <c r="BF1438" s="17">
        <v>0</v>
      </c>
      <c r="BG1438">
        <v>1</v>
      </c>
      <c r="BH1438">
        <v>0</v>
      </c>
      <c r="BI1438" s="17">
        <v>0</v>
      </c>
      <c r="BJ1438">
        <v>31669</v>
      </c>
      <c r="BK1438">
        <v>16856</v>
      </c>
      <c r="BL1438" s="90">
        <v>24</v>
      </c>
      <c r="BM1438">
        <v>1</v>
      </c>
      <c r="BN1438">
        <v>0</v>
      </c>
      <c r="BO1438">
        <v>0</v>
      </c>
      <c r="BP1438">
        <v>0</v>
      </c>
      <c r="BQ1438">
        <v>0</v>
      </c>
      <c r="BR1438">
        <v>0</v>
      </c>
      <c r="BS1438">
        <v>0</v>
      </c>
      <c r="BT1438" s="17">
        <v>0</v>
      </c>
      <c r="BU1438">
        <v>1</v>
      </c>
      <c r="BV1438">
        <v>0</v>
      </c>
      <c r="BW1438">
        <v>0</v>
      </c>
      <c r="BX1438" s="17">
        <v>0</v>
      </c>
      <c r="BY1438">
        <v>0</v>
      </c>
      <c r="BZ1438">
        <v>0</v>
      </c>
      <c r="CA1438">
        <v>0</v>
      </c>
      <c r="CB1438">
        <v>0</v>
      </c>
      <c r="CC1438" s="17">
        <v>0</v>
      </c>
      <c r="CD1438">
        <v>0</v>
      </c>
      <c r="CE1438">
        <v>0</v>
      </c>
      <c r="CF1438">
        <v>1</v>
      </c>
      <c r="CG1438">
        <v>0</v>
      </c>
      <c r="CH1438">
        <v>1</v>
      </c>
      <c r="CI1438">
        <v>0</v>
      </c>
      <c r="CJ1438">
        <v>1</v>
      </c>
      <c r="CK1438">
        <v>1</v>
      </c>
      <c r="CL1438">
        <v>0</v>
      </c>
      <c r="CM1438">
        <v>0</v>
      </c>
      <c r="CN1438">
        <v>0</v>
      </c>
      <c r="CO1438" s="17">
        <v>0</v>
      </c>
      <c r="CP1438">
        <v>1.02</v>
      </c>
      <c r="CQ1438">
        <v>494</v>
      </c>
      <c r="CR1438">
        <v>1</v>
      </c>
      <c r="CS1438">
        <v>0</v>
      </c>
      <c r="CT1438">
        <v>17</v>
      </c>
      <c r="CZ1438" s="33" t="s">
        <v>85</v>
      </c>
    </row>
    <row r="1439" spans="1:104" x14ac:dyDescent="0.25">
      <c r="A1439">
        <v>1438</v>
      </c>
      <c r="B1439">
        <v>90</v>
      </c>
      <c r="C1439" s="24" t="s">
        <v>4207</v>
      </c>
      <c r="D1439" s="12">
        <v>7.6568622986941781</v>
      </c>
      <c r="E1439" s="13">
        <v>1.4446909997536179</v>
      </c>
      <c r="F1439" s="7">
        <v>5.3000000000000007</v>
      </c>
      <c r="G1439" s="7">
        <f t="shared" si="344"/>
        <v>6.21217129894056</v>
      </c>
      <c r="H1439" s="15">
        <f t="shared" si="345"/>
        <v>9.1015532984477954</v>
      </c>
      <c r="I1439" s="11">
        <f t="shared" si="339"/>
        <v>0.13350125944584387</v>
      </c>
      <c r="J1439" s="32">
        <f t="shared" si="340"/>
        <v>2.5188916876574308E-2</v>
      </c>
      <c r="K1439" s="32">
        <f t="shared" si="341"/>
        <v>39.699999999999996</v>
      </c>
      <c r="L1439" s="8">
        <v>1</v>
      </c>
      <c r="M1439" s="9">
        <v>0</v>
      </c>
      <c r="N1439" s="8">
        <v>0</v>
      </c>
      <c r="O1439" s="9">
        <v>0</v>
      </c>
      <c r="P1439" s="9">
        <v>0</v>
      </c>
      <c r="Q1439" s="9">
        <v>1</v>
      </c>
      <c r="R1439" s="9">
        <v>0</v>
      </c>
      <c r="S1439" s="8">
        <v>1566</v>
      </c>
      <c r="T1439" s="9">
        <v>17</v>
      </c>
      <c r="U1439" s="9">
        <f t="shared" si="346"/>
        <v>1548</v>
      </c>
      <c r="V1439" s="9">
        <f t="shared" si="347"/>
        <v>18</v>
      </c>
      <c r="W1439" s="7">
        <v>13</v>
      </c>
      <c r="X1439" s="7">
        <f t="shared" ref="X1439:X1447" si="349">465.4/52</f>
        <v>8.9499999999999993</v>
      </c>
      <c r="Y1439" s="9">
        <v>0</v>
      </c>
      <c r="Z1439" s="9">
        <v>1</v>
      </c>
      <c r="AA1439" s="9">
        <v>1</v>
      </c>
      <c r="AB1439" s="9">
        <v>0</v>
      </c>
      <c r="AC1439" s="9">
        <v>0</v>
      </c>
      <c r="AD1439" s="29">
        <v>0</v>
      </c>
      <c r="AE1439" s="9">
        <v>0</v>
      </c>
      <c r="AF1439" s="9">
        <v>0</v>
      </c>
      <c r="AG1439" s="29">
        <v>1</v>
      </c>
      <c r="AH1439" s="9">
        <v>0</v>
      </c>
      <c r="AI1439" s="29">
        <v>1</v>
      </c>
      <c r="AJ1439" s="20">
        <v>1994</v>
      </c>
      <c r="AK1439" s="32">
        <v>0</v>
      </c>
      <c r="AL1439" s="32">
        <v>0.13400000000000001</v>
      </c>
      <c r="AM1439" s="32">
        <v>0.255</v>
      </c>
      <c r="AN1439" s="42">
        <f t="shared" ref="AN1439:AN1456" si="350">1-AM1439-AL1439-AK1439</f>
        <v>0.61099999999999999</v>
      </c>
      <c r="AO1439" s="41">
        <v>1</v>
      </c>
      <c r="AP1439" s="17">
        <v>0</v>
      </c>
      <c r="AQ1439">
        <v>1</v>
      </c>
      <c r="AR1439" s="39">
        <f t="shared" si="348"/>
        <v>0</v>
      </c>
      <c r="AS1439" t="s">
        <v>98</v>
      </c>
      <c r="AT1439" s="39" t="s">
        <v>98</v>
      </c>
      <c r="AU1439">
        <v>0</v>
      </c>
      <c r="AV1439" s="17">
        <v>1</v>
      </c>
      <c r="AW1439" t="s">
        <v>98</v>
      </c>
      <c r="AX1439" s="17" t="s">
        <v>98</v>
      </c>
      <c r="AY1439" s="17" t="s">
        <v>233</v>
      </c>
      <c r="AZ1439">
        <v>1</v>
      </c>
      <c r="BA1439">
        <v>0</v>
      </c>
      <c r="BB1439">
        <v>0</v>
      </c>
      <c r="BC1439">
        <v>0</v>
      </c>
      <c r="BD1439">
        <v>0</v>
      </c>
      <c r="BE1439">
        <v>0</v>
      </c>
      <c r="BF1439" s="17">
        <v>0</v>
      </c>
      <c r="BG1439">
        <v>1</v>
      </c>
      <c r="BH1439">
        <v>0</v>
      </c>
      <c r="BI1439" s="17">
        <v>0</v>
      </c>
      <c r="BJ1439">
        <v>26357</v>
      </c>
      <c r="BK1439">
        <v>16160</v>
      </c>
      <c r="BL1439" s="90">
        <v>30.5</v>
      </c>
      <c r="BM1439">
        <v>1</v>
      </c>
      <c r="BN1439">
        <v>0</v>
      </c>
      <c r="BO1439">
        <v>0</v>
      </c>
      <c r="BP1439">
        <v>0</v>
      </c>
      <c r="BQ1439">
        <v>0</v>
      </c>
      <c r="BR1439">
        <v>0</v>
      </c>
      <c r="BS1439">
        <v>0</v>
      </c>
      <c r="BT1439" s="17">
        <v>0</v>
      </c>
      <c r="BU1439">
        <v>0</v>
      </c>
      <c r="BV1439">
        <v>0</v>
      </c>
      <c r="BW1439">
        <v>0</v>
      </c>
      <c r="BX1439" s="17">
        <v>1</v>
      </c>
      <c r="BY1439">
        <v>0</v>
      </c>
      <c r="BZ1439">
        <v>0</v>
      </c>
      <c r="CA1439">
        <v>0</v>
      </c>
      <c r="CB1439">
        <v>0</v>
      </c>
      <c r="CC1439" s="17">
        <v>0</v>
      </c>
      <c r="CD1439">
        <v>0</v>
      </c>
      <c r="CE1439">
        <v>0</v>
      </c>
      <c r="CF1439">
        <v>1</v>
      </c>
      <c r="CG1439">
        <v>0</v>
      </c>
      <c r="CH1439">
        <v>1</v>
      </c>
      <c r="CI1439">
        <v>0</v>
      </c>
      <c r="CJ1439">
        <v>0</v>
      </c>
      <c r="CK1439">
        <v>0</v>
      </c>
      <c r="CL1439">
        <v>0</v>
      </c>
      <c r="CM1439">
        <v>0</v>
      </c>
      <c r="CN1439">
        <v>0</v>
      </c>
      <c r="CO1439" s="17">
        <v>0</v>
      </c>
      <c r="CP1439">
        <v>0.186</v>
      </c>
      <c r="CQ1439">
        <v>101</v>
      </c>
      <c r="CR1439">
        <v>1</v>
      </c>
      <c r="CS1439">
        <v>0</v>
      </c>
      <c r="CT1439">
        <v>9</v>
      </c>
      <c r="CZ1439" s="33" t="s">
        <v>85</v>
      </c>
    </row>
    <row r="1440" spans="1:104" x14ac:dyDescent="0.25">
      <c r="A1440">
        <v>1439</v>
      </c>
      <c r="B1440">
        <v>90</v>
      </c>
      <c r="C1440" s="24" t="s">
        <v>4207</v>
      </c>
      <c r="D1440" s="12">
        <v>7.9704382534185436</v>
      </c>
      <c r="E1440" s="13">
        <v>0.73265866953429526</v>
      </c>
      <c r="F1440" s="7">
        <v>10.878787878787881</v>
      </c>
      <c r="G1440" s="7">
        <f t="shared" si="344"/>
        <v>7.2377795838842482</v>
      </c>
      <c r="H1440" s="15">
        <f t="shared" si="345"/>
        <v>8.7030969229528381</v>
      </c>
      <c r="I1440" s="11">
        <f t="shared" si="339"/>
        <v>0.26650026981793479</v>
      </c>
      <c r="J1440" s="32">
        <f t="shared" si="340"/>
        <v>2.4497239286885367E-2</v>
      </c>
      <c r="K1440" s="32">
        <f t="shared" si="341"/>
        <v>40.820926321087597</v>
      </c>
      <c r="L1440" s="8">
        <v>1</v>
      </c>
      <c r="M1440" s="9">
        <v>0</v>
      </c>
      <c r="N1440" s="8">
        <v>0</v>
      </c>
      <c r="O1440" s="9">
        <v>0</v>
      </c>
      <c r="P1440" s="9">
        <v>0</v>
      </c>
      <c r="Q1440" s="9">
        <v>1</v>
      </c>
      <c r="R1440" s="9">
        <v>0</v>
      </c>
      <c r="S1440" s="8">
        <v>1566</v>
      </c>
      <c r="T1440" s="9">
        <v>17</v>
      </c>
      <c r="U1440" s="9">
        <f t="shared" si="346"/>
        <v>1548</v>
      </c>
      <c r="V1440" s="9">
        <f t="shared" si="347"/>
        <v>18</v>
      </c>
      <c r="W1440" s="7">
        <v>15</v>
      </c>
      <c r="X1440" s="7">
        <f t="shared" si="349"/>
        <v>8.9499999999999993</v>
      </c>
      <c r="Y1440" s="9">
        <v>0</v>
      </c>
      <c r="Z1440" s="9">
        <v>1</v>
      </c>
      <c r="AA1440" s="9">
        <v>1</v>
      </c>
      <c r="AB1440" s="9">
        <v>0</v>
      </c>
      <c r="AC1440" s="9">
        <v>0</v>
      </c>
      <c r="AD1440" s="29">
        <v>0</v>
      </c>
      <c r="AE1440" s="9">
        <v>0</v>
      </c>
      <c r="AF1440" s="9">
        <v>0</v>
      </c>
      <c r="AG1440" s="29">
        <v>1</v>
      </c>
      <c r="AH1440" s="9">
        <v>0</v>
      </c>
      <c r="AI1440" s="29">
        <v>1</v>
      </c>
      <c r="AJ1440" s="20">
        <v>1994</v>
      </c>
      <c r="AK1440" s="32">
        <v>0</v>
      </c>
      <c r="AL1440" s="32">
        <v>0.13400000000000001</v>
      </c>
      <c r="AM1440" s="32">
        <v>0.255</v>
      </c>
      <c r="AN1440" s="42">
        <f t="shared" si="350"/>
        <v>0.61099999999999999</v>
      </c>
      <c r="AO1440" s="41">
        <v>1</v>
      </c>
      <c r="AP1440" s="17">
        <v>0</v>
      </c>
      <c r="AQ1440">
        <v>1</v>
      </c>
      <c r="AR1440" s="39">
        <f t="shared" si="348"/>
        <v>0</v>
      </c>
      <c r="AS1440" t="s">
        <v>98</v>
      </c>
      <c r="AT1440" s="39" t="s">
        <v>98</v>
      </c>
      <c r="AU1440">
        <v>0</v>
      </c>
      <c r="AV1440" s="17">
        <v>1</v>
      </c>
      <c r="AW1440" t="s">
        <v>98</v>
      </c>
      <c r="AX1440" s="17" t="s">
        <v>98</v>
      </c>
      <c r="AY1440" s="17" t="s">
        <v>233</v>
      </c>
      <c r="AZ1440">
        <v>1</v>
      </c>
      <c r="BA1440">
        <v>0</v>
      </c>
      <c r="BB1440">
        <v>0</v>
      </c>
      <c r="BC1440">
        <v>0</v>
      </c>
      <c r="BD1440">
        <v>0</v>
      </c>
      <c r="BE1440">
        <v>0</v>
      </c>
      <c r="BF1440" s="17">
        <v>0</v>
      </c>
      <c r="BG1440">
        <v>1</v>
      </c>
      <c r="BH1440">
        <v>0</v>
      </c>
      <c r="BI1440" s="17">
        <v>0</v>
      </c>
      <c r="BJ1440">
        <v>26357</v>
      </c>
      <c r="BK1440">
        <v>16160</v>
      </c>
      <c r="BL1440" s="90">
        <v>30.5</v>
      </c>
      <c r="BM1440">
        <v>1</v>
      </c>
      <c r="BN1440">
        <v>0</v>
      </c>
      <c r="BO1440">
        <v>0</v>
      </c>
      <c r="BP1440">
        <v>0</v>
      </c>
      <c r="BQ1440">
        <v>0</v>
      </c>
      <c r="BR1440">
        <v>0</v>
      </c>
      <c r="BS1440">
        <v>0</v>
      </c>
      <c r="BT1440" s="17">
        <v>0</v>
      </c>
      <c r="BU1440">
        <v>0</v>
      </c>
      <c r="BV1440">
        <v>0</v>
      </c>
      <c r="BW1440">
        <v>0</v>
      </c>
      <c r="BX1440" s="17">
        <v>1</v>
      </c>
      <c r="BY1440">
        <v>0</v>
      </c>
      <c r="BZ1440">
        <v>0</v>
      </c>
      <c r="CA1440">
        <v>0</v>
      </c>
      <c r="CB1440">
        <v>0</v>
      </c>
      <c r="CC1440" s="17">
        <v>0</v>
      </c>
      <c r="CD1440">
        <v>0</v>
      </c>
      <c r="CE1440">
        <v>0</v>
      </c>
      <c r="CF1440">
        <v>1</v>
      </c>
      <c r="CG1440">
        <v>0</v>
      </c>
      <c r="CH1440">
        <v>1</v>
      </c>
      <c r="CI1440">
        <v>0</v>
      </c>
      <c r="CJ1440">
        <v>0</v>
      </c>
      <c r="CK1440">
        <v>0</v>
      </c>
      <c r="CL1440">
        <v>0</v>
      </c>
      <c r="CM1440">
        <v>0</v>
      </c>
      <c r="CN1440">
        <v>0</v>
      </c>
      <c r="CO1440" s="17">
        <v>0</v>
      </c>
      <c r="CP1440">
        <v>0.186</v>
      </c>
      <c r="CQ1440">
        <v>101</v>
      </c>
      <c r="CR1440">
        <v>1</v>
      </c>
      <c r="CS1440">
        <v>0</v>
      </c>
      <c r="CT1440">
        <v>9</v>
      </c>
      <c r="CZ1440" s="33" t="s">
        <v>85</v>
      </c>
    </row>
    <row r="1441" spans="1:104" x14ac:dyDescent="0.25">
      <c r="A1441">
        <v>1440</v>
      </c>
      <c r="B1441">
        <v>90</v>
      </c>
      <c r="C1441" s="24" t="s">
        <v>4207</v>
      </c>
      <c r="D1441" s="12">
        <v>7.2512696422972533</v>
      </c>
      <c r="E1441" s="13">
        <v>0.77791398461426475</v>
      </c>
      <c r="F1441" s="7">
        <v>9.3214285714285712</v>
      </c>
      <c r="G1441" s="7">
        <f t="shared" si="344"/>
        <v>6.4733556576829887</v>
      </c>
      <c r="H1441" s="15">
        <f t="shared" si="345"/>
        <v>8.029183626911518</v>
      </c>
      <c r="I1441" s="11">
        <f t="shared" si="339"/>
        <v>0.23053577839832154</v>
      </c>
      <c r="J1441" s="32">
        <f t="shared" si="340"/>
        <v>2.4731807644264379E-2</v>
      </c>
      <c r="K1441" s="32">
        <f t="shared" si="341"/>
        <v>40.433761024819901</v>
      </c>
      <c r="L1441" s="8">
        <v>1</v>
      </c>
      <c r="M1441" s="9">
        <v>0</v>
      </c>
      <c r="N1441" s="8">
        <v>0</v>
      </c>
      <c r="O1441" s="9">
        <v>0</v>
      </c>
      <c r="P1441" s="9">
        <v>0</v>
      </c>
      <c r="Q1441" s="9">
        <v>1</v>
      </c>
      <c r="R1441" s="9">
        <v>0</v>
      </c>
      <c r="S1441" s="8">
        <v>1566</v>
      </c>
      <c r="T1441" s="9">
        <v>17</v>
      </c>
      <c r="U1441" s="9">
        <f t="shared" si="346"/>
        <v>1548</v>
      </c>
      <c r="V1441" s="9">
        <f t="shared" si="347"/>
        <v>18</v>
      </c>
      <c r="W1441" s="7">
        <v>17</v>
      </c>
      <c r="X1441" s="7">
        <f t="shared" si="349"/>
        <v>8.9499999999999993</v>
      </c>
      <c r="Y1441" s="9">
        <v>0</v>
      </c>
      <c r="Z1441" s="9">
        <v>1</v>
      </c>
      <c r="AA1441" s="9">
        <v>1</v>
      </c>
      <c r="AB1441" s="9">
        <v>0</v>
      </c>
      <c r="AC1441" s="9">
        <v>0</v>
      </c>
      <c r="AD1441" s="29">
        <v>0</v>
      </c>
      <c r="AE1441" s="9">
        <v>0</v>
      </c>
      <c r="AF1441" s="9">
        <v>0</v>
      </c>
      <c r="AG1441" s="29">
        <v>1</v>
      </c>
      <c r="AH1441" s="9">
        <v>0</v>
      </c>
      <c r="AI1441" s="29">
        <v>1</v>
      </c>
      <c r="AJ1441" s="20">
        <v>1994</v>
      </c>
      <c r="AK1441" s="32">
        <v>0</v>
      </c>
      <c r="AL1441" s="32">
        <v>0.13400000000000001</v>
      </c>
      <c r="AM1441" s="32">
        <v>0.255</v>
      </c>
      <c r="AN1441" s="42">
        <f t="shared" si="350"/>
        <v>0.61099999999999999</v>
      </c>
      <c r="AO1441" s="41">
        <v>1</v>
      </c>
      <c r="AP1441" s="17">
        <v>0</v>
      </c>
      <c r="AQ1441">
        <v>1</v>
      </c>
      <c r="AR1441" s="39">
        <f t="shared" si="348"/>
        <v>0</v>
      </c>
      <c r="AS1441" t="s">
        <v>98</v>
      </c>
      <c r="AT1441" s="39" t="s">
        <v>98</v>
      </c>
      <c r="AU1441">
        <v>0</v>
      </c>
      <c r="AV1441" s="17">
        <v>1</v>
      </c>
      <c r="AW1441" t="s">
        <v>98</v>
      </c>
      <c r="AX1441" s="17" t="s">
        <v>98</v>
      </c>
      <c r="AY1441" s="17" t="s">
        <v>233</v>
      </c>
      <c r="AZ1441">
        <v>1</v>
      </c>
      <c r="BA1441">
        <v>0</v>
      </c>
      <c r="BB1441">
        <v>0</v>
      </c>
      <c r="BC1441">
        <v>0</v>
      </c>
      <c r="BD1441">
        <v>0</v>
      </c>
      <c r="BE1441">
        <v>0</v>
      </c>
      <c r="BF1441" s="17">
        <v>0</v>
      </c>
      <c r="BG1441">
        <v>1</v>
      </c>
      <c r="BH1441">
        <v>0</v>
      </c>
      <c r="BI1441" s="17">
        <v>0</v>
      </c>
      <c r="BJ1441">
        <v>26357</v>
      </c>
      <c r="BK1441">
        <v>16160</v>
      </c>
      <c r="BL1441" s="90">
        <v>30.5</v>
      </c>
      <c r="BM1441">
        <v>1</v>
      </c>
      <c r="BN1441">
        <v>0</v>
      </c>
      <c r="BO1441">
        <v>0</v>
      </c>
      <c r="BP1441">
        <v>0</v>
      </c>
      <c r="BQ1441">
        <v>0</v>
      </c>
      <c r="BR1441">
        <v>0</v>
      </c>
      <c r="BS1441">
        <v>0</v>
      </c>
      <c r="BT1441" s="17">
        <v>0</v>
      </c>
      <c r="BU1441">
        <v>0</v>
      </c>
      <c r="BV1441">
        <v>0</v>
      </c>
      <c r="BW1441">
        <v>0</v>
      </c>
      <c r="BX1441" s="17">
        <v>1</v>
      </c>
      <c r="BY1441">
        <v>0</v>
      </c>
      <c r="BZ1441">
        <v>0</v>
      </c>
      <c r="CA1441">
        <v>0</v>
      </c>
      <c r="CB1441">
        <v>0</v>
      </c>
      <c r="CC1441" s="17">
        <v>0</v>
      </c>
      <c r="CD1441">
        <v>0</v>
      </c>
      <c r="CE1441">
        <v>0</v>
      </c>
      <c r="CF1441">
        <v>1</v>
      </c>
      <c r="CG1441">
        <v>0</v>
      </c>
      <c r="CH1441">
        <v>1</v>
      </c>
      <c r="CI1441">
        <v>0</v>
      </c>
      <c r="CJ1441">
        <v>0</v>
      </c>
      <c r="CK1441">
        <v>0</v>
      </c>
      <c r="CL1441">
        <v>0</v>
      </c>
      <c r="CM1441">
        <v>0</v>
      </c>
      <c r="CN1441">
        <v>0</v>
      </c>
      <c r="CO1441" s="17">
        <v>0</v>
      </c>
      <c r="CP1441">
        <v>0.186</v>
      </c>
      <c r="CQ1441">
        <v>101</v>
      </c>
      <c r="CR1441">
        <v>1</v>
      </c>
      <c r="CS1441">
        <v>0</v>
      </c>
      <c r="CT1441">
        <v>9</v>
      </c>
      <c r="CZ1441" s="33" t="s">
        <v>85</v>
      </c>
    </row>
    <row r="1442" spans="1:104" x14ac:dyDescent="0.25">
      <c r="A1442">
        <v>1441</v>
      </c>
      <c r="B1442">
        <v>90</v>
      </c>
      <c r="C1442" s="24" t="s">
        <v>4207</v>
      </c>
      <c r="D1442" s="12">
        <v>10.905365064094161</v>
      </c>
      <c r="E1442" s="13">
        <v>1.8965852285381151</v>
      </c>
      <c r="F1442" s="7">
        <v>5.75</v>
      </c>
      <c r="G1442" s="7">
        <f t="shared" si="344"/>
        <v>9.0087798355560462</v>
      </c>
      <c r="H1442" s="15">
        <f t="shared" si="345"/>
        <v>12.801950292632275</v>
      </c>
      <c r="I1442" s="11">
        <f t="shared" si="339"/>
        <v>0.14488350667597027</v>
      </c>
      <c r="J1442" s="32">
        <f t="shared" si="340"/>
        <v>2.5197131595820918E-2</v>
      </c>
      <c r="K1442" s="32">
        <f t="shared" si="341"/>
        <v>39.687057084142687</v>
      </c>
      <c r="L1442" s="8">
        <v>1</v>
      </c>
      <c r="M1442" s="9">
        <v>0</v>
      </c>
      <c r="N1442" s="8">
        <v>0</v>
      </c>
      <c r="O1442" s="9">
        <v>0</v>
      </c>
      <c r="P1442" s="9">
        <v>0</v>
      </c>
      <c r="Q1442" s="9">
        <v>1</v>
      </c>
      <c r="R1442" s="9">
        <v>0</v>
      </c>
      <c r="S1442" s="8">
        <v>1566</v>
      </c>
      <c r="T1442" s="9">
        <v>23</v>
      </c>
      <c r="U1442" s="9">
        <f t="shared" si="346"/>
        <v>1542</v>
      </c>
      <c r="V1442" s="9">
        <f t="shared" si="347"/>
        <v>18</v>
      </c>
      <c r="W1442" s="7">
        <v>13</v>
      </c>
      <c r="X1442" s="7">
        <f t="shared" si="349"/>
        <v>8.9499999999999993</v>
      </c>
      <c r="Y1442" s="9">
        <v>0</v>
      </c>
      <c r="Z1442" s="9">
        <v>1</v>
      </c>
      <c r="AA1442" s="9">
        <v>1</v>
      </c>
      <c r="AB1442" s="9">
        <v>0</v>
      </c>
      <c r="AC1442" s="9">
        <v>0</v>
      </c>
      <c r="AD1442" s="29">
        <v>0</v>
      </c>
      <c r="AE1442" s="9">
        <v>0</v>
      </c>
      <c r="AF1442" s="9">
        <v>0</v>
      </c>
      <c r="AG1442" s="29">
        <v>1</v>
      </c>
      <c r="AH1442" s="9">
        <v>0</v>
      </c>
      <c r="AI1442" s="29">
        <v>1</v>
      </c>
      <c r="AJ1442" s="20">
        <v>1994</v>
      </c>
      <c r="AK1442" s="32">
        <v>0</v>
      </c>
      <c r="AL1442" s="32">
        <v>0.13400000000000001</v>
      </c>
      <c r="AM1442" s="32">
        <v>0.255</v>
      </c>
      <c r="AN1442" s="42">
        <f t="shared" si="350"/>
        <v>0.61099999999999999</v>
      </c>
      <c r="AO1442" s="41">
        <v>1</v>
      </c>
      <c r="AP1442" s="17">
        <v>0</v>
      </c>
      <c r="AQ1442">
        <v>1</v>
      </c>
      <c r="AR1442" s="39">
        <f t="shared" si="348"/>
        <v>0</v>
      </c>
      <c r="AS1442" t="s">
        <v>98</v>
      </c>
      <c r="AT1442" s="39" t="s">
        <v>98</v>
      </c>
      <c r="AU1442">
        <v>0</v>
      </c>
      <c r="AV1442" s="17">
        <v>1</v>
      </c>
      <c r="AW1442" t="s">
        <v>98</v>
      </c>
      <c r="AX1442" s="17" t="s">
        <v>98</v>
      </c>
      <c r="AY1442" s="17" t="s">
        <v>233</v>
      </c>
      <c r="AZ1442">
        <v>1</v>
      </c>
      <c r="BA1442">
        <v>0</v>
      </c>
      <c r="BB1442">
        <v>0</v>
      </c>
      <c r="BC1442">
        <v>0</v>
      </c>
      <c r="BD1442">
        <v>0</v>
      </c>
      <c r="BE1442">
        <v>0</v>
      </c>
      <c r="BF1442" s="17">
        <v>0</v>
      </c>
      <c r="BG1442">
        <v>1</v>
      </c>
      <c r="BH1442">
        <v>0</v>
      </c>
      <c r="BI1442" s="17">
        <v>0</v>
      </c>
      <c r="BJ1442">
        <v>26357</v>
      </c>
      <c r="BK1442">
        <v>16160</v>
      </c>
      <c r="BL1442" s="90">
        <v>30.5</v>
      </c>
      <c r="BM1442">
        <v>1</v>
      </c>
      <c r="BN1442">
        <v>0</v>
      </c>
      <c r="BO1442">
        <v>0</v>
      </c>
      <c r="BP1442">
        <v>0</v>
      </c>
      <c r="BQ1442">
        <v>0</v>
      </c>
      <c r="BR1442">
        <v>0</v>
      </c>
      <c r="BS1442">
        <v>0</v>
      </c>
      <c r="BT1442" s="17">
        <v>0</v>
      </c>
      <c r="BU1442">
        <v>0</v>
      </c>
      <c r="BV1442">
        <v>0</v>
      </c>
      <c r="BW1442">
        <v>0</v>
      </c>
      <c r="BX1442" s="17">
        <v>1</v>
      </c>
      <c r="BY1442">
        <v>0</v>
      </c>
      <c r="BZ1442">
        <v>0</v>
      </c>
      <c r="CA1442">
        <v>0</v>
      </c>
      <c r="CB1442">
        <v>0</v>
      </c>
      <c r="CC1442" s="17">
        <v>0</v>
      </c>
      <c r="CD1442">
        <v>0</v>
      </c>
      <c r="CE1442">
        <v>0</v>
      </c>
      <c r="CF1442">
        <v>1</v>
      </c>
      <c r="CG1442">
        <v>0</v>
      </c>
      <c r="CH1442">
        <v>1</v>
      </c>
      <c r="CI1442">
        <v>0</v>
      </c>
      <c r="CJ1442">
        <v>0</v>
      </c>
      <c r="CK1442">
        <v>0</v>
      </c>
      <c r="CL1442">
        <v>0</v>
      </c>
      <c r="CM1442">
        <v>0</v>
      </c>
      <c r="CN1442">
        <v>0</v>
      </c>
      <c r="CO1442" s="17">
        <v>0</v>
      </c>
      <c r="CP1442">
        <v>0.186</v>
      </c>
      <c r="CQ1442">
        <v>101</v>
      </c>
      <c r="CR1442">
        <v>1</v>
      </c>
      <c r="CS1442">
        <v>0</v>
      </c>
      <c r="CT1442">
        <v>9</v>
      </c>
      <c r="CZ1442" s="33" t="s">
        <v>85</v>
      </c>
    </row>
    <row r="1443" spans="1:104" x14ac:dyDescent="0.25">
      <c r="A1443">
        <v>1442</v>
      </c>
      <c r="B1443">
        <v>90</v>
      </c>
      <c r="C1443" s="24" t="s">
        <v>4207</v>
      </c>
      <c r="D1443" s="12">
        <v>9.046656055817671</v>
      </c>
      <c r="E1443" s="13">
        <v>0.78666574398414535</v>
      </c>
      <c r="F1443" s="7">
        <v>11.5</v>
      </c>
      <c r="G1443" s="7">
        <f t="shared" si="344"/>
        <v>8.2599903118335263</v>
      </c>
      <c r="H1443" s="15">
        <f t="shared" si="345"/>
        <v>9.8333217998018156</v>
      </c>
      <c r="I1443" s="11">
        <f t="shared" si="339"/>
        <v>0.28105265129997881</v>
      </c>
      <c r="J1443" s="32">
        <f t="shared" si="340"/>
        <v>2.4439360982606857E-2</v>
      </c>
      <c r="K1443" s="32">
        <f t="shared" si="341"/>
        <v>40.917600125129525</v>
      </c>
      <c r="L1443" s="8">
        <v>1</v>
      </c>
      <c r="M1443" s="9">
        <v>0</v>
      </c>
      <c r="N1443" s="8">
        <v>0</v>
      </c>
      <c r="O1443" s="9">
        <v>0</v>
      </c>
      <c r="P1443" s="9">
        <v>0</v>
      </c>
      <c r="Q1443" s="9">
        <v>1</v>
      </c>
      <c r="R1443" s="9">
        <v>0</v>
      </c>
      <c r="S1443" s="8">
        <v>1566</v>
      </c>
      <c r="T1443" s="9">
        <v>23</v>
      </c>
      <c r="U1443" s="9">
        <f t="shared" si="346"/>
        <v>1542</v>
      </c>
      <c r="V1443" s="9">
        <f t="shared" si="347"/>
        <v>18</v>
      </c>
      <c r="W1443" s="7">
        <v>15</v>
      </c>
      <c r="X1443" s="7">
        <f t="shared" si="349"/>
        <v>8.9499999999999993</v>
      </c>
      <c r="Y1443" s="9">
        <v>0</v>
      </c>
      <c r="Z1443" s="9">
        <v>1</v>
      </c>
      <c r="AA1443" s="9">
        <v>1</v>
      </c>
      <c r="AB1443" s="9">
        <v>0</v>
      </c>
      <c r="AC1443" s="9">
        <v>0</v>
      </c>
      <c r="AD1443" s="29">
        <v>0</v>
      </c>
      <c r="AE1443" s="9">
        <v>0</v>
      </c>
      <c r="AF1443" s="9">
        <v>0</v>
      </c>
      <c r="AG1443" s="29">
        <v>1</v>
      </c>
      <c r="AH1443" s="9">
        <v>0</v>
      </c>
      <c r="AI1443" s="29">
        <v>1</v>
      </c>
      <c r="AJ1443" s="20">
        <v>1994</v>
      </c>
      <c r="AK1443" s="32">
        <v>0</v>
      </c>
      <c r="AL1443" s="32">
        <v>0.13400000000000001</v>
      </c>
      <c r="AM1443" s="32">
        <v>0.255</v>
      </c>
      <c r="AN1443" s="42">
        <f t="shared" si="350"/>
        <v>0.61099999999999999</v>
      </c>
      <c r="AO1443" s="41">
        <v>1</v>
      </c>
      <c r="AP1443" s="17">
        <v>0</v>
      </c>
      <c r="AQ1443">
        <v>1</v>
      </c>
      <c r="AR1443" s="39">
        <f t="shared" si="348"/>
        <v>0</v>
      </c>
      <c r="AS1443" t="s">
        <v>98</v>
      </c>
      <c r="AT1443" s="39" t="s">
        <v>98</v>
      </c>
      <c r="AU1443">
        <v>0</v>
      </c>
      <c r="AV1443" s="17">
        <v>1</v>
      </c>
      <c r="AW1443" t="s">
        <v>98</v>
      </c>
      <c r="AX1443" s="17" t="s">
        <v>98</v>
      </c>
      <c r="AY1443" s="17" t="s">
        <v>233</v>
      </c>
      <c r="AZ1443">
        <v>1</v>
      </c>
      <c r="BA1443">
        <v>0</v>
      </c>
      <c r="BB1443">
        <v>0</v>
      </c>
      <c r="BC1443">
        <v>0</v>
      </c>
      <c r="BD1443">
        <v>0</v>
      </c>
      <c r="BE1443">
        <v>0</v>
      </c>
      <c r="BF1443" s="17">
        <v>0</v>
      </c>
      <c r="BG1443">
        <v>1</v>
      </c>
      <c r="BH1443">
        <v>0</v>
      </c>
      <c r="BI1443" s="17">
        <v>0</v>
      </c>
      <c r="BJ1443">
        <v>26357</v>
      </c>
      <c r="BK1443">
        <v>16160</v>
      </c>
      <c r="BL1443" s="90">
        <v>30.5</v>
      </c>
      <c r="BM1443">
        <v>1</v>
      </c>
      <c r="BN1443">
        <v>0</v>
      </c>
      <c r="BO1443">
        <v>0</v>
      </c>
      <c r="BP1443">
        <v>0</v>
      </c>
      <c r="BQ1443">
        <v>0</v>
      </c>
      <c r="BR1443">
        <v>0</v>
      </c>
      <c r="BS1443">
        <v>0</v>
      </c>
      <c r="BT1443" s="17">
        <v>0</v>
      </c>
      <c r="BU1443">
        <v>0</v>
      </c>
      <c r="BV1443">
        <v>0</v>
      </c>
      <c r="BW1443">
        <v>0</v>
      </c>
      <c r="BX1443" s="17">
        <v>1</v>
      </c>
      <c r="BY1443">
        <v>0</v>
      </c>
      <c r="BZ1443">
        <v>0</v>
      </c>
      <c r="CA1443">
        <v>0</v>
      </c>
      <c r="CB1443">
        <v>0</v>
      </c>
      <c r="CC1443" s="17">
        <v>0</v>
      </c>
      <c r="CD1443">
        <v>0</v>
      </c>
      <c r="CE1443">
        <v>0</v>
      </c>
      <c r="CF1443">
        <v>1</v>
      </c>
      <c r="CG1443">
        <v>0</v>
      </c>
      <c r="CH1443">
        <v>1</v>
      </c>
      <c r="CI1443">
        <v>0</v>
      </c>
      <c r="CJ1443">
        <v>0</v>
      </c>
      <c r="CK1443">
        <v>0</v>
      </c>
      <c r="CL1443">
        <v>0</v>
      </c>
      <c r="CM1443">
        <v>0</v>
      </c>
      <c r="CN1443">
        <v>0</v>
      </c>
      <c r="CO1443" s="17">
        <v>0</v>
      </c>
      <c r="CP1443">
        <v>0.186</v>
      </c>
      <c r="CQ1443">
        <v>101</v>
      </c>
      <c r="CR1443">
        <v>1</v>
      </c>
      <c r="CS1443">
        <v>0</v>
      </c>
      <c r="CT1443">
        <v>9</v>
      </c>
      <c r="CZ1443" s="33" t="s">
        <v>85</v>
      </c>
    </row>
    <row r="1444" spans="1:104" x14ac:dyDescent="0.25">
      <c r="A1444">
        <v>1443</v>
      </c>
      <c r="B1444">
        <v>90</v>
      </c>
      <c r="C1444" s="24" t="s">
        <v>4207</v>
      </c>
      <c r="D1444" s="12">
        <v>7.9218830688083894</v>
      </c>
      <c r="E1444" s="13">
        <v>0.79218830688083897</v>
      </c>
      <c r="F1444" s="7">
        <v>9.9999999999999982</v>
      </c>
      <c r="G1444" s="7">
        <f t="shared" si="344"/>
        <v>7.1296947619275501</v>
      </c>
      <c r="H1444" s="15">
        <f t="shared" si="345"/>
        <v>8.7140713756892278</v>
      </c>
      <c r="I1444" s="11">
        <f t="shared" si="339"/>
        <v>0.24678196820164194</v>
      </c>
      <c r="J1444" s="32">
        <f t="shared" si="340"/>
        <v>2.4678196820164203E-2</v>
      </c>
      <c r="K1444" s="32">
        <f t="shared" si="341"/>
        <v>40.521599178709614</v>
      </c>
      <c r="L1444" s="8">
        <v>1</v>
      </c>
      <c r="M1444" s="9">
        <v>0</v>
      </c>
      <c r="N1444" s="8">
        <v>0</v>
      </c>
      <c r="O1444" s="9">
        <v>0</v>
      </c>
      <c r="P1444" s="9">
        <v>0</v>
      </c>
      <c r="Q1444" s="9">
        <v>1</v>
      </c>
      <c r="R1444" s="9">
        <v>0</v>
      </c>
      <c r="S1444" s="8">
        <v>1566</v>
      </c>
      <c r="T1444" s="9">
        <v>23</v>
      </c>
      <c r="U1444" s="9">
        <f t="shared" si="346"/>
        <v>1542</v>
      </c>
      <c r="V1444" s="9">
        <f t="shared" si="347"/>
        <v>18</v>
      </c>
      <c r="W1444" s="7">
        <v>17</v>
      </c>
      <c r="X1444" s="7">
        <f t="shared" si="349"/>
        <v>8.9499999999999993</v>
      </c>
      <c r="Y1444" s="9">
        <v>0</v>
      </c>
      <c r="Z1444" s="9">
        <v>1</v>
      </c>
      <c r="AA1444" s="9">
        <v>1</v>
      </c>
      <c r="AB1444" s="9">
        <v>0</v>
      </c>
      <c r="AC1444" s="9">
        <v>0</v>
      </c>
      <c r="AD1444" s="29">
        <v>0</v>
      </c>
      <c r="AE1444" s="9">
        <v>0</v>
      </c>
      <c r="AF1444" s="9">
        <v>0</v>
      </c>
      <c r="AG1444" s="29">
        <v>1</v>
      </c>
      <c r="AH1444" s="9">
        <v>0</v>
      </c>
      <c r="AI1444" s="29">
        <v>1</v>
      </c>
      <c r="AJ1444" s="20">
        <v>1994</v>
      </c>
      <c r="AK1444" s="32">
        <v>0</v>
      </c>
      <c r="AL1444" s="32">
        <v>0.13400000000000001</v>
      </c>
      <c r="AM1444" s="32">
        <v>0.255</v>
      </c>
      <c r="AN1444" s="42">
        <f t="shared" si="350"/>
        <v>0.61099999999999999</v>
      </c>
      <c r="AO1444" s="41">
        <v>1</v>
      </c>
      <c r="AP1444" s="17">
        <v>0</v>
      </c>
      <c r="AQ1444">
        <v>1</v>
      </c>
      <c r="AR1444" s="39">
        <f t="shared" si="348"/>
        <v>0</v>
      </c>
      <c r="AS1444" t="s">
        <v>98</v>
      </c>
      <c r="AT1444" s="39" t="s">
        <v>98</v>
      </c>
      <c r="AU1444">
        <v>0</v>
      </c>
      <c r="AV1444" s="17">
        <v>1</v>
      </c>
      <c r="AW1444" t="s">
        <v>98</v>
      </c>
      <c r="AX1444" s="17" t="s">
        <v>98</v>
      </c>
      <c r="AY1444" s="17" t="s">
        <v>233</v>
      </c>
      <c r="AZ1444">
        <v>1</v>
      </c>
      <c r="BA1444">
        <v>0</v>
      </c>
      <c r="BB1444">
        <v>0</v>
      </c>
      <c r="BC1444">
        <v>0</v>
      </c>
      <c r="BD1444">
        <v>0</v>
      </c>
      <c r="BE1444">
        <v>0</v>
      </c>
      <c r="BF1444" s="17">
        <v>0</v>
      </c>
      <c r="BG1444">
        <v>1</v>
      </c>
      <c r="BH1444">
        <v>0</v>
      </c>
      <c r="BI1444" s="17">
        <v>0</v>
      </c>
      <c r="BJ1444">
        <v>26357</v>
      </c>
      <c r="BK1444">
        <v>16160</v>
      </c>
      <c r="BL1444" s="90">
        <v>30.5</v>
      </c>
      <c r="BM1444">
        <v>1</v>
      </c>
      <c r="BN1444">
        <v>0</v>
      </c>
      <c r="BO1444">
        <v>0</v>
      </c>
      <c r="BP1444">
        <v>0</v>
      </c>
      <c r="BQ1444">
        <v>0</v>
      </c>
      <c r="BR1444">
        <v>0</v>
      </c>
      <c r="BS1444">
        <v>0</v>
      </c>
      <c r="BT1444" s="17">
        <v>0</v>
      </c>
      <c r="BU1444">
        <v>0</v>
      </c>
      <c r="BV1444">
        <v>0</v>
      </c>
      <c r="BW1444">
        <v>0</v>
      </c>
      <c r="BX1444" s="17">
        <v>1</v>
      </c>
      <c r="BY1444">
        <v>0</v>
      </c>
      <c r="BZ1444">
        <v>0</v>
      </c>
      <c r="CA1444">
        <v>0</v>
      </c>
      <c r="CB1444">
        <v>0</v>
      </c>
      <c r="CC1444" s="17">
        <v>0</v>
      </c>
      <c r="CD1444">
        <v>0</v>
      </c>
      <c r="CE1444">
        <v>0</v>
      </c>
      <c r="CF1444">
        <v>1</v>
      </c>
      <c r="CG1444">
        <v>0</v>
      </c>
      <c r="CH1444">
        <v>1</v>
      </c>
      <c r="CI1444">
        <v>0</v>
      </c>
      <c r="CJ1444">
        <v>0</v>
      </c>
      <c r="CK1444">
        <v>0</v>
      </c>
      <c r="CL1444">
        <v>0</v>
      </c>
      <c r="CM1444">
        <v>0</v>
      </c>
      <c r="CN1444">
        <v>0</v>
      </c>
      <c r="CO1444" s="17">
        <v>0</v>
      </c>
      <c r="CP1444">
        <v>0.186</v>
      </c>
      <c r="CQ1444">
        <v>101</v>
      </c>
      <c r="CR1444">
        <v>1</v>
      </c>
      <c r="CS1444">
        <v>0</v>
      </c>
      <c r="CT1444">
        <v>9</v>
      </c>
      <c r="CZ1444" s="33" t="s">
        <v>85</v>
      </c>
    </row>
    <row r="1445" spans="1:104" x14ac:dyDescent="0.25">
      <c r="A1445">
        <v>1444</v>
      </c>
      <c r="B1445">
        <v>90</v>
      </c>
      <c r="C1445" s="24" t="s">
        <v>4207</v>
      </c>
      <c r="D1445" s="12">
        <v>7.2846680565308084</v>
      </c>
      <c r="E1445" s="13">
        <v>2.7980844190648129</v>
      </c>
      <c r="F1445" s="7">
        <v>2.603448275862069</v>
      </c>
      <c r="G1445" s="7">
        <f t="shared" si="344"/>
        <v>4.486583637465996</v>
      </c>
      <c r="H1445" s="15">
        <f t="shared" si="345"/>
        <v>10.082752475595621</v>
      </c>
      <c r="I1445" s="11">
        <f t="shared" si="339"/>
        <v>6.6325254849382717E-2</v>
      </c>
      <c r="J1445" s="32">
        <f t="shared" si="340"/>
        <v>2.5475925703736413E-2</v>
      </c>
      <c r="K1445" s="32">
        <f t="shared" si="341"/>
        <v>39.252744399915386</v>
      </c>
      <c r="L1445" s="8">
        <v>1</v>
      </c>
      <c r="M1445" s="9">
        <v>0</v>
      </c>
      <c r="N1445" s="8">
        <v>0</v>
      </c>
      <c r="O1445" s="9">
        <v>0</v>
      </c>
      <c r="P1445" s="9">
        <v>0</v>
      </c>
      <c r="Q1445" s="9">
        <v>1</v>
      </c>
      <c r="R1445" s="9">
        <v>0</v>
      </c>
      <c r="S1445" s="8">
        <v>1566</v>
      </c>
      <c r="T1445" s="9">
        <v>31</v>
      </c>
      <c r="U1445" s="9">
        <f t="shared" si="346"/>
        <v>1534</v>
      </c>
      <c r="V1445" s="9">
        <f t="shared" si="347"/>
        <v>18</v>
      </c>
      <c r="W1445" s="7">
        <v>13</v>
      </c>
      <c r="X1445" s="7">
        <f t="shared" si="349"/>
        <v>8.9499999999999993</v>
      </c>
      <c r="Y1445" s="9">
        <v>0</v>
      </c>
      <c r="Z1445" s="9">
        <v>1</v>
      </c>
      <c r="AA1445" s="9">
        <v>1</v>
      </c>
      <c r="AB1445" s="9">
        <v>0</v>
      </c>
      <c r="AC1445" s="9">
        <v>0</v>
      </c>
      <c r="AD1445" s="29">
        <v>0</v>
      </c>
      <c r="AE1445" s="9">
        <v>0</v>
      </c>
      <c r="AF1445" s="9">
        <v>0</v>
      </c>
      <c r="AG1445" s="29">
        <v>1</v>
      </c>
      <c r="AH1445" s="9">
        <v>0</v>
      </c>
      <c r="AI1445" s="29">
        <v>1</v>
      </c>
      <c r="AJ1445" s="20">
        <v>1994</v>
      </c>
      <c r="AK1445" s="32">
        <v>0</v>
      </c>
      <c r="AL1445" s="32">
        <v>0.13400000000000001</v>
      </c>
      <c r="AM1445" s="32">
        <v>0.255</v>
      </c>
      <c r="AN1445" s="42">
        <f t="shared" si="350"/>
        <v>0.61099999999999999</v>
      </c>
      <c r="AO1445" s="41">
        <v>1</v>
      </c>
      <c r="AP1445" s="17">
        <v>0</v>
      </c>
      <c r="AQ1445">
        <v>1</v>
      </c>
      <c r="AR1445" s="39">
        <f t="shared" si="348"/>
        <v>0</v>
      </c>
      <c r="AS1445" t="s">
        <v>98</v>
      </c>
      <c r="AT1445" s="39" t="s">
        <v>98</v>
      </c>
      <c r="AU1445">
        <v>0</v>
      </c>
      <c r="AV1445" s="17">
        <v>1</v>
      </c>
      <c r="AW1445" t="s">
        <v>98</v>
      </c>
      <c r="AX1445" s="17" t="s">
        <v>98</v>
      </c>
      <c r="AY1445" s="17" t="s">
        <v>233</v>
      </c>
      <c r="AZ1445">
        <v>1</v>
      </c>
      <c r="BA1445">
        <v>0</v>
      </c>
      <c r="BB1445">
        <v>0</v>
      </c>
      <c r="BC1445">
        <v>0</v>
      </c>
      <c r="BD1445">
        <v>0</v>
      </c>
      <c r="BE1445">
        <v>0</v>
      </c>
      <c r="BF1445" s="17">
        <v>0</v>
      </c>
      <c r="BG1445">
        <v>1</v>
      </c>
      <c r="BH1445">
        <v>0</v>
      </c>
      <c r="BI1445" s="17">
        <v>0</v>
      </c>
      <c r="BJ1445">
        <v>26357</v>
      </c>
      <c r="BK1445">
        <v>16160</v>
      </c>
      <c r="BL1445" s="90">
        <v>30.5</v>
      </c>
      <c r="BM1445">
        <v>1</v>
      </c>
      <c r="BN1445">
        <v>0</v>
      </c>
      <c r="BO1445">
        <v>0</v>
      </c>
      <c r="BP1445">
        <v>0</v>
      </c>
      <c r="BQ1445">
        <v>0</v>
      </c>
      <c r="BR1445">
        <v>0</v>
      </c>
      <c r="BS1445">
        <v>0</v>
      </c>
      <c r="BT1445" s="17">
        <v>0</v>
      </c>
      <c r="BU1445">
        <v>0</v>
      </c>
      <c r="BV1445">
        <v>0</v>
      </c>
      <c r="BW1445">
        <v>0</v>
      </c>
      <c r="BX1445" s="17">
        <v>1</v>
      </c>
      <c r="BY1445">
        <v>0</v>
      </c>
      <c r="BZ1445">
        <v>0</v>
      </c>
      <c r="CA1445">
        <v>0</v>
      </c>
      <c r="CB1445">
        <v>0</v>
      </c>
      <c r="CC1445" s="17">
        <v>0</v>
      </c>
      <c r="CD1445">
        <v>0</v>
      </c>
      <c r="CE1445">
        <v>0</v>
      </c>
      <c r="CF1445">
        <v>1</v>
      </c>
      <c r="CG1445">
        <v>0</v>
      </c>
      <c r="CH1445">
        <v>1</v>
      </c>
      <c r="CI1445">
        <v>0</v>
      </c>
      <c r="CJ1445">
        <v>0</v>
      </c>
      <c r="CK1445">
        <v>0</v>
      </c>
      <c r="CL1445">
        <v>0</v>
      </c>
      <c r="CM1445">
        <v>0</v>
      </c>
      <c r="CN1445">
        <v>0</v>
      </c>
      <c r="CO1445" s="17">
        <v>0</v>
      </c>
      <c r="CP1445">
        <v>0.186</v>
      </c>
      <c r="CQ1445">
        <v>101</v>
      </c>
      <c r="CR1445">
        <v>1</v>
      </c>
      <c r="CS1445">
        <v>0</v>
      </c>
      <c r="CT1445">
        <v>9</v>
      </c>
      <c r="CZ1445" s="33" t="s">
        <v>85</v>
      </c>
    </row>
    <row r="1446" spans="1:104" x14ac:dyDescent="0.25">
      <c r="A1446">
        <v>1445</v>
      </c>
      <c r="B1446">
        <v>90</v>
      </c>
      <c r="C1446" s="24" t="s">
        <v>4207</v>
      </c>
      <c r="D1446" s="12">
        <v>7.2279155884504176</v>
      </c>
      <c r="E1446" s="13">
        <v>1.3019226836339259</v>
      </c>
      <c r="F1446" s="7">
        <v>5.5517241379310347</v>
      </c>
      <c r="G1446" s="7">
        <f t="shared" si="344"/>
        <v>5.9259929048164919</v>
      </c>
      <c r="H1446" s="15">
        <f t="shared" si="345"/>
        <v>8.5298382720843442</v>
      </c>
      <c r="I1446" s="11">
        <f t="shared" si="339"/>
        <v>0.14034451897206907</v>
      </c>
      <c r="J1446" s="32">
        <f t="shared" si="340"/>
        <v>2.5279447516708096E-2</v>
      </c>
      <c r="K1446" s="32">
        <f t="shared" si="341"/>
        <v>39.55782654423377</v>
      </c>
      <c r="L1446" s="8">
        <v>1</v>
      </c>
      <c r="M1446" s="9">
        <v>0</v>
      </c>
      <c r="N1446" s="8">
        <v>0</v>
      </c>
      <c r="O1446" s="9">
        <v>0</v>
      </c>
      <c r="P1446" s="9">
        <v>0</v>
      </c>
      <c r="Q1446" s="9">
        <v>1</v>
      </c>
      <c r="R1446" s="9">
        <v>0</v>
      </c>
      <c r="S1446" s="8">
        <v>1566</v>
      </c>
      <c r="T1446" s="9">
        <v>31</v>
      </c>
      <c r="U1446" s="9">
        <f t="shared" si="346"/>
        <v>1534</v>
      </c>
      <c r="V1446" s="9">
        <f t="shared" si="347"/>
        <v>18</v>
      </c>
      <c r="W1446" s="7">
        <v>15</v>
      </c>
      <c r="X1446" s="7">
        <f t="shared" si="349"/>
        <v>8.9499999999999993</v>
      </c>
      <c r="Y1446" s="9">
        <v>0</v>
      </c>
      <c r="Z1446" s="9">
        <v>1</v>
      </c>
      <c r="AA1446" s="9">
        <v>1</v>
      </c>
      <c r="AB1446" s="9">
        <v>0</v>
      </c>
      <c r="AC1446" s="9">
        <v>0</v>
      </c>
      <c r="AD1446" s="29">
        <v>0</v>
      </c>
      <c r="AE1446" s="9">
        <v>0</v>
      </c>
      <c r="AF1446" s="9">
        <v>0</v>
      </c>
      <c r="AG1446" s="29">
        <v>1</v>
      </c>
      <c r="AH1446" s="9">
        <v>0</v>
      </c>
      <c r="AI1446" s="29">
        <v>1</v>
      </c>
      <c r="AJ1446" s="20">
        <v>1994</v>
      </c>
      <c r="AK1446" s="32">
        <v>0</v>
      </c>
      <c r="AL1446" s="32">
        <v>0.13400000000000001</v>
      </c>
      <c r="AM1446" s="32">
        <v>0.255</v>
      </c>
      <c r="AN1446" s="42">
        <f t="shared" si="350"/>
        <v>0.61099999999999999</v>
      </c>
      <c r="AO1446" s="41">
        <v>1</v>
      </c>
      <c r="AP1446" s="17">
        <v>0</v>
      </c>
      <c r="AQ1446">
        <v>1</v>
      </c>
      <c r="AR1446" s="39">
        <f t="shared" si="348"/>
        <v>0</v>
      </c>
      <c r="AS1446" t="s">
        <v>98</v>
      </c>
      <c r="AT1446" s="39" t="s">
        <v>98</v>
      </c>
      <c r="AU1446">
        <v>0</v>
      </c>
      <c r="AV1446" s="17">
        <v>1</v>
      </c>
      <c r="AW1446" t="s">
        <v>98</v>
      </c>
      <c r="AX1446" s="17" t="s">
        <v>98</v>
      </c>
      <c r="AY1446" s="17" t="s">
        <v>233</v>
      </c>
      <c r="AZ1446">
        <v>1</v>
      </c>
      <c r="BA1446">
        <v>0</v>
      </c>
      <c r="BB1446">
        <v>0</v>
      </c>
      <c r="BC1446">
        <v>0</v>
      </c>
      <c r="BD1446">
        <v>0</v>
      </c>
      <c r="BE1446">
        <v>0</v>
      </c>
      <c r="BF1446" s="17">
        <v>0</v>
      </c>
      <c r="BG1446">
        <v>1</v>
      </c>
      <c r="BH1446">
        <v>0</v>
      </c>
      <c r="BI1446" s="17">
        <v>0</v>
      </c>
      <c r="BJ1446">
        <v>26357</v>
      </c>
      <c r="BK1446">
        <v>16160</v>
      </c>
      <c r="BL1446" s="90">
        <v>30.5</v>
      </c>
      <c r="BM1446">
        <v>1</v>
      </c>
      <c r="BN1446">
        <v>0</v>
      </c>
      <c r="BO1446">
        <v>0</v>
      </c>
      <c r="BP1446">
        <v>0</v>
      </c>
      <c r="BQ1446">
        <v>0</v>
      </c>
      <c r="BR1446">
        <v>0</v>
      </c>
      <c r="BS1446">
        <v>0</v>
      </c>
      <c r="BT1446" s="17">
        <v>0</v>
      </c>
      <c r="BU1446">
        <v>0</v>
      </c>
      <c r="BV1446">
        <v>0</v>
      </c>
      <c r="BW1446">
        <v>0</v>
      </c>
      <c r="BX1446" s="17">
        <v>1</v>
      </c>
      <c r="BY1446">
        <v>0</v>
      </c>
      <c r="BZ1446">
        <v>0</v>
      </c>
      <c r="CA1446">
        <v>0</v>
      </c>
      <c r="CB1446">
        <v>0</v>
      </c>
      <c r="CC1446" s="17">
        <v>0</v>
      </c>
      <c r="CD1446">
        <v>0</v>
      </c>
      <c r="CE1446">
        <v>0</v>
      </c>
      <c r="CF1446">
        <v>1</v>
      </c>
      <c r="CG1446">
        <v>0</v>
      </c>
      <c r="CH1446">
        <v>1</v>
      </c>
      <c r="CI1446">
        <v>0</v>
      </c>
      <c r="CJ1446">
        <v>0</v>
      </c>
      <c r="CK1446">
        <v>0</v>
      </c>
      <c r="CL1446">
        <v>0</v>
      </c>
      <c r="CM1446">
        <v>0</v>
      </c>
      <c r="CN1446">
        <v>0</v>
      </c>
      <c r="CO1446" s="17">
        <v>0</v>
      </c>
      <c r="CP1446">
        <v>0.186</v>
      </c>
      <c r="CQ1446">
        <v>101</v>
      </c>
      <c r="CR1446">
        <v>1</v>
      </c>
      <c r="CS1446">
        <v>0</v>
      </c>
      <c r="CT1446">
        <v>9</v>
      </c>
      <c r="CZ1446" s="33" t="s">
        <v>85</v>
      </c>
    </row>
    <row r="1447" spans="1:104" x14ac:dyDescent="0.25">
      <c r="A1447">
        <v>1446</v>
      </c>
      <c r="B1447">
        <v>90</v>
      </c>
      <c r="C1447" s="24" t="s">
        <v>4207</v>
      </c>
      <c r="D1447" s="12">
        <v>7.9218830688083894</v>
      </c>
      <c r="E1447" s="13">
        <v>0.77852988779668653</v>
      </c>
      <c r="F1447" s="7">
        <v>10.17543859649123</v>
      </c>
      <c r="G1447" s="7">
        <f t="shared" si="344"/>
        <v>7.1433531810117028</v>
      </c>
      <c r="H1447" s="15">
        <f t="shared" si="345"/>
        <v>8.7004129566050761</v>
      </c>
      <c r="I1447" s="11">
        <f t="shared" si="339"/>
        <v>0.25145324169736732</v>
      </c>
      <c r="J1447" s="32">
        <f t="shared" si="340"/>
        <v>2.4711784097844719E-2</v>
      </c>
      <c r="K1447" s="32">
        <f t="shared" si="341"/>
        <v>40.466523826874024</v>
      </c>
      <c r="L1447" s="8">
        <v>1</v>
      </c>
      <c r="M1447" s="9">
        <v>0</v>
      </c>
      <c r="N1447" s="8">
        <v>0</v>
      </c>
      <c r="O1447" s="9">
        <v>0</v>
      </c>
      <c r="P1447" s="9">
        <v>0</v>
      </c>
      <c r="Q1447" s="9">
        <v>1</v>
      </c>
      <c r="R1447" s="9">
        <v>0</v>
      </c>
      <c r="S1447" s="8">
        <v>1566</v>
      </c>
      <c r="T1447" s="9">
        <v>31</v>
      </c>
      <c r="U1447" s="9">
        <f t="shared" si="346"/>
        <v>1534</v>
      </c>
      <c r="V1447" s="9">
        <f t="shared" si="347"/>
        <v>18</v>
      </c>
      <c r="W1447" s="7">
        <v>17</v>
      </c>
      <c r="X1447" s="7">
        <f t="shared" si="349"/>
        <v>8.9499999999999993</v>
      </c>
      <c r="Y1447" s="9">
        <v>0</v>
      </c>
      <c r="Z1447" s="9">
        <v>1</v>
      </c>
      <c r="AA1447" s="9">
        <v>1</v>
      </c>
      <c r="AB1447" s="9">
        <v>0</v>
      </c>
      <c r="AC1447" s="9">
        <v>0</v>
      </c>
      <c r="AD1447" s="29">
        <v>0</v>
      </c>
      <c r="AE1447" s="9">
        <v>0</v>
      </c>
      <c r="AF1447" s="9">
        <v>0</v>
      </c>
      <c r="AG1447" s="29">
        <v>1</v>
      </c>
      <c r="AH1447" s="9">
        <v>0</v>
      </c>
      <c r="AI1447" s="29">
        <v>1</v>
      </c>
      <c r="AJ1447" s="20">
        <v>1994</v>
      </c>
      <c r="AK1447" s="32">
        <v>0</v>
      </c>
      <c r="AL1447" s="32">
        <v>0.13400000000000001</v>
      </c>
      <c r="AM1447" s="32">
        <v>0.255</v>
      </c>
      <c r="AN1447" s="42">
        <f t="shared" si="350"/>
        <v>0.61099999999999999</v>
      </c>
      <c r="AO1447" s="41">
        <v>1</v>
      </c>
      <c r="AP1447" s="17">
        <v>0</v>
      </c>
      <c r="AQ1447">
        <v>1</v>
      </c>
      <c r="AR1447" s="39">
        <f t="shared" si="348"/>
        <v>0</v>
      </c>
      <c r="AS1447" t="s">
        <v>98</v>
      </c>
      <c r="AT1447" s="39" t="s">
        <v>98</v>
      </c>
      <c r="AU1447">
        <v>0</v>
      </c>
      <c r="AV1447" s="17">
        <v>1</v>
      </c>
      <c r="AW1447" t="s">
        <v>98</v>
      </c>
      <c r="AX1447" s="17" t="s">
        <v>98</v>
      </c>
      <c r="AY1447" s="17" t="s">
        <v>233</v>
      </c>
      <c r="AZ1447">
        <v>1</v>
      </c>
      <c r="BA1447">
        <v>0</v>
      </c>
      <c r="BB1447">
        <v>0</v>
      </c>
      <c r="BC1447">
        <v>0</v>
      </c>
      <c r="BD1447">
        <v>0</v>
      </c>
      <c r="BE1447">
        <v>0</v>
      </c>
      <c r="BF1447" s="17">
        <v>0</v>
      </c>
      <c r="BG1447">
        <v>1</v>
      </c>
      <c r="BH1447">
        <v>0</v>
      </c>
      <c r="BI1447" s="17">
        <v>0</v>
      </c>
      <c r="BJ1447">
        <v>26357</v>
      </c>
      <c r="BK1447">
        <v>16160</v>
      </c>
      <c r="BL1447" s="90">
        <v>30.5</v>
      </c>
      <c r="BM1447">
        <v>1</v>
      </c>
      <c r="BN1447">
        <v>0</v>
      </c>
      <c r="BO1447">
        <v>0</v>
      </c>
      <c r="BP1447">
        <v>0</v>
      </c>
      <c r="BQ1447">
        <v>0</v>
      </c>
      <c r="BR1447">
        <v>0</v>
      </c>
      <c r="BS1447">
        <v>0</v>
      </c>
      <c r="BT1447" s="17">
        <v>0</v>
      </c>
      <c r="BU1447">
        <v>0</v>
      </c>
      <c r="BV1447">
        <v>0</v>
      </c>
      <c r="BW1447">
        <v>0</v>
      </c>
      <c r="BX1447" s="17">
        <v>1</v>
      </c>
      <c r="BY1447">
        <v>0</v>
      </c>
      <c r="BZ1447">
        <v>0</v>
      </c>
      <c r="CA1447">
        <v>0</v>
      </c>
      <c r="CB1447">
        <v>0</v>
      </c>
      <c r="CC1447" s="17">
        <v>0</v>
      </c>
      <c r="CD1447">
        <v>0</v>
      </c>
      <c r="CE1447">
        <v>0</v>
      </c>
      <c r="CF1447">
        <v>1</v>
      </c>
      <c r="CG1447">
        <v>0</v>
      </c>
      <c r="CH1447">
        <v>1</v>
      </c>
      <c r="CI1447">
        <v>0</v>
      </c>
      <c r="CJ1447">
        <v>0</v>
      </c>
      <c r="CK1447">
        <v>0</v>
      </c>
      <c r="CL1447">
        <v>0</v>
      </c>
      <c r="CM1447">
        <v>0</v>
      </c>
      <c r="CN1447">
        <v>0</v>
      </c>
      <c r="CO1447" s="17">
        <v>0</v>
      </c>
      <c r="CP1447">
        <v>0.186</v>
      </c>
      <c r="CQ1447">
        <v>101</v>
      </c>
      <c r="CR1447">
        <v>1</v>
      </c>
      <c r="CS1447">
        <v>0</v>
      </c>
      <c r="CT1447">
        <v>9</v>
      </c>
      <c r="CZ1447" s="33" t="s">
        <v>85</v>
      </c>
    </row>
    <row r="1448" spans="1:104" x14ac:dyDescent="0.25">
      <c r="A1448">
        <v>1447</v>
      </c>
      <c r="B1448">
        <v>90</v>
      </c>
      <c r="C1448" s="24" t="s">
        <v>4207</v>
      </c>
      <c r="D1448" s="12">
        <v>4.833200847823016</v>
      </c>
      <c r="E1448" s="13">
        <v>1.464606317522126</v>
      </c>
      <c r="F1448" s="7">
        <v>3.3</v>
      </c>
      <c r="G1448" s="7">
        <f t="shared" si="344"/>
        <v>3.3685945303008902</v>
      </c>
      <c r="H1448" s="15">
        <f t="shared" si="345"/>
        <v>6.2978071653451417</v>
      </c>
      <c r="I1448" s="11">
        <f t="shared" si="339"/>
        <v>9.278709123312523E-2</v>
      </c>
      <c r="J1448" s="32">
        <f t="shared" si="340"/>
        <v>2.8117300373674312E-2</v>
      </c>
      <c r="K1448" s="32">
        <f t="shared" si="341"/>
        <v>35.565292069656898</v>
      </c>
      <c r="L1448" s="8">
        <v>1</v>
      </c>
      <c r="M1448" s="9">
        <v>0</v>
      </c>
      <c r="N1448" s="8">
        <v>0</v>
      </c>
      <c r="O1448" s="9">
        <v>0</v>
      </c>
      <c r="P1448" s="9">
        <v>0</v>
      </c>
      <c r="Q1448" s="9">
        <v>1</v>
      </c>
      <c r="R1448" s="9">
        <v>0</v>
      </c>
      <c r="S1448" s="8">
        <v>1272</v>
      </c>
      <c r="T1448" s="9">
        <v>17</v>
      </c>
      <c r="U1448" s="9">
        <f t="shared" si="346"/>
        <v>1254</v>
      </c>
      <c r="V1448" s="9">
        <f t="shared" si="347"/>
        <v>18</v>
      </c>
      <c r="W1448" s="7">
        <v>13</v>
      </c>
      <c r="X1448" s="7">
        <f t="shared" ref="X1448:X1456" si="351">436.8/52</f>
        <v>8.4</v>
      </c>
      <c r="Y1448" s="9">
        <v>0</v>
      </c>
      <c r="Z1448" s="9">
        <v>1</v>
      </c>
      <c r="AA1448" s="9">
        <v>1</v>
      </c>
      <c r="AB1448" s="9">
        <v>0</v>
      </c>
      <c r="AC1448" s="9">
        <v>0</v>
      </c>
      <c r="AD1448" s="29">
        <v>0</v>
      </c>
      <c r="AE1448" s="9">
        <v>0</v>
      </c>
      <c r="AF1448" s="9">
        <v>0</v>
      </c>
      <c r="AG1448" s="29">
        <v>1</v>
      </c>
      <c r="AH1448" s="9">
        <v>0</v>
      </c>
      <c r="AI1448" s="29">
        <v>1</v>
      </c>
      <c r="AJ1448" s="20">
        <v>1994</v>
      </c>
      <c r="AK1448" s="32">
        <v>0</v>
      </c>
      <c r="AL1448" s="32">
        <v>7.5999999999999998E-2</v>
      </c>
      <c r="AM1448" s="32">
        <v>0.22</v>
      </c>
      <c r="AN1448" s="42">
        <f t="shared" si="350"/>
        <v>0.70400000000000007</v>
      </c>
      <c r="AO1448" s="41">
        <v>1</v>
      </c>
      <c r="AP1448" s="17">
        <v>0</v>
      </c>
      <c r="AQ1448">
        <v>0</v>
      </c>
      <c r="AR1448" s="39">
        <f t="shared" si="348"/>
        <v>1</v>
      </c>
      <c r="AS1448" t="s">
        <v>98</v>
      </c>
      <c r="AT1448" s="39" t="s">
        <v>98</v>
      </c>
      <c r="AU1448">
        <v>0</v>
      </c>
      <c r="AV1448" s="17">
        <v>1</v>
      </c>
      <c r="AW1448" t="s">
        <v>98</v>
      </c>
      <c r="AX1448" s="17" t="s">
        <v>98</v>
      </c>
      <c r="AY1448" s="17" t="s">
        <v>233</v>
      </c>
      <c r="AZ1448">
        <v>1</v>
      </c>
      <c r="BA1448">
        <v>0</v>
      </c>
      <c r="BB1448">
        <v>0</v>
      </c>
      <c r="BC1448">
        <v>0</v>
      </c>
      <c r="BD1448">
        <v>0</v>
      </c>
      <c r="BE1448">
        <v>0</v>
      </c>
      <c r="BF1448" s="17">
        <v>0</v>
      </c>
      <c r="BG1448">
        <v>1</v>
      </c>
      <c r="BH1448">
        <v>0</v>
      </c>
      <c r="BI1448" s="17">
        <v>0</v>
      </c>
      <c r="BJ1448">
        <v>26357</v>
      </c>
      <c r="BK1448">
        <v>16160</v>
      </c>
      <c r="BL1448" s="90">
        <v>30.5</v>
      </c>
      <c r="BM1448">
        <v>1</v>
      </c>
      <c r="BN1448">
        <v>0</v>
      </c>
      <c r="BO1448">
        <v>0</v>
      </c>
      <c r="BP1448">
        <v>0</v>
      </c>
      <c r="BQ1448">
        <v>0</v>
      </c>
      <c r="BR1448">
        <v>0</v>
      </c>
      <c r="BS1448">
        <v>0</v>
      </c>
      <c r="BT1448" s="17">
        <v>0</v>
      </c>
      <c r="BU1448">
        <v>0</v>
      </c>
      <c r="BV1448">
        <v>0</v>
      </c>
      <c r="BW1448">
        <v>0</v>
      </c>
      <c r="BX1448" s="17">
        <v>1</v>
      </c>
      <c r="BY1448">
        <v>0</v>
      </c>
      <c r="BZ1448">
        <v>0</v>
      </c>
      <c r="CA1448">
        <v>0</v>
      </c>
      <c r="CB1448">
        <v>0</v>
      </c>
      <c r="CC1448" s="17">
        <v>0</v>
      </c>
      <c r="CD1448">
        <v>0</v>
      </c>
      <c r="CE1448">
        <v>0</v>
      </c>
      <c r="CF1448">
        <v>1</v>
      </c>
      <c r="CG1448">
        <v>0</v>
      </c>
      <c r="CH1448">
        <v>1</v>
      </c>
      <c r="CI1448">
        <v>0</v>
      </c>
      <c r="CJ1448">
        <v>0</v>
      </c>
      <c r="CK1448">
        <v>0</v>
      </c>
      <c r="CL1448">
        <v>0</v>
      </c>
      <c r="CM1448">
        <v>0</v>
      </c>
      <c r="CN1448">
        <v>0</v>
      </c>
      <c r="CO1448" s="17">
        <v>0</v>
      </c>
      <c r="CP1448">
        <v>0.186</v>
      </c>
      <c r="CQ1448">
        <v>101</v>
      </c>
      <c r="CR1448">
        <v>1</v>
      </c>
      <c r="CS1448">
        <v>0</v>
      </c>
      <c r="CT1448">
        <v>9</v>
      </c>
      <c r="CZ1448" s="33" t="s">
        <v>85</v>
      </c>
    </row>
    <row r="1449" spans="1:104" x14ac:dyDescent="0.25">
      <c r="A1449">
        <v>1448</v>
      </c>
      <c r="B1449">
        <v>90</v>
      </c>
      <c r="C1449" s="24" t="s">
        <v>4207</v>
      </c>
      <c r="D1449" s="12">
        <v>9.046656055817671</v>
      </c>
      <c r="E1449" s="13">
        <v>0.76481391776236352</v>
      </c>
      <c r="F1449" s="7">
        <v>11.828571428571429</v>
      </c>
      <c r="G1449" s="7">
        <f t="shared" si="344"/>
        <v>8.2818421380553069</v>
      </c>
      <c r="H1449" s="15">
        <f t="shared" si="345"/>
        <v>9.811469973580035</v>
      </c>
      <c r="I1449" s="11">
        <f t="shared" si="339"/>
        <v>0.31682112741525387</v>
      </c>
      <c r="J1449" s="32">
        <f t="shared" si="340"/>
        <v>2.6784394829791988E-2</v>
      </c>
      <c r="K1449" s="32">
        <f t="shared" si="341"/>
        <v>37.335172452271017</v>
      </c>
      <c r="L1449" s="8">
        <v>1</v>
      </c>
      <c r="M1449" s="9">
        <v>0</v>
      </c>
      <c r="N1449" s="8">
        <v>0</v>
      </c>
      <c r="O1449" s="9">
        <v>0</v>
      </c>
      <c r="P1449" s="9">
        <v>0</v>
      </c>
      <c r="Q1449" s="9">
        <v>1</v>
      </c>
      <c r="R1449" s="9">
        <v>0</v>
      </c>
      <c r="S1449" s="8">
        <v>1272</v>
      </c>
      <c r="T1449" s="9">
        <v>17</v>
      </c>
      <c r="U1449" s="9">
        <f t="shared" si="346"/>
        <v>1254</v>
      </c>
      <c r="V1449" s="9">
        <f t="shared" si="347"/>
        <v>18</v>
      </c>
      <c r="W1449" s="7">
        <v>15</v>
      </c>
      <c r="X1449" s="7">
        <f t="shared" si="351"/>
        <v>8.4</v>
      </c>
      <c r="Y1449" s="9">
        <v>0</v>
      </c>
      <c r="Z1449" s="9">
        <v>1</v>
      </c>
      <c r="AA1449" s="9">
        <v>1</v>
      </c>
      <c r="AB1449" s="9">
        <v>0</v>
      </c>
      <c r="AC1449" s="9">
        <v>0</v>
      </c>
      <c r="AD1449" s="29">
        <v>0</v>
      </c>
      <c r="AE1449" s="9">
        <v>0</v>
      </c>
      <c r="AF1449" s="9">
        <v>0</v>
      </c>
      <c r="AG1449" s="29">
        <v>1</v>
      </c>
      <c r="AH1449" s="9">
        <v>0</v>
      </c>
      <c r="AI1449" s="29">
        <v>1</v>
      </c>
      <c r="AJ1449" s="20">
        <v>1994</v>
      </c>
      <c r="AK1449" s="32">
        <v>0</v>
      </c>
      <c r="AL1449" s="32">
        <v>7.5999999999999998E-2</v>
      </c>
      <c r="AM1449" s="32">
        <v>0.22</v>
      </c>
      <c r="AN1449" s="42">
        <f t="shared" si="350"/>
        <v>0.70400000000000007</v>
      </c>
      <c r="AO1449" s="41">
        <v>1</v>
      </c>
      <c r="AP1449" s="17">
        <v>0</v>
      </c>
      <c r="AQ1449">
        <v>0</v>
      </c>
      <c r="AR1449" s="39">
        <f t="shared" si="348"/>
        <v>1</v>
      </c>
      <c r="AS1449" t="s">
        <v>98</v>
      </c>
      <c r="AT1449" s="39" t="s">
        <v>98</v>
      </c>
      <c r="AU1449">
        <v>0</v>
      </c>
      <c r="AV1449" s="17">
        <v>1</v>
      </c>
      <c r="AW1449" t="s">
        <v>98</v>
      </c>
      <c r="AX1449" s="17" t="s">
        <v>98</v>
      </c>
      <c r="AY1449" s="17" t="s">
        <v>233</v>
      </c>
      <c r="AZ1449">
        <v>1</v>
      </c>
      <c r="BA1449">
        <v>0</v>
      </c>
      <c r="BB1449">
        <v>0</v>
      </c>
      <c r="BC1449">
        <v>0</v>
      </c>
      <c r="BD1449">
        <v>0</v>
      </c>
      <c r="BE1449">
        <v>0</v>
      </c>
      <c r="BF1449" s="17">
        <v>0</v>
      </c>
      <c r="BG1449">
        <v>1</v>
      </c>
      <c r="BH1449">
        <v>0</v>
      </c>
      <c r="BI1449" s="17">
        <v>0</v>
      </c>
      <c r="BJ1449">
        <v>26357</v>
      </c>
      <c r="BK1449">
        <v>16160</v>
      </c>
      <c r="BL1449" s="90">
        <v>30.5</v>
      </c>
      <c r="BM1449">
        <v>1</v>
      </c>
      <c r="BN1449">
        <v>0</v>
      </c>
      <c r="BO1449">
        <v>0</v>
      </c>
      <c r="BP1449">
        <v>0</v>
      </c>
      <c r="BQ1449">
        <v>0</v>
      </c>
      <c r="BR1449">
        <v>0</v>
      </c>
      <c r="BS1449">
        <v>0</v>
      </c>
      <c r="BT1449" s="17">
        <v>0</v>
      </c>
      <c r="BU1449">
        <v>0</v>
      </c>
      <c r="BV1449">
        <v>0</v>
      </c>
      <c r="BW1449">
        <v>0</v>
      </c>
      <c r="BX1449" s="17">
        <v>1</v>
      </c>
      <c r="BY1449">
        <v>0</v>
      </c>
      <c r="BZ1449">
        <v>0</v>
      </c>
      <c r="CA1449">
        <v>0</v>
      </c>
      <c r="CB1449">
        <v>0</v>
      </c>
      <c r="CC1449" s="17">
        <v>0</v>
      </c>
      <c r="CD1449">
        <v>0</v>
      </c>
      <c r="CE1449">
        <v>0</v>
      </c>
      <c r="CF1449">
        <v>1</v>
      </c>
      <c r="CG1449">
        <v>0</v>
      </c>
      <c r="CH1449">
        <v>1</v>
      </c>
      <c r="CI1449">
        <v>0</v>
      </c>
      <c r="CJ1449">
        <v>0</v>
      </c>
      <c r="CK1449">
        <v>0</v>
      </c>
      <c r="CL1449">
        <v>0</v>
      </c>
      <c r="CM1449">
        <v>0</v>
      </c>
      <c r="CN1449">
        <v>0</v>
      </c>
      <c r="CO1449" s="17">
        <v>0</v>
      </c>
      <c r="CP1449">
        <v>0.186</v>
      </c>
      <c r="CQ1449">
        <v>101</v>
      </c>
      <c r="CR1449">
        <v>1</v>
      </c>
      <c r="CS1449">
        <v>0</v>
      </c>
      <c r="CT1449">
        <v>9</v>
      </c>
      <c r="CZ1449" s="33" t="s">
        <v>85</v>
      </c>
    </row>
    <row r="1450" spans="1:104" x14ac:dyDescent="0.25">
      <c r="A1450">
        <v>1449</v>
      </c>
      <c r="B1450">
        <v>90</v>
      </c>
      <c r="C1450" s="24" t="s">
        <v>4207</v>
      </c>
      <c r="D1450" s="12">
        <v>8.2383111716979087</v>
      </c>
      <c r="E1450" s="13">
        <v>0.8400909418507736</v>
      </c>
      <c r="F1450" s="7">
        <v>9.806451612903226</v>
      </c>
      <c r="G1450" s="7">
        <f t="shared" si="344"/>
        <v>7.3982202298471353</v>
      </c>
      <c r="H1450" s="15">
        <f t="shared" si="345"/>
        <v>9.0784021135486821</v>
      </c>
      <c r="I1450" s="11">
        <f t="shared" si="339"/>
        <v>0.26688135059160811</v>
      </c>
      <c r="J1450" s="32">
        <f t="shared" si="340"/>
        <v>2.72148745669074E-2</v>
      </c>
      <c r="K1450" s="32">
        <f t="shared" si="341"/>
        <v>36.744611757864753</v>
      </c>
      <c r="L1450" s="8">
        <v>1</v>
      </c>
      <c r="M1450" s="9">
        <v>0</v>
      </c>
      <c r="N1450" s="8">
        <v>0</v>
      </c>
      <c r="O1450" s="9">
        <v>0</v>
      </c>
      <c r="P1450" s="9">
        <v>0</v>
      </c>
      <c r="Q1450" s="9">
        <v>1</v>
      </c>
      <c r="R1450" s="9">
        <v>0</v>
      </c>
      <c r="S1450" s="8">
        <v>1272</v>
      </c>
      <c r="T1450" s="9">
        <v>17</v>
      </c>
      <c r="U1450" s="9">
        <f t="shared" si="346"/>
        <v>1254</v>
      </c>
      <c r="V1450" s="9">
        <f t="shared" si="347"/>
        <v>18</v>
      </c>
      <c r="W1450" s="7">
        <v>17</v>
      </c>
      <c r="X1450" s="7">
        <f t="shared" si="351"/>
        <v>8.4</v>
      </c>
      <c r="Y1450" s="9">
        <v>0</v>
      </c>
      <c r="Z1450" s="9">
        <v>1</v>
      </c>
      <c r="AA1450" s="9">
        <v>1</v>
      </c>
      <c r="AB1450" s="9">
        <v>0</v>
      </c>
      <c r="AC1450" s="9">
        <v>0</v>
      </c>
      <c r="AD1450" s="29">
        <v>0</v>
      </c>
      <c r="AE1450" s="9">
        <v>0</v>
      </c>
      <c r="AF1450" s="9">
        <v>0</v>
      </c>
      <c r="AG1450" s="29">
        <v>1</v>
      </c>
      <c r="AH1450" s="9">
        <v>0</v>
      </c>
      <c r="AI1450" s="29">
        <v>1</v>
      </c>
      <c r="AJ1450" s="20">
        <v>1994</v>
      </c>
      <c r="AK1450" s="32">
        <v>0</v>
      </c>
      <c r="AL1450" s="32">
        <v>7.5999999999999998E-2</v>
      </c>
      <c r="AM1450" s="32">
        <v>0.22</v>
      </c>
      <c r="AN1450" s="42">
        <f t="shared" si="350"/>
        <v>0.70400000000000007</v>
      </c>
      <c r="AO1450" s="41">
        <v>1</v>
      </c>
      <c r="AP1450" s="17">
        <v>0</v>
      </c>
      <c r="AQ1450">
        <v>0</v>
      </c>
      <c r="AR1450" s="39">
        <f t="shared" si="348"/>
        <v>1</v>
      </c>
      <c r="AS1450" t="s">
        <v>98</v>
      </c>
      <c r="AT1450" s="39" t="s">
        <v>98</v>
      </c>
      <c r="AU1450">
        <v>0</v>
      </c>
      <c r="AV1450" s="17">
        <v>1</v>
      </c>
      <c r="AW1450" t="s">
        <v>98</v>
      </c>
      <c r="AX1450" s="17" t="s">
        <v>98</v>
      </c>
      <c r="AY1450" s="17" t="s">
        <v>233</v>
      </c>
      <c r="AZ1450">
        <v>1</v>
      </c>
      <c r="BA1450">
        <v>0</v>
      </c>
      <c r="BB1450">
        <v>0</v>
      </c>
      <c r="BC1450">
        <v>0</v>
      </c>
      <c r="BD1450">
        <v>0</v>
      </c>
      <c r="BE1450">
        <v>0</v>
      </c>
      <c r="BF1450" s="17">
        <v>0</v>
      </c>
      <c r="BG1450">
        <v>1</v>
      </c>
      <c r="BH1450">
        <v>0</v>
      </c>
      <c r="BI1450" s="17">
        <v>0</v>
      </c>
      <c r="BJ1450">
        <v>26357</v>
      </c>
      <c r="BK1450">
        <v>16160</v>
      </c>
      <c r="BL1450" s="90">
        <v>30.5</v>
      </c>
      <c r="BM1450">
        <v>1</v>
      </c>
      <c r="BN1450">
        <v>0</v>
      </c>
      <c r="BO1450">
        <v>0</v>
      </c>
      <c r="BP1450">
        <v>0</v>
      </c>
      <c r="BQ1450">
        <v>0</v>
      </c>
      <c r="BR1450">
        <v>0</v>
      </c>
      <c r="BS1450">
        <v>0</v>
      </c>
      <c r="BT1450" s="17">
        <v>0</v>
      </c>
      <c r="BU1450">
        <v>0</v>
      </c>
      <c r="BV1450">
        <v>0</v>
      </c>
      <c r="BW1450">
        <v>0</v>
      </c>
      <c r="BX1450" s="17">
        <v>1</v>
      </c>
      <c r="BY1450">
        <v>0</v>
      </c>
      <c r="BZ1450">
        <v>0</v>
      </c>
      <c r="CA1450">
        <v>0</v>
      </c>
      <c r="CB1450">
        <v>0</v>
      </c>
      <c r="CC1450" s="17">
        <v>0</v>
      </c>
      <c r="CD1450">
        <v>0</v>
      </c>
      <c r="CE1450">
        <v>0</v>
      </c>
      <c r="CF1450">
        <v>1</v>
      </c>
      <c r="CG1450">
        <v>0</v>
      </c>
      <c r="CH1450">
        <v>1</v>
      </c>
      <c r="CI1450">
        <v>0</v>
      </c>
      <c r="CJ1450">
        <v>0</v>
      </c>
      <c r="CK1450">
        <v>0</v>
      </c>
      <c r="CL1450">
        <v>0</v>
      </c>
      <c r="CM1450">
        <v>0</v>
      </c>
      <c r="CN1450">
        <v>0</v>
      </c>
      <c r="CO1450" s="17">
        <v>0</v>
      </c>
      <c r="CP1450">
        <v>0.186</v>
      </c>
      <c r="CQ1450">
        <v>101</v>
      </c>
      <c r="CR1450">
        <v>1</v>
      </c>
      <c r="CS1450">
        <v>0</v>
      </c>
      <c r="CT1450">
        <v>9</v>
      </c>
      <c r="CZ1450" s="33" t="s">
        <v>85</v>
      </c>
    </row>
    <row r="1451" spans="1:104" x14ac:dyDescent="0.25">
      <c r="A1451">
        <v>1450</v>
      </c>
      <c r="B1451">
        <v>90</v>
      </c>
      <c r="C1451" s="24" t="s">
        <v>4207</v>
      </c>
      <c r="D1451" s="12">
        <v>7.4709263010233951</v>
      </c>
      <c r="E1451" s="13">
        <v>2.024380029954727</v>
      </c>
      <c r="F1451" s="7">
        <v>3.6904761904761898</v>
      </c>
      <c r="G1451" s="7">
        <f t="shared" si="344"/>
        <v>5.4465462710686676</v>
      </c>
      <c r="H1451" s="15">
        <f t="shared" si="345"/>
        <v>9.4953063309781225</v>
      </c>
      <c r="I1451" s="11">
        <f t="shared" si="339"/>
        <v>0.1039006325537985</v>
      </c>
      <c r="J1451" s="32">
        <f t="shared" si="340"/>
        <v>2.8153719788771216E-2</v>
      </c>
      <c r="K1451" s="32">
        <f t="shared" si="341"/>
        <v>35.519285107001686</v>
      </c>
      <c r="L1451" s="8">
        <v>1</v>
      </c>
      <c r="M1451" s="9">
        <v>0</v>
      </c>
      <c r="N1451" s="8">
        <v>0</v>
      </c>
      <c r="O1451" s="9">
        <v>0</v>
      </c>
      <c r="P1451" s="9">
        <v>0</v>
      </c>
      <c r="Q1451" s="9">
        <v>1</v>
      </c>
      <c r="R1451" s="9">
        <v>0</v>
      </c>
      <c r="S1451" s="8">
        <v>1272</v>
      </c>
      <c r="T1451" s="9">
        <v>23</v>
      </c>
      <c r="U1451" s="9">
        <f t="shared" si="346"/>
        <v>1248</v>
      </c>
      <c r="V1451" s="9">
        <f t="shared" si="347"/>
        <v>18</v>
      </c>
      <c r="W1451" s="7">
        <v>13</v>
      </c>
      <c r="X1451" s="7">
        <f t="shared" si="351"/>
        <v>8.4</v>
      </c>
      <c r="Y1451" s="9">
        <v>0</v>
      </c>
      <c r="Z1451" s="9">
        <v>1</v>
      </c>
      <c r="AA1451" s="9">
        <v>1</v>
      </c>
      <c r="AB1451" s="9">
        <v>0</v>
      </c>
      <c r="AC1451" s="9">
        <v>0</v>
      </c>
      <c r="AD1451" s="29">
        <v>0</v>
      </c>
      <c r="AE1451" s="9">
        <v>0</v>
      </c>
      <c r="AF1451" s="9">
        <v>0</v>
      </c>
      <c r="AG1451" s="29">
        <v>1</v>
      </c>
      <c r="AH1451" s="9">
        <v>0</v>
      </c>
      <c r="AI1451" s="29">
        <v>1</v>
      </c>
      <c r="AJ1451" s="20">
        <v>1994</v>
      </c>
      <c r="AK1451" s="32">
        <v>0</v>
      </c>
      <c r="AL1451" s="32">
        <v>7.5999999999999998E-2</v>
      </c>
      <c r="AM1451" s="32">
        <v>0.22</v>
      </c>
      <c r="AN1451" s="42">
        <f t="shared" si="350"/>
        <v>0.70400000000000007</v>
      </c>
      <c r="AO1451" s="41">
        <v>1</v>
      </c>
      <c r="AP1451" s="17">
        <v>0</v>
      </c>
      <c r="AQ1451">
        <v>0</v>
      </c>
      <c r="AR1451" s="39">
        <f t="shared" si="348"/>
        <v>1</v>
      </c>
      <c r="AS1451" t="s">
        <v>98</v>
      </c>
      <c r="AT1451" s="39" t="s">
        <v>98</v>
      </c>
      <c r="AU1451">
        <v>0</v>
      </c>
      <c r="AV1451" s="17">
        <v>1</v>
      </c>
      <c r="AW1451" t="s">
        <v>98</v>
      </c>
      <c r="AX1451" s="17" t="s">
        <v>98</v>
      </c>
      <c r="AY1451" s="17" t="s">
        <v>233</v>
      </c>
      <c r="AZ1451">
        <v>1</v>
      </c>
      <c r="BA1451">
        <v>0</v>
      </c>
      <c r="BB1451">
        <v>0</v>
      </c>
      <c r="BC1451">
        <v>0</v>
      </c>
      <c r="BD1451">
        <v>0</v>
      </c>
      <c r="BE1451">
        <v>0</v>
      </c>
      <c r="BF1451" s="17">
        <v>0</v>
      </c>
      <c r="BG1451">
        <v>1</v>
      </c>
      <c r="BH1451">
        <v>0</v>
      </c>
      <c r="BI1451" s="17">
        <v>0</v>
      </c>
      <c r="BJ1451">
        <v>26357</v>
      </c>
      <c r="BK1451">
        <v>16160</v>
      </c>
      <c r="BL1451" s="90">
        <v>30.5</v>
      </c>
      <c r="BM1451">
        <v>1</v>
      </c>
      <c r="BN1451">
        <v>0</v>
      </c>
      <c r="BO1451">
        <v>0</v>
      </c>
      <c r="BP1451">
        <v>0</v>
      </c>
      <c r="BQ1451">
        <v>0</v>
      </c>
      <c r="BR1451">
        <v>0</v>
      </c>
      <c r="BS1451">
        <v>0</v>
      </c>
      <c r="BT1451" s="17">
        <v>0</v>
      </c>
      <c r="BU1451">
        <v>0</v>
      </c>
      <c r="BV1451">
        <v>0</v>
      </c>
      <c r="BW1451">
        <v>0</v>
      </c>
      <c r="BX1451" s="17">
        <v>1</v>
      </c>
      <c r="BY1451">
        <v>0</v>
      </c>
      <c r="BZ1451">
        <v>0</v>
      </c>
      <c r="CA1451">
        <v>0</v>
      </c>
      <c r="CB1451">
        <v>0</v>
      </c>
      <c r="CC1451" s="17">
        <v>0</v>
      </c>
      <c r="CD1451">
        <v>0</v>
      </c>
      <c r="CE1451">
        <v>0</v>
      </c>
      <c r="CF1451">
        <v>1</v>
      </c>
      <c r="CG1451">
        <v>0</v>
      </c>
      <c r="CH1451">
        <v>1</v>
      </c>
      <c r="CI1451">
        <v>0</v>
      </c>
      <c r="CJ1451">
        <v>0</v>
      </c>
      <c r="CK1451">
        <v>0</v>
      </c>
      <c r="CL1451">
        <v>0</v>
      </c>
      <c r="CM1451">
        <v>0</v>
      </c>
      <c r="CN1451">
        <v>0</v>
      </c>
      <c r="CO1451" s="17">
        <v>0</v>
      </c>
      <c r="CP1451">
        <v>0.186</v>
      </c>
      <c r="CQ1451">
        <v>101</v>
      </c>
      <c r="CR1451">
        <v>1</v>
      </c>
      <c r="CS1451">
        <v>0</v>
      </c>
      <c r="CT1451">
        <v>9</v>
      </c>
      <c r="CZ1451" s="33" t="s">
        <v>85</v>
      </c>
    </row>
    <row r="1452" spans="1:104" x14ac:dyDescent="0.25">
      <c r="A1452">
        <v>1451</v>
      </c>
      <c r="B1452">
        <v>90</v>
      </c>
      <c r="C1452" s="24" t="s">
        <v>4207</v>
      </c>
      <c r="D1452" s="12">
        <v>10.241502538451799</v>
      </c>
      <c r="E1452" s="13">
        <v>0.83735555345832313</v>
      </c>
      <c r="F1452" s="7">
        <v>12.23076923076923</v>
      </c>
      <c r="G1452" s="7">
        <f t="shared" si="344"/>
        <v>9.404146984993476</v>
      </c>
      <c r="H1452" s="15">
        <f t="shared" si="345"/>
        <v>11.078858091910122</v>
      </c>
      <c r="I1452" s="11">
        <f t="shared" si="339"/>
        <v>0.3271625715313366</v>
      </c>
      <c r="J1452" s="32">
        <f t="shared" si="340"/>
        <v>2.6749141068599849E-2</v>
      </c>
      <c r="K1452" s="32">
        <f t="shared" si="341"/>
        <v>37.384377966957416</v>
      </c>
      <c r="L1452" s="8">
        <v>1</v>
      </c>
      <c r="M1452" s="9">
        <v>0</v>
      </c>
      <c r="N1452" s="8">
        <v>0</v>
      </c>
      <c r="O1452" s="9">
        <v>0</v>
      </c>
      <c r="P1452" s="9">
        <v>0</v>
      </c>
      <c r="Q1452" s="9">
        <v>1</v>
      </c>
      <c r="R1452" s="9">
        <v>0</v>
      </c>
      <c r="S1452" s="8">
        <v>1272</v>
      </c>
      <c r="T1452" s="9">
        <v>23</v>
      </c>
      <c r="U1452" s="9">
        <f t="shared" si="346"/>
        <v>1248</v>
      </c>
      <c r="V1452" s="9">
        <f t="shared" si="347"/>
        <v>18</v>
      </c>
      <c r="W1452" s="7">
        <v>15</v>
      </c>
      <c r="X1452" s="7">
        <f t="shared" si="351"/>
        <v>8.4</v>
      </c>
      <c r="Y1452" s="9">
        <v>0</v>
      </c>
      <c r="Z1452" s="9">
        <v>1</v>
      </c>
      <c r="AA1452" s="9">
        <v>1</v>
      </c>
      <c r="AB1452" s="9">
        <v>0</v>
      </c>
      <c r="AC1452" s="9">
        <v>0</v>
      </c>
      <c r="AD1452" s="29">
        <v>0</v>
      </c>
      <c r="AE1452" s="9">
        <v>0</v>
      </c>
      <c r="AF1452" s="9">
        <v>0</v>
      </c>
      <c r="AG1452" s="29">
        <v>1</v>
      </c>
      <c r="AH1452" s="9">
        <v>0</v>
      </c>
      <c r="AI1452" s="29">
        <v>1</v>
      </c>
      <c r="AJ1452" s="20">
        <v>1994</v>
      </c>
      <c r="AK1452" s="32">
        <v>0</v>
      </c>
      <c r="AL1452" s="32">
        <v>7.5999999999999998E-2</v>
      </c>
      <c r="AM1452" s="32">
        <v>0.22</v>
      </c>
      <c r="AN1452" s="42">
        <f t="shared" si="350"/>
        <v>0.70400000000000007</v>
      </c>
      <c r="AO1452" s="41">
        <v>1</v>
      </c>
      <c r="AP1452" s="17">
        <v>0</v>
      </c>
      <c r="AQ1452">
        <v>0</v>
      </c>
      <c r="AR1452" s="39">
        <f t="shared" si="348"/>
        <v>1</v>
      </c>
      <c r="AS1452" t="s">
        <v>98</v>
      </c>
      <c r="AT1452" s="39" t="s">
        <v>98</v>
      </c>
      <c r="AU1452">
        <v>0</v>
      </c>
      <c r="AV1452" s="17">
        <v>1</v>
      </c>
      <c r="AW1452" t="s">
        <v>98</v>
      </c>
      <c r="AX1452" s="17" t="s">
        <v>98</v>
      </c>
      <c r="AY1452" s="17" t="s">
        <v>233</v>
      </c>
      <c r="AZ1452">
        <v>1</v>
      </c>
      <c r="BA1452">
        <v>0</v>
      </c>
      <c r="BB1452">
        <v>0</v>
      </c>
      <c r="BC1452">
        <v>0</v>
      </c>
      <c r="BD1452">
        <v>0</v>
      </c>
      <c r="BE1452">
        <v>0</v>
      </c>
      <c r="BF1452" s="17">
        <v>0</v>
      </c>
      <c r="BG1452">
        <v>1</v>
      </c>
      <c r="BH1452">
        <v>0</v>
      </c>
      <c r="BI1452" s="17">
        <v>0</v>
      </c>
      <c r="BJ1452">
        <v>26357</v>
      </c>
      <c r="BK1452">
        <v>16160</v>
      </c>
      <c r="BL1452" s="90">
        <v>30.5</v>
      </c>
      <c r="BM1452">
        <v>1</v>
      </c>
      <c r="BN1452">
        <v>0</v>
      </c>
      <c r="BO1452">
        <v>0</v>
      </c>
      <c r="BP1452">
        <v>0</v>
      </c>
      <c r="BQ1452">
        <v>0</v>
      </c>
      <c r="BR1452">
        <v>0</v>
      </c>
      <c r="BS1452">
        <v>0</v>
      </c>
      <c r="BT1452" s="17">
        <v>0</v>
      </c>
      <c r="BU1452">
        <v>0</v>
      </c>
      <c r="BV1452">
        <v>0</v>
      </c>
      <c r="BW1452">
        <v>0</v>
      </c>
      <c r="BX1452" s="17">
        <v>1</v>
      </c>
      <c r="BY1452">
        <v>0</v>
      </c>
      <c r="BZ1452">
        <v>0</v>
      </c>
      <c r="CA1452">
        <v>0</v>
      </c>
      <c r="CB1452">
        <v>0</v>
      </c>
      <c r="CC1452" s="17">
        <v>0</v>
      </c>
      <c r="CD1452">
        <v>0</v>
      </c>
      <c r="CE1452">
        <v>0</v>
      </c>
      <c r="CF1452">
        <v>1</v>
      </c>
      <c r="CG1452">
        <v>0</v>
      </c>
      <c r="CH1452">
        <v>1</v>
      </c>
      <c r="CI1452">
        <v>0</v>
      </c>
      <c r="CJ1452">
        <v>0</v>
      </c>
      <c r="CK1452">
        <v>0</v>
      </c>
      <c r="CL1452">
        <v>0</v>
      </c>
      <c r="CM1452">
        <v>0</v>
      </c>
      <c r="CN1452">
        <v>0</v>
      </c>
      <c r="CO1452" s="17">
        <v>0</v>
      </c>
      <c r="CP1452">
        <v>0.186</v>
      </c>
      <c r="CQ1452">
        <v>101</v>
      </c>
      <c r="CR1452">
        <v>1</v>
      </c>
      <c r="CS1452">
        <v>0</v>
      </c>
      <c r="CT1452">
        <v>9</v>
      </c>
      <c r="CZ1452" s="33" t="s">
        <v>85</v>
      </c>
    </row>
    <row r="1453" spans="1:104" x14ac:dyDescent="0.25">
      <c r="A1453">
        <v>1452</v>
      </c>
      <c r="B1453">
        <v>90</v>
      </c>
      <c r="C1453" s="24" t="s">
        <v>4207</v>
      </c>
      <c r="D1453" s="12">
        <v>8.9338220753653275</v>
      </c>
      <c r="E1453" s="13">
        <v>0.85210821583216234</v>
      </c>
      <c r="F1453" s="7">
        <v>10.484375</v>
      </c>
      <c r="G1453" s="7">
        <f t="shared" si="344"/>
        <v>8.0817138595331652</v>
      </c>
      <c r="H1453" s="15">
        <f t="shared" si="345"/>
        <v>9.7859302911974897</v>
      </c>
      <c r="I1453" s="11">
        <f t="shared" si="339"/>
        <v>0.28451496527239201</v>
      </c>
      <c r="J1453" s="32">
        <f t="shared" si="340"/>
        <v>2.7137045868007581E-2</v>
      </c>
      <c r="K1453" s="32">
        <f t="shared" si="341"/>
        <v>36.849994832301199</v>
      </c>
      <c r="L1453" s="8">
        <v>1</v>
      </c>
      <c r="M1453" s="9">
        <v>0</v>
      </c>
      <c r="N1453" s="8">
        <v>0</v>
      </c>
      <c r="O1453" s="9">
        <v>0</v>
      </c>
      <c r="P1453" s="9">
        <v>0</v>
      </c>
      <c r="Q1453" s="9">
        <v>1</v>
      </c>
      <c r="R1453" s="9">
        <v>0</v>
      </c>
      <c r="S1453" s="8">
        <v>1272</v>
      </c>
      <c r="T1453" s="9">
        <v>23</v>
      </c>
      <c r="U1453" s="9">
        <f t="shared" si="346"/>
        <v>1248</v>
      </c>
      <c r="V1453" s="9">
        <f t="shared" si="347"/>
        <v>18</v>
      </c>
      <c r="W1453" s="7">
        <v>17</v>
      </c>
      <c r="X1453" s="7">
        <f t="shared" si="351"/>
        <v>8.4</v>
      </c>
      <c r="Y1453" s="9">
        <v>0</v>
      </c>
      <c r="Z1453" s="9">
        <v>1</v>
      </c>
      <c r="AA1453" s="9">
        <v>1</v>
      </c>
      <c r="AB1453" s="9">
        <v>0</v>
      </c>
      <c r="AC1453" s="9">
        <v>0</v>
      </c>
      <c r="AD1453" s="29">
        <v>0</v>
      </c>
      <c r="AE1453" s="9">
        <v>0</v>
      </c>
      <c r="AF1453" s="9">
        <v>0</v>
      </c>
      <c r="AG1453" s="29">
        <v>1</v>
      </c>
      <c r="AH1453" s="9">
        <v>0</v>
      </c>
      <c r="AI1453" s="29">
        <v>1</v>
      </c>
      <c r="AJ1453" s="20">
        <v>1994</v>
      </c>
      <c r="AK1453" s="32">
        <v>0</v>
      </c>
      <c r="AL1453" s="32">
        <v>7.5999999999999998E-2</v>
      </c>
      <c r="AM1453" s="32">
        <v>0.22</v>
      </c>
      <c r="AN1453" s="42">
        <f t="shared" si="350"/>
        <v>0.70400000000000007</v>
      </c>
      <c r="AO1453" s="41">
        <v>1</v>
      </c>
      <c r="AP1453" s="17">
        <v>0</v>
      </c>
      <c r="AQ1453">
        <v>0</v>
      </c>
      <c r="AR1453" s="39">
        <f t="shared" si="348"/>
        <v>1</v>
      </c>
      <c r="AS1453" t="s">
        <v>98</v>
      </c>
      <c r="AT1453" s="39" t="s">
        <v>98</v>
      </c>
      <c r="AU1453">
        <v>0</v>
      </c>
      <c r="AV1453" s="17">
        <v>1</v>
      </c>
      <c r="AW1453" t="s">
        <v>98</v>
      </c>
      <c r="AX1453" s="17" t="s">
        <v>98</v>
      </c>
      <c r="AY1453" s="17" t="s">
        <v>233</v>
      </c>
      <c r="AZ1453">
        <v>1</v>
      </c>
      <c r="BA1453">
        <v>0</v>
      </c>
      <c r="BB1453">
        <v>0</v>
      </c>
      <c r="BC1453">
        <v>0</v>
      </c>
      <c r="BD1453">
        <v>0</v>
      </c>
      <c r="BE1453">
        <v>0</v>
      </c>
      <c r="BF1453" s="17">
        <v>0</v>
      </c>
      <c r="BG1453">
        <v>1</v>
      </c>
      <c r="BH1453">
        <v>0</v>
      </c>
      <c r="BI1453" s="17">
        <v>0</v>
      </c>
      <c r="BJ1453">
        <v>26357</v>
      </c>
      <c r="BK1453">
        <v>16160</v>
      </c>
      <c r="BL1453" s="90">
        <v>30.5</v>
      </c>
      <c r="BM1453">
        <v>1</v>
      </c>
      <c r="BN1453">
        <v>0</v>
      </c>
      <c r="BO1453">
        <v>0</v>
      </c>
      <c r="BP1453">
        <v>0</v>
      </c>
      <c r="BQ1453">
        <v>0</v>
      </c>
      <c r="BR1453">
        <v>0</v>
      </c>
      <c r="BS1453">
        <v>0</v>
      </c>
      <c r="BT1453" s="17">
        <v>0</v>
      </c>
      <c r="BU1453">
        <v>0</v>
      </c>
      <c r="BV1453">
        <v>0</v>
      </c>
      <c r="BW1453">
        <v>0</v>
      </c>
      <c r="BX1453" s="17">
        <v>1</v>
      </c>
      <c r="BY1453">
        <v>0</v>
      </c>
      <c r="BZ1453">
        <v>0</v>
      </c>
      <c r="CA1453">
        <v>0</v>
      </c>
      <c r="CB1453">
        <v>0</v>
      </c>
      <c r="CC1453" s="17">
        <v>0</v>
      </c>
      <c r="CD1453">
        <v>0</v>
      </c>
      <c r="CE1453">
        <v>0</v>
      </c>
      <c r="CF1453">
        <v>1</v>
      </c>
      <c r="CG1453">
        <v>0</v>
      </c>
      <c r="CH1453">
        <v>1</v>
      </c>
      <c r="CI1453">
        <v>0</v>
      </c>
      <c r="CJ1453">
        <v>0</v>
      </c>
      <c r="CK1453">
        <v>0</v>
      </c>
      <c r="CL1453">
        <v>0</v>
      </c>
      <c r="CM1453">
        <v>0</v>
      </c>
      <c r="CN1453">
        <v>0</v>
      </c>
      <c r="CO1453" s="17">
        <v>0</v>
      </c>
      <c r="CP1453">
        <v>0.186</v>
      </c>
      <c r="CQ1453">
        <v>101</v>
      </c>
      <c r="CR1453">
        <v>1</v>
      </c>
      <c r="CS1453">
        <v>0</v>
      </c>
      <c r="CT1453">
        <v>9</v>
      </c>
      <c r="CZ1453" s="33" t="s">
        <v>85</v>
      </c>
    </row>
    <row r="1454" spans="1:104" x14ac:dyDescent="0.25">
      <c r="A1454">
        <v>1453</v>
      </c>
      <c r="B1454">
        <v>90</v>
      </c>
      <c r="C1454" s="24" t="s">
        <v>4207</v>
      </c>
      <c r="D1454" s="12">
        <v>7.5174404457248878</v>
      </c>
      <c r="E1454" s="13">
        <v>2.7949458067438679</v>
      </c>
      <c r="F1454" s="7">
        <v>2.6896551724137931</v>
      </c>
      <c r="G1454" s="7">
        <f t="shared" si="344"/>
        <v>4.7224946389810203</v>
      </c>
      <c r="H1454" s="15">
        <f t="shared" si="345"/>
        <v>10.312386252468755</v>
      </c>
      <c r="I1454" s="11">
        <f t="shared" si="339"/>
        <v>7.6159238235334756E-2</v>
      </c>
      <c r="J1454" s="32">
        <f t="shared" si="340"/>
        <v>2.8315614215701383E-2</v>
      </c>
      <c r="K1454" s="32">
        <f t="shared" si="341"/>
        <v>35.316203716516476</v>
      </c>
      <c r="L1454" s="8">
        <v>1</v>
      </c>
      <c r="M1454" s="9">
        <v>0</v>
      </c>
      <c r="N1454" s="8">
        <v>0</v>
      </c>
      <c r="O1454" s="9">
        <v>0</v>
      </c>
      <c r="P1454" s="9">
        <v>0</v>
      </c>
      <c r="Q1454" s="9">
        <v>1</v>
      </c>
      <c r="R1454" s="9">
        <v>0</v>
      </c>
      <c r="S1454" s="8">
        <v>1272</v>
      </c>
      <c r="T1454" s="9">
        <v>31</v>
      </c>
      <c r="U1454" s="9">
        <f t="shared" si="346"/>
        <v>1240</v>
      </c>
      <c r="V1454" s="9">
        <f t="shared" si="347"/>
        <v>18</v>
      </c>
      <c r="W1454" s="7">
        <v>13</v>
      </c>
      <c r="X1454" s="7">
        <f t="shared" si="351"/>
        <v>8.4</v>
      </c>
      <c r="Y1454" s="9">
        <v>0</v>
      </c>
      <c r="Z1454" s="9">
        <v>1</v>
      </c>
      <c r="AA1454" s="9">
        <v>1</v>
      </c>
      <c r="AB1454" s="9">
        <v>0</v>
      </c>
      <c r="AC1454" s="9">
        <v>0</v>
      </c>
      <c r="AD1454" s="29">
        <v>0</v>
      </c>
      <c r="AE1454" s="9">
        <v>0</v>
      </c>
      <c r="AF1454" s="9">
        <v>0</v>
      </c>
      <c r="AG1454" s="29">
        <v>1</v>
      </c>
      <c r="AH1454" s="9">
        <v>0</v>
      </c>
      <c r="AI1454" s="29">
        <v>1</v>
      </c>
      <c r="AJ1454" s="20">
        <v>1994</v>
      </c>
      <c r="AK1454" s="32">
        <v>0</v>
      </c>
      <c r="AL1454" s="32">
        <v>7.5999999999999998E-2</v>
      </c>
      <c r="AM1454" s="32">
        <v>0.22</v>
      </c>
      <c r="AN1454" s="42">
        <f t="shared" si="350"/>
        <v>0.70400000000000007</v>
      </c>
      <c r="AO1454" s="41">
        <v>1</v>
      </c>
      <c r="AP1454" s="17">
        <v>0</v>
      </c>
      <c r="AQ1454">
        <v>0</v>
      </c>
      <c r="AR1454" s="39">
        <f t="shared" si="348"/>
        <v>1</v>
      </c>
      <c r="AS1454" t="s">
        <v>98</v>
      </c>
      <c r="AT1454" s="39" t="s">
        <v>98</v>
      </c>
      <c r="AU1454">
        <v>0</v>
      </c>
      <c r="AV1454" s="17">
        <v>1</v>
      </c>
      <c r="AW1454" t="s">
        <v>98</v>
      </c>
      <c r="AX1454" s="17" t="s">
        <v>98</v>
      </c>
      <c r="AY1454" s="17" t="s">
        <v>233</v>
      </c>
      <c r="AZ1454">
        <v>1</v>
      </c>
      <c r="BA1454">
        <v>0</v>
      </c>
      <c r="BB1454">
        <v>0</v>
      </c>
      <c r="BC1454">
        <v>0</v>
      </c>
      <c r="BD1454">
        <v>0</v>
      </c>
      <c r="BE1454">
        <v>0</v>
      </c>
      <c r="BF1454" s="17">
        <v>0</v>
      </c>
      <c r="BG1454">
        <v>1</v>
      </c>
      <c r="BH1454">
        <v>0</v>
      </c>
      <c r="BI1454" s="17">
        <v>0</v>
      </c>
      <c r="BJ1454">
        <v>26357</v>
      </c>
      <c r="BK1454">
        <v>16160</v>
      </c>
      <c r="BL1454" s="90">
        <v>30.5</v>
      </c>
      <c r="BM1454">
        <v>1</v>
      </c>
      <c r="BN1454">
        <v>0</v>
      </c>
      <c r="BO1454">
        <v>0</v>
      </c>
      <c r="BP1454">
        <v>0</v>
      </c>
      <c r="BQ1454">
        <v>0</v>
      </c>
      <c r="BR1454">
        <v>0</v>
      </c>
      <c r="BS1454">
        <v>0</v>
      </c>
      <c r="BT1454" s="17">
        <v>0</v>
      </c>
      <c r="BU1454">
        <v>0</v>
      </c>
      <c r="BV1454">
        <v>0</v>
      </c>
      <c r="BW1454">
        <v>0</v>
      </c>
      <c r="BX1454" s="17">
        <v>1</v>
      </c>
      <c r="BY1454">
        <v>0</v>
      </c>
      <c r="BZ1454">
        <v>0</v>
      </c>
      <c r="CA1454">
        <v>0</v>
      </c>
      <c r="CB1454">
        <v>0</v>
      </c>
      <c r="CC1454" s="17">
        <v>0</v>
      </c>
      <c r="CD1454">
        <v>0</v>
      </c>
      <c r="CE1454">
        <v>0</v>
      </c>
      <c r="CF1454">
        <v>1</v>
      </c>
      <c r="CG1454">
        <v>0</v>
      </c>
      <c r="CH1454">
        <v>1</v>
      </c>
      <c r="CI1454">
        <v>0</v>
      </c>
      <c r="CJ1454">
        <v>0</v>
      </c>
      <c r="CK1454">
        <v>0</v>
      </c>
      <c r="CL1454">
        <v>0</v>
      </c>
      <c r="CM1454">
        <v>0</v>
      </c>
      <c r="CN1454">
        <v>0</v>
      </c>
      <c r="CO1454" s="17">
        <v>0</v>
      </c>
      <c r="CP1454">
        <v>0.186</v>
      </c>
      <c r="CQ1454">
        <v>101</v>
      </c>
      <c r="CR1454">
        <v>1</v>
      </c>
      <c r="CS1454">
        <v>0</v>
      </c>
      <c r="CT1454">
        <v>9</v>
      </c>
      <c r="CZ1454" s="33" t="s">
        <v>85</v>
      </c>
    </row>
    <row r="1455" spans="1:104" x14ac:dyDescent="0.25">
      <c r="A1455">
        <v>1454</v>
      </c>
      <c r="B1455">
        <v>90</v>
      </c>
      <c r="C1455" s="24" t="s">
        <v>4207</v>
      </c>
      <c r="D1455" s="12">
        <v>10.390477881717411</v>
      </c>
      <c r="E1455" s="13">
        <v>1.2854199441299889</v>
      </c>
      <c r="F1455" s="7">
        <v>8.0833333333333339</v>
      </c>
      <c r="G1455" s="7">
        <f t="shared" si="344"/>
        <v>9.1050579375874214</v>
      </c>
      <c r="H1455" s="15">
        <f t="shared" si="345"/>
        <v>11.6758978258474</v>
      </c>
      <c r="I1455" s="11">
        <f t="shared" si="339"/>
        <v>0.22373226471866162</v>
      </c>
      <c r="J1455" s="32">
        <f t="shared" si="340"/>
        <v>2.7678218315710715E-2</v>
      </c>
      <c r="K1455" s="32">
        <f t="shared" si="341"/>
        <v>36.129493184623804</v>
      </c>
      <c r="L1455" s="8">
        <v>1</v>
      </c>
      <c r="M1455" s="9">
        <v>0</v>
      </c>
      <c r="N1455" s="8">
        <v>0</v>
      </c>
      <c r="O1455" s="9">
        <v>0</v>
      </c>
      <c r="P1455" s="9">
        <v>0</v>
      </c>
      <c r="Q1455" s="9">
        <v>1</v>
      </c>
      <c r="R1455" s="9">
        <v>0</v>
      </c>
      <c r="S1455" s="8">
        <v>1272</v>
      </c>
      <c r="T1455" s="9">
        <v>31</v>
      </c>
      <c r="U1455" s="9">
        <f t="shared" si="346"/>
        <v>1240</v>
      </c>
      <c r="V1455" s="9">
        <f t="shared" si="347"/>
        <v>18</v>
      </c>
      <c r="W1455" s="7">
        <v>15</v>
      </c>
      <c r="X1455" s="7">
        <f t="shared" si="351"/>
        <v>8.4</v>
      </c>
      <c r="Y1455" s="9">
        <v>0</v>
      </c>
      <c r="Z1455" s="9">
        <v>1</v>
      </c>
      <c r="AA1455" s="9">
        <v>1</v>
      </c>
      <c r="AB1455" s="9">
        <v>0</v>
      </c>
      <c r="AC1455" s="9">
        <v>0</v>
      </c>
      <c r="AD1455" s="29">
        <v>0</v>
      </c>
      <c r="AE1455" s="9">
        <v>0</v>
      </c>
      <c r="AF1455" s="9">
        <v>0</v>
      </c>
      <c r="AG1455" s="29">
        <v>1</v>
      </c>
      <c r="AH1455" s="9">
        <v>0</v>
      </c>
      <c r="AI1455" s="29">
        <v>1</v>
      </c>
      <c r="AJ1455" s="20">
        <v>1994</v>
      </c>
      <c r="AK1455" s="32">
        <v>0</v>
      </c>
      <c r="AL1455" s="32">
        <v>7.5999999999999998E-2</v>
      </c>
      <c r="AM1455" s="32">
        <v>0.22</v>
      </c>
      <c r="AN1455" s="42">
        <f t="shared" si="350"/>
        <v>0.70400000000000007</v>
      </c>
      <c r="AO1455" s="41">
        <v>1</v>
      </c>
      <c r="AP1455" s="17">
        <v>0</v>
      </c>
      <c r="AQ1455">
        <v>0</v>
      </c>
      <c r="AR1455" s="39">
        <f t="shared" si="348"/>
        <v>1</v>
      </c>
      <c r="AS1455" t="s">
        <v>98</v>
      </c>
      <c r="AT1455" s="39" t="s">
        <v>98</v>
      </c>
      <c r="AU1455">
        <v>0</v>
      </c>
      <c r="AV1455" s="17">
        <v>1</v>
      </c>
      <c r="AW1455" t="s">
        <v>98</v>
      </c>
      <c r="AX1455" s="17" t="s">
        <v>98</v>
      </c>
      <c r="AY1455" s="17" t="s">
        <v>233</v>
      </c>
      <c r="AZ1455">
        <v>1</v>
      </c>
      <c r="BA1455">
        <v>0</v>
      </c>
      <c r="BB1455">
        <v>0</v>
      </c>
      <c r="BC1455">
        <v>0</v>
      </c>
      <c r="BD1455">
        <v>0</v>
      </c>
      <c r="BE1455">
        <v>0</v>
      </c>
      <c r="BF1455" s="17">
        <v>0</v>
      </c>
      <c r="BG1455">
        <v>1</v>
      </c>
      <c r="BH1455">
        <v>0</v>
      </c>
      <c r="BI1455" s="17">
        <v>0</v>
      </c>
      <c r="BJ1455">
        <v>26357</v>
      </c>
      <c r="BK1455">
        <v>16160</v>
      </c>
      <c r="BL1455" s="90">
        <v>30.5</v>
      </c>
      <c r="BM1455">
        <v>1</v>
      </c>
      <c r="BN1455">
        <v>0</v>
      </c>
      <c r="BO1455">
        <v>0</v>
      </c>
      <c r="BP1455">
        <v>0</v>
      </c>
      <c r="BQ1455">
        <v>0</v>
      </c>
      <c r="BR1455">
        <v>0</v>
      </c>
      <c r="BS1455">
        <v>0</v>
      </c>
      <c r="BT1455" s="17">
        <v>0</v>
      </c>
      <c r="BU1455">
        <v>0</v>
      </c>
      <c r="BV1455">
        <v>0</v>
      </c>
      <c r="BW1455">
        <v>0</v>
      </c>
      <c r="BX1455" s="17">
        <v>1</v>
      </c>
      <c r="BY1455">
        <v>0</v>
      </c>
      <c r="BZ1455">
        <v>0</v>
      </c>
      <c r="CA1455">
        <v>0</v>
      </c>
      <c r="CB1455">
        <v>0</v>
      </c>
      <c r="CC1455" s="17">
        <v>0</v>
      </c>
      <c r="CD1455">
        <v>0</v>
      </c>
      <c r="CE1455">
        <v>0</v>
      </c>
      <c r="CF1455">
        <v>1</v>
      </c>
      <c r="CG1455">
        <v>0</v>
      </c>
      <c r="CH1455">
        <v>1</v>
      </c>
      <c r="CI1455">
        <v>0</v>
      </c>
      <c r="CJ1455">
        <v>0</v>
      </c>
      <c r="CK1455">
        <v>0</v>
      </c>
      <c r="CL1455">
        <v>0</v>
      </c>
      <c r="CM1455">
        <v>0</v>
      </c>
      <c r="CN1455">
        <v>0</v>
      </c>
      <c r="CO1455" s="17">
        <v>0</v>
      </c>
      <c r="CP1455">
        <v>0.186</v>
      </c>
      <c r="CQ1455">
        <v>101</v>
      </c>
      <c r="CR1455">
        <v>1</v>
      </c>
      <c r="CS1455">
        <v>0</v>
      </c>
      <c r="CT1455">
        <v>9</v>
      </c>
      <c r="CZ1455" s="33" t="s">
        <v>85</v>
      </c>
    </row>
    <row r="1456" spans="1:104" x14ac:dyDescent="0.25">
      <c r="A1456">
        <v>1455</v>
      </c>
      <c r="B1456">
        <v>90</v>
      </c>
      <c r="C1456" s="24" t="s">
        <v>4207</v>
      </c>
      <c r="D1456" s="12">
        <v>8.9555415120525339</v>
      </c>
      <c r="E1456" s="13">
        <v>0.85164139193367339</v>
      </c>
      <c r="F1456" s="7">
        <v>10.515625</v>
      </c>
      <c r="G1456" s="7">
        <f t="shared" si="344"/>
        <v>8.1039001201188601</v>
      </c>
      <c r="H1456" s="15">
        <f t="shared" si="345"/>
        <v>9.8071829039862077</v>
      </c>
      <c r="I1456" s="11">
        <f t="shared" ref="I1456:I1519" si="352">IFERROR(F1456/SQRT(F1456^2+U1456), "X")</f>
        <v>0.28613777472451407</v>
      </c>
      <c r="J1456" s="32">
        <f t="shared" ref="J1456:J1519" si="353">IFERROR(SQRT((1-I1456^2)/U1456), "X")</f>
        <v>2.72107244908899E-2</v>
      </c>
      <c r="K1456" s="32">
        <f t="shared" ref="K1456:K1519" si="354">IFERROR(1/J1456, "X")</f>
        <v>36.75021590604095</v>
      </c>
      <c r="L1456" s="8">
        <v>1</v>
      </c>
      <c r="M1456" s="9">
        <v>0</v>
      </c>
      <c r="N1456" s="8">
        <v>0</v>
      </c>
      <c r="O1456" s="9">
        <v>0</v>
      </c>
      <c r="P1456" s="9">
        <v>0</v>
      </c>
      <c r="Q1456" s="9">
        <v>1</v>
      </c>
      <c r="R1456" s="9">
        <v>0</v>
      </c>
      <c r="S1456" s="8">
        <v>1272</v>
      </c>
      <c r="T1456" s="9">
        <v>31</v>
      </c>
      <c r="U1456" s="9">
        <f t="shared" si="346"/>
        <v>1240</v>
      </c>
      <c r="V1456" s="9">
        <f t="shared" si="347"/>
        <v>18</v>
      </c>
      <c r="W1456" s="7">
        <v>17</v>
      </c>
      <c r="X1456" s="7">
        <f t="shared" si="351"/>
        <v>8.4</v>
      </c>
      <c r="Y1456" s="9">
        <v>0</v>
      </c>
      <c r="Z1456" s="9">
        <v>1</v>
      </c>
      <c r="AA1456" s="9">
        <v>1</v>
      </c>
      <c r="AB1456" s="9">
        <v>0</v>
      </c>
      <c r="AC1456" s="9">
        <v>0</v>
      </c>
      <c r="AD1456" s="29">
        <v>0</v>
      </c>
      <c r="AE1456" s="9">
        <v>0</v>
      </c>
      <c r="AF1456" s="9">
        <v>0</v>
      </c>
      <c r="AG1456" s="29">
        <v>1</v>
      </c>
      <c r="AH1456" s="9">
        <v>0</v>
      </c>
      <c r="AI1456" s="29">
        <v>1</v>
      </c>
      <c r="AJ1456" s="20">
        <v>1994</v>
      </c>
      <c r="AK1456" s="32">
        <v>0</v>
      </c>
      <c r="AL1456" s="32">
        <v>7.5999999999999998E-2</v>
      </c>
      <c r="AM1456" s="32">
        <v>0.22</v>
      </c>
      <c r="AN1456" s="42">
        <f t="shared" si="350"/>
        <v>0.70400000000000007</v>
      </c>
      <c r="AO1456" s="41">
        <v>1</v>
      </c>
      <c r="AP1456" s="17">
        <v>0</v>
      </c>
      <c r="AQ1456">
        <v>0</v>
      </c>
      <c r="AR1456" s="39">
        <f t="shared" si="348"/>
        <v>1</v>
      </c>
      <c r="AS1456" t="s">
        <v>98</v>
      </c>
      <c r="AT1456" s="39" t="s">
        <v>98</v>
      </c>
      <c r="AU1456">
        <v>0</v>
      </c>
      <c r="AV1456" s="17">
        <v>1</v>
      </c>
      <c r="AW1456" t="s">
        <v>98</v>
      </c>
      <c r="AX1456" s="17" t="s">
        <v>98</v>
      </c>
      <c r="AY1456" s="17" t="s">
        <v>233</v>
      </c>
      <c r="AZ1456">
        <v>1</v>
      </c>
      <c r="BA1456">
        <v>0</v>
      </c>
      <c r="BB1456">
        <v>0</v>
      </c>
      <c r="BC1456">
        <v>0</v>
      </c>
      <c r="BD1456">
        <v>0</v>
      </c>
      <c r="BE1456">
        <v>0</v>
      </c>
      <c r="BF1456" s="17">
        <v>0</v>
      </c>
      <c r="BG1456">
        <v>1</v>
      </c>
      <c r="BH1456">
        <v>0</v>
      </c>
      <c r="BI1456" s="17">
        <v>0</v>
      </c>
      <c r="BJ1456">
        <v>26357</v>
      </c>
      <c r="BK1456">
        <v>16160</v>
      </c>
      <c r="BL1456" s="90">
        <v>30.5</v>
      </c>
      <c r="BM1456">
        <v>1</v>
      </c>
      <c r="BN1456">
        <v>0</v>
      </c>
      <c r="BO1456">
        <v>0</v>
      </c>
      <c r="BP1456">
        <v>0</v>
      </c>
      <c r="BQ1456">
        <v>0</v>
      </c>
      <c r="BR1456">
        <v>0</v>
      </c>
      <c r="BS1456">
        <v>0</v>
      </c>
      <c r="BT1456" s="17">
        <v>0</v>
      </c>
      <c r="BU1456">
        <v>0</v>
      </c>
      <c r="BV1456">
        <v>0</v>
      </c>
      <c r="BW1456">
        <v>0</v>
      </c>
      <c r="BX1456" s="17">
        <v>1</v>
      </c>
      <c r="BY1456">
        <v>0</v>
      </c>
      <c r="BZ1456">
        <v>0</v>
      </c>
      <c r="CA1456">
        <v>0</v>
      </c>
      <c r="CB1456">
        <v>0</v>
      </c>
      <c r="CC1456" s="17">
        <v>0</v>
      </c>
      <c r="CD1456">
        <v>0</v>
      </c>
      <c r="CE1456">
        <v>0</v>
      </c>
      <c r="CF1456">
        <v>1</v>
      </c>
      <c r="CG1456">
        <v>0</v>
      </c>
      <c r="CH1456">
        <v>1</v>
      </c>
      <c r="CI1456">
        <v>0</v>
      </c>
      <c r="CJ1456">
        <v>0</v>
      </c>
      <c r="CK1456">
        <v>0</v>
      </c>
      <c r="CL1456">
        <v>0</v>
      </c>
      <c r="CM1456">
        <v>0</v>
      </c>
      <c r="CN1456">
        <v>0</v>
      </c>
      <c r="CO1456" s="17">
        <v>0</v>
      </c>
      <c r="CP1456">
        <v>0.186</v>
      </c>
      <c r="CQ1456">
        <v>101</v>
      </c>
      <c r="CR1456">
        <v>1</v>
      </c>
      <c r="CS1456">
        <v>0</v>
      </c>
      <c r="CT1456">
        <v>9</v>
      </c>
      <c r="CZ1456" s="33" t="s">
        <v>85</v>
      </c>
    </row>
    <row r="1457" spans="1:104" x14ac:dyDescent="0.25">
      <c r="A1457">
        <v>1456</v>
      </c>
      <c r="B1457">
        <v>91</v>
      </c>
      <c r="C1457" s="24" t="s">
        <v>4215</v>
      </c>
      <c r="D1457" s="12">
        <v>2.8</v>
      </c>
      <c r="E1457" s="13">
        <v>0.3</v>
      </c>
      <c r="F1457" s="7">
        <f t="shared" ref="F1457:F1476" si="355">D1457/E1457</f>
        <v>9.3333333333333339</v>
      </c>
      <c r="G1457" s="7">
        <f t="shared" si="344"/>
        <v>2.5</v>
      </c>
      <c r="H1457" s="15">
        <f t="shared" si="345"/>
        <v>3.0999999999999996</v>
      </c>
      <c r="I1457" s="11">
        <f t="shared" si="352"/>
        <v>0.14415190435277792</v>
      </c>
      <c r="J1457" s="32">
        <f t="shared" si="353"/>
        <v>1.544484689494049E-2</v>
      </c>
      <c r="K1457" s="32">
        <f t="shared" si="354"/>
        <v>64.746514277689968</v>
      </c>
      <c r="L1457" s="8">
        <v>0</v>
      </c>
      <c r="M1457" s="9">
        <v>1</v>
      </c>
      <c r="N1457" s="8">
        <v>0</v>
      </c>
      <c r="O1457" s="9">
        <v>0</v>
      </c>
      <c r="P1457" s="9">
        <v>0</v>
      </c>
      <c r="Q1457" s="9">
        <v>0</v>
      </c>
      <c r="R1457" s="9">
        <v>1</v>
      </c>
      <c r="S1457" s="8">
        <v>4111</v>
      </c>
      <c r="T1457" s="9">
        <v>5</v>
      </c>
      <c r="U1457" s="9">
        <f t="shared" si="346"/>
        <v>4105</v>
      </c>
      <c r="V1457" s="9">
        <f t="shared" si="347"/>
        <v>20</v>
      </c>
      <c r="W1457" s="7">
        <v>10.742000000000001</v>
      </c>
      <c r="X1457" s="7">
        <v>21.39</v>
      </c>
      <c r="Y1457" s="9">
        <v>1</v>
      </c>
      <c r="Z1457" s="9">
        <v>0</v>
      </c>
      <c r="AA1457" s="9">
        <v>0</v>
      </c>
      <c r="AB1457" s="9">
        <v>0</v>
      </c>
      <c r="AC1457" s="9">
        <v>1</v>
      </c>
      <c r="AD1457" s="29">
        <v>0</v>
      </c>
      <c r="AE1457" s="9">
        <v>0</v>
      </c>
      <c r="AF1457" s="9">
        <v>0</v>
      </c>
      <c r="AG1457" s="29">
        <v>1</v>
      </c>
      <c r="AH1457" s="9">
        <v>0</v>
      </c>
      <c r="AI1457" s="29">
        <v>1</v>
      </c>
      <c r="AJ1457" s="20">
        <v>1985</v>
      </c>
      <c r="AK1457" s="32">
        <v>8.0399999999999999E-2</v>
      </c>
      <c r="AL1457" s="32">
        <v>0.15509999999999999</v>
      </c>
      <c r="AM1457" s="32">
        <v>0.60539999999999994</v>
      </c>
      <c r="AN1457" s="42">
        <v>0.15909999999999999</v>
      </c>
      <c r="AO1457" s="174">
        <f t="shared" ref="AO1457:AO1476" si="356">1-AP1457</f>
        <v>0.72199999999999998</v>
      </c>
      <c r="AP1457" s="17">
        <v>0.27800000000000002</v>
      </c>
      <c r="AQ1457" s="38">
        <f t="shared" ref="AQ1457:AQ1476" si="357">1-AR1457</f>
        <v>0.51800000000000002</v>
      </c>
      <c r="AR1457" s="39">
        <v>0.48199999999999998</v>
      </c>
      <c r="AS1457" s="38">
        <v>0.33943833943833951</v>
      </c>
      <c r="AT1457" s="39">
        <f t="shared" ref="AT1457:AT1476" si="358">1-AS1457</f>
        <v>0.66056166056166044</v>
      </c>
      <c r="AU1457">
        <v>1</v>
      </c>
      <c r="AV1457" s="17">
        <v>0</v>
      </c>
      <c r="AW1457" t="s">
        <v>98</v>
      </c>
      <c r="AX1457" s="17" t="s">
        <v>98</v>
      </c>
      <c r="AY1457" s="17" t="s">
        <v>547</v>
      </c>
      <c r="AZ1457">
        <v>0</v>
      </c>
      <c r="BA1457">
        <v>0</v>
      </c>
      <c r="BB1457">
        <v>1</v>
      </c>
      <c r="BC1457">
        <v>0</v>
      </c>
      <c r="BD1457">
        <v>0</v>
      </c>
      <c r="BE1457">
        <v>0</v>
      </c>
      <c r="BF1457" s="17">
        <v>0</v>
      </c>
      <c r="BG1457">
        <v>1</v>
      </c>
      <c r="BH1457">
        <v>0</v>
      </c>
      <c r="BI1457" s="17">
        <v>0</v>
      </c>
      <c r="BJ1457">
        <v>1680</v>
      </c>
      <c r="BK1457">
        <v>44</v>
      </c>
      <c r="BL1457" s="90">
        <f t="shared" ref="BL1457:BL1476" si="359">X1457+W1457+6</f>
        <v>38.132000000000005</v>
      </c>
      <c r="BM1457">
        <v>1</v>
      </c>
      <c r="BN1457">
        <v>0</v>
      </c>
      <c r="BO1457">
        <v>0</v>
      </c>
      <c r="BP1457">
        <v>0</v>
      </c>
      <c r="BQ1457">
        <v>0</v>
      </c>
      <c r="BR1457">
        <v>0</v>
      </c>
      <c r="BS1457">
        <v>0</v>
      </c>
      <c r="BT1457" s="17">
        <v>0</v>
      </c>
      <c r="BU1457">
        <v>0</v>
      </c>
      <c r="BV1457">
        <v>0</v>
      </c>
      <c r="BW1457">
        <v>1</v>
      </c>
      <c r="BX1457" s="17">
        <v>0</v>
      </c>
      <c r="BY1457">
        <v>0</v>
      </c>
      <c r="BZ1457">
        <v>0</v>
      </c>
      <c r="CA1457">
        <v>0</v>
      </c>
      <c r="CB1457">
        <v>0</v>
      </c>
      <c r="CC1457" s="17">
        <v>0</v>
      </c>
      <c r="CD1457">
        <v>0</v>
      </c>
      <c r="CE1457">
        <v>0</v>
      </c>
      <c r="CF1457">
        <v>1</v>
      </c>
      <c r="CG1457">
        <v>1</v>
      </c>
      <c r="CH1457">
        <v>0</v>
      </c>
      <c r="CI1457">
        <v>0</v>
      </c>
      <c r="CJ1457">
        <v>1</v>
      </c>
      <c r="CK1457">
        <v>0</v>
      </c>
      <c r="CL1457">
        <v>0</v>
      </c>
      <c r="CM1457">
        <v>0</v>
      </c>
      <c r="CN1457">
        <v>0</v>
      </c>
      <c r="CO1457" s="17">
        <v>0</v>
      </c>
      <c r="CP1457">
        <v>0.222</v>
      </c>
      <c r="CQ1457">
        <v>171</v>
      </c>
      <c r="CR1457">
        <v>1</v>
      </c>
      <c r="CS1457">
        <v>0</v>
      </c>
      <c r="CT1457">
        <v>14</v>
      </c>
      <c r="CZ1457" s="33" t="s">
        <v>85</v>
      </c>
    </row>
    <row r="1458" spans="1:104" x14ac:dyDescent="0.25">
      <c r="A1458">
        <v>1457</v>
      </c>
      <c r="B1458">
        <v>91</v>
      </c>
      <c r="C1458" s="24" t="s">
        <v>4215</v>
      </c>
      <c r="D1458" s="12">
        <v>3.9</v>
      </c>
      <c r="E1458" s="13">
        <v>0.4</v>
      </c>
      <c r="F1458" s="7">
        <f t="shared" si="355"/>
        <v>9.75</v>
      </c>
      <c r="G1458" s="7">
        <f t="shared" si="344"/>
        <v>3.5</v>
      </c>
      <c r="H1458" s="15">
        <f t="shared" si="345"/>
        <v>4.3</v>
      </c>
      <c r="I1458" s="11">
        <f t="shared" si="352"/>
        <v>0.15682899347119775</v>
      </c>
      <c r="J1458" s="32">
        <f t="shared" si="353"/>
        <v>1.6085024971404897E-2</v>
      </c>
      <c r="K1458" s="32">
        <f t="shared" si="354"/>
        <v>62.169626828540636</v>
      </c>
      <c r="L1458" s="8">
        <v>0</v>
      </c>
      <c r="M1458" s="9">
        <v>1</v>
      </c>
      <c r="N1458" s="8">
        <v>0</v>
      </c>
      <c r="O1458" s="9">
        <v>0</v>
      </c>
      <c r="P1458" s="9">
        <v>0</v>
      </c>
      <c r="Q1458" s="9">
        <v>0</v>
      </c>
      <c r="R1458" s="9">
        <v>1</v>
      </c>
      <c r="S1458" s="8">
        <v>3776</v>
      </c>
      <c r="T1458" s="9">
        <v>5</v>
      </c>
      <c r="U1458" s="9">
        <f t="shared" si="346"/>
        <v>3770</v>
      </c>
      <c r="V1458" s="9">
        <f t="shared" si="347"/>
        <v>20</v>
      </c>
      <c r="W1458" s="7">
        <v>11.212</v>
      </c>
      <c r="X1458" s="7">
        <v>20.901</v>
      </c>
      <c r="Y1458" s="9">
        <v>1</v>
      </c>
      <c r="Z1458" s="9">
        <v>0</v>
      </c>
      <c r="AA1458" s="9">
        <v>0</v>
      </c>
      <c r="AB1458" s="9">
        <v>0</v>
      </c>
      <c r="AC1458" s="9">
        <v>1</v>
      </c>
      <c r="AD1458" s="29">
        <v>0</v>
      </c>
      <c r="AE1458" s="9">
        <v>0</v>
      </c>
      <c r="AF1458" s="9">
        <v>0</v>
      </c>
      <c r="AG1458" s="29">
        <v>1</v>
      </c>
      <c r="AH1458" s="9">
        <v>0</v>
      </c>
      <c r="AI1458" s="29">
        <v>1</v>
      </c>
      <c r="AJ1458" s="20">
        <v>1990</v>
      </c>
      <c r="AK1458" s="32">
        <v>4.24E-2</v>
      </c>
      <c r="AL1458" s="32">
        <v>0.1245</v>
      </c>
      <c r="AM1458" s="32">
        <v>0.66080000000000005</v>
      </c>
      <c r="AN1458" s="42">
        <v>0.17219999999999999</v>
      </c>
      <c r="AO1458" s="174">
        <f t="shared" si="356"/>
        <v>0.72199999999999998</v>
      </c>
      <c r="AP1458" s="17">
        <v>0.27800000000000002</v>
      </c>
      <c r="AQ1458" s="38">
        <f t="shared" si="357"/>
        <v>0.52500000000000002</v>
      </c>
      <c r="AR1458" s="39">
        <v>0.47499999999999998</v>
      </c>
      <c r="AS1458" s="38">
        <v>0.33943833943833951</v>
      </c>
      <c r="AT1458" s="39">
        <f t="shared" si="358"/>
        <v>0.66056166056166044</v>
      </c>
      <c r="AU1458">
        <v>1</v>
      </c>
      <c r="AV1458" s="17">
        <v>0</v>
      </c>
      <c r="AW1458" t="s">
        <v>98</v>
      </c>
      <c r="AX1458" s="17" t="s">
        <v>98</v>
      </c>
      <c r="AY1458" s="17" t="s">
        <v>547</v>
      </c>
      <c r="AZ1458">
        <v>0</v>
      </c>
      <c r="BA1458">
        <v>0</v>
      </c>
      <c r="BB1458">
        <v>1</v>
      </c>
      <c r="BC1458">
        <v>0</v>
      </c>
      <c r="BD1458">
        <v>0</v>
      </c>
      <c r="BE1458">
        <v>0</v>
      </c>
      <c r="BF1458" s="17">
        <v>0</v>
      </c>
      <c r="BG1458">
        <v>1</v>
      </c>
      <c r="BH1458">
        <v>0</v>
      </c>
      <c r="BI1458" s="17">
        <v>0</v>
      </c>
      <c r="BJ1458">
        <v>1710</v>
      </c>
      <c r="BK1458">
        <v>29</v>
      </c>
      <c r="BL1458" s="90">
        <f t="shared" si="359"/>
        <v>38.113</v>
      </c>
      <c r="BM1458">
        <v>1</v>
      </c>
      <c r="BN1458">
        <v>0</v>
      </c>
      <c r="BO1458">
        <v>0</v>
      </c>
      <c r="BP1458">
        <v>0</v>
      </c>
      <c r="BQ1458">
        <v>0</v>
      </c>
      <c r="BR1458">
        <v>0</v>
      </c>
      <c r="BS1458">
        <v>0</v>
      </c>
      <c r="BT1458" s="17">
        <v>0</v>
      </c>
      <c r="BU1458">
        <v>0</v>
      </c>
      <c r="BV1458">
        <v>0</v>
      </c>
      <c r="BW1458">
        <v>1</v>
      </c>
      <c r="BX1458" s="17">
        <v>0</v>
      </c>
      <c r="BY1458">
        <v>0</v>
      </c>
      <c r="BZ1458">
        <v>0</v>
      </c>
      <c r="CA1458">
        <v>0</v>
      </c>
      <c r="CB1458">
        <v>0</v>
      </c>
      <c r="CC1458" s="17">
        <v>0</v>
      </c>
      <c r="CD1458">
        <v>0</v>
      </c>
      <c r="CE1458">
        <v>0</v>
      </c>
      <c r="CF1458">
        <v>1</v>
      </c>
      <c r="CG1458">
        <v>1</v>
      </c>
      <c r="CH1458">
        <v>0</v>
      </c>
      <c r="CI1458">
        <v>0</v>
      </c>
      <c r="CJ1458">
        <v>1</v>
      </c>
      <c r="CK1458">
        <v>0</v>
      </c>
      <c r="CL1458">
        <v>0</v>
      </c>
      <c r="CM1458">
        <v>0</v>
      </c>
      <c r="CN1458">
        <v>0</v>
      </c>
      <c r="CO1458" s="17">
        <v>0</v>
      </c>
      <c r="CP1458">
        <v>0.222</v>
      </c>
      <c r="CQ1458">
        <v>171</v>
      </c>
      <c r="CR1458">
        <v>1</v>
      </c>
      <c r="CS1458">
        <v>0</v>
      </c>
      <c r="CT1458">
        <v>14</v>
      </c>
      <c r="CZ1458" s="33" t="s">
        <v>85</v>
      </c>
    </row>
    <row r="1459" spans="1:104" x14ac:dyDescent="0.25">
      <c r="A1459">
        <v>1458</v>
      </c>
      <c r="B1459">
        <v>91</v>
      </c>
      <c r="C1459" s="24" t="s">
        <v>4215</v>
      </c>
      <c r="D1459" s="12">
        <v>8.1</v>
      </c>
      <c r="E1459" s="13">
        <v>0.7</v>
      </c>
      <c r="F1459" s="7">
        <f t="shared" si="355"/>
        <v>11.571428571428571</v>
      </c>
      <c r="G1459" s="7">
        <f t="shared" si="344"/>
        <v>7.3999999999999995</v>
      </c>
      <c r="H1459" s="15">
        <f t="shared" si="345"/>
        <v>8.7999999999999989</v>
      </c>
      <c r="I1459" s="11">
        <f t="shared" si="352"/>
        <v>0.19219367272872254</v>
      </c>
      <c r="J1459" s="32">
        <f t="shared" si="353"/>
        <v>1.6609329741988366E-2</v>
      </c>
      <c r="K1459" s="32">
        <f t="shared" si="354"/>
        <v>60.207125485142321</v>
      </c>
      <c r="L1459" s="8">
        <v>0</v>
      </c>
      <c r="M1459" s="9">
        <v>1</v>
      </c>
      <c r="N1459" s="8">
        <v>0</v>
      </c>
      <c r="O1459" s="9">
        <v>0</v>
      </c>
      <c r="P1459" s="9">
        <v>0</v>
      </c>
      <c r="Q1459" s="9">
        <v>0</v>
      </c>
      <c r="R1459" s="9">
        <v>1</v>
      </c>
      <c r="S1459" s="8">
        <v>3497</v>
      </c>
      <c r="T1459" s="9">
        <v>5</v>
      </c>
      <c r="U1459" s="9">
        <f t="shared" si="346"/>
        <v>3491</v>
      </c>
      <c r="V1459" s="9">
        <f t="shared" si="347"/>
        <v>20</v>
      </c>
      <c r="W1459" s="7">
        <v>11.773999999999999</v>
      </c>
      <c r="X1459" s="7">
        <v>20.407</v>
      </c>
      <c r="Y1459" s="9">
        <v>1</v>
      </c>
      <c r="Z1459" s="9">
        <v>0</v>
      </c>
      <c r="AA1459" s="9">
        <v>0</v>
      </c>
      <c r="AB1459" s="9">
        <v>0</v>
      </c>
      <c r="AC1459" s="9">
        <v>1</v>
      </c>
      <c r="AD1459" s="29">
        <v>0</v>
      </c>
      <c r="AE1459" s="9">
        <v>0</v>
      </c>
      <c r="AF1459" s="9">
        <v>0</v>
      </c>
      <c r="AG1459" s="29">
        <v>1</v>
      </c>
      <c r="AH1459" s="9">
        <v>0</v>
      </c>
      <c r="AI1459" s="29">
        <v>1</v>
      </c>
      <c r="AJ1459" s="20">
        <v>1996</v>
      </c>
      <c r="AK1459" s="32">
        <v>9.4000000000000004E-3</v>
      </c>
      <c r="AL1459" s="32">
        <v>8.9700000000000002E-2</v>
      </c>
      <c r="AM1459" s="32">
        <v>0.68440000000000001</v>
      </c>
      <c r="AN1459" s="42">
        <v>0.2165</v>
      </c>
      <c r="AO1459" s="174">
        <f t="shared" si="356"/>
        <v>0.72199999999999998</v>
      </c>
      <c r="AP1459" s="17">
        <v>0.27800000000000002</v>
      </c>
      <c r="AQ1459" s="38">
        <f t="shared" si="357"/>
        <v>0.495</v>
      </c>
      <c r="AR1459" s="39">
        <v>0.505</v>
      </c>
      <c r="AS1459" s="38">
        <v>0.33943833943833951</v>
      </c>
      <c r="AT1459" s="39">
        <f t="shared" si="358"/>
        <v>0.66056166056166044</v>
      </c>
      <c r="AU1459">
        <v>1</v>
      </c>
      <c r="AV1459" s="17">
        <v>0</v>
      </c>
      <c r="AW1459" t="s">
        <v>98</v>
      </c>
      <c r="AX1459" s="17" t="s">
        <v>98</v>
      </c>
      <c r="AY1459" s="17" t="s">
        <v>547</v>
      </c>
      <c r="AZ1459">
        <v>0</v>
      </c>
      <c r="BA1459">
        <v>0</v>
      </c>
      <c r="BB1459">
        <v>1</v>
      </c>
      <c r="BC1459">
        <v>0</v>
      </c>
      <c r="BD1459">
        <v>0</v>
      </c>
      <c r="BE1459">
        <v>0</v>
      </c>
      <c r="BF1459" s="17">
        <v>0</v>
      </c>
      <c r="BG1459">
        <v>1</v>
      </c>
      <c r="BH1459">
        <v>0</v>
      </c>
      <c r="BI1459" s="17">
        <v>0</v>
      </c>
      <c r="BJ1459">
        <v>1836</v>
      </c>
      <c r="BK1459">
        <v>62</v>
      </c>
      <c r="BL1459" s="90">
        <f t="shared" si="359"/>
        <v>38.180999999999997</v>
      </c>
      <c r="BM1459">
        <v>1</v>
      </c>
      <c r="BN1459">
        <v>0</v>
      </c>
      <c r="BO1459">
        <v>0</v>
      </c>
      <c r="BP1459">
        <v>0</v>
      </c>
      <c r="BQ1459">
        <v>0</v>
      </c>
      <c r="BR1459">
        <v>0</v>
      </c>
      <c r="BS1459">
        <v>0</v>
      </c>
      <c r="BT1459" s="17">
        <v>0</v>
      </c>
      <c r="BU1459">
        <v>0</v>
      </c>
      <c r="BV1459">
        <v>0</v>
      </c>
      <c r="BW1459">
        <v>1</v>
      </c>
      <c r="BX1459" s="17">
        <v>0</v>
      </c>
      <c r="BY1459">
        <v>0</v>
      </c>
      <c r="BZ1459">
        <v>0</v>
      </c>
      <c r="CA1459">
        <v>0</v>
      </c>
      <c r="CB1459">
        <v>0</v>
      </c>
      <c r="CC1459" s="17">
        <v>0</v>
      </c>
      <c r="CD1459">
        <v>0</v>
      </c>
      <c r="CE1459">
        <v>0</v>
      </c>
      <c r="CF1459">
        <v>1</v>
      </c>
      <c r="CG1459">
        <v>1</v>
      </c>
      <c r="CH1459">
        <v>0</v>
      </c>
      <c r="CI1459">
        <v>0</v>
      </c>
      <c r="CJ1459">
        <v>1</v>
      </c>
      <c r="CK1459">
        <v>0</v>
      </c>
      <c r="CL1459">
        <v>0</v>
      </c>
      <c r="CM1459">
        <v>0</v>
      </c>
      <c r="CN1459">
        <v>0</v>
      </c>
      <c r="CO1459" s="17">
        <v>0</v>
      </c>
      <c r="CP1459">
        <v>0.222</v>
      </c>
      <c r="CQ1459">
        <v>171</v>
      </c>
      <c r="CR1459">
        <v>1</v>
      </c>
      <c r="CS1459">
        <v>0</v>
      </c>
      <c r="CT1459">
        <v>14</v>
      </c>
      <c r="CZ1459" s="33" t="s">
        <v>85</v>
      </c>
    </row>
    <row r="1460" spans="1:104" x14ac:dyDescent="0.25">
      <c r="A1460">
        <v>1459</v>
      </c>
      <c r="B1460">
        <v>91</v>
      </c>
      <c r="C1460" s="24" t="s">
        <v>4215</v>
      </c>
      <c r="D1460" s="12">
        <v>9.1</v>
      </c>
      <c r="E1460" s="13">
        <v>0.6</v>
      </c>
      <c r="F1460" s="7">
        <f t="shared" si="355"/>
        <v>15.166666666666666</v>
      </c>
      <c r="G1460" s="7">
        <f t="shared" si="344"/>
        <v>8.5</v>
      </c>
      <c r="H1460" s="15">
        <f t="shared" si="345"/>
        <v>9.6999999999999993</v>
      </c>
      <c r="I1460" s="11">
        <f t="shared" si="352"/>
        <v>0.25433584351173949</v>
      </c>
      <c r="J1460" s="32">
        <f t="shared" si="353"/>
        <v>1.6769396275499306E-2</v>
      </c>
      <c r="K1460" s="32">
        <f t="shared" si="354"/>
        <v>59.632438972238738</v>
      </c>
      <c r="L1460" s="8">
        <v>0</v>
      </c>
      <c r="M1460" s="9">
        <v>1</v>
      </c>
      <c r="N1460" s="8">
        <v>0</v>
      </c>
      <c r="O1460" s="9">
        <v>0</v>
      </c>
      <c r="P1460" s="9">
        <v>0</v>
      </c>
      <c r="Q1460" s="9">
        <v>0</v>
      </c>
      <c r="R1460" s="9">
        <v>1</v>
      </c>
      <c r="S1460" s="8">
        <v>3332</v>
      </c>
      <c r="T1460" s="9">
        <v>5</v>
      </c>
      <c r="U1460" s="9">
        <f t="shared" si="346"/>
        <v>3326</v>
      </c>
      <c r="V1460" s="9">
        <f t="shared" si="347"/>
        <v>20</v>
      </c>
      <c r="W1460" s="7">
        <v>11.879</v>
      </c>
      <c r="X1460" s="7">
        <v>20.431000000000001</v>
      </c>
      <c r="Y1460" s="9">
        <v>1</v>
      </c>
      <c r="Z1460" s="9">
        <v>0</v>
      </c>
      <c r="AA1460" s="9">
        <v>0</v>
      </c>
      <c r="AB1460" s="9">
        <v>0</v>
      </c>
      <c r="AC1460" s="9">
        <v>1</v>
      </c>
      <c r="AD1460" s="29">
        <v>0</v>
      </c>
      <c r="AE1460" s="9">
        <v>0</v>
      </c>
      <c r="AF1460" s="9">
        <v>0</v>
      </c>
      <c r="AG1460" s="29">
        <v>1</v>
      </c>
      <c r="AH1460" s="9">
        <v>0</v>
      </c>
      <c r="AI1460" s="29">
        <v>1</v>
      </c>
      <c r="AJ1460" s="20">
        <v>1998</v>
      </c>
      <c r="AK1460" s="32">
        <v>5.7000000000000002E-3</v>
      </c>
      <c r="AL1460" s="32">
        <v>7.7600000000000002E-2</v>
      </c>
      <c r="AM1460" s="32">
        <v>0.70040000000000002</v>
      </c>
      <c r="AN1460" s="42">
        <v>0.21629999999999999</v>
      </c>
      <c r="AO1460" s="174">
        <f t="shared" si="356"/>
        <v>0.70500000000000007</v>
      </c>
      <c r="AP1460" s="17">
        <v>0.29499999999999998</v>
      </c>
      <c r="AQ1460" s="38">
        <f t="shared" si="357"/>
        <v>0.499</v>
      </c>
      <c r="AR1460" s="39">
        <v>0.501</v>
      </c>
      <c r="AS1460" s="38">
        <v>0.36330049261083741</v>
      </c>
      <c r="AT1460" s="39">
        <f t="shared" si="358"/>
        <v>0.63669950738916259</v>
      </c>
      <c r="AU1460">
        <v>1</v>
      </c>
      <c r="AV1460" s="17">
        <v>0</v>
      </c>
      <c r="AW1460" t="s">
        <v>98</v>
      </c>
      <c r="AX1460" s="17" t="s">
        <v>98</v>
      </c>
      <c r="AY1460" s="17" t="s">
        <v>547</v>
      </c>
      <c r="AZ1460">
        <v>0</v>
      </c>
      <c r="BA1460">
        <v>0</v>
      </c>
      <c r="BB1460">
        <v>1</v>
      </c>
      <c r="BC1460">
        <v>0</v>
      </c>
      <c r="BD1460">
        <v>0</v>
      </c>
      <c r="BE1460">
        <v>0</v>
      </c>
      <c r="BF1460" s="17">
        <v>0</v>
      </c>
      <c r="BG1460">
        <v>1</v>
      </c>
      <c r="BH1460">
        <v>0</v>
      </c>
      <c r="BI1460" s="17">
        <v>0</v>
      </c>
      <c r="BJ1460">
        <v>1867</v>
      </c>
      <c r="BK1460">
        <v>134</v>
      </c>
      <c r="BL1460" s="90">
        <f t="shared" si="359"/>
        <v>38.31</v>
      </c>
      <c r="BM1460">
        <v>1</v>
      </c>
      <c r="BN1460">
        <v>0</v>
      </c>
      <c r="BO1460">
        <v>0</v>
      </c>
      <c r="BP1460">
        <v>0</v>
      </c>
      <c r="BQ1460">
        <v>0</v>
      </c>
      <c r="BR1460">
        <v>0</v>
      </c>
      <c r="BS1460">
        <v>0</v>
      </c>
      <c r="BT1460" s="17">
        <v>0</v>
      </c>
      <c r="BU1460">
        <v>0</v>
      </c>
      <c r="BV1460">
        <v>0</v>
      </c>
      <c r="BW1460">
        <v>1</v>
      </c>
      <c r="BX1460" s="17">
        <v>0</v>
      </c>
      <c r="BY1460">
        <v>0</v>
      </c>
      <c r="BZ1460">
        <v>0</v>
      </c>
      <c r="CA1460">
        <v>0</v>
      </c>
      <c r="CB1460">
        <v>0</v>
      </c>
      <c r="CC1460" s="17">
        <v>0</v>
      </c>
      <c r="CD1460">
        <v>0</v>
      </c>
      <c r="CE1460">
        <v>0</v>
      </c>
      <c r="CF1460">
        <v>1</v>
      </c>
      <c r="CG1460">
        <v>1</v>
      </c>
      <c r="CH1460">
        <v>0</v>
      </c>
      <c r="CI1460">
        <v>0</v>
      </c>
      <c r="CJ1460">
        <v>1</v>
      </c>
      <c r="CK1460">
        <v>0</v>
      </c>
      <c r="CL1460">
        <v>0</v>
      </c>
      <c r="CM1460">
        <v>0</v>
      </c>
      <c r="CN1460">
        <v>0</v>
      </c>
      <c r="CO1460" s="17">
        <v>0</v>
      </c>
      <c r="CP1460">
        <v>0.222</v>
      </c>
      <c r="CQ1460">
        <v>171</v>
      </c>
      <c r="CR1460">
        <v>1</v>
      </c>
      <c r="CS1460">
        <v>0</v>
      </c>
      <c r="CT1460">
        <v>14</v>
      </c>
      <c r="CZ1460" s="33" t="s">
        <v>85</v>
      </c>
    </row>
    <row r="1461" spans="1:104" x14ac:dyDescent="0.25">
      <c r="A1461">
        <v>1460</v>
      </c>
      <c r="B1461">
        <v>91</v>
      </c>
      <c r="C1461" s="24" t="s">
        <v>4215</v>
      </c>
      <c r="D1461" s="12">
        <v>9.3000000000000007</v>
      </c>
      <c r="E1461" s="13">
        <v>0.7</v>
      </c>
      <c r="F1461" s="7">
        <f t="shared" si="355"/>
        <v>13.285714285714288</v>
      </c>
      <c r="G1461" s="7">
        <f t="shared" si="344"/>
        <v>8.6000000000000014</v>
      </c>
      <c r="H1461" s="15">
        <f t="shared" si="345"/>
        <v>10</v>
      </c>
      <c r="I1461" s="11">
        <f t="shared" si="352"/>
        <v>0.22990240854722813</v>
      </c>
      <c r="J1461" s="32">
        <f t="shared" si="353"/>
        <v>1.7304482363769854E-2</v>
      </c>
      <c r="K1461" s="32">
        <f t="shared" si="354"/>
        <v>57.788495430160083</v>
      </c>
      <c r="L1461" s="8">
        <v>0</v>
      </c>
      <c r="M1461" s="9">
        <v>1</v>
      </c>
      <c r="N1461" s="8">
        <v>0</v>
      </c>
      <c r="O1461" s="9">
        <v>0</v>
      </c>
      <c r="P1461" s="9">
        <v>0</v>
      </c>
      <c r="Q1461" s="9">
        <v>0</v>
      </c>
      <c r="R1461" s="9">
        <v>1</v>
      </c>
      <c r="S1461" s="8">
        <v>3169</v>
      </c>
      <c r="T1461" s="9">
        <v>5</v>
      </c>
      <c r="U1461" s="9">
        <f t="shared" si="346"/>
        <v>3163</v>
      </c>
      <c r="V1461" s="9">
        <f t="shared" si="347"/>
        <v>20</v>
      </c>
      <c r="W1461" s="7">
        <v>11.911</v>
      </c>
      <c r="X1461" s="7">
        <v>20.562000000000001</v>
      </c>
      <c r="Y1461" s="9">
        <v>1</v>
      </c>
      <c r="Z1461" s="9">
        <v>0</v>
      </c>
      <c r="AA1461" s="9">
        <v>0</v>
      </c>
      <c r="AB1461" s="9">
        <v>0</v>
      </c>
      <c r="AC1461" s="9">
        <v>1</v>
      </c>
      <c r="AD1461" s="29">
        <v>0</v>
      </c>
      <c r="AE1461" s="9">
        <v>0</v>
      </c>
      <c r="AF1461" s="9">
        <v>0</v>
      </c>
      <c r="AG1461" s="29">
        <v>1</v>
      </c>
      <c r="AH1461" s="9">
        <v>0</v>
      </c>
      <c r="AI1461" s="29">
        <v>1</v>
      </c>
      <c r="AJ1461" s="20">
        <v>2000</v>
      </c>
      <c r="AK1461" s="32">
        <v>3.0999999999999999E-3</v>
      </c>
      <c r="AL1461" s="32">
        <v>6.9599999999999995E-2</v>
      </c>
      <c r="AM1461" s="32">
        <v>0.71830000000000005</v>
      </c>
      <c r="AN1461" s="42">
        <v>0.20899999999999999</v>
      </c>
      <c r="AO1461" s="174">
        <f t="shared" si="356"/>
        <v>0.66300000000000003</v>
      </c>
      <c r="AP1461" s="17">
        <v>0.33700000000000002</v>
      </c>
      <c r="AQ1461" s="38">
        <f t="shared" si="357"/>
        <v>0.50900000000000001</v>
      </c>
      <c r="AR1461" s="39">
        <v>0.49099999999999999</v>
      </c>
      <c r="AS1461" s="38">
        <v>0.40947752126366949</v>
      </c>
      <c r="AT1461" s="39">
        <f t="shared" si="358"/>
        <v>0.59052247873633057</v>
      </c>
      <c r="AU1461">
        <v>1</v>
      </c>
      <c r="AV1461" s="17">
        <v>0</v>
      </c>
      <c r="AW1461" t="s">
        <v>98</v>
      </c>
      <c r="AX1461" s="17" t="s">
        <v>98</v>
      </c>
      <c r="AY1461" s="17" t="s">
        <v>547</v>
      </c>
      <c r="AZ1461">
        <v>0</v>
      </c>
      <c r="BA1461">
        <v>0</v>
      </c>
      <c r="BB1461">
        <v>1</v>
      </c>
      <c r="BC1461">
        <v>0</v>
      </c>
      <c r="BD1461">
        <v>0</v>
      </c>
      <c r="BE1461">
        <v>0</v>
      </c>
      <c r="BF1461" s="17">
        <v>0</v>
      </c>
      <c r="BG1461">
        <v>1</v>
      </c>
      <c r="BH1461">
        <v>0</v>
      </c>
      <c r="BI1461" s="17">
        <v>0</v>
      </c>
      <c r="BJ1461">
        <v>1958</v>
      </c>
      <c r="BK1461">
        <v>377</v>
      </c>
      <c r="BL1461" s="90">
        <f t="shared" si="359"/>
        <v>38.472999999999999</v>
      </c>
      <c r="BM1461">
        <v>1</v>
      </c>
      <c r="BN1461">
        <v>0</v>
      </c>
      <c r="BO1461">
        <v>0</v>
      </c>
      <c r="BP1461">
        <v>0</v>
      </c>
      <c r="BQ1461">
        <v>0</v>
      </c>
      <c r="BR1461">
        <v>0</v>
      </c>
      <c r="BS1461">
        <v>0</v>
      </c>
      <c r="BT1461" s="17">
        <v>0</v>
      </c>
      <c r="BU1461">
        <v>0</v>
      </c>
      <c r="BV1461">
        <v>0</v>
      </c>
      <c r="BW1461">
        <v>1</v>
      </c>
      <c r="BX1461" s="17">
        <v>0</v>
      </c>
      <c r="BY1461">
        <v>0</v>
      </c>
      <c r="BZ1461">
        <v>0</v>
      </c>
      <c r="CA1461">
        <v>0</v>
      </c>
      <c r="CB1461">
        <v>0</v>
      </c>
      <c r="CC1461" s="17">
        <v>0</v>
      </c>
      <c r="CD1461">
        <v>0</v>
      </c>
      <c r="CE1461">
        <v>0</v>
      </c>
      <c r="CF1461">
        <v>1</v>
      </c>
      <c r="CG1461">
        <v>1</v>
      </c>
      <c r="CH1461">
        <v>0</v>
      </c>
      <c r="CI1461">
        <v>0</v>
      </c>
      <c r="CJ1461">
        <v>1</v>
      </c>
      <c r="CK1461">
        <v>0</v>
      </c>
      <c r="CL1461">
        <v>0</v>
      </c>
      <c r="CM1461">
        <v>0</v>
      </c>
      <c r="CN1461">
        <v>0</v>
      </c>
      <c r="CO1461" s="17">
        <v>0</v>
      </c>
      <c r="CP1461">
        <v>0.222</v>
      </c>
      <c r="CQ1461">
        <v>171</v>
      </c>
      <c r="CR1461">
        <v>1</v>
      </c>
      <c r="CS1461">
        <v>0</v>
      </c>
      <c r="CT1461">
        <v>14</v>
      </c>
      <c r="CZ1461" s="33" t="s">
        <v>85</v>
      </c>
    </row>
    <row r="1462" spans="1:104" x14ac:dyDescent="0.25">
      <c r="A1462">
        <v>1461</v>
      </c>
      <c r="B1462">
        <v>91</v>
      </c>
      <c r="C1462" s="24" t="s">
        <v>4215</v>
      </c>
      <c r="D1462" s="12">
        <v>9.1999999999999993</v>
      </c>
      <c r="E1462" s="13">
        <v>0.6</v>
      </c>
      <c r="F1462" s="7">
        <f t="shared" si="355"/>
        <v>15.333333333333332</v>
      </c>
      <c r="G1462" s="7">
        <f t="shared" si="344"/>
        <v>8.6</v>
      </c>
      <c r="H1462" s="15">
        <f t="shared" si="345"/>
        <v>9.7999999999999989</v>
      </c>
      <c r="I1462" s="11">
        <f t="shared" si="352"/>
        <v>0.25662307853753452</v>
      </c>
      <c r="J1462" s="32">
        <f t="shared" si="353"/>
        <v>1.6736287730708774E-2</v>
      </c>
      <c r="K1462" s="32">
        <f t="shared" si="354"/>
        <v>59.750406786155942</v>
      </c>
      <c r="L1462" s="8">
        <v>0</v>
      </c>
      <c r="M1462" s="9">
        <v>1</v>
      </c>
      <c r="N1462" s="8">
        <v>0</v>
      </c>
      <c r="O1462" s="9">
        <v>0</v>
      </c>
      <c r="P1462" s="9">
        <v>0</v>
      </c>
      <c r="Q1462" s="9">
        <v>0</v>
      </c>
      <c r="R1462" s="9">
        <v>1</v>
      </c>
      <c r="S1462" s="8">
        <v>3341</v>
      </c>
      <c r="T1462" s="9">
        <v>5</v>
      </c>
      <c r="U1462" s="9">
        <f t="shared" si="346"/>
        <v>3335</v>
      </c>
      <c r="V1462" s="9">
        <f t="shared" si="347"/>
        <v>20</v>
      </c>
      <c r="W1462" s="7">
        <v>12.417</v>
      </c>
      <c r="X1462" s="7">
        <v>20.997</v>
      </c>
      <c r="Y1462" s="9">
        <v>1</v>
      </c>
      <c r="Z1462" s="9">
        <v>0</v>
      </c>
      <c r="AA1462" s="9">
        <v>0</v>
      </c>
      <c r="AB1462" s="9">
        <v>0</v>
      </c>
      <c r="AC1462" s="9">
        <v>1</v>
      </c>
      <c r="AD1462" s="29">
        <v>0</v>
      </c>
      <c r="AE1462" s="9">
        <v>0</v>
      </c>
      <c r="AF1462" s="9">
        <v>0</v>
      </c>
      <c r="AG1462" s="29">
        <v>1</v>
      </c>
      <c r="AH1462" s="9">
        <v>0</v>
      </c>
      <c r="AI1462" s="29">
        <v>1</v>
      </c>
      <c r="AJ1462" s="20">
        <v>2002</v>
      </c>
      <c r="AK1462" s="32">
        <v>2.0999999999999999E-3</v>
      </c>
      <c r="AL1462" s="32">
        <v>6.9800000000000001E-2</v>
      </c>
      <c r="AM1462" s="32">
        <v>0.69950000000000001</v>
      </c>
      <c r="AN1462" s="42">
        <v>0.2286</v>
      </c>
      <c r="AO1462" s="174">
        <f t="shared" si="356"/>
        <v>0.59000000000000008</v>
      </c>
      <c r="AP1462" s="17">
        <v>0.41</v>
      </c>
      <c r="AQ1462" s="38">
        <f t="shared" si="357"/>
        <v>0.497</v>
      </c>
      <c r="AR1462" s="39">
        <v>0.503</v>
      </c>
      <c r="AS1462" s="38">
        <v>0.46750285062713792</v>
      </c>
      <c r="AT1462" s="39">
        <f t="shared" si="358"/>
        <v>0.53249714937286208</v>
      </c>
      <c r="AU1462">
        <v>1</v>
      </c>
      <c r="AV1462" s="17">
        <v>0</v>
      </c>
      <c r="AW1462" t="s">
        <v>98</v>
      </c>
      <c r="AX1462" s="17" t="s">
        <v>98</v>
      </c>
      <c r="AY1462" s="17" t="s">
        <v>547</v>
      </c>
      <c r="AZ1462">
        <v>0</v>
      </c>
      <c r="BA1462">
        <v>0</v>
      </c>
      <c r="BB1462">
        <v>1</v>
      </c>
      <c r="BC1462">
        <v>0</v>
      </c>
      <c r="BD1462">
        <v>0</v>
      </c>
      <c r="BE1462">
        <v>0</v>
      </c>
      <c r="BF1462" s="17">
        <v>0</v>
      </c>
      <c r="BG1462">
        <v>1</v>
      </c>
      <c r="BH1462">
        <v>0</v>
      </c>
      <c r="BI1462" s="17">
        <v>0</v>
      </c>
      <c r="BJ1462">
        <v>2337</v>
      </c>
      <c r="BK1462">
        <v>814</v>
      </c>
      <c r="BL1462" s="90">
        <f t="shared" si="359"/>
        <v>39.414000000000001</v>
      </c>
      <c r="BM1462">
        <v>1</v>
      </c>
      <c r="BN1462">
        <v>0</v>
      </c>
      <c r="BO1462">
        <v>0</v>
      </c>
      <c r="BP1462">
        <v>0</v>
      </c>
      <c r="BQ1462">
        <v>0</v>
      </c>
      <c r="BR1462">
        <v>0</v>
      </c>
      <c r="BS1462">
        <v>0</v>
      </c>
      <c r="BT1462" s="17">
        <v>0</v>
      </c>
      <c r="BU1462">
        <v>0</v>
      </c>
      <c r="BV1462">
        <v>0</v>
      </c>
      <c r="BW1462">
        <v>1</v>
      </c>
      <c r="BX1462" s="17">
        <v>0</v>
      </c>
      <c r="BY1462">
        <v>0</v>
      </c>
      <c r="BZ1462">
        <v>0</v>
      </c>
      <c r="CA1462">
        <v>0</v>
      </c>
      <c r="CB1462">
        <v>0</v>
      </c>
      <c r="CC1462" s="17">
        <v>0</v>
      </c>
      <c r="CD1462">
        <v>0</v>
      </c>
      <c r="CE1462">
        <v>0</v>
      </c>
      <c r="CF1462">
        <v>1</v>
      </c>
      <c r="CG1462">
        <v>1</v>
      </c>
      <c r="CH1462">
        <v>0</v>
      </c>
      <c r="CI1462">
        <v>0</v>
      </c>
      <c r="CJ1462">
        <v>1</v>
      </c>
      <c r="CK1462">
        <v>0</v>
      </c>
      <c r="CL1462">
        <v>0</v>
      </c>
      <c r="CM1462">
        <v>0</v>
      </c>
      <c r="CN1462">
        <v>0</v>
      </c>
      <c r="CO1462" s="17">
        <v>0</v>
      </c>
      <c r="CP1462">
        <v>0.222</v>
      </c>
      <c r="CQ1462">
        <v>171</v>
      </c>
      <c r="CR1462">
        <v>1</v>
      </c>
      <c r="CS1462">
        <v>0</v>
      </c>
      <c r="CT1462">
        <v>14</v>
      </c>
      <c r="CZ1462" s="33" t="s">
        <v>85</v>
      </c>
    </row>
    <row r="1463" spans="1:104" x14ac:dyDescent="0.25">
      <c r="A1463">
        <v>1462</v>
      </c>
      <c r="B1463">
        <v>91</v>
      </c>
      <c r="C1463" s="24" t="s">
        <v>4215</v>
      </c>
      <c r="D1463" s="12">
        <v>3.4</v>
      </c>
      <c r="E1463" s="13">
        <v>0.4</v>
      </c>
      <c r="F1463" s="7">
        <f t="shared" si="355"/>
        <v>8.5</v>
      </c>
      <c r="G1463" s="7">
        <f t="shared" si="344"/>
        <v>3</v>
      </c>
      <c r="H1463" s="15">
        <f t="shared" si="345"/>
        <v>3.8</v>
      </c>
      <c r="I1463" s="11">
        <f t="shared" si="352"/>
        <v>0.13027298026199041</v>
      </c>
      <c r="J1463" s="32">
        <f t="shared" si="353"/>
        <v>1.5326232971998874E-2</v>
      </c>
      <c r="K1463" s="32">
        <f t="shared" si="354"/>
        <v>65.247605320042211</v>
      </c>
      <c r="L1463" s="8">
        <v>0</v>
      </c>
      <c r="M1463" s="9">
        <v>1</v>
      </c>
      <c r="N1463" s="8">
        <v>0</v>
      </c>
      <c r="O1463" s="9">
        <v>0</v>
      </c>
      <c r="P1463" s="9">
        <v>0</v>
      </c>
      <c r="Q1463" s="9">
        <v>0</v>
      </c>
      <c r="R1463" s="9">
        <v>1</v>
      </c>
      <c r="S1463" s="8">
        <v>4191</v>
      </c>
      <c r="T1463" s="9">
        <v>5</v>
      </c>
      <c r="U1463" s="9">
        <f t="shared" si="346"/>
        <v>4185</v>
      </c>
      <c r="V1463" s="9">
        <f t="shared" si="347"/>
        <v>20</v>
      </c>
      <c r="W1463" s="7">
        <v>10.75</v>
      </c>
      <c r="X1463" s="7">
        <v>21.241</v>
      </c>
      <c r="Y1463" s="9">
        <v>1</v>
      </c>
      <c r="Z1463" s="9">
        <v>0</v>
      </c>
      <c r="AA1463" s="9">
        <v>0</v>
      </c>
      <c r="AB1463" s="9">
        <v>0</v>
      </c>
      <c r="AC1463" s="9">
        <v>1</v>
      </c>
      <c r="AD1463" s="29">
        <v>0</v>
      </c>
      <c r="AE1463" s="9">
        <v>0</v>
      </c>
      <c r="AF1463" s="9">
        <v>0</v>
      </c>
      <c r="AG1463" s="29">
        <v>1</v>
      </c>
      <c r="AH1463" s="9">
        <v>0</v>
      </c>
      <c r="AI1463" s="29">
        <v>1</v>
      </c>
      <c r="AJ1463" s="20">
        <v>1986</v>
      </c>
      <c r="AK1463" s="32">
        <v>6.5600000000000006E-2</v>
      </c>
      <c r="AL1463" s="32">
        <v>0.12770000000000001</v>
      </c>
      <c r="AM1463" s="32">
        <v>0.67400000000000004</v>
      </c>
      <c r="AN1463" s="42">
        <v>0.13289999999999999</v>
      </c>
      <c r="AO1463" s="174">
        <f t="shared" si="356"/>
        <v>0.89600000000000002</v>
      </c>
      <c r="AP1463" s="17">
        <v>0.104</v>
      </c>
      <c r="AQ1463" s="38">
        <f t="shared" si="357"/>
        <v>0.504</v>
      </c>
      <c r="AR1463" s="39">
        <v>0.496</v>
      </c>
      <c r="AS1463" s="38">
        <v>0.1051567239635996</v>
      </c>
      <c r="AT1463" s="39">
        <f t="shared" si="358"/>
        <v>0.89484327603640046</v>
      </c>
      <c r="AU1463">
        <v>1</v>
      </c>
      <c r="AV1463" s="17">
        <v>0</v>
      </c>
      <c r="AW1463" t="s">
        <v>98</v>
      </c>
      <c r="AX1463" s="17" t="s">
        <v>98</v>
      </c>
      <c r="AY1463" s="17" t="s">
        <v>556</v>
      </c>
      <c r="AZ1463">
        <v>0</v>
      </c>
      <c r="BA1463">
        <v>0</v>
      </c>
      <c r="BB1463">
        <v>1</v>
      </c>
      <c r="BC1463">
        <v>0</v>
      </c>
      <c r="BD1463">
        <v>0</v>
      </c>
      <c r="BE1463">
        <v>0</v>
      </c>
      <c r="BF1463" s="17">
        <v>0</v>
      </c>
      <c r="BG1463">
        <v>0</v>
      </c>
      <c r="BH1463">
        <v>1</v>
      </c>
      <c r="BI1463" s="17">
        <v>0</v>
      </c>
      <c r="BJ1463" t="s">
        <v>98</v>
      </c>
      <c r="BK1463" t="s">
        <v>98</v>
      </c>
      <c r="BL1463" s="90">
        <f t="shared" si="359"/>
        <v>37.991</v>
      </c>
      <c r="BM1463">
        <v>1</v>
      </c>
      <c r="BN1463">
        <v>0</v>
      </c>
      <c r="BO1463">
        <v>0</v>
      </c>
      <c r="BP1463">
        <v>0</v>
      </c>
      <c r="BQ1463">
        <v>0</v>
      </c>
      <c r="BR1463">
        <v>0</v>
      </c>
      <c r="BS1463">
        <v>0</v>
      </c>
      <c r="BT1463" s="17">
        <v>0</v>
      </c>
      <c r="BU1463">
        <v>0</v>
      </c>
      <c r="BV1463">
        <v>0</v>
      </c>
      <c r="BW1463">
        <v>1</v>
      </c>
      <c r="BX1463" s="17">
        <v>0</v>
      </c>
      <c r="BY1463">
        <v>0</v>
      </c>
      <c r="BZ1463">
        <v>0</v>
      </c>
      <c r="CA1463">
        <v>0</v>
      </c>
      <c r="CB1463">
        <v>0</v>
      </c>
      <c r="CC1463" s="17">
        <v>0</v>
      </c>
      <c r="CD1463">
        <v>0</v>
      </c>
      <c r="CE1463">
        <v>0</v>
      </c>
      <c r="CF1463">
        <v>1</v>
      </c>
      <c r="CG1463">
        <v>1</v>
      </c>
      <c r="CH1463">
        <v>0</v>
      </c>
      <c r="CI1463">
        <v>0</v>
      </c>
      <c r="CJ1463">
        <v>1</v>
      </c>
      <c r="CK1463">
        <v>0</v>
      </c>
      <c r="CL1463">
        <v>0</v>
      </c>
      <c r="CM1463">
        <v>0</v>
      </c>
      <c r="CN1463">
        <v>0</v>
      </c>
      <c r="CO1463" s="17">
        <v>0</v>
      </c>
      <c r="CP1463">
        <v>0.222</v>
      </c>
      <c r="CQ1463">
        <v>171</v>
      </c>
      <c r="CR1463">
        <v>1</v>
      </c>
      <c r="CS1463">
        <v>0</v>
      </c>
      <c r="CT1463">
        <v>14</v>
      </c>
      <c r="CZ1463" s="33" t="s">
        <v>85</v>
      </c>
    </row>
    <row r="1464" spans="1:104" x14ac:dyDescent="0.25">
      <c r="A1464">
        <v>1463</v>
      </c>
      <c r="B1464">
        <v>91</v>
      </c>
      <c r="C1464" s="24" t="s">
        <v>4215</v>
      </c>
      <c r="D1464" s="12">
        <v>3.9</v>
      </c>
      <c r="E1464" s="13">
        <v>0.5</v>
      </c>
      <c r="F1464" s="7">
        <f t="shared" si="355"/>
        <v>7.8</v>
      </c>
      <c r="G1464" s="7">
        <f t="shared" si="344"/>
        <v>3.4</v>
      </c>
      <c r="H1464" s="15">
        <f t="shared" si="345"/>
        <v>4.4000000000000004</v>
      </c>
      <c r="I1464" s="11">
        <f t="shared" si="352"/>
        <v>0.13031094540577859</v>
      </c>
      <c r="J1464" s="32">
        <f t="shared" si="353"/>
        <v>1.6706531462279309E-2</v>
      </c>
      <c r="K1464" s="32">
        <f t="shared" si="354"/>
        <v>59.856829184312794</v>
      </c>
      <c r="L1464" s="8">
        <v>0</v>
      </c>
      <c r="M1464" s="9">
        <v>1</v>
      </c>
      <c r="N1464" s="8">
        <v>0</v>
      </c>
      <c r="O1464" s="9">
        <v>0</v>
      </c>
      <c r="P1464" s="9">
        <v>0</v>
      </c>
      <c r="Q1464" s="9">
        <v>0</v>
      </c>
      <c r="R1464" s="9">
        <v>1</v>
      </c>
      <c r="S1464" s="8">
        <v>3528</v>
      </c>
      <c r="T1464" s="9">
        <v>5</v>
      </c>
      <c r="U1464" s="9">
        <f t="shared" si="346"/>
        <v>3522</v>
      </c>
      <c r="V1464" s="9">
        <f t="shared" si="347"/>
        <v>20</v>
      </c>
      <c r="W1464" s="7">
        <v>11.157</v>
      </c>
      <c r="X1464" s="7">
        <v>21.331</v>
      </c>
      <c r="Y1464" s="9">
        <v>1</v>
      </c>
      <c r="Z1464" s="9">
        <v>0</v>
      </c>
      <c r="AA1464" s="9">
        <v>0</v>
      </c>
      <c r="AB1464" s="9">
        <v>0</v>
      </c>
      <c r="AC1464" s="9">
        <v>1</v>
      </c>
      <c r="AD1464" s="29">
        <v>0</v>
      </c>
      <c r="AE1464" s="9">
        <v>0</v>
      </c>
      <c r="AF1464" s="9">
        <v>0</v>
      </c>
      <c r="AG1464" s="29">
        <v>1</v>
      </c>
      <c r="AH1464" s="9">
        <v>0</v>
      </c>
      <c r="AI1464" s="29">
        <v>1</v>
      </c>
      <c r="AJ1464" s="20">
        <v>1991</v>
      </c>
      <c r="AK1464" s="32">
        <v>2.9499999999999998E-2</v>
      </c>
      <c r="AL1464" s="32">
        <v>0.10390000000000001</v>
      </c>
      <c r="AM1464" s="32">
        <v>0.72019999999999995</v>
      </c>
      <c r="AN1464" s="42">
        <v>0.14630000000000001</v>
      </c>
      <c r="AO1464" s="174">
        <f t="shared" si="356"/>
        <v>0.84599999999999997</v>
      </c>
      <c r="AP1464" s="17">
        <v>0.154</v>
      </c>
      <c r="AQ1464" s="38">
        <f t="shared" si="357"/>
        <v>0.51700000000000002</v>
      </c>
      <c r="AR1464" s="39">
        <v>0.48299999999999998</v>
      </c>
      <c r="AS1464" s="38">
        <v>0.15682281059063141</v>
      </c>
      <c r="AT1464" s="39">
        <f t="shared" si="358"/>
        <v>0.84317718940936859</v>
      </c>
      <c r="AU1464">
        <v>1</v>
      </c>
      <c r="AV1464" s="17">
        <v>0</v>
      </c>
      <c r="AW1464" t="s">
        <v>98</v>
      </c>
      <c r="AX1464" s="17" t="s">
        <v>98</v>
      </c>
      <c r="AY1464" s="17" t="s">
        <v>556</v>
      </c>
      <c r="AZ1464">
        <v>0</v>
      </c>
      <c r="BA1464">
        <v>0</v>
      </c>
      <c r="BB1464">
        <v>1</v>
      </c>
      <c r="BC1464">
        <v>0</v>
      </c>
      <c r="BD1464">
        <v>0</v>
      </c>
      <c r="BE1464">
        <v>0</v>
      </c>
      <c r="BF1464" s="17">
        <v>0</v>
      </c>
      <c r="BG1464">
        <v>0</v>
      </c>
      <c r="BH1464">
        <v>1</v>
      </c>
      <c r="BI1464" s="17">
        <v>0</v>
      </c>
      <c r="BJ1464">
        <v>971</v>
      </c>
      <c r="BK1464">
        <v>5</v>
      </c>
      <c r="BL1464" s="90">
        <f t="shared" si="359"/>
        <v>38.488</v>
      </c>
      <c r="BM1464">
        <v>1</v>
      </c>
      <c r="BN1464">
        <v>0</v>
      </c>
      <c r="BO1464">
        <v>0</v>
      </c>
      <c r="BP1464">
        <v>0</v>
      </c>
      <c r="BQ1464">
        <v>0</v>
      </c>
      <c r="BR1464">
        <v>0</v>
      </c>
      <c r="BS1464">
        <v>0</v>
      </c>
      <c r="BT1464" s="17">
        <v>0</v>
      </c>
      <c r="BU1464">
        <v>0</v>
      </c>
      <c r="BV1464">
        <v>0</v>
      </c>
      <c r="BW1464">
        <v>1</v>
      </c>
      <c r="BX1464" s="17">
        <v>0</v>
      </c>
      <c r="BY1464">
        <v>0</v>
      </c>
      <c r="BZ1464">
        <v>0</v>
      </c>
      <c r="CA1464">
        <v>0</v>
      </c>
      <c r="CB1464">
        <v>0</v>
      </c>
      <c r="CC1464" s="17">
        <v>0</v>
      </c>
      <c r="CD1464">
        <v>0</v>
      </c>
      <c r="CE1464">
        <v>0</v>
      </c>
      <c r="CF1464">
        <v>1</v>
      </c>
      <c r="CG1464">
        <v>1</v>
      </c>
      <c r="CH1464">
        <v>0</v>
      </c>
      <c r="CI1464">
        <v>0</v>
      </c>
      <c r="CJ1464">
        <v>1</v>
      </c>
      <c r="CK1464">
        <v>0</v>
      </c>
      <c r="CL1464">
        <v>0</v>
      </c>
      <c r="CM1464">
        <v>0</v>
      </c>
      <c r="CN1464">
        <v>0</v>
      </c>
      <c r="CO1464" s="17">
        <v>0</v>
      </c>
      <c r="CP1464">
        <v>0.222</v>
      </c>
      <c r="CQ1464">
        <v>171</v>
      </c>
      <c r="CR1464">
        <v>1</v>
      </c>
      <c r="CS1464">
        <v>0</v>
      </c>
      <c r="CT1464">
        <v>14</v>
      </c>
      <c r="CZ1464" s="33" t="s">
        <v>85</v>
      </c>
    </row>
    <row r="1465" spans="1:104" x14ac:dyDescent="0.25">
      <c r="A1465">
        <v>1464</v>
      </c>
      <c r="B1465">
        <v>91</v>
      </c>
      <c r="C1465" s="24" t="s">
        <v>4215</v>
      </c>
      <c r="D1465" s="12">
        <v>3.7</v>
      </c>
      <c r="E1465" s="13">
        <v>0.5</v>
      </c>
      <c r="F1465" s="7">
        <f t="shared" si="355"/>
        <v>7.4</v>
      </c>
      <c r="G1465" s="7">
        <f t="shared" si="344"/>
        <v>3.2</v>
      </c>
      <c r="H1465" s="15">
        <f t="shared" si="345"/>
        <v>4.2</v>
      </c>
      <c r="I1465" s="11">
        <f t="shared" si="352"/>
        <v>0.1352230439227779</v>
      </c>
      <c r="J1465" s="32">
        <f t="shared" si="353"/>
        <v>1.8273384313888905E-2</v>
      </c>
      <c r="K1465" s="32">
        <f t="shared" si="354"/>
        <v>54.724400407861943</v>
      </c>
      <c r="L1465" s="8">
        <v>0</v>
      </c>
      <c r="M1465" s="9">
        <v>1</v>
      </c>
      <c r="N1465" s="8">
        <v>0</v>
      </c>
      <c r="O1465" s="9">
        <v>0</v>
      </c>
      <c r="P1465" s="9">
        <v>0</v>
      </c>
      <c r="Q1465" s="9">
        <v>0</v>
      </c>
      <c r="R1465" s="9">
        <v>1</v>
      </c>
      <c r="S1465" s="8">
        <v>2946</v>
      </c>
      <c r="T1465" s="9">
        <v>5</v>
      </c>
      <c r="U1465" s="9">
        <f t="shared" si="346"/>
        <v>2940</v>
      </c>
      <c r="V1465" s="9">
        <f t="shared" si="347"/>
        <v>20</v>
      </c>
      <c r="W1465" s="7">
        <v>11.612</v>
      </c>
      <c r="X1465" s="7">
        <v>21.088000000000001</v>
      </c>
      <c r="Y1465" s="9">
        <v>1</v>
      </c>
      <c r="Z1465" s="9">
        <v>0</v>
      </c>
      <c r="AA1465" s="9">
        <v>0</v>
      </c>
      <c r="AB1465" s="9">
        <v>0</v>
      </c>
      <c r="AC1465" s="9">
        <v>1</v>
      </c>
      <c r="AD1465" s="29">
        <v>0</v>
      </c>
      <c r="AE1465" s="9">
        <v>0</v>
      </c>
      <c r="AF1465" s="9">
        <v>0</v>
      </c>
      <c r="AG1465" s="29">
        <v>1</v>
      </c>
      <c r="AH1465" s="9">
        <v>0</v>
      </c>
      <c r="AI1465" s="29">
        <v>1</v>
      </c>
      <c r="AJ1465" s="20">
        <v>1997</v>
      </c>
      <c r="AK1465" s="32">
        <v>1.0200000000000001E-2</v>
      </c>
      <c r="AL1465" s="32">
        <v>6.7500000000000004E-2</v>
      </c>
      <c r="AM1465" s="32">
        <v>0.74440000000000006</v>
      </c>
      <c r="AN1465" s="42">
        <v>0.1779</v>
      </c>
      <c r="AO1465" s="174">
        <f t="shared" si="356"/>
        <v>0.77600000000000002</v>
      </c>
      <c r="AP1465" s="17">
        <v>0.224</v>
      </c>
      <c r="AQ1465" s="38">
        <f t="shared" si="357"/>
        <v>0.46299999999999997</v>
      </c>
      <c r="AR1465" s="39">
        <v>0.53700000000000003</v>
      </c>
      <c r="AS1465" s="38">
        <v>0.23140495867768601</v>
      </c>
      <c r="AT1465" s="39">
        <f t="shared" si="358"/>
        <v>0.76859504132231393</v>
      </c>
      <c r="AU1465">
        <v>1</v>
      </c>
      <c r="AV1465" s="17">
        <v>0</v>
      </c>
      <c r="AW1465" t="s">
        <v>98</v>
      </c>
      <c r="AX1465" s="17" t="s">
        <v>98</v>
      </c>
      <c r="AY1465" s="17" t="s">
        <v>556</v>
      </c>
      <c r="AZ1465">
        <v>0</v>
      </c>
      <c r="BA1465">
        <v>0</v>
      </c>
      <c r="BB1465">
        <v>1</v>
      </c>
      <c r="BC1465">
        <v>0</v>
      </c>
      <c r="BD1465">
        <v>0</v>
      </c>
      <c r="BE1465">
        <v>0</v>
      </c>
      <c r="BF1465" s="17">
        <v>0</v>
      </c>
      <c r="BG1465">
        <v>0</v>
      </c>
      <c r="BH1465">
        <v>1</v>
      </c>
      <c r="BI1465" s="17">
        <v>0</v>
      </c>
      <c r="BJ1465">
        <v>543</v>
      </c>
      <c r="BK1465">
        <v>34</v>
      </c>
      <c r="BL1465" s="90">
        <f t="shared" si="359"/>
        <v>38.700000000000003</v>
      </c>
      <c r="BM1465">
        <v>1</v>
      </c>
      <c r="BN1465">
        <v>0</v>
      </c>
      <c r="BO1465">
        <v>0</v>
      </c>
      <c r="BP1465">
        <v>0</v>
      </c>
      <c r="BQ1465">
        <v>0</v>
      </c>
      <c r="BR1465">
        <v>0</v>
      </c>
      <c r="BS1465">
        <v>0</v>
      </c>
      <c r="BT1465" s="17">
        <v>0</v>
      </c>
      <c r="BU1465">
        <v>0</v>
      </c>
      <c r="BV1465">
        <v>0</v>
      </c>
      <c r="BW1465">
        <v>1</v>
      </c>
      <c r="BX1465" s="17">
        <v>0</v>
      </c>
      <c r="BY1465">
        <v>0</v>
      </c>
      <c r="BZ1465">
        <v>0</v>
      </c>
      <c r="CA1465">
        <v>0</v>
      </c>
      <c r="CB1465">
        <v>0</v>
      </c>
      <c r="CC1465" s="17">
        <v>0</v>
      </c>
      <c r="CD1465">
        <v>0</v>
      </c>
      <c r="CE1465">
        <v>0</v>
      </c>
      <c r="CF1465">
        <v>1</v>
      </c>
      <c r="CG1465">
        <v>1</v>
      </c>
      <c r="CH1465">
        <v>0</v>
      </c>
      <c r="CI1465">
        <v>0</v>
      </c>
      <c r="CJ1465">
        <v>1</v>
      </c>
      <c r="CK1465">
        <v>0</v>
      </c>
      <c r="CL1465">
        <v>0</v>
      </c>
      <c r="CM1465">
        <v>0</v>
      </c>
      <c r="CN1465">
        <v>0</v>
      </c>
      <c r="CO1465" s="17">
        <v>0</v>
      </c>
      <c r="CP1465">
        <v>0.222</v>
      </c>
      <c r="CQ1465">
        <v>171</v>
      </c>
      <c r="CR1465">
        <v>1</v>
      </c>
      <c r="CS1465">
        <v>0</v>
      </c>
      <c r="CT1465">
        <v>14</v>
      </c>
      <c r="CZ1465" s="33" t="s">
        <v>85</v>
      </c>
    </row>
    <row r="1466" spans="1:104" x14ac:dyDescent="0.25">
      <c r="A1466">
        <v>1465</v>
      </c>
      <c r="B1466">
        <v>91</v>
      </c>
      <c r="C1466" s="24" t="s">
        <v>4215</v>
      </c>
      <c r="D1466" s="12">
        <v>3.9</v>
      </c>
      <c r="E1466" s="13">
        <v>0.5</v>
      </c>
      <c r="F1466" s="7">
        <f t="shared" si="355"/>
        <v>7.8</v>
      </c>
      <c r="G1466" s="7">
        <f t="shared" si="344"/>
        <v>3.4</v>
      </c>
      <c r="H1466" s="15">
        <f t="shared" si="345"/>
        <v>4.4000000000000004</v>
      </c>
      <c r="I1466" s="11">
        <f t="shared" si="352"/>
        <v>0.14567763254841509</v>
      </c>
      <c r="J1466" s="32">
        <f t="shared" si="353"/>
        <v>1.8676619557489116E-2</v>
      </c>
      <c r="K1466" s="32">
        <f t="shared" si="354"/>
        <v>53.5428800121921</v>
      </c>
      <c r="L1466" s="8">
        <v>0</v>
      </c>
      <c r="M1466" s="9">
        <v>1</v>
      </c>
      <c r="N1466" s="8">
        <v>0</v>
      </c>
      <c r="O1466" s="9">
        <v>0</v>
      </c>
      <c r="P1466" s="9">
        <v>0</v>
      </c>
      <c r="Q1466" s="9">
        <v>0</v>
      </c>
      <c r="R1466" s="9">
        <v>1</v>
      </c>
      <c r="S1466" s="8">
        <v>2812</v>
      </c>
      <c r="T1466" s="9">
        <v>5</v>
      </c>
      <c r="U1466" s="9">
        <f t="shared" si="346"/>
        <v>2806</v>
      </c>
      <c r="V1466" s="9">
        <f t="shared" si="347"/>
        <v>20</v>
      </c>
      <c r="W1466" s="7">
        <v>11.688000000000001</v>
      </c>
      <c r="X1466" s="7">
        <v>21.183</v>
      </c>
      <c r="Y1466" s="9">
        <v>1</v>
      </c>
      <c r="Z1466" s="9">
        <v>0</v>
      </c>
      <c r="AA1466" s="9">
        <v>0</v>
      </c>
      <c r="AB1466" s="9">
        <v>0</v>
      </c>
      <c r="AC1466" s="9">
        <v>1</v>
      </c>
      <c r="AD1466" s="29">
        <v>0</v>
      </c>
      <c r="AE1466" s="9">
        <v>0</v>
      </c>
      <c r="AF1466" s="9">
        <v>0</v>
      </c>
      <c r="AG1466" s="29">
        <v>1</v>
      </c>
      <c r="AH1466" s="9">
        <v>0</v>
      </c>
      <c r="AI1466" s="29">
        <v>1</v>
      </c>
      <c r="AJ1466" s="20">
        <v>1998</v>
      </c>
      <c r="AK1466" s="32">
        <v>6.7000000000000002E-3</v>
      </c>
      <c r="AL1466" s="32">
        <v>5.8899999999999987E-2</v>
      </c>
      <c r="AM1466" s="32">
        <v>0.75309999999999999</v>
      </c>
      <c r="AN1466" s="42">
        <v>0.18129999999999999</v>
      </c>
      <c r="AO1466" s="174">
        <f t="shared" si="356"/>
        <v>0.75800000000000001</v>
      </c>
      <c r="AP1466" s="17">
        <v>0.24199999999999999</v>
      </c>
      <c r="AQ1466" s="38">
        <f t="shared" si="357"/>
        <v>0.46099999999999997</v>
      </c>
      <c r="AR1466" s="39">
        <v>0.53900000000000003</v>
      </c>
      <c r="AS1466" s="38">
        <v>0.25077720207253879</v>
      </c>
      <c r="AT1466" s="39">
        <f t="shared" si="358"/>
        <v>0.74922279792746127</v>
      </c>
      <c r="AU1466">
        <v>1</v>
      </c>
      <c r="AV1466" s="17">
        <v>0</v>
      </c>
      <c r="AW1466" t="s">
        <v>98</v>
      </c>
      <c r="AX1466" s="17" t="s">
        <v>98</v>
      </c>
      <c r="AY1466" s="17" t="s">
        <v>556</v>
      </c>
      <c r="AZ1466">
        <v>0</v>
      </c>
      <c r="BA1466">
        <v>0</v>
      </c>
      <c r="BB1466">
        <v>1</v>
      </c>
      <c r="BC1466">
        <v>0</v>
      </c>
      <c r="BD1466">
        <v>0</v>
      </c>
      <c r="BE1466">
        <v>0</v>
      </c>
      <c r="BF1466" s="17">
        <v>0</v>
      </c>
      <c r="BG1466">
        <v>0</v>
      </c>
      <c r="BH1466">
        <v>1</v>
      </c>
      <c r="BI1466" s="17">
        <v>0</v>
      </c>
      <c r="BJ1466">
        <v>557</v>
      </c>
      <c r="BK1466">
        <v>49</v>
      </c>
      <c r="BL1466" s="90">
        <f t="shared" si="359"/>
        <v>38.871000000000002</v>
      </c>
      <c r="BM1466">
        <v>1</v>
      </c>
      <c r="BN1466">
        <v>0</v>
      </c>
      <c r="BO1466">
        <v>0</v>
      </c>
      <c r="BP1466">
        <v>0</v>
      </c>
      <c r="BQ1466">
        <v>0</v>
      </c>
      <c r="BR1466">
        <v>0</v>
      </c>
      <c r="BS1466">
        <v>0</v>
      </c>
      <c r="BT1466" s="17">
        <v>0</v>
      </c>
      <c r="BU1466">
        <v>0</v>
      </c>
      <c r="BV1466">
        <v>0</v>
      </c>
      <c r="BW1466">
        <v>1</v>
      </c>
      <c r="BX1466" s="17">
        <v>0</v>
      </c>
      <c r="BY1466">
        <v>0</v>
      </c>
      <c r="BZ1466">
        <v>0</v>
      </c>
      <c r="CA1466">
        <v>0</v>
      </c>
      <c r="CB1466">
        <v>0</v>
      </c>
      <c r="CC1466" s="17">
        <v>0</v>
      </c>
      <c r="CD1466">
        <v>0</v>
      </c>
      <c r="CE1466">
        <v>0</v>
      </c>
      <c r="CF1466">
        <v>1</v>
      </c>
      <c r="CG1466">
        <v>1</v>
      </c>
      <c r="CH1466">
        <v>0</v>
      </c>
      <c r="CI1466">
        <v>0</v>
      </c>
      <c r="CJ1466">
        <v>1</v>
      </c>
      <c r="CK1466">
        <v>0</v>
      </c>
      <c r="CL1466">
        <v>0</v>
      </c>
      <c r="CM1466">
        <v>0</v>
      </c>
      <c r="CN1466">
        <v>0</v>
      </c>
      <c r="CO1466" s="17">
        <v>0</v>
      </c>
      <c r="CP1466">
        <v>0.222</v>
      </c>
      <c r="CQ1466">
        <v>171</v>
      </c>
      <c r="CR1466">
        <v>1</v>
      </c>
      <c r="CS1466">
        <v>0</v>
      </c>
      <c r="CT1466">
        <v>14</v>
      </c>
      <c r="CZ1466" s="33" t="s">
        <v>85</v>
      </c>
    </row>
    <row r="1467" spans="1:104" x14ac:dyDescent="0.25">
      <c r="A1467">
        <v>1466</v>
      </c>
      <c r="B1467">
        <v>91</v>
      </c>
      <c r="C1467" s="24" t="s">
        <v>4215</v>
      </c>
      <c r="D1467" s="12">
        <v>3.7</v>
      </c>
      <c r="E1467" s="13">
        <v>0.5</v>
      </c>
      <c r="F1467" s="7">
        <f t="shared" si="355"/>
        <v>7.4</v>
      </c>
      <c r="G1467" s="7">
        <f t="shared" si="344"/>
        <v>3.2</v>
      </c>
      <c r="H1467" s="15">
        <f t="shared" si="345"/>
        <v>4.2</v>
      </c>
      <c r="I1467" s="11">
        <f t="shared" si="352"/>
        <v>0.13569966077307918</v>
      </c>
      <c r="J1467" s="32">
        <f t="shared" si="353"/>
        <v>1.8337791996362051E-2</v>
      </c>
      <c r="K1467" s="32">
        <f t="shared" si="354"/>
        <v>54.532192327101612</v>
      </c>
      <c r="L1467" s="8">
        <v>0</v>
      </c>
      <c r="M1467" s="9">
        <v>1</v>
      </c>
      <c r="N1467" s="8">
        <v>0</v>
      </c>
      <c r="O1467" s="9">
        <v>0</v>
      </c>
      <c r="P1467" s="9">
        <v>0</v>
      </c>
      <c r="Q1467" s="9">
        <v>0</v>
      </c>
      <c r="R1467" s="9">
        <v>1</v>
      </c>
      <c r="S1467" s="8">
        <v>2925</v>
      </c>
      <c r="T1467" s="9">
        <v>5</v>
      </c>
      <c r="U1467" s="9">
        <f t="shared" si="346"/>
        <v>2919</v>
      </c>
      <c r="V1467" s="9">
        <f t="shared" si="347"/>
        <v>20</v>
      </c>
      <c r="W1467" s="7">
        <v>11.821999999999999</v>
      </c>
      <c r="X1467" s="7">
        <v>20.884</v>
      </c>
      <c r="Y1467" s="9">
        <v>1</v>
      </c>
      <c r="Z1467" s="9">
        <v>0</v>
      </c>
      <c r="AA1467" s="9">
        <v>0</v>
      </c>
      <c r="AB1467" s="9">
        <v>0</v>
      </c>
      <c r="AC1467" s="9">
        <v>1</v>
      </c>
      <c r="AD1467" s="29">
        <v>0</v>
      </c>
      <c r="AE1467" s="9">
        <v>0</v>
      </c>
      <c r="AF1467" s="9">
        <v>0</v>
      </c>
      <c r="AG1467" s="29">
        <v>1</v>
      </c>
      <c r="AH1467" s="9">
        <v>0</v>
      </c>
      <c r="AI1467" s="29">
        <v>1</v>
      </c>
      <c r="AJ1467" s="20">
        <v>2000</v>
      </c>
      <c r="AK1467" s="32">
        <v>6.1000000000000004E-3</v>
      </c>
      <c r="AL1467" s="32">
        <v>4.2000000000000003E-2</v>
      </c>
      <c r="AM1467" s="32">
        <v>0.75869999999999993</v>
      </c>
      <c r="AN1467" s="42">
        <v>0.19309999999999999</v>
      </c>
      <c r="AO1467" s="174">
        <f t="shared" si="356"/>
        <v>0.72399999999999998</v>
      </c>
      <c r="AP1467" s="17">
        <v>0.27600000000000002</v>
      </c>
      <c r="AQ1467" s="38">
        <f t="shared" si="357"/>
        <v>0.46199999999999997</v>
      </c>
      <c r="AR1467" s="39">
        <v>0.53800000000000003</v>
      </c>
      <c r="AS1467" s="38">
        <v>0.28779979144942652</v>
      </c>
      <c r="AT1467" s="39">
        <f t="shared" si="358"/>
        <v>0.71220020855057342</v>
      </c>
      <c r="AU1467">
        <v>1</v>
      </c>
      <c r="AV1467" s="17">
        <v>0</v>
      </c>
      <c r="AW1467" t="s">
        <v>98</v>
      </c>
      <c r="AX1467" s="17" t="s">
        <v>98</v>
      </c>
      <c r="AY1467" s="17" t="s">
        <v>556</v>
      </c>
      <c r="AZ1467">
        <v>0</v>
      </c>
      <c r="BA1467">
        <v>0</v>
      </c>
      <c r="BB1467">
        <v>1</v>
      </c>
      <c r="BC1467">
        <v>0</v>
      </c>
      <c r="BD1467">
        <v>0</v>
      </c>
      <c r="BE1467">
        <v>0</v>
      </c>
      <c r="BF1467" s="17">
        <v>0</v>
      </c>
      <c r="BG1467">
        <v>0</v>
      </c>
      <c r="BH1467">
        <v>1</v>
      </c>
      <c r="BI1467" s="17">
        <v>0</v>
      </c>
      <c r="BJ1467">
        <v>570</v>
      </c>
      <c r="BK1467">
        <v>54</v>
      </c>
      <c r="BL1467" s="90">
        <f t="shared" si="359"/>
        <v>38.706000000000003</v>
      </c>
      <c r="BM1467">
        <v>1</v>
      </c>
      <c r="BN1467">
        <v>0</v>
      </c>
      <c r="BO1467">
        <v>0</v>
      </c>
      <c r="BP1467">
        <v>0</v>
      </c>
      <c r="BQ1467">
        <v>0</v>
      </c>
      <c r="BR1467">
        <v>0</v>
      </c>
      <c r="BS1467">
        <v>0</v>
      </c>
      <c r="BT1467" s="17">
        <v>0</v>
      </c>
      <c r="BU1467">
        <v>0</v>
      </c>
      <c r="BV1467">
        <v>0</v>
      </c>
      <c r="BW1467">
        <v>1</v>
      </c>
      <c r="BX1467" s="17">
        <v>0</v>
      </c>
      <c r="BY1467">
        <v>0</v>
      </c>
      <c r="BZ1467">
        <v>0</v>
      </c>
      <c r="CA1467">
        <v>0</v>
      </c>
      <c r="CB1467">
        <v>0</v>
      </c>
      <c r="CC1467" s="17">
        <v>0</v>
      </c>
      <c r="CD1467">
        <v>0</v>
      </c>
      <c r="CE1467">
        <v>0</v>
      </c>
      <c r="CF1467">
        <v>1</v>
      </c>
      <c r="CG1467">
        <v>1</v>
      </c>
      <c r="CH1467">
        <v>0</v>
      </c>
      <c r="CI1467">
        <v>0</v>
      </c>
      <c r="CJ1467">
        <v>1</v>
      </c>
      <c r="CK1467">
        <v>0</v>
      </c>
      <c r="CL1467">
        <v>0</v>
      </c>
      <c r="CM1467">
        <v>0</v>
      </c>
      <c r="CN1467">
        <v>0</v>
      </c>
      <c r="CO1467" s="17">
        <v>0</v>
      </c>
      <c r="CP1467">
        <v>0.222</v>
      </c>
      <c r="CQ1467">
        <v>171</v>
      </c>
      <c r="CR1467">
        <v>1</v>
      </c>
      <c r="CS1467">
        <v>0</v>
      </c>
      <c r="CT1467">
        <v>14</v>
      </c>
      <c r="CZ1467" s="33" t="s">
        <v>85</v>
      </c>
    </row>
    <row r="1468" spans="1:104" x14ac:dyDescent="0.25">
      <c r="A1468">
        <v>1467</v>
      </c>
      <c r="B1468">
        <v>91</v>
      </c>
      <c r="C1468" s="24" t="s">
        <v>4215</v>
      </c>
      <c r="D1468" s="12">
        <v>4.5</v>
      </c>
      <c r="E1468" s="13">
        <v>0.5</v>
      </c>
      <c r="F1468" s="7">
        <f t="shared" si="355"/>
        <v>9</v>
      </c>
      <c r="G1468" s="7">
        <f t="shared" si="344"/>
        <v>4</v>
      </c>
      <c r="H1468" s="15">
        <f t="shared" si="345"/>
        <v>5</v>
      </c>
      <c r="I1468" s="11">
        <f t="shared" si="352"/>
        <v>0.15517241379310345</v>
      </c>
      <c r="J1468" s="32">
        <f t="shared" si="353"/>
        <v>1.7241379310344827E-2</v>
      </c>
      <c r="K1468" s="32">
        <f t="shared" si="354"/>
        <v>58</v>
      </c>
      <c r="L1468" s="8">
        <v>0</v>
      </c>
      <c r="M1468" s="9">
        <v>1</v>
      </c>
      <c r="N1468" s="8">
        <v>0</v>
      </c>
      <c r="O1468" s="9">
        <v>0</v>
      </c>
      <c r="P1468" s="9">
        <v>0</v>
      </c>
      <c r="Q1468" s="9">
        <v>0</v>
      </c>
      <c r="R1468" s="9">
        <v>1</v>
      </c>
      <c r="S1468" s="8">
        <v>3289</v>
      </c>
      <c r="T1468" s="9">
        <v>5</v>
      </c>
      <c r="U1468" s="9">
        <f t="shared" si="346"/>
        <v>3283</v>
      </c>
      <c r="V1468" s="9">
        <f t="shared" si="347"/>
        <v>20</v>
      </c>
      <c r="W1468" s="7">
        <v>11.849</v>
      </c>
      <c r="X1468" s="7">
        <v>21.198</v>
      </c>
      <c r="Y1468" s="9">
        <v>1</v>
      </c>
      <c r="Z1468" s="9">
        <v>0</v>
      </c>
      <c r="AA1468" s="9">
        <v>0</v>
      </c>
      <c r="AB1468" s="9">
        <v>0</v>
      </c>
      <c r="AC1468" s="9">
        <v>1</v>
      </c>
      <c r="AD1468" s="29">
        <v>0</v>
      </c>
      <c r="AE1468" s="9">
        <v>0</v>
      </c>
      <c r="AF1468" s="9">
        <v>0</v>
      </c>
      <c r="AG1468" s="29">
        <v>1</v>
      </c>
      <c r="AH1468" s="9">
        <v>0</v>
      </c>
      <c r="AI1468" s="29">
        <v>1</v>
      </c>
      <c r="AJ1468" s="20">
        <v>2002</v>
      </c>
      <c r="AK1468" s="32">
        <v>4.5999999999999999E-3</v>
      </c>
      <c r="AL1468" s="32">
        <v>4.1599999999999998E-2</v>
      </c>
      <c r="AM1468" s="32">
        <v>0.75180000000000002</v>
      </c>
      <c r="AN1468" s="42">
        <v>0.20200000000000001</v>
      </c>
      <c r="AO1468" s="174">
        <f t="shared" si="356"/>
        <v>0.70199999999999996</v>
      </c>
      <c r="AP1468" s="17">
        <v>0.29799999999999999</v>
      </c>
      <c r="AQ1468" s="38">
        <f t="shared" si="357"/>
        <v>0.47</v>
      </c>
      <c r="AR1468" s="39">
        <v>0.53</v>
      </c>
      <c r="AS1468" s="38">
        <v>0.31368421052631579</v>
      </c>
      <c r="AT1468" s="39">
        <f t="shared" si="358"/>
        <v>0.68631578947368421</v>
      </c>
      <c r="AU1468">
        <v>1</v>
      </c>
      <c r="AV1468" s="17">
        <v>0</v>
      </c>
      <c r="AW1468" t="s">
        <v>98</v>
      </c>
      <c r="AX1468" s="17" t="s">
        <v>98</v>
      </c>
      <c r="AY1468" s="17" t="s">
        <v>556</v>
      </c>
      <c r="AZ1468">
        <v>0</v>
      </c>
      <c r="BA1468">
        <v>0</v>
      </c>
      <c r="BB1468">
        <v>1</v>
      </c>
      <c r="BC1468">
        <v>0</v>
      </c>
      <c r="BD1468">
        <v>0</v>
      </c>
      <c r="BE1468">
        <v>0</v>
      </c>
      <c r="BF1468" s="17">
        <v>0</v>
      </c>
      <c r="BG1468">
        <v>0</v>
      </c>
      <c r="BH1468">
        <v>1</v>
      </c>
      <c r="BI1468" s="17">
        <v>0</v>
      </c>
      <c r="BJ1468">
        <v>679</v>
      </c>
      <c r="BK1468">
        <v>66</v>
      </c>
      <c r="BL1468" s="90">
        <f t="shared" si="359"/>
        <v>39.046999999999997</v>
      </c>
      <c r="BM1468">
        <v>1</v>
      </c>
      <c r="BN1468">
        <v>0</v>
      </c>
      <c r="BO1468">
        <v>0</v>
      </c>
      <c r="BP1468">
        <v>0</v>
      </c>
      <c r="BQ1468">
        <v>0</v>
      </c>
      <c r="BR1468">
        <v>0</v>
      </c>
      <c r="BS1468">
        <v>0</v>
      </c>
      <c r="BT1468" s="17">
        <v>0</v>
      </c>
      <c r="BU1468">
        <v>0</v>
      </c>
      <c r="BV1468">
        <v>0</v>
      </c>
      <c r="BW1468">
        <v>1</v>
      </c>
      <c r="BX1468" s="17">
        <v>0</v>
      </c>
      <c r="BY1468">
        <v>0</v>
      </c>
      <c r="BZ1468">
        <v>0</v>
      </c>
      <c r="CA1468">
        <v>0</v>
      </c>
      <c r="CB1468">
        <v>0</v>
      </c>
      <c r="CC1468" s="17">
        <v>0</v>
      </c>
      <c r="CD1468">
        <v>0</v>
      </c>
      <c r="CE1468">
        <v>0</v>
      </c>
      <c r="CF1468">
        <v>1</v>
      </c>
      <c r="CG1468">
        <v>1</v>
      </c>
      <c r="CH1468">
        <v>0</v>
      </c>
      <c r="CI1468">
        <v>0</v>
      </c>
      <c r="CJ1468">
        <v>1</v>
      </c>
      <c r="CK1468">
        <v>0</v>
      </c>
      <c r="CL1468">
        <v>0</v>
      </c>
      <c r="CM1468">
        <v>0</v>
      </c>
      <c r="CN1468">
        <v>0</v>
      </c>
      <c r="CO1468" s="17">
        <v>0</v>
      </c>
      <c r="CP1468">
        <v>0.222</v>
      </c>
      <c r="CQ1468">
        <v>171</v>
      </c>
      <c r="CR1468">
        <v>1</v>
      </c>
      <c r="CS1468">
        <v>0</v>
      </c>
      <c r="CT1468">
        <v>14</v>
      </c>
      <c r="CZ1468" s="33" t="s">
        <v>85</v>
      </c>
    </row>
    <row r="1469" spans="1:104" x14ac:dyDescent="0.25">
      <c r="A1469">
        <v>1468</v>
      </c>
      <c r="B1469">
        <v>91</v>
      </c>
      <c r="C1469" s="24" t="s">
        <v>4215</v>
      </c>
      <c r="D1469" s="12">
        <v>7.9</v>
      </c>
      <c r="E1469" s="13">
        <v>0.7</v>
      </c>
      <c r="F1469" s="7">
        <f t="shared" si="355"/>
        <v>11.285714285714286</v>
      </c>
      <c r="G1469" s="7">
        <f t="shared" si="344"/>
        <v>7.2</v>
      </c>
      <c r="H1469" s="15">
        <f t="shared" si="345"/>
        <v>8.6</v>
      </c>
      <c r="I1469" s="11">
        <f t="shared" si="352"/>
        <v>0.19007581550375655</v>
      </c>
      <c r="J1469" s="32">
        <f t="shared" si="353"/>
        <v>1.6842160867421466E-2</v>
      </c>
      <c r="K1469" s="32">
        <f t="shared" si="354"/>
        <v>59.374803973897677</v>
      </c>
      <c r="L1469" s="8">
        <v>0</v>
      </c>
      <c r="M1469" s="9">
        <v>1</v>
      </c>
      <c r="N1469" s="8">
        <v>0</v>
      </c>
      <c r="O1469" s="9">
        <v>0</v>
      </c>
      <c r="P1469" s="9">
        <v>0</v>
      </c>
      <c r="Q1469" s="9">
        <v>0</v>
      </c>
      <c r="R1469" s="9">
        <v>1</v>
      </c>
      <c r="S1469" s="8">
        <v>3413</v>
      </c>
      <c r="T1469" s="9">
        <v>14</v>
      </c>
      <c r="U1469" s="9">
        <f t="shared" si="346"/>
        <v>3398</v>
      </c>
      <c r="V1469" s="9">
        <f t="shared" si="347"/>
        <v>20</v>
      </c>
      <c r="W1469" s="7">
        <v>11.773999999999999</v>
      </c>
      <c r="X1469" s="7">
        <v>20.407</v>
      </c>
      <c r="Y1469" s="9">
        <v>1</v>
      </c>
      <c r="Z1469" s="9">
        <v>0</v>
      </c>
      <c r="AA1469" s="9">
        <v>0</v>
      </c>
      <c r="AB1469" s="9">
        <v>0</v>
      </c>
      <c r="AC1469" s="9">
        <v>1</v>
      </c>
      <c r="AD1469" s="29">
        <v>0</v>
      </c>
      <c r="AE1469" s="9">
        <v>0</v>
      </c>
      <c r="AF1469" s="9">
        <v>0</v>
      </c>
      <c r="AG1469" s="29">
        <v>1</v>
      </c>
      <c r="AH1469" s="9">
        <v>0</v>
      </c>
      <c r="AI1469" s="29">
        <v>1</v>
      </c>
      <c r="AJ1469" s="20">
        <v>1996</v>
      </c>
      <c r="AK1469" s="32">
        <v>9.4000000000000004E-3</v>
      </c>
      <c r="AL1469" s="32">
        <v>8.9700000000000002E-2</v>
      </c>
      <c r="AM1469" s="32">
        <v>0.68440000000000001</v>
      </c>
      <c r="AN1469" s="42">
        <v>0.2165</v>
      </c>
      <c r="AO1469" s="174">
        <f t="shared" si="356"/>
        <v>0.72199999999999998</v>
      </c>
      <c r="AP1469" s="17">
        <v>0.27800000000000002</v>
      </c>
      <c r="AQ1469" s="38">
        <f t="shared" si="357"/>
        <v>0.495</v>
      </c>
      <c r="AR1469" s="39">
        <v>0.505</v>
      </c>
      <c r="AS1469" s="38">
        <v>0.33943833943833951</v>
      </c>
      <c r="AT1469" s="39">
        <f t="shared" si="358"/>
        <v>0.66056166056166044</v>
      </c>
      <c r="AU1469">
        <v>1</v>
      </c>
      <c r="AV1469" s="17">
        <v>0</v>
      </c>
      <c r="AW1469" t="s">
        <v>98</v>
      </c>
      <c r="AX1469" s="17" t="s">
        <v>98</v>
      </c>
      <c r="AY1469" s="17" t="s">
        <v>547</v>
      </c>
      <c r="AZ1469">
        <v>0</v>
      </c>
      <c r="BA1469">
        <v>0</v>
      </c>
      <c r="BB1469">
        <v>1</v>
      </c>
      <c r="BC1469">
        <v>0</v>
      </c>
      <c r="BD1469">
        <v>0</v>
      </c>
      <c r="BE1469">
        <v>0</v>
      </c>
      <c r="BF1469" s="17">
        <v>0</v>
      </c>
      <c r="BG1469">
        <v>1</v>
      </c>
      <c r="BH1469">
        <v>0</v>
      </c>
      <c r="BI1469" s="17">
        <v>0</v>
      </c>
      <c r="BJ1469">
        <v>1836</v>
      </c>
      <c r="BK1469">
        <v>62</v>
      </c>
      <c r="BL1469" s="90">
        <f t="shared" si="359"/>
        <v>38.180999999999997</v>
      </c>
      <c r="BM1469">
        <v>1</v>
      </c>
      <c r="BN1469">
        <v>0</v>
      </c>
      <c r="BO1469">
        <v>0</v>
      </c>
      <c r="BP1469">
        <v>0</v>
      </c>
      <c r="BQ1469">
        <v>0</v>
      </c>
      <c r="BR1469">
        <v>0</v>
      </c>
      <c r="BS1469">
        <v>0</v>
      </c>
      <c r="BT1469" s="17">
        <v>0</v>
      </c>
      <c r="BU1469">
        <v>0</v>
      </c>
      <c r="BV1469">
        <v>0</v>
      </c>
      <c r="BW1469">
        <v>1</v>
      </c>
      <c r="BX1469" s="17">
        <v>0</v>
      </c>
      <c r="BY1469">
        <v>0</v>
      </c>
      <c r="BZ1469">
        <v>0</v>
      </c>
      <c r="CA1469">
        <v>0</v>
      </c>
      <c r="CB1469">
        <v>0</v>
      </c>
      <c r="CC1469" s="17">
        <v>0</v>
      </c>
      <c r="CD1469">
        <v>0</v>
      </c>
      <c r="CE1469">
        <v>0</v>
      </c>
      <c r="CF1469">
        <v>1</v>
      </c>
      <c r="CG1469">
        <v>1</v>
      </c>
      <c r="CH1469">
        <v>0</v>
      </c>
      <c r="CI1469">
        <v>0</v>
      </c>
      <c r="CJ1469">
        <v>1</v>
      </c>
      <c r="CK1469">
        <v>0</v>
      </c>
      <c r="CL1469">
        <v>0</v>
      </c>
      <c r="CM1469">
        <v>1</v>
      </c>
      <c r="CN1469">
        <v>0</v>
      </c>
      <c r="CO1469" s="17">
        <v>0</v>
      </c>
      <c r="CP1469">
        <v>0.222</v>
      </c>
      <c r="CQ1469">
        <v>171</v>
      </c>
      <c r="CR1469">
        <v>1</v>
      </c>
      <c r="CS1469">
        <v>0</v>
      </c>
      <c r="CT1469">
        <v>14</v>
      </c>
      <c r="CZ1469" s="33" t="s">
        <v>85</v>
      </c>
    </row>
    <row r="1470" spans="1:104" x14ac:dyDescent="0.25">
      <c r="A1470">
        <v>1469</v>
      </c>
      <c r="B1470">
        <v>91</v>
      </c>
      <c r="C1470" s="24" t="s">
        <v>4215</v>
      </c>
      <c r="D1470" s="12">
        <v>9.1</v>
      </c>
      <c r="E1470" s="13">
        <v>0.6</v>
      </c>
      <c r="F1470" s="7">
        <f t="shared" si="355"/>
        <v>15.166666666666666</v>
      </c>
      <c r="G1470" s="7">
        <f t="shared" si="344"/>
        <v>8.5</v>
      </c>
      <c r="H1470" s="15">
        <f t="shared" si="345"/>
        <v>9.6999999999999993</v>
      </c>
      <c r="I1470" s="11">
        <f t="shared" si="352"/>
        <v>0.25672945575259404</v>
      </c>
      <c r="J1470" s="32">
        <f t="shared" si="353"/>
        <v>1.69272168628084E-2</v>
      </c>
      <c r="K1470" s="32">
        <f t="shared" si="354"/>
        <v>59.076457051669728</v>
      </c>
      <c r="L1470" s="8">
        <v>0</v>
      </c>
      <c r="M1470" s="9">
        <v>1</v>
      </c>
      <c r="N1470" s="8">
        <v>0</v>
      </c>
      <c r="O1470" s="9">
        <v>0</v>
      </c>
      <c r="P1470" s="9">
        <v>0</v>
      </c>
      <c r="Q1470" s="9">
        <v>0</v>
      </c>
      <c r="R1470" s="9">
        <v>1</v>
      </c>
      <c r="S1470" s="8">
        <v>3275</v>
      </c>
      <c r="T1470" s="9">
        <v>14</v>
      </c>
      <c r="U1470" s="9">
        <f t="shared" si="346"/>
        <v>3260</v>
      </c>
      <c r="V1470" s="9">
        <f t="shared" si="347"/>
        <v>20</v>
      </c>
      <c r="W1470" s="7">
        <v>11.879</v>
      </c>
      <c r="X1470" s="7">
        <v>20.431000000000001</v>
      </c>
      <c r="Y1470" s="9">
        <v>1</v>
      </c>
      <c r="Z1470" s="9">
        <v>0</v>
      </c>
      <c r="AA1470" s="9">
        <v>0</v>
      </c>
      <c r="AB1470" s="9">
        <v>0</v>
      </c>
      <c r="AC1470" s="9">
        <v>1</v>
      </c>
      <c r="AD1470" s="29">
        <v>0</v>
      </c>
      <c r="AE1470" s="9">
        <v>0</v>
      </c>
      <c r="AF1470" s="9">
        <v>0</v>
      </c>
      <c r="AG1470" s="29">
        <v>1</v>
      </c>
      <c r="AH1470" s="9">
        <v>0</v>
      </c>
      <c r="AI1470" s="29">
        <v>1</v>
      </c>
      <c r="AJ1470" s="20">
        <v>1998</v>
      </c>
      <c r="AK1470" s="32">
        <v>5.7000000000000002E-3</v>
      </c>
      <c r="AL1470" s="32">
        <v>7.7600000000000002E-2</v>
      </c>
      <c r="AM1470" s="32">
        <v>0.70040000000000002</v>
      </c>
      <c r="AN1470" s="42">
        <v>0.21629999999999999</v>
      </c>
      <c r="AO1470" s="174">
        <f t="shared" si="356"/>
        <v>0.70500000000000007</v>
      </c>
      <c r="AP1470" s="17">
        <v>0.29499999999999998</v>
      </c>
      <c r="AQ1470" s="38">
        <f t="shared" si="357"/>
        <v>0.499</v>
      </c>
      <c r="AR1470" s="39">
        <v>0.501</v>
      </c>
      <c r="AS1470" s="38">
        <v>0.36330049261083741</v>
      </c>
      <c r="AT1470" s="39">
        <f t="shared" si="358"/>
        <v>0.63669950738916259</v>
      </c>
      <c r="AU1470">
        <v>1</v>
      </c>
      <c r="AV1470" s="17">
        <v>0</v>
      </c>
      <c r="AW1470" t="s">
        <v>98</v>
      </c>
      <c r="AX1470" s="17" t="s">
        <v>98</v>
      </c>
      <c r="AY1470" s="17" t="s">
        <v>547</v>
      </c>
      <c r="AZ1470">
        <v>0</v>
      </c>
      <c r="BA1470">
        <v>0</v>
      </c>
      <c r="BB1470">
        <v>1</v>
      </c>
      <c r="BC1470">
        <v>0</v>
      </c>
      <c r="BD1470">
        <v>0</v>
      </c>
      <c r="BE1470">
        <v>0</v>
      </c>
      <c r="BF1470" s="17">
        <v>0</v>
      </c>
      <c r="BG1470">
        <v>1</v>
      </c>
      <c r="BH1470">
        <v>0</v>
      </c>
      <c r="BI1470" s="17">
        <v>0</v>
      </c>
      <c r="BJ1470">
        <v>1867</v>
      </c>
      <c r="BK1470">
        <v>134</v>
      </c>
      <c r="BL1470" s="90">
        <f t="shared" si="359"/>
        <v>38.31</v>
      </c>
      <c r="BM1470">
        <v>1</v>
      </c>
      <c r="BN1470">
        <v>0</v>
      </c>
      <c r="BO1470">
        <v>0</v>
      </c>
      <c r="BP1470">
        <v>0</v>
      </c>
      <c r="BQ1470">
        <v>0</v>
      </c>
      <c r="BR1470">
        <v>0</v>
      </c>
      <c r="BS1470">
        <v>0</v>
      </c>
      <c r="BT1470" s="17">
        <v>0</v>
      </c>
      <c r="BU1470">
        <v>0</v>
      </c>
      <c r="BV1470">
        <v>0</v>
      </c>
      <c r="BW1470">
        <v>1</v>
      </c>
      <c r="BX1470" s="17">
        <v>0</v>
      </c>
      <c r="BY1470">
        <v>0</v>
      </c>
      <c r="BZ1470">
        <v>0</v>
      </c>
      <c r="CA1470">
        <v>0</v>
      </c>
      <c r="CB1470">
        <v>0</v>
      </c>
      <c r="CC1470" s="17">
        <v>0</v>
      </c>
      <c r="CD1470">
        <v>0</v>
      </c>
      <c r="CE1470">
        <v>0</v>
      </c>
      <c r="CF1470">
        <v>1</v>
      </c>
      <c r="CG1470">
        <v>1</v>
      </c>
      <c r="CH1470">
        <v>0</v>
      </c>
      <c r="CI1470">
        <v>0</v>
      </c>
      <c r="CJ1470">
        <v>1</v>
      </c>
      <c r="CK1470">
        <v>0</v>
      </c>
      <c r="CL1470">
        <v>0</v>
      </c>
      <c r="CM1470">
        <v>1</v>
      </c>
      <c r="CN1470">
        <v>0</v>
      </c>
      <c r="CO1470" s="17">
        <v>0</v>
      </c>
      <c r="CP1470">
        <v>0.222</v>
      </c>
      <c r="CQ1470">
        <v>171</v>
      </c>
      <c r="CR1470">
        <v>1</v>
      </c>
      <c r="CS1470">
        <v>0</v>
      </c>
      <c r="CT1470">
        <v>14</v>
      </c>
      <c r="CZ1470" s="33" t="s">
        <v>85</v>
      </c>
    </row>
    <row r="1471" spans="1:104" x14ac:dyDescent="0.25">
      <c r="A1471">
        <v>1470</v>
      </c>
      <c r="B1471">
        <v>91</v>
      </c>
      <c r="C1471" s="24" t="s">
        <v>4215</v>
      </c>
      <c r="D1471" s="12">
        <v>9.4</v>
      </c>
      <c r="E1471" s="13">
        <v>0.7</v>
      </c>
      <c r="F1471" s="7">
        <f t="shared" si="355"/>
        <v>13.428571428571431</v>
      </c>
      <c r="G1471" s="7">
        <f t="shared" si="344"/>
        <v>8.7000000000000011</v>
      </c>
      <c r="H1471" s="15">
        <f t="shared" si="345"/>
        <v>10.1</v>
      </c>
      <c r="I1471" s="11">
        <f t="shared" si="352"/>
        <v>0.23360833544640278</v>
      </c>
      <c r="J1471" s="32">
        <f t="shared" si="353"/>
        <v>1.7396365405583186E-2</v>
      </c>
      <c r="K1471" s="32">
        <f t="shared" si="354"/>
        <v>57.483271745893553</v>
      </c>
      <c r="L1471" s="8">
        <v>0</v>
      </c>
      <c r="M1471" s="9">
        <v>1</v>
      </c>
      <c r="N1471" s="8">
        <v>0</v>
      </c>
      <c r="O1471" s="9">
        <v>0</v>
      </c>
      <c r="P1471" s="9">
        <v>0</v>
      </c>
      <c r="Q1471" s="9">
        <v>0</v>
      </c>
      <c r="R1471" s="9">
        <v>1</v>
      </c>
      <c r="S1471" s="8">
        <v>3139</v>
      </c>
      <c r="T1471" s="9">
        <v>14</v>
      </c>
      <c r="U1471" s="9">
        <f t="shared" si="346"/>
        <v>3124</v>
      </c>
      <c r="V1471" s="9">
        <f t="shared" si="347"/>
        <v>20</v>
      </c>
      <c r="W1471" s="7">
        <v>11.911</v>
      </c>
      <c r="X1471" s="7">
        <v>20.562000000000001</v>
      </c>
      <c r="Y1471" s="9">
        <v>1</v>
      </c>
      <c r="Z1471" s="9">
        <v>0</v>
      </c>
      <c r="AA1471" s="9">
        <v>0</v>
      </c>
      <c r="AB1471" s="9">
        <v>0</v>
      </c>
      <c r="AC1471" s="9">
        <v>1</v>
      </c>
      <c r="AD1471" s="29">
        <v>0</v>
      </c>
      <c r="AE1471" s="9">
        <v>0</v>
      </c>
      <c r="AF1471" s="9">
        <v>0</v>
      </c>
      <c r="AG1471" s="29">
        <v>1</v>
      </c>
      <c r="AH1471" s="9">
        <v>0</v>
      </c>
      <c r="AI1471" s="29">
        <v>1</v>
      </c>
      <c r="AJ1471" s="20">
        <v>2000</v>
      </c>
      <c r="AK1471" s="32">
        <v>3.0999999999999999E-3</v>
      </c>
      <c r="AL1471" s="32">
        <v>6.9599999999999995E-2</v>
      </c>
      <c r="AM1471" s="32">
        <v>0.71830000000000005</v>
      </c>
      <c r="AN1471" s="42">
        <v>0.20899999999999999</v>
      </c>
      <c r="AO1471" s="174">
        <f t="shared" si="356"/>
        <v>0.66300000000000003</v>
      </c>
      <c r="AP1471" s="17">
        <v>0.33700000000000002</v>
      </c>
      <c r="AQ1471" s="38">
        <f t="shared" si="357"/>
        <v>0.50900000000000001</v>
      </c>
      <c r="AR1471" s="39">
        <v>0.49099999999999999</v>
      </c>
      <c r="AS1471" s="38">
        <v>0.40947752126366949</v>
      </c>
      <c r="AT1471" s="39">
        <f t="shared" si="358"/>
        <v>0.59052247873633057</v>
      </c>
      <c r="AU1471">
        <v>1</v>
      </c>
      <c r="AV1471" s="17">
        <v>0</v>
      </c>
      <c r="AW1471" t="s">
        <v>98</v>
      </c>
      <c r="AX1471" s="17" t="s">
        <v>98</v>
      </c>
      <c r="AY1471" s="17" t="s">
        <v>547</v>
      </c>
      <c r="AZ1471">
        <v>0</v>
      </c>
      <c r="BA1471">
        <v>0</v>
      </c>
      <c r="BB1471">
        <v>1</v>
      </c>
      <c r="BC1471">
        <v>0</v>
      </c>
      <c r="BD1471">
        <v>0</v>
      </c>
      <c r="BE1471">
        <v>0</v>
      </c>
      <c r="BF1471" s="17">
        <v>0</v>
      </c>
      <c r="BG1471">
        <v>1</v>
      </c>
      <c r="BH1471">
        <v>0</v>
      </c>
      <c r="BI1471" s="17">
        <v>0</v>
      </c>
      <c r="BJ1471">
        <v>1958</v>
      </c>
      <c r="BK1471">
        <v>377</v>
      </c>
      <c r="BL1471" s="90">
        <f t="shared" si="359"/>
        <v>38.472999999999999</v>
      </c>
      <c r="BM1471">
        <v>1</v>
      </c>
      <c r="BN1471">
        <v>0</v>
      </c>
      <c r="BO1471">
        <v>0</v>
      </c>
      <c r="BP1471">
        <v>0</v>
      </c>
      <c r="BQ1471">
        <v>0</v>
      </c>
      <c r="BR1471">
        <v>0</v>
      </c>
      <c r="BS1471">
        <v>0</v>
      </c>
      <c r="BT1471" s="17">
        <v>0</v>
      </c>
      <c r="BU1471">
        <v>0</v>
      </c>
      <c r="BV1471">
        <v>0</v>
      </c>
      <c r="BW1471">
        <v>1</v>
      </c>
      <c r="BX1471" s="17">
        <v>0</v>
      </c>
      <c r="BY1471">
        <v>0</v>
      </c>
      <c r="BZ1471">
        <v>0</v>
      </c>
      <c r="CA1471">
        <v>0</v>
      </c>
      <c r="CB1471">
        <v>0</v>
      </c>
      <c r="CC1471" s="17">
        <v>0</v>
      </c>
      <c r="CD1471">
        <v>0</v>
      </c>
      <c r="CE1471">
        <v>0</v>
      </c>
      <c r="CF1471">
        <v>1</v>
      </c>
      <c r="CG1471">
        <v>1</v>
      </c>
      <c r="CH1471">
        <v>0</v>
      </c>
      <c r="CI1471">
        <v>0</v>
      </c>
      <c r="CJ1471">
        <v>1</v>
      </c>
      <c r="CK1471">
        <v>0</v>
      </c>
      <c r="CL1471">
        <v>0</v>
      </c>
      <c r="CM1471">
        <v>1</v>
      </c>
      <c r="CN1471">
        <v>0</v>
      </c>
      <c r="CO1471" s="17">
        <v>0</v>
      </c>
      <c r="CP1471">
        <v>0.222</v>
      </c>
      <c r="CQ1471">
        <v>171</v>
      </c>
      <c r="CR1471">
        <v>1</v>
      </c>
      <c r="CS1471">
        <v>0</v>
      </c>
      <c r="CT1471">
        <v>14</v>
      </c>
      <c r="CZ1471" s="33" t="s">
        <v>85</v>
      </c>
    </row>
    <row r="1472" spans="1:104" x14ac:dyDescent="0.25">
      <c r="A1472">
        <v>1471</v>
      </c>
      <c r="B1472">
        <v>91</v>
      </c>
      <c r="C1472" s="24" t="s">
        <v>4215</v>
      </c>
      <c r="D1472" s="12">
        <v>9.6999999999999993</v>
      </c>
      <c r="E1472" s="13">
        <v>0.6</v>
      </c>
      <c r="F1472" s="7">
        <f t="shared" si="355"/>
        <v>16.166666666666668</v>
      </c>
      <c r="G1472" s="7">
        <f t="shared" si="344"/>
        <v>9.1</v>
      </c>
      <c r="H1472" s="15">
        <f t="shared" si="345"/>
        <v>10.299999999999999</v>
      </c>
      <c r="I1472" s="11">
        <f t="shared" si="352"/>
        <v>0.27208895874288952</v>
      </c>
      <c r="J1472" s="32">
        <f t="shared" si="353"/>
        <v>1.6830244870694198E-2</v>
      </c>
      <c r="K1472" s="32">
        <f t="shared" si="354"/>
        <v>59.416841981976042</v>
      </c>
      <c r="L1472" s="8">
        <v>0</v>
      </c>
      <c r="M1472" s="9">
        <v>1</v>
      </c>
      <c r="N1472" s="8">
        <v>0</v>
      </c>
      <c r="O1472" s="9">
        <v>0</v>
      </c>
      <c r="P1472" s="9">
        <v>0</v>
      </c>
      <c r="Q1472" s="9">
        <v>0</v>
      </c>
      <c r="R1472" s="9">
        <v>1</v>
      </c>
      <c r="S1472" s="8">
        <v>3284</v>
      </c>
      <c r="T1472" s="9">
        <v>14</v>
      </c>
      <c r="U1472" s="9">
        <f t="shared" si="346"/>
        <v>3269</v>
      </c>
      <c r="V1472" s="9">
        <f t="shared" si="347"/>
        <v>20</v>
      </c>
      <c r="W1472" s="7">
        <v>12.417</v>
      </c>
      <c r="X1472" s="7">
        <v>20.997</v>
      </c>
      <c r="Y1472" s="9">
        <v>1</v>
      </c>
      <c r="Z1472" s="9">
        <v>0</v>
      </c>
      <c r="AA1472" s="9">
        <v>0</v>
      </c>
      <c r="AB1472" s="9">
        <v>0</v>
      </c>
      <c r="AC1472" s="9">
        <v>1</v>
      </c>
      <c r="AD1472" s="29">
        <v>0</v>
      </c>
      <c r="AE1472" s="9">
        <v>0</v>
      </c>
      <c r="AF1472" s="9">
        <v>0</v>
      </c>
      <c r="AG1472" s="29">
        <v>1</v>
      </c>
      <c r="AH1472" s="9">
        <v>0</v>
      </c>
      <c r="AI1472" s="29">
        <v>1</v>
      </c>
      <c r="AJ1472" s="20">
        <v>2002</v>
      </c>
      <c r="AK1472" s="32">
        <v>2.0999999999999999E-3</v>
      </c>
      <c r="AL1472" s="32">
        <v>6.9800000000000001E-2</v>
      </c>
      <c r="AM1472" s="32">
        <v>0.69950000000000001</v>
      </c>
      <c r="AN1472" s="42">
        <v>0.2286</v>
      </c>
      <c r="AO1472" s="174">
        <f t="shared" si="356"/>
        <v>0.59000000000000008</v>
      </c>
      <c r="AP1472" s="17">
        <v>0.41</v>
      </c>
      <c r="AQ1472" s="38">
        <f t="shared" si="357"/>
        <v>0.497</v>
      </c>
      <c r="AR1472" s="39">
        <v>0.503</v>
      </c>
      <c r="AS1472" s="38">
        <v>0.46750285062713792</v>
      </c>
      <c r="AT1472" s="39">
        <f t="shared" si="358"/>
        <v>0.53249714937286208</v>
      </c>
      <c r="AU1472">
        <v>1</v>
      </c>
      <c r="AV1472" s="17">
        <v>0</v>
      </c>
      <c r="AW1472" t="s">
        <v>98</v>
      </c>
      <c r="AX1472" s="17" t="s">
        <v>98</v>
      </c>
      <c r="AY1472" s="17" t="s">
        <v>547</v>
      </c>
      <c r="AZ1472">
        <v>0</v>
      </c>
      <c r="BA1472">
        <v>0</v>
      </c>
      <c r="BB1472">
        <v>1</v>
      </c>
      <c r="BC1472">
        <v>0</v>
      </c>
      <c r="BD1472">
        <v>0</v>
      </c>
      <c r="BE1472">
        <v>0</v>
      </c>
      <c r="BF1472" s="17">
        <v>0</v>
      </c>
      <c r="BG1472">
        <v>1</v>
      </c>
      <c r="BH1472">
        <v>0</v>
      </c>
      <c r="BI1472" s="17">
        <v>0</v>
      </c>
      <c r="BJ1472">
        <v>2337</v>
      </c>
      <c r="BK1472">
        <v>814</v>
      </c>
      <c r="BL1472" s="90">
        <f t="shared" si="359"/>
        <v>39.414000000000001</v>
      </c>
      <c r="BM1472">
        <v>1</v>
      </c>
      <c r="BN1472">
        <v>0</v>
      </c>
      <c r="BO1472">
        <v>0</v>
      </c>
      <c r="BP1472">
        <v>0</v>
      </c>
      <c r="BQ1472">
        <v>0</v>
      </c>
      <c r="BR1472">
        <v>0</v>
      </c>
      <c r="BS1472">
        <v>0</v>
      </c>
      <c r="BT1472" s="17">
        <v>0</v>
      </c>
      <c r="BU1472">
        <v>0</v>
      </c>
      <c r="BV1472">
        <v>0</v>
      </c>
      <c r="BW1472">
        <v>1</v>
      </c>
      <c r="BX1472" s="17">
        <v>0</v>
      </c>
      <c r="BY1472">
        <v>0</v>
      </c>
      <c r="BZ1472">
        <v>0</v>
      </c>
      <c r="CA1472">
        <v>0</v>
      </c>
      <c r="CB1472">
        <v>0</v>
      </c>
      <c r="CC1472" s="17">
        <v>0</v>
      </c>
      <c r="CD1472">
        <v>0</v>
      </c>
      <c r="CE1472">
        <v>0</v>
      </c>
      <c r="CF1472">
        <v>1</v>
      </c>
      <c r="CG1472">
        <v>1</v>
      </c>
      <c r="CH1472">
        <v>0</v>
      </c>
      <c r="CI1472">
        <v>0</v>
      </c>
      <c r="CJ1472">
        <v>1</v>
      </c>
      <c r="CK1472">
        <v>0</v>
      </c>
      <c r="CL1472">
        <v>0</v>
      </c>
      <c r="CM1472">
        <v>1</v>
      </c>
      <c r="CN1472">
        <v>0</v>
      </c>
      <c r="CO1472" s="17">
        <v>0</v>
      </c>
      <c r="CP1472">
        <v>0.222</v>
      </c>
      <c r="CQ1472">
        <v>171</v>
      </c>
      <c r="CR1472">
        <v>1</v>
      </c>
      <c r="CS1472">
        <v>0</v>
      </c>
      <c r="CT1472">
        <v>14</v>
      </c>
      <c r="CZ1472" s="33" t="s">
        <v>85</v>
      </c>
    </row>
    <row r="1473" spans="1:104" x14ac:dyDescent="0.25">
      <c r="A1473">
        <v>1472</v>
      </c>
      <c r="B1473">
        <v>91</v>
      </c>
      <c r="C1473" s="24" t="s">
        <v>4215</v>
      </c>
      <c r="D1473" s="12">
        <v>3.6</v>
      </c>
      <c r="E1473" s="13">
        <v>0.5</v>
      </c>
      <c r="F1473" s="7">
        <f t="shared" si="355"/>
        <v>7.2</v>
      </c>
      <c r="G1473" s="7">
        <f t="shared" si="344"/>
        <v>3.1</v>
      </c>
      <c r="H1473" s="15">
        <f t="shared" si="345"/>
        <v>4.0999999999999996</v>
      </c>
      <c r="I1473" s="11">
        <f t="shared" si="352"/>
        <v>0.13214145973828678</v>
      </c>
      <c r="J1473" s="32">
        <f t="shared" si="353"/>
        <v>1.8352980519206499E-2</v>
      </c>
      <c r="K1473" s="32">
        <f t="shared" si="354"/>
        <v>54.487062684641018</v>
      </c>
      <c r="L1473" s="8">
        <v>0</v>
      </c>
      <c r="M1473" s="9">
        <v>1</v>
      </c>
      <c r="N1473" s="8">
        <v>0</v>
      </c>
      <c r="O1473" s="9">
        <v>0</v>
      </c>
      <c r="P1473" s="9">
        <v>0</v>
      </c>
      <c r="Q1473" s="9">
        <v>0</v>
      </c>
      <c r="R1473" s="9">
        <v>1</v>
      </c>
      <c r="S1473" s="8">
        <v>2932</v>
      </c>
      <c r="T1473" s="9">
        <v>14</v>
      </c>
      <c r="U1473" s="9">
        <f t="shared" si="346"/>
        <v>2917</v>
      </c>
      <c r="V1473" s="9">
        <f t="shared" si="347"/>
        <v>20</v>
      </c>
      <c r="W1473" s="7">
        <v>11.612</v>
      </c>
      <c r="X1473" s="7">
        <v>21.088000000000001</v>
      </c>
      <c r="Y1473" s="9">
        <v>1</v>
      </c>
      <c r="Z1473" s="9">
        <v>0</v>
      </c>
      <c r="AA1473" s="9">
        <v>0</v>
      </c>
      <c r="AB1473" s="9">
        <v>0</v>
      </c>
      <c r="AC1473" s="9">
        <v>1</v>
      </c>
      <c r="AD1473" s="29">
        <v>0</v>
      </c>
      <c r="AE1473" s="9">
        <v>0</v>
      </c>
      <c r="AF1473" s="9">
        <v>0</v>
      </c>
      <c r="AG1473" s="29">
        <v>1</v>
      </c>
      <c r="AH1473" s="9">
        <v>0</v>
      </c>
      <c r="AI1473" s="29">
        <v>1</v>
      </c>
      <c r="AJ1473" s="20">
        <v>1997</v>
      </c>
      <c r="AK1473" s="32">
        <v>1.0200000000000001E-2</v>
      </c>
      <c r="AL1473" s="32">
        <v>6.7500000000000004E-2</v>
      </c>
      <c r="AM1473" s="32">
        <v>0.74440000000000006</v>
      </c>
      <c r="AN1473" s="42">
        <v>0.1779</v>
      </c>
      <c r="AO1473" s="174">
        <f t="shared" si="356"/>
        <v>0.77600000000000002</v>
      </c>
      <c r="AP1473" s="17">
        <v>0.224</v>
      </c>
      <c r="AQ1473" s="38">
        <f t="shared" si="357"/>
        <v>0.46299999999999997</v>
      </c>
      <c r="AR1473" s="39">
        <v>0.53700000000000003</v>
      </c>
      <c r="AS1473" s="38">
        <v>0.23140495867768601</v>
      </c>
      <c r="AT1473" s="39">
        <f t="shared" si="358"/>
        <v>0.76859504132231393</v>
      </c>
      <c r="AU1473">
        <v>1</v>
      </c>
      <c r="AV1473" s="17">
        <v>0</v>
      </c>
      <c r="AW1473" t="s">
        <v>98</v>
      </c>
      <c r="AX1473" s="17" t="s">
        <v>98</v>
      </c>
      <c r="AY1473" s="17" t="s">
        <v>556</v>
      </c>
      <c r="AZ1473">
        <v>0</v>
      </c>
      <c r="BA1473">
        <v>0</v>
      </c>
      <c r="BB1473">
        <v>1</v>
      </c>
      <c r="BC1473">
        <v>0</v>
      </c>
      <c r="BD1473">
        <v>0</v>
      </c>
      <c r="BE1473">
        <v>0</v>
      </c>
      <c r="BF1473" s="17">
        <v>0</v>
      </c>
      <c r="BG1473">
        <v>0</v>
      </c>
      <c r="BH1473">
        <v>1</v>
      </c>
      <c r="BI1473" s="17">
        <v>0</v>
      </c>
      <c r="BJ1473">
        <v>543</v>
      </c>
      <c r="BK1473">
        <v>34</v>
      </c>
      <c r="BL1473" s="90">
        <f t="shared" si="359"/>
        <v>38.700000000000003</v>
      </c>
      <c r="BM1473">
        <v>1</v>
      </c>
      <c r="BN1473">
        <v>0</v>
      </c>
      <c r="BO1473">
        <v>0</v>
      </c>
      <c r="BP1473">
        <v>0</v>
      </c>
      <c r="BQ1473">
        <v>0</v>
      </c>
      <c r="BR1473">
        <v>0</v>
      </c>
      <c r="BS1473">
        <v>0</v>
      </c>
      <c r="BT1473" s="17">
        <v>0</v>
      </c>
      <c r="BU1473">
        <v>0</v>
      </c>
      <c r="BV1473">
        <v>0</v>
      </c>
      <c r="BW1473">
        <v>1</v>
      </c>
      <c r="BX1473" s="17">
        <v>0</v>
      </c>
      <c r="BY1473">
        <v>0</v>
      </c>
      <c r="BZ1473">
        <v>0</v>
      </c>
      <c r="CA1473">
        <v>0</v>
      </c>
      <c r="CB1473">
        <v>0</v>
      </c>
      <c r="CC1473" s="17">
        <v>0</v>
      </c>
      <c r="CD1473">
        <v>0</v>
      </c>
      <c r="CE1473">
        <v>0</v>
      </c>
      <c r="CF1473">
        <v>1</v>
      </c>
      <c r="CG1473">
        <v>1</v>
      </c>
      <c r="CH1473">
        <v>0</v>
      </c>
      <c r="CI1473">
        <v>0</v>
      </c>
      <c r="CJ1473">
        <v>1</v>
      </c>
      <c r="CK1473">
        <v>0</v>
      </c>
      <c r="CL1473">
        <v>0</v>
      </c>
      <c r="CM1473">
        <v>1</v>
      </c>
      <c r="CN1473">
        <v>0</v>
      </c>
      <c r="CO1473" s="17">
        <v>0</v>
      </c>
      <c r="CP1473">
        <v>0.222</v>
      </c>
      <c r="CQ1473">
        <v>171</v>
      </c>
      <c r="CR1473">
        <v>1</v>
      </c>
      <c r="CS1473">
        <v>0</v>
      </c>
      <c r="CT1473">
        <v>14</v>
      </c>
      <c r="CZ1473" s="33" t="s">
        <v>85</v>
      </c>
    </row>
    <row r="1474" spans="1:104" x14ac:dyDescent="0.25">
      <c r="A1474">
        <v>1473</v>
      </c>
      <c r="B1474">
        <v>91</v>
      </c>
      <c r="C1474" s="24" t="s">
        <v>4215</v>
      </c>
      <c r="D1474" s="12">
        <v>4</v>
      </c>
      <c r="E1474" s="13">
        <v>0.5</v>
      </c>
      <c r="F1474" s="7">
        <f t="shared" si="355"/>
        <v>8</v>
      </c>
      <c r="G1474" s="7">
        <f t="shared" ref="G1474:G1537" si="360">D1474-E1474</f>
        <v>3.5</v>
      </c>
      <c r="H1474" s="15">
        <f t="shared" ref="H1474:H1537" si="361">D1474+E1474</f>
        <v>4.5</v>
      </c>
      <c r="I1474" s="11">
        <f t="shared" si="352"/>
        <v>0.14982744664145906</v>
      </c>
      <c r="J1474" s="32">
        <f t="shared" si="353"/>
        <v>1.8728430830182382E-2</v>
      </c>
      <c r="K1474" s="32">
        <f t="shared" si="354"/>
        <v>53.394756296849977</v>
      </c>
      <c r="L1474" s="8">
        <v>0</v>
      </c>
      <c r="M1474" s="9">
        <v>1</v>
      </c>
      <c r="N1474" s="8">
        <v>0</v>
      </c>
      <c r="O1474" s="9">
        <v>0</v>
      </c>
      <c r="P1474" s="9">
        <v>0</v>
      </c>
      <c r="Q1474" s="9">
        <v>0</v>
      </c>
      <c r="R1474" s="9">
        <v>1</v>
      </c>
      <c r="S1474" s="8">
        <v>2802</v>
      </c>
      <c r="T1474" s="9">
        <v>14</v>
      </c>
      <c r="U1474" s="9">
        <f t="shared" ref="U1474:U1537" si="362">S1474-T1474-1</f>
        <v>2787</v>
      </c>
      <c r="V1474" s="9">
        <f t="shared" ref="V1474:V1537" si="363">COUNTIF(B:B,B1474)</f>
        <v>20</v>
      </c>
      <c r="W1474" s="7">
        <v>11.688000000000001</v>
      </c>
      <c r="X1474" s="7">
        <v>21.183</v>
      </c>
      <c r="Y1474" s="9">
        <v>1</v>
      </c>
      <c r="Z1474" s="9">
        <v>0</v>
      </c>
      <c r="AA1474" s="9">
        <v>0</v>
      </c>
      <c r="AB1474" s="9">
        <v>0</v>
      </c>
      <c r="AC1474" s="9">
        <v>1</v>
      </c>
      <c r="AD1474" s="29">
        <v>0</v>
      </c>
      <c r="AE1474" s="9">
        <v>0</v>
      </c>
      <c r="AF1474" s="9">
        <v>0</v>
      </c>
      <c r="AG1474" s="29">
        <v>1</v>
      </c>
      <c r="AH1474" s="9">
        <v>0</v>
      </c>
      <c r="AI1474" s="29">
        <v>1</v>
      </c>
      <c r="AJ1474" s="20">
        <v>1998</v>
      </c>
      <c r="AK1474" s="32">
        <v>6.7000000000000002E-3</v>
      </c>
      <c r="AL1474" s="32">
        <v>5.8899999999999987E-2</v>
      </c>
      <c r="AM1474" s="32">
        <v>0.75309999999999999</v>
      </c>
      <c r="AN1474" s="42">
        <v>0.18129999999999999</v>
      </c>
      <c r="AO1474" s="174">
        <f t="shared" si="356"/>
        <v>0.75800000000000001</v>
      </c>
      <c r="AP1474" s="17">
        <v>0.24199999999999999</v>
      </c>
      <c r="AQ1474" s="38">
        <f t="shared" si="357"/>
        <v>0.46099999999999997</v>
      </c>
      <c r="AR1474" s="39">
        <v>0.53900000000000003</v>
      </c>
      <c r="AS1474" s="38">
        <v>0.25077720207253879</v>
      </c>
      <c r="AT1474" s="39">
        <f t="shared" si="358"/>
        <v>0.74922279792746127</v>
      </c>
      <c r="AU1474">
        <v>1</v>
      </c>
      <c r="AV1474" s="17">
        <v>0</v>
      </c>
      <c r="AW1474" t="s">
        <v>98</v>
      </c>
      <c r="AX1474" s="17" t="s">
        <v>98</v>
      </c>
      <c r="AY1474" s="17" t="s">
        <v>556</v>
      </c>
      <c r="AZ1474">
        <v>0</v>
      </c>
      <c r="BA1474">
        <v>0</v>
      </c>
      <c r="BB1474">
        <v>1</v>
      </c>
      <c r="BC1474">
        <v>0</v>
      </c>
      <c r="BD1474">
        <v>0</v>
      </c>
      <c r="BE1474">
        <v>0</v>
      </c>
      <c r="BF1474" s="17">
        <v>0</v>
      </c>
      <c r="BG1474">
        <v>0</v>
      </c>
      <c r="BH1474">
        <v>1</v>
      </c>
      <c r="BI1474" s="17">
        <v>0</v>
      </c>
      <c r="BJ1474">
        <v>557</v>
      </c>
      <c r="BK1474">
        <v>49</v>
      </c>
      <c r="BL1474" s="90">
        <f t="shared" si="359"/>
        <v>38.871000000000002</v>
      </c>
      <c r="BM1474">
        <v>1</v>
      </c>
      <c r="BN1474">
        <v>0</v>
      </c>
      <c r="BO1474">
        <v>0</v>
      </c>
      <c r="BP1474">
        <v>0</v>
      </c>
      <c r="BQ1474">
        <v>0</v>
      </c>
      <c r="BR1474">
        <v>0</v>
      </c>
      <c r="BS1474">
        <v>0</v>
      </c>
      <c r="BT1474" s="17">
        <v>0</v>
      </c>
      <c r="BU1474">
        <v>0</v>
      </c>
      <c r="BV1474">
        <v>0</v>
      </c>
      <c r="BW1474">
        <v>1</v>
      </c>
      <c r="BX1474" s="17">
        <v>0</v>
      </c>
      <c r="BY1474">
        <v>0</v>
      </c>
      <c r="BZ1474">
        <v>0</v>
      </c>
      <c r="CA1474">
        <v>0</v>
      </c>
      <c r="CB1474">
        <v>0</v>
      </c>
      <c r="CC1474" s="17">
        <v>0</v>
      </c>
      <c r="CD1474">
        <v>0</v>
      </c>
      <c r="CE1474">
        <v>0</v>
      </c>
      <c r="CF1474">
        <v>1</v>
      </c>
      <c r="CG1474">
        <v>1</v>
      </c>
      <c r="CH1474">
        <v>0</v>
      </c>
      <c r="CI1474">
        <v>0</v>
      </c>
      <c r="CJ1474">
        <v>1</v>
      </c>
      <c r="CK1474">
        <v>0</v>
      </c>
      <c r="CL1474">
        <v>0</v>
      </c>
      <c r="CM1474">
        <v>1</v>
      </c>
      <c r="CN1474">
        <v>0</v>
      </c>
      <c r="CO1474" s="17">
        <v>0</v>
      </c>
      <c r="CP1474">
        <v>0.222</v>
      </c>
      <c r="CQ1474">
        <v>171</v>
      </c>
      <c r="CR1474">
        <v>1</v>
      </c>
      <c r="CS1474">
        <v>0</v>
      </c>
      <c r="CT1474">
        <v>14</v>
      </c>
      <c r="CZ1474" s="33" t="s">
        <v>85</v>
      </c>
    </row>
    <row r="1475" spans="1:104" x14ac:dyDescent="0.25">
      <c r="A1475">
        <v>1474</v>
      </c>
      <c r="B1475">
        <v>91</v>
      </c>
      <c r="C1475" s="24" t="s">
        <v>4215</v>
      </c>
      <c r="D1475" s="12">
        <v>3.8</v>
      </c>
      <c r="E1475" s="13">
        <v>0.5</v>
      </c>
      <c r="F1475" s="7">
        <f t="shared" si="355"/>
        <v>7.6</v>
      </c>
      <c r="G1475" s="7">
        <f t="shared" si="360"/>
        <v>3.3</v>
      </c>
      <c r="H1475" s="15">
        <f t="shared" si="361"/>
        <v>4.3</v>
      </c>
      <c r="I1475" s="11">
        <f t="shared" si="352"/>
        <v>0.13972004694896253</v>
      </c>
      <c r="J1475" s="32">
        <f t="shared" si="353"/>
        <v>1.8384216703810862E-2</v>
      </c>
      <c r="K1475" s="32">
        <f t="shared" si="354"/>
        <v>54.394485014567422</v>
      </c>
      <c r="L1475" s="8">
        <v>0</v>
      </c>
      <c r="M1475" s="9">
        <v>1</v>
      </c>
      <c r="N1475" s="8">
        <v>0</v>
      </c>
      <c r="O1475" s="9">
        <v>0</v>
      </c>
      <c r="P1475" s="9">
        <v>0</v>
      </c>
      <c r="Q1475" s="9">
        <v>0</v>
      </c>
      <c r="R1475" s="9">
        <v>1</v>
      </c>
      <c r="S1475" s="8">
        <v>2916</v>
      </c>
      <c r="T1475" s="9">
        <v>14</v>
      </c>
      <c r="U1475" s="9">
        <f t="shared" si="362"/>
        <v>2901</v>
      </c>
      <c r="V1475" s="9">
        <f t="shared" si="363"/>
        <v>20</v>
      </c>
      <c r="W1475" s="7">
        <v>11.821999999999999</v>
      </c>
      <c r="X1475" s="7">
        <v>20.884</v>
      </c>
      <c r="Y1475" s="9">
        <v>1</v>
      </c>
      <c r="Z1475" s="9">
        <v>0</v>
      </c>
      <c r="AA1475" s="9">
        <v>0</v>
      </c>
      <c r="AB1475" s="9">
        <v>0</v>
      </c>
      <c r="AC1475" s="9">
        <v>1</v>
      </c>
      <c r="AD1475" s="29">
        <v>0</v>
      </c>
      <c r="AE1475" s="9">
        <v>0</v>
      </c>
      <c r="AF1475" s="9">
        <v>0</v>
      </c>
      <c r="AG1475" s="29">
        <v>1</v>
      </c>
      <c r="AH1475" s="9">
        <v>0</v>
      </c>
      <c r="AI1475" s="29">
        <v>1</v>
      </c>
      <c r="AJ1475" s="20">
        <v>2000</v>
      </c>
      <c r="AK1475" s="32">
        <v>6.1000000000000004E-3</v>
      </c>
      <c r="AL1475" s="32">
        <v>4.2000000000000003E-2</v>
      </c>
      <c r="AM1475" s="32">
        <v>0.75869999999999993</v>
      </c>
      <c r="AN1475" s="42">
        <v>0.19309999999999999</v>
      </c>
      <c r="AO1475" s="174">
        <f t="shared" si="356"/>
        <v>0.72399999999999998</v>
      </c>
      <c r="AP1475" s="17">
        <v>0.27600000000000002</v>
      </c>
      <c r="AQ1475" s="38">
        <f t="shared" si="357"/>
        <v>0.46199999999999997</v>
      </c>
      <c r="AR1475" s="39">
        <v>0.53800000000000003</v>
      </c>
      <c r="AS1475" s="38">
        <v>0.28779979144942652</v>
      </c>
      <c r="AT1475" s="39">
        <f t="shared" si="358"/>
        <v>0.71220020855057342</v>
      </c>
      <c r="AU1475">
        <v>1</v>
      </c>
      <c r="AV1475" s="17">
        <v>0</v>
      </c>
      <c r="AW1475" t="s">
        <v>98</v>
      </c>
      <c r="AX1475" s="17" t="s">
        <v>98</v>
      </c>
      <c r="AY1475" s="17" t="s">
        <v>556</v>
      </c>
      <c r="AZ1475">
        <v>0</v>
      </c>
      <c r="BA1475">
        <v>0</v>
      </c>
      <c r="BB1475">
        <v>1</v>
      </c>
      <c r="BC1475">
        <v>0</v>
      </c>
      <c r="BD1475">
        <v>0</v>
      </c>
      <c r="BE1475">
        <v>0</v>
      </c>
      <c r="BF1475" s="17">
        <v>0</v>
      </c>
      <c r="BG1475">
        <v>0</v>
      </c>
      <c r="BH1475">
        <v>1</v>
      </c>
      <c r="BI1475" s="17">
        <v>0</v>
      </c>
      <c r="BJ1475">
        <v>570</v>
      </c>
      <c r="BK1475">
        <v>54</v>
      </c>
      <c r="BL1475" s="90">
        <f t="shared" si="359"/>
        <v>38.706000000000003</v>
      </c>
      <c r="BM1475">
        <v>1</v>
      </c>
      <c r="BN1475">
        <v>0</v>
      </c>
      <c r="BO1475">
        <v>0</v>
      </c>
      <c r="BP1475">
        <v>0</v>
      </c>
      <c r="BQ1475">
        <v>0</v>
      </c>
      <c r="BR1475">
        <v>0</v>
      </c>
      <c r="BS1475">
        <v>0</v>
      </c>
      <c r="BT1475" s="17">
        <v>0</v>
      </c>
      <c r="BU1475">
        <v>0</v>
      </c>
      <c r="BV1475">
        <v>0</v>
      </c>
      <c r="BW1475">
        <v>1</v>
      </c>
      <c r="BX1475" s="17">
        <v>0</v>
      </c>
      <c r="BY1475">
        <v>0</v>
      </c>
      <c r="BZ1475">
        <v>0</v>
      </c>
      <c r="CA1475">
        <v>0</v>
      </c>
      <c r="CB1475">
        <v>0</v>
      </c>
      <c r="CC1475" s="17">
        <v>0</v>
      </c>
      <c r="CD1475">
        <v>0</v>
      </c>
      <c r="CE1475">
        <v>0</v>
      </c>
      <c r="CF1475">
        <v>1</v>
      </c>
      <c r="CG1475">
        <v>1</v>
      </c>
      <c r="CH1475">
        <v>0</v>
      </c>
      <c r="CI1475">
        <v>0</v>
      </c>
      <c r="CJ1475">
        <v>1</v>
      </c>
      <c r="CK1475">
        <v>0</v>
      </c>
      <c r="CL1475">
        <v>0</v>
      </c>
      <c r="CM1475">
        <v>1</v>
      </c>
      <c r="CN1475">
        <v>0</v>
      </c>
      <c r="CO1475" s="17">
        <v>0</v>
      </c>
      <c r="CP1475">
        <v>0.222</v>
      </c>
      <c r="CQ1475">
        <v>171</v>
      </c>
      <c r="CR1475">
        <v>1</v>
      </c>
      <c r="CS1475">
        <v>0</v>
      </c>
      <c r="CT1475">
        <v>14</v>
      </c>
      <c r="CZ1475" s="33" t="s">
        <v>85</v>
      </c>
    </row>
    <row r="1476" spans="1:104" x14ac:dyDescent="0.25">
      <c r="A1476">
        <v>1475</v>
      </c>
      <c r="B1476">
        <v>91</v>
      </c>
      <c r="C1476" s="24" t="s">
        <v>4215</v>
      </c>
      <c r="D1476" s="12">
        <v>4.8</v>
      </c>
      <c r="E1476" s="13">
        <v>0.5</v>
      </c>
      <c r="F1476" s="7">
        <f t="shared" si="355"/>
        <v>9.6</v>
      </c>
      <c r="G1476" s="7">
        <f t="shared" si="360"/>
        <v>4.3</v>
      </c>
      <c r="H1476" s="15">
        <f t="shared" si="361"/>
        <v>5.3</v>
      </c>
      <c r="I1476" s="11">
        <f t="shared" si="352"/>
        <v>0.16573514602600783</v>
      </c>
      <c r="J1476" s="32">
        <f t="shared" si="353"/>
        <v>1.7264077711042481E-2</v>
      </c>
      <c r="K1476" s="32">
        <f t="shared" si="354"/>
        <v>57.923742972981302</v>
      </c>
      <c r="L1476" s="8">
        <v>0</v>
      </c>
      <c r="M1476" s="9">
        <v>1</v>
      </c>
      <c r="N1476" s="8">
        <v>0</v>
      </c>
      <c r="O1476" s="9">
        <v>0</v>
      </c>
      <c r="P1476" s="9">
        <v>0</v>
      </c>
      <c r="Q1476" s="9">
        <v>0</v>
      </c>
      <c r="R1476" s="9">
        <v>1</v>
      </c>
      <c r="S1476" s="8">
        <v>3278</v>
      </c>
      <c r="T1476" s="9">
        <v>14</v>
      </c>
      <c r="U1476" s="9">
        <f t="shared" si="362"/>
        <v>3263</v>
      </c>
      <c r="V1476" s="9">
        <f t="shared" si="363"/>
        <v>20</v>
      </c>
      <c r="W1476" s="7">
        <v>11.849</v>
      </c>
      <c r="X1476" s="7">
        <v>21.198</v>
      </c>
      <c r="Y1476" s="9">
        <v>1</v>
      </c>
      <c r="Z1476" s="9">
        <v>0</v>
      </c>
      <c r="AA1476" s="9">
        <v>0</v>
      </c>
      <c r="AB1476" s="9">
        <v>0</v>
      </c>
      <c r="AC1476" s="9">
        <v>1</v>
      </c>
      <c r="AD1476" s="29">
        <v>0</v>
      </c>
      <c r="AE1476" s="9">
        <v>0</v>
      </c>
      <c r="AF1476" s="9">
        <v>0</v>
      </c>
      <c r="AG1476" s="29">
        <v>1</v>
      </c>
      <c r="AH1476" s="9">
        <v>0</v>
      </c>
      <c r="AI1476" s="29">
        <v>1</v>
      </c>
      <c r="AJ1476" s="20">
        <v>2002</v>
      </c>
      <c r="AK1476" s="32">
        <v>4.5999999999999999E-3</v>
      </c>
      <c r="AL1476" s="32">
        <v>4.1599999999999998E-2</v>
      </c>
      <c r="AM1476" s="32">
        <v>0.75180000000000002</v>
      </c>
      <c r="AN1476" s="42">
        <v>0.20200000000000001</v>
      </c>
      <c r="AO1476" s="174">
        <f t="shared" si="356"/>
        <v>0.70199999999999996</v>
      </c>
      <c r="AP1476" s="17">
        <v>0.29799999999999999</v>
      </c>
      <c r="AQ1476" s="38">
        <f t="shared" si="357"/>
        <v>0.47</v>
      </c>
      <c r="AR1476" s="39">
        <v>0.53</v>
      </c>
      <c r="AS1476" s="38">
        <v>0.31368421052631579</v>
      </c>
      <c r="AT1476" s="39">
        <f t="shared" si="358"/>
        <v>0.68631578947368421</v>
      </c>
      <c r="AU1476">
        <v>1</v>
      </c>
      <c r="AV1476" s="17">
        <v>0</v>
      </c>
      <c r="AW1476" t="s">
        <v>98</v>
      </c>
      <c r="AX1476" s="17" t="s">
        <v>98</v>
      </c>
      <c r="AY1476" s="17" t="s">
        <v>556</v>
      </c>
      <c r="AZ1476">
        <v>0</v>
      </c>
      <c r="BA1476">
        <v>0</v>
      </c>
      <c r="BB1476">
        <v>1</v>
      </c>
      <c r="BC1476">
        <v>0</v>
      </c>
      <c r="BD1476">
        <v>0</v>
      </c>
      <c r="BE1476">
        <v>0</v>
      </c>
      <c r="BF1476" s="17">
        <v>0</v>
      </c>
      <c r="BG1476">
        <v>0</v>
      </c>
      <c r="BH1476">
        <v>1</v>
      </c>
      <c r="BI1476" s="17">
        <v>0</v>
      </c>
      <c r="BJ1476">
        <v>679</v>
      </c>
      <c r="BK1476">
        <v>66</v>
      </c>
      <c r="BL1476" s="90">
        <f t="shared" si="359"/>
        <v>39.046999999999997</v>
      </c>
      <c r="BM1476">
        <v>1</v>
      </c>
      <c r="BN1476">
        <v>0</v>
      </c>
      <c r="BO1476">
        <v>0</v>
      </c>
      <c r="BP1476">
        <v>0</v>
      </c>
      <c r="BQ1476">
        <v>0</v>
      </c>
      <c r="BR1476">
        <v>0</v>
      </c>
      <c r="BS1476">
        <v>0</v>
      </c>
      <c r="BT1476" s="17">
        <v>0</v>
      </c>
      <c r="BU1476">
        <v>0</v>
      </c>
      <c r="BV1476">
        <v>0</v>
      </c>
      <c r="BW1476">
        <v>1</v>
      </c>
      <c r="BX1476" s="17">
        <v>0</v>
      </c>
      <c r="BY1476">
        <v>0</v>
      </c>
      <c r="BZ1476">
        <v>0</v>
      </c>
      <c r="CA1476">
        <v>0</v>
      </c>
      <c r="CB1476">
        <v>0</v>
      </c>
      <c r="CC1476" s="17">
        <v>0</v>
      </c>
      <c r="CD1476">
        <v>0</v>
      </c>
      <c r="CE1476">
        <v>0</v>
      </c>
      <c r="CF1476">
        <v>1</v>
      </c>
      <c r="CG1476">
        <v>1</v>
      </c>
      <c r="CH1476">
        <v>0</v>
      </c>
      <c r="CI1476">
        <v>0</v>
      </c>
      <c r="CJ1476">
        <v>1</v>
      </c>
      <c r="CK1476">
        <v>0</v>
      </c>
      <c r="CL1476">
        <v>0</v>
      </c>
      <c r="CM1476">
        <v>1</v>
      </c>
      <c r="CN1476">
        <v>0</v>
      </c>
      <c r="CO1476" s="17">
        <v>0</v>
      </c>
      <c r="CP1476">
        <v>0.222</v>
      </c>
      <c r="CQ1476">
        <v>171</v>
      </c>
      <c r="CR1476">
        <v>1</v>
      </c>
      <c r="CS1476">
        <v>0</v>
      </c>
      <c r="CT1476">
        <v>14</v>
      </c>
      <c r="CZ1476" s="33" t="s">
        <v>85</v>
      </c>
    </row>
    <row r="1477" spans="1:104" x14ac:dyDescent="0.25">
      <c r="A1477">
        <v>1476</v>
      </c>
      <c r="B1477">
        <v>92</v>
      </c>
      <c r="C1477" s="24" t="s">
        <v>4223</v>
      </c>
      <c r="D1477" s="12">
        <v>8.9878754520200665E-2</v>
      </c>
      <c r="E1477" s="13">
        <v>0.33954196152075811</v>
      </c>
      <c r="F1477" s="7">
        <v>0.26470588235294118</v>
      </c>
      <c r="G1477" s="7">
        <f t="shared" si="360"/>
        <v>-0.24966320700055744</v>
      </c>
      <c r="H1477" s="15">
        <f t="shared" si="361"/>
        <v>0.42942071604095877</v>
      </c>
      <c r="I1477" s="11">
        <f t="shared" si="352"/>
        <v>1.8919115867174158E-3</v>
      </c>
      <c r="J1477" s="32">
        <f t="shared" si="353"/>
        <v>7.1472215498213495E-3</v>
      </c>
      <c r="K1477" s="32">
        <f t="shared" si="354"/>
        <v>139.91450985942862</v>
      </c>
      <c r="L1477" s="8">
        <v>0</v>
      </c>
      <c r="M1477" s="9">
        <v>1</v>
      </c>
      <c r="N1477" s="8">
        <v>0</v>
      </c>
      <c r="O1477" s="9">
        <v>0</v>
      </c>
      <c r="P1477" s="9">
        <v>0</v>
      </c>
      <c r="Q1477" s="9">
        <v>1</v>
      </c>
      <c r="R1477" s="9">
        <v>0</v>
      </c>
      <c r="S1477" s="8">
        <v>19597</v>
      </c>
      <c r="T1477" s="9">
        <v>20</v>
      </c>
      <c r="U1477" s="9">
        <f t="shared" si="362"/>
        <v>19576</v>
      </c>
      <c r="V1477" s="9">
        <f t="shared" si="363"/>
        <v>20</v>
      </c>
      <c r="W1477" s="7">
        <v>16</v>
      </c>
      <c r="X1477" s="7">
        <f t="shared" ref="X1477:X1523" si="364">BL1477-W1477-6</f>
        <v>6</v>
      </c>
      <c r="Y1477" s="9">
        <v>0</v>
      </c>
      <c r="Z1477" s="9">
        <v>1</v>
      </c>
      <c r="AA1477" s="9">
        <v>1</v>
      </c>
      <c r="AB1477" s="9">
        <v>0</v>
      </c>
      <c r="AC1477" s="9">
        <v>0</v>
      </c>
      <c r="AD1477" s="29">
        <v>0</v>
      </c>
      <c r="AE1477" s="9">
        <v>0</v>
      </c>
      <c r="AF1477" s="9">
        <v>0</v>
      </c>
      <c r="AG1477" s="29">
        <v>1</v>
      </c>
      <c r="AH1477" s="9">
        <v>0</v>
      </c>
      <c r="AI1477" s="29">
        <v>1</v>
      </c>
      <c r="AJ1477" s="20">
        <v>1982</v>
      </c>
      <c r="AK1477" s="32">
        <v>0</v>
      </c>
      <c r="AL1477" s="32">
        <v>0</v>
      </c>
      <c r="AM1477" s="32">
        <v>0.8</v>
      </c>
      <c r="AN1477" s="42">
        <v>0.2</v>
      </c>
      <c r="AO1477" s="41" t="s">
        <v>98</v>
      </c>
      <c r="AP1477" s="17" t="s">
        <v>98</v>
      </c>
      <c r="AQ1477" s="32">
        <v>1</v>
      </c>
      <c r="AR1477" s="39">
        <f t="shared" ref="AR1477:AR1496" si="365">1-AQ1477</f>
        <v>0</v>
      </c>
      <c r="AS1477" t="s">
        <v>98</v>
      </c>
      <c r="AT1477" s="39" t="s">
        <v>98</v>
      </c>
      <c r="AU1477">
        <v>0</v>
      </c>
      <c r="AV1477" s="17">
        <v>1</v>
      </c>
      <c r="AW1477" t="s">
        <v>98</v>
      </c>
      <c r="AX1477" s="17" t="s">
        <v>98</v>
      </c>
      <c r="AY1477" s="17" t="s">
        <v>233</v>
      </c>
      <c r="AZ1477">
        <v>1</v>
      </c>
      <c r="BA1477">
        <v>0</v>
      </c>
      <c r="BB1477">
        <v>0</v>
      </c>
      <c r="BC1477">
        <v>0</v>
      </c>
      <c r="BD1477">
        <v>0</v>
      </c>
      <c r="BE1477">
        <v>0</v>
      </c>
      <c r="BF1477" s="17">
        <v>0</v>
      </c>
      <c r="BG1477">
        <v>1</v>
      </c>
      <c r="BH1477">
        <v>0</v>
      </c>
      <c r="BI1477" s="17">
        <v>0</v>
      </c>
      <c r="BJ1477">
        <v>19465</v>
      </c>
      <c r="BK1477">
        <v>19566</v>
      </c>
      <c r="BL1477" s="24">
        <v>28</v>
      </c>
      <c r="BM1477">
        <v>1</v>
      </c>
      <c r="BN1477">
        <v>0</v>
      </c>
      <c r="BO1477">
        <v>0</v>
      </c>
      <c r="BP1477">
        <v>0</v>
      </c>
      <c r="BQ1477">
        <v>0</v>
      </c>
      <c r="BR1477">
        <v>0</v>
      </c>
      <c r="BS1477">
        <v>0</v>
      </c>
      <c r="BT1477" s="17">
        <v>0</v>
      </c>
      <c r="BU1477">
        <v>1</v>
      </c>
      <c r="BV1477">
        <v>0</v>
      </c>
      <c r="BW1477">
        <v>0</v>
      </c>
      <c r="BX1477" s="17">
        <v>0</v>
      </c>
      <c r="BY1477">
        <v>0</v>
      </c>
      <c r="BZ1477">
        <v>0</v>
      </c>
      <c r="CA1477">
        <v>0</v>
      </c>
      <c r="CB1477">
        <v>0</v>
      </c>
      <c r="CC1477" s="17">
        <v>0</v>
      </c>
      <c r="CD1477">
        <v>0</v>
      </c>
      <c r="CE1477">
        <v>0</v>
      </c>
      <c r="CF1477">
        <v>1</v>
      </c>
      <c r="CG1477">
        <v>0</v>
      </c>
      <c r="CH1477">
        <v>1</v>
      </c>
      <c r="CI1477">
        <v>0</v>
      </c>
      <c r="CJ1477">
        <v>0</v>
      </c>
      <c r="CK1477">
        <v>0</v>
      </c>
      <c r="CL1477">
        <v>0</v>
      </c>
      <c r="CM1477">
        <v>0</v>
      </c>
      <c r="CN1477">
        <v>0</v>
      </c>
      <c r="CO1477" s="17">
        <v>0</v>
      </c>
      <c r="CP1477">
        <v>1.02</v>
      </c>
      <c r="CQ1477">
        <v>662</v>
      </c>
      <c r="CR1477">
        <v>1</v>
      </c>
      <c r="CS1477">
        <v>0</v>
      </c>
      <c r="CT1477">
        <v>4</v>
      </c>
      <c r="CZ1477" s="33" t="s">
        <v>85</v>
      </c>
    </row>
    <row r="1478" spans="1:104" x14ac:dyDescent="0.25">
      <c r="A1478">
        <v>1477</v>
      </c>
      <c r="B1478">
        <v>92</v>
      </c>
      <c r="C1478" s="24" t="s">
        <v>4223</v>
      </c>
      <c r="D1478" s="12">
        <v>1.740792815250503</v>
      </c>
      <c r="E1478" s="13">
        <v>0.55526663584525648</v>
      </c>
      <c r="F1478" s="7">
        <v>3.1350574712643682</v>
      </c>
      <c r="G1478" s="7">
        <f t="shared" si="360"/>
        <v>1.1855261794052465</v>
      </c>
      <c r="H1478" s="15">
        <f t="shared" si="361"/>
        <v>2.2960594510957595</v>
      </c>
      <c r="I1478" s="11">
        <f t="shared" si="352"/>
        <v>2.2401367561900039E-2</v>
      </c>
      <c r="J1478" s="32">
        <f t="shared" si="353"/>
        <v>7.1454407988462074E-3</v>
      </c>
      <c r="K1478" s="32">
        <f t="shared" si="354"/>
        <v>139.94937865295483</v>
      </c>
      <c r="L1478" s="8">
        <v>0</v>
      </c>
      <c r="M1478" s="9">
        <v>1</v>
      </c>
      <c r="N1478" s="8">
        <v>0</v>
      </c>
      <c r="O1478" s="9">
        <v>0</v>
      </c>
      <c r="P1478" s="9">
        <v>0</v>
      </c>
      <c r="Q1478" s="9">
        <v>1</v>
      </c>
      <c r="R1478" s="9">
        <v>0</v>
      </c>
      <c r="S1478" s="8">
        <v>19597</v>
      </c>
      <c r="T1478" s="9">
        <v>20</v>
      </c>
      <c r="U1478" s="9">
        <f t="shared" si="362"/>
        <v>19576</v>
      </c>
      <c r="V1478" s="9">
        <f t="shared" si="363"/>
        <v>20</v>
      </c>
      <c r="W1478" s="7">
        <v>18</v>
      </c>
      <c r="X1478" s="7">
        <f t="shared" si="364"/>
        <v>4</v>
      </c>
      <c r="Y1478" s="9">
        <v>0</v>
      </c>
      <c r="Z1478" s="9">
        <v>1</v>
      </c>
      <c r="AA1478" s="9">
        <v>1</v>
      </c>
      <c r="AB1478" s="9">
        <v>0</v>
      </c>
      <c r="AC1478" s="9">
        <v>0</v>
      </c>
      <c r="AD1478" s="29">
        <v>0</v>
      </c>
      <c r="AE1478" s="9">
        <v>0</v>
      </c>
      <c r="AF1478" s="9">
        <v>0</v>
      </c>
      <c r="AG1478" s="29">
        <v>1</v>
      </c>
      <c r="AH1478" s="9">
        <v>0</v>
      </c>
      <c r="AI1478" s="29">
        <v>1</v>
      </c>
      <c r="AJ1478" s="20">
        <v>1982</v>
      </c>
      <c r="AK1478" s="32">
        <v>0</v>
      </c>
      <c r="AL1478" s="32">
        <v>0</v>
      </c>
      <c r="AM1478" s="32">
        <v>0.8</v>
      </c>
      <c r="AN1478" s="42">
        <v>0.2</v>
      </c>
      <c r="AO1478" s="41" t="s">
        <v>98</v>
      </c>
      <c r="AP1478" s="17" t="s">
        <v>98</v>
      </c>
      <c r="AQ1478" s="32">
        <v>1</v>
      </c>
      <c r="AR1478" s="39">
        <f t="shared" si="365"/>
        <v>0</v>
      </c>
      <c r="AS1478" t="s">
        <v>98</v>
      </c>
      <c r="AT1478" s="39" t="s">
        <v>98</v>
      </c>
      <c r="AU1478">
        <v>0</v>
      </c>
      <c r="AV1478" s="17">
        <v>1</v>
      </c>
      <c r="AW1478" t="s">
        <v>98</v>
      </c>
      <c r="AX1478" s="17" t="s">
        <v>98</v>
      </c>
      <c r="AY1478" s="17" t="s">
        <v>233</v>
      </c>
      <c r="AZ1478">
        <v>1</v>
      </c>
      <c r="BA1478">
        <v>0</v>
      </c>
      <c r="BB1478">
        <v>0</v>
      </c>
      <c r="BC1478">
        <v>0</v>
      </c>
      <c r="BD1478">
        <v>0</v>
      </c>
      <c r="BE1478">
        <v>0</v>
      </c>
      <c r="BF1478" s="17">
        <v>0</v>
      </c>
      <c r="BG1478">
        <v>1</v>
      </c>
      <c r="BH1478">
        <v>0</v>
      </c>
      <c r="BI1478" s="17">
        <v>0</v>
      </c>
      <c r="BJ1478">
        <v>19465</v>
      </c>
      <c r="BK1478">
        <v>19566</v>
      </c>
      <c r="BL1478" s="24">
        <v>28</v>
      </c>
      <c r="BM1478">
        <v>1</v>
      </c>
      <c r="BN1478">
        <v>0</v>
      </c>
      <c r="BO1478">
        <v>0</v>
      </c>
      <c r="BP1478">
        <v>0</v>
      </c>
      <c r="BQ1478">
        <v>0</v>
      </c>
      <c r="BR1478">
        <v>0</v>
      </c>
      <c r="BS1478">
        <v>0</v>
      </c>
      <c r="BT1478" s="17">
        <v>0</v>
      </c>
      <c r="BU1478">
        <v>1</v>
      </c>
      <c r="BV1478">
        <v>0</v>
      </c>
      <c r="BW1478">
        <v>0</v>
      </c>
      <c r="BX1478" s="17">
        <v>0</v>
      </c>
      <c r="BY1478">
        <v>0</v>
      </c>
      <c r="BZ1478">
        <v>0</v>
      </c>
      <c r="CA1478">
        <v>0</v>
      </c>
      <c r="CB1478">
        <v>0</v>
      </c>
      <c r="CC1478" s="17">
        <v>0</v>
      </c>
      <c r="CD1478">
        <v>0</v>
      </c>
      <c r="CE1478">
        <v>0</v>
      </c>
      <c r="CF1478">
        <v>1</v>
      </c>
      <c r="CG1478">
        <v>0</v>
      </c>
      <c r="CH1478">
        <v>1</v>
      </c>
      <c r="CI1478">
        <v>0</v>
      </c>
      <c r="CJ1478">
        <v>0</v>
      </c>
      <c r="CK1478">
        <v>0</v>
      </c>
      <c r="CL1478">
        <v>0</v>
      </c>
      <c r="CM1478">
        <v>0</v>
      </c>
      <c r="CN1478">
        <v>0</v>
      </c>
      <c r="CO1478" s="17">
        <v>0</v>
      </c>
      <c r="CP1478">
        <v>1.02</v>
      </c>
      <c r="CQ1478">
        <v>662</v>
      </c>
      <c r="CR1478">
        <v>1</v>
      </c>
      <c r="CS1478">
        <v>0</v>
      </c>
      <c r="CT1478">
        <v>4</v>
      </c>
      <c r="CZ1478" s="33" t="s">
        <v>85</v>
      </c>
    </row>
    <row r="1479" spans="1:104" x14ac:dyDescent="0.25">
      <c r="A1479">
        <v>1478</v>
      </c>
      <c r="B1479">
        <v>92</v>
      </c>
      <c r="C1479" s="24" t="s">
        <v>4223</v>
      </c>
      <c r="D1479" s="12">
        <v>-2.0204102886728799</v>
      </c>
      <c r="E1479" s="13">
        <v>0.49500052072485567</v>
      </c>
      <c r="F1479" s="7">
        <v>-4.0816326530612246</v>
      </c>
      <c r="G1479" s="7">
        <f t="shared" si="360"/>
        <v>-2.5154108093977356</v>
      </c>
      <c r="H1479" s="15">
        <f t="shared" si="361"/>
        <v>-1.5254097679480241</v>
      </c>
      <c r="I1479" s="11">
        <f t="shared" si="352"/>
        <v>-2.9159979723664135E-2</v>
      </c>
      <c r="J1479" s="32">
        <f t="shared" si="353"/>
        <v>7.1441950322977139E-3</v>
      </c>
      <c r="K1479" s="32">
        <f t="shared" si="354"/>
        <v>139.97378227766276</v>
      </c>
      <c r="L1479" s="8">
        <v>0</v>
      </c>
      <c r="M1479" s="9">
        <v>1</v>
      </c>
      <c r="N1479" s="8">
        <v>0</v>
      </c>
      <c r="O1479" s="9">
        <v>0</v>
      </c>
      <c r="P1479" s="9">
        <v>0</v>
      </c>
      <c r="Q1479" s="9">
        <v>1</v>
      </c>
      <c r="R1479" s="9">
        <v>0</v>
      </c>
      <c r="S1479" s="8">
        <v>19597</v>
      </c>
      <c r="T1479" s="9">
        <v>20</v>
      </c>
      <c r="U1479" s="9">
        <f t="shared" si="362"/>
        <v>19576</v>
      </c>
      <c r="V1479" s="9">
        <f t="shared" si="363"/>
        <v>20</v>
      </c>
      <c r="W1479" s="7">
        <v>13</v>
      </c>
      <c r="X1479" s="7">
        <f t="shared" si="364"/>
        <v>9</v>
      </c>
      <c r="Y1479" s="9">
        <v>0</v>
      </c>
      <c r="Z1479" s="9">
        <v>1</v>
      </c>
      <c r="AA1479" s="9">
        <v>1</v>
      </c>
      <c r="AB1479" s="9">
        <v>0</v>
      </c>
      <c r="AC1479" s="9">
        <v>0</v>
      </c>
      <c r="AD1479" s="29">
        <v>0</v>
      </c>
      <c r="AE1479" s="9">
        <v>0</v>
      </c>
      <c r="AF1479" s="9">
        <v>0</v>
      </c>
      <c r="AG1479" s="29">
        <v>1</v>
      </c>
      <c r="AH1479" s="9">
        <v>0</v>
      </c>
      <c r="AI1479" s="29">
        <v>1</v>
      </c>
      <c r="AJ1479" s="20">
        <v>1982</v>
      </c>
      <c r="AK1479" s="32">
        <v>0</v>
      </c>
      <c r="AL1479" s="32">
        <v>0</v>
      </c>
      <c r="AM1479" s="32">
        <v>0.8</v>
      </c>
      <c r="AN1479" s="42">
        <v>0.2</v>
      </c>
      <c r="AO1479" s="41" t="s">
        <v>98</v>
      </c>
      <c r="AP1479" s="17" t="s">
        <v>98</v>
      </c>
      <c r="AQ1479" s="32">
        <v>1</v>
      </c>
      <c r="AR1479" s="39">
        <f t="shared" si="365"/>
        <v>0</v>
      </c>
      <c r="AS1479" t="s">
        <v>98</v>
      </c>
      <c r="AT1479" s="39" t="s">
        <v>98</v>
      </c>
      <c r="AU1479">
        <v>0</v>
      </c>
      <c r="AV1479" s="17">
        <v>1</v>
      </c>
      <c r="AW1479" t="s">
        <v>98</v>
      </c>
      <c r="AX1479" s="17" t="s">
        <v>98</v>
      </c>
      <c r="AY1479" s="17" t="s">
        <v>233</v>
      </c>
      <c r="AZ1479">
        <v>1</v>
      </c>
      <c r="BA1479">
        <v>0</v>
      </c>
      <c r="BB1479">
        <v>0</v>
      </c>
      <c r="BC1479">
        <v>0</v>
      </c>
      <c r="BD1479">
        <v>0</v>
      </c>
      <c r="BE1479">
        <v>0</v>
      </c>
      <c r="BF1479" s="17">
        <v>0</v>
      </c>
      <c r="BG1479">
        <v>1</v>
      </c>
      <c r="BH1479">
        <v>0</v>
      </c>
      <c r="BI1479" s="17">
        <v>0</v>
      </c>
      <c r="BJ1479">
        <v>19465</v>
      </c>
      <c r="BK1479">
        <v>19566</v>
      </c>
      <c r="BL1479" s="24">
        <v>28</v>
      </c>
      <c r="BM1479">
        <v>1</v>
      </c>
      <c r="BN1479">
        <v>0</v>
      </c>
      <c r="BO1479">
        <v>0</v>
      </c>
      <c r="BP1479">
        <v>0</v>
      </c>
      <c r="BQ1479">
        <v>0</v>
      </c>
      <c r="BR1479">
        <v>0</v>
      </c>
      <c r="BS1479">
        <v>0</v>
      </c>
      <c r="BT1479" s="17">
        <v>0</v>
      </c>
      <c r="BU1479">
        <v>1</v>
      </c>
      <c r="BV1479">
        <v>0</v>
      </c>
      <c r="BW1479">
        <v>0</v>
      </c>
      <c r="BX1479" s="17">
        <v>0</v>
      </c>
      <c r="BY1479">
        <v>0</v>
      </c>
      <c r="BZ1479">
        <v>0</v>
      </c>
      <c r="CA1479">
        <v>0</v>
      </c>
      <c r="CB1479">
        <v>0</v>
      </c>
      <c r="CC1479" s="17">
        <v>0</v>
      </c>
      <c r="CD1479">
        <v>0</v>
      </c>
      <c r="CE1479">
        <v>0</v>
      </c>
      <c r="CF1479">
        <v>1</v>
      </c>
      <c r="CG1479">
        <v>0</v>
      </c>
      <c r="CH1479">
        <v>1</v>
      </c>
      <c r="CI1479">
        <v>0</v>
      </c>
      <c r="CJ1479">
        <v>0</v>
      </c>
      <c r="CK1479">
        <v>0</v>
      </c>
      <c r="CL1479">
        <v>0</v>
      </c>
      <c r="CM1479">
        <v>0</v>
      </c>
      <c r="CN1479">
        <v>0</v>
      </c>
      <c r="CO1479" s="17">
        <v>0</v>
      </c>
      <c r="CP1479">
        <v>1.02</v>
      </c>
      <c r="CQ1479">
        <v>662</v>
      </c>
      <c r="CR1479">
        <v>1</v>
      </c>
      <c r="CS1479">
        <v>0</v>
      </c>
      <c r="CT1479">
        <v>4</v>
      </c>
      <c r="CZ1479" s="33" t="s">
        <v>85</v>
      </c>
    </row>
    <row r="1480" spans="1:104" x14ac:dyDescent="0.25">
      <c r="A1480">
        <v>1479</v>
      </c>
      <c r="B1480">
        <v>92</v>
      </c>
      <c r="C1480" s="24" t="s">
        <v>4223</v>
      </c>
      <c r="D1480" s="12">
        <v>5.4675246754662288</v>
      </c>
      <c r="E1480" s="13">
        <v>0.28109482107327433</v>
      </c>
      <c r="F1480" s="7">
        <v>19.45081967213115</v>
      </c>
      <c r="G1480" s="7">
        <f t="shared" si="360"/>
        <v>5.1864298543929541</v>
      </c>
      <c r="H1480" s="15">
        <f t="shared" si="361"/>
        <v>5.7486194965395034</v>
      </c>
      <c r="I1480" s="11">
        <f t="shared" si="352"/>
        <v>0.15105714250687799</v>
      </c>
      <c r="J1480" s="32">
        <f t="shared" si="353"/>
        <v>7.7661067786932644E-3</v>
      </c>
      <c r="K1480" s="32">
        <f t="shared" si="354"/>
        <v>128.76464726747696</v>
      </c>
      <c r="L1480" s="8">
        <v>0</v>
      </c>
      <c r="M1480" s="9">
        <v>1</v>
      </c>
      <c r="N1480" s="8">
        <v>0</v>
      </c>
      <c r="O1480" s="9">
        <v>0</v>
      </c>
      <c r="P1480" s="9">
        <v>0</v>
      </c>
      <c r="Q1480" s="9">
        <v>1</v>
      </c>
      <c r="R1480" s="9">
        <v>0</v>
      </c>
      <c r="S1480" s="8">
        <v>16223</v>
      </c>
      <c r="T1480" s="9">
        <v>20</v>
      </c>
      <c r="U1480" s="9">
        <f t="shared" si="362"/>
        <v>16202</v>
      </c>
      <c r="V1480" s="9">
        <f t="shared" si="363"/>
        <v>20</v>
      </c>
      <c r="W1480" s="7">
        <v>16</v>
      </c>
      <c r="X1480" s="7">
        <f t="shared" si="364"/>
        <v>6</v>
      </c>
      <c r="Y1480" s="9">
        <v>0</v>
      </c>
      <c r="Z1480" s="9">
        <v>1</v>
      </c>
      <c r="AA1480" s="9">
        <v>1</v>
      </c>
      <c r="AB1480" s="9">
        <v>0</v>
      </c>
      <c r="AC1480" s="9">
        <v>0</v>
      </c>
      <c r="AD1480" s="29">
        <v>0</v>
      </c>
      <c r="AE1480" s="9">
        <v>0</v>
      </c>
      <c r="AF1480" s="9">
        <v>0</v>
      </c>
      <c r="AG1480" s="29">
        <v>1</v>
      </c>
      <c r="AH1480" s="9">
        <v>0</v>
      </c>
      <c r="AI1480" s="29">
        <v>1</v>
      </c>
      <c r="AJ1480" s="20">
        <v>1982</v>
      </c>
      <c r="AK1480" s="32">
        <v>0</v>
      </c>
      <c r="AL1480" s="32">
        <v>0</v>
      </c>
      <c r="AM1480" s="32">
        <v>0.8</v>
      </c>
      <c r="AN1480" s="42">
        <v>0.2</v>
      </c>
      <c r="AO1480" s="41" t="s">
        <v>98</v>
      </c>
      <c r="AP1480" s="17" t="s">
        <v>98</v>
      </c>
      <c r="AQ1480" s="32">
        <v>0</v>
      </c>
      <c r="AR1480" s="39">
        <f t="shared" si="365"/>
        <v>1</v>
      </c>
      <c r="AS1480" t="s">
        <v>98</v>
      </c>
      <c r="AT1480" s="39" t="s">
        <v>98</v>
      </c>
      <c r="AU1480">
        <v>0</v>
      </c>
      <c r="AV1480" s="17">
        <v>1</v>
      </c>
      <c r="AW1480" t="s">
        <v>98</v>
      </c>
      <c r="AX1480" s="17" t="s">
        <v>98</v>
      </c>
      <c r="AY1480" s="17" t="s">
        <v>233</v>
      </c>
      <c r="AZ1480">
        <v>1</v>
      </c>
      <c r="BA1480">
        <v>0</v>
      </c>
      <c r="BB1480">
        <v>0</v>
      </c>
      <c r="BC1480">
        <v>0</v>
      </c>
      <c r="BD1480">
        <v>0</v>
      </c>
      <c r="BE1480">
        <v>0</v>
      </c>
      <c r="BF1480" s="17">
        <v>0</v>
      </c>
      <c r="BG1480">
        <v>1</v>
      </c>
      <c r="BH1480">
        <v>0</v>
      </c>
      <c r="BI1480" s="17">
        <v>0</v>
      </c>
      <c r="BJ1480">
        <v>19465</v>
      </c>
      <c r="BK1480">
        <v>19566</v>
      </c>
      <c r="BL1480" s="24">
        <v>28</v>
      </c>
      <c r="BM1480">
        <v>1</v>
      </c>
      <c r="BN1480">
        <v>0</v>
      </c>
      <c r="BO1480">
        <v>0</v>
      </c>
      <c r="BP1480">
        <v>0</v>
      </c>
      <c r="BQ1480">
        <v>0</v>
      </c>
      <c r="BR1480">
        <v>0</v>
      </c>
      <c r="BS1480">
        <v>0</v>
      </c>
      <c r="BT1480" s="17">
        <v>0</v>
      </c>
      <c r="BU1480">
        <v>1</v>
      </c>
      <c r="BV1480">
        <v>0</v>
      </c>
      <c r="BW1480">
        <v>0</v>
      </c>
      <c r="BX1480" s="17">
        <v>0</v>
      </c>
      <c r="BY1480">
        <v>0</v>
      </c>
      <c r="BZ1480">
        <v>0</v>
      </c>
      <c r="CA1480">
        <v>0</v>
      </c>
      <c r="CB1480">
        <v>0</v>
      </c>
      <c r="CC1480" s="17">
        <v>0</v>
      </c>
      <c r="CD1480">
        <v>0</v>
      </c>
      <c r="CE1480">
        <v>0</v>
      </c>
      <c r="CF1480">
        <v>1</v>
      </c>
      <c r="CG1480">
        <v>0</v>
      </c>
      <c r="CH1480">
        <v>1</v>
      </c>
      <c r="CI1480">
        <v>0</v>
      </c>
      <c r="CJ1480">
        <v>0</v>
      </c>
      <c r="CK1480">
        <v>0</v>
      </c>
      <c r="CL1480">
        <v>0</v>
      </c>
      <c r="CM1480">
        <v>0</v>
      </c>
      <c r="CN1480">
        <v>0</v>
      </c>
      <c r="CO1480" s="17">
        <v>0</v>
      </c>
      <c r="CP1480">
        <v>1.02</v>
      </c>
      <c r="CQ1480">
        <v>662</v>
      </c>
      <c r="CR1480">
        <v>1</v>
      </c>
      <c r="CS1480">
        <v>0</v>
      </c>
      <c r="CT1480">
        <v>4</v>
      </c>
      <c r="CZ1480" s="33" t="s">
        <v>85</v>
      </c>
    </row>
    <row r="1481" spans="1:104" x14ac:dyDescent="0.25">
      <c r="A1481">
        <v>1480</v>
      </c>
      <c r="B1481">
        <v>92</v>
      </c>
      <c r="C1481" s="24" t="s">
        <v>4223</v>
      </c>
      <c r="D1481" s="12">
        <v>5.0248538778627783</v>
      </c>
      <c r="E1481" s="13">
        <v>0.4011067569171165</v>
      </c>
      <c r="F1481" s="7">
        <v>12.527472527472529</v>
      </c>
      <c r="G1481" s="7">
        <f t="shared" si="360"/>
        <v>4.6237471209456622</v>
      </c>
      <c r="H1481" s="15">
        <f t="shared" si="361"/>
        <v>5.4259606347798943</v>
      </c>
      <c r="I1481" s="11">
        <f t="shared" si="352"/>
        <v>9.7945821136354749E-2</v>
      </c>
      <c r="J1481" s="32">
        <f t="shared" si="353"/>
        <v>7.8184822135160346E-3</v>
      </c>
      <c r="K1481" s="32">
        <f t="shared" si="354"/>
        <v>127.90206240685325</v>
      </c>
      <c r="L1481" s="8">
        <v>0</v>
      </c>
      <c r="M1481" s="9">
        <v>1</v>
      </c>
      <c r="N1481" s="8">
        <v>0</v>
      </c>
      <c r="O1481" s="9">
        <v>0</v>
      </c>
      <c r="P1481" s="9">
        <v>0</v>
      </c>
      <c r="Q1481" s="9">
        <v>1</v>
      </c>
      <c r="R1481" s="9">
        <v>0</v>
      </c>
      <c r="S1481" s="8">
        <v>16223</v>
      </c>
      <c r="T1481" s="9">
        <v>20</v>
      </c>
      <c r="U1481" s="9">
        <f t="shared" si="362"/>
        <v>16202</v>
      </c>
      <c r="V1481" s="9">
        <f t="shared" si="363"/>
        <v>20</v>
      </c>
      <c r="W1481" s="7">
        <v>18</v>
      </c>
      <c r="X1481" s="7">
        <f t="shared" si="364"/>
        <v>4</v>
      </c>
      <c r="Y1481" s="9">
        <v>0</v>
      </c>
      <c r="Z1481" s="9">
        <v>1</v>
      </c>
      <c r="AA1481" s="9">
        <v>1</v>
      </c>
      <c r="AB1481" s="9">
        <v>0</v>
      </c>
      <c r="AC1481" s="9">
        <v>0</v>
      </c>
      <c r="AD1481" s="29">
        <v>0</v>
      </c>
      <c r="AE1481" s="9">
        <v>0</v>
      </c>
      <c r="AF1481" s="9">
        <v>0</v>
      </c>
      <c r="AG1481" s="29">
        <v>1</v>
      </c>
      <c r="AH1481" s="9">
        <v>0</v>
      </c>
      <c r="AI1481" s="29">
        <v>1</v>
      </c>
      <c r="AJ1481" s="20">
        <v>1982</v>
      </c>
      <c r="AK1481" s="32">
        <v>0</v>
      </c>
      <c r="AL1481" s="32">
        <v>0</v>
      </c>
      <c r="AM1481" s="32">
        <v>0.8</v>
      </c>
      <c r="AN1481" s="42">
        <v>0.2</v>
      </c>
      <c r="AO1481" s="41" t="s">
        <v>98</v>
      </c>
      <c r="AP1481" s="17" t="s">
        <v>98</v>
      </c>
      <c r="AQ1481" s="32">
        <v>0</v>
      </c>
      <c r="AR1481" s="39">
        <f t="shared" si="365"/>
        <v>1</v>
      </c>
      <c r="AS1481" t="s">
        <v>98</v>
      </c>
      <c r="AT1481" s="39" t="s">
        <v>98</v>
      </c>
      <c r="AU1481">
        <v>0</v>
      </c>
      <c r="AV1481" s="17">
        <v>1</v>
      </c>
      <c r="AW1481" t="s">
        <v>98</v>
      </c>
      <c r="AX1481" s="17" t="s">
        <v>98</v>
      </c>
      <c r="AY1481" s="17" t="s">
        <v>233</v>
      </c>
      <c r="AZ1481">
        <v>1</v>
      </c>
      <c r="BA1481">
        <v>0</v>
      </c>
      <c r="BB1481">
        <v>0</v>
      </c>
      <c r="BC1481">
        <v>0</v>
      </c>
      <c r="BD1481">
        <v>0</v>
      </c>
      <c r="BE1481">
        <v>0</v>
      </c>
      <c r="BF1481" s="17">
        <v>0</v>
      </c>
      <c r="BG1481">
        <v>1</v>
      </c>
      <c r="BH1481">
        <v>0</v>
      </c>
      <c r="BI1481" s="17">
        <v>0</v>
      </c>
      <c r="BJ1481">
        <v>19465</v>
      </c>
      <c r="BK1481">
        <v>19566</v>
      </c>
      <c r="BL1481" s="24">
        <v>28</v>
      </c>
      <c r="BM1481">
        <v>1</v>
      </c>
      <c r="BN1481">
        <v>0</v>
      </c>
      <c r="BO1481">
        <v>0</v>
      </c>
      <c r="BP1481">
        <v>0</v>
      </c>
      <c r="BQ1481">
        <v>0</v>
      </c>
      <c r="BR1481">
        <v>0</v>
      </c>
      <c r="BS1481">
        <v>0</v>
      </c>
      <c r="BT1481" s="17">
        <v>0</v>
      </c>
      <c r="BU1481">
        <v>1</v>
      </c>
      <c r="BV1481">
        <v>0</v>
      </c>
      <c r="BW1481">
        <v>0</v>
      </c>
      <c r="BX1481" s="17">
        <v>0</v>
      </c>
      <c r="BY1481">
        <v>0</v>
      </c>
      <c r="BZ1481">
        <v>0</v>
      </c>
      <c r="CA1481">
        <v>0</v>
      </c>
      <c r="CB1481">
        <v>0</v>
      </c>
      <c r="CC1481" s="17">
        <v>0</v>
      </c>
      <c r="CD1481">
        <v>0</v>
      </c>
      <c r="CE1481">
        <v>0</v>
      </c>
      <c r="CF1481">
        <v>1</v>
      </c>
      <c r="CG1481">
        <v>0</v>
      </c>
      <c r="CH1481">
        <v>1</v>
      </c>
      <c r="CI1481">
        <v>0</v>
      </c>
      <c r="CJ1481">
        <v>0</v>
      </c>
      <c r="CK1481">
        <v>0</v>
      </c>
      <c r="CL1481">
        <v>0</v>
      </c>
      <c r="CM1481">
        <v>0</v>
      </c>
      <c r="CN1481">
        <v>0</v>
      </c>
      <c r="CO1481" s="17">
        <v>0</v>
      </c>
      <c r="CP1481">
        <v>1.02</v>
      </c>
      <c r="CQ1481">
        <v>662</v>
      </c>
      <c r="CR1481">
        <v>1</v>
      </c>
      <c r="CS1481">
        <v>0</v>
      </c>
      <c r="CT1481">
        <v>4</v>
      </c>
      <c r="CZ1481" s="33" t="s">
        <v>85</v>
      </c>
    </row>
    <row r="1482" spans="1:104" x14ac:dyDescent="0.25">
      <c r="A1482">
        <v>1481</v>
      </c>
      <c r="B1482">
        <v>92</v>
      </c>
      <c r="C1482" s="24" t="s">
        <v>4223</v>
      </c>
      <c r="D1482" s="12">
        <v>3.2666451474046898</v>
      </c>
      <c r="E1482" s="13">
        <v>0.44768781387624512</v>
      </c>
      <c r="F1482" s="7">
        <v>7.2967032967032974</v>
      </c>
      <c r="G1482" s="7">
        <f t="shared" si="360"/>
        <v>2.8189573335284446</v>
      </c>
      <c r="H1482" s="15">
        <f t="shared" si="361"/>
        <v>3.714332961280935</v>
      </c>
      <c r="I1482" s="11">
        <f t="shared" si="352"/>
        <v>5.7230820058297535E-2</v>
      </c>
      <c r="J1482" s="32">
        <f t="shared" si="353"/>
        <v>7.8433804597968001E-3</v>
      </c>
      <c r="K1482" s="32">
        <f t="shared" si="354"/>
        <v>127.49604652302015</v>
      </c>
      <c r="L1482" s="8">
        <v>0</v>
      </c>
      <c r="M1482" s="9">
        <v>1</v>
      </c>
      <c r="N1482" s="8">
        <v>0</v>
      </c>
      <c r="O1482" s="9">
        <v>0</v>
      </c>
      <c r="P1482" s="9">
        <v>0</v>
      </c>
      <c r="Q1482" s="9">
        <v>1</v>
      </c>
      <c r="R1482" s="9">
        <v>0</v>
      </c>
      <c r="S1482" s="8">
        <v>16223</v>
      </c>
      <c r="T1482" s="9">
        <v>20</v>
      </c>
      <c r="U1482" s="9">
        <f t="shared" si="362"/>
        <v>16202</v>
      </c>
      <c r="V1482" s="9">
        <f t="shared" si="363"/>
        <v>20</v>
      </c>
      <c r="W1482" s="7">
        <v>13</v>
      </c>
      <c r="X1482" s="7">
        <f t="shared" si="364"/>
        <v>9</v>
      </c>
      <c r="Y1482" s="9">
        <v>0</v>
      </c>
      <c r="Z1482" s="9">
        <v>1</v>
      </c>
      <c r="AA1482" s="9">
        <v>1</v>
      </c>
      <c r="AB1482" s="9">
        <v>0</v>
      </c>
      <c r="AC1482" s="9">
        <v>0</v>
      </c>
      <c r="AD1482" s="29">
        <v>0</v>
      </c>
      <c r="AE1482" s="9">
        <v>0</v>
      </c>
      <c r="AF1482" s="9">
        <v>0</v>
      </c>
      <c r="AG1482" s="29">
        <v>1</v>
      </c>
      <c r="AH1482" s="9">
        <v>0</v>
      </c>
      <c r="AI1482" s="29">
        <v>1</v>
      </c>
      <c r="AJ1482" s="20">
        <v>1982</v>
      </c>
      <c r="AK1482" s="32">
        <v>0</v>
      </c>
      <c r="AL1482" s="32">
        <v>0</v>
      </c>
      <c r="AM1482" s="32">
        <v>0.8</v>
      </c>
      <c r="AN1482" s="42">
        <v>0.2</v>
      </c>
      <c r="AO1482" s="41" t="s">
        <v>98</v>
      </c>
      <c r="AP1482" s="17" t="s">
        <v>98</v>
      </c>
      <c r="AQ1482" s="32">
        <v>0</v>
      </c>
      <c r="AR1482" s="39">
        <f t="shared" si="365"/>
        <v>1</v>
      </c>
      <c r="AS1482" t="s">
        <v>98</v>
      </c>
      <c r="AT1482" s="39" t="s">
        <v>98</v>
      </c>
      <c r="AU1482">
        <v>0</v>
      </c>
      <c r="AV1482" s="17">
        <v>1</v>
      </c>
      <c r="AW1482" t="s">
        <v>98</v>
      </c>
      <c r="AX1482" s="17" t="s">
        <v>98</v>
      </c>
      <c r="AY1482" s="17" t="s">
        <v>233</v>
      </c>
      <c r="AZ1482">
        <v>1</v>
      </c>
      <c r="BA1482">
        <v>0</v>
      </c>
      <c r="BB1482">
        <v>0</v>
      </c>
      <c r="BC1482">
        <v>0</v>
      </c>
      <c r="BD1482">
        <v>0</v>
      </c>
      <c r="BE1482">
        <v>0</v>
      </c>
      <c r="BF1482" s="17">
        <v>0</v>
      </c>
      <c r="BG1482">
        <v>1</v>
      </c>
      <c r="BH1482">
        <v>0</v>
      </c>
      <c r="BI1482" s="17">
        <v>0</v>
      </c>
      <c r="BJ1482">
        <v>19465</v>
      </c>
      <c r="BK1482">
        <v>19566</v>
      </c>
      <c r="BL1482" s="24">
        <v>28</v>
      </c>
      <c r="BM1482">
        <v>1</v>
      </c>
      <c r="BN1482">
        <v>0</v>
      </c>
      <c r="BO1482">
        <v>0</v>
      </c>
      <c r="BP1482">
        <v>0</v>
      </c>
      <c r="BQ1482">
        <v>0</v>
      </c>
      <c r="BR1482">
        <v>0</v>
      </c>
      <c r="BS1482">
        <v>0</v>
      </c>
      <c r="BT1482" s="17">
        <v>0</v>
      </c>
      <c r="BU1482">
        <v>1</v>
      </c>
      <c r="BV1482">
        <v>0</v>
      </c>
      <c r="BW1482">
        <v>0</v>
      </c>
      <c r="BX1482" s="17">
        <v>0</v>
      </c>
      <c r="BY1482">
        <v>0</v>
      </c>
      <c r="BZ1482">
        <v>0</v>
      </c>
      <c r="CA1482">
        <v>0</v>
      </c>
      <c r="CB1482">
        <v>0</v>
      </c>
      <c r="CC1482" s="17">
        <v>0</v>
      </c>
      <c r="CD1482">
        <v>0</v>
      </c>
      <c r="CE1482">
        <v>0</v>
      </c>
      <c r="CF1482">
        <v>1</v>
      </c>
      <c r="CG1482">
        <v>0</v>
      </c>
      <c r="CH1482">
        <v>1</v>
      </c>
      <c r="CI1482">
        <v>0</v>
      </c>
      <c r="CJ1482">
        <v>0</v>
      </c>
      <c r="CK1482">
        <v>0</v>
      </c>
      <c r="CL1482">
        <v>0</v>
      </c>
      <c r="CM1482">
        <v>0</v>
      </c>
      <c r="CN1482">
        <v>0</v>
      </c>
      <c r="CO1482" s="17">
        <v>0</v>
      </c>
      <c r="CP1482">
        <v>1.02</v>
      </c>
      <c r="CQ1482">
        <v>662</v>
      </c>
      <c r="CR1482">
        <v>1</v>
      </c>
      <c r="CS1482">
        <v>0</v>
      </c>
      <c r="CT1482">
        <v>4</v>
      </c>
      <c r="CZ1482" s="33" t="s">
        <v>85</v>
      </c>
    </row>
    <row r="1483" spans="1:104" x14ac:dyDescent="0.25">
      <c r="A1483">
        <v>1482</v>
      </c>
      <c r="B1483">
        <v>92</v>
      </c>
      <c r="C1483" s="24" t="s">
        <v>4223</v>
      </c>
      <c r="D1483" s="12">
        <v>-1.3599930290932321</v>
      </c>
      <c r="E1483" s="13">
        <v>0.38273725021385502</v>
      </c>
      <c r="F1483" s="7">
        <v>-3.5533333333333341</v>
      </c>
      <c r="G1483" s="7">
        <f t="shared" si="360"/>
        <v>-1.7427302793070871</v>
      </c>
      <c r="H1483" s="15">
        <f t="shared" si="361"/>
        <v>-0.97725577887937698</v>
      </c>
      <c r="I1483" s="11">
        <f t="shared" si="352"/>
        <v>-2.5388319833514514E-2</v>
      </c>
      <c r="J1483" s="32">
        <f t="shared" si="353"/>
        <v>7.1449305347601796E-3</v>
      </c>
      <c r="K1483" s="32">
        <f t="shared" si="354"/>
        <v>139.95937331160704</v>
      </c>
      <c r="L1483" s="8">
        <v>0</v>
      </c>
      <c r="M1483" s="9">
        <v>1</v>
      </c>
      <c r="N1483" s="8">
        <v>0</v>
      </c>
      <c r="O1483" s="9">
        <v>0</v>
      </c>
      <c r="P1483" s="9">
        <v>0</v>
      </c>
      <c r="Q1483" s="9">
        <v>1</v>
      </c>
      <c r="R1483" s="9">
        <v>0</v>
      </c>
      <c r="S1483" s="8">
        <v>19597</v>
      </c>
      <c r="T1483" s="9">
        <v>20</v>
      </c>
      <c r="U1483" s="9">
        <f t="shared" si="362"/>
        <v>19576</v>
      </c>
      <c r="V1483" s="9">
        <f t="shared" si="363"/>
        <v>20</v>
      </c>
      <c r="W1483" s="7">
        <v>16</v>
      </c>
      <c r="X1483" s="7">
        <f t="shared" si="364"/>
        <v>6</v>
      </c>
      <c r="Y1483" s="9">
        <v>0</v>
      </c>
      <c r="Z1483" s="9">
        <v>1</v>
      </c>
      <c r="AA1483" s="9">
        <v>1</v>
      </c>
      <c r="AB1483" s="9">
        <v>0</v>
      </c>
      <c r="AC1483" s="9">
        <v>0</v>
      </c>
      <c r="AD1483" s="29">
        <v>0</v>
      </c>
      <c r="AE1483" s="9">
        <v>0</v>
      </c>
      <c r="AF1483" s="9">
        <v>0</v>
      </c>
      <c r="AG1483" s="29">
        <v>1</v>
      </c>
      <c r="AH1483" s="9">
        <v>0</v>
      </c>
      <c r="AI1483" s="29">
        <v>1</v>
      </c>
      <c r="AJ1483" s="20">
        <v>1982</v>
      </c>
      <c r="AK1483" s="32">
        <v>0</v>
      </c>
      <c r="AL1483" s="32">
        <v>0</v>
      </c>
      <c r="AM1483" s="32">
        <v>0.8</v>
      </c>
      <c r="AN1483" s="42">
        <v>0.2</v>
      </c>
      <c r="AO1483" s="41" t="s">
        <v>98</v>
      </c>
      <c r="AP1483" s="17" t="s">
        <v>98</v>
      </c>
      <c r="AQ1483" s="32">
        <v>1</v>
      </c>
      <c r="AR1483" s="39">
        <f t="shared" si="365"/>
        <v>0</v>
      </c>
      <c r="AS1483" t="s">
        <v>98</v>
      </c>
      <c r="AT1483" s="39" t="s">
        <v>98</v>
      </c>
      <c r="AU1483">
        <v>0</v>
      </c>
      <c r="AV1483" s="17">
        <v>1</v>
      </c>
      <c r="AW1483" t="s">
        <v>98</v>
      </c>
      <c r="AX1483" s="17" t="s">
        <v>98</v>
      </c>
      <c r="AY1483" s="17" t="s">
        <v>233</v>
      </c>
      <c r="AZ1483">
        <v>1</v>
      </c>
      <c r="BA1483">
        <v>0</v>
      </c>
      <c r="BB1483">
        <v>0</v>
      </c>
      <c r="BC1483">
        <v>0</v>
      </c>
      <c r="BD1483">
        <v>0</v>
      </c>
      <c r="BE1483">
        <v>0</v>
      </c>
      <c r="BF1483" s="17">
        <v>0</v>
      </c>
      <c r="BG1483">
        <v>1</v>
      </c>
      <c r="BH1483">
        <v>0</v>
      </c>
      <c r="BI1483" s="17">
        <v>0</v>
      </c>
      <c r="BJ1483">
        <v>19465</v>
      </c>
      <c r="BK1483">
        <v>19566</v>
      </c>
      <c r="BL1483" s="24">
        <v>28</v>
      </c>
      <c r="BM1483">
        <v>1</v>
      </c>
      <c r="BN1483">
        <v>0</v>
      </c>
      <c r="BO1483">
        <v>0</v>
      </c>
      <c r="BP1483">
        <v>0</v>
      </c>
      <c r="BQ1483">
        <v>0</v>
      </c>
      <c r="BR1483">
        <v>0</v>
      </c>
      <c r="BS1483">
        <v>0</v>
      </c>
      <c r="BT1483" s="17">
        <v>0</v>
      </c>
      <c r="BU1483">
        <v>1</v>
      </c>
      <c r="BV1483">
        <v>0</v>
      </c>
      <c r="BW1483">
        <v>0</v>
      </c>
      <c r="BX1483" s="17">
        <v>0</v>
      </c>
      <c r="BY1483">
        <v>0</v>
      </c>
      <c r="BZ1483">
        <v>0</v>
      </c>
      <c r="CA1483">
        <v>0</v>
      </c>
      <c r="CB1483">
        <v>0</v>
      </c>
      <c r="CC1483" s="17">
        <v>0</v>
      </c>
      <c r="CD1483">
        <v>0</v>
      </c>
      <c r="CE1483">
        <v>0</v>
      </c>
      <c r="CF1483">
        <v>1</v>
      </c>
      <c r="CG1483">
        <v>0</v>
      </c>
      <c r="CH1483">
        <v>1</v>
      </c>
      <c r="CI1483">
        <v>0</v>
      </c>
      <c r="CJ1483">
        <v>0</v>
      </c>
      <c r="CK1483">
        <v>0</v>
      </c>
      <c r="CL1483">
        <v>0</v>
      </c>
      <c r="CM1483">
        <v>0</v>
      </c>
      <c r="CN1483">
        <v>0</v>
      </c>
      <c r="CO1483" s="17">
        <v>0</v>
      </c>
      <c r="CP1483">
        <v>1.02</v>
      </c>
      <c r="CQ1483">
        <v>662</v>
      </c>
      <c r="CR1483">
        <v>1</v>
      </c>
      <c r="CS1483">
        <v>0</v>
      </c>
      <c r="CT1483">
        <v>4</v>
      </c>
      <c r="CZ1483" s="33" t="s">
        <v>85</v>
      </c>
    </row>
    <row r="1484" spans="1:104" x14ac:dyDescent="0.25">
      <c r="A1484">
        <v>1483</v>
      </c>
      <c r="B1484">
        <v>92</v>
      </c>
      <c r="C1484" s="24" t="s">
        <v>4223</v>
      </c>
      <c r="D1484" s="12">
        <v>0.64775270735424328</v>
      </c>
      <c r="E1484" s="13">
        <v>0.58707713729827615</v>
      </c>
      <c r="F1484" s="7">
        <v>1.103351955307263</v>
      </c>
      <c r="G1484" s="7">
        <f t="shared" si="360"/>
        <v>6.0675570055967132E-2</v>
      </c>
      <c r="H1484" s="15">
        <f t="shared" si="361"/>
        <v>1.2348298446525194</v>
      </c>
      <c r="I1484" s="11">
        <f t="shared" si="352"/>
        <v>7.8856697933211393E-3</v>
      </c>
      <c r="J1484" s="32">
        <f t="shared" si="353"/>
        <v>7.1470121164783976E-3</v>
      </c>
      <c r="K1484" s="32">
        <f t="shared" si="354"/>
        <v>139.91860986136646</v>
      </c>
      <c r="L1484" s="8">
        <v>0</v>
      </c>
      <c r="M1484" s="9">
        <v>1</v>
      </c>
      <c r="N1484" s="8">
        <v>0</v>
      </c>
      <c r="O1484" s="9">
        <v>0</v>
      </c>
      <c r="P1484" s="9">
        <v>0</v>
      </c>
      <c r="Q1484" s="9">
        <v>1</v>
      </c>
      <c r="R1484" s="9">
        <v>0</v>
      </c>
      <c r="S1484" s="8">
        <v>19597</v>
      </c>
      <c r="T1484" s="9">
        <v>20</v>
      </c>
      <c r="U1484" s="9">
        <f t="shared" si="362"/>
        <v>19576</v>
      </c>
      <c r="V1484" s="9">
        <f t="shared" si="363"/>
        <v>20</v>
      </c>
      <c r="W1484" s="7">
        <v>18</v>
      </c>
      <c r="X1484" s="7">
        <f t="shared" si="364"/>
        <v>4</v>
      </c>
      <c r="Y1484" s="9">
        <v>0</v>
      </c>
      <c r="Z1484" s="9">
        <v>1</v>
      </c>
      <c r="AA1484" s="9">
        <v>1</v>
      </c>
      <c r="AB1484" s="9">
        <v>0</v>
      </c>
      <c r="AC1484" s="9">
        <v>0</v>
      </c>
      <c r="AD1484" s="29">
        <v>0</v>
      </c>
      <c r="AE1484" s="9">
        <v>0</v>
      </c>
      <c r="AF1484" s="9">
        <v>0</v>
      </c>
      <c r="AG1484" s="29">
        <v>1</v>
      </c>
      <c r="AH1484" s="9">
        <v>0</v>
      </c>
      <c r="AI1484" s="29">
        <v>1</v>
      </c>
      <c r="AJ1484" s="20">
        <v>1982</v>
      </c>
      <c r="AK1484" s="32">
        <v>0</v>
      </c>
      <c r="AL1484" s="32">
        <v>0</v>
      </c>
      <c r="AM1484" s="32">
        <v>0.8</v>
      </c>
      <c r="AN1484" s="42">
        <v>0.2</v>
      </c>
      <c r="AO1484" s="41" t="s">
        <v>98</v>
      </c>
      <c r="AP1484" s="17" t="s">
        <v>98</v>
      </c>
      <c r="AQ1484" s="32">
        <v>1</v>
      </c>
      <c r="AR1484" s="39">
        <f t="shared" si="365"/>
        <v>0</v>
      </c>
      <c r="AS1484" t="s">
        <v>98</v>
      </c>
      <c r="AT1484" s="39" t="s">
        <v>98</v>
      </c>
      <c r="AU1484">
        <v>0</v>
      </c>
      <c r="AV1484" s="17">
        <v>1</v>
      </c>
      <c r="AW1484" t="s">
        <v>98</v>
      </c>
      <c r="AX1484" s="17" t="s">
        <v>98</v>
      </c>
      <c r="AY1484" s="17" t="s">
        <v>233</v>
      </c>
      <c r="AZ1484">
        <v>1</v>
      </c>
      <c r="BA1484">
        <v>0</v>
      </c>
      <c r="BB1484">
        <v>0</v>
      </c>
      <c r="BC1484">
        <v>0</v>
      </c>
      <c r="BD1484">
        <v>0</v>
      </c>
      <c r="BE1484">
        <v>0</v>
      </c>
      <c r="BF1484" s="17">
        <v>0</v>
      </c>
      <c r="BG1484">
        <v>1</v>
      </c>
      <c r="BH1484">
        <v>0</v>
      </c>
      <c r="BI1484" s="17">
        <v>0</v>
      </c>
      <c r="BJ1484">
        <v>19465</v>
      </c>
      <c r="BK1484">
        <v>19566</v>
      </c>
      <c r="BL1484" s="24">
        <v>28</v>
      </c>
      <c r="BM1484">
        <v>1</v>
      </c>
      <c r="BN1484">
        <v>0</v>
      </c>
      <c r="BO1484">
        <v>0</v>
      </c>
      <c r="BP1484">
        <v>0</v>
      </c>
      <c r="BQ1484">
        <v>0</v>
      </c>
      <c r="BR1484">
        <v>0</v>
      </c>
      <c r="BS1484">
        <v>0</v>
      </c>
      <c r="BT1484" s="17">
        <v>0</v>
      </c>
      <c r="BU1484">
        <v>1</v>
      </c>
      <c r="BV1484">
        <v>0</v>
      </c>
      <c r="BW1484">
        <v>0</v>
      </c>
      <c r="BX1484" s="17">
        <v>0</v>
      </c>
      <c r="BY1484">
        <v>0</v>
      </c>
      <c r="BZ1484">
        <v>0</v>
      </c>
      <c r="CA1484">
        <v>0</v>
      </c>
      <c r="CB1484">
        <v>0</v>
      </c>
      <c r="CC1484" s="17">
        <v>0</v>
      </c>
      <c r="CD1484">
        <v>0</v>
      </c>
      <c r="CE1484">
        <v>0</v>
      </c>
      <c r="CF1484">
        <v>1</v>
      </c>
      <c r="CG1484">
        <v>0</v>
      </c>
      <c r="CH1484">
        <v>1</v>
      </c>
      <c r="CI1484">
        <v>0</v>
      </c>
      <c r="CJ1484">
        <v>0</v>
      </c>
      <c r="CK1484">
        <v>0</v>
      </c>
      <c r="CL1484">
        <v>0</v>
      </c>
      <c r="CM1484">
        <v>0</v>
      </c>
      <c r="CN1484">
        <v>0</v>
      </c>
      <c r="CO1484" s="17">
        <v>0</v>
      </c>
      <c r="CP1484">
        <v>1.02</v>
      </c>
      <c r="CQ1484">
        <v>662</v>
      </c>
      <c r="CR1484">
        <v>1</v>
      </c>
      <c r="CS1484">
        <v>0</v>
      </c>
      <c r="CT1484">
        <v>4</v>
      </c>
      <c r="CZ1484" s="33" t="s">
        <v>85</v>
      </c>
    </row>
    <row r="1485" spans="1:104" x14ac:dyDescent="0.25">
      <c r="A1485">
        <v>1484</v>
      </c>
      <c r="B1485">
        <v>92</v>
      </c>
      <c r="C1485" s="24" t="s">
        <v>4223</v>
      </c>
      <c r="D1485" s="12">
        <v>-3.1237903301331689</v>
      </c>
      <c r="E1485" s="13">
        <v>0.51301272088365868</v>
      </c>
      <c r="F1485" s="7">
        <v>-6.0891089108910892</v>
      </c>
      <c r="G1485" s="7">
        <f t="shared" si="360"/>
        <v>-3.6368030510168277</v>
      </c>
      <c r="H1485" s="15">
        <f t="shared" si="361"/>
        <v>-2.6107776092495101</v>
      </c>
      <c r="I1485" s="11">
        <f t="shared" si="352"/>
        <v>-4.3479132716505234E-2</v>
      </c>
      <c r="J1485" s="32">
        <f t="shared" si="353"/>
        <v>7.1404754542553307E-3</v>
      </c>
      <c r="K1485" s="32">
        <f t="shared" si="354"/>
        <v>140.04669666696424</v>
      </c>
      <c r="L1485" s="8">
        <v>0</v>
      </c>
      <c r="M1485" s="9">
        <v>1</v>
      </c>
      <c r="N1485" s="8">
        <v>0</v>
      </c>
      <c r="O1485" s="9">
        <v>0</v>
      </c>
      <c r="P1485" s="9">
        <v>0</v>
      </c>
      <c r="Q1485" s="9">
        <v>1</v>
      </c>
      <c r="R1485" s="9">
        <v>0</v>
      </c>
      <c r="S1485" s="8">
        <v>19597</v>
      </c>
      <c r="T1485" s="9">
        <v>20</v>
      </c>
      <c r="U1485" s="9">
        <f t="shared" si="362"/>
        <v>19576</v>
      </c>
      <c r="V1485" s="9">
        <f t="shared" si="363"/>
        <v>20</v>
      </c>
      <c r="W1485" s="7">
        <v>13</v>
      </c>
      <c r="X1485" s="7">
        <f t="shared" si="364"/>
        <v>9</v>
      </c>
      <c r="Y1485" s="9">
        <v>0</v>
      </c>
      <c r="Z1485" s="9">
        <v>1</v>
      </c>
      <c r="AA1485" s="9">
        <v>1</v>
      </c>
      <c r="AB1485" s="9">
        <v>0</v>
      </c>
      <c r="AC1485" s="9">
        <v>0</v>
      </c>
      <c r="AD1485" s="29">
        <v>0</v>
      </c>
      <c r="AE1485" s="9">
        <v>0</v>
      </c>
      <c r="AF1485" s="9">
        <v>0</v>
      </c>
      <c r="AG1485" s="29">
        <v>1</v>
      </c>
      <c r="AH1485" s="9">
        <v>0</v>
      </c>
      <c r="AI1485" s="29">
        <v>1</v>
      </c>
      <c r="AJ1485" s="20">
        <v>1982</v>
      </c>
      <c r="AK1485" s="32">
        <v>0</v>
      </c>
      <c r="AL1485" s="32">
        <v>0</v>
      </c>
      <c r="AM1485" s="32">
        <v>0.8</v>
      </c>
      <c r="AN1485" s="42">
        <v>0.2</v>
      </c>
      <c r="AO1485" s="41" t="s">
        <v>98</v>
      </c>
      <c r="AP1485" s="17" t="s">
        <v>98</v>
      </c>
      <c r="AQ1485" s="32">
        <v>1</v>
      </c>
      <c r="AR1485" s="39">
        <f t="shared" si="365"/>
        <v>0</v>
      </c>
      <c r="AS1485" t="s">
        <v>98</v>
      </c>
      <c r="AT1485" s="39" t="s">
        <v>98</v>
      </c>
      <c r="AU1485">
        <v>0</v>
      </c>
      <c r="AV1485" s="17">
        <v>1</v>
      </c>
      <c r="AW1485" t="s">
        <v>98</v>
      </c>
      <c r="AX1485" s="17" t="s">
        <v>98</v>
      </c>
      <c r="AY1485" s="17" t="s">
        <v>233</v>
      </c>
      <c r="AZ1485">
        <v>1</v>
      </c>
      <c r="BA1485">
        <v>0</v>
      </c>
      <c r="BB1485">
        <v>0</v>
      </c>
      <c r="BC1485">
        <v>0</v>
      </c>
      <c r="BD1485">
        <v>0</v>
      </c>
      <c r="BE1485">
        <v>0</v>
      </c>
      <c r="BF1485" s="17">
        <v>0</v>
      </c>
      <c r="BG1485">
        <v>1</v>
      </c>
      <c r="BH1485">
        <v>0</v>
      </c>
      <c r="BI1485" s="17">
        <v>0</v>
      </c>
      <c r="BJ1485">
        <v>19465</v>
      </c>
      <c r="BK1485">
        <v>19566</v>
      </c>
      <c r="BL1485" s="24">
        <v>28</v>
      </c>
      <c r="BM1485">
        <v>1</v>
      </c>
      <c r="BN1485">
        <v>0</v>
      </c>
      <c r="BO1485">
        <v>0</v>
      </c>
      <c r="BP1485">
        <v>0</v>
      </c>
      <c r="BQ1485">
        <v>0</v>
      </c>
      <c r="BR1485">
        <v>0</v>
      </c>
      <c r="BS1485">
        <v>0</v>
      </c>
      <c r="BT1485" s="17">
        <v>0</v>
      </c>
      <c r="BU1485">
        <v>1</v>
      </c>
      <c r="BV1485">
        <v>0</v>
      </c>
      <c r="BW1485">
        <v>0</v>
      </c>
      <c r="BX1485" s="17">
        <v>0</v>
      </c>
      <c r="BY1485">
        <v>0</v>
      </c>
      <c r="BZ1485">
        <v>0</v>
      </c>
      <c r="CA1485">
        <v>0</v>
      </c>
      <c r="CB1485">
        <v>0</v>
      </c>
      <c r="CC1485" s="17">
        <v>0</v>
      </c>
      <c r="CD1485">
        <v>0</v>
      </c>
      <c r="CE1485">
        <v>0</v>
      </c>
      <c r="CF1485">
        <v>1</v>
      </c>
      <c r="CG1485">
        <v>0</v>
      </c>
      <c r="CH1485">
        <v>1</v>
      </c>
      <c r="CI1485">
        <v>0</v>
      </c>
      <c r="CJ1485">
        <v>0</v>
      </c>
      <c r="CK1485">
        <v>0</v>
      </c>
      <c r="CL1485">
        <v>0</v>
      </c>
      <c r="CM1485">
        <v>0</v>
      </c>
      <c r="CN1485">
        <v>0</v>
      </c>
      <c r="CO1485" s="17">
        <v>0</v>
      </c>
      <c r="CP1485">
        <v>1.02</v>
      </c>
      <c r="CQ1485">
        <v>662</v>
      </c>
      <c r="CR1485">
        <v>1</v>
      </c>
      <c r="CS1485">
        <v>0</v>
      </c>
      <c r="CT1485">
        <v>4</v>
      </c>
      <c r="CZ1485" s="33" t="s">
        <v>85</v>
      </c>
    </row>
    <row r="1486" spans="1:104" x14ac:dyDescent="0.25">
      <c r="A1486">
        <v>1485</v>
      </c>
      <c r="B1486">
        <v>92</v>
      </c>
      <c r="C1486" s="24" t="s">
        <v>4223</v>
      </c>
      <c r="D1486" s="12">
        <v>4.1583558054389291</v>
      </c>
      <c r="E1486" s="13">
        <v>0.3124640237985184</v>
      </c>
      <c r="F1486" s="7">
        <v>13.30827067669173</v>
      </c>
      <c r="G1486" s="7">
        <f t="shared" si="360"/>
        <v>3.8458917816404106</v>
      </c>
      <c r="H1486" s="15">
        <f t="shared" si="361"/>
        <v>4.4708198292374473</v>
      </c>
      <c r="I1486" s="11">
        <f t="shared" si="352"/>
        <v>0.1039863835901436</v>
      </c>
      <c r="J1486" s="32">
        <f t="shared" si="353"/>
        <v>7.8136661115757611E-3</v>
      </c>
      <c r="K1486" s="32">
        <f t="shared" si="354"/>
        <v>127.98089727925841</v>
      </c>
      <c r="L1486" s="8">
        <v>0</v>
      </c>
      <c r="M1486" s="9">
        <v>1</v>
      </c>
      <c r="N1486" s="8">
        <v>0</v>
      </c>
      <c r="O1486" s="9">
        <v>0</v>
      </c>
      <c r="P1486" s="9">
        <v>0</v>
      </c>
      <c r="Q1486" s="9">
        <v>1</v>
      </c>
      <c r="R1486" s="9">
        <v>0</v>
      </c>
      <c r="S1486" s="8">
        <v>16223</v>
      </c>
      <c r="T1486" s="9">
        <v>20</v>
      </c>
      <c r="U1486" s="9">
        <f t="shared" si="362"/>
        <v>16202</v>
      </c>
      <c r="V1486" s="9">
        <f t="shared" si="363"/>
        <v>20</v>
      </c>
      <c r="W1486" s="7">
        <v>16</v>
      </c>
      <c r="X1486" s="7">
        <f t="shared" si="364"/>
        <v>6</v>
      </c>
      <c r="Y1486" s="9">
        <v>0</v>
      </c>
      <c r="Z1486" s="9">
        <v>1</v>
      </c>
      <c r="AA1486" s="9">
        <v>1</v>
      </c>
      <c r="AB1486" s="9">
        <v>0</v>
      </c>
      <c r="AC1486" s="9">
        <v>0</v>
      </c>
      <c r="AD1486" s="29">
        <v>0</v>
      </c>
      <c r="AE1486" s="9">
        <v>0</v>
      </c>
      <c r="AF1486" s="9">
        <v>0</v>
      </c>
      <c r="AG1486" s="29">
        <v>1</v>
      </c>
      <c r="AH1486" s="9">
        <v>0</v>
      </c>
      <c r="AI1486" s="29">
        <v>1</v>
      </c>
      <c r="AJ1486" s="20">
        <v>1982</v>
      </c>
      <c r="AK1486" s="32">
        <v>0</v>
      </c>
      <c r="AL1486" s="32">
        <v>0</v>
      </c>
      <c r="AM1486" s="32">
        <v>0.8</v>
      </c>
      <c r="AN1486" s="42">
        <v>0.2</v>
      </c>
      <c r="AO1486" s="41" t="s">
        <v>98</v>
      </c>
      <c r="AP1486" s="17" t="s">
        <v>98</v>
      </c>
      <c r="AQ1486" s="32">
        <v>0</v>
      </c>
      <c r="AR1486" s="39">
        <f t="shared" si="365"/>
        <v>1</v>
      </c>
      <c r="AS1486" t="s">
        <v>98</v>
      </c>
      <c r="AT1486" s="39" t="s">
        <v>98</v>
      </c>
      <c r="AU1486">
        <v>0</v>
      </c>
      <c r="AV1486" s="17">
        <v>1</v>
      </c>
      <c r="AW1486" t="s">
        <v>98</v>
      </c>
      <c r="AX1486" s="17" t="s">
        <v>98</v>
      </c>
      <c r="AY1486" s="17" t="s">
        <v>233</v>
      </c>
      <c r="AZ1486">
        <v>1</v>
      </c>
      <c r="BA1486">
        <v>0</v>
      </c>
      <c r="BB1486">
        <v>0</v>
      </c>
      <c r="BC1486">
        <v>0</v>
      </c>
      <c r="BD1486">
        <v>0</v>
      </c>
      <c r="BE1486">
        <v>0</v>
      </c>
      <c r="BF1486" s="17">
        <v>0</v>
      </c>
      <c r="BG1486">
        <v>1</v>
      </c>
      <c r="BH1486">
        <v>0</v>
      </c>
      <c r="BI1486" s="17">
        <v>0</v>
      </c>
      <c r="BJ1486">
        <v>19465</v>
      </c>
      <c r="BK1486">
        <v>19566</v>
      </c>
      <c r="BL1486" s="24">
        <v>28</v>
      </c>
      <c r="BM1486">
        <v>1</v>
      </c>
      <c r="BN1486">
        <v>0</v>
      </c>
      <c r="BO1486">
        <v>0</v>
      </c>
      <c r="BP1486">
        <v>0</v>
      </c>
      <c r="BQ1486">
        <v>0</v>
      </c>
      <c r="BR1486">
        <v>0</v>
      </c>
      <c r="BS1486">
        <v>0</v>
      </c>
      <c r="BT1486" s="17">
        <v>0</v>
      </c>
      <c r="BU1486">
        <v>1</v>
      </c>
      <c r="BV1486">
        <v>0</v>
      </c>
      <c r="BW1486">
        <v>0</v>
      </c>
      <c r="BX1486" s="17">
        <v>0</v>
      </c>
      <c r="BY1486">
        <v>0</v>
      </c>
      <c r="BZ1486">
        <v>0</v>
      </c>
      <c r="CA1486">
        <v>0</v>
      </c>
      <c r="CB1486">
        <v>0</v>
      </c>
      <c r="CC1486" s="17">
        <v>0</v>
      </c>
      <c r="CD1486">
        <v>0</v>
      </c>
      <c r="CE1486">
        <v>0</v>
      </c>
      <c r="CF1486">
        <v>1</v>
      </c>
      <c r="CG1486">
        <v>0</v>
      </c>
      <c r="CH1486">
        <v>1</v>
      </c>
      <c r="CI1486">
        <v>0</v>
      </c>
      <c r="CJ1486">
        <v>0</v>
      </c>
      <c r="CK1486">
        <v>0</v>
      </c>
      <c r="CL1486">
        <v>0</v>
      </c>
      <c r="CM1486">
        <v>0</v>
      </c>
      <c r="CN1486">
        <v>0</v>
      </c>
      <c r="CO1486" s="17">
        <v>0</v>
      </c>
      <c r="CP1486">
        <v>1.02</v>
      </c>
      <c r="CQ1486">
        <v>662</v>
      </c>
      <c r="CR1486">
        <v>1</v>
      </c>
      <c r="CS1486">
        <v>0</v>
      </c>
      <c r="CT1486">
        <v>4</v>
      </c>
      <c r="CZ1486" s="33" t="s">
        <v>85</v>
      </c>
    </row>
    <row r="1487" spans="1:104" x14ac:dyDescent="0.25">
      <c r="A1487">
        <v>1486</v>
      </c>
      <c r="B1487">
        <v>92</v>
      </c>
      <c r="C1487" s="24" t="s">
        <v>4223</v>
      </c>
      <c r="D1487" s="12">
        <v>4.0804067271065447</v>
      </c>
      <c r="E1487" s="13">
        <v>0.4227855052791073</v>
      </c>
      <c r="F1487" s="7">
        <v>9.6512455516014235</v>
      </c>
      <c r="G1487" s="7">
        <f t="shared" si="360"/>
        <v>3.6576212218274375</v>
      </c>
      <c r="H1487" s="15">
        <f t="shared" si="361"/>
        <v>4.5031922323856524</v>
      </c>
      <c r="I1487" s="11">
        <f t="shared" si="352"/>
        <v>7.5605646277003252E-2</v>
      </c>
      <c r="J1487" s="32">
        <f t="shared" si="353"/>
        <v>7.8337708716216484E-3</v>
      </c>
      <c r="K1487" s="32">
        <f t="shared" si="354"/>
        <v>127.65244431932085</v>
      </c>
      <c r="L1487" s="8">
        <v>0</v>
      </c>
      <c r="M1487" s="9">
        <v>1</v>
      </c>
      <c r="N1487" s="8">
        <v>0</v>
      </c>
      <c r="O1487" s="9">
        <v>0</v>
      </c>
      <c r="P1487" s="9">
        <v>0</v>
      </c>
      <c r="Q1487" s="9">
        <v>1</v>
      </c>
      <c r="R1487" s="9">
        <v>0</v>
      </c>
      <c r="S1487" s="8">
        <v>16223</v>
      </c>
      <c r="T1487" s="9">
        <v>20</v>
      </c>
      <c r="U1487" s="9">
        <f t="shared" si="362"/>
        <v>16202</v>
      </c>
      <c r="V1487" s="9">
        <f t="shared" si="363"/>
        <v>20</v>
      </c>
      <c r="W1487" s="7">
        <v>18</v>
      </c>
      <c r="X1487" s="7">
        <f t="shared" si="364"/>
        <v>4</v>
      </c>
      <c r="Y1487" s="9">
        <v>0</v>
      </c>
      <c r="Z1487" s="9">
        <v>1</v>
      </c>
      <c r="AA1487" s="9">
        <v>1</v>
      </c>
      <c r="AB1487" s="9">
        <v>0</v>
      </c>
      <c r="AC1487" s="9">
        <v>0</v>
      </c>
      <c r="AD1487" s="29">
        <v>0</v>
      </c>
      <c r="AE1487" s="9">
        <v>0</v>
      </c>
      <c r="AF1487" s="9">
        <v>0</v>
      </c>
      <c r="AG1487" s="29">
        <v>1</v>
      </c>
      <c r="AH1487" s="9">
        <v>0</v>
      </c>
      <c r="AI1487" s="29">
        <v>1</v>
      </c>
      <c r="AJ1487" s="20">
        <v>1982</v>
      </c>
      <c r="AK1487" s="32">
        <v>0</v>
      </c>
      <c r="AL1487" s="32">
        <v>0</v>
      </c>
      <c r="AM1487" s="32">
        <v>0.8</v>
      </c>
      <c r="AN1487" s="42">
        <v>0.2</v>
      </c>
      <c r="AO1487" s="41" t="s">
        <v>98</v>
      </c>
      <c r="AP1487" s="17" t="s">
        <v>98</v>
      </c>
      <c r="AQ1487" s="32">
        <v>0</v>
      </c>
      <c r="AR1487" s="39">
        <f t="shared" si="365"/>
        <v>1</v>
      </c>
      <c r="AS1487" t="s">
        <v>98</v>
      </c>
      <c r="AT1487" s="39" t="s">
        <v>98</v>
      </c>
      <c r="AU1487">
        <v>0</v>
      </c>
      <c r="AV1487" s="17">
        <v>1</v>
      </c>
      <c r="AW1487" t="s">
        <v>98</v>
      </c>
      <c r="AX1487" s="17" t="s">
        <v>98</v>
      </c>
      <c r="AY1487" s="17" t="s">
        <v>233</v>
      </c>
      <c r="AZ1487">
        <v>1</v>
      </c>
      <c r="BA1487">
        <v>0</v>
      </c>
      <c r="BB1487">
        <v>0</v>
      </c>
      <c r="BC1487">
        <v>0</v>
      </c>
      <c r="BD1487">
        <v>0</v>
      </c>
      <c r="BE1487">
        <v>0</v>
      </c>
      <c r="BF1487" s="17">
        <v>0</v>
      </c>
      <c r="BG1487">
        <v>1</v>
      </c>
      <c r="BH1487">
        <v>0</v>
      </c>
      <c r="BI1487" s="17">
        <v>0</v>
      </c>
      <c r="BJ1487">
        <v>19465</v>
      </c>
      <c r="BK1487">
        <v>19566</v>
      </c>
      <c r="BL1487" s="24">
        <v>28</v>
      </c>
      <c r="BM1487">
        <v>1</v>
      </c>
      <c r="BN1487">
        <v>0</v>
      </c>
      <c r="BO1487">
        <v>0</v>
      </c>
      <c r="BP1487">
        <v>0</v>
      </c>
      <c r="BQ1487">
        <v>0</v>
      </c>
      <c r="BR1487">
        <v>0</v>
      </c>
      <c r="BS1487">
        <v>0</v>
      </c>
      <c r="BT1487" s="17">
        <v>0</v>
      </c>
      <c r="BU1487">
        <v>1</v>
      </c>
      <c r="BV1487">
        <v>0</v>
      </c>
      <c r="BW1487">
        <v>0</v>
      </c>
      <c r="BX1487" s="17">
        <v>0</v>
      </c>
      <c r="BY1487">
        <v>0</v>
      </c>
      <c r="BZ1487">
        <v>0</v>
      </c>
      <c r="CA1487">
        <v>0</v>
      </c>
      <c r="CB1487">
        <v>0</v>
      </c>
      <c r="CC1487" s="17">
        <v>0</v>
      </c>
      <c r="CD1487">
        <v>0</v>
      </c>
      <c r="CE1487">
        <v>0</v>
      </c>
      <c r="CF1487">
        <v>1</v>
      </c>
      <c r="CG1487">
        <v>0</v>
      </c>
      <c r="CH1487">
        <v>1</v>
      </c>
      <c r="CI1487">
        <v>0</v>
      </c>
      <c r="CJ1487">
        <v>0</v>
      </c>
      <c r="CK1487">
        <v>0</v>
      </c>
      <c r="CL1487">
        <v>0</v>
      </c>
      <c r="CM1487">
        <v>0</v>
      </c>
      <c r="CN1487">
        <v>0</v>
      </c>
      <c r="CO1487" s="17">
        <v>0</v>
      </c>
      <c r="CP1487">
        <v>1.02</v>
      </c>
      <c r="CQ1487">
        <v>662</v>
      </c>
      <c r="CR1487">
        <v>1</v>
      </c>
      <c r="CS1487">
        <v>0</v>
      </c>
      <c r="CT1487">
        <v>4</v>
      </c>
      <c r="CZ1487" s="33" t="s">
        <v>85</v>
      </c>
    </row>
    <row r="1488" spans="1:104" x14ac:dyDescent="0.25">
      <c r="A1488">
        <v>1487</v>
      </c>
      <c r="B1488">
        <v>92</v>
      </c>
      <c r="C1488" s="24" t="s">
        <v>4223</v>
      </c>
      <c r="D1488" s="12">
        <v>2.4743870437876851</v>
      </c>
      <c r="E1488" s="13">
        <v>0.4642562517286275</v>
      </c>
      <c r="F1488" s="7">
        <v>5.3297872340425529</v>
      </c>
      <c r="G1488" s="7">
        <f t="shared" si="360"/>
        <v>2.0101307920590576</v>
      </c>
      <c r="H1488" s="15">
        <f t="shared" si="361"/>
        <v>2.9386432955163126</v>
      </c>
      <c r="I1488" s="11">
        <f t="shared" si="352"/>
        <v>4.183552004497082E-2</v>
      </c>
      <c r="J1488" s="32">
        <f t="shared" si="353"/>
        <v>7.8493790104336471E-3</v>
      </c>
      <c r="K1488" s="32">
        <f t="shared" si="354"/>
        <v>127.39861314771116</v>
      </c>
      <c r="L1488" s="8">
        <v>0</v>
      </c>
      <c r="M1488" s="9">
        <v>1</v>
      </c>
      <c r="N1488" s="8">
        <v>0</v>
      </c>
      <c r="O1488" s="9">
        <v>0</v>
      </c>
      <c r="P1488" s="9">
        <v>0</v>
      </c>
      <c r="Q1488" s="9">
        <v>1</v>
      </c>
      <c r="R1488" s="9">
        <v>0</v>
      </c>
      <c r="S1488" s="8">
        <v>16223</v>
      </c>
      <c r="T1488" s="9">
        <v>20</v>
      </c>
      <c r="U1488" s="9">
        <f t="shared" si="362"/>
        <v>16202</v>
      </c>
      <c r="V1488" s="9">
        <f t="shared" si="363"/>
        <v>20</v>
      </c>
      <c r="W1488" s="7">
        <v>13</v>
      </c>
      <c r="X1488" s="7">
        <f t="shared" si="364"/>
        <v>9</v>
      </c>
      <c r="Y1488" s="9">
        <v>0</v>
      </c>
      <c r="Z1488" s="9">
        <v>1</v>
      </c>
      <c r="AA1488" s="9">
        <v>1</v>
      </c>
      <c r="AB1488" s="9">
        <v>0</v>
      </c>
      <c r="AC1488" s="9">
        <v>0</v>
      </c>
      <c r="AD1488" s="29">
        <v>0</v>
      </c>
      <c r="AE1488" s="9">
        <v>0</v>
      </c>
      <c r="AF1488" s="9">
        <v>0</v>
      </c>
      <c r="AG1488" s="29">
        <v>1</v>
      </c>
      <c r="AH1488" s="9">
        <v>0</v>
      </c>
      <c r="AI1488" s="29">
        <v>1</v>
      </c>
      <c r="AJ1488" s="20">
        <v>1982</v>
      </c>
      <c r="AK1488" s="32">
        <v>0</v>
      </c>
      <c r="AL1488" s="32">
        <v>0</v>
      </c>
      <c r="AM1488" s="32">
        <v>0.8</v>
      </c>
      <c r="AN1488" s="42">
        <v>0.2</v>
      </c>
      <c r="AO1488" s="41" t="s">
        <v>98</v>
      </c>
      <c r="AP1488" s="17" t="s">
        <v>98</v>
      </c>
      <c r="AQ1488" s="32">
        <v>0</v>
      </c>
      <c r="AR1488" s="39">
        <f t="shared" si="365"/>
        <v>1</v>
      </c>
      <c r="AS1488" t="s">
        <v>98</v>
      </c>
      <c r="AT1488" s="39" t="s">
        <v>98</v>
      </c>
      <c r="AU1488">
        <v>0</v>
      </c>
      <c r="AV1488" s="17">
        <v>1</v>
      </c>
      <c r="AW1488" t="s">
        <v>98</v>
      </c>
      <c r="AX1488" s="17" t="s">
        <v>98</v>
      </c>
      <c r="AY1488" s="17" t="s">
        <v>233</v>
      </c>
      <c r="AZ1488">
        <v>1</v>
      </c>
      <c r="BA1488">
        <v>0</v>
      </c>
      <c r="BB1488">
        <v>0</v>
      </c>
      <c r="BC1488">
        <v>0</v>
      </c>
      <c r="BD1488">
        <v>0</v>
      </c>
      <c r="BE1488">
        <v>0</v>
      </c>
      <c r="BF1488" s="17">
        <v>0</v>
      </c>
      <c r="BG1488">
        <v>1</v>
      </c>
      <c r="BH1488">
        <v>0</v>
      </c>
      <c r="BI1488" s="17">
        <v>0</v>
      </c>
      <c r="BJ1488">
        <v>19465</v>
      </c>
      <c r="BK1488">
        <v>19566</v>
      </c>
      <c r="BL1488" s="24">
        <v>28</v>
      </c>
      <c r="BM1488">
        <v>1</v>
      </c>
      <c r="BN1488">
        <v>0</v>
      </c>
      <c r="BO1488">
        <v>0</v>
      </c>
      <c r="BP1488">
        <v>0</v>
      </c>
      <c r="BQ1488">
        <v>0</v>
      </c>
      <c r="BR1488">
        <v>0</v>
      </c>
      <c r="BS1488">
        <v>0</v>
      </c>
      <c r="BT1488" s="17">
        <v>0</v>
      </c>
      <c r="BU1488">
        <v>1</v>
      </c>
      <c r="BV1488">
        <v>0</v>
      </c>
      <c r="BW1488">
        <v>0</v>
      </c>
      <c r="BX1488" s="17">
        <v>0</v>
      </c>
      <c r="BY1488">
        <v>0</v>
      </c>
      <c r="BZ1488">
        <v>0</v>
      </c>
      <c r="CA1488">
        <v>0</v>
      </c>
      <c r="CB1488">
        <v>0</v>
      </c>
      <c r="CC1488" s="17">
        <v>0</v>
      </c>
      <c r="CD1488">
        <v>0</v>
      </c>
      <c r="CE1488">
        <v>0</v>
      </c>
      <c r="CF1488">
        <v>1</v>
      </c>
      <c r="CG1488">
        <v>0</v>
      </c>
      <c r="CH1488">
        <v>1</v>
      </c>
      <c r="CI1488">
        <v>0</v>
      </c>
      <c r="CJ1488">
        <v>0</v>
      </c>
      <c r="CK1488">
        <v>0</v>
      </c>
      <c r="CL1488">
        <v>0</v>
      </c>
      <c r="CM1488">
        <v>0</v>
      </c>
      <c r="CN1488">
        <v>0</v>
      </c>
      <c r="CO1488" s="17">
        <v>0</v>
      </c>
      <c r="CP1488">
        <v>1.02</v>
      </c>
      <c r="CQ1488">
        <v>662</v>
      </c>
      <c r="CR1488">
        <v>1</v>
      </c>
      <c r="CS1488">
        <v>0</v>
      </c>
      <c r="CT1488">
        <v>4</v>
      </c>
      <c r="CZ1488" s="33" t="s">
        <v>85</v>
      </c>
    </row>
    <row r="1489" spans="1:104" x14ac:dyDescent="0.25">
      <c r="A1489">
        <v>1488</v>
      </c>
      <c r="B1489">
        <v>92</v>
      </c>
      <c r="C1489" s="24" t="s">
        <v>4223</v>
      </c>
      <c r="D1489" s="12">
        <v>0.67194397515000226</v>
      </c>
      <c r="E1489" s="13">
        <v>0.58672181244805066</v>
      </c>
      <c r="F1489" s="7">
        <v>1.1452513966480451</v>
      </c>
      <c r="G1489" s="7">
        <f t="shared" si="360"/>
        <v>8.5222162701951598E-2</v>
      </c>
      <c r="H1489" s="15">
        <f t="shared" si="361"/>
        <v>1.2586657875980529</v>
      </c>
      <c r="I1489" s="11">
        <f t="shared" si="352"/>
        <v>8.1851059128980781E-3</v>
      </c>
      <c r="J1489" s="32">
        <f t="shared" si="353"/>
        <v>7.1469949190671013E-3</v>
      </c>
      <c r="K1489" s="32">
        <f t="shared" si="354"/>
        <v>139.91894653963601</v>
      </c>
      <c r="L1489" s="8">
        <v>0</v>
      </c>
      <c r="M1489" s="9">
        <v>1</v>
      </c>
      <c r="N1489" s="8">
        <v>0</v>
      </c>
      <c r="O1489" s="9">
        <v>0</v>
      </c>
      <c r="P1489" s="9">
        <v>0</v>
      </c>
      <c r="Q1489" s="9">
        <v>1</v>
      </c>
      <c r="R1489" s="9">
        <v>0</v>
      </c>
      <c r="S1489" s="8">
        <v>19597</v>
      </c>
      <c r="T1489" s="9">
        <v>20</v>
      </c>
      <c r="U1489" s="9">
        <f t="shared" si="362"/>
        <v>19576</v>
      </c>
      <c r="V1489" s="9">
        <f t="shared" si="363"/>
        <v>20</v>
      </c>
      <c r="W1489" s="7">
        <v>18</v>
      </c>
      <c r="X1489" s="7">
        <f t="shared" si="364"/>
        <v>4</v>
      </c>
      <c r="Y1489" s="9">
        <v>0</v>
      </c>
      <c r="Z1489" s="9">
        <v>1</v>
      </c>
      <c r="AA1489" s="9">
        <v>1</v>
      </c>
      <c r="AB1489" s="9">
        <v>0</v>
      </c>
      <c r="AC1489" s="9">
        <v>0</v>
      </c>
      <c r="AD1489" s="29">
        <v>0</v>
      </c>
      <c r="AE1489" s="9">
        <v>0</v>
      </c>
      <c r="AF1489" s="9">
        <v>0</v>
      </c>
      <c r="AG1489" s="29">
        <v>1</v>
      </c>
      <c r="AH1489" s="9">
        <v>0</v>
      </c>
      <c r="AI1489" s="29">
        <v>1</v>
      </c>
      <c r="AJ1489" s="20">
        <v>1982</v>
      </c>
      <c r="AK1489" s="32">
        <v>0</v>
      </c>
      <c r="AL1489" s="32">
        <v>0</v>
      </c>
      <c r="AM1489" s="32">
        <v>0.8</v>
      </c>
      <c r="AN1489" s="42">
        <v>0.2</v>
      </c>
      <c r="AO1489" s="41" t="s">
        <v>98</v>
      </c>
      <c r="AP1489" s="17" t="s">
        <v>98</v>
      </c>
      <c r="AQ1489" s="32">
        <v>1</v>
      </c>
      <c r="AR1489" s="39">
        <f t="shared" si="365"/>
        <v>0</v>
      </c>
      <c r="AS1489" t="s">
        <v>98</v>
      </c>
      <c r="AT1489" s="39" t="s">
        <v>98</v>
      </c>
      <c r="AU1489">
        <v>0</v>
      </c>
      <c r="AV1489" s="17">
        <v>1</v>
      </c>
      <c r="AW1489" t="s">
        <v>98</v>
      </c>
      <c r="AX1489" s="17" t="s">
        <v>98</v>
      </c>
      <c r="AY1489" s="17" t="s">
        <v>233</v>
      </c>
      <c r="AZ1489">
        <v>1</v>
      </c>
      <c r="BA1489">
        <v>0</v>
      </c>
      <c r="BB1489">
        <v>0</v>
      </c>
      <c r="BC1489">
        <v>0</v>
      </c>
      <c r="BD1489">
        <v>0</v>
      </c>
      <c r="BE1489">
        <v>0</v>
      </c>
      <c r="BF1489" s="17">
        <v>0</v>
      </c>
      <c r="BG1489">
        <v>1</v>
      </c>
      <c r="BH1489">
        <v>0</v>
      </c>
      <c r="BI1489" s="17">
        <v>0</v>
      </c>
      <c r="BJ1489">
        <v>19465</v>
      </c>
      <c r="BK1489">
        <v>19566</v>
      </c>
      <c r="BL1489" s="24">
        <v>28</v>
      </c>
      <c r="BM1489">
        <v>1</v>
      </c>
      <c r="BN1489">
        <v>0</v>
      </c>
      <c r="BO1489">
        <v>0</v>
      </c>
      <c r="BP1489">
        <v>0</v>
      </c>
      <c r="BQ1489">
        <v>0</v>
      </c>
      <c r="BR1489">
        <v>0</v>
      </c>
      <c r="BS1489">
        <v>0</v>
      </c>
      <c r="BT1489" s="17">
        <v>0</v>
      </c>
      <c r="BU1489">
        <v>1</v>
      </c>
      <c r="BV1489">
        <v>0</v>
      </c>
      <c r="BW1489">
        <v>0</v>
      </c>
      <c r="BX1489" s="17">
        <v>0</v>
      </c>
      <c r="BY1489">
        <v>0</v>
      </c>
      <c r="BZ1489">
        <v>0</v>
      </c>
      <c r="CA1489">
        <v>0</v>
      </c>
      <c r="CB1489">
        <v>0</v>
      </c>
      <c r="CC1489" s="17">
        <v>0</v>
      </c>
      <c r="CD1489">
        <v>0</v>
      </c>
      <c r="CE1489">
        <v>0</v>
      </c>
      <c r="CF1489">
        <v>1</v>
      </c>
      <c r="CG1489">
        <v>0</v>
      </c>
      <c r="CH1489">
        <v>1</v>
      </c>
      <c r="CI1489">
        <v>0</v>
      </c>
      <c r="CJ1489">
        <v>0</v>
      </c>
      <c r="CK1489">
        <v>0</v>
      </c>
      <c r="CL1489">
        <v>0</v>
      </c>
      <c r="CM1489">
        <v>0</v>
      </c>
      <c r="CN1489">
        <v>0</v>
      </c>
      <c r="CO1489" s="17">
        <v>0</v>
      </c>
      <c r="CP1489">
        <v>1.02</v>
      </c>
      <c r="CQ1489">
        <v>662</v>
      </c>
      <c r="CR1489">
        <v>1</v>
      </c>
      <c r="CS1489">
        <v>0</v>
      </c>
      <c r="CT1489">
        <v>4</v>
      </c>
      <c r="CZ1489" s="33" t="s">
        <v>85</v>
      </c>
    </row>
    <row r="1490" spans="1:104" x14ac:dyDescent="0.25">
      <c r="A1490">
        <v>1489</v>
      </c>
      <c r="B1490">
        <v>92</v>
      </c>
      <c r="C1490" s="24" t="s">
        <v>4223</v>
      </c>
      <c r="D1490" s="12">
        <v>-3.0567176128227009</v>
      </c>
      <c r="E1490" s="13">
        <v>0.51283800480912434</v>
      </c>
      <c r="F1490" s="7">
        <v>-5.9603960396039604</v>
      </c>
      <c r="G1490" s="7">
        <f t="shared" si="360"/>
        <v>-3.5695556176318251</v>
      </c>
      <c r="H1490" s="15">
        <f t="shared" si="361"/>
        <v>-2.5438796080135768</v>
      </c>
      <c r="I1490" s="11">
        <f t="shared" si="352"/>
        <v>-4.2561744460865615E-2</v>
      </c>
      <c r="J1490" s="32">
        <f t="shared" si="353"/>
        <v>7.1407577916070232E-3</v>
      </c>
      <c r="K1490" s="32">
        <f t="shared" si="354"/>
        <v>140.04115938162224</v>
      </c>
      <c r="L1490" s="8">
        <v>0</v>
      </c>
      <c r="M1490" s="9">
        <v>1</v>
      </c>
      <c r="N1490" s="8">
        <v>0</v>
      </c>
      <c r="O1490" s="9">
        <v>0</v>
      </c>
      <c r="P1490" s="9">
        <v>0</v>
      </c>
      <c r="Q1490" s="9">
        <v>1</v>
      </c>
      <c r="R1490" s="9">
        <v>0</v>
      </c>
      <c r="S1490" s="8">
        <v>19597</v>
      </c>
      <c r="T1490" s="9">
        <v>20</v>
      </c>
      <c r="U1490" s="9">
        <f t="shared" si="362"/>
        <v>19576</v>
      </c>
      <c r="V1490" s="9">
        <f t="shared" si="363"/>
        <v>20</v>
      </c>
      <c r="W1490" s="7">
        <v>13</v>
      </c>
      <c r="X1490" s="7">
        <f t="shared" si="364"/>
        <v>9</v>
      </c>
      <c r="Y1490" s="9">
        <v>0</v>
      </c>
      <c r="Z1490" s="9">
        <v>1</v>
      </c>
      <c r="AA1490" s="9">
        <v>1</v>
      </c>
      <c r="AB1490" s="9">
        <v>0</v>
      </c>
      <c r="AC1490" s="9">
        <v>0</v>
      </c>
      <c r="AD1490" s="29">
        <v>0</v>
      </c>
      <c r="AE1490" s="9">
        <v>0</v>
      </c>
      <c r="AF1490" s="9">
        <v>0</v>
      </c>
      <c r="AG1490" s="29">
        <v>1</v>
      </c>
      <c r="AH1490" s="9">
        <v>0</v>
      </c>
      <c r="AI1490" s="29">
        <v>1</v>
      </c>
      <c r="AJ1490" s="20">
        <v>1982</v>
      </c>
      <c r="AK1490" s="32">
        <v>0</v>
      </c>
      <c r="AL1490" s="32">
        <v>0</v>
      </c>
      <c r="AM1490" s="32">
        <v>0.8</v>
      </c>
      <c r="AN1490" s="42">
        <v>0.2</v>
      </c>
      <c r="AO1490" s="41" t="s">
        <v>98</v>
      </c>
      <c r="AP1490" s="17" t="s">
        <v>98</v>
      </c>
      <c r="AQ1490" s="32">
        <v>1</v>
      </c>
      <c r="AR1490" s="39">
        <f t="shared" si="365"/>
        <v>0</v>
      </c>
      <c r="AS1490" t="s">
        <v>98</v>
      </c>
      <c r="AT1490" s="39" t="s">
        <v>98</v>
      </c>
      <c r="AU1490">
        <v>0</v>
      </c>
      <c r="AV1490" s="17">
        <v>1</v>
      </c>
      <c r="AW1490" t="s">
        <v>98</v>
      </c>
      <c r="AX1490" s="17" t="s">
        <v>98</v>
      </c>
      <c r="AY1490" s="17" t="s">
        <v>233</v>
      </c>
      <c r="AZ1490">
        <v>1</v>
      </c>
      <c r="BA1490">
        <v>0</v>
      </c>
      <c r="BB1490">
        <v>0</v>
      </c>
      <c r="BC1490">
        <v>0</v>
      </c>
      <c r="BD1490">
        <v>0</v>
      </c>
      <c r="BE1490">
        <v>0</v>
      </c>
      <c r="BF1490" s="17">
        <v>0</v>
      </c>
      <c r="BG1490">
        <v>1</v>
      </c>
      <c r="BH1490">
        <v>0</v>
      </c>
      <c r="BI1490" s="17">
        <v>0</v>
      </c>
      <c r="BJ1490">
        <v>19465</v>
      </c>
      <c r="BK1490">
        <v>19566</v>
      </c>
      <c r="BL1490" s="24">
        <v>28</v>
      </c>
      <c r="BM1490">
        <v>1</v>
      </c>
      <c r="BN1490">
        <v>0</v>
      </c>
      <c r="BO1490">
        <v>0</v>
      </c>
      <c r="BP1490">
        <v>0</v>
      </c>
      <c r="BQ1490">
        <v>0</v>
      </c>
      <c r="BR1490">
        <v>0</v>
      </c>
      <c r="BS1490">
        <v>0</v>
      </c>
      <c r="BT1490" s="17">
        <v>0</v>
      </c>
      <c r="BU1490">
        <v>1</v>
      </c>
      <c r="BV1490">
        <v>0</v>
      </c>
      <c r="BW1490">
        <v>0</v>
      </c>
      <c r="BX1490" s="17">
        <v>0</v>
      </c>
      <c r="BY1490">
        <v>0</v>
      </c>
      <c r="BZ1490">
        <v>0</v>
      </c>
      <c r="CA1490">
        <v>0</v>
      </c>
      <c r="CB1490">
        <v>0</v>
      </c>
      <c r="CC1490" s="17">
        <v>0</v>
      </c>
      <c r="CD1490">
        <v>0</v>
      </c>
      <c r="CE1490">
        <v>0</v>
      </c>
      <c r="CF1490">
        <v>1</v>
      </c>
      <c r="CG1490">
        <v>0</v>
      </c>
      <c r="CH1490">
        <v>1</v>
      </c>
      <c r="CI1490">
        <v>0</v>
      </c>
      <c r="CJ1490">
        <v>0</v>
      </c>
      <c r="CK1490">
        <v>0</v>
      </c>
      <c r="CL1490">
        <v>0</v>
      </c>
      <c r="CM1490">
        <v>0</v>
      </c>
      <c r="CN1490">
        <v>0</v>
      </c>
      <c r="CO1490" s="17">
        <v>0</v>
      </c>
      <c r="CP1490">
        <v>1.02</v>
      </c>
      <c r="CQ1490">
        <v>662</v>
      </c>
      <c r="CR1490">
        <v>1</v>
      </c>
      <c r="CS1490">
        <v>0</v>
      </c>
      <c r="CT1490">
        <v>4</v>
      </c>
      <c r="CZ1490" s="33" t="s">
        <v>85</v>
      </c>
    </row>
    <row r="1491" spans="1:104" x14ac:dyDescent="0.25">
      <c r="A1491">
        <v>1490</v>
      </c>
      <c r="B1491">
        <v>92</v>
      </c>
      <c r="C1491" s="24" t="s">
        <v>4223</v>
      </c>
      <c r="D1491" s="12">
        <v>0.78926178657732216</v>
      </c>
      <c r="E1491" s="13">
        <v>0.45427489993477332</v>
      </c>
      <c r="F1491" s="7">
        <v>1.7374100719424459</v>
      </c>
      <c r="G1491" s="7">
        <f t="shared" si="360"/>
        <v>0.33498688664254883</v>
      </c>
      <c r="H1491" s="15">
        <f t="shared" si="361"/>
        <v>1.2435366865120954</v>
      </c>
      <c r="I1491" s="11">
        <f t="shared" si="352"/>
        <v>1.3648268823248655E-2</v>
      </c>
      <c r="J1491" s="32">
        <f t="shared" si="353"/>
        <v>7.8555253268387717E-3</v>
      </c>
      <c r="K1491" s="32">
        <f t="shared" si="354"/>
        <v>127.29893398515985</v>
      </c>
      <c r="L1491" s="8">
        <v>0</v>
      </c>
      <c r="M1491" s="9">
        <v>1</v>
      </c>
      <c r="N1491" s="8">
        <v>0</v>
      </c>
      <c r="O1491" s="9">
        <v>0</v>
      </c>
      <c r="P1491" s="9">
        <v>0</v>
      </c>
      <c r="Q1491" s="9">
        <v>1</v>
      </c>
      <c r="R1491" s="9">
        <v>0</v>
      </c>
      <c r="S1491" s="8">
        <v>16223</v>
      </c>
      <c r="T1491" s="9">
        <v>20</v>
      </c>
      <c r="U1491" s="9">
        <f t="shared" si="362"/>
        <v>16202</v>
      </c>
      <c r="V1491" s="9">
        <f t="shared" si="363"/>
        <v>20</v>
      </c>
      <c r="W1491" s="7">
        <v>18</v>
      </c>
      <c r="X1491" s="7">
        <f t="shared" si="364"/>
        <v>4</v>
      </c>
      <c r="Y1491" s="9">
        <v>0</v>
      </c>
      <c r="Z1491" s="9">
        <v>1</v>
      </c>
      <c r="AA1491" s="9">
        <v>1</v>
      </c>
      <c r="AB1491" s="9">
        <v>0</v>
      </c>
      <c r="AC1491" s="9">
        <v>0</v>
      </c>
      <c r="AD1491" s="29">
        <v>0</v>
      </c>
      <c r="AE1491" s="9">
        <v>0</v>
      </c>
      <c r="AF1491" s="9">
        <v>0</v>
      </c>
      <c r="AG1491" s="29">
        <v>1</v>
      </c>
      <c r="AH1491" s="9">
        <v>0</v>
      </c>
      <c r="AI1491" s="29">
        <v>1</v>
      </c>
      <c r="AJ1491" s="20">
        <v>1982</v>
      </c>
      <c r="AK1491" s="32">
        <v>0</v>
      </c>
      <c r="AL1491" s="32">
        <v>0</v>
      </c>
      <c r="AM1491" s="32">
        <v>0.8</v>
      </c>
      <c r="AN1491" s="42">
        <v>0.2</v>
      </c>
      <c r="AO1491" s="41" t="s">
        <v>98</v>
      </c>
      <c r="AP1491" s="17" t="s">
        <v>98</v>
      </c>
      <c r="AQ1491" s="32">
        <v>0</v>
      </c>
      <c r="AR1491" s="39">
        <f t="shared" si="365"/>
        <v>1</v>
      </c>
      <c r="AS1491" t="s">
        <v>98</v>
      </c>
      <c r="AT1491" s="39" t="s">
        <v>98</v>
      </c>
      <c r="AU1491">
        <v>0</v>
      </c>
      <c r="AV1491" s="17">
        <v>1</v>
      </c>
      <c r="AW1491" t="s">
        <v>98</v>
      </c>
      <c r="AX1491" s="17" t="s">
        <v>98</v>
      </c>
      <c r="AY1491" s="17" t="s">
        <v>233</v>
      </c>
      <c r="AZ1491">
        <v>1</v>
      </c>
      <c r="BA1491">
        <v>0</v>
      </c>
      <c r="BB1491">
        <v>0</v>
      </c>
      <c r="BC1491">
        <v>0</v>
      </c>
      <c r="BD1491">
        <v>0</v>
      </c>
      <c r="BE1491">
        <v>0</v>
      </c>
      <c r="BF1491" s="17">
        <v>0</v>
      </c>
      <c r="BG1491">
        <v>1</v>
      </c>
      <c r="BH1491">
        <v>0</v>
      </c>
      <c r="BI1491" s="17">
        <v>0</v>
      </c>
      <c r="BJ1491">
        <v>19465</v>
      </c>
      <c r="BK1491">
        <v>19566</v>
      </c>
      <c r="BL1491" s="24">
        <v>28</v>
      </c>
      <c r="BM1491">
        <v>1</v>
      </c>
      <c r="BN1491">
        <v>0</v>
      </c>
      <c r="BO1491">
        <v>0</v>
      </c>
      <c r="BP1491">
        <v>0</v>
      </c>
      <c r="BQ1491">
        <v>0</v>
      </c>
      <c r="BR1491">
        <v>0</v>
      </c>
      <c r="BS1491">
        <v>0</v>
      </c>
      <c r="BT1491" s="17">
        <v>0</v>
      </c>
      <c r="BU1491">
        <v>1</v>
      </c>
      <c r="BV1491">
        <v>0</v>
      </c>
      <c r="BW1491">
        <v>0</v>
      </c>
      <c r="BX1491" s="17">
        <v>0</v>
      </c>
      <c r="BY1491">
        <v>0</v>
      </c>
      <c r="BZ1491">
        <v>0</v>
      </c>
      <c r="CA1491">
        <v>0</v>
      </c>
      <c r="CB1491">
        <v>0</v>
      </c>
      <c r="CC1491" s="17">
        <v>0</v>
      </c>
      <c r="CD1491">
        <v>0</v>
      </c>
      <c r="CE1491">
        <v>0</v>
      </c>
      <c r="CF1491">
        <v>1</v>
      </c>
      <c r="CG1491">
        <v>0</v>
      </c>
      <c r="CH1491">
        <v>1</v>
      </c>
      <c r="CI1491">
        <v>0</v>
      </c>
      <c r="CJ1491">
        <v>0</v>
      </c>
      <c r="CK1491">
        <v>0</v>
      </c>
      <c r="CL1491">
        <v>0</v>
      </c>
      <c r="CM1491">
        <v>0</v>
      </c>
      <c r="CN1491">
        <v>0</v>
      </c>
      <c r="CO1491" s="17">
        <v>0</v>
      </c>
      <c r="CP1491">
        <v>1.02</v>
      </c>
      <c r="CQ1491">
        <v>662</v>
      </c>
      <c r="CR1491">
        <v>1</v>
      </c>
      <c r="CS1491">
        <v>0</v>
      </c>
      <c r="CT1491">
        <v>4</v>
      </c>
      <c r="CZ1491" s="33" t="s">
        <v>85</v>
      </c>
    </row>
    <row r="1492" spans="1:104" x14ac:dyDescent="0.25">
      <c r="A1492">
        <v>1491</v>
      </c>
      <c r="B1492">
        <v>92</v>
      </c>
      <c r="C1492" s="24" t="s">
        <v>4223</v>
      </c>
      <c r="D1492" s="12">
        <v>0.20479030465558881</v>
      </c>
      <c r="E1492" s="13">
        <v>0.46452434958462818</v>
      </c>
      <c r="F1492" s="7">
        <v>0.44086021505376349</v>
      </c>
      <c r="G1492" s="7">
        <f t="shared" si="360"/>
        <v>-0.2597340449290394</v>
      </c>
      <c r="H1492" s="15">
        <f t="shared" si="361"/>
        <v>0.66931465424021697</v>
      </c>
      <c r="I1492" s="11">
        <f t="shared" si="352"/>
        <v>3.4634904093689997E-3</v>
      </c>
      <c r="J1492" s="32">
        <f t="shared" si="353"/>
        <v>7.856209952958949E-3</v>
      </c>
      <c r="K1492" s="32">
        <f t="shared" si="354"/>
        <v>127.2878405729676</v>
      </c>
      <c r="L1492" s="8">
        <v>0</v>
      </c>
      <c r="M1492" s="9">
        <v>1</v>
      </c>
      <c r="N1492" s="8">
        <v>0</v>
      </c>
      <c r="O1492" s="9">
        <v>0</v>
      </c>
      <c r="P1492" s="9">
        <v>0</v>
      </c>
      <c r="Q1492" s="9">
        <v>1</v>
      </c>
      <c r="R1492" s="9">
        <v>0</v>
      </c>
      <c r="S1492" s="8">
        <v>16223</v>
      </c>
      <c r="T1492" s="9">
        <v>20</v>
      </c>
      <c r="U1492" s="9">
        <f t="shared" si="362"/>
        <v>16202</v>
      </c>
      <c r="V1492" s="9">
        <f t="shared" si="363"/>
        <v>20</v>
      </c>
      <c r="W1492" s="7">
        <v>13</v>
      </c>
      <c r="X1492" s="7">
        <f t="shared" si="364"/>
        <v>9</v>
      </c>
      <c r="Y1492" s="9">
        <v>0</v>
      </c>
      <c r="Z1492" s="9">
        <v>1</v>
      </c>
      <c r="AA1492" s="9">
        <v>1</v>
      </c>
      <c r="AB1492" s="9">
        <v>0</v>
      </c>
      <c r="AC1492" s="9">
        <v>0</v>
      </c>
      <c r="AD1492" s="29">
        <v>0</v>
      </c>
      <c r="AE1492" s="9">
        <v>0</v>
      </c>
      <c r="AF1492" s="9">
        <v>0</v>
      </c>
      <c r="AG1492" s="29">
        <v>1</v>
      </c>
      <c r="AH1492" s="9">
        <v>0</v>
      </c>
      <c r="AI1492" s="29">
        <v>1</v>
      </c>
      <c r="AJ1492" s="20">
        <v>1982</v>
      </c>
      <c r="AK1492" s="32">
        <v>0</v>
      </c>
      <c r="AL1492" s="32">
        <v>0</v>
      </c>
      <c r="AM1492" s="32">
        <v>0.8</v>
      </c>
      <c r="AN1492" s="42">
        <v>0.2</v>
      </c>
      <c r="AO1492" s="41" t="s">
        <v>98</v>
      </c>
      <c r="AP1492" s="17" t="s">
        <v>98</v>
      </c>
      <c r="AQ1492" s="32">
        <v>0</v>
      </c>
      <c r="AR1492" s="39">
        <f t="shared" si="365"/>
        <v>1</v>
      </c>
      <c r="AS1492" t="s">
        <v>98</v>
      </c>
      <c r="AT1492" s="39" t="s">
        <v>98</v>
      </c>
      <c r="AU1492">
        <v>0</v>
      </c>
      <c r="AV1492" s="17">
        <v>1</v>
      </c>
      <c r="AW1492" t="s">
        <v>98</v>
      </c>
      <c r="AX1492" s="17" t="s">
        <v>98</v>
      </c>
      <c r="AY1492" s="17" t="s">
        <v>233</v>
      </c>
      <c r="AZ1492">
        <v>1</v>
      </c>
      <c r="BA1492">
        <v>0</v>
      </c>
      <c r="BB1492">
        <v>0</v>
      </c>
      <c r="BC1492">
        <v>0</v>
      </c>
      <c r="BD1492">
        <v>0</v>
      </c>
      <c r="BE1492">
        <v>0</v>
      </c>
      <c r="BF1492" s="17">
        <v>0</v>
      </c>
      <c r="BG1492">
        <v>1</v>
      </c>
      <c r="BH1492">
        <v>0</v>
      </c>
      <c r="BI1492" s="17">
        <v>0</v>
      </c>
      <c r="BJ1492">
        <v>19465</v>
      </c>
      <c r="BK1492">
        <v>19566</v>
      </c>
      <c r="BL1492" s="24">
        <v>28</v>
      </c>
      <c r="BM1492">
        <v>1</v>
      </c>
      <c r="BN1492">
        <v>0</v>
      </c>
      <c r="BO1492">
        <v>0</v>
      </c>
      <c r="BP1492">
        <v>0</v>
      </c>
      <c r="BQ1492">
        <v>0</v>
      </c>
      <c r="BR1492">
        <v>0</v>
      </c>
      <c r="BS1492">
        <v>0</v>
      </c>
      <c r="BT1492" s="17">
        <v>0</v>
      </c>
      <c r="BU1492">
        <v>1</v>
      </c>
      <c r="BV1492">
        <v>0</v>
      </c>
      <c r="BW1492">
        <v>0</v>
      </c>
      <c r="BX1492" s="17">
        <v>0</v>
      </c>
      <c r="BY1492">
        <v>0</v>
      </c>
      <c r="BZ1492">
        <v>0</v>
      </c>
      <c r="CA1492">
        <v>0</v>
      </c>
      <c r="CB1492">
        <v>0</v>
      </c>
      <c r="CC1492" s="17">
        <v>0</v>
      </c>
      <c r="CD1492">
        <v>0</v>
      </c>
      <c r="CE1492">
        <v>0</v>
      </c>
      <c r="CF1492">
        <v>1</v>
      </c>
      <c r="CG1492">
        <v>0</v>
      </c>
      <c r="CH1492">
        <v>1</v>
      </c>
      <c r="CI1492">
        <v>0</v>
      </c>
      <c r="CJ1492">
        <v>0</v>
      </c>
      <c r="CK1492">
        <v>0</v>
      </c>
      <c r="CL1492">
        <v>0</v>
      </c>
      <c r="CM1492">
        <v>0</v>
      </c>
      <c r="CN1492">
        <v>0</v>
      </c>
      <c r="CO1492" s="17">
        <v>0</v>
      </c>
      <c r="CP1492">
        <v>1.02</v>
      </c>
      <c r="CQ1492">
        <v>662</v>
      </c>
      <c r="CR1492">
        <v>1</v>
      </c>
      <c r="CS1492">
        <v>0</v>
      </c>
      <c r="CT1492">
        <v>4</v>
      </c>
      <c r="CZ1492" s="33" t="s">
        <v>85</v>
      </c>
    </row>
    <row r="1493" spans="1:104" x14ac:dyDescent="0.25">
      <c r="A1493">
        <v>1492</v>
      </c>
      <c r="B1493">
        <v>92</v>
      </c>
      <c r="C1493" s="24" t="s">
        <v>4223</v>
      </c>
      <c r="D1493" s="12">
        <v>1.258093300309993</v>
      </c>
      <c r="E1493" s="13">
        <v>0.59755394238086934</v>
      </c>
      <c r="F1493" s="7">
        <v>2.105405405405405</v>
      </c>
      <c r="G1493" s="7">
        <f t="shared" si="360"/>
        <v>0.66053935792912366</v>
      </c>
      <c r="H1493" s="15">
        <f t="shared" si="361"/>
        <v>1.8556472426908623</v>
      </c>
      <c r="I1493" s="11">
        <f t="shared" si="352"/>
        <v>1.5046122411759051E-2</v>
      </c>
      <c r="J1493" s="32">
        <f t="shared" si="353"/>
        <v>7.1464252790126442E-3</v>
      </c>
      <c r="K1493" s="32">
        <f t="shared" si="354"/>
        <v>139.93009944940763</v>
      </c>
      <c r="L1493" s="8">
        <v>0</v>
      </c>
      <c r="M1493" s="9">
        <v>1</v>
      </c>
      <c r="N1493" s="8">
        <v>0</v>
      </c>
      <c r="O1493" s="9">
        <v>0</v>
      </c>
      <c r="P1493" s="9">
        <v>0</v>
      </c>
      <c r="Q1493" s="9">
        <v>1</v>
      </c>
      <c r="R1493" s="9">
        <v>0</v>
      </c>
      <c r="S1493" s="8">
        <v>19597</v>
      </c>
      <c r="T1493" s="9">
        <v>20</v>
      </c>
      <c r="U1493" s="9">
        <f t="shared" si="362"/>
        <v>19576</v>
      </c>
      <c r="V1493" s="9">
        <f t="shared" si="363"/>
        <v>20</v>
      </c>
      <c r="W1493" s="7">
        <v>18</v>
      </c>
      <c r="X1493" s="7">
        <f t="shared" si="364"/>
        <v>4</v>
      </c>
      <c r="Y1493" s="9">
        <v>0</v>
      </c>
      <c r="Z1493" s="9">
        <v>1</v>
      </c>
      <c r="AA1493" s="9">
        <v>1</v>
      </c>
      <c r="AB1493" s="9">
        <v>0</v>
      </c>
      <c r="AC1493" s="9">
        <v>0</v>
      </c>
      <c r="AD1493" s="29">
        <v>0</v>
      </c>
      <c r="AE1493" s="9">
        <v>0</v>
      </c>
      <c r="AF1493" s="9">
        <v>0</v>
      </c>
      <c r="AG1493" s="29">
        <v>1</v>
      </c>
      <c r="AH1493" s="9">
        <v>0</v>
      </c>
      <c r="AI1493" s="29">
        <v>1</v>
      </c>
      <c r="AJ1493" s="20">
        <v>1982</v>
      </c>
      <c r="AK1493" s="32">
        <v>0</v>
      </c>
      <c r="AL1493" s="32">
        <v>0</v>
      </c>
      <c r="AM1493" s="32">
        <v>0.8</v>
      </c>
      <c r="AN1493" s="42">
        <v>0.2</v>
      </c>
      <c r="AO1493" s="41" t="s">
        <v>98</v>
      </c>
      <c r="AP1493" s="17" t="s">
        <v>98</v>
      </c>
      <c r="AQ1493" s="32">
        <v>1</v>
      </c>
      <c r="AR1493" s="39">
        <f t="shared" si="365"/>
        <v>0</v>
      </c>
      <c r="AS1493" t="s">
        <v>98</v>
      </c>
      <c r="AT1493" s="39" t="s">
        <v>98</v>
      </c>
      <c r="AU1493">
        <v>0</v>
      </c>
      <c r="AV1493" s="17">
        <v>1</v>
      </c>
      <c r="AW1493" t="s">
        <v>98</v>
      </c>
      <c r="AX1493" s="17" t="s">
        <v>98</v>
      </c>
      <c r="AY1493" s="17" t="s">
        <v>233</v>
      </c>
      <c r="AZ1493">
        <v>1</v>
      </c>
      <c r="BA1493">
        <v>0</v>
      </c>
      <c r="BB1493">
        <v>0</v>
      </c>
      <c r="BC1493">
        <v>0</v>
      </c>
      <c r="BD1493">
        <v>0</v>
      </c>
      <c r="BE1493">
        <v>0</v>
      </c>
      <c r="BF1493" s="17">
        <v>0</v>
      </c>
      <c r="BG1493">
        <v>1</v>
      </c>
      <c r="BH1493">
        <v>0</v>
      </c>
      <c r="BI1493" s="17">
        <v>0</v>
      </c>
      <c r="BJ1493">
        <v>19465</v>
      </c>
      <c r="BK1493">
        <v>19566</v>
      </c>
      <c r="BL1493" s="24">
        <v>28</v>
      </c>
      <c r="BM1493">
        <v>1</v>
      </c>
      <c r="BN1493">
        <v>0</v>
      </c>
      <c r="BO1493">
        <v>0</v>
      </c>
      <c r="BP1493">
        <v>0</v>
      </c>
      <c r="BQ1493">
        <v>0</v>
      </c>
      <c r="BR1493">
        <v>0</v>
      </c>
      <c r="BS1493">
        <v>0</v>
      </c>
      <c r="BT1493" s="17">
        <v>0</v>
      </c>
      <c r="BU1493">
        <v>1</v>
      </c>
      <c r="BV1493">
        <v>0</v>
      </c>
      <c r="BW1493">
        <v>0</v>
      </c>
      <c r="BX1493" s="17">
        <v>0</v>
      </c>
      <c r="BY1493">
        <v>0</v>
      </c>
      <c r="BZ1493">
        <v>0</v>
      </c>
      <c r="CA1493">
        <v>0</v>
      </c>
      <c r="CB1493">
        <v>0</v>
      </c>
      <c r="CC1493" s="17">
        <v>0</v>
      </c>
      <c r="CD1493">
        <v>0</v>
      </c>
      <c r="CE1493">
        <v>0</v>
      </c>
      <c r="CF1493">
        <v>1</v>
      </c>
      <c r="CG1493">
        <v>0</v>
      </c>
      <c r="CH1493">
        <v>1</v>
      </c>
      <c r="CI1493">
        <v>0</v>
      </c>
      <c r="CJ1493">
        <v>0</v>
      </c>
      <c r="CK1493">
        <v>0</v>
      </c>
      <c r="CL1493">
        <v>0</v>
      </c>
      <c r="CM1493">
        <v>0</v>
      </c>
      <c r="CN1493">
        <v>0</v>
      </c>
      <c r="CO1493" s="17">
        <v>0</v>
      </c>
      <c r="CP1493">
        <v>1.02</v>
      </c>
      <c r="CQ1493">
        <v>662</v>
      </c>
      <c r="CR1493">
        <v>1</v>
      </c>
      <c r="CS1493">
        <v>0</v>
      </c>
      <c r="CT1493">
        <v>4</v>
      </c>
      <c r="CZ1493" s="33" t="s">
        <v>85</v>
      </c>
    </row>
    <row r="1494" spans="1:104" x14ac:dyDescent="0.25">
      <c r="A1494">
        <v>1493</v>
      </c>
      <c r="B1494">
        <v>92</v>
      </c>
      <c r="C1494" s="24" t="s">
        <v>4223</v>
      </c>
      <c r="D1494" s="12">
        <v>-2.2247475073574718</v>
      </c>
      <c r="E1494" s="13">
        <v>0.52584941082994785</v>
      </c>
      <c r="F1494" s="7">
        <v>-4.2307692307692308</v>
      </c>
      <c r="G1494" s="7">
        <f t="shared" si="360"/>
        <v>-2.7505969181874197</v>
      </c>
      <c r="H1494" s="15">
        <f t="shared" si="361"/>
        <v>-1.698898096527524</v>
      </c>
      <c r="I1494" s="11">
        <f t="shared" si="352"/>
        <v>-3.022448434194545E-2</v>
      </c>
      <c r="J1494" s="32">
        <f t="shared" si="353"/>
        <v>7.1439690262780162E-3</v>
      </c>
      <c r="K1494" s="32">
        <f t="shared" si="354"/>
        <v>139.97821047678823</v>
      </c>
      <c r="L1494" s="8">
        <v>0</v>
      </c>
      <c r="M1494" s="9">
        <v>1</v>
      </c>
      <c r="N1494" s="8">
        <v>0</v>
      </c>
      <c r="O1494" s="9">
        <v>0</v>
      </c>
      <c r="P1494" s="9">
        <v>0</v>
      </c>
      <c r="Q1494" s="9">
        <v>1</v>
      </c>
      <c r="R1494" s="9">
        <v>0</v>
      </c>
      <c r="S1494" s="8">
        <v>19597</v>
      </c>
      <c r="T1494" s="9">
        <v>20</v>
      </c>
      <c r="U1494" s="9">
        <f t="shared" si="362"/>
        <v>19576</v>
      </c>
      <c r="V1494" s="9">
        <f t="shared" si="363"/>
        <v>20</v>
      </c>
      <c r="W1494" s="7">
        <v>13</v>
      </c>
      <c r="X1494" s="7">
        <f t="shared" si="364"/>
        <v>9</v>
      </c>
      <c r="Y1494" s="9">
        <v>0</v>
      </c>
      <c r="Z1494" s="9">
        <v>1</v>
      </c>
      <c r="AA1494" s="9">
        <v>1</v>
      </c>
      <c r="AB1494" s="9">
        <v>0</v>
      </c>
      <c r="AC1494" s="9">
        <v>0</v>
      </c>
      <c r="AD1494" s="29">
        <v>0</v>
      </c>
      <c r="AE1494" s="9">
        <v>0</v>
      </c>
      <c r="AF1494" s="9">
        <v>0</v>
      </c>
      <c r="AG1494" s="29">
        <v>1</v>
      </c>
      <c r="AH1494" s="9">
        <v>0</v>
      </c>
      <c r="AI1494" s="29">
        <v>1</v>
      </c>
      <c r="AJ1494" s="20">
        <v>1982</v>
      </c>
      <c r="AK1494" s="32">
        <v>0</v>
      </c>
      <c r="AL1494" s="32">
        <v>0</v>
      </c>
      <c r="AM1494" s="32">
        <v>0.8</v>
      </c>
      <c r="AN1494" s="42">
        <v>0.2</v>
      </c>
      <c r="AO1494" s="41" t="s">
        <v>98</v>
      </c>
      <c r="AP1494" s="17" t="s">
        <v>98</v>
      </c>
      <c r="AQ1494" s="32">
        <v>1</v>
      </c>
      <c r="AR1494" s="39">
        <f t="shared" si="365"/>
        <v>0</v>
      </c>
      <c r="AS1494" t="s">
        <v>98</v>
      </c>
      <c r="AT1494" s="39" t="s">
        <v>98</v>
      </c>
      <c r="AU1494">
        <v>0</v>
      </c>
      <c r="AV1494" s="17">
        <v>1</v>
      </c>
      <c r="AW1494" t="s">
        <v>98</v>
      </c>
      <c r="AX1494" s="17" t="s">
        <v>98</v>
      </c>
      <c r="AY1494" s="17" t="s">
        <v>233</v>
      </c>
      <c r="AZ1494">
        <v>1</v>
      </c>
      <c r="BA1494">
        <v>0</v>
      </c>
      <c r="BB1494">
        <v>0</v>
      </c>
      <c r="BC1494">
        <v>0</v>
      </c>
      <c r="BD1494">
        <v>0</v>
      </c>
      <c r="BE1494">
        <v>0</v>
      </c>
      <c r="BF1494" s="17">
        <v>0</v>
      </c>
      <c r="BG1494">
        <v>1</v>
      </c>
      <c r="BH1494">
        <v>0</v>
      </c>
      <c r="BI1494" s="17">
        <v>0</v>
      </c>
      <c r="BJ1494">
        <v>19465</v>
      </c>
      <c r="BK1494">
        <v>19566</v>
      </c>
      <c r="BL1494" s="24">
        <v>28</v>
      </c>
      <c r="BM1494">
        <v>1</v>
      </c>
      <c r="BN1494">
        <v>0</v>
      </c>
      <c r="BO1494">
        <v>0</v>
      </c>
      <c r="BP1494">
        <v>0</v>
      </c>
      <c r="BQ1494">
        <v>0</v>
      </c>
      <c r="BR1494">
        <v>0</v>
      </c>
      <c r="BS1494">
        <v>0</v>
      </c>
      <c r="BT1494" s="17">
        <v>0</v>
      </c>
      <c r="BU1494">
        <v>1</v>
      </c>
      <c r="BV1494">
        <v>0</v>
      </c>
      <c r="BW1494">
        <v>0</v>
      </c>
      <c r="BX1494" s="17">
        <v>0</v>
      </c>
      <c r="BY1494">
        <v>0</v>
      </c>
      <c r="BZ1494">
        <v>0</v>
      </c>
      <c r="CA1494">
        <v>0</v>
      </c>
      <c r="CB1494">
        <v>0</v>
      </c>
      <c r="CC1494" s="17">
        <v>0</v>
      </c>
      <c r="CD1494">
        <v>0</v>
      </c>
      <c r="CE1494">
        <v>0</v>
      </c>
      <c r="CF1494">
        <v>1</v>
      </c>
      <c r="CG1494">
        <v>0</v>
      </c>
      <c r="CH1494">
        <v>1</v>
      </c>
      <c r="CI1494">
        <v>0</v>
      </c>
      <c r="CJ1494">
        <v>0</v>
      </c>
      <c r="CK1494">
        <v>0</v>
      </c>
      <c r="CL1494">
        <v>0</v>
      </c>
      <c r="CM1494">
        <v>0</v>
      </c>
      <c r="CN1494">
        <v>0</v>
      </c>
      <c r="CO1494" s="17">
        <v>0</v>
      </c>
      <c r="CP1494">
        <v>1.02</v>
      </c>
      <c r="CQ1494">
        <v>662</v>
      </c>
      <c r="CR1494">
        <v>1</v>
      </c>
      <c r="CS1494">
        <v>0</v>
      </c>
      <c r="CT1494">
        <v>4</v>
      </c>
      <c r="CZ1494" s="33" t="s">
        <v>85</v>
      </c>
    </row>
    <row r="1495" spans="1:104" x14ac:dyDescent="0.25">
      <c r="A1495">
        <v>1494</v>
      </c>
      <c r="B1495">
        <v>92</v>
      </c>
      <c r="C1495" s="24" t="s">
        <v>4223</v>
      </c>
      <c r="D1495" s="12">
        <v>3.9380026140558582</v>
      </c>
      <c r="E1495" s="13">
        <v>0.43940136529534313</v>
      </c>
      <c r="F1495" s="7">
        <v>8.962199312714775</v>
      </c>
      <c r="G1495" s="7">
        <f t="shared" si="360"/>
        <v>3.4986012487605151</v>
      </c>
      <c r="H1495" s="15">
        <f t="shared" si="361"/>
        <v>4.3774039793512012</v>
      </c>
      <c r="I1495" s="11">
        <f t="shared" si="352"/>
        <v>7.0235461697318702E-2</v>
      </c>
      <c r="J1495" s="32">
        <f t="shared" si="353"/>
        <v>7.8368555804907009E-3</v>
      </c>
      <c r="K1495" s="32">
        <f t="shared" si="354"/>
        <v>127.60219832166226</v>
      </c>
      <c r="L1495" s="8">
        <v>0</v>
      </c>
      <c r="M1495" s="9">
        <v>1</v>
      </c>
      <c r="N1495" s="8">
        <v>0</v>
      </c>
      <c r="O1495" s="9">
        <v>0</v>
      </c>
      <c r="P1495" s="9">
        <v>0</v>
      </c>
      <c r="Q1495" s="9">
        <v>1</v>
      </c>
      <c r="R1495" s="9">
        <v>0</v>
      </c>
      <c r="S1495" s="8">
        <v>16223</v>
      </c>
      <c r="T1495" s="9">
        <v>20</v>
      </c>
      <c r="U1495" s="9">
        <f t="shared" si="362"/>
        <v>16202</v>
      </c>
      <c r="V1495" s="9">
        <f t="shared" si="363"/>
        <v>20</v>
      </c>
      <c r="W1495" s="7">
        <v>18</v>
      </c>
      <c r="X1495" s="7">
        <f t="shared" si="364"/>
        <v>4</v>
      </c>
      <c r="Y1495" s="9">
        <v>0</v>
      </c>
      <c r="Z1495" s="9">
        <v>1</v>
      </c>
      <c r="AA1495" s="9">
        <v>1</v>
      </c>
      <c r="AB1495" s="9">
        <v>0</v>
      </c>
      <c r="AC1495" s="9">
        <v>0</v>
      </c>
      <c r="AD1495" s="29">
        <v>0</v>
      </c>
      <c r="AE1495" s="9">
        <v>0</v>
      </c>
      <c r="AF1495" s="9">
        <v>0</v>
      </c>
      <c r="AG1495" s="29">
        <v>1</v>
      </c>
      <c r="AH1495" s="9">
        <v>0</v>
      </c>
      <c r="AI1495" s="29">
        <v>1</v>
      </c>
      <c r="AJ1495" s="20">
        <v>1982</v>
      </c>
      <c r="AK1495" s="32">
        <v>0</v>
      </c>
      <c r="AL1495" s="32">
        <v>0</v>
      </c>
      <c r="AM1495" s="32">
        <v>0.8</v>
      </c>
      <c r="AN1495" s="42">
        <v>0.2</v>
      </c>
      <c r="AO1495" s="41" t="s">
        <v>98</v>
      </c>
      <c r="AP1495" s="17" t="s">
        <v>98</v>
      </c>
      <c r="AQ1495" s="32">
        <v>0</v>
      </c>
      <c r="AR1495" s="39">
        <f t="shared" si="365"/>
        <v>1</v>
      </c>
      <c r="AS1495" t="s">
        <v>98</v>
      </c>
      <c r="AT1495" s="39" t="s">
        <v>98</v>
      </c>
      <c r="AU1495">
        <v>0</v>
      </c>
      <c r="AV1495" s="17">
        <v>1</v>
      </c>
      <c r="AW1495" t="s">
        <v>98</v>
      </c>
      <c r="AX1495" s="17" t="s">
        <v>98</v>
      </c>
      <c r="AY1495" s="17" t="s">
        <v>233</v>
      </c>
      <c r="AZ1495">
        <v>1</v>
      </c>
      <c r="BA1495">
        <v>0</v>
      </c>
      <c r="BB1495">
        <v>0</v>
      </c>
      <c r="BC1495">
        <v>0</v>
      </c>
      <c r="BD1495">
        <v>0</v>
      </c>
      <c r="BE1495">
        <v>0</v>
      </c>
      <c r="BF1495" s="17">
        <v>0</v>
      </c>
      <c r="BG1495">
        <v>1</v>
      </c>
      <c r="BH1495">
        <v>0</v>
      </c>
      <c r="BI1495" s="17">
        <v>0</v>
      </c>
      <c r="BJ1495">
        <v>19465</v>
      </c>
      <c r="BK1495">
        <v>19566</v>
      </c>
      <c r="BL1495" s="24">
        <v>28</v>
      </c>
      <c r="BM1495">
        <v>1</v>
      </c>
      <c r="BN1495">
        <v>0</v>
      </c>
      <c r="BO1495">
        <v>0</v>
      </c>
      <c r="BP1495">
        <v>0</v>
      </c>
      <c r="BQ1495">
        <v>0</v>
      </c>
      <c r="BR1495">
        <v>0</v>
      </c>
      <c r="BS1495">
        <v>0</v>
      </c>
      <c r="BT1495" s="17">
        <v>0</v>
      </c>
      <c r="BU1495">
        <v>1</v>
      </c>
      <c r="BV1495">
        <v>0</v>
      </c>
      <c r="BW1495">
        <v>0</v>
      </c>
      <c r="BX1495" s="17">
        <v>0</v>
      </c>
      <c r="BY1495">
        <v>0</v>
      </c>
      <c r="BZ1495">
        <v>0</v>
      </c>
      <c r="CA1495">
        <v>0</v>
      </c>
      <c r="CB1495">
        <v>0</v>
      </c>
      <c r="CC1495" s="17">
        <v>0</v>
      </c>
      <c r="CD1495">
        <v>0</v>
      </c>
      <c r="CE1495">
        <v>0</v>
      </c>
      <c r="CF1495">
        <v>1</v>
      </c>
      <c r="CG1495">
        <v>0</v>
      </c>
      <c r="CH1495">
        <v>1</v>
      </c>
      <c r="CI1495">
        <v>0</v>
      </c>
      <c r="CJ1495">
        <v>0</v>
      </c>
      <c r="CK1495">
        <v>0</v>
      </c>
      <c r="CL1495">
        <v>0</v>
      </c>
      <c r="CM1495">
        <v>0</v>
      </c>
      <c r="CN1495">
        <v>0</v>
      </c>
      <c r="CO1495" s="17">
        <v>0</v>
      </c>
      <c r="CP1495">
        <v>1.02</v>
      </c>
      <c r="CQ1495">
        <v>662</v>
      </c>
      <c r="CR1495">
        <v>1</v>
      </c>
      <c r="CS1495">
        <v>0</v>
      </c>
      <c r="CT1495">
        <v>4</v>
      </c>
      <c r="CZ1495" s="33" t="s">
        <v>85</v>
      </c>
    </row>
    <row r="1496" spans="1:104" x14ac:dyDescent="0.25">
      <c r="A1496">
        <v>1495</v>
      </c>
      <c r="B1496">
        <v>92</v>
      </c>
      <c r="C1496" s="24" t="s">
        <v>4223</v>
      </c>
      <c r="D1496" s="12">
        <v>2.8056418685278079</v>
      </c>
      <c r="E1496" s="13">
        <v>0.47335961226479722</v>
      </c>
      <c r="F1496" s="7">
        <v>5.9270833333333339</v>
      </c>
      <c r="G1496" s="7">
        <f t="shared" si="360"/>
        <v>2.3322822562630106</v>
      </c>
      <c r="H1496" s="15">
        <f t="shared" si="361"/>
        <v>3.2790014807926053</v>
      </c>
      <c r="I1496" s="11">
        <f t="shared" si="352"/>
        <v>4.6514289892701739E-2</v>
      </c>
      <c r="J1496" s="32">
        <f t="shared" si="353"/>
        <v>7.8477536550076755E-3</v>
      </c>
      <c r="K1496" s="32">
        <f t="shared" si="354"/>
        <v>127.4249987908192</v>
      </c>
      <c r="L1496" s="8">
        <v>0</v>
      </c>
      <c r="M1496" s="9">
        <v>1</v>
      </c>
      <c r="N1496" s="8">
        <v>0</v>
      </c>
      <c r="O1496" s="9">
        <v>0</v>
      </c>
      <c r="P1496" s="9">
        <v>0</v>
      </c>
      <c r="Q1496" s="9">
        <v>1</v>
      </c>
      <c r="R1496" s="9">
        <v>0</v>
      </c>
      <c r="S1496" s="8">
        <v>16223</v>
      </c>
      <c r="T1496" s="9">
        <v>20</v>
      </c>
      <c r="U1496" s="9">
        <f t="shared" si="362"/>
        <v>16202</v>
      </c>
      <c r="V1496" s="9">
        <f t="shared" si="363"/>
        <v>20</v>
      </c>
      <c r="W1496" s="7">
        <v>13</v>
      </c>
      <c r="X1496" s="7">
        <f t="shared" si="364"/>
        <v>9</v>
      </c>
      <c r="Y1496" s="9">
        <v>0</v>
      </c>
      <c r="Z1496" s="9">
        <v>1</v>
      </c>
      <c r="AA1496" s="9">
        <v>1</v>
      </c>
      <c r="AB1496" s="9">
        <v>0</v>
      </c>
      <c r="AC1496" s="9">
        <v>0</v>
      </c>
      <c r="AD1496" s="29">
        <v>0</v>
      </c>
      <c r="AE1496" s="9">
        <v>0</v>
      </c>
      <c r="AF1496" s="9">
        <v>0</v>
      </c>
      <c r="AG1496" s="29">
        <v>1</v>
      </c>
      <c r="AH1496" s="9">
        <v>0</v>
      </c>
      <c r="AI1496" s="29">
        <v>1</v>
      </c>
      <c r="AJ1496" s="20">
        <v>1982</v>
      </c>
      <c r="AK1496" s="32">
        <v>0</v>
      </c>
      <c r="AL1496" s="32">
        <v>0</v>
      </c>
      <c r="AM1496" s="32">
        <v>0.8</v>
      </c>
      <c r="AN1496" s="42">
        <v>0.2</v>
      </c>
      <c r="AO1496" s="41" t="s">
        <v>98</v>
      </c>
      <c r="AP1496" s="17" t="s">
        <v>98</v>
      </c>
      <c r="AQ1496" s="32">
        <v>0</v>
      </c>
      <c r="AR1496" s="39">
        <f t="shared" si="365"/>
        <v>1</v>
      </c>
      <c r="AS1496" t="s">
        <v>98</v>
      </c>
      <c r="AT1496" s="39" t="s">
        <v>98</v>
      </c>
      <c r="AU1496">
        <v>0</v>
      </c>
      <c r="AV1496" s="17">
        <v>1</v>
      </c>
      <c r="AW1496" t="s">
        <v>98</v>
      </c>
      <c r="AX1496" s="17" t="s">
        <v>98</v>
      </c>
      <c r="AY1496" s="17" t="s">
        <v>233</v>
      </c>
      <c r="AZ1496">
        <v>1</v>
      </c>
      <c r="BA1496">
        <v>0</v>
      </c>
      <c r="BB1496">
        <v>0</v>
      </c>
      <c r="BC1496">
        <v>0</v>
      </c>
      <c r="BD1496">
        <v>0</v>
      </c>
      <c r="BE1496">
        <v>0</v>
      </c>
      <c r="BF1496" s="17">
        <v>0</v>
      </c>
      <c r="BG1496">
        <v>1</v>
      </c>
      <c r="BH1496">
        <v>0</v>
      </c>
      <c r="BI1496" s="17">
        <v>0</v>
      </c>
      <c r="BJ1496">
        <v>19465</v>
      </c>
      <c r="BK1496">
        <v>19566</v>
      </c>
      <c r="BL1496" s="24">
        <v>28</v>
      </c>
      <c r="BM1496">
        <v>1</v>
      </c>
      <c r="BN1496">
        <v>0</v>
      </c>
      <c r="BO1496">
        <v>0</v>
      </c>
      <c r="BP1496">
        <v>0</v>
      </c>
      <c r="BQ1496">
        <v>0</v>
      </c>
      <c r="BR1496">
        <v>0</v>
      </c>
      <c r="BS1496">
        <v>0</v>
      </c>
      <c r="BT1496" s="17">
        <v>0</v>
      </c>
      <c r="BU1496">
        <v>1</v>
      </c>
      <c r="BV1496">
        <v>0</v>
      </c>
      <c r="BW1496">
        <v>0</v>
      </c>
      <c r="BX1496" s="17">
        <v>0</v>
      </c>
      <c r="BY1496">
        <v>0</v>
      </c>
      <c r="BZ1496">
        <v>0</v>
      </c>
      <c r="CA1496">
        <v>0</v>
      </c>
      <c r="CB1496">
        <v>0</v>
      </c>
      <c r="CC1496" s="17">
        <v>0</v>
      </c>
      <c r="CD1496">
        <v>0</v>
      </c>
      <c r="CE1496">
        <v>0</v>
      </c>
      <c r="CF1496">
        <v>1</v>
      </c>
      <c r="CG1496">
        <v>0</v>
      </c>
      <c r="CH1496">
        <v>1</v>
      </c>
      <c r="CI1496">
        <v>0</v>
      </c>
      <c r="CJ1496">
        <v>0</v>
      </c>
      <c r="CK1496">
        <v>0</v>
      </c>
      <c r="CL1496">
        <v>0</v>
      </c>
      <c r="CM1496">
        <v>0</v>
      </c>
      <c r="CN1496">
        <v>0</v>
      </c>
      <c r="CO1496" s="17">
        <v>0</v>
      </c>
      <c r="CP1496">
        <v>1.02</v>
      </c>
      <c r="CQ1496">
        <v>662</v>
      </c>
      <c r="CR1496">
        <v>1</v>
      </c>
      <c r="CS1496">
        <v>0</v>
      </c>
      <c r="CT1496">
        <v>4</v>
      </c>
      <c r="CZ1496" s="33" t="s">
        <v>85</v>
      </c>
    </row>
    <row r="1497" spans="1:104" x14ac:dyDescent="0.25">
      <c r="A1497">
        <v>1496</v>
      </c>
      <c r="B1497">
        <v>93</v>
      </c>
      <c r="C1497" s="24" t="s">
        <v>4224</v>
      </c>
      <c r="D1497" s="12">
        <v>6.13</v>
      </c>
      <c r="E1497" s="13">
        <v>0.1</v>
      </c>
      <c r="F1497" s="7">
        <f>D1497-E1497</f>
        <v>6.03</v>
      </c>
      <c r="G1497" s="7">
        <f t="shared" si="360"/>
        <v>6.03</v>
      </c>
      <c r="H1497" s="15">
        <f t="shared" si="361"/>
        <v>6.2299999999999995</v>
      </c>
      <c r="I1497" s="11">
        <f t="shared" si="352"/>
        <v>3.2522284557324282E-2</v>
      </c>
      <c r="J1497" s="32">
        <f t="shared" si="353"/>
        <v>5.3934136910985539E-3</v>
      </c>
      <c r="K1497" s="32">
        <f t="shared" si="354"/>
        <v>185.4113289418961</v>
      </c>
      <c r="L1497" s="8">
        <v>0</v>
      </c>
      <c r="M1497" s="9">
        <v>1</v>
      </c>
      <c r="N1497" s="8">
        <v>0</v>
      </c>
      <c r="O1497" s="9">
        <v>0</v>
      </c>
      <c r="P1497" s="9">
        <v>0</v>
      </c>
      <c r="Q1497" s="9">
        <v>0</v>
      </c>
      <c r="R1497" s="9">
        <v>1</v>
      </c>
      <c r="S1497" s="8">
        <v>34363</v>
      </c>
      <c r="T1497" s="9">
        <v>21</v>
      </c>
      <c r="U1497" s="9">
        <f t="shared" si="362"/>
        <v>34341</v>
      </c>
      <c r="V1497" s="9">
        <f t="shared" si="363"/>
        <v>3</v>
      </c>
      <c r="W1497" s="7">
        <v>10.15</v>
      </c>
      <c r="X1497" s="7">
        <f t="shared" si="364"/>
        <v>22.590000000000003</v>
      </c>
      <c r="Y1497" s="9">
        <v>1</v>
      </c>
      <c r="Z1497" s="9">
        <v>0</v>
      </c>
      <c r="AA1497" s="9">
        <v>0</v>
      </c>
      <c r="AB1497" s="9">
        <v>0</v>
      </c>
      <c r="AC1497" s="9">
        <v>0</v>
      </c>
      <c r="AD1497" s="29">
        <v>1</v>
      </c>
      <c r="AE1497" s="9">
        <v>0</v>
      </c>
      <c r="AF1497" s="9">
        <v>1</v>
      </c>
      <c r="AG1497" s="29">
        <v>0</v>
      </c>
      <c r="AH1497" s="9">
        <v>0</v>
      </c>
      <c r="AI1497" s="29">
        <v>1</v>
      </c>
      <c r="AJ1497" s="20">
        <v>1982</v>
      </c>
      <c r="AK1497" s="32" t="s">
        <v>98</v>
      </c>
      <c r="AL1497" s="32" t="s">
        <v>98</v>
      </c>
      <c r="AM1497" s="32" t="s">
        <v>98</v>
      </c>
      <c r="AN1497" s="42" t="s">
        <v>98</v>
      </c>
      <c r="AO1497" s="41">
        <v>1</v>
      </c>
      <c r="AP1497" s="17">
        <v>0</v>
      </c>
      <c r="AQ1497" s="32">
        <v>1</v>
      </c>
      <c r="AR1497" s="39">
        <v>0</v>
      </c>
      <c r="AS1497" t="s">
        <v>98</v>
      </c>
      <c r="AT1497" s="39" t="s">
        <v>98</v>
      </c>
      <c r="AU1497">
        <v>1</v>
      </c>
      <c r="AV1497" s="17">
        <v>0</v>
      </c>
      <c r="AW1497" t="s">
        <v>98</v>
      </c>
      <c r="AX1497" s="17" t="s">
        <v>98</v>
      </c>
      <c r="AY1497" s="17" t="s">
        <v>329</v>
      </c>
      <c r="AZ1497">
        <v>1</v>
      </c>
      <c r="BA1497">
        <v>0</v>
      </c>
      <c r="BB1497">
        <v>1</v>
      </c>
      <c r="BC1497">
        <v>0</v>
      </c>
      <c r="BD1497">
        <v>0</v>
      </c>
      <c r="BE1497">
        <v>0</v>
      </c>
      <c r="BF1497" s="17">
        <v>0</v>
      </c>
      <c r="BG1497">
        <v>1</v>
      </c>
      <c r="BH1497">
        <v>0</v>
      </c>
      <c r="BI1497" s="17">
        <v>0</v>
      </c>
      <c r="BJ1497">
        <v>13531</v>
      </c>
      <c r="BK1497">
        <v>245</v>
      </c>
      <c r="BL1497" s="24">
        <v>38.74</v>
      </c>
      <c r="BM1497">
        <v>1</v>
      </c>
      <c r="BN1497">
        <v>0</v>
      </c>
      <c r="BO1497">
        <v>0</v>
      </c>
      <c r="BP1497">
        <v>0</v>
      </c>
      <c r="BQ1497">
        <v>0</v>
      </c>
      <c r="BR1497">
        <v>0</v>
      </c>
      <c r="BS1497">
        <v>0</v>
      </c>
      <c r="BT1497" s="17">
        <v>0</v>
      </c>
      <c r="BU1497">
        <v>0</v>
      </c>
      <c r="BV1497">
        <v>1</v>
      </c>
      <c r="BW1497">
        <v>0</v>
      </c>
      <c r="BX1497" s="17">
        <v>0</v>
      </c>
      <c r="BY1497">
        <v>0</v>
      </c>
      <c r="BZ1497">
        <v>0</v>
      </c>
      <c r="CA1497">
        <v>0</v>
      </c>
      <c r="CB1497">
        <v>0</v>
      </c>
      <c r="CC1497" s="17">
        <v>0</v>
      </c>
      <c r="CD1497">
        <v>1</v>
      </c>
      <c r="CE1497">
        <v>1</v>
      </c>
      <c r="CF1497">
        <v>0</v>
      </c>
      <c r="CG1497">
        <v>0</v>
      </c>
      <c r="CH1497">
        <v>0</v>
      </c>
      <c r="CI1497">
        <v>0</v>
      </c>
      <c r="CJ1497">
        <v>0</v>
      </c>
      <c r="CK1497">
        <v>0</v>
      </c>
      <c r="CL1497">
        <v>0</v>
      </c>
      <c r="CM1497">
        <v>0</v>
      </c>
      <c r="CN1497">
        <v>1</v>
      </c>
      <c r="CO1497" s="17">
        <v>0</v>
      </c>
      <c r="CP1497">
        <v>3.0070000000000001</v>
      </c>
      <c r="CQ1497">
        <v>888</v>
      </c>
      <c r="CR1497">
        <v>1</v>
      </c>
      <c r="CS1497">
        <v>0</v>
      </c>
      <c r="CT1497">
        <v>4</v>
      </c>
      <c r="CZ1497" s="33" t="s">
        <v>85</v>
      </c>
    </row>
    <row r="1498" spans="1:104" x14ac:dyDescent="0.25">
      <c r="A1498">
        <v>1497</v>
      </c>
      <c r="B1498">
        <v>93</v>
      </c>
      <c r="C1498" s="24" t="s">
        <v>4224</v>
      </c>
      <c r="D1498" s="12">
        <v>15.25</v>
      </c>
      <c r="E1498" s="13">
        <v>1.5</v>
      </c>
      <c r="F1498" s="7">
        <f>D1498-E1498</f>
        <v>13.75</v>
      </c>
      <c r="G1498" s="7">
        <f t="shared" si="360"/>
        <v>13.75</v>
      </c>
      <c r="H1498" s="15">
        <f t="shared" si="361"/>
        <v>16.75</v>
      </c>
      <c r="I1498" s="11">
        <f t="shared" si="352"/>
        <v>7.3995279667558991E-2</v>
      </c>
      <c r="J1498" s="32">
        <f t="shared" si="353"/>
        <v>5.3814748849133811E-3</v>
      </c>
      <c r="K1498" s="32">
        <f t="shared" si="354"/>
        <v>185.82266411823935</v>
      </c>
      <c r="L1498" s="8">
        <v>0</v>
      </c>
      <c r="M1498" s="9">
        <v>1</v>
      </c>
      <c r="N1498" s="8">
        <v>0</v>
      </c>
      <c r="O1498" s="9">
        <v>0</v>
      </c>
      <c r="P1498" s="9">
        <v>0</v>
      </c>
      <c r="Q1498" s="9">
        <v>0</v>
      </c>
      <c r="R1498" s="9">
        <v>1</v>
      </c>
      <c r="S1498" s="8">
        <v>34363</v>
      </c>
      <c r="T1498" s="9">
        <v>21</v>
      </c>
      <c r="U1498" s="9">
        <f t="shared" si="362"/>
        <v>34341</v>
      </c>
      <c r="V1498" s="9">
        <f t="shared" si="363"/>
        <v>3</v>
      </c>
      <c r="W1498" s="7">
        <v>10.15</v>
      </c>
      <c r="X1498" s="7">
        <f t="shared" si="364"/>
        <v>22.590000000000003</v>
      </c>
      <c r="Y1498" s="9">
        <v>1</v>
      </c>
      <c r="Z1498" s="9">
        <v>0</v>
      </c>
      <c r="AA1498" s="9">
        <v>0</v>
      </c>
      <c r="AB1498" s="9">
        <v>0</v>
      </c>
      <c r="AC1498" s="9">
        <v>0</v>
      </c>
      <c r="AD1498" s="29">
        <v>1</v>
      </c>
      <c r="AE1498" s="9">
        <v>0</v>
      </c>
      <c r="AF1498" s="9">
        <v>1</v>
      </c>
      <c r="AG1498" s="29">
        <v>0</v>
      </c>
      <c r="AH1498" s="9">
        <v>0</v>
      </c>
      <c r="AI1498" s="29">
        <v>1</v>
      </c>
      <c r="AJ1498" s="20">
        <v>1982</v>
      </c>
      <c r="AK1498" s="32" t="s">
        <v>98</v>
      </c>
      <c r="AL1498" s="32" t="s">
        <v>98</v>
      </c>
      <c r="AM1498" s="32" t="s">
        <v>98</v>
      </c>
      <c r="AN1498" s="42" t="s">
        <v>98</v>
      </c>
      <c r="AO1498" s="41">
        <v>1</v>
      </c>
      <c r="AP1498" s="17">
        <v>0</v>
      </c>
      <c r="AQ1498" s="32">
        <v>1</v>
      </c>
      <c r="AR1498" s="39">
        <v>0</v>
      </c>
      <c r="AS1498" t="s">
        <v>98</v>
      </c>
      <c r="AT1498" s="39" t="s">
        <v>98</v>
      </c>
      <c r="AU1498">
        <v>1</v>
      </c>
      <c r="AV1498" s="17">
        <v>0</v>
      </c>
      <c r="AW1498" t="s">
        <v>98</v>
      </c>
      <c r="AX1498" s="17" t="s">
        <v>98</v>
      </c>
      <c r="AY1498" s="17" t="s">
        <v>329</v>
      </c>
      <c r="AZ1498">
        <v>1</v>
      </c>
      <c r="BA1498">
        <v>0</v>
      </c>
      <c r="BB1498">
        <v>1</v>
      </c>
      <c r="BC1498">
        <v>0</v>
      </c>
      <c r="BD1498">
        <v>0</v>
      </c>
      <c r="BE1498">
        <v>0</v>
      </c>
      <c r="BF1498" s="17">
        <v>0</v>
      </c>
      <c r="BG1498">
        <v>1</v>
      </c>
      <c r="BH1498">
        <v>0</v>
      </c>
      <c r="BI1498" s="17">
        <v>0</v>
      </c>
      <c r="BJ1498">
        <v>13531</v>
      </c>
      <c r="BK1498">
        <v>245</v>
      </c>
      <c r="BL1498" s="24">
        <v>38.74</v>
      </c>
      <c r="BM1498">
        <v>0</v>
      </c>
      <c r="BN1498">
        <v>0</v>
      </c>
      <c r="BO1498">
        <v>0</v>
      </c>
      <c r="BP1498">
        <v>0</v>
      </c>
      <c r="BQ1498">
        <v>0</v>
      </c>
      <c r="BR1498">
        <v>0</v>
      </c>
      <c r="BS1498">
        <v>0</v>
      </c>
      <c r="BT1498" s="17">
        <v>1</v>
      </c>
      <c r="BU1498">
        <v>0</v>
      </c>
      <c r="BV1498">
        <v>1</v>
      </c>
      <c r="BW1498">
        <v>0</v>
      </c>
      <c r="BX1498" s="17">
        <v>0</v>
      </c>
      <c r="BY1498">
        <v>0</v>
      </c>
      <c r="BZ1498">
        <v>0</v>
      </c>
      <c r="CA1498">
        <v>0</v>
      </c>
      <c r="CB1498">
        <v>0</v>
      </c>
      <c r="CC1498" s="17">
        <v>1</v>
      </c>
      <c r="CD1498">
        <v>1</v>
      </c>
      <c r="CE1498">
        <v>1</v>
      </c>
      <c r="CF1498">
        <v>0</v>
      </c>
      <c r="CG1498">
        <v>0</v>
      </c>
      <c r="CH1498">
        <v>0</v>
      </c>
      <c r="CI1498">
        <v>0</v>
      </c>
      <c r="CJ1498">
        <v>0</v>
      </c>
      <c r="CK1498">
        <v>0</v>
      </c>
      <c r="CL1498">
        <v>0</v>
      </c>
      <c r="CM1498">
        <v>0</v>
      </c>
      <c r="CN1498">
        <v>1</v>
      </c>
      <c r="CO1498" s="17">
        <v>0</v>
      </c>
      <c r="CP1498">
        <v>3.0070000000000001</v>
      </c>
      <c r="CQ1498">
        <v>888</v>
      </c>
      <c r="CR1498">
        <v>1</v>
      </c>
      <c r="CS1498">
        <v>0</v>
      </c>
      <c r="CT1498">
        <v>4</v>
      </c>
      <c r="CZ1498" s="33" t="s">
        <v>85</v>
      </c>
    </row>
    <row r="1499" spans="1:104" x14ac:dyDescent="0.25">
      <c r="A1499">
        <v>1498</v>
      </c>
      <c r="B1499">
        <v>93</v>
      </c>
      <c r="C1499" s="24" t="s">
        <v>4224</v>
      </c>
      <c r="D1499" s="12">
        <v>16.88</v>
      </c>
      <c r="E1499" s="13">
        <v>0.7</v>
      </c>
      <c r="F1499" s="7">
        <f>D1499-E1499</f>
        <v>16.18</v>
      </c>
      <c r="G1499" s="7">
        <f t="shared" si="360"/>
        <v>16.18</v>
      </c>
      <c r="H1499" s="15">
        <f t="shared" si="361"/>
        <v>17.579999999999998</v>
      </c>
      <c r="I1499" s="11">
        <f t="shared" si="352"/>
        <v>8.6980709059255062E-2</v>
      </c>
      <c r="J1499" s="32">
        <f t="shared" si="353"/>
        <v>5.3758163819069881E-3</v>
      </c>
      <c r="K1499" s="32">
        <f t="shared" si="354"/>
        <v>186.01825824364659</v>
      </c>
      <c r="L1499" s="8">
        <v>0</v>
      </c>
      <c r="M1499" s="9">
        <v>1</v>
      </c>
      <c r="N1499" s="8">
        <v>0</v>
      </c>
      <c r="O1499" s="9">
        <v>0</v>
      </c>
      <c r="P1499" s="9">
        <v>0</v>
      </c>
      <c r="Q1499" s="9">
        <v>0</v>
      </c>
      <c r="R1499" s="9">
        <v>1</v>
      </c>
      <c r="S1499" s="8">
        <v>34363</v>
      </c>
      <c r="T1499" s="9">
        <v>21</v>
      </c>
      <c r="U1499" s="9">
        <f t="shared" si="362"/>
        <v>34341</v>
      </c>
      <c r="V1499" s="9">
        <f t="shared" si="363"/>
        <v>3</v>
      </c>
      <c r="W1499" s="7">
        <v>10.15</v>
      </c>
      <c r="X1499" s="7">
        <f t="shared" si="364"/>
        <v>22.590000000000003</v>
      </c>
      <c r="Y1499" s="9">
        <v>1</v>
      </c>
      <c r="Z1499" s="9">
        <v>0</v>
      </c>
      <c r="AA1499" s="9">
        <v>0</v>
      </c>
      <c r="AB1499" s="9">
        <v>0</v>
      </c>
      <c r="AC1499" s="9">
        <v>0</v>
      </c>
      <c r="AD1499" s="29">
        <v>1</v>
      </c>
      <c r="AE1499" s="9">
        <v>0</v>
      </c>
      <c r="AF1499" s="9">
        <v>1</v>
      </c>
      <c r="AG1499" s="29">
        <v>0</v>
      </c>
      <c r="AH1499" s="9">
        <v>0</v>
      </c>
      <c r="AI1499" s="29">
        <v>1</v>
      </c>
      <c r="AJ1499" s="20">
        <v>1982</v>
      </c>
      <c r="AK1499" s="32" t="s">
        <v>98</v>
      </c>
      <c r="AL1499" s="32" t="s">
        <v>98</v>
      </c>
      <c r="AM1499" s="32" t="s">
        <v>98</v>
      </c>
      <c r="AN1499" s="42" t="s">
        <v>98</v>
      </c>
      <c r="AO1499" s="41">
        <v>1</v>
      </c>
      <c r="AP1499" s="17">
        <v>0</v>
      </c>
      <c r="AQ1499" s="32">
        <v>1</v>
      </c>
      <c r="AR1499" s="39">
        <v>0</v>
      </c>
      <c r="AS1499" t="s">
        <v>98</v>
      </c>
      <c r="AT1499" s="39" t="s">
        <v>98</v>
      </c>
      <c r="AU1499">
        <v>1</v>
      </c>
      <c r="AV1499" s="17">
        <v>0</v>
      </c>
      <c r="AW1499" t="s">
        <v>98</v>
      </c>
      <c r="AX1499" s="17" t="s">
        <v>98</v>
      </c>
      <c r="AY1499" s="17" t="s">
        <v>329</v>
      </c>
      <c r="AZ1499">
        <v>1</v>
      </c>
      <c r="BA1499">
        <v>0</v>
      </c>
      <c r="BB1499">
        <v>1</v>
      </c>
      <c r="BC1499">
        <v>0</v>
      </c>
      <c r="BD1499">
        <v>0</v>
      </c>
      <c r="BE1499">
        <v>0</v>
      </c>
      <c r="BF1499" s="17">
        <v>0</v>
      </c>
      <c r="BG1499">
        <v>1</v>
      </c>
      <c r="BH1499">
        <v>0</v>
      </c>
      <c r="BI1499" s="17">
        <v>0</v>
      </c>
      <c r="BJ1499">
        <v>13531</v>
      </c>
      <c r="BK1499">
        <v>245</v>
      </c>
      <c r="BL1499" s="24">
        <v>38.74</v>
      </c>
      <c r="BM1499">
        <v>0</v>
      </c>
      <c r="BN1499">
        <v>0</v>
      </c>
      <c r="BO1499">
        <v>0</v>
      </c>
      <c r="BP1499">
        <v>0</v>
      </c>
      <c r="BQ1499">
        <v>0</v>
      </c>
      <c r="BR1499">
        <v>1</v>
      </c>
      <c r="BS1499">
        <v>0</v>
      </c>
      <c r="BT1499" s="17">
        <v>0</v>
      </c>
      <c r="BU1499">
        <v>0</v>
      </c>
      <c r="BV1499">
        <v>1</v>
      </c>
      <c r="BW1499">
        <v>0</v>
      </c>
      <c r="BX1499" s="17">
        <v>0</v>
      </c>
      <c r="BY1499">
        <v>0</v>
      </c>
      <c r="BZ1499">
        <v>0</v>
      </c>
      <c r="CA1499">
        <v>0</v>
      </c>
      <c r="CB1499">
        <v>0</v>
      </c>
      <c r="CC1499" s="17">
        <v>0</v>
      </c>
      <c r="CD1499">
        <v>1</v>
      </c>
      <c r="CE1499">
        <v>1</v>
      </c>
      <c r="CF1499">
        <v>0</v>
      </c>
      <c r="CG1499">
        <v>0</v>
      </c>
      <c r="CH1499">
        <v>0</v>
      </c>
      <c r="CI1499">
        <v>0</v>
      </c>
      <c r="CJ1499">
        <v>0</v>
      </c>
      <c r="CK1499">
        <v>0</v>
      </c>
      <c r="CL1499">
        <v>0</v>
      </c>
      <c r="CM1499">
        <v>0</v>
      </c>
      <c r="CN1499">
        <v>1</v>
      </c>
      <c r="CO1499" s="17">
        <v>0</v>
      </c>
      <c r="CP1499">
        <v>3.0070000000000001</v>
      </c>
      <c r="CQ1499">
        <v>888</v>
      </c>
      <c r="CR1499">
        <v>1</v>
      </c>
      <c r="CS1499">
        <v>0</v>
      </c>
      <c r="CT1499">
        <v>4</v>
      </c>
      <c r="CZ1499" s="33" t="s">
        <v>85</v>
      </c>
    </row>
    <row r="1500" spans="1:104" x14ac:dyDescent="0.25">
      <c r="A1500">
        <v>1499</v>
      </c>
      <c r="B1500">
        <v>94</v>
      </c>
      <c r="C1500" s="24" t="s">
        <v>4227</v>
      </c>
      <c r="D1500" s="12">
        <v>4.95</v>
      </c>
      <c r="E1500" s="13">
        <v>0.05</v>
      </c>
      <c r="F1500" s="7">
        <f t="shared" ref="F1500:F1535" si="366">D1500/E1500</f>
        <v>99</v>
      </c>
      <c r="G1500" s="7">
        <f t="shared" si="360"/>
        <v>4.9000000000000004</v>
      </c>
      <c r="H1500" s="15">
        <f t="shared" si="361"/>
        <v>5</v>
      </c>
      <c r="I1500" s="11">
        <f t="shared" si="352"/>
        <v>0.35346324209475505</v>
      </c>
      <c r="J1500" s="32">
        <f t="shared" si="353"/>
        <v>3.5703357787348999E-3</v>
      </c>
      <c r="K1500" s="32">
        <f t="shared" si="354"/>
        <v>280.08570117019536</v>
      </c>
      <c r="L1500" s="8">
        <v>0</v>
      </c>
      <c r="M1500" s="9">
        <v>1</v>
      </c>
      <c r="N1500" s="8">
        <v>0</v>
      </c>
      <c r="O1500" s="9">
        <v>0</v>
      </c>
      <c r="P1500" s="9">
        <v>0</v>
      </c>
      <c r="Q1500" s="9">
        <v>0</v>
      </c>
      <c r="R1500" s="9">
        <v>1</v>
      </c>
      <c r="S1500" s="8">
        <v>68676</v>
      </c>
      <c r="T1500" s="9">
        <v>28</v>
      </c>
      <c r="U1500" s="9">
        <f t="shared" si="362"/>
        <v>68647</v>
      </c>
      <c r="V1500" s="9">
        <f t="shared" si="363"/>
        <v>8</v>
      </c>
      <c r="W1500" s="7">
        <v>9.43</v>
      </c>
      <c r="X1500" s="7">
        <f t="shared" si="364"/>
        <v>20.07</v>
      </c>
      <c r="Y1500" s="9">
        <v>1</v>
      </c>
      <c r="Z1500" s="9">
        <v>0</v>
      </c>
      <c r="AA1500" s="9">
        <v>1</v>
      </c>
      <c r="AB1500" s="9">
        <v>0</v>
      </c>
      <c r="AC1500" s="9">
        <v>0</v>
      </c>
      <c r="AD1500" s="29">
        <v>0</v>
      </c>
      <c r="AE1500" s="9">
        <v>0</v>
      </c>
      <c r="AF1500" s="9">
        <v>1</v>
      </c>
      <c r="AG1500" s="29">
        <v>0</v>
      </c>
      <c r="AH1500" s="9">
        <v>0</v>
      </c>
      <c r="AI1500" s="29">
        <v>1</v>
      </c>
      <c r="AJ1500" s="20">
        <v>1984</v>
      </c>
      <c r="AK1500" s="32">
        <v>0.13719999999999999</v>
      </c>
      <c r="AL1500" s="32">
        <f t="shared" ref="AL1500:AL1507" si="367">1-SUM(AK1500,AM1500,AN1500)</f>
        <v>0.2238</v>
      </c>
      <c r="AM1500" s="32">
        <v>0.28599999999999998</v>
      </c>
      <c r="AN1500" s="42">
        <v>0.35299999999999998</v>
      </c>
      <c r="AO1500" s="41">
        <v>1</v>
      </c>
      <c r="AP1500" s="17">
        <v>0</v>
      </c>
      <c r="AQ1500" s="32">
        <v>1</v>
      </c>
      <c r="AR1500" s="39">
        <v>0</v>
      </c>
      <c r="AS1500" t="s">
        <v>98</v>
      </c>
      <c r="AT1500" s="39" t="s">
        <v>98</v>
      </c>
      <c r="AU1500">
        <v>1</v>
      </c>
      <c r="AV1500" s="17">
        <v>0</v>
      </c>
      <c r="AW1500" t="s">
        <v>98</v>
      </c>
      <c r="AX1500" s="17" t="s">
        <v>98</v>
      </c>
      <c r="AY1500" s="17" t="s">
        <v>329</v>
      </c>
      <c r="AZ1500">
        <v>1</v>
      </c>
      <c r="BA1500">
        <v>0</v>
      </c>
      <c r="BB1500">
        <v>1</v>
      </c>
      <c r="BC1500">
        <v>0</v>
      </c>
      <c r="BD1500">
        <v>0</v>
      </c>
      <c r="BE1500">
        <v>0</v>
      </c>
      <c r="BF1500" s="17">
        <v>0</v>
      </c>
      <c r="BG1500">
        <v>1</v>
      </c>
      <c r="BH1500">
        <v>0</v>
      </c>
      <c r="BI1500" s="17">
        <v>0</v>
      </c>
      <c r="BJ1500">
        <v>14398</v>
      </c>
      <c r="BK1500">
        <v>243</v>
      </c>
      <c r="BL1500" s="24">
        <v>35.5</v>
      </c>
      <c r="BM1500">
        <v>1</v>
      </c>
      <c r="BN1500">
        <v>0</v>
      </c>
      <c r="BO1500">
        <v>0</v>
      </c>
      <c r="BP1500">
        <v>0</v>
      </c>
      <c r="BQ1500">
        <v>0</v>
      </c>
      <c r="BR1500">
        <v>0</v>
      </c>
      <c r="BS1500">
        <v>0</v>
      </c>
      <c r="BT1500" s="17">
        <v>0</v>
      </c>
      <c r="BU1500">
        <v>0</v>
      </c>
      <c r="BV1500">
        <v>0</v>
      </c>
      <c r="BW1500">
        <v>0</v>
      </c>
      <c r="BX1500" s="17">
        <v>1</v>
      </c>
      <c r="BY1500">
        <v>0</v>
      </c>
      <c r="BZ1500">
        <v>0</v>
      </c>
      <c r="CA1500">
        <v>0</v>
      </c>
      <c r="CB1500">
        <v>0</v>
      </c>
      <c r="CC1500" s="17">
        <v>0</v>
      </c>
      <c r="CD1500">
        <v>1</v>
      </c>
      <c r="CE1500">
        <v>1</v>
      </c>
      <c r="CF1500">
        <v>0</v>
      </c>
      <c r="CG1500">
        <v>0</v>
      </c>
      <c r="CH1500">
        <v>0</v>
      </c>
      <c r="CI1500">
        <v>0</v>
      </c>
      <c r="CJ1500">
        <v>0</v>
      </c>
      <c r="CK1500">
        <v>0</v>
      </c>
      <c r="CL1500">
        <v>0</v>
      </c>
      <c r="CM1500">
        <v>0</v>
      </c>
      <c r="CN1500">
        <v>1</v>
      </c>
      <c r="CO1500" s="17">
        <v>0</v>
      </c>
      <c r="CP1500">
        <v>0.78100000000000003</v>
      </c>
      <c r="CQ1500">
        <v>100</v>
      </c>
      <c r="CR1500">
        <v>1</v>
      </c>
      <c r="CS1500">
        <v>0</v>
      </c>
      <c r="CT1500">
        <v>8</v>
      </c>
      <c r="CZ1500" s="33" t="s">
        <v>85</v>
      </c>
    </row>
    <row r="1501" spans="1:104" x14ac:dyDescent="0.25">
      <c r="A1501">
        <v>1500</v>
      </c>
      <c r="B1501">
        <v>94</v>
      </c>
      <c r="C1501" s="24" t="s">
        <v>4227</v>
      </c>
      <c r="D1501" s="12">
        <v>21.03</v>
      </c>
      <c r="E1501" s="13">
        <v>1.85</v>
      </c>
      <c r="F1501" s="7">
        <f t="shared" si="366"/>
        <v>11.367567567567567</v>
      </c>
      <c r="G1501" s="7">
        <f t="shared" si="360"/>
        <v>19.18</v>
      </c>
      <c r="H1501" s="15">
        <f t="shared" si="361"/>
        <v>22.880000000000003</v>
      </c>
      <c r="I1501" s="11">
        <f t="shared" si="352"/>
        <v>4.334593623564844E-2</v>
      </c>
      <c r="J1501" s="32">
        <f t="shared" si="353"/>
        <v>3.8131232542058784E-3</v>
      </c>
      <c r="K1501" s="32">
        <f t="shared" si="354"/>
        <v>262.25220989040918</v>
      </c>
      <c r="L1501" s="8">
        <v>0</v>
      </c>
      <c r="M1501" s="9">
        <v>1</v>
      </c>
      <c r="N1501" s="8">
        <v>0</v>
      </c>
      <c r="O1501" s="9">
        <v>0</v>
      </c>
      <c r="P1501" s="9">
        <v>0</v>
      </c>
      <c r="Q1501" s="9">
        <v>0</v>
      </c>
      <c r="R1501" s="9">
        <v>1</v>
      </c>
      <c r="S1501" s="8">
        <v>68676</v>
      </c>
      <c r="T1501" s="9">
        <v>28</v>
      </c>
      <c r="U1501" s="9">
        <f t="shared" si="362"/>
        <v>68647</v>
      </c>
      <c r="V1501" s="9">
        <f t="shared" si="363"/>
        <v>8</v>
      </c>
      <c r="W1501" s="7">
        <v>9.43</v>
      </c>
      <c r="X1501" s="7">
        <f t="shared" si="364"/>
        <v>20.07</v>
      </c>
      <c r="Y1501" s="9">
        <v>1</v>
      </c>
      <c r="Z1501" s="9">
        <v>0</v>
      </c>
      <c r="AA1501" s="9">
        <v>1</v>
      </c>
      <c r="AB1501" s="9">
        <v>0</v>
      </c>
      <c r="AC1501" s="9">
        <v>0</v>
      </c>
      <c r="AD1501" s="29">
        <v>0</v>
      </c>
      <c r="AE1501" s="9">
        <v>0</v>
      </c>
      <c r="AF1501" s="9">
        <v>1</v>
      </c>
      <c r="AG1501" s="29">
        <v>0</v>
      </c>
      <c r="AH1501" s="9">
        <v>0</v>
      </c>
      <c r="AI1501" s="29">
        <v>1</v>
      </c>
      <c r="AJ1501" s="20">
        <v>1984</v>
      </c>
      <c r="AK1501" s="32">
        <v>0.13719999999999999</v>
      </c>
      <c r="AL1501" s="32">
        <f t="shared" si="367"/>
        <v>0.2238</v>
      </c>
      <c r="AM1501" s="32">
        <v>0.28599999999999998</v>
      </c>
      <c r="AN1501" s="42">
        <v>0.35299999999999998</v>
      </c>
      <c r="AO1501" s="41">
        <v>1</v>
      </c>
      <c r="AP1501" s="17">
        <v>0</v>
      </c>
      <c r="AQ1501" s="32">
        <v>1</v>
      </c>
      <c r="AR1501" s="39">
        <v>0</v>
      </c>
      <c r="AS1501" t="s">
        <v>98</v>
      </c>
      <c r="AT1501" s="39" t="s">
        <v>98</v>
      </c>
      <c r="AU1501">
        <v>1</v>
      </c>
      <c r="AV1501" s="17">
        <v>0</v>
      </c>
      <c r="AW1501" t="s">
        <v>98</v>
      </c>
      <c r="AX1501" s="17" t="s">
        <v>98</v>
      </c>
      <c r="AY1501" s="17" t="s">
        <v>329</v>
      </c>
      <c r="AZ1501">
        <v>1</v>
      </c>
      <c r="BA1501">
        <v>0</v>
      </c>
      <c r="BB1501">
        <v>1</v>
      </c>
      <c r="BC1501">
        <v>0</v>
      </c>
      <c r="BD1501">
        <v>0</v>
      </c>
      <c r="BE1501">
        <v>0</v>
      </c>
      <c r="BF1501" s="17">
        <v>0</v>
      </c>
      <c r="BG1501">
        <v>1</v>
      </c>
      <c r="BH1501">
        <v>0</v>
      </c>
      <c r="BI1501" s="17">
        <v>0</v>
      </c>
      <c r="BJ1501">
        <v>14398</v>
      </c>
      <c r="BK1501">
        <v>243</v>
      </c>
      <c r="BL1501" s="24">
        <v>35.5</v>
      </c>
      <c r="BM1501">
        <v>0</v>
      </c>
      <c r="BN1501">
        <v>0</v>
      </c>
      <c r="BO1501">
        <v>0</v>
      </c>
      <c r="BP1501">
        <v>0</v>
      </c>
      <c r="BQ1501">
        <v>0</v>
      </c>
      <c r="BR1501">
        <v>0</v>
      </c>
      <c r="BS1501">
        <v>0</v>
      </c>
      <c r="BT1501" s="17">
        <v>1</v>
      </c>
      <c r="BU1501">
        <v>0</v>
      </c>
      <c r="BV1501">
        <v>0</v>
      </c>
      <c r="BW1501">
        <v>0</v>
      </c>
      <c r="BX1501" s="17">
        <v>1</v>
      </c>
      <c r="BY1501">
        <v>0</v>
      </c>
      <c r="BZ1501">
        <v>0</v>
      </c>
      <c r="CA1501">
        <v>0</v>
      </c>
      <c r="CB1501">
        <v>0</v>
      </c>
      <c r="CC1501" s="17">
        <v>1</v>
      </c>
      <c r="CD1501">
        <v>1</v>
      </c>
      <c r="CE1501">
        <v>1</v>
      </c>
      <c r="CF1501">
        <v>0</v>
      </c>
      <c r="CG1501">
        <v>0</v>
      </c>
      <c r="CH1501">
        <v>0</v>
      </c>
      <c r="CI1501">
        <v>0</v>
      </c>
      <c r="CJ1501">
        <v>0</v>
      </c>
      <c r="CK1501">
        <v>0</v>
      </c>
      <c r="CL1501">
        <v>0</v>
      </c>
      <c r="CM1501">
        <v>0</v>
      </c>
      <c r="CN1501">
        <v>1</v>
      </c>
      <c r="CO1501" s="17">
        <v>0</v>
      </c>
      <c r="CP1501">
        <v>0.78100000000000003</v>
      </c>
      <c r="CQ1501">
        <v>100</v>
      </c>
      <c r="CR1501">
        <v>1</v>
      </c>
      <c r="CS1501">
        <v>0</v>
      </c>
      <c r="CT1501">
        <v>8</v>
      </c>
      <c r="CZ1501" s="33" t="s">
        <v>85</v>
      </c>
    </row>
    <row r="1502" spans="1:104" x14ac:dyDescent="0.25">
      <c r="A1502">
        <v>1501</v>
      </c>
      <c r="B1502">
        <v>94</v>
      </c>
      <c r="C1502" s="24" t="s">
        <v>4227</v>
      </c>
      <c r="D1502" s="12">
        <v>23.4</v>
      </c>
      <c r="E1502" s="13">
        <v>2.5299999999999998</v>
      </c>
      <c r="F1502" s="7">
        <f t="shared" si="366"/>
        <v>9.2490118577075098</v>
      </c>
      <c r="G1502" s="7">
        <f t="shared" si="360"/>
        <v>20.869999999999997</v>
      </c>
      <c r="H1502" s="15">
        <f t="shared" si="361"/>
        <v>25.93</v>
      </c>
      <c r="I1502" s="11">
        <f t="shared" si="352"/>
        <v>3.5278826146235058E-2</v>
      </c>
      <c r="J1502" s="32">
        <f t="shared" si="353"/>
        <v>3.8143346217937909E-3</v>
      </c>
      <c r="K1502" s="32">
        <f t="shared" si="354"/>
        <v>262.16892306363087</v>
      </c>
      <c r="L1502" s="8">
        <v>0</v>
      </c>
      <c r="M1502" s="9">
        <v>1</v>
      </c>
      <c r="N1502" s="8">
        <v>0</v>
      </c>
      <c r="O1502" s="9">
        <v>0</v>
      </c>
      <c r="P1502" s="9">
        <v>0</v>
      </c>
      <c r="Q1502" s="9">
        <v>0</v>
      </c>
      <c r="R1502" s="9">
        <v>1</v>
      </c>
      <c r="S1502" s="8">
        <v>68676</v>
      </c>
      <c r="T1502" s="9">
        <v>28</v>
      </c>
      <c r="U1502" s="9">
        <f t="shared" si="362"/>
        <v>68647</v>
      </c>
      <c r="V1502" s="9">
        <f t="shared" si="363"/>
        <v>8</v>
      </c>
      <c r="W1502" s="7">
        <v>9.43</v>
      </c>
      <c r="X1502" s="7">
        <f t="shared" si="364"/>
        <v>20.07</v>
      </c>
      <c r="Y1502" s="9">
        <v>1</v>
      </c>
      <c r="Z1502" s="9">
        <v>0</v>
      </c>
      <c r="AA1502" s="9">
        <v>1</v>
      </c>
      <c r="AB1502" s="9">
        <v>0</v>
      </c>
      <c r="AC1502" s="9">
        <v>0</v>
      </c>
      <c r="AD1502" s="29">
        <v>0</v>
      </c>
      <c r="AE1502" s="9">
        <v>0</v>
      </c>
      <c r="AF1502" s="9">
        <v>1</v>
      </c>
      <c r="AG1502" s="29">
        <v>0</v>
      </c>
      <c r="AH1502" s="9">
        <v>0</v>
      </c>
      <c r="AI1502" s="29">
        <v>1</v>
      </c>
      <c r="AJ1502" s="20">
        <v>1984</v>
      </c>
      <c r="AK1502" s="32">
        <v>0.13719999999999999</v>
      </c>
      <c r="AL1502" s="32">
        <f t="shared" si="367"/>
        <v>0.2238</v>
      </c>
      <c r="AM1502" s="32">
        <v>0.28599999999999998</v>
      </c>
      <c r="AN1502" s="42">
        <v>0.35299999999999998</v>
      </c>
      <c r="AO1502" s="41">
        <v>1</v>
      </c>
      <c r="AP1502" s="17">
        <v>0</v>
      </c>
      <c r="AQ1502" s="32">
        <v>1</v>
      </c>
      <c r="AR1502" s="39">
        <v>0</v>
      </c>
      <c r="AS1502" t="s">
        <v>98</v>
      </c>
      <c r="AT1502" s="39" t="s">
        <v>98</v>
      </c>
      <c r="AU1502">
        <v>1</v>
      </c>
      <c r="AV1502" s="17">
        <v>0</v>
      </c>
      <c r="AW1502" t="s">
        <v>98</v>
      </c>
      <c r="AX1502" s="17" t="s">
        <v>98</v>
      </c>
      <c r="AY1502" s="17" t="s">
        <v>329</v>
      </c>
      <c r="AZ1502">
        <v>1</v>
      </c>
      <c r="BA1502">
        <v>0</v>
      </c>
      <c r="BB1502">
        <v>1</v>
      </c>
      <c r="BC1502">
        <v>0</v>
      </c>
      <c r="BD1502">
        <v>0</v>
      </c>
      <c r="BE1502">
        <v>0</v>
      </c>
      <c r="BF1502" s="17">
        <v>0</v>
      </c>
      <c r="BG1502">
        <v>1</v>
      </c>
      <c r="BH1502">
        <v>0</v>
      </c>
      <c r="BI1502" s="17">
        <v>0</v>
      </c>
      <c r="BJ1502">
        <v>14398</v>
      </c>
      <c r="BK1502">
        <v>243</v>
      </c>
      <c r="BL1502" s="24">
        <v>35.5</v>
      </c>
      <c r="BM1502">
        <v>0</v>
      </c>
      <c r="BN1502">
        <v>0</v>
      </c>
      <c r="BO1502">
        <v>0</v>
      </c>
      <c r="BP1502">
        <v>0</v>
      </c>
      <c r="BQ1502">
        <v>0</v>
      </c>
      <c r="BR1502">
        <v>0</v>
      </c>
      <c r="BS1502">
        <v>0</v>
      </c>
      <c r="BT1502" s="17">
        <v>1</v>
      </c>
      <c r="BU1502">
        <v>0</v>
      </c>
      <c r="BV1502">
        <v>0</v>
      </c>
      <c r="BW1502">
        <v>0</v>
      </c>
      <c r="BX1502" s="17">
        <v>1</v>
      </c>
      <c r="BY1502">
        <v>0</v>
      </c>
      <c r="BZ1502">
        <v>0</v>
      </c>
      <c r="CA1502">
        <v>0</v>
      </c>
      <c r="CB1502">
        <v>0</v>
      </c>
      <c r="CC1502" s="17">
        <v>1</v>
      </c>
      <c r="CD1502">
        <v>1</v>
      </c>
      <c r="CE1502">
        <v>1</v>
      </c>
      <c r="CF1502">
        <v>0</v>
      </c>
      <c r="CG1502">
        <v>0</v>
      </c>
      <c r="CH1502">
        <v>0</v>
      </c>
      <c r="CI1502">
        <v>0</v>
      </c>
      <c r="CJ1502">
        <v>0</v>
      </c>
      <c r="CK1502">
        <v>0</v>
      </c>
      <c r="CL1502">
        <v>0</v>
      </c>
      <c r="CM1502">
        <v>0</v>
      </c>
      <c r="CN1502">
        <v>1</v>
      </c>
      <c r="CO1502" s="17">
        <v>0</v>
      </c>
      <c r="CP1502">
        <v>0.78100000000000003</v>
      </c>
      <c r="CQ1502">
        <v>100</v>
      </c>
      <c r="CR1502">
        <v>1</v>
      </c>
      <c r="CS1502">
        <v>0</v>
      </c>
      <c r="CT1502">
        <v>8</v>
      </c>
      <c r="CZ1502" s="33" t="s">
        <v>85</v>
      </c>
    </row>
    <row r="1503" spans="1:104" x14ac:dyDescent="0.25">
      <c r="A1503">
        <v>1502</v>
      </c>
      <c r="B1503">
        <v>94</v>
      </c>
      <c r="C1503" s="24" t="s">
        <v>4227</v>
      </c>
      <c r="D1503" s="12">
        <v>20.62</v>
      </c>
      <c r="E1503" s="13">
        <v>1.93</v>
      </c>
      <c r="F1503" s="7">
        <f t="shared" si="366"/>
        <v>10.683937823834198</v>
      </c>
      <c r="G1503" s="7">
        <f t="shared" si="360"/>
        <v>18.690000000000001</v>
      </c>
      <c r="H1503" s="15">
        <f t="shared" si="361"/>
        <v>22.55</v>
      </c>
      <c r="I1503" s="11">
        <f t="shared" si="352"/>
        <v>4.0743637307668647E-2</v>
      </c>
      <c r="J1503" s="32">
        <f t="shared" si="353"/>
        <v>3.8135412222987625E-3</v>
      </c>
      <c r="K1503" s="32">
        <f t="shared" si="354"/>
        <v>262.22346677485513</v>
      </c>
      <c r="L1503" s="8">
        <v>0</v>
      </c>
      <c r="M1503" s="9">
        <v>1</v>
      </c>
      <c r="N1503" s="8">
        <v>0</v>
      </c>
      <c r="O1503" s="9">
        <v>0</v>
      </c>
      <c r="P1503" s="9">
        <v>0</v>
      </c>
      <c r="Q1503" s="9">
        <v>0</v>
      </c>
      <c r="R1503" s="9">
        <v>1</v>
      </c>
      <c r="S1503" s="8">
        <v>68676</v>
      </c>
      <c r="T1503" s="9">
        <v>28</v>
      </c>
      <c r="U1503" s="9">
        <f t="shared" si="362"/>
        <v>68647</v>
      </c>
      <c r="V1503" s="9">
        <f t="shared" si="363"/>
        <v>8</v>
      </c>
      <c r="W1503" s="7">
        <v>9.43</v>
      </c>
      <c r="X1503" s="7">
        <f t="shared" si="364"/>
        <v>20.07</v>
      </c>
      <c r="Y1503" s="9">
        <v>1</v>
      </c>
      <c r="Z1503" s="9">
        <v>0</v>
      </c>
      <c r="AA1503" s="9">
        <v>1</v>
      </c>
      <c r="AB1503" s="9">
        <v>0</v>
      </c>
      <c r="AC1503" s="9">
        <v>0</v>
      </c>
      <c r="AD1503" s="29">
        <v>0</v>
      </c>
      <c r="AE1503" s="9">
        <v>0</v>
      </c>
      <c r="AF1503" s="9">
        <v>1</v>
      </c>
      <c r="AG1503" s="29">
        <v>0</v>
      </c>
      <c r="AH1503" s="9">
        <v>0</v>
      </c>
      <c r="AI1503" s="29">
        <v>1</v>
      </c>
      <c r="AJ1503" s="20">
        <v>1984</v>
      </c>
      <c r="AK1503" s="32">
        <v>0.13719999999999999</v>
      </c>
      <c r="AL1503" s="32">
        <f t="shared" si="367"/>
        <v>0.2238</v>
      </c>
      <c r="AM1503" s="32">
        <v>0.28599999999999998</v>
      </c>
      <c r="AN1503" s="42">
        <v>0.35299999999999998</v>
      </c>
      <c r="AO1503" s="41">
        <v>1</v>
      </c>
      <c r="AP1503" s="17">
        <v>0</v>
      </c>
      <c r="AQ1503" s="32">
        <v>1</v>
      </c>
      <c r="AR1503" s="39">
        <v>0</v>
      </c>
      <c r="AS1503" t="s">
        <v>98</v>
      </c>
      <c r="AT1503" s="39" t="s">
        <v>98</v>
      </c>
      <c r="AU1503">
        <v>1</v>
      </c>
      <c r="AV1503" s="17">
        <v>0</v>
      </c>
      <c r="AW1503" t="s">
        <v>98</v>
      </c>
      <c r="AX1503" s="17" t="s">
        <v>98</v>
      </c>
      <c r="AY1503" s="17" t="s">
        <v>329</v>
      </c>
      <c r="AZ1503">
        <v>1</v>
      </c>
      <c r="BA1503">
        <v>0</v>
      </c>
      <c r="BB1503">
        <v>1</v>
      </c>
      <c r="BC1503">
        <v>0</v>
      </c>
      <c r="BD1503">
        <v>0</v>
      </c>
      <c r="BE1503">
        <v>0</v>
      </c>
      <c r="BF1503" s="17">
        <v>0</v>
      </c>
      <c r="BG1503">
        <v>1</v>
      </c>
      <c r="BH1503">
        <v>0</v>
      </c>
      <c r="BI1503" s="17">
        <v>0</v>
      </c>
      <c r="BJ1503">
        <v>14398</v>
      </c>
      <c r="BK1503">
        <v>243</v>
      </c>
      <c r="BL1503" s="24">
        <v>35.5</v>
      </c>
      <c r="BM1503">
        <v>0</v>
      </c>
      <c r="BN1503">
        <v>0</v>
      </c>
      <c r="BO1503">
        <v>0</v>
      </c>
      <c r="BP1503">
        <v>0</v>
      </c>
      <c r="BQ1503">
        <v>0</v>
      </c>
      <c r="BR1503">
        <v>0</v>
      </c>
      <c r="BS1503">
        <v>0</v>
      </c>
      <c r="BT1503" s="17">
        <v>1</v>
      </c>
      <c r="BU1503">
        <v>0</v>
      </c>
      <c r="BV1503">
        <v>0</v>
      </c>
      <c r="BW1503">
        <v>0</v>
      </c>
      <c r="BX1503" s="17">
        <v>1</v>
      </c>
      <c r="BY1503">
        <v>0</v>
      </c>
      <c r="BZ1503">
        <v>0</v>
      </c>
      <c r="CA1503">
        <v>0</v>
      </c>
      <c r="CB1503">
        <v>0</v>
      </c>
      <c r="CC1503" s="17">
        <v>1</v>
      </c>
      <c r="CD1503">
        <v>1</v>
      </c>
      <c r="CE1503">
        <v>1</v>
      </c>
      <c r="CF1503">
        <v>0</v>
      </c>
      <c r="CG1503">
        <v>0</v>
      </c>
      <c r="CH1503">
        <v>0</v>
      </c>
      <c r="CI1503">
        <v>0</v>
      </c>
      <c r="CJ1503">
        <v>0</v>
      </c>
      <c r="CK1503">
        <v>0</v>
      </c>
      <c r="CL1503">
        <v>0</v>
      </c>
      <c r="CM1503">
        <v>0</v>
      </c>
      <c r="CN1503">
        <v>1</v>
      </c>
      <c r="CO1503" s="17">
        <v>0</v>
      </c>
      <c r="CP1503">
        <v>0.78100000000000003</v>
      </c>
      <c r="CQ1503">
        <v>100</v>
      </c>
      <c r="CR1503">
        <v>1</v>
      </c>
      <c r="CS1503">
        <v>0</v>
      </c>
      <c r="CT1503">
        <v>8</v>
      </c>
      <c r="CZ1503" s="33" t="s">
        <v>85</v>
      </c>
    </row>
    <row r="1504" spans="1:104" x14ac:dyDescent="0.25">
      <c r="A1504">
        <v>1503</v>
      </c>
      <c r="B1504">
        <v>94</v>
      </c>
      <c r="C1504" s="24" t="s">
        <v>4227</v>
      </c>
      <c r="D1504" s="12">
        <v>9.84</v>
      </c>
      <c r="E1504" s="13">
        <v>0.17</v>
      </c>
      <c r="F1504" s="7">
        <f t="shared" si="366"/>
        <v>57.882352941176464</v>
      </c>
      <c r="G1504" s="7">
        <f t="shared" si="360"/>
        <v>9.67</v>
      </c>
      <c r="H1504" s="15">
        <f t="shared" si="361"/>
        <v>10.01</v>
      </c>
      <c r="I1504" s="11">
        <f t="shared" si="352"/>
        <v>0.21571873784333989</v>
      </c>
      <c r="J1504" s="32">
        <f t="shared" si="353"/>
        <v>3.7268481131471328E-3</v>
      </c>
      <c r="K1504" s="32">
        <f t="shared" si="354"/>
        <v>268.32325054308455</v>
      </c>
      <c r="L1504" s="8">
        <v>0</v>
      </c>
      <c r="M1504" s="9">
        <v>1</v>
      </c>
      <c r="N1504" s="8">
        <v>0</v>
      </c>
      <c r="O1504" s="9">
        <v>0</v>
      </c>
      <c r="P1504" s="9">
        <v>0</v>
      </c>
      <c r="Q1504" s="9">
        <v>0</v>
      </c>
      <c r="R1504" s="9">
        <v>1</v>
      </c>
      <c r="S1504" s="8">
        <v>68676</v>
      </c>
      <c r="T1504" s="9">
        <v>28</v>
      </c>
      <c r="U1504" s="9">
        <f t="shared" si="362"/>
        <v>68647</v>
      </c>
      <c r="V1504" s="9">
        <f t="shared" si="363"/>
        <v>8</v>
      </c>
      <c r="W1504" s="7">
        <v>9.43</v>
      </c>
      <c r="X1504" s="7">
        <f t="shared" si="364"/>
        <v>20.07</v>
      </c>
      <c r="Y1504" s="9">
        <v>1</v>
      </c>
      <c r="Z1504" s="9">
        <v>0</v>
      </c>
      <c r="AA1504" s="9">
        <v>1</v>
      </c>
      <c r="AB1504" s="9">
        <v>0</v>
      </c>
      <c r="AC1504" s="9">
        <v>0</v>
      </c>
      <c r="AD1504" s="29">
        <v>0</v>
      </c>
      <c r="AE1504" s="9">
        <v>0</v>
      </c>
      <c r="AF1504" s="9">
        <v>1</v>
      </c>
      <c r="AG1504" s="29">
        <v>0</v>
      </c>
      <c r="AH1504" s="9">
        <v>0</v>
      </c>
      <c r="AI1504" s="29">
        <v>1</v>
      </c>
      <c r="AJ1504" s="20">
        <v>1984</v>
      </c>
      <c r="AK1504" s="32">
        <v>0.13719999999999999</v>
      </c>
      <c r="AL1504" s="32">
        <f t="shared" si="367"/>
        <v>0.2238</v>
      </c>
      <c r="AM1504" s="32">
        <v>0.28599999999999998</v>
      </c>
      <c r="AN1504" s="42">
        <v>0.35299999999999998</v>
      </c>
      <c r="AO1504" s="41">
        <v>1</v>
      </c>
      <c r="AP1504" s="17">
        <v>0</v>
      </c>
      <c r="AQ1504" s="32">
        <v>1</v>
      </c>
      <c r="AR1504" s="39">
        <v>0</v>
      </c>
      <c r="AS1504" t="s">
        <v>98</v>
      </c>
      <c r="AT1504" s="39" t="s">
        <v>98</v>
      </c>
      <c r="AU1504">
        <v>1</v>
      </c>
      <c r="AV1504" s="17">
        <v>0</v>
      </c>
      <c r="AW1504" t="s">
        <v>98</v>
      </c>
      <c r="AX1504" s="17" t="s">
        <v>98</v>
      </c>
      <c r="AY1504" s="17" t="s">
        <v>329</v>
      </c>
      <c r="AZ1504">
        <v>1</v>
      </c>
      <c r="BA1504">
        <v>0</v>
      </c>
      <c r="BB1504">
        <v>1</v>
      </c>
      <c r="BC1504">
        <v>0</v>
      </c>
      <c r="BD1504">
        <v>0</v>
      </c>
      <c r="BE1504">
        <v>0</v>
      </c>
      <c r="BF1504" s="17">
        <v>0</v>
      </c>
      <c r="BG1504">
        <v>1</v>
      </c>
      <c r="BH1504">
        <v>0</v>
      </c>
      <c r="BI1504" s="17">
        <v>0</v>
      </c>
      <c r="BJ1504">
        <v>14398</v>
      </c>
      <c r="BK1504">
        <v>243</v>
      </c>
      <c r="BL1504" s="24">
        <v>35.5</v>
      </c>
      <c r="BM1504">
        <v>1</v>
      </c>
      <c r="BN1504">
        <v>0</v>
      </c>
      <c r="BO1504">
        <v>0</v>
      </c>
      <c r="BP1504">
        <v>0</v>
      </c>
      <c r="BQ1504">
        <v>0</v>
      </c>
      <c r="BR1504">
        <v>0</v>
      </c>
      <c r="BS1504">
        <v>0</v>
      </c>
      <c r="BT1504" s="17">
        <v>0</v>
      </c>
      <c r="BU1504">
        <v>0</v>
      </c>
      <c r="BV1504">
        <v>0</v>
      </c>
      <c r="BW1504">
        <v>0</v>
      </c>
      <c r="BX1504" s="17">
        <v>1</v>
      </c>
      <c r="BY1504">
        <v>0</v>
      </c>
      <c r="BZ1504">
        <v>0</v>
      </c>
      <c r="CA1504">
        <v>0</v>
      </c>
      <c r="CB1504">
        <v>0</v>
      </c>
      <c r="CC1504" s="17">
        <v>0</v>
      </c>
      <c r="CD1504">
        <v>1</v>
      </c>
      <c r="CE1504">
        <v>1</v>
      </c>
      <c r="CF1504">
        <v>0</v>
      </c>
      <c r="CG1504">
        <v>0</v>
      </c>
      <c r="CH1504">
        <v>0</v>
      </c>
      <c r="CI1504">
        <v>0</v>
      </c>
      <c r="CJ1504">
        <v>0</v>
      </c>
      <c r="CK1504">
        <v>0</v>
      </c>
      <c r="CL1504">
        <v>0</v>
      </c>
      <c r="CM1504">
        <v>0</v>
      </c>
      <c r="CN1504">
        <v>1</v>
      </c>
      <c r="CO1504" s="17">
        <v>0</v>
      </c>
      <c r="CP1504">
        <v>0.78100000000000003</v>
      </c>
      <c r="CQ1504">
        <v>100</v>
      </c>
      <c r="CR1504">
        <v>1</v>
      </c>
      <c r="CS1504">
        <v>0</v>
      </c>
      <c r="CT1504">
        <v>8</v>
      </c>
      <c r="CZ1504" s="33" t="s">
        <v>85</v>
      </c>
    </row>
    <row r="1505" spans="1:104" x14ac:dyDescent="0.25">
      <c r="A1505">
        <v>1504</v>
      </c>
      <c r="B1505">
        <v>94</v>
      </c>
      <c r="C1505" s="24" t="s">
        <v>4227</v>
      </c>
      <c r="D1505" s="12">
        <v>9.4</v>
      </c>
      <c r="E1505" s="13">
        <v>3.66</v>
      </c>
      <c r="F1505" s="7">
        <f t="shared" si="366"/>
        <v>2.5683060109289619</v>
      </c>
      <c r="G1505" s="7">
        <f t="shared" si="360"/>
        <v>5.74</v>
      </c>
      <c r="H1505" s="15">
        <f t="shared" si="361"/>
        <v>13.06</v>
      </c>
      <c r="I1505" s="11">
        <f t="shared" si="352"/>
        <v>9.8020095784855151E-3</v>
      </c>
      <c r="J1505" s="32">
        <f t="shared" si="353"/>
        <v>3.8165271337507432E-3</v>
      </c>
      <c r="K1505" s="32">
        <f t="shared" si="354"/>
        <v>262.01831271070688</v>
      </c>
      <c r="L1505" s="8">
        <v>0</v>
      </c>
      <c r="M1505" s="9">
        <v>1</v>
      </c>
      <c r="N1505" s="8">
        <v>0</v>
      </c>
      <c r="O1505" s="9">
        <v>0</v>
      </c>
      <c r="P1505" s="9">
        <v>0</v>
      </c>
      <c r="Q1505" s="9">
        <v>0</v>
      </c>
      <c r="R1505" s="9">
        <v>1</v>
      </c>
      <c r="S1505" s="8">
        <v>68676</v>
      </c>
      <c r="T1505" s="9">
        <v>28</v>
      </c>
      <c r="U1505" s="9">
        <f t="shared" si="362"/>
        <v>68647</v>
      </c>
      <c r="V1505" s="9">
        <f t="shared" si="363"/>
        <v>8</v>
      </c>
      <c r="W1505" s="7">
        <v>9.43</v>
      </c>
      <c r="X1505" s="7">
        <f t="shared" si="364"/>
        <v>20.07</v>
      </c>
      <c r="Y1505" s="9">
        <v>1</v>
      </c>
      <c r="Z1505" s="9">
        <v>0</v>
      </c>
      <c r="AA1505" s="9">
        <v>1</v>
      </c>
      <c r="AB1505" s="9">
        <v>0</v>
      </c>
      <c r="AC1505" s="9">
        <v>0</v>
      </c>
      <c r="AD1505" s="29">
        <v>0</v>
      </c>
      <c r="AE1505" s="9">
        <v>0</v>
      </c>
      <c r="AF1505" s="9">
        <v>1</v>
      </c>
      <c r="AG1505" s="29">
        <v>0</v>
      </c>
      <c r="AH1505" s="9">
        <v>0</v>
      </c>
      <c r="AI1505" s="29">
        <v>1</v>
      </c>
      <c r="AJ1505" s="20">
        <v>1984</v>
      </c>
      <c r="AK1505" s="32">
        <v>0.13719999999999999</v>
      </c>
      <c r="AL1505" s="32">
        <f t="shared" si="367"/>
        <v>0.2238</v>
      </c>
      <c r="AM1505" s="32">
        <v>0.28599999999999998</v>
      </c>
      <c r="AN1505" s="42">
        <v>0.35299999999999998</v>
      </c>
      <c r="AO1505" s="41">
        <v>1</v>
      </c>
      <c r="AP1505" s="17">
        <v>0</v>
      </c>
      <c r="AQ1505" s="32">
        <v>1</v>
      </c>
      <c r="AR1505" s="39">
        <v>0</v>
      </c>
      <c r="AS1505" t="s">
        <v>98</v>
      </c>
      <c r="AT1505" s="39" t="s">
        <v>98</v>
      </c>
      <c r="AU1505">
        <v>1</v>
      </c>
      <c r="AV1505" s="17">
        <v>0</v>
      </c>
      <c r="AW1505" t="s">
        <v>98</v>
      </c>
      <c r="AX1505" s="17" t="s">
        <v>98</v>
      </c>
      <c r="AY1505" s="17" t="s">
        <v>329</v>
      </c>
      <c r="AZ1505">
        <v>1</v>
      </c>
      <c r="BA1505">
        <v>0</v>
      </c>
      <c r="BB1505">
        <v>1</v>
      </c>
      <c r="BC1505">
        <v>0</v>
      </c>
      <c r="BD1505">
        <v>0</v>
      </c>
      <c r="BE1505">
        <v>0</v>
      </c>
      <c r="BF1505" s="17">
        <v>0</v>
      </c>
      <c r="BG1505">
        <v>1</v>
      </c>
      <c r="BH1505">
        <v>0</v>
      </c>
      <c r="BI1505" s="17">
        <v>0</v>
      </c>
      <c r="BJ1505">
        <v>14398</v>
      </c>
      <c r="BK1505">
        <v>243</v>
      </c>
      <c r="BL1505" s="24">
        <v>35.5</v>
      </c>
      <c r="BM1505">
        <v>0</v>
      </c>
      <c r="BN1505">
        <v>0</v>
      </c>
      <c r="BO1505">
        <v>0</v>
      </c>
      <c r="BP1505">
        <v>0</v>
      </c>
      <c r="BQ1505">
        <v>0</v>
      </c>
      <c r="BR1505">
        <v>0</v>
      </c>
      <c r="BS1505">
        <v>0</v>
      </c>
      <c r="BT1505" s="17">
        <v>1</v>
      </c>
      <c r="BU1505">
        <v>0</v>
      </c>
      <c r="BV1505">
        <v>0</v>
      </c>
      <c r="BW1505">
        <v>0</v>
      </c>
      <c r="BX1505" s="17">
        <v>1</v>
      </c>
      <c r="BY1505">
        <v>0</v>
      </c>
      <c r="BZ1505">
        <v>0</v>
      </c>
      <c r="CA1505">
        <v>0</v>
      </c>
      <c r="CB1505">
        <v>0</v>
      </c>
      <c r="CC1505" s="17">
        <v>1</v>
      </c>
      <c r="CD1505">
        <v>1</v>
      </c>
      <c r="CE1505">
        <v>1</v>
      </c>
      <c r="CF1505">
        <v>0</v>
      </c>
      <c r="CG1505">
        <v>0</v>
      </c>
      <c r="CH1505">
        <v>0</v>
      </c>
      <c r="CI1505">
        <v>0</v>
      </c>
      <c r="CJ1505">
        <v>0</v>
      </c>
      <c r="CK1505">
        <v>0</v>
      </c>
      <c r="CL1505">
        <v>0</v>
      </c>
      <c r="CM1505">
        <v>0</v>
      </c>
      <c r="CN1505">
        <v>1</v>
      </c>
      <c r="CO1505" s="17">
        <v>0</v>
      </c>
      <c r="CP1505">
        <v>0.78100000000000003</v>
      </c>
      <c r="CQ1505">
        <v>100</v>
      </c>
      <c r="CR1505">
        <v>1</v>
      </c>
      <c r="CS1505">
        <v>0</v>
      </c>
      <c r="CT1505">
        <v>8</v>
      </c>
      <c r="CZ1505" s="33" t="s">
        <v>85</v>
      </c>
    </row>
    <row r="1506" spans="1:104" x14ac:dyDescent="0.25">
      <c r="A1506">
        <v>1505</v>
      </c>
      <c r="B1506">
        <v>94</v>
      </c>
      <c r="C1506" s="24" t="s">
        <v>4227</v>
      </c>
      <c r="D1506" s="12">
        <v>13.33</v>
      </c>
      <c r="E1506" s="13">
        <v>5.04</v>
      </c>
      <c r="F1506" s="7">
        <f t="shared" si="366"/>
        <v>2.6448412698412698</v>
      </c>
      <c r="G1506" s="7">
        <f t="shared" si="360"/>
        <v>8.2899999999999991</v>
      </c>
      <c r="H1506" s="15">
        <f t="shared" si="361"/>
        <v>18.37</v>
      </c>
      <c r="I1506" s="11">
        <f t="shared" si="352"/>
        <v>1.009407913930861E-2</v>
      </c>
      <c r="J1506" s="32">
        <f t="shared" si="353"/>
        <v>3.8165160436695717E-3</v>
      </c>
      <c r="K1506" s="32">
        <f t="shared" si="354"/>
        <v>262.01907408687379</v>
      </c>
      <c r="L1506" s="8">
        <v>0</v>
      </c>
      <c r="M1506" s="9">
        <v>1</v>
      </c>
      <c r="N1506" s="8">
        <v>0</v>
      </c>
      <c r="O1506" s="9">
        <v>0</v>
      </c>
      <c r="P1506" s="9">
        <v>0</v>
      </c>
      <c r="Q1506" s="9">
        <v>0</v>
      </c>
      <c r="R1506" s="9">
        <v>1</v>
      </c>
      <c r="S1506" s="8">
        <v>68676</v>
      </c>
      <c r="T1506" s="9">
        <v>28</v>
      </c>
      <c r="U1506" s="9">
        <f t="shared" si="362"/>
        <v>68647</v>
      </c>
      <c r="V1506" s="9">
        <f t="shared" si="363"/>
        <v>8</v>
      </c>
      <c r="W1506" s="7">
        <v>9.43</v>
      </c>
      <c r="X1506" s="7">
        <f t="shared" si="364"/>
        <v>20.07</v>
      </c>
      <c r="Y1506" s="9">
        <v>1</v>
      </c>
      <c r="Z1506" s="9">
        <v>0</v>
      </c>
      <c r="AA1506" s="9">
        <v>1</v>
      </c>
      <c r="AB1506" s="9">
        <v>0</v>
      </c>
      <c r="AC1506" s="9">
        <v>0</v>
      </c>
      <c r="AD1506" s="29">
        <v>0</v>
      </c>
      <c r="AE1506" s="9">
        <v>0</v>
      </c>
      <c r="AF1506" s="9">
        <v>1</v>
      </c>
      <c r="AG1506" s="29">
        <v>0</v>
      </c>
      <c r="AH1506" s="9">
        <v>0</v>
      </c>
      <c r="AI1506" s="29">
        <v>1</v>
      </c>
      <c r="AJ1506" s="20">
        <v>1984</v>
      </c>
      <c r="AK1506" s="32">
        <v>0.13719999999999999</v>
      </c>
      <c r="AL1506" s="32">
        <f t="shared" si="367"/>
        <v>0.2238</v>
      </c>
      <c r="AM1506" s="32">
        <v>0.28599999999999998</v>
      </c>
      <c r="AN1506" s="42">
        <v>0.35299999999999998</v>
      </c>
      <c r="AO1506" s="41">
        <v>1</v>
      </c>
      <c r="AP1506" s="17">
        <v>0</v>
      </c>
      <c r="AQ1506" s="32">
        <v>1</v>
      </c>
      <c r="AR1506" s="39">
        <v>0</v>
      </c>
      <c r="AS1506" t="s">
        <v>98</v>
      </c>
      <c r="AT1506" s="39" t="s">
        <v>98</v>
      </c>
      <c r="AU1506">
        <v>1</v>
      </c>
      <c r="AV1506" s="17">
        <v>0</v>
      </c>
      <c r="AW1506" t="s">
        <v>98</v>
      </c>
      <c r="AX1506" s="17" t="s">
        <v>98</v>
      </c>
      <c r="AY1506" s="17" t="s">
        <v>329</v>
      </c>
      <c r="AZ1506">
        <v>1</v>
      </c>
      <c r="BA1506">
        <v>0</v>
      </c>
      <c r="BB1506">
        <v>1</v>
      </c>
      <c r="BC1506">
        <v>0</v>
      </c>
      <c r="BD1506">
        <v>0</v>
      </c>
      <c r="BE1506">
        <v>0</v>
      </c>
      <c r="BF1506" s="17">
        <v>0</v>
      </c>
      <c r="BG1506">
        <v>1</v>
      </c>
      <c r="BH1506">
        <v>0</v>
      </c>
      <c r="BI1506" s="17">
        <v>0</v>
      </c>
      <c r="BJ1506">
        <v>14398</v>
      </c>
      <c r="BK1506">
        <v>243</v>
      </c>
      <c r="BL1506" s="24">
        <v>35.5</v>
      </c>
      <c r="BM1506">
        <v>0</v>
      </c>
      <c r="BN1506">
        <v>0</v>
      </c>
      <c r="BO1506">
        <v>0</v>
      </c>
      <c r="BP1506">
        <v>0</v>
      </c>
      <c r="BQ1506">
        <v>0</v>
      </c>
      <c r="BR1506">
        <v>0</v>
      </c>
      <c r="BS1506">
        <v>0</v>
      </c>
      <c r="BT1506" s="17">
        <v>1</v>
      </c>
      <c r="BU1506">
        <v>0</v>
      </c>
      <c r="BV1506">
        <v>0</v>
      </c>
      <c r="BW1506">
        <v>0</v>
      </c>
      <c r="BX1506" s="17">
        <v>1</v>
      </c>
      <c r="BY1506">
        <v>0</v>
      </c>
      <c r="BZ1506">
        <v>0</v>
      </c>
      <c r="CA1506">
        <v>0</v>
      </c>
      <c r="CB1506">
        <v>0</v>
      </c>
      <c r="CC1506" s="17">
        <v>1</v>
      </c>
      <c r="CD1506">
        <v>1</v>
      </c>
      <c r="CE1506">
        <v>1</v>
      </c>
      <c r="CF1506">
        <v>0</v>
      </c>
      <c r="CG1506">
        <v>0</v>
      </c>
      <c r="CH1506">
        <v>0</v>
      </c>
      <c r="CI1506">
        <v>0</v>
      </c>
      <c r="CJ1506">
        <v>0</v>
      </c>
      <c r="CK1506">
        <v>0</v>
      </c>
      <c r="CL1506">
        <v>0</v>
      </c>
      <c r="CM1506">
        <v>0</v>
      </c>
      <c r="CN1506">
        <v>1</v>
      </c>
      <c r="CO1506" s="17">
        <v>0</v>
      </c>
      <c r="CP1506">
        <v>0.78100000000000003</v>
      </c>
      <c r="CQ1506">
        <v>100</v>
      </c>
      <c r="CR1506">
        <v>1</v>
      </c>
      <c r="CS1506">
        <v>0</v>
      </c>
      <c r="CT1506">
        <v>8</v>
      </c>
      <c r="CZ1506" s="33" t="s">
        <v>85</v>
      </c>
    </row>
    <row r="1507" spans="1:104" x14ac:dyDescent="0.25">
      <c r="A1507">
        <v>1506</v>
      </c>
      <c r="B1507">
        <v>94</v>
      </c>
      <c r="C1507" s="24" t="s">
        <v>4227</v>
      </c>
      <c r="D1507" s="12">
        <v>0.38</v>
      </c>
      <c r="E1507" s="13">
        <v>5.71</v>
      </c>
      <c r="F1507" s="7">
        <f t="shared" si="366"/>
        <v>6.6549912434325745E-2</v>
      </c>
      <c r="G1507" s="7">
        <f t="shared" si="360"/>
        <v>-5.33</v>
      </c>
      <c r="H1507" s="15">
        <f t="shared" si="361"/>
        <v>6.09</v>
      </c>
      <c r="I1507" s="11">
        <f t="shared" si="352"/>
        <v>2.5400174082052532E-4</v>
      </c>
      <c r="J1507" s="32">
        <f t="shared" si="353"/>
        <v>3.8167103686452624E-3</v>
      </c>
      <c r="K1507" s="32">
        <f t="shared" si="354"/>
        <v>262.00573358018494</v>
      </c>
      <c r="L1507" s="8">
        <v>0</v>
      </c>
      <c r="M1507" s="9">
        <v>1</v>
      </c>
      <c r="N1507" s="8">
        <v>0</v>
      </c>
      <c r="O1507" s="9">
        <v>0</v>
      </c>
      <c r="P1507" s="9">
        <v>0</v>
      </c>
      <c r="Q1507" s="9">
        <v>0</v>
      </c>
      <c r="R1507" s="9">
        <v>1</v>
      </c>
      <c r="S1507" s="8">
        <v>68676</v>
      </c>
      <c r="T1507" s="9">
        <v>28</v>
      </c>
      <c r="U1507" s="9">
        <f t="shared" si="362"/>
        <v>68647</v>
      </c>
      <c r="V1507" s="9">
        <f t="shared" si="363"/>
        <v>8</v>
      </c>
      <c r="W1507" s="7">
        <v>9.43</v>
      </c>
      <c r="X1507" s="7">
        <f t="shared" si="364"/>
        <v>20.07</v>
      </c>
      <c r="Y1507" s="9">
        <v>1</v>
      </c>
      <c r="Z1507" s="9">
        <v>0</v>
      </c>
      <c r="AA1507" s="9">
        <v>1</v>
      </c>
      <c r="AB1507" s="9">
        <v>0</v>
      </c>
      <c r="AC1507" s="9">
        <v>0</v>
      </c>
      <c r="AD1507" s="29">
        <v>0</v>
      </c>
      <c r="AE1507" s="9">
        <v>0</v>
      </c>
      <c r="AF1507" s="9">
        <v>1</v>
      </c>
      <c r="AG1507" s="29">
        <v>0</v>
      </c>
      <c r="AH1507" s="9">
        <v>0</v>
      </c>
      <c r="AI1507" s="29">
        <v>1</v>
      </c>
      <c r="AJ1507" s="20">
        <v>1984</v>
      </c>
      <c r="AK1507" s="32">
        <v>0.13719999999999999</v>
      </c>
      <c r="AL1507" s="32">
        <f t="shared" si="367"/>
        <v>0.2238</v>
      </c>
      <c r="AM1507" s="32">
        <v>0.28599999999999998</v>
      </c>
      <c r="AN1507" s="42">
        <v>0.35299999999999998</v>
      </c>
      <c r="AO1507" s="41">
        <v>1</v>
      </c>
      <c r="AP1507" s="17">
        <v>0</v>
      </c>
      <c r="AQ1507" s="32">
        <v>1</v>
      </c>
      <c r="AR1507" s="39">
        <v>0</v>
      </c>
      <c r="AS1507" t="s">
        <v>98</v>
      </c>
      <c r="AT1507" s="39" t="s">
        <v>98</v>
      </c>
      <c r="AU1507">
        <v>1</v>
      </c>
      <c r="AV1507" s="17">
        <v>0</v>
      </c>
      <c r="AW1507" t="s">
        <v>98</v>
      </c>
      <c r="AX1507" s="17" t="s">
        <v>98</v>
      </c>
      <c r="AY1507" s="17" t="s">
        <v>329</v>
      </c>
      <c r="AZ1507">
        <v>1</v>
      </c>
      <c r="BA1507">
        <v>0</v>
      </c>
      <c r="BB1507">
        <v>1</v>
      </c>
      <c r="BC1507">
        <v>0</v>
      </c>
      <c r="BD1507">
        <v>0</v>
      </c>
      <c r="BE1507">
        <v>0</v>
      </c>
      <c r="BF1507" s="17">
        <v>0</v>
      </c>
      <c r="BG1507">
        <v>1</v>
      </c>
      <c r="BH1507">
        <v>0</v>
      </c>
      <c r="BI1507" s="17">
        <v>0</v>
      </c>
      <c r="BJ1507">
        <v>14398</v>
      </c>
      <c r="BK1507">
        <v>243</v>
      </c>
      <c r="BL1507" s="24">
        <v>35.5</v>
      </c>
      <c r="BM1507">
        <v>0</v>
      </c>
      <c r="BN1507">
        <v>0</v>
      </c>
      <c r="BO1507">
        <v>0</v>
      </c>
      <c r="BP1507">
        <v>0</v>
      </c>
      <c r="BQ1507">
        <v>0</v>
      </c>
      <c r="BR1507">
        <v>0</v>
      </c>
      <c r="BS1507">
        <v>0</v>
      </c>
      <c r="BT1507" s="17">
        <v>1</v>
      </c>
      <c r="BU1507">
        <v>0</v>
      </c>
      <c r="BV1507">
        <v>0</v>
      </c>
      <c r="BW1507">
        <v>0</v>
      </c>
      <c r="BX1507" s="17">
        <v>1</v>
      </c>
      <c r="BY1507">
        <v>0</v>
      </c>
      <c r="BZ1507">
        <v>0</v>
      </c>
      <c r="CA1507">
        <v>0</v>
      </c>
      <c r="CB1507">
        <v>0</v>
      </c>
      <c r="CC1507" s="17">
        <v>1</v>
      </c>
      <c r="CD1507">
        <v>1</v>
      </c>
      <c r="CE1507">
        <v>1</v>
      </c>
      <c r="CF1507">
        <v>0</v>
      </c>
      <c r="CG1507">
        <v>0</v>
      </c>
      <c r="CH1507">
        <v>0</v>
      </c>
      <c r="CI1507">
        <v>0</v>
      </c>
      <c r="CJ1507">
        <v>0</v>
      </c>
      <c r="CK1507">
        <v>0</v>
      </c>
      <c r="CL1507">
        <v>0</v>
      </c>
      <c r="CM1507">
        <v>0</v>
      </c>
      <c r="CN1507">
        <v>1</v>
      </c>
      <c r="CO1507" s="17">
        <v>0</v>
      </c>
      <c r="CP1507">
        <v>0.78100000000000003</v>
      </c>
      <c r="CQ1507">
        <v>100</v>
      </c>
      <c r="CR1507">
        <v>1</v>
      </c>
      <c r="CS1507">
        <v>0</v>
      </c>
      <c r="CT1507">
        <v>8</v>
      </c>
      <c r="CZ1507" s="33" t="s">
        <v>85</v>
      </c>
    </row>
    <row r="1508" spans="1:104" x14ac:dyDescent="0.25">
      <c r="A1508">
        <v>1507</v>
      </c>
      <c r="B1508">
        <v>95</v>
      </c>
      <c r="C1508" s="24" t="s">
        <v>4230</v>
      </c>
      <c r="D1508" s="12">
        <v>10.9</v>
      </c>
      <c r="E1508" s="13">
        <v>0.2</v>
      </c>
      <c r="F1508" s="7">
        <f t="shared" si="366"/>
        <v>54.5</v>
      </c>
      <c r="G1508" s="7">
        <f t="shared" si="360"/>
        <v>10.700000000000001</v>
      </c>
      <c r="H1508" s="15">
        <f t="shared" si="361"/>
        <v>11.1</v>
      </c>
      <c r="I1508" s="11">
        <f t="shared" si="352"/>
        <v>0.48757497423835405</v>
      </c>
      <c r="J1508" s="32">
        <f t="shared" si="353"/>
        <v>8.9463298025386061E-3</v>
      </c>
      <c r="K1508" s="32">
        <f t="shared" si="354"/>
        <v>111.77768113536798</v>
      </c>
      <c r="L1508" s="8">
        <v>0</v>
      </c>
      <c r="M1508" s="9">
        <v>1</v>
      </c>
      <c r="N1508" s="8">
        <v>0</v>
      </c>
      <c r="O1508" s="9">
        <v>0</v>
      </c>
      <c r="P1508" s="9">
        <v>0</v>
      </c>
      <c r="Q1508" s="9">
        <v>0</v>
      </c>
      <c r="R1508" s="9">
        <v>1</v>
      </c>
      <c r="S1508" s="8">
        <v>9550</v>
      </c>
      <c r="T1508" s="9">
        <v>25</v>
      </c>
      <c r="U1508" s="9">
        <f t="shared" si="362"/>
        <v>9524</v>
      </c>
      <c r="V1508" s="9">
        <f t="shared" si="363"/>
        <v>16</v>
      </c>
      <c r="W1508" s="7">
        <f t="shared" ref="W1508:W1523" si="368">AK1508*0+AL1508*6+AM1508*12+AN1508*15</f>
        <v>11.3163</v>
      </c>
      <c r="X1508" s="7">
        <f t="shared" si="364"/>
        <v>26.863700000000001</v>
      </c>
      <c r="Y1508" s="9">
        <v>1</v>
      </c>
      <c r="Z1508" s="9">
        <v>0</v>
      </c>
      <c r="AA1508" s="9">
        <v>0</v>
      </c>
      <c r="AB1508" s="9">
        <v>0</v>
      </c>
      <c r="AC1508" s="9">
        <v>0</v>
      </c>
      <c r="AD1508" s="29">
        <v>1</v>
      </c>
      <c r="AE1508" s="9">
        <v>0</v>
      </c>
      <c r="AF1508" s="9">
        <v>1</v>
      </c>
      <c r="AG1508" s="29">
        <v>0</v>
      </c>
      <c r="AH1508" s="9">
        <v>0</v>
      </c>
      <c r="AI1508" s="29">
        <v>1</v>
      </c>
      <c r="AJ1508" s="20">
        <v>2000</v>
      </c>
      <c r="AK1508" s="32">
        <v>6.8599999999999994E-2</v>
      </c>
      <c r="AL1508" s="32">
        <v>6.8599999999999994E-2</v>
      </c>
      <c r="AM1508" s="32">
        <f t="shared" ref="AM1508:AM1523" si="369">1-AL1508-AK1508-AN1508</f>
        <v>0.67910000000000004</v>
      </c>
      <c r="AN1508" s="42">
        <v>0.1837</v>
      </c>
      <c r="AO1508" s="41">
        <v>0.50700000000000001</v>
      </c>
      <c r="AP1508" s="17">
        <f t="shared" ref="AP1508:AP1519" si="370">1-AO1508</f>
        <v>0.49299999999999999</v>
      </c>
      <c r="AQ1508" s="32">
        <v>0</v>
      </c>
      <c r="AR1508" s="39">
        <v>1</v>
      </c>
      <c r="AS1508" t="s">
        <v>98</v>
      </c>
      <c r="AT1508" s="39" t="s">
        <v>98</v>
      </c>
      <c r="AU1508">
        <v>1</v>
      </c>
      <c r="AV1508" s="17">
        <v>0</v>
      </c>
      <c r="AW1508" t="s">
        <v>98</v>
      </c>
      <c r="AX1508" s="17" t="s">
        <v>98</v>
      </c>
      <c r="AY1508" s="17" t="s">
        <v>329</v>
      </c>
      <c r="AZ1508">
        <v>1</v>
      </c>
      <c r="BA1508">
        <v>0</v>
      </c>
      <c r="BB1508">
        <v>1</v>
      </c>
      <c r="BC1508">
        <v>0</v>
      </c>
      <c r="BD1508">
        <v>0</v>
      </c>
      <c r="BE1508">
        <v>0</v>
      </c>
      <c r="BF1508" s="17">
        <v>0</v>
      </c>
      <c r="BG1508">
        <v>1</v>
      </c>
      <c r="BH1508">
        <v>0</v>
      </c>
      <c r="BI1508" s="17">
        <v>0</v>
      </c>
      <c r="BJ1508">
        <v>24477</v>
      </c>
      <c r="BK1508">
        <v>1503</v>
      </c>
      <c r="BL1508" s="24">
        <v>44.18</v>
      </c>
      <c r="BM1508">
        <v>1</v>
      </c>
      <c r="BN1508">
        <v>0</v>
      </c>
      <c r="BO1508">
        <v>0</v>
      </c>
      <c r="BP1508">
        <v>0</v>
      </c>
      <c r="BQ1508">
        <v>0</v>
      </c>
      <c r="BR1508">
        <v>0</v>
      </c>
      <c r="BS1508">
        <v>0</v>
      </c>
      <c r="BT1508" s="17">
        <v>0</v>
      </c>
      <c r="BU1508">
        <v>0</v>
      </c>
      <c r="BV1508">
        <v>0</v>
      </c>
      <c r="BW1508">
        <v>0</v>
      </c>
      <c r="BX1508" s="17">
        <v>1</v>
      </c>
      <c r="BY1508">
        <v>0</v>
      </c>
      <c r="BZ1508">
        <v>0</v>
      </c>
      <c r="CA1508">
        <v>0</v>
      </c>
      <c r="CB1508">
        <v>0</v>
      </c>
      <c r="CC1508" s="17">
        <v>0</v>
      </c>
      <c r="CD1508">
        <v>1</v>
      </c>
      <c r="CE1508">
        <v>1</v>
      </c>
      <c r="CF1508">
        <v>0</v>
      </c>
      <c r="CG1508">
        <v>0</v>
      </c>
      <c r="CH1508">
        <v>0</v>
      </c>
      <c r="CI1508">
        <v>0</v>
      </c>
      <c r="CJ1508">
        <v>0</v>
      </c>
      <c r="CK1508">
        <v>1</v>
      </c>
      <c r="CL1508">
        <v>0</v>
      </c>
      <c r="CM1508">
        <v>0</v>
      </c>
      <c r="CN1508">
        <v>1</v>
      </c>
      <c r="CO1508" s="17">
        <v>0</v>
      </c>
      <c r="CP1508">
        <v>2.3879999999999999</v>
      </c>
      <c r="CQ1508">
        <v>860</v>
      </c>
      <c r="CR1508">
        <v>1</v>
      </c>
      <c r="CS1508">
        <v>0</v>
      </c>
      <c r="CT1508">
        <v>12</v>
      </c>
      <c r="CZ1508" s="33" t="s">
        <v>85</v>
      </c>
    </row>
    <row r="1509" spans="1:104" x14ac:dyDescent="0.25">
      <c r="A1509">
        <v>1508</v>
      </c>
      <c r="B1509">
        <v>95</v>
      </c>
      <c r="C1509" s="24" t="s">
        <v>4230</v>
      </c>
      <c r="D1509" s="12">
        <v>10.9</v>
      </c>
      <c r="E1509" s="13">
        <v>0.2</v>
      </c>
      <c r="F1509" s="7">
        <f t="shared" si="366"/>
        <v>54.5</v>
      </c>
      <c r="G1509" s="7">
        <f t="shared" si="360"/>
        <v>10.700000000000001</v>
      </c>
      <c r="H1509" s="15">
        <f t="shared" si="361"/>
        <v>11.1</v>
      </c>
      <c r="I1509" s="11">
        <f t="shared" si="352"/>
        <v>0.48757497423835405</v>
      </c>
      <c r="J1509" s="32">
        <f t="shared" si="353"/>
        <v>8.9463298025386061E-3</v>
      </c>
      <c r="K1509" s="32">
        <f t="shared" si="354"/>
        <v>111.77768113536798</v>
      </c>
      <c r="L1509" s="8">
        <v>0</v>
      </c>
      <c r="M1509" s="9">
        <v>1</v>
      </c>
      <c r="N1509" s="8">
        <v>0</v>
      </c>
      <c r="O1509" s="9">
        <v>0</v>
      </c>
      <c r="P1509" s="9">
        <v>0</v>
      </c>
      <c r="Q1509" s="9">
        <v>0</v>
      </c>
      <c r="R1509" s="9">
        <v>1</v>
      </c>
      <c r="S1509" s="8">
        <v>9550</v>
      </c>
      <c r="T1509" s="9">
        <v>25</v>
      </c>
      <c r="U1509" s="9">
        <f t="shared" si="362"/>
        <v>9524</v>
      </c>
      <c r="V1509" s="9">
        <f t="shared" si="363"/>
        <v>16</v>
      </c>
      <c r="W1509" s="7">
        <f t="shared" si="368"/>
        <v>11.3163</v>
      </c>
      <c r="X1509" s="7">
        <f t="shared" si="364"/>
        <v>26.863700000000001</v>
      </c>
      <c r="Y1509" s="9">
        <v>1</v>
      </c>
      <c r="Z1509" s="9">
        <v>0</v>
      </c>
      <c r="AA1509" s="9">
        <v>0</v>
      </c>
      <c r="AB1509" s="9">
        <v>0</v>
      </c>
      <c r="AC1509" s="9">
        <v>0</v>
      </c>
      <c r="AD1509" s="29">
        <v>1</v>
      </c>
      <c r="AE1509" s="9">
        <v>0</v>
      </c>
      <c r="AF1509" s="9">
        <v>1</v>
      </c>
      <c r="AG1509" s="29">
        <v>0</v>
      </c>
      <c r="AH1509" s="9">
        <v>0</v>
      </c>
      <c r="AI1509" s="29">
        <v>1</v>
      </c>
      <c r="AJ1509" s="20">
        <v>2000</v>
      </c>
      <c r="AK1509" s="32">
        <v>6.8599999999999994E-2</v>
      </c>
      <c r="AL1509" s="32">
        <v>6.8599999999999994E-2</v>
      </c>
      <c r="AM1509" s="32">
        <f t="shared" si="369"/>
        <v>0.67910000000000004</v>
      </c>
      <c r="AN1509" s="42">
        <v>0.1837</v>
      </c>
      <c r="AO1509" s="41">
        <v>0.50700000000000001</v>
      </c>
      <c r="AP1509" s="17">
        <f t="shared" si="370"/>
        <v>0.49299999999999999</v>
      </c>
      <c r="AQ1509" s="32">
        <v>0</v>
      </c>
      <c r="AR1509" s="39">
        <v>1</v>
      </c>
      <c r="AS1509" t="s">
        <v>98</v>
      </c>
      <c r="AT1509" s="39" t="s">
        <v>98</v>
      </c>
      <c r="AU1509">
        <v>1</v>
      </c>
      <c r="AV1509" s="17">
        <v>0</v>
      </c>
      <c r="AW1509" t="s">
        <v>98</v>
      </c>
      <c r="AX1509" s="17" t="s">
        <v>98</v>
      </c>
      <c r="AY1509" s="17" t="s">
        <v>329</v>
      </c>
      <c r="AZ1509">
        <v>1</v>
      </c>
      <c r="BA1509">
        <v>0</v>
      </c>
      <c r="BB1509">
        <v>1</v>
      </c>
      <c r="BC1509">
        <v>0</v>
      </c>
      <c r="BD1509">
        <v>0</v>
      </c>
      <c r="BE1509">
        <v>0</v>
      </c>
      <c r="BF1509" s="17">
        <v>0</v>
      </c>
      <c r="BG1509">
        <v>1</v>
      </c>
      <c r="BH1509">
        <v>0</v>
      </c>
      <c r="BI1509" s="17">
        <v>0</v>
      </c>
      <c r="BJ1509">
        <v>24477</v>
      </c>
      <c r="BK1509">
        <v>1503</v>
      </c>
      <c r="BL1509" s="24">
        <v>44.18</v>
      </c>
      <c r="BM1509">
        <v>0</v>
      </c>
      <c r="BN1509">
        <v>0</v>
      </c>
      <c r="BO1509">
        <v>0</v>
      </c>
      <c r="BP1509">
        <v>0</v>
      </c>
      <c r="BQ1509">
        <v>0</v>
      </c>
      <c r="BR1509">
        <v>1</v>
      </c>
      <c r="BS1509">
        <v>0</v>
      </c>
      <c r="BT1509" s="17">
        <v>0</v>
      </c>
      <c r="BU1509">
        <v>0</v>
      </c>
      <c r="BV1509">
        <v>0</v>
      </c>
      <c r="BW1509">
        <v>0</v>
      </c>
      <c r="BX1509" s="17">
        <v>1</v>
      </c>
      <c r="BY1509">
        <v>0</v>
      </c>
      <c r="BZ1509">
        <v>0</v>
      </c>
      <c r="CA1509">
        <v>0</v>
      </c>
      <c r="CB1509">
        <v>0</v>
      </c>
      <c r="CC1509" s="17">
        <v>0</v>
      </c>
      <c r="CD1509">
        <v>1</v>
      </c>
      <c r="CE1509">
        <v>1</v>
      </c>
      <c r="CF1509">
        <v>0</v>
      </c>
      <c r="CG1509">
        <v>0</v>
      </c>
      <c r="CH1509">
        <v>0</v>
      </c>
      <c r="CI1509">
        <v>0</v>
      </c>
      <c r="CJ1509">
        <v>0</v>
      </c>
      <c r="CK1509">
        <v>1</v>
      </c>
      <c r="CL1509">
        <v>0</v>
      </c>
      <c r="CM1509">
        <v>0</v>
      </c>
      <c r="CN1509">
        <v>1</v>
      </c>
      <c r="CO1509" s="17">
        <v>0</v>
      </c>
      <c r="CP1509">
        <v>2.3879999999999999</v>
      </c>
      <c r="CQ1509">
        <v>860</v>
      </c>
      <c r="CR1509">
        <v>1</v>
      </c>
      <c r="CS1509">
        <v>0</v>
      </c>
      <c r="CT1509">
        <v>12</v>
      </c>
      <c r="CZ1509" s="33" t="s">
        <v>85</v>
      </c>
    </row>
    <row r="1510" spans="1:104" x14ac:dyDescent="0.25">
      <c r="A1510">
        <v>1509</v>
      </c>
      <c r="B1510">
        <v>95</v>
      </c>
      <c r="C1510" s="24" t="s">
        <v>4230</v>
      </c>
      <c r="D1510" s="12">
        <v>10.3</v>
      </c>
      <c r="E1510" s="13">
        <v>0.2</v>
      </c>
      <c r="F1510" s="7">
        <f t="shared" si="366"/>
        <v>51.5</v>
      </c>
      <c r="G1510" s="7">
        <f t="shared" si="360"/>
        <v>10.100000000000001</v>
      </c>
      <c r="H1510" s="15">
        <f t="shared" si="361"/>
        <v>10.5</v>
      </c>
      <c r="I1510" s="11">
        <f t="shared" si="352"/>
        <v>0.46671359407385749</v>
      </c>
      <c r="J1510" s="32">
        <f t="shared" si="353"/>
        <v>9.062399884929271E-3</v>
      </c>
      <c r="K1510" s="32">
        <f t="shared" si="354"/>
        <v>110.34604659887006</v>
      </c>
      <c r="L1510" s="8">
        <v>0</v>
      </c>
      <c r="M1510" s="9">
        <v>1</v>
      </c>
      <c r="N1510" s="8">
        <v>0</v>
      </c>
      <c r="O1510" s="9">
        <v>0</v>
      </c>
      <c r="P1510" s="9">
        <v>0</v>
      </c>
      <c r="Q1510" s="9">
        <v>0</v>
      </c>
      <c r="R1510" s="9">
        <v>1</v>
      </c>
      <c r="S1510" s="8">
        <v>9550</v>
      </c>
      <c r="T1510" s="9">
        <v>25</v>
      </c>
      <c r="U1510" s="9">
        <f t="shared" si="362"/>
        <v>9524</v>
      </c>
      <c r="V1510" s="9">
        <f t="shared" si="363"/>
        <v>16</v>
      </c>
      <c r="W1510" s="7">
        <f t="shared" si="368"/>
        <v>11.3163</v>
      </c>
      <c r="X1510" s="7">
        <f t="shared" si="364"/>
        <v>26.863700000000001</v>
      </c>
      <c r="Y1510" s="9">
        <v>1</v>
      </c>
      <c r="Z1510" s="9">
        <v>0</v>
      </c>
      <c r="AA1510" s="9">
        <v>0</v>
      </c>
      <c r="AB1510" s="9">
        <v>0</v>
      </c>
      <c r="AC1510" s="9">
        <v>0</v>
      </c>
      <c r="AD1510" s="29">
        <v>1</v>
      </c>
      <c r="AE1510" s="9">
        <v>0</v>
      </c>
      <c r="AF1510" s="9">
        <v>1</v>
      </c>
      <c r="AG1510" s="29">
        <v>0</v>
      </c>
      <c r="AH1510" s="9">
        <v>0</v>
      </c>
      <c r="AI1510" s="29">
        <v>1</v>
      </c>
      <c r="AJ1510" s="20">
        <v>2000</v>
      </c>
      <c r="AK1510" s="32">
        <v>6.8599999999999994E-2</v>
      </c>
      <c r="AL1510" s="32">
        <v>6.8599999999999994E-2</v>
      </c>
      <c r="AM1510" s="32">
        <f t="shared" si="369"/>
        <v>0.67910000000000004</v>
      </c>
      <c r="AN1510" s="42">
        <v>0.1837</v>
      </c>
      <c r="AO1510" s="41">
        <v>0.50700000000000001</v>
      </c>
      <c r="AP1510" s="17">
        <f t="shared" si="370"/>
        <v>0.49299999999999999</v>
      </c>
      <c r="AQ1510" s="32">
        <v>0</v>
      </c>
      <c r="AR1510" s="39">
        <v>1</v>
      </c>
      <c r="AS1510" t="s">
        <v>98</v>
      </c>
      <c r="AT1510" s="39" t="s">
        <v>98</v>
      </c>
      <c r="AU1510">
        <v>1</v>
      </c>
      <c r="AV1510" s="17">
        <v>0</v>
      </c>
      <c r="AW1510" t="s">
        <v>98</v>
      </c>
      <c r="AX1510" s="17" t="s">
        <v>98</v>
      </c>
      <c r="AY1510" s="17" t="s">
        <v>329</v>
      </c>
      <c r="AZ1510">
        <v>1</v>
      </c>
      <c r="BA1510">
        <v>0</v>
      </c>
      <c r="BB1510">
        <v>1</v>
      </c>
      <c r="BC1510">
        <v>0</v>
      </c>
      <c r="BD1510">
        <v>0</v>
      </c>
      <c r="BE1510">
        <v>0</v>
      </c>
      <c r="BF1510" s="17">
        <v>0</v>
      </c>
      <c r="BG1510">
        <v>1</v>
      </c>
      <c r="BH1510">
        <v>0</v>
      </c>
      <c r="BI1510" s="17">
        <v>0</v>
      </c>
      <c r="BJ1510">
        <v>24477</v>
      </c>
      <c r="BK1510">
        <v>1503</v>
      </c>
      <c r="BL1510" s="24">
        <v>44.18</v>
      </c>
      <c r="BM1510">
        <v>1</v>
      </c>
      <c r="BN1510">
        <v>0</v>
      </c>
      <c r="BO1510">
        <v>0</v>
      </c>
      <c r="BP1510">
        <v>0</v>
      </c>
      <c r="BQ1510">
        <v>0</v>
      </c>
      <c r="BR1510">
        <v>0</v>
      </c>
      <c r="BS1510">
        <v>0</v>
      </c>
      <c r="BT1510" s="17">
        <v>0</v>
      </c>
      <c r="BU1510">
        <v>0</v>
      </c>
      <c r="BV1510">
        <v>0</v>
      </c>
      <c r="BW1510">
        <v>0</v>
      </c>
      <c r="BX1510" s="17">
        <v>1</v>
      </c>
      <c r="BY1510">
        <v>0</v>
      </c>
      <c r="BZ1510">
        <v>0</v>
      </c>
      <c r="CA1510">
        <v>0</v>
      </c>
      <c r="CB1510">
        <v>0</v>
      </c>
      <c r="CC1510" s="17">
        <v>0</v>
      </c>
      <c r="CD1510">
        <v>1</v>
      </c>
      <c r="CE1510">
        <v>1</v>
      </c>
      <c r="CF1510">
        <v>0</v>
      </c>
      <c r="CG1510">
        <v>0</v>
      </c>
      <c r="CH1510">
        <v>0</v>
      </c>
      <c r="CI1510">
        <v>0</v>
      </c>
      <c r="CJ1510">
        <v>0</v>
      </c>
      <c r="CK1510">
        <v>1</v>
      </c>
      <c r="CL1510">
        <v>0</v>
      </c>
      <c r="CM1510">
        <v>0</v>
      </c>
      <c r="CN1510">
        <v>1</v>
      </c>
      <c r="CO1510" s="17">
        <v>0</v>
      </c>
      <c r="CP1510">
        <v>2.3879999999999999</v>
      </c>
      <c r="CQ1510">
        <v>860</v>
      </c>
      <c r="CR1510">
        <v>1</v>
      </c>
      <c r="CS1510">
        <v>0</v>
      </c>
      <c r="CT1510">
        <v>12</v>
      </c>
      <c r="CZ1510" s="33" t="s">
        <v>85</v>
      </c>
    </row>
    <row r="1511" spans="1:104" x14ac:dyDescent="0.25">
      <c r="A1511">
        <v>1510</v>
      </c>
      <c r="B1511">
        <v>95</v>
      </c>
      <c r="C1511" s="24" t="s">
        <v>4230</v>
      </c>
      <c r="D1511" s="12">
        <v>10.199999999999999</v>
      </c>
      <c r="E1511" s="13">
        <v>0.3</v>
      </c>
      <c r="F1511" s="7">
        <f t="shared" si="366"/>
        <v>34</v>
      </c>
      <c r="G1511" s="7">
        <f t="shared" si="360"/>
        <v>9.8999999999999986</v>
      </c>
      <c r="H1511" s="15">
        <f t="shared" si="361"/>
        <v>10.5</v>
      </c>
      <c r="I1511" s="11">
        <f t="shared" si="352"/>
        <v>0.32899802487937801</v>
      </c>
      <c r="J1511" s="32">
        <f t="shared" si="353"/>
        <v>9.6764124964522948E-3</v>
      </c>
      <c r="K1511" s="32">
        <f t="shared" si="354"/>
        <v>103.3440854621105</v>
      </c>
      <c r="L1511" s="8">
        <v>0</v>
      </c>
      <c r="M1511" s="9">
        <v>1</v>
      </c>
      <c r="N1511" s="8">
        <v>0</v>
      </c>
      <c r="O1511" s="9">
        <v>0</v>
      </c>
      <c r="P1511" s="9">
        <v>0</v>
      </c>
      <c r="Q1511" s="9">
        <v>0</v>
      </c>
      <c r="R1511" s="9">
        <v>1</v>
      </c>
      <c r="S1511" s="8">
        <v>9550</v>
      </c>
      <c r="T1511" s="9">
        <v>25</v>
      </c>
      <c r="U1511" s="9">
        <f t="shared" si="362"/>
        <v>9524</v>
      </c>
      <c r="V1511" s="9">
        <f t="shared" si="363"/>
        <v>16</v>
      </c>
      <c r="W1511" s="7">
        <f t="shared" si="368"/>
        <v>11.3163</v>
      </c>
      <c r="X1511" s="7">
        <f t="shared" si="364"/>
        <v>26.863700000000001</v>
      </c>
      <c r="Y1511" s="9">
        <v>1</v>
      </c>
      <c r="Z1511" s="9">
        <v>0</v>
      </c>
      <c r="AA1511" s="9">
        <v>0</v>
      </c>
      <c r="AB1511" s="9">
        <v>0</v>
      </c>
      <c r="AC1511" s="9">
        <v>0</v>
      </c>
      <c r="AD1511" s="29">
        <v>1</v>
      </c>
      <c r="AE1511" s="9">
        <v>0</v>
      </c>
      <c r="AF1511" s="9">
        <v>1</v>
      </c>
      <c r="AG1511" s="29">
        <v>0</v>
      </c>
      <c r="AH1511" s="9">
        <v>0</v>
      </c>
      <c r="AI1511" s="29">
        <v>1</v>
      </c>
      <c r="AJ1511" s="20">
        <v>2000</v>
      </c>
      <c r="AK1511" s="32">
        <v>6.8599999999999994E-2</v>
      </c>
      <c r="AL1511" s="32">
        <v>6.8599999999999994E-2</v>
      </c>
      <c r="AM1511" s="32">
        <f t="shared" si="369"/>
        <v>0.67910000000000004</v>
      </c>
      <c r="AN1511" s="42">
        <v>0.1837</v>
      </c>
      <c r="AO1511" s="41">
        <v>0.50700000000000001</v>
      </c>
      <c r="AP1511" s="17">
        <f t="shared" si="370"/>
        <v>0.49299999999999999</v>
      </c>
      <c r="AQ1511" s="32">
        <v>0</v>
      </c>
      <c r="AR1511" s="39">
        <v>1</v>
      </c>
      <c r="AS1511" t="s">
        <v>98</v>
      </c>
      <c r="AT1511" s="39" t="s">
        <v>98</v>
      </c>
      <c r="AU1511">
        <v>1</v>
      </c>
      <c r="AV1511" s="17">
        <v>0</v>
      </c>
      <c r="AW1511" t="s">
        <v>98</v>
      </c>
      <c r="AX1511" s="17" t="s">
        <v>98</v>
      </c>
      <c r="AY1511" s="17" t="s">
        <v>329</v>
      </c>
      <c r="AZ1511">
        <v>1</v>
      </c>
      <c r="BA1511">
        <v>0</v>
      </c>
      <c r="BB1511">
        <v>1</v>
      </c>
      <c r="BC1511">
        <v>0</v>
      </c>
      <c r="BD1511">
        <v>0</v>
      </c>
      <c r="BE1511">
        <v>0</v>
      </c>
      <c r="BF1511" s="17">
        <v>0</v>
      </c>
      <c r="BG1511">
        <v>1</v>
      </c>
      <c r="BH1511">
        <v>0</v>
      </c>
      <c r="BI1511" s="17">
        <v>0</v>
      </c>
      <c r="BJ1511">
        <v>24477</v>
      </c>
      <c r="BK1511">
        <v>1503</v>
      </c>
      <c r="BL1511" s="24">
        <v>44.18</v>
      </c>
      <c r="BM1511">
        <v>0</v>
      </c>
      <c r="BN1511">
        <v>0</v>
      </c>
      <c r="BO1511">
        <v>0</v>
      </c>
      <c r="BP1511">
        <v>0</v>
      </c>
      <c r="BQ1511">
        <v>0</v>
      </c>
      <c r="BR1511">
        <v>1</v>
      </c>
      <c r="BS1511">
        <v>0</v>
      </c>
      <c r="BT1511" s="17">
        <v>0</v>
      </c>
      <c r="BU1511">
        <v>0</v>
      </c>
      <c r="BV1511">
        <v>0</v>
      </c>
      <c r="BW1511">
        <v>0</v>
      </c>
      <c r="BX1511" s="17">
        <v>1</v>
      </c>
      <c r="BY1511">
        <v>0</v>
      </c>
      <c r="BZ1511">
        <v>0</v>
      </c>
      <c r="CA1511">
        <v>0</v>
      </c>
      <c r="CB1511">
        <v>0</v>
      </c>
      <c r="CC1511" s="17">
        <v>0</v>
      </c>
      <c r="CD1511">
        <v>1</v>
      </c>
      <c r="CE1511">
        <v>1</v>
      </c>
      <c r="CF1511">
        <v>0</v>
      </c>
      <c r="CG1511">
        <v>0</v>
      </c>
      <c r="CH1511">
        <v>0</v>
      </c>
      <c r="CI1511">
        <v>0</v>
      </c>
      <c r="CJ1511">
        <v>0</v>
      </c>
      <c r="CK1511">
        <v>1</v>
      </c>
      <c r="CL1511">
        <v>0</v>
      </c>
      <c r="CM1511">
        <v>0</v>
      </c>
      <c r="CN1511">
        <v>1</v>
      </c>
      <c r="CO1511" s="17">
        <v>0</v>
      </c>
      <c r="CP1511">
        <v>2.3879999999999999</v>
      </c>
      <c r="CQ1511">
        <v>860</v>
      </c>
      <c r="CR1511">
        <v>1</v>
      </c>
      <c r="CS1511">
        <v>0</v>
      </c>
      <c r="CT1511">
        <v>12</v>
      </c>
      <c r="CZ1511" s="33" t="s">
        <v>85</v>
      </c>
    </row>
    <row r="1512" spans="1:104" x14ac:dyDescent="0.25">
      <c r="A1512">
        <v>1511</v>
      </c>
      <c r="B1512">
        <v>95</v>
      </c>
      <c r="C1512" s="24" t="s">
        <v>4230</v>
      </c>
      <c r="D1512" s="12">
        <v>6.41</v>
      </c>
      <c r="E1512" s="13">
        <v>0.2</v>
      </c>
      <c r="F1512" s="7">
        <f t="shared" si="366"/>
        <v>32.049999999999997</v>
      </c>
      <c r="G1512" s="7">
        <f t="shared" si="360"/>
        <v>6.21</v>
      </c>
      <c r="H1512" s="15">
        <f t="shared" si="361"/>
        <v>6.61</v>
      </c>
      <c r="I1512" s="11">
        <f t="shared" si="352"/>
        <v>0.30555417124511469</v>
      </c>
      <c r="J1512" s="32">
        <f t="shared" si="353"/>
        <v>9.5336714897071659E-3</v>
      </c>
      <c r="K1512" s="32">
        <f t="shared" si="354"/>
        <v>104.89138429823491</v>
      </c>
      <c r="L1512" s="8">
        <v>0</v>
      </c>
      <c r="M1512" s="9">
        <v>1</v>
      </c>
      <c r="N1512" s="8">
        <v>0</v>
      </c>
      <c r="O1512" s="9">
        <v>0</v>
      </c>
      <c r="P1512" s="9">
        <v>0</v>
      </c>
      <c r="Q1512" s="9">
        <v>0</v>
      </c>
      <c r="R1512" s="9">
        <v>1</v>
      </c>
      <c r="S1512" s="8">
        <v>10001</v>
      </c>
      <c r="T1512" s="9">
        <v>25</v>
      </c>
      <c r="U1512" s="9">
        <f t="shared" si="362"/>
        <v>9975</v>
      </c>
      <c r="V1512" s="9">
        <f t="shared" si="363"/>
        <v>16</v>
      </c>
      <c r="W1512" s="7">
        <f t="shared" si="368"/>
        <v>11.3163</v>
      </c>
      <c r="X1512" s="7">
        <f t="shared" si="364"/>
        <v>26.863700000000001</v>
      </c>
      <c r="Y1512" s="9">
        <v>1</v>
      </c>
      <c r="Z1512" s="9">
        <v>0</v>
      </c>
      <c r="AA1512" s="9">
        <v>0</v>
      </c>
      <c r="AB1512" s="9">
        <v>0</v>
      </c>
      <c r="AC1512" s="9">
        <v>0</v>
      </c>
      <c r="AD1512" s="29">
        <v>1</v>
      </c>
      <c r="AE1512" s="9">
        <v>0</v>
      </c>
      <c r="AF1512" s="9">
        <v>1</v>
      </c>
      <c r="AG1512" s="29">
        <v>0</v>
      </c>
      <c r="AH1512" s="9">
        <v>0</v>
      </c>
      <c r="AI1512" s="29">
        <v>1</v>
      </c>
      <c r="AJ1512" s="20">
        <v>2000</v>
      </c>
      <c r="AK1512" s="32">
        <v>6.8599999999999994E-2</v>
      </c>
      <c r="AL1512" s="32">
        <v>6.8599999999999994E-2</v>
      </c>
      <c r="AM1512" s="32">
        <f t="shared" si="369"/>
        <v>0.67910000000000004</v>
      </c>
      <c r="AN1512" s="42">
        <v>0.1837</v>
      </c>
      <c r="AO1512" s="41">
        <v>1</v>
      </c>
      <c r="AP1512" s="17">
        <f t="shared" si="370"/>
        <v>0</v>
      </c>
      <c r="AQ1512" s="32">
        <v>1</v>
      </c>
      <c r="AR1512" s="39">
        <f t="shared" ref="AR1512:AR1535" si="371">1-AQ1512</f>
        <v>0</v>
      </c>
      <c r="AS1512" t="s">
        <v>98</v>
      </c>
      <c r="AT1512" s="39" t="s">
        <v>98</v>
      </c>
      <c r="AU1512">
        <v>1</v>
      </c>
      <c r="AV1512" s="17">
        <v>0</v>
      </c>
      <c r="AW1512" t="s">
        <v>98</v>
      </c>
      <c r="AX1512" s="17" t="s">
        <v>98</v>
      </c>
      <c r="AY1512" s="17" t="s">
        <v>329</v>
      </c>
      <c r="AZ1512">
        <v>1</v>
      </c>
      <c r="BA1512">
        <v>0</v>
      </c>
      <c r="BB1512">
        <v>1</v>
      </c>
      <c r="BC1512">
        <v>0</v>
      </c>
      <c r="BD1512">
        <v>0</v>
      </c>
      <c r="BE1512">
        <v>0</v>
      </c>
      <c r="BF1512" s="17">
        <v>0</v>
      </c>
      <c r="BG1512">
        <v>1</v>
      </c>
      <c r="BH1512">
        <v>0</v>
      </c>
      <c r="BI1512" s="17">
        <v>0</v>
      </c>
      <c r="BJ1512">
        <v>24477</v>
      </c>
      <c r="BK1512">
        <v>1503</v>
      </c>
      <c r="BL1512" s="24">
        <v>44.18</v>
      </c>
      <c r="BM1512">
        <v>1</v>
      </c>
      <c r="BN1512">
        <v>0</v>
      </c>
      <c r="BO1512">
        <v>0</v>
      </c>
      <c r="BP1512">
        <v>0</v>
      </c>
      <c r="BQ1512">
        <v>0</v>
      </c>
      <c r="BR1512">
        <v>0</v>
      </c>
      <c r="BS1512">
        <v>0</v>
      </c>
      <c r="BT1512" s="17">
        <v>0</v>
      </c>
      <c r="BU1512">
        <v>0</v>
      </c>
      <c r="BV1512">
        <v>0</v>
      </c>
      <c r="BW1512">
        <v>0</v>
      </c>
      <c r="BX1512" s="17">
        <v>1</v>
      </c>
      <c r="BY1512">
        <v>0</v>
      </c>
      <c r="BZ1512">
        <v>0</v>
      </c>
      <c r="CA1512">
        <v>0</v>
      </c>
      <c r="CB1512">
        <v>0</v>
      </c>
      <c r="CC1512" s="17">
        <v>0</v>
      </c>
      <c r="CD1512">
        <v>1</v>
      </c>
      <c r="CE1512">
        <v>1</v>
      </c>
      <c r="CF1512">
        <v>0</v>
      </c>
      <c r="CG1512">
        <v>0</v>
      </c>
      <c r="CH1512">
        <v>0</v>
      </c>
      <c r="CI1512">
        <v>0</v>
      </c>
      <c r="CJ1512">
        <v>0</v>
      </c>
      <c r="CK1512">
        <v>1</v>
      </c>
      <c r="CL1512">
        <v>0</v>
      </c>
      <c r="CM1512">
        <v>0</v>
      </c>
      <c r="CN1512">
        <v>1</v>
      </c>
      <c r="CO1512" s="17">
        <v>0</v>
      </c>
      <c r="CP1512">
        <v>2.3879999999999999</v>
      </c>
      <c r="CQ1512">
        <v>860</v>
      </c>
      <c r="CR1512">
        <v>1</v>
      </c>
      <c r="CS1512">
        <v>0</v>
      </c>
      <c r="CT1512">
        <v>12</v>
      </c>
      <c r="CZ1512" s="33" t="s">
        <v>85</v>
      </c>
    </row>
    <row r="1513" spans="1:104" x14ac:dyDescent="0.25">
      <c r="A1513">
        <v>1512</v>
      </c>
      <c r="B1513">
        <v>95</v>
      </c>
      <c r="C1513" s="24" t="s">
        <v>4230</v>
      </c>
      <c r="D1513" s="12">
        <v>10.27</v>
      </c>
      <c r="E1513" s="13">
        <v>0.2</v>
      </c>
      <c r="F1513" s="7">
        <f t="shared" si="366"/>
        <v>51.349999999999994</v>
      </c>
      <c r="G1513" s="7">
        <f t="shared" si="360"/>
        <v>10.07</v>
      </c>
      <c r="H1513" s="15">
        <f t="shared" si="361"/>
        <v>10.469999999999999</v>
      </c>
      <c r="I1513" s="11">
        <f t="shared" si="352"/>
        <v>0.46564932009160293</v>
      </c>
      <c r="J1513" s="32">
        <f t="shared" si="353"/>
        <v>9.0681464477429998E-3</v>
      </c>
      <c r="K1513" s="32">
        <f t="shared" si="354"/>
        <v>110.27611935500812</v>
      </c>
      <c r="L1513" s="8">
        <v>0</v>
      </c>
      <c r="M1513" s="9">
        <v>1</v>
      </c>
      <c r="N1513" s="8">
        <v>0</v>
      </c>
      <c r="O1513" s="9">
        <v>0</v>
      </c>
      <c r="P1513" s="9">
        <v>0</v>
      </c>
      <c r="Q1513" s="9">
        <v>0</v>
      </c>
      <c r="R1513" s="9">
        <v>1</v>
      </c>
      <c r="S1513" s="8">
        <v>9550</v>
      </c>
      <c r="T1513" s="9">
        <v>25</v>
      </c>
      <c r="U1513" s="9">
        <f t="shared" si="362"/>
        <v>9524</v>
      </c>
      <c r="V1513" s="9">
        <f t="shared" si="363"/>
        <v>16</v>
      </c>
      <c r="W1513" s="7">
        <f t="shared" si="368"/>
        <v>11.3163</v>
      </c>
      <c r="X1513" s="7">
        <f t="shared" si="364"/>
        <v>26.863700000000001</v>
      </c>
      <c r="Y1513" s="9">
        <v>1</v>
      </c>
      <c r="Z1513" s="9">
        <v>0</v>
      </c>
      <c r="AA1513" s="9">
        <v>0</v>
      </c>
      <c r="AB1513" s="9">
        <v>0</v>
      </c>
      <c r="AC1513" s="9">
        <v>0</v>
      </c>
      <c r="AD1513" s="29">
        <v>1</v>
      </c>
      <c r="AE1513" s="9">
        <v>0</v>
      </c>
      <c r="AF1513" s="9">
        <v>1</v>
      </c>
      <c r="AG1513" s="29">
        <v>0</v>
      </c>
      <c r="AH1513" s="9">
        <v>0</v>
      </c>
      <c r="AI1513" s="29">
        <v>1</v>
      </c>
      <c r="AJ1513" s="20">
        <v>2000</v>
      </c>
      <c r="AK1513" s="32">
        <v>6.8599999999999994E-2</v>
      </c>
      <c r="AL1513" s="32">
        <v>6.8599999999999994E-2</v>
      </c>
      <c r="AM1513" s="32">
        <f t="shared" si="369"/>
        <v>0.67910000000000004</v>
      </c>
      <c r="AN1513" s="42">
        <v>0.1837</v>
      </c>
      <c r="AO1513" s="41">
        <v>1</v>
      </c>
      <c r="AP1513" s="17">
        <f t="shared" si="370"/>
        <v>0</v>
      </c>
      <c r="AQ1513" s="32">
        <v>0</v>
      </c>
      <c r="AR1513" s="39">
        <f t="shared" si="371"/>
        <v>1</v>
      </c>
      <c r="AS1513" t="s">
        <v>98</v>
      </c>
      <c r="AT1513" s="39" t="s">
        <v>98</v>
      </c>
      <c r="AU1513">
        <v>1</v>
      </c>
      <c r="AV1513" s="17">
        <v>0</v>
      </c>
      <c r="AW1513" t="s">
        <v>98</v>
      </c>
      <c r="AX1513" s="17" t="s">
        <v>98</v>
      </c>
      <c r="AY1513" s="17" t="s">
        <v>329</v>
      </c>
      <c r="AZ1513">
        <v>1</v>
      </c>
      <c r="BA1513">
        <v>0</v>
      </c>
      <c r="BB1513">
        <v>1</v>
      </c>
      <c r="BC1513">
        <v>0</v>
      </c>
      <c r="BD1513">
        <v>0</v>
      </c>
      <c r="BE1513">
        <v>0</v>
      </c>
      <c r="BF1513" s="17">
        <v>0</v>
      </c>
      <c r="BG1513">
        <v>1</v>
      </c>
      <c r="BH1513">
        <v>0</v>
      </c>
      <c r="BI1513" s="17">
        <v>0</v>
      </c>
      <c r="BJ1513">
        <v>24477</v>
      </c>
      <c r="BK1513">
        <v>1503</v>
      </c>
      <c r="BL1513" s="24">
        <v>44.18</v>
      </c>
      <c r="BM1513">
        <v>1</v>
      </c>
      <c r="BN1513">
        <v>0</v>
      </c>
      <c r="BO1513">
        <v>0</v>
      </c>
      <c r="BP1513">
        <v>0</v>
      </c>
      <c r="BQ1513">
        <v>0</v>
      </c>
      <c r="BR1513">
        <v>0</v>
      </c>
      <c r="BS1513">
        <v>0</v>
      </c>
      <c r="BT1513" s="17">
        <v>0</v>
      </c>
      <c r="BU1513">
        <v>0</v>
      </c>
      <c r="BV1513">
        <v>0</v>
      </c>
      <c r="BW1513">
        <v>0</v>
      </c>
      <c r="BX1513" s="17">
        <v>1</v>
      </c>
      <c r="BY1513">
        <v>0</v>
      </c>
      <c r="BZ1513">
        <v>0</v>
      </c>
      <c r="CA1513">
        <v>0</v>
      </c>
      <c r="CB1513">
        <v>0</v>
      </c>
      <c r="CC1513" s="17">
        <v>0</v>
      </c>
      <c r="CD1513">
        <v>1</v>
      </c>
      <c r="CE1513">
        <v>1</v>
      </c>
      <c r="CF1513">
        <v>0</v>
      </c>
      <c r="CG1513">
        <v>0</v>
      </c>
      <c r="CH1513">
        <v>0</v>
      </c>
      <c r="CI1513">
        <v>0</v>
      </c>
      <c r="CJ1513">
        <v>0</v>
      </c>
      <c r="CK1513">
        <v>1</v>
      </c>
      <c r="CL1513">
        <v>0</v>
      </c>
      <c r="CM1513">
        <v>0</v>
      </c>
      <c r="CN1513">
        <v>1</v>
      </c>
      <c r="CO1513" s="17">
        <v>0</v>
      </c>
      <c r="CP1513">
        <v>2.3879999999999999</v>
      </c>
      <c r="CQ1513">
        <v>860</v>
      </c>
      <c r="CR1513">
        <v>1</v>
      </c>
      <c r="CS1513">
        <v>0</v>
      </c>
      <c r="CT1513">
        <v>12</v>
      </c>
      <c r="CZ1513" s="33" t="s">
        <v>85</v>
      </c>
    </row>
    <row r="1514" spans="1:104" x14ac:dyDescent="0.25">
      <c r="A1514">
        <v>1513</v>
      </c>
      <c r="B1514">
        <v>95</v>
      </c>
      <c r="C1514" s="24" t="s">
        <v>4230</v>
      </c>
      <c r="D1514" s="12">
        <v>6.91</v>
      </c>
      <c r="E1514" s="13">
        <v>0.3</v>
      </c>
      <c r="F1514" s="7">
        <f t="shared" si="366"/>
        <v>23.033333333333335</v>
      </c>
      <c r="G1514" s="7">
        <f t="shared" si="360"/>
        <v>6.61</v>
      </c>
      <c r="H1514" s="15">
        <f t="shared" si="361"/>
        <v>7.21</v>
      </c>
      <c r="I1514" s="11">
        <f t="shared" si="352"/>
        <v>0.22472309996116707</v>
      </c>
      <c r="J1514" s="32">
        <f t="shared" si="353"/>
        <v>9.7564298101809142E-3</v>
      </c>
      <c r="K1514" s="32">
        <f t="shared" si="354"/>
        <v>102.49650942566018</v>
      </c>
      <c r="L1514" s="8">
        <v>0</v>
      </c>
      <c r="M1514" s="9">
        <v>1</v>
      </c>
      <c r="N1514" s="8">
        <v>0</v>
      </c>
      <c r="O1514" s="9">
        <v>0</v>
      </c>
      <c r="P1514" s="9">
        <v>0</v>
      </c>
      <c r="Q1514" s="9">
        <v>0</v>
      </c>
      <c r="R1514" s="9">
        <v>1</v>
      </c>
      <c r="S1514" s="8">
        <v>10001</v>
      </c>
      <c r="T1514" s="9">
        <v>25</v>
      </c>
      <c r="U1514" s="9">
        <f t="shared" si="362"/>
        <v>9975</v>
      </c>
      <c r="V1514" s="9">
        <f t="shared" si="363"/>
        <v>16</v>
      </c>
      <c r="W1514" s="7">
        <f t="shared" si="368"/>
        <v>11.3163</v>
      </c>
      <c r="X1514" s="7">
        <f t="shared" si="364"/>
        <v>26.863700000000001</v>
      </c>
      <c r="Y1514" s="9">
        <v>1</v>
      </c>
      <c r="Z1514" s="9">
        <v>0</v>
      </c>
      <c r="AA1514" s="9">
        <v>0</v>
      </c>
      <c r="AB1514" s="9">
        <v>0</v>
      </c>
      <c r="AC1514" s="9">
        <v>0</v>
      </c>
      <c r="AD1514" s="29">
        <v>1</v>
      </c>
      <c r="AE1514" s="9">
        <v>0</v>
      </c>
      <c r="AF1514" s="9">
        <v>1</v>
      </c>
      <c r="AG1514" s="29">
        <v>0</v>
      </c>
      <c r="AH1514" s="9">
        <v>0</v>
      </c>
      <c r="AI1514" s="29">
        <v>1</v>
      </c>
      <c r="AJ1514" s="20">
        <v>2000</v>
      </c>
      <c r="AK1514" s="32">
        <v>6.8599999999999994E-2</v>
      </c>
      <c r="AL1514" s="32">
        <v>6.8599999999999994E-2</v>
      </c>
      <c r="AM1514" s="32">
        <f t="shared" si="369"/>
        <v>0.67910000000000004</v>
      </c>
      <c r="AN1514" s="42">
        <v>0.1837</v>
      </c>
      <c r="AO1514" s="41">
        <v>1</v>
      </c>
      <c r="AP1514" s="17">
        <f t="shared" si="370"/>
        <v>0</v>
      </c>
      <c r="AQ1514" s="32">
        <v>1</v>
      </c>
      <c r="AR1514" s="39">
        <f t="shared" si="371"/>
        <v>0</v>
      </c>
      <c r="AS1514" t="s">
        <v>98</v>
      </c>
      <c r="AT1514" s="39" t="s">
        <v>98</v>
      </c>
      <c r="AU1514">
        <v>1</v>
      </c>
      <c r="AV1514" s="17">
        <v>0</v>
      </c>
      <c r="AW1514" t="s">
        <v>98</v>
      </c>
      <c r="AX1514" s="17" t="s">
        <v>98</v>
      </c>
      <c r="AY1514" s="17" t="s">
        <v>329</v>
      </c>
      <c r="AZ1514">
        <v>1</v>
      </c>
      <c r="BA1514">
        <v>0</v>
      </c>
      <c r="BB1514">
        <v>1</v>
      </c>
      <c r="BC1514">
        <v>0</v>
      </c>
      <c r="BD1514">
        <v>0</v>
      </c>
      <c r="BE1514">
        <v>0</v>
      </c>
      <c r="BF1514" s="17">
        <v>0</v>
      </c>
      <c r="BG1514">
        <v>1</v>
      </c>
      <c r="BH1514">
        <v>0</v>
      </c>
      <c r="BI1514" s="17">
        <v>0</v>
      </c>
      <c r="BJ1514">
        <v>24477</v>
      </c>
      <c r="BK1514">
        <v>1503</v>
      </c>
      <c r="BL1514" s="24">
        <v>44.18</v>
      </c>
      <c r="BM1514">
        <v>0</v>
      </c>
      <c r="BN1514">
        <v>0</v>
      </c>
      <c r="BO1514">
        <v>0</v>
      </c>
      <c r="BP1514">
        <v>0</v>
      </c>
      <c r="BQ1514">
        <v>0</v>
      </c>
      <c r="BR1514">
        <v>1</v>
      </c>
      <c r="BS1514">
        <v>0</v>
      </c>
      <c r="BT1514" s="17">
        <v>0</v>
      </c>
      <c r="BU1514">
        <v>0</v>
      </c>
      <c r="BV1514">
        <v>0</v>
      </c>
      <c r="BW1514">
        <v>0</v>
      </c>
      <c r="BX1514" s="17">
        <v>1</v>
      </c>
      <c r="BY1514">
        <v>0</v>
      </c>
      <c r="BZ1514">
        <v>0</v>
      </c>
      <c r="CA1514">
        <v>0</v>
      </c>
      <c r="CB1514">
        <v>0</v>
      </c>
      <c r="CC1514" s="17">
        <v>0</v>
      </c>
      <c r="CD1514">
        <v>1</v>
      </c>
      <c r="CE1514">
        <v>1</v>
      </c>
      <c r="CF1514">
        <v>0</v>
      </c>
      <c r="CG1514">
        <v>0</v>
      </c>
      <c r="CH1514">
        <v>0</v>
      </c>
      <c r="CI1514">
        <v>0</v>
      </c>
      <c r="CJ1514">
        <v>0</v>
      </c>
      <c r="CK1514">
        <v>1</v>
      </c>
      <c r="CL1514">
        <v>0</v>
      </c>
      <c r="CM1514">
        <v>0</v>
      </c>
      <c r="CN1514">
        <v>1</v>
      </c>
      <c r="CO1514" s="17">
        <v>0</v>
      </c>
      <c r="CP1514">
        <v>2.3879999999999999</v>
      </c>
      <c r="CQ1514">
        <v>860</v>
      </c>
      <c r="CR1514">
        <v>1</v>
      </c>
      <c r="CS1514">
        <v>0</v>
      </c>
      <c r="CT1514">
        <v>12</v>
      </c>
      <c r="CZ1514" s="33" t="s">
        <v>85</v>
      </c>
    </row>
    <row r="1515" spans="1:104" x14ac:dyDescent="0.25">
      <c r="A1515">
        <v>1514</v>
      </c>
      <c r="B1515">
        <v>95</v>
      </c>
      <c r="C1515" s="24" t="s">
        <v>4230</v>
      </c>
      <c r="D1515" s="12">
        <v>10.32</v>
      </c>
      <c r="E1515" s="13">
        <v>0.2</v>
      </c>
      <c r="F1515" s="7">
        <f t="shared" si="366"/>
        <v>51.6</v>
      </c>
      <c r="G1515" s="7">
        <f t="shared" si="360"/>
        <v>10.120000000000001</v>
      </c>
      <c r="H1515" s="15">
        <f t="shared" si="361"/>
        <v>10.52</v>
      </c>
      <c r="I1515" s="11">
        <f t="shared" si="352"/>
        <v>0.46742198575187444</v>
      </c>
      <c r="J1515" s="32">
        <f t="shared" si="353"/>
        <v>9.0585656153464034E-3</v>
      </c>
      <c r="K1515" s="32">
        <f t="shared" si="354"/>
        <v>110.39275338535587</v>
      </c>
      <c r="L1515" s="8">
        <v>0</v>
      </c>
      <c r="M1515" s="9">
        <v>1</v>
      </c>
      <c r="N1515" s="8">
        <v>0</v>
      </c>
      <c r="O1515" s="9">
        <v>0</v>
      </c>
      <c r="P1515" s="9">
        <v>0</v>
      </c>
      <c r="Q1515" s="9">
        <v>0</v>
      </c>
      <c r="R1515" s="9">
        <v>1</v>
      </c>
      <c r="S1515" s="8">
        <v>9550</v>
      </c>
      <c r="T1515" s="9">
        <v>25</v>
      </c>
      <c r="U1515" s="9">
        <f t="shared" si="362"/>
        <v>9524</v>
      </c>
      <c r="V1515" s="9">
        <f t="shared" si="363"/>
        <v>16</v>
      </c>
      <c r="W1515" s="7">
        <f t="shared" si="368"/>
        <v>11.3163</v>
      </c>
      <c r="X1515" s="7">
        <f t="shared" si="364"/>
        <v>26.863700000000001</v>
      </c>
      <c r="Y1515" s="9">
        <v>1</v>
      </c>
      <c r="Z1515" s="9">
        <v>0</v>
      </c>
      <c r="AA1515" s="9">
        <v>0</v>
      </c>
      <c r="AB1515" s="9">
        <v>0</v>
      </c>
      <c r="AC1515" s="9">
        <v>0</v>
      </c>
      <c r="AD1515" s="29">
        <v>1</v>
      </c>
      <c r="AE1515" s="9">
        <v>0</v>
      </c>
      <c r="AF1515" s="9">
        <v>1</v>
      </c>
      <c r="AG1515" s="29">
        <v>0</v>
      </c>
      <c r="AH1515" s="9">
        <v>0</v>
      </c>
      <c r="AI1515" s="29">
        <v>1</v>
      </c>
      <c r="AJ1515" s="20">
        <v>2000</v>
      </c>
      <c r="AK1515" s="32">
        <v>6.8599999999999994E-2</v>
      </c>
      <c r="AL1515" s="32">
        <v>6.8599999999999994E-2</v>
      </c>
      <c r="AM1515" s="32">
        <f t="shared" si="369"/>
        <v>0.67910000000000004</v>
      </c>
      <c r="AN1515" s="42">
        <v>0.1837</v>
      </c>
      <c r="AO1515" s="41">
        <v>1</v>
      </c>
      <c r="AP1515" s="17">
        <f t="shared" si="370"/>
        <v>0</v>
      </c>
      <c r="AQ1515" s="32">
        <v>0</v>
      </c>
      <c r="AR1515" s="39">
        <f t="shared" si="371"/>
        <v>1</v>
      </c>
      <c r="AS1515" t="s">
        <v>98</v>
      </c>
      <c r="AT1515" s="39" t="s">
        <v>98</v>
      </c>
      <c r="AU1515">
        <v>1</v>
      </c>
      <c r="AV1515" s="17">
        <v>0</v>
      </c>
      <c r="AW1515" t="s">
        <v>98</v>
      </c>
      <c r="AX1515" s="17" t="s">
        <v>98</v>
      </c>
      <c r="AY1515" s="17" t="s">
        <v>329</v>
      </c>
      <c r="AZ1515">
        <v>1</v>
      </c>
      <c r="BA1515">
        <v>0</v>
      </c>
      <c r="BB1515">
        <v>1</v>
      </c>
      <c r="BC1515">
        <v>0</v>
      </c>
      <c r="BD1515">
        <v>0</v>
      </c>
      <c r="BE1515">
        <v>0</v>
      </c>
      <c r="BF1515" s="17">
        <v>0</v>
      </c>
      <c r="BG1515">
        <v>1</v>
      </c>
      <c r="BH1515">
        <v>0</v>
      </c>
      <c r="BI1515" s="17">
        <v>0</v>
      </c>
      <c r="BJ1515">
        <v>24477</v>
      </c>
      <c r="BK1515">
        <v>1503</v>
      </c>
      <c r="BL1515" s="24">
        <v>44.18</v>
      </c>
      <c r="BM1515">
        <v>0</v>
      </c>
      <c r="BN1515">
        <v>0</v>
      </c>
      <c r="BO1515">
        <v>0</v>
      </c>
      <c r="BP1515">
        <v>0</v>
      </c>
      <c r="BQ1515">
        <v>0</v>
      </c>
      <c r="BR1515">
        <v>1</v>
      </c>
      <c r="BS1515">
        <v>0</v>
      </c>
      <c r="BT1515" s="17">
        <v>0</v>
      </c>
      <c r="BU1515">
        <v>0</v>
      </c>
      <c r="BV1515">
        <v>0</v>
      </c>
      <c r="BW1515">
        <v>0</v>
      </c>
      <c r="BX1515" s="17">
        <v>1</v>
      </c>
      <c r="BY1515">
        <v>0</v>
      </c>
      <c r="BZ1515">
        <v>0</v>
      </c>
      <c r="CA1515">
        <v>0</v>
      </c>
      <c r="CB1515">
        <v>0</v>
      </c>
      <c r="CC1515" s="17">
        <v>0</v>
      </c>
      <c r="CD1515">
        <v>1</v>
      </c>
      <c r="CE1515">
        <v>1</v>
      </c>
      <c r="CF1515">
        <v>0</v>
      </c>
      <c r="CG1515">
        <v>0</v>
      </c>
      <c r="CH1515">
        <v>0</v>
      </c>
      <c r="CI1515">
        <v>0</v>
      </c>
      <c r="CJ1515">
        <v>0</v>
      </c>
      <c r="CK1515">
        <v>1</v>
      </c>
      <c r="CL1515">
        <v>0</v>
      </c>
      <c r="CM1515">
        <v>0</v>
      </c>
      <c r="CN1515">
        <v>1</v>
      </c>
      <c r="CO1515" s="17">
        <v>0</v>
      </c>
      <c r="CP1515">
        <v>2.3879999999999999</v>
      </c>
      <c r="CQ1515">
        <v>860</v>
      </c>
      <c r="CR1515">
        <v>1</v>
      </c>
      <c r="CS1515">
        <v>0</v>
      </c>
      <c r="CT1515">
        <v>12</v>
      </c>
      <c r="CZ1515" s="33" t="s">
        <v>85</v>
      </c>
    </row>
    <row r="1516" spans="1:104" x14ac:dyDescent="0.25">
      <c r="A1516">
        <v>1515</v>
      </c>
      <c r="B1516">
        <v>95</v>
      </c>
      <c r="C1516" s="24" t="s">
        <v>4230</v>
      </c>
      <c r="D1516" s="12">
        <v>5.14</v>
      </c>
      <c r="E1516" s="13">
        <v>0.8</v>
      </c>
      <c r="F1516" s="7">
        <f t="shared" si="366"/>
        <v>6.4249999999999989</v>
      </c>
      <c r="G1516" s="7">
        <f t="shared" si="360"/>
        <v>4.34</v>
      </c>
      <c r="H1516" s="15">
        <f t="shared" si="361"/>
        <v>5.9399999999999995</v>
      </c>
      <c r="I1516" s="11">
        <f t="shared" si="352"/>
        <v>0.15437039236807831</v>
      </c>
      <c r="J1516" s="32">
        <f t="shared" si="353"/>
        <v>2.4026520212930481E-2</v>
      </c>
      <c r="K1516" s="32">
        <f t="shared" si="354"/>
        <v>41.620675451030344</v>
      </c>
      <c r="L1516" s="8">
        <v>0</v>
      </c>
      <c r="M1516" s="9">
        <v>1</v>
      </c>
      <c r="N1516" s="8">
        <v>0</v>
      </c>
      <c r="O1516" s="9">
        <v>0</v>
      </c>
      <c r="P1516" s="9">
        <v>0</v>
      </c>
      <c r="Q1516" s="9">
        <v>0</v>
      </c>
      <c r="R1516" s="9">
        <v>1</v>
      </c>
      <c r="S1516" s="8">
        <v>1717</v>
      </c>
      <c r="T1516" s="9">
        <v>25</v>
      </c>
      <c r="U1516" s="9">
        <f t="shared" si="362"/>
        <v>1691</v>
      </c>
      <c r="V1516" s="9">
        <f t="shared" si="363"/>
        <v>16</v>
      </c>
      <c r="W1516" s="7">
        <f t="shared" si="368"/>
        <v>11.3163</v>
      </c>
      <c r="X1516" s="7">
        <f t="shared" si="364"/>
        <v>26.863700000000001</v>
      </c>
      <c r="Y1516" s="9">
        <v>1</v>
      </c>
      <c r="Z1516" s="9">
        <v>0</v>
      </c>
      <c r="AA1516" s="9">
        <v>0</v>
      </c>
      <c r="AB1516" s="9">
        <v>0</v>
      </c>
      <c r="AC1516" s="9">
        <v>0</v>
      </c>
      <c r="AD1516" s="29">
        <v>1</v>
      </c>
      <c r="AE1516" s="9">
        <v>0</v>
      </c>
      <c r="AF1516" s="9">
        <v>1</v>
      </c>
      <c r="AG1516" s="29">
        <v>0</v>
      </c>
      <c r="AH1516" s="9">
        <v>0</v>
      </c>
      <c r="AI1516" s="29">
        <v>1</v>
      </c>
      <c r="AJ1516" s="20">
        <v>2000</v>
      </c>
      <c r="AK1516" s="32">
        <v>6.8599999999999994E-2</v>
      </c>
      <c r="AL1516" s="32">
        <v>6.8599999999999994E-2</v>
      </c>
      <c r="AM1516" s="32">
        <f t="shared" si="369"/>
        <v>0.67910000000000004</v>
      </c>
      <c r="AN1516" s="42">
        <v>0.1837</v>
      </c>
      <c r="AO1516" s="41">
        <v>0</v>
      </c>
      <c r="AP1516" s="17">
        <f t="shared" si="370"/>
        <v>1</v>
      </c>
      <c r="AQ1516" s="32">
        <v>1</v>
      </c>
      <c r="AR1516" s="39">
        <f t="shared" si="371"/>
        <v>0</v>
      </c>
      <c r="AS1516" t="s">
        <v>98</v>
      </c>
      <c r="AT1516" s="39" t="s">
        <v>98</v>
      </c>
      <c r="AU1516">
        <v>1</v>
      </c>
      <c r="AV1516" s="17">
        <v>0</v>
      </c>
      <c r="AW1516" t="s">
        <v>98</v>
      </c>
      <c r="AX1516" s="17" t="s">
        <v>98</v>
      </c>
      <c r="AY1516" s="17" t="s">
        <v>329</v>
      </c>
      <c r="AZ1516">
        <v>1</v>
      </c>
      <c r="BA1516">
        <v>0</v>
      </c>
      <c r="BB1516">
        <v>1</v>
      </c>
      <c r="BC1516">
        <v>0</v>
      </c>
      <c r="BD1516">
        <v>0</v>
      </c>
      <c r="BE1516">
        <v>0</v>
      </c>
      <c r="BF1516" s="17">
        <v>0</v>
      </c>
      <c r="BG1516">
        <v>1</v>
      </c>
      <c r="BH1516">
        <v>0</v>
      </c>
      <c r="BI1516" s="17">
        <v>0</v>
      </c>
      <c r="BJ1516">
        <v>24477</v>
      </c>
      <c r="BK1516">
        <v>1503</v>
      </c>
      <c r="BL1516" s="24">
        <v>44.18</v>
      </c>
      <c r="BM1516">
        <v>1</v>
      </c>
      <c r="BN1516">
        <v>0</v>
      </c>
      <c r="BO1516">
        <v>0</v>
      </c>
      <c r="BP1516">
        <v>0</v>
      </c>
      <c r="BQ1516">
        <v>0</v>
      </c>
      <c r="BR1516">
        <v>0</v>
      </c>
      <c r="BS1516">
        <v>0</v>
      </c>
      <c r="BT1516" s="17">
        <v>0</v>
      </c>
      <c r="BU1516">
        <v>0</v>
      </c>
      <c r="BV1516">
        <v>0</v>
      </c>
      <c r="BW1516">
        <v>0</v>
      </c>
      <c r="BX1516" s="17">
        <v>1</v>
      </c>
      <c r="BY1516">
        <v>0</v>
      </c>
      <c r="BZ1516">
        <v>0</v>
      </c>
      <c r="CA1516">
        <v>0</v>
      </c>
      <c r="CB1516">
        <v>0</v>
      </c>
      <c r="CC1516" s="17">
        <v>0</v>
      </c>
      <c r="CD1516">
        <v>1</v>
      </c>
      <c r="CE1516">
        <v>1</v>
      </c>
      <c r="CF1516">
        <v>0</v>
      </c>
      <c r="CG1516">
        <v>0</v>
      </c>
      <c r="CH1516">
        <v>0</v>
      </c>
      <c r="CI1516">
        <v>0</v>
      </c>
      <c r="CJ1516">
        <v>0</v>
      </c>
      <c r="CK1516">
        <v>1</v>
      </c>
      <c r="CL1516">
        <v>0</v>
      </c>
      <c r="CM1516">
        <v>0</v>
      </c>
      <c r="CN1516">
        <v>1</v>
      </c>
      <c r="CO1516" s="17">
        <v>0</v>
      </c>
      <c r="CP1516">
        <v>2.3879999999999999</v>
      </c>
      <c r="CQ1516">
        <v>860</v>
      </c>
      <c r="CR1516">
        <v>1</v>
      </c>
      <c r="CS1516">
        <v>0</v>
      </c>
      <c r="CT1516">
        <v>12</v>
      </c>
      <c r="CZ1516" s="33" t="s">
        <v>85</v>
      </c>
    </row>
    <row r="1517" spans="1:104" x14ac:dyDescent="0.25">
      <c r="A1517">
        <v>1516</v>
      </c>
      <c r="B1517">
        <v>95</v>
      </c>
      <c r="C1517" s="24" t="s">
        <v>4230</v>
      </c>
      <c r="D1517" s="12">
        <v>7.63</v>
      </c>
      <c r="E1517" s="13">
        <v>1.5</v>
      </c>
      <c r="F1517" s="7">
        <f t="shared" si="366"/>
        <v>5.0866666666666669</v>
      </c>
      <c r="G1517" s="7">
        <f t="shared" si="360"/>
        <v>6.13</v>
      </c>
      <c r="H1517" s="15">
        <f t="shared" si="361"/>
        <v>9.129999999999999</v>
      </c>
      <c r="I1517" s="11">
        <f t="shared" si="352"/>
        <v>0.21440139961648083</v>
      </c>
      <c r="J1517" s="32">
        <f t="shared" si="353"/>
        <v>4.2149685376765555E-2</v>
      </c>
      <c r="K1517" s="32">
        <f t="shared" si="354"/>
        <v>23.724969500038938</v>
      </c>
      <c r="L1517" s="8">
        <v>0</v>
      </c>
      <c r="M1517" s="9">
        <v>1</v>
      </c>
      <c r="N1517" s="8">
        <v>0</v>
      </c>
      <c r="O1517" s="9">
        <v>0</v>
      </c>
      <c r="P1517" s="9">
        <v>0</v>
      </c>
      <c r="Q1517" s="9">
        <v>0</v>
      </c>
      <c r="R1517" s="9">
        <v>1</v>
      </c>
      <c r="S1517" s="8">
        <v>563</v>
      </c>
      <c r="T1517" s="9">
        <v>25</v>
      </c>
      <c r="U1517" s="9">
        <f t="shared" si="362"/>
        <v>537</v>
      </c>
      <c r="V1517" s="9">
        <f t="shared" si="363"/>
        <v>16</v>
      </c>
      <c r="W1517" s="7">
        <f t="shared" si="368"/>
        <v>11.3163</v>
      </c>
      <c r="X1517" s="7">
        <f t="shared" si="364"/>
        <v>26.863700000000001</v>
      </c>
      <c r="Y1517" s="9">
        <v>1</v>
      </c>
      <c r="Z1517" s="9">
        <v>0</v>
      </c>
      <c r="AA1517" s="9">
        <v>0</v>
      </c>
      <c r="AB1517" s="9">
        <v>0</v>
      </c>
      <c r="AC1517" s="9">
        <v>0</v>
      </c>
      <c r="AD1517" s="29">
        <v>1</v>
      </c>
      <c r="AE1517" s="9">
        <v>0</v>
      </c>
      <c r="AF1517" s="9">
        <v>1</v>
      </c>
      <c r="AG1517" s="29">
        <v>0</v>
      </c>
      <c r="AH1517" s="9">
        <v>0</v>
      </c>
      <c r="AI1517" s="29">
        <v>1</v>
      </c>
      <c r="AJ1517" s="20">
        <v>2000</v>
      </c>
      <c r="AK1517" s="32">
        <v>6.8599999999999994E-2</v>
      </c>
      <c r="AL1517" s="32">
        <v>6.8599999999999994E-2</v>
      </c>
      <c r="AM1517" s="32">
        <f t="shared" si="369"/>
        <v>0.67910000000000004</v>
      </c>
      <c r="AN1517" s="42">
        <v>0.1837</v>
      </c>
      <c r="AO1517" s="41">
        <v>0</v>
      </c>
      <c r="AP1517" s="17">
        <f t="shared" si="370"/>
        <v>1</v>
      </c>
      <c r="AQ1517" s="32">
        <v>0</v>
      </c>
      <c r="AR1517" s="39">
        <f t="shared" si="371"/>
        <v>1</v>
      </c>
      <c r="AS1517" t="s">
        <v>98</v>
      </c>
      <c r="AT1517" s="39" t="s">
        <v>98</v>
      </c>
      <c r="AU1517">
        <v>1</v>
      </c>
      <c r="AV1517" s="17">
        <v>0</v>
      </c>
      <c r="AW1517" t="s">
        <v>98</v>
      </c>
      <c r="AX1517" s="17" t="s">
        <v>98</v>
      </c>
      <c r="AY1517" s="17" t="s">
        <v>329</v>
      </c>
      <c r="AZ1517">
        <v>1</v>
      </c>
      <c r="BA1517">
        <v>0</v>
      </c>
      <c r="BB1517">
        <v>1</v>
      </c>
      <c r="BC1517">
        <v>0</v>
      </c>
      <c r="BD1517">
        <v>0</v>
      </c>
      <c r="BE1517">
        <v>0</v>
      </c>
      <c r="BF1517" s="17">
        <v>0</v>
      </c>
      <c r="BG1517">
        <v>1</v>
      </c>
      <c r="BH1517">
        <v>0</v>
      </c>
      <c r="BI1517" s="17">
        <v>0</v>
      </c>
      <c r="BJ1517">
        <v>24477</v>
      </c>
      <c r="BK1517">
        <v>1503</v>
      </c>
      <c r="BL1517" s="24">
        <v>44.18</v>
      </c>
      <c r="BM1517">
        <v>1</v>
      </c>
      <c r="BN1517">
        <v>0</v>
      </c>
      <c r="BO1517">
        <v>0</v>
      </c>
      <c r="BP1517">
        <v>0</v>
      </c>
      <c r="BQ1517">
        <v>0</v>
      </c>
      <c r="BR1517">
        <v>0</v>
      </c>
      <c r="BS1517">
        <v>0</v>
      </c>
      <c r="BT1517" s="17">
        <v>0</v>
      </c>
      <c r="BU1517">
        <v>0</v>
      </c>
      <c r="BV1517">
        <v>0</v>
      </c>
      <c r="BW1517">
        <v>0</v>
      </c>
      <c r="BX1517" s="17">
        <v>1</v>
      </c>
      <c r="BY1517">
        <v>0</v>
      </c>
      <c r="BZ1517">
        <v>0</v>
      </c>
      <c r="CA1517">
        <v>0</v>
      </c>
      <c r="CB1517">
        <v>0</v>
      </c>
      <c r="CC1517" s="17">
        <v>0</v>
      </c>
      <c r="CD1517">
        <v>1</v>
      </c>
      <c r="CE1517">
        <v>1</v>
      </c>
      <c r="CF1517">
        <v>0</v>
      </c>
      <c r="CG1517">
        <v>0</v>
      </c>
      <c r="CH1517">
        <v>0</v>
      </c>
      <c r="CI1517">
        <v>0</v>
      </c>
      <c r="CJ1517">
        <v>0</v>
      </c>
      <c r="CK1517">
        <v>1</v>
      </c>
      <c r="CL1517">
        <v>0</v>
      </c>
      <c r="CM1517">
        <v>0</v>
      </c>
      <c r="CN1517">
        <v>1</v>
      </c>
      <c r="CO1517" s="17">
        <v>0</v>
      </c>
      <c r="CP1517">
        <v>2.3879999999999999</v>
      </c>
      <c r="CQ1517">
        <v>860</v>
      </c>
      <c r="CR1517">
        <v>1</v>
      </c>
      <c r="CS1517">
        <v>0</v>
      </c>
      <c r="CT1517">
        <v>12</v>
      </c>
      <c r="CZ1517" s="33" t="s">
        <v>85</v>
      </c>
    </row>
    <row r="1518" spans="1:104" x14ac:dyDescent="0.25">
      <c r="A1518">
        <v>1517</v>
      </c>
      <c r="B1518">
        <v>95</v>
      </c>
      <c r="C1518" s="24" t="s">
        <v>4230</v>
      </c>
      <c r="D1518" s="12">
        <v>5.52</v>
      </c>
      <c r="E1518" s="13">
        <v>2.2000000000000002</v>
      </c>
      <c r="F1518" s="7">
        <f t="shared" si="366"/>
        <v>2.5090909090909088</v>
      </c>
      <c r="G1518" s="7">
        <f t="shared" si="360"/>
        <v>3.3199999999999994</v>
      </c>
      <c r="H1518" s="15">
        <f t="shared" si="361"/>
        <v>7.72</v>
      </c>
      <c r="I1518" s="11">
        <f t="shared" si="352"/>
        <v>6.0902856446787106E-2</v>
      </c>
      <c r="J1518" s="32">
        <f t="shared" si="353"/>
        <v>2.4272877569371677E-2</v>
      </c>
      <c r="K1518" s="32">
        <f t="shared" si="354"/>
        <v>41.198246773255811</v>
      </c>
      <c r="L1518" s="8">
        <v>0</v>
      </c>
      <c r="M1518" s="9">
        <v>1</v>
      </c>
      <c r="N1518" s="8">
        <v>0</v>
      </c>
      <c r="O1518" s="9">
        <v>0</v>
      </c>
      <c r="P1518" s="9">
        <v>0</v>
      </c>
      <c r="Q1518" s="9">
        <v>0</v>
      </c>
      <c r="R1518" s="9">
        <v>1</v>
      </c>
      <c r="S1518" s="8">
        <v>1717</v>
      </c>
      <c r="T1518" s="9">
        <v>25</v>
      </c>
      <c r="U1518" s="9">
        <f t="shared" si="362"/>
        <v>1691</v>
      </c>
      <c r="V1518" s="9">
        <f t="shared" si="363"/>
        <v>16</v>
      </c>
      <c r="W1518" s="7">
        <f t="shared" si="368"/>
        <v>11.3163</v>
      </c>
      <c r="X1518" s="7">
        <f t="shared" si="364"/>
        <v>26.863700000000001</v>
      </c>
      <c r="Y1518" s="9">
        <v>1</v>
      </c>
      <c r="Z1518" s="9">
        <v>0</v>
      </c>
      <c r="AA1518" s="9">
        <v>0</v>
      </c>
      <c r="AB1518" s="9">
        <v>0</v>
      </c>
      <c r="AC1518" s="9">
        <v>0</v>
      </c>
      <c r="AD1518" s="29">
        <v>1</v>
      </c>
      <c r="AE1518" s="9">
        <v>0</v>
      </c>
      <c r="AF1518" s="9">
        <v>1</v>
      </c>
      <c r="AG1518" s="29">
        <v>0</v>
      </c>
      <c r="AH1518" s="9">
        <v>0</v>
      </c>
      <c r="AI1518" s="29">
        <v>1</v>
      </c>
      <c r="AJ1518" s="20">
        <v>2000</v>
      </c>
      <c r="AK1518" s="32">
        <v>6.8599999999999994E-2</v>
      </c>
      <c r="AL1518" s="32">
        <v>6.8599999999999994E-2</v>
      </c>
      <c r="AM1518" s="32">
        <f t="shared" si="369"/>
        <v>0.67910000000000004</v>
      </c>
      <c r="AN1518" s="42">
        <v>0.1837</v>
      </c>
      <c r="AO1518" s="41">
        <v>0</v>
      </c>
      <c r="AP1518" s="17">
        <f t="shared" si="370"/>
        <v>1</v>
      </c>
      <c r="AQ1518" s="32">
        <v>1</v>
      </c>
      <c r="AR1518" s="39">
        <f t="shared" si="371"/>
        <v>0</v>
      </c>
      <c r="AS1518" t="s">
        <v>98</v>
      </c>
      <c r="AT1518" s="39" t="s">
        <v>98</v>
      </c>
      <c r="AU1518">
        <v>1</v>
      </c>
      <c r="AV1518" s="17">
        <v>0</v>
      </c>
      <c r="AW1518" t="s">
        <v>98</v>
      </c>
      <c r="AX1518" s="17" t="s">
        <v>98</v>
      </c>
      <c r="AY1518" s="17" t="s">
        <v>329</v>
      </c>
      <c r="AZ1518">
        <v>1</v>
      </c>
      <c r="BA1518">
        <v>0</v>
      </c>
      <c r="BB1518">
        <v>1</v>
      </c>
      <c r="BC1518">
        <v>0</v>
      </c>
      <c r="BD1518">
        <v>0</v>
      </c>
      <c r="BE1518">
        <v>0</v>
      </c>
      <c r="BF1518" s="17">
        <v>0</v>
      </c>
      <c r="BG1518">
        <v>1</v>
      </c>
      <c r="BH1518">
        <v>0</v>
      </c>
      <c r="BI1518" s="17">
        <v>0</v>
      </c>
      <c r="BJ1518">
        <v>24477</v>
      </c>
      <c r="BK1518">
        <v>1503</v>
      </c>
      <c r="BL1518" s="24">
        <v>44.18</v>
      </c>
      <c r="BM1518">
        <v>0</v>
      </c>
      <c r="BN1518">
        <v>0</v>
      </c>
      <c r="BO1518">
        <v>0</v>
      </c>
      <c r="BP1518">
        <v>0</v>
      </c>
      <c r="BQ1518">
        <v>0</v>
      </c>
      <c r="BR1518">
        <v>1</v>
      </c>
      <c r="BS1518">
        <v>0</v>
      </c>
      <c r="BT1518" s="17">
        <v>0</v>
      </c>
      <c r="BU1518">
        <v>0</v>
      </c>
      <c r="BV1518">
        <v>0</v>
      </c>
      <c r="BW1518">
        <v>0</v>
      </c>
      <c r="BX1518" s="17">
        <v>1</v>
      </c>
      <c r="BY1518">
        <v>0</v>
      </c>
      <c r="BZ1518">
        <v>0</v>
      </c>
      <c r="CA1518">
        <v>0</v>
      </c>
      <c r="CB1518">
        <v>0</v>
      </c>
      <c r="CC1518" s="17">
        <v>0</v>
      </c>
      <c r="CD1518">
        <v>1</v>
      </c>
      <c r="CE1518">
        <v>1</v>
      </c>
      <c r="CF1518">
        <v>0</v>
      </c>
      <c r="CG1518">
        <v>0</v>
      </c>
      <c r="CH1518">
        <v>0</v>
      </c>
      <c r="CI1518">
        <v>0</v>
      </c>
      <c r="CJ1518">
        <v>0</v>
      </c>
      <c r="CK1518">
        <v>1</v>
      </c>
      <c r="CL1518">
        <v>0</v>
      </c>
      <c r="CM1518">
        <v>0</v>
      </c>
      <c r="CN1518">
        <v>1</v>
      </c>
      <c r="CO1518" s="17">
        <v>0</v>
      </c>
      <c r="CP1518">
        <v>2.3879999999999999</v>
      </c>
      <c r="CQ1518">
        <v>860</v>
      </c>
      <c r="CR1518">
        <v>1</v>
      </c>
      <c r="CS1518">
        <v>0</v>
      </c>
      <c r="CT1518">
        <v>12</v>
      </c>
      <c r="CZ1518" s="33" t="s">
        <v>85</v>
      </c>
    </row>
    <row r="1519" spans="1:104" x14ac:dyDescent="0.25">
      <c r="A1519">
        <v>1518</v>
      </c>
      <c r="B1519">
        <v>95</v>
      </c>
      <c r="C1519" s="24" t="s">
        <v>4230</v>
      </c>
      <c r="D1519" s="12">
        <v>7.84</v>
      </c>
      <c r="E1519" s="13">
        <v>6.6</v>
      </c>
      <c r="F1519" s="7">
        <f t="shared" si="366"/>
        <v>1.187878787878788</v>
      </c>
      <c r="G1519" s="7">
        <f t="shared" si="360"/>
        <v>1.2400000000000002</v>
      </c>
      <c r="H1519" s="15">
        <f t="shared" si="361"/>
        <v>14.44</v>
      </c>
      <c r="I1519" s="11">
        <f t="shared" si="352"/>
        <v>5.1193537725436777E-2</v>
      </c>
      <c r="J1519" s="32">
        <f t="shared" si="353"/>
        <v>4.3096600636209521E-2</v>
      </c>
      <c r="K1519" s="32">
        <f t="shared" si="354"/>
        <v>23.203686259185037</v>
      </c>
      <c r="L1519" s="8">
        <v>0</v>
      </c>
      <c r="M1519" s="9">
        <v>1</v>
      </c>
      <c r="N1519" s="8">
        <v>0</v>
      </c>
      <c r="O1519" s="9">
        <v>0</v>
      </c>
      <c r="P1519" s="9">
        <v>0</v>
      </c>
      <c r="Q1519" s="9">
        <v>0</v>
      </c>
      <c r="R1519" s="9">
        <v>1</v>
      </c>
      <c r="S1519" s="8">
        <v>563</v>
      </c>
      <c r="T1519" s="9">
        <v>25</v>
      </c>
      <c r="U1519" s="9">
        <f t="shared" si="362"/>
        <v>537</v>
      </c>
      <c r="V1519" s="9">
        <f t="shared" si="363"/>
        <v>16</v>
      </c>
      <c r="W1519" s="7">
        <f t="shared" si="368"/>
        <v>11.3163</v>
      </c>
      <c r="X1519" s="7">
        <f t="shared" si="364"/>
        <v>26.863700000000001</v>
      </c>
      <c r="Y1519" s="9">
        <v>1</v>
      </c>
      <c r="Z1519" s="9">
        <v>0</v>
      </c>
      <c r="AA1519" s="9">
        <v>0</v>
      </c>
      <c r="AB1519" s="9">
        <v>0</v>
      </c>
      <c r="AC1519" s="9">
        <v>0</v>
      </c>
      <c r="AD1519" s="29">
        <v>1</v>
      </c>
      <c r="AE1519" s="9">
        <v>0</v>
      </c>
      <c r="AF1519" s="9">
        <v>1</v>
      </c>
      <c r="AG1519" s="29">
        <v>0</v>
      </c>
      <c r="AH1519" s="9">
        <v>0</v>
      </c>
      <c r="AI1519" s="29">
        <v>1</v>
      </c>
      <c r="AJ1519" s="20">
        <v>2000</v>
      </c>
      <c r="AK1519" s="32">
        <v>6.8599999999999994E-2</v>
      </c>
      <c r="AL1519" s="32">
        <v>6.8599999999999994E-2</v>
      </c>
      <c r="AM1519" s="32">
        <f t="shared" si="369"/>
        <v>0.67910000000000004</v>
      </c>
      <c r="AN1519" s="42">
        <v>0.1837</v>
      </c>
      <c r="AO1519" s="41">
        <v>0</v>
      </c>
      <c r="AP1519" s="17">
        <f t="shared" si="370"/>
        <v>1</v>
      </c>
      <c r="AQ1519" s="32">
        <v>0</v>
      </c>
      <c r="AR1519" s="39">
        <f t="shared" si="371"/>
        <v>1</v>
      </c>
      <c r="AS1519" t="s">
        <v>98</v>
      </c>
      <c r="AT1519" s="39" t="s">
        <v>98</v>
      </c>
      <c r="AU1519">
        <v>1</v>
      </c>
      <c r="AV1519" s="17">
        <v>0</v>
      </c>
      <c r="AW1519" t="s">
        <v>98</v>
      </c>
      <c r="AX1519" s="17" t="s">
        <v>98</v>
      </c>
      <c r="AY1519" s="17" t="s">
        <v>329</v>
      </c>
      <c r="AZ1519">
        <v>1</v>
      </c>
      <c r="BA1519">
        <v>0</v>
      </c>
      <c r="BB1519">
        <v>1</v>
      </c>
      <c r="BC1519">
        <v>0</v>
      </c>
      <c r="BD1519">
        <v>0</v>
      </c>
      <c r="BE1519">
        <v>0</v>
      </c>
      <c r="BF1519" s="17">
        <v>0</v>
      </c>
      <c r="BG1519">
        <v>1</v>
      </c>
      <c r="BH1519">
        <v>0</v>
      </c>
      <c r="BI1519" s="17">
        <v>0</v>
      </c>
      <c r="BJ1519">
        <v>24477</v>
      </c>
      <c r="BK1519">
        <v>1503</v>
      </c>
      <c r="BL1519" s="24">
        <v>44.18</v>
      </c>
      <c r="BM1519">
        <v>0</v>
      </c>
      <c r="BN1519">
        <v>0</v>
      </c>
      <c r="BO1519">
        <v>0</v>
      </c>
      <c r="BP1519">
        <v>0</v>
      </c>
      <c r="BQ1519">
        <v>0</v>
      </c>
      <c r="BR1519">
        <v>1</v>
      </c>
      <c r="BS1519">
        <v>0</v>
      </c>
      <c r="BT1519" s="17">
        <v>0</v>
      </c>
      <c r="BU1519">
        <v>0</v>
      </c>
      <c r="BV1519">
        <v>0</v>
      </c>
      <c r="BW1519">
        <v>0</v>
      </c>
      <c r="BX1519" s="17">
        <v>1</v>
      </c>
      <c r="BY1519">
        <v>0</v>
      </c>
      <c r="BZ1519">
        <v>0</v>
      </c>
      <c r="CA1519">
        <v>0</v>
      </c>
      <c r="CB1519">
        <v>0</v>
      </c>
      <c r="CC1519" s="17">
        <v>0</v>
      </c>
      <c r="CD1519">
        <v>1</v>
      </c>
      <c r="CE1519">
        <v>1</v>
      </c>
      <c r="CF1519">
        <v>0</v>
      </c>
      <c r="CG1519">
        <v>0</v>
      </c>
      <c r="CH1519">
        <v>0</v>
      </c>
      <c r="CI1519">
        <v>0</v>
      </c>
      <c r="CJ1519">
        <v>0</v>
      </c>
      <c r="CK1519">
        <v>1</v>
      </c>
      <c r="CL1519">
        <v>0</v>
      </c>
      <c r="CM1519">
        <v>0</v>
      </c>
      <c r="CN1519">
        <v>1</v>
      </c>
      <c r="CO1519" s="17">
        <v>0</v>
      </c>
      <c r="CP1519">
        <v>2.3879999999999999</v>
      </c>
      <c r="CQ1519">
        <v>860</v>
      </c>
      <c r="CR1519">
        <v>1</v>
      </c>
      <c r="CS1519">
        <v>0</v>
      </c>
      <c r="CT1519">
        <v>12</v>
      </c>
      <c r="CZ1519" s="33" t="s">
        <v>85</v>
      </c>
    </row>
    <row r="1520" spans="1:104" x14ac:dyDescent="0.25">
      <c r="A1520">
        <v>1519</v>
      </c>
      <c r="B1520">
        <v>95</v>
      </c>
      <c r="C1520" s="24" t="s">
        <v>4230</v>
      </c>
      <c r="D1520" s="12">
        <v>10.6</v>
      </c>
      <c r="E1520" s="13">
        <v>1.4</v>
      </c>
      <c r="F1520" s="7">
        <f t="shared" si="366"/>
        <v>7.5714285714285721</v>
      </c>
      <c r="G1520" s="7">
        <f t="shared" si="360"/>
        <v>9.1999999999999993</v>
      </c>
      <c r="H1520" s="15">
        <f t="shared" si="361"/>
        <v>12</v>
      </c>
      <c r="I1520" s="11">
        <f t="shared" ref="I1520:I1583" si="372">IFERROR(F1520/SQRT(F1520^2+U1520), "X")</f>
        <v>6.0018301000591072E-2</v>
      </c>
      <c r="J1520" s="32">
        <f t="shared" ref="J1520:J1583" si="373">IFERROR(SQRT((1-I1520^2)/U1520), "X")</f>
        <v>7.9269454151724046E-3</v>
      </c>
      <c r="K1520" s="32">
        <f t="shared" ref="K1520:K1583" si="374">IFERROR(1/J1520, "X")</f>
        <v>126.15199772739331</v>
      </c>
      <c r="L1520" s="8">
        <v>0</v>
      </c>
      <c r="M1520" s="9">
        <v>1</v>
      </c>
      <c r="N1520" s="8">
        <v>0</v>
      </c>
      <c r="O1520" s="9">
        <v>0</v>
      </c>
      <c r="P1520" s="9">
        <v>0</v>
      </c>
      <c r="Q1520" s="9">
        <v>0</v>
      </c>
      <c r="R1520" s="9">
        <v>1</v>
      </c>
      <c r="S1520" s="8">
        <v>15866</v>
      </c>
      <c r="T1520" s="9">
        <v>8</v>
      </c>
      <c r="U1520" s="9">
        <f t="shared" si="362"/>
        <v>15857</v>
      </c>
      <c r="V1520" s="9">
        <f t="shared" si="363"/>
        <v>16</v>
      </c>
      <c r="W1520" s="7">
        <f t="shared" si="368"/>
        <v>8.9309999999999992</v>
      </c>
      <c r="X1520" s="7">
        <f t="shared" si="364"/>
        <v>27.069000000000003</v>
      </c>
      <c r="Y1520" s="9">
        <v>1</v>
      </c>
      <c r="Z1520" s="9">
        <v>0</v>
      </c>
      <c r="AA1520" s="9">
        <v>0</v>
      </c>
      <c r="AB1520" s="9">
        <v>0</v>
      </c>
      <c r="AC1520" s="9">
        <v>0</v>
      </c>
      <c r="AD1520" s="29">
        <v>1</v>
      </c>
      <c r="AE1520" s="9">
        <v>0</v>
      </c>
      <c r="AF1520" s="9">
        <v>1</v>
      </c>
      <c r="AG1520" s="29">
        <v>0</v>
      </c>
      <c r="AH1520" s="9">
        <v>0</v>
      </c>
      <c r="AI1520" s="29">
        <v>1</v>
      </c>
      <c r="AJ1520" s="20">
        <v>2000</v>
      </c>
      <c r="AK1520" s="32">
        <v>0.12</v>
      </c>
      <c r="AL1520" s="32">
        <v>0.42699999999999999</v>
      </c>
      <c r="AM1520" s="32">
        <f t="shared" si="369"/>
        <v>0.14199999999999996</v>
      </c>
      <c r="AN1520" s="42">
        <v>0.311</v>
      </c>
      <c r="AO1520" s="41" t="s">
        <v>98</v>
      </c>
      <c r="AP1520" s="17" t="s">
        <v>98</v>
      </c>
      <c r="AQ1520" s="32">
        <v>1</v>
      </c>
      <c r="AR1520" s="39">
        <f t="shared" si="371"/>
        <v>0</v>
      </c>
      <c r="AS1520" t="s">
        <v>98</v>
      </c>
      <c r="AT1520" s="39" t="s">
        <v>98</v>
      </c>
      <c r="AU1520">
        <v>1</v>
      </c>
      <c r="AV1520" s="17">
        <v>0</v>
      </c>
      <c r="AW1520" t="s">
        <v>98</v>
      </c>
      <c r="AX1520" s="17" t="s">
        <v>98</v>
      </c>
      <c r="AY1520" s="17" t="s">
        <v>329</v>
      </c>
      <c r="AZ1520">
        <v>1</v>
      </c>
      <c r="BA1520">
        <v>0</v>
      </c>
      <c r="BB1520">
        <v>1</v>
      </c>
      <c r="BC1520">
        <v>0</v>
      </c>
      <c r="BD1520">
        <v>0</v>
      </c>
      <c r="BE1520">
        <v>0</v>
      </c>
      <c r="BF1520" s="17">
        <v>0</v>
      </c>
      <c r="BG1520">
        <v>1</v>
      </c>
      <c r="BH1520">
        <v>0</v>
      </c>
      <c r="BI1520" s="17">
        <v>0</v>
      </c>
      <c r="BJ1520">
        <v>24477</v>
      </c>
      <c r="BK1520">
        <v>1503</v>
      </c>
      <c r="BL1520" s="24">
        <v>42</v>
      </c>
      <c r="BM1520">
        <v>1</v>
      </c>
      <c r="BN1520">
        <v>0</v>
      </c>
      <c r="BO1520">
        <v>0</v>
      </c>
      <c r="BP1520">
        <v>0</v>
      </c>
      <c r="BQ1520">
        <v>0</v>
      </c>
      <c r="BR1520">
        <v>0</v>
      </c>
      <c r="BS1520">
        <v>0</v>
      </c>
      <c r="BT1520" s="17">
        <v>0</v>
      </c>
      <c r="BU1520">
        <v>0</v>
      </c>
      <c r="BV1520">
        <v>0</v>
      </c>
      <c r="BW1520">
        <v>1</v>
      </c>
      <c r="BX1520" s="17">
        <v>0</v>
      </c>
      <c r="BY1520">
        <v>0</v>
      </c>
      <c r="BZ1520">
        <v>0</v>
      </c>
      <c r="CA1520">
        <v>0</v>
      </c>
      <c r="CB1520">
        <v>0</v>
      </c>
      <c r="CC1520" s="17">
        <v>0</v>
      </c>
      <c r="CD1520">
        <v>1</v>
      </c>
      <c r="CE1520">
        <v>1</v>
      </c>
      <c r="CF1520">
        <v>0</v>
      </c>
      <c r="CG1520">
        <v>0</v>
      </c>
      <c r="CH1520">
        <v>0</v>
      </c>
      <c r="CI1520">
        <v>0</v>
      </c>
      <c r="CJ1520">
        <v>0</v>
      </c>
      <c r="CK1520">
        <v>1</v>
      </c>
      <c r="CL1520">
        <v>0</v>
      </c>
      <c r="CM1520">
        <v>0</v>
      </c>
      <c r="CN1520">
        <v>0</v>
      </c>
      <c r="CO1520" s="17">
        <v>0</v>
      </c>
      <c r="CP1520">
        <v>2.3879999999999999</v>
      </c>
      <c r="CQ1520">
        <v>860</v>
      </c>
      <c r="CR1520">
        <v>1</v>
      </c>
      <c r="CS1520">
        <v>0</v>
      </c>
      <c r="CT1520">
        <v>12</v>
      </c>
      <c r="CZ1520" s="33" t="s">
        <v>85</v>
      </c>
    </row>
    <row r="1521" spans="1:104" x14ac:dyDescent="0.25">
      <c r="A1521">
        <v>1520</v>
      </c>
      <c r="B1521">
        <v>95</v>
      </c>
      <c r="C1521" s="24" t="s">
        <v>4230</v>
      </c>
      <c r="D1521" s="12">
        <v>8.9</v>
      </c>
      <c r="E1521" s="13">
        <v>0.9</v>
      </c>
      <c r="F1521" s="7">
        <f t="shared" si="366"/>
        <v>9.8888888888888893</v>
      </c>
      <c r="G1521" s="7">
        <f t="shared" si="360"/>
        <v>8</v>
      </c>
      <c r="H1521" s="15">
        <f t="shared" si="361"/>
        <v>9.8000000000000007</v>
      </c>
      <c r="I1521" s="11">
        <f t="shared" si="372"/>
        <v>8.049918948110571E-2</v>
      </c>
      <c r="J1521" s="32">
        <f t="shared" si="373"/>
        <v>8.1403674756174316E-3</v>
      </c>
      <c r="K1521" s="32">
        <f t="shared" si="374"/>
        <v>122.84457710235641</v>
      </c>
      <c r="L1521" s="8">
        <v>0</v>
      </c>
      <c r="M1521" s="9">
        <v>1</v>
      </c>
      <c r="N1521" s="8">
        <v>0</v>
      </c>
      <c r="O1521" s="9">
        <v>0</v>
      </c>
      <c r="P1521" s="9">
        <v>0</v>
      </c>
      <c r="Q1521" s="9">
        <v>0</v>
      </c>
      <c r="R1521" s="9">
        <v>1</v>
      </c>
      <c r="S1521" s="8">
        <v>15002</v>
      </c>
      <c r="T1521" s="9">
        <v>8</v>
      </c>
      <c r="U1521" s="9">
        <f t="shared" si="362"/>
        <v>14993</v>
      </c>
      <c r="V1521" s="9">
        <f t="shared" si="363"/>
        <v>16</v>
      </c>
      <c r="W1521" s="7">
        <f t="shared" si="368"/>
        <v>8.9309999999999992</v>
      </c>
      <c r="X1521" s="7">
        <f t="shared" si="364"/>
        <v>27.069000000000003</v>
      </c>
      <c r="Y1521" s="9">
        <v>1</v>
      </c>
      <c r="Z1521" s="9">
        <v>0</v>
      </c>
      <c r="AA1521" s="9">
        <v>0</v>
      </c>
      <c r="AB1521" s="9">
        <v>0</v>
      </c>
      <c r="AC1521" s="9">
        <v>0</v>
      </c>
      <c r="AD1521" s="29">
        <v>1</v>
      </c>
      <c r="AE1521" s="9">
        <v>0</v>
      </c>
      <c r="AF1521" s="9">
        <v>1</v>
      </c>
      <c r="AG1521" s="29">
        <v>0</v>
      </c>
      <c r="AH1521" s="9">
        <v>0</v>
      </c>
      <c r="AI1521" s="29">
        <v>1</v>
      </c>
      <c r="AJ1521" s="20">
        <v>2000</v>
      </c>
      <c r="AK1521" s="32">
        <v>0.12</v>
      </c>
      <c r="AL1521" s="32">
        <v>0.42699999999999999</v>
      </c>
      <c r="AM1521" s="32">
        <f t="shared" si="369"/>
        <v>0.14199999999999996</v>
      </c>
      <c r="AN1521" s="42">
        <v>0.311</v>
      </c>
      <c r="AO1521" s="41" t="s">
        <v>98</v>
      </c>
      <c r="AP1521" s="17" t="s">
        <v>98</v>
      </c>
      <c r="AQ1521" s="32">
        <v>0</v>
      </c>
      <c r="AR1521" s="39">
        <f t="shared" si="371"/>
        <v>1</v>
      </c>
      <c r="AS1521" t="s">
        <v>98</v>
      </c>
      <c r="AT1521" s="39" t="s">
        <v>98</v>
      </c>
      <c r="AU1521">
        <v>1</v>
      </c>
      <c r="AV1521" s="17">
        <v>0</v>
      </c>
      <c r="AW1521" t="s">
        <v>98</v>
      </c>
      <c r="AX1521" s="17" t="s">
        <v>98</v>
      </c>
      <c r="AY1521" s="17" t="s">
        <v>329</v>
      </c>
      <c r="AZ1521">
        <v>1</v>
      </c>
      <c r="BA1521">
        <v>0</v>
      </c>
      <c r="BB1521">
        <v>1</v>
      </c>
      <c r="BC1521">
        <v>0</v>
      </c>
      <c r="BD1521">
        <v>0</v>
      </c>
      <c r="BE1521">
        <v>0</v>
      </c>
      <c r="BF1521" s="17">
        <v>0</v>
      </c>
      <c r="BG1521">
        <v>1</v>
      </c>
      <c r="BH1521">
        <v>0</v>
      </c>
      <c r="BI1521" s="17">
        <v>0</v>
      </c>
      <c r="BJ1521">
        <v>24477</v>
      </c>
      <c r="BK1521">
        <v>1503</v>
      </c>
      <c r="BL1521" s="24">
        <v>42</v>
      </c>
      <c r="BM1521">
        <v>1</v>
      </c>
      <c r="BN1521">
        <v>0</v>
      </c>
      <c r="BO1521">
        <v>0</v>
      </c>
      <c r="BP1521">
        <v>0</v>
      </c>
      <c r="BQ1521">
        <v>0</v>
      </c>
      <c r="BR1521">
        <v>0</v>
      </c>
      <c r="BS1521">
        <v>0</v>
      </c>
      <c r="BT1521" s="17">
        <v>0</v>
      </c>
      <c r="BU1521">
        <v>0</v>
      </c>
      <c r="BV1521">
        <v>0</v>
      </c>
      <c r="BW1521">
        <v>1</v>
      </c>
      <c r="BX1521" s="17">
        <v>0</v>
      </c>
      <c r="BY1521">
        <v>0</v>
      </c>
      <c r="BZ1521">
        <v>0</v>
      </c>
      <c r="CA1521">
        <v>0</v>
      </c>
      <c r="CB1521">
        <v>0</v>
      </c>
      <c r="CC1521" s="17">
        <v>0</v>
      </c>
      <c r="CD1521">
        <v>1</v>
      </c>
      <c r="CE1521">
        <v>1</v>
      </c>
      <c r="CF1521">
        <v>0</v>
      </c>
      <c r="CG1521">
        <v>0</v>
      </c>
      <c r="CH1521">
        <v>0</v>
      </c>
      <c r="CI1521">
        <v>0</v>
      </c>
      <c r="CJ1521">
        <v>0</v>
      </c>
      <c r="CK1521">
        <v>1</v>
      </c>
      <c r="CL1521">
        <v>0</v>
      </c>
      <c r="CM1521">
        <v>0</v>
      </c>
      <c r="CN1521">
        <v>0</v>
      </c>
      <c r="CO1521" s="17">
        <v>0</v>
      </c>
      <c r="CP1521">
        <v>2.3879999999999999</v>
      </c>
      <c r="CQ1521">
        <v>860</v>
      </c>
      <c r="CR1521">
        <v>1</v>
      </c>
      <c r="CS1521">
        <v>0</v>
      </c>
      <c r="CT1521">
        <v>12</v>
      </c>
      <c r="CZ1521" s="33" t="s">
        <v>85</v>
      </c>
    </row>
    <row r="1522" spans="1:104" x14ac:dyDescent="0.25">
      <c r="A1522">
        <v>1521</v>
      </c>
      <c r="B1522">
        <v>95</v>
      </c>
      <c r="C1522" s="24" t="s">
        <v>4230</v>
      </c>
      <c r="D1522" s="12">
        <v>7.7</v>
      </c>
      <c r="E1522" s="13">
        <v>1.3</v>
      </c>
      <c r="F1522" s="7">
        <f t="shared" si="366"/>
        <v>5.9230769230769234</v>
      </c>
      <c r="G1522" s="7">
        <f t="shared" si="360"/>
        <v>6.4</v>
      </c>
      <c r="H1522" s="15">
        <f t="shared" si="361"/>
        <v>9</v>
      </c>
      <c r="I1522" s="11">
        <f t="shared" si="372"/>
        <v>4.6984754585231547E-2</v>
      </c>
      <c r="J1522" s="32">
        <f t="shared" si="373"/>
        <v>7.9324910338702623E-3</v>
      </c>
      <c r="K1522" s="32">
        <f t="shared" si="374"/>
        <v>126.06380463970093</v>
      </c>
      <c r="L1522" s="8">
        <v>0</v>
      </c>
      <c r="M1522" s="9">
        <v>1</v>
      </c>
      <c r="N1522" s="8">
        <v>0</v>
      </c>
      <c r="O1522" s="9">
        <v>0</v>
      </c>
      <c r="P1522" s="9">
        <v>0</v>
      </c>
      <c r="Q1522" s="9">
        <v>0</v>
      </c>
      <c r="R1522" s="9">
        <v>1</v>
      </c>
      <c r="S1522" s="8">
        <v>15866</v>
      </c>
      <c r="T1522" s="9">
        <v>8</v>
      </c>
      <c r="U1522" s="9">
        <f t="shared" si="362"/>
        <v>15857</v>
      </c>
      <c r="V1522" s="9">
        <f t="shared" si="363"/>
        <v>16</v>
      </c>
      <c r="W1522" s="7">
        <f t="shared" si="368"/>
        <v>8.9309999999999992</v>
      </c>
      <c r="X1522" s="7">
        <f t="shared" si="364"/>
        <v>27.069000000000003</v>
      </c>
      <c r="Y1522" s="9">
        <v>1</v>
      </c>
      <c r="Z1522" s="9">
        <v>0</v>
      </c>
      <c r="AA1522" s="9">
        <v>0</v>
      </c>
      <c r="AB1522" s="9">
        <v>0</v>
      </c>
      <c r="AC1522" s="9">
        <v>0</v>
      </c>
      <c r="AD1522" s="29">
        <v>1</v>
      </c>
      <c r="AE1522" s="9">
        <v>0</v>
      </c>
      <c r="AF1522" s="9">
        <v>1</v>
      </c>
      <c r="AG1522" s="29">
        <v>0</v>
      </c>
      <c r="AH1522" s="9">
        <v>0</v>
      </c>
      <c r="AI1522" s="29">
        <v>1</v>
      </c>
      <c r="AJ1522" s="20">
        <v>2000</v>
      </c>
      <c r="AK1522" s="32">
        <v>0.12</v>
      </c>
      <c r="AL1522" s="32">
        <v>0.42699999999999999</v>
      </c>
      <c r="AM1522" s="32">
        <f t="shared" si="369"/>
        <v>0.14199999999999996</v>
      </c>
      <c r="AN1522" s="42">
        <v>0.311</v>
      </c>
      <c r="AO1522" s="41" t="s">
        <v>98</v>
      </c>
      <c r="AP1522" s="17" t="s">
        <v>98</v>
      </c>
      <c r="AQ1522" s="32">
        <v>1</v>
      </c>
      <c r="AR1522" s="39">
        <f t="shared" si="371"/>
        <v>0</v>
      </c>
      <c r="AS1522" t="s">
        <v>98</v>
      </c>
      <c r="AT1522" s="39" t="s">
        <v>98</v>
      </c>
      <c r="AU1522">
        <v>1</v>
      </c>
      <c r="AV1522" s="17">
        <v>0</v>
      </c>
      <c r="AW1522" t="s">
        <v>98</v>
      </c>
      <c r="AX1522" s="17" t="s">
        <v>98</v>
      </c>
      <c r="AY1522" s="17" t="s">
        <v>329</v>
      </c>
      <c r="AZ1522">
        <v>1</v>
      </c>
      <c r="BA1522">
        <v>0</v>
      </c>
      <c r="BB1522">
        <v>1</v>
      </c>
      <c r="BC1522">
        <v>0</v>
      </c>
      <c r="BD1522">
        <v>0</v>
      </c>
      <c r="BE1522">
        <v>0</v>
      </c>
      <c r="BF1522" s="17">
        <v>0</v>
      </c>
      <c r="BG1522">
        <v>1</v>
      </c>
      <c r="BH1522">
        <v>0</v>
      </c>
      <c r="BI1522" s="17">
        <v>0</v>
      </c>
      <c r="BJ1522">
        <v>24477</v>
      </c>
      <c r="BK1522">
        <v>1503</v>
      </c>
      <c r="BL1522" s="24">
        <v>42</v>
      </c>
      <c r="BM1522">
        <v>1</v>
      </c>
      <c r="BN1522">
        <v>0</v>
      </c>
      <c r="BO1522">
        <v>0</v>
      </c>
      <c r="BP1522">
        <v>0</v>
      </c>
      <c r="BQ1522">
        <v>0</v>
      </c>
      <c r="BR1522">
        <v>0</v>
      </c>
      <c r="BS1522">
        <v>0</v>
      </c>
      <c r="BT1522" s="17">
        <v>0</v>
      </c>
      <c r="BU1522">
        <v>1</v>
      </c>
      <c r="BV1522">
        <v>0</v>
      </c>
      <c r="BW1522">
        <v>0</v>
      </c>
      <c r="BX1522" s="17">
        <v>0</v>
      </c>
      <c r="BY1522">
        <v>0</v>
      </c>
      <c r="BZ1522">
        <v>0</v>
      </c>
      <c r="CA1522">
        <v>0</v>
      </c>
      <c r="CB1522">
        <v>0</v>
      </c>
      <c r="CC1522" s="17">
        <v>0</v>
      </c>
      <c r="CD1522">
        <v>1</v>
      </c>
      <c r="CE1522">
        <v>1</v>
      </c>
      <c r="CF1522">
        <v>0</v>
      </c>
      <c r="CG1522">
        <v>0</v>
      </c>
      <c r="CH1522">
        <v>0</v>
      </c>
      <c r="CI1522">
        <v>0</v>
      </c>
      <c r="CJ1522">
        <v>0</v>
      </c>
      <c r="CK1522">
        <v>1</v>
      </c>
      <c r="CL1522">
        <v>0</v>
      </c>
      <c r="CM1522">
        <v>0</v>
      </c>
      <c r="CN1522">
        <v>0</v>
      </c>
      <c r="CO1522" s="17">
        <v>0</v>
      </c>
      <c r="CP1522">
        <v>2.3879999999999999</v>
      </c>
      <c r="CQ1522">
        <v>860</v>
      </c>
      <c r="CR1522">
        <v>1</v>
      </c>
      <c r="CS1522">
        <v>0</v>
      </c>
      <c r="CT1522">
        <v>12</v>
      </c>
      <c r="CZ1522" s="33" t="s">
        <v>85</v>
      </c>
    </row>
    <row r="1523" spans="1:104" x14ac:dyDescent="0.25">
      <c r="A1523">
        <v>1522</v>
      </c>
      <c r="B1523">
        <v>95</v>
      </c>
      <c r="C1523" s="24" t="s">
        <v>4230</v>
      </c>
      <c r="D1523" s="12">
        <v>5.7</v>
      </c>
      <c r="E1523" s="13">
        <v>0.9</v>
      </c>
      <c r="F1523" s="7">
        <f t="shared" si="366"/>
        <v>6.333333333333333</v>
      </c>
      <c r="G1523" s="7">
        <f t="shared" si="360"/>
        <v>4.8</v>
      </c>
      <c r="H1523" s="15">
        <f t="shared" si="361"/>
        <v>6.6000000000000005</v>
      </c>
      <c r="I1523" s="11">
        <f t="shared" si="372"/>
        <v>5.1654470322291424E-2</v>
      </c>
      <c r="J1523" s="32">
        <f t="shared" si="373"/>
        <v>8.1559689982565412E-3</v>
      </c>
      <c r="K1523" s="32">
        <f t="shared" si="374"/>
        <v>122.60958816956817</v>
      </c>
      <c r="L1523" s="8">
        <v>0</v>
      </c>
      <c r="M1523" s="9">
        <v>1</v>
      </c>
      <c r="N1523" s="8">
        <v>0</v>
      </c>
      <c r="O1523" s="9">
        <v>0</v>
      </c>
      <c r="P1523" s="9">
        <v>0</v>
      </c>
      <c r="Q1523" s="9">
        <v>0</v>
      </c>
      <c r="R1523" s="9">
        <v>1</v>
      </c>
      <c r="S1523" s="8">
        <v>15002</v>
      </c>
      <c r="T1523" s="9">
        <v>8</v>
      </c>
      <c r="U1523" s="9">
        <f t="shared" si="362"/>
        <v>14993</v>
      </c>
      <c r="V1523" s="9">
        <f t="shared" si="363"/>
        <v>16</v>
      </c>
      <c r="W1523" s="7">
        <f t="shared" si="368"/>
        <v>8.9309999999999992</v>
      </c>
      <c r="X1523" s="7">
        <f t="shared" si="364"/>
        <v>27.069000000000003</v>
      </c>
      <c r="Y1523" s="9">
        <v>1</v>
      </c>
      <c r="Z1523" s="9">
        <v>0</v>
      </c>
      <c r="AA1523" s="9">
        <v>0</v>
      </c>
      <c r="AB1523" s="9">
        <v>0</v>
      </c>
      <c r="AC1523" s="9">
        <v>0</v>
      </c>
      <c r="AD1523" s="29">
        <v>1</v>
      </c>
      <c r="AE1523" s="9">
        <v>0</v>
      </c>
      <c r="AF1523" s="9">
        <v>1</v>
      </c>
      <c r="AG1523" s="29">
        <v>0</v>
      </c>
      <c r="AH1523" s="9">
        <v>0</v>
      </c>
      <c r="AI1523" s="29">
        <v>1</v>
      </c>
      <c r="AJ1523" s="20">
        <v>2000</v>
      </c>
      <c r="AK1523" s="32">
        <v>0.12</v>
      </c>
      <c r="AL1523" s="32">
        <v>0.42699999999999999</v>
      </c>
      <c r="AM1523" s="32">
        <f t="shared" si="369"/>
        <v>0.14199999999999996</v>
      </c>
      <c r="AN1523" s="42">
        <v>0.311</v>
      </c>
      <c r="AO1523" s="41" t="s">
        <v>98</v>
      </c>
      <c r="AP1523" s="17" t="s">
        <v>98</v>
      </c>
      <c r="AQ1523" s="32">
        <v>0</v>
      </c>
      <c r="AR1523" s="39">
        <f t="shared" si="371"/>
        <v>1</v>
      </c>
      <c r="AS1523" t="s">
        <v>98</v>
      </c>
      <c r="AT1523" s="39" t="s">
        <v>98</v>
      </c>
      <c r="AU1523">
        <v>1</v>
      </c>
      <c r="AV1523" s="17">
        <v>0</v>
      </c>
      <c r="AW1523" t="s">
        <v>98</v>
      </c>
      <c r="AX1523" s="17" t="s">
        <v>98</v>
      </c>
      <c r="AY1523" s="17" t="s">
        <v>329</v>
      </c>
      <c r="AZ1523">
        <v>1</v>
      </c>
      <c r="BA1523">
        <v>0</v>
      </c>
      <c r="BB1523">
        <v>1</v>
      </c>
      <c r="BC1523">
        <v>0</v>
      </c>
      <c r="BD1523">
        <v>0</v>
      </c>
      <c r="BE1523">
        <v>0</v>
      </c>
      <c r="BF1523" s="17">
        <v>0</v>
      </c>
      <c r="BG1523">
        <v>1</v>
      </c>
      <c r="BH1523">
        <v>0</v>
      </c>
      <c r="BI1523" s="17">
        <v>0</v>
      </c>
      <c r="BJ1523">
        <v>24477</v>
      </c>
      <c r="BK1523">
        <v>1503</v>
      </c>
      <c r="BL1523" s="24">
        <v>42</v>
      </c>
      <c r="BM1523">
        <v>1</v>
      </c>
      <c r="BN1523">
        <v>0</v>
      </c>
      <c r="BO1523">
        <v>0</v>
      </c>
      <c r="BP1523">
        <v>0</v>
      </c>
      <c r="BQ1523">
        <v>0</v>
      </c>
      <c r="BR1523">
        <v>0</v>
      </c>
      <c r="BS1523">
        <v>0</v>
      </c>
      <c r="BT1523" s="17">
        <v>0</v>
      </c>
      <c r="BU1523">
        <v>1</v>
      </c>
      <c r="BV1523">
        <v>0</v>
      </c>
      <c r="BW1523">
        <v>0</v>
      </c>
      <c r="BX1523" s="17">
        <v>0</v>
      </c>
      <c r="BY1523">
        <v>0</v>
      </c>
      <c r="BZ1523">
        <v>0</v>
      </c>
      <c r="CA1523">
        <v>0</v>
      </c>
      <c r="CB1523">
        <v>0</v>
      </c>
      <c r="CC1523" s="17">
        <v>0</v>
      </c>
      <c r="CD1523">
        <v>1</v>
      </c>
      <c r="CE1523">
        <v>1</v>
      </c>
      <c r="CF1523">
        <v>0</v>
      </c>
      <c r="CG1523">
        <v>0</v>
      </c>
      <c r="CH1523">
        <v>0</v>
      </c>
      <c r="CI1523">
        <v>0</v>
      </c>
      <c r="CJ1523">
        <v>0</v>
      </c>
      <c r="CK1523">
        <v>1</v>
      </c>
      <c r="CL1523">
        <v>0</v>
      </c>
      <c r="CM1523">
        <v>0</v>
      </c>
      <c r="CN1523">
        <v>0</v>
      </c>
      <c r="CO1523" s="17">
        <v>0</v>
      </c>
      <c r="CP1523">
        <v>2.3879999999999999</v>
      </c>
      <c r="CQ1523">
        <v>860</v>
      </c>
      <c r="CR1523">
        <v>1</v>
      </c>
      <c r="CS1523">
        <v>0</v>
      </c>
      <c r="CT1523">
        <v>12</v>
      </c>
      <c r="CZ1523" s="33" t="s">
        <v>85</v>
      </c>
    </row>
    <row r="1524" spans="1:104" x14ac:dyDescent="0.25">
      <c r="A1524">
        <v>1523</v>
      </c>
      <c r="B1524">
        <v>96</v>
      </c>
      <c r="C1524" s="24" t="s">
        <v>4234</v>
      </c>
      <c r="D1524" s="12">
        <v>12.5</v>
      </c>
      <c r="E1524" s="13">
        <v>7.0000000000000007E-2</v>
      </c>
      <c r="F1524" s="7">
        <f t="shared" si="366"/>
        <v>178.57142857142856</v>
      </c>
      <c r="G1524" s="7">
        <f t="shared" si="360"/>
        <v>12.43</v>
      </c>
      <c r="H1524" s="15">
        <f t="shared" si="361"/>
        <v>12.57</v>
      </c>
      <c r="I1524" s="11">
        <f t="shared" si="372"/>
        <v>0.32940044594784962</v>
      </c>
      <c r="J1524" s="32">
        <f t="shared" si="373"/>
        <v>1.8446424973079579E-3</v>
      </c>
      <c r="K1524" s="32">
        <f t="shared" si="374"/>
        <v>542.11046392966887</v>
      </c>
      <c r="L1524" s="8">
        <v>0</v>
      </c>
      <c r="M1524" s="9">
        <v>1</v>
      </c>
      <c r="N1524" s="8">
        <v>0</v>
      </c>
      <c r="O1524" s="9">
        <v>0</v>
      </c>
      <c r="P1524" s="9">
        <v>0</v>
      </c>
      <c r="Q1524" s="9">
        <v>1</v>
      </c>
      <c r="R1524" s="9">
        <v>0</v>
      </c>
      <c r="S1524" s="8">
        <v>262000</v>
      </c>
      <c r="T1524" s="9">
        <v>3</v>
      </c>
      <c r="U1524" s="9">
        <f t="shared" si="362"/>
        <v>261996</v>
      </c>
      <c r="V1524" s="9">
        <f t="shared" si="363"/>
        <v>12</v>
      </c>
      <c r="W1524" s="7">
        <v>9.6999999999999993</v>
      </c>
      <c r="X1524" s="7">
        <v>11.9</v>
      </c>
      <c r="Y1524" s="9">
        <v>1</v>
      </c>
      <c r="Z1524" s="9">
        <v>0</v>
      </c>
      <c r="AA1524" s="9">
        <v>0</v>
      </c>
      <c r="AB1524" s="9">
        <v>0</v>
      </c>
      <c r="AC1524" s="9">
        <v>0</v>
      </c>
      <c r="AD1524" s="29">
        <v>1</v>
      </c>
      <c r="AE1524" s="9">
        <v>0</v>
      </c>
      <c r="AF1524" s="9">
        <v>0</v>
      </c>
      <c r="AG1524" s="29">
        <v>1</v>
      </c>
      <c r="AH1524" s="9">
        <v>0</v>
      </c>
      <c r="AI1524" s="29">
        <v>1</v>
      </c>
      <c r="AJ1524" s="20">
        <v>1940</v>
      </c>
      <c r="AK1524" s="32">
        <v>6.5000000000000002E-2</v>
      </c>
      <c r="AL1524" s="32">
        <v>0.40699999999999997</v>
      </c>
      <c r="AM1524" s="32">
        <v>0.34100000000000003</v>
      </c>
      <c r="AN1524" s="42">
        <v>0.187</v>
      </c>
      <c r="AO1524" s="41">
        <v>0.84799999999999998</v>
      </c>
      <c r="AP1524" s="17">
        <f t="shared" ref="AP1524:AP1535" si="375">1-AO1524</f>
        <v>0.15200000000000002</v>
      </c>
      <c r="AQ1524" s="32">
        <v>1</v>
      </c>
      <c r="AR1524" s="39">
        <f t="shared" si="371"/>
        <v>0</v>
      </c>
      <c r="AS1524">
        <v>0.64600000000000002</v>
      </c>
      <c r="AT1524" s="39">
        <f t="shared" ref="AT1524:AT1535" si="376">1-AS1524</f>
        <v>0.35399999999999998</v>
      </c>
      <c r="AU1524">
        <v>0</v>
      </c>
      <c r="AV1524" s="17">
        <v>1</v>
      </c>
      <c r="AW1524" t="s">
        <v>98</v>
      </c>
      <c r="AX1524" s="17" t="s">
        <v>98</v>
      </c>
      <c r="AY1524" s="17" t="s">
        <v>233</v>
      </c>
      <c r="AZ1524">
        <v>1</v>
      </c>
      <c r="BA1524">
        <v>0</v>
      </c>
      <c r="BB1524">
        <v>0</v>
      </c>
      <c r="BC1524">
        <v>0</v>
      </c>
      <c r="BD1524">
        <v>0</v>
      </c>
      <c r="BE1524">
        <v>0</v>
      </c>
      <c r="BF1524" s="17">
        <v>0</v>
      </c>
      <c r="BG1524">
        <v>1</v>
      </c>
      <c r="BH1524">
        <v>0</v>
      </c>
      <c r="BI1524" s="17">
        <v>0</v>
      </c>
      <c r="BJ1524">
        <v>15113</v>
      </c>
      <c r="BK1524">
        <v>528</v>
      </c>
      <c r="BL1524" s="24">
        <v>29.6</v>
      </c>
      <c r="BM1524">
        <v>1</v>
      </c>
      <c r="BN1524">
        <v>0</v>
      </c>
      <c r="BO1524">
        <v>0</v>
      </c>
      <c r="BP1524">
        <v>0</v>
      </c>
      <c r="BQ1524">
        <v>0</v>
      </c>
      <c r="BR1524">
        <v>0</v>
      </c>
      <c r="BS1524">
        <v>0</v>
      </c>
      <c r="BT1524" s="17">
        <v>0</v>
      </c>
      <c r="BU1524">
        <v>0</v>
      </c>
      <c r="BV1524">
        <v>0</v>
      </c>
      <c r="BW1524">
        <v>1</v>
      </c>
      <c r="BX1524" s="17">
        <v>0</v>
      </c>
      <c r="BY1524">
        <v>0</v>
      </c>
      <c r="BZ1524">
        <v>0</v>
      </c>
      <c r="CA1524">
        <v>0</v>
      </c>
      <c r="CB1524">
        <v>0</v>
      </c>
      <c r="CC1524" s="17">
        <v>0</v>
      </c>
      <c r="CD1524">
        <v>0</v>
      </c>
      <c r="CE1524">
        <v>0</v>
      </c>
      <c r="CF1524">
        <v>1</v>
      </c>
      <c r="CG1524">
        <v>1</v>
      </c>
      <c r="CH1524">
        <v>0</v>
      </c>
      <c r="CI1524">
        <v>0</v>
      </c>
      <c r="CJ1524">
        <v>0</v>
      </c>
      <c r="CK1524">
        <v>0</v>
      </c>
      <c r="CL1524">
        <v>0</v>
      </c>
      <c r="CM1524">
        <v>0</v>
      </c>
      <c r="CN1524">
        <v>0</v>
      </c>
      <c r="CO1524" s="17">
        <v>0</v>
      </c>
      <c r="CP1524">
        <v>0.21149999999999999</v>
      </c>
      <c r="CQ1524">
        <v>1427</v>
      </c>
      <c r="CR1524">
        <v>1</v>
      </c>
      <c r="CS1524">
        <v>0</v>
      </c>
      <c r="CT1524">
        <v>15</v>
      </c>
      <c r="CZ1524" s="33" t="s">
        <v>85</v>
      </c>
    </row>
    <row r="1525" spans="1:104" x14ac:dyDescent="0.25">
      <c r="A1525">
        <v>1524</v>
      </c>
      <c r="B1525">
        <v>96</v>
      </c>
      <c r="C1525" s="24" t="s">
        <v>4234</v>
      </c>
      <c r="D1525" s="12">
        <v>10.58</v>
      </c>
      <c r="E1525" s="13">
        <v>0.09</v>
      </c>
      <c r="F1525" s="7">
        <f t="shared" si="366"/>
        <v>117.55555555555556</v>
      </c>
      <c r="G1525" s="7">
        <f t="shared" si="360"/>
        <v>10.49</v>
      </c>
      <c r="H1525" s="15">
        <f t="shared" si="361"/>
        <v>10.67</v>
      </c>
      <c r="I1525" s="11">
        <f t="shared" si="372"/>
        <v>0.21052052368215998</v>
      </c>
      <c r="J1525" s="32">
        <f t="shared" si="373"/>
        <v>1.7908173092055196E-3</v>
      </c>
      <c r="K1525" s="32">
        <f t="shared" si="374"/>
        <v>558.40425199131073</v>
      </c>
      <c r="L1525" s="8">
        <v>0</v>
      </c>
      <c r="M1525" s="9">
        <v>1</v>
      </c>
      <c r="N1525" s="8">
        <v>0</v>
      </c>
      <c r="O1525" s="9">
        <v>0</v>
      </c>
      <c r="P1525" s="9">
        <v>0</v>
      </c>
      <c r="Q1525" s="9">
        <v>1</v>
      </c>
      <c r="R1525" s="9">
        <v>0</v>
      </c>
      <c r="S1525" s="8">
        <v>298000</v>
      </c>
      <c r="T1525" s="9">
        <v>3</v>
      </c>
      <c r="U1525" s="9">
        <f t="shared" si="362"/>
        <v>297996</v>
      </c>
      <c r="V1525" s="9">
        <f t="shared" si="363"/>
        <v>12</v>
      </c>
      <c r="W1525" s="7">
        <v>10.7</v>
      </c>
      <c r="X1525" s="7">
        <v>13.1</v>
      </c>
      <c r="Y1525" s="9">
        <v>1</v>
      </c>
      <c r="Z1525" s="9">
        <v>0</v>
      </c>
      <c r="AA1525" s="9">
        <v>0</v>
      </c>
      <c r="AB1525" s="9">
        <v>0</v>
      </c>
      <c r="AC1525" s="9">
        <v>0</v>
      </c>
      <c r="AD1525" s="29">
        <v>1</v>
      </c>
      <c r="AE1525" s="9">
        <v>0</v>
      </c>
      <c r="AF1525" s="9">
        <v>0</v>
      </c>
      <c r="AG1525" s="29">
        <v>1</v>
      </c>
      <c r="AH1525" s="9">
        <v>0</v>
      </c>
      <c r="AI1525" s="29">
        <v>1</v>
      </c>
      <c r="AJ1525" s="20">
        <v>1950</v>
      </c>
      <c r="AK1525" s="32">
        <v>3.3000000000000002E-2</v>
      </c>
      <c r="AL1525" s="32">
        <v>0.23400000000000001</v>
      </c>
      <c r="AM1525" s="32">
        <v>0.47699999999999998</v>
      </c>
      <c r="AN1525" s="42">
        <v>0.25600000000000001</v>
      </c>
      <c r="AO1525" s="41">
        <v>0.85899999999999999</v>
      </c>
      <c r="AP1525" s="17">
        <f t="shared" si="375"/>
        <v>0.14100000000000001</v>
      </c>
      <c r="AQ1525" s="32">
        <v>1</v>
      </c>
      <c r="AR1525" s="39">
        <f t="shared" si="371"/>
        <v>0</v>
      </c>
      <c r="AS1525">
        <v>0.64100000000000001</v>
      </c>
      <c r="AT1525" s="39">
        <f t="shared" si="376"/>
        <v>0.35899999999999999</v>
      </c>
      <c r="AU1525">
        <v>0</v>
      </c>
      <c r="AV1525" s="17">
        <v>1</v>
      </c>
      <c r="AW1525" t="s">
        <v>98</v>
      </c>
      <c r="AX1525" s="17" t="s">
        <v>98</v>
      </c>
      <c r="AY1525" s="17" t="s">
        <v>233</v>
      </c>
      <c r="AZ1525">
        <v>1</v>
      </c>
      <c r="BA1525">
        <v>0</v>
      </c>
      <c r="BB1525">
        <v>0</v>
      </c>
      <c r="BC1525">
        <v>0</v>
      </c>
      <c r="BD1525">
        <v>0</v>
      </c>
      <c r="BE1525">
        <v>0</v>
      </c>
      <c r="BF1525" s="17">
        <v>0</v>
      </c>
      <c r="BG1525">
        <v>1</v>
      </c>
      <c r="BH1525">
        <v>0</v>
      </c>
      <c r="BI1525" s="17">
        <v>0</v>
      </c>
      <c r="BJ1525">
        <v>15635</v>
      </c>
      <c r="BK1525">
        <v>810</v>
      </c>
      <c r="BL1525" s="24">
        <v>30.8</v>
      </c>
      <c r="BM1525">
        <v>1</v>
      </c>
      <c r="BN1525">
        <v>0</v>
      </c>
      <c r="BO1525">
        <v>0</v>
      </c>
      <c r="BP1525">
        <v>0</v>
      </c>
      <c r="BQ1525">
        <v>0</v>
      </c>
      <c r="BR1525">
        <v>0</v>
      </c>
      <c r="BS1525">
        <v>0</v>
      </c>
      <c r="BT1525" s="17">
        <v>0</v>
      </c>
      <c r="BU1525">
        <v>0</v>
      </c>
      <c r="BV1525">
        <v>0</v>
      </c>
      <c r="BW1525">
        <v>1</v>
      </c>
      <c r="BX1525" s="17">
        <v>0</v>
      </c>
      <c r="BY1525">
        <v>0</v>
      </c>
      <c r="BZ1525">
        <v>0</v>
      </c>
      <c r="CA1525">
        <v>0</v>
      </c>
      <c r="CB1525">
        <v>0</v>
      </c>
      <c r="CC1525" s="17">
        <v>0</v>
      </c>
      <c r="CD1525">
        <v>0</v>
      </c>
      <c r="CE1525">
        <v>0</v>
      </c>
      <c r="CF1525">
        <v>1</v>
      </c>
      <c r="CG1525">
        <v>1</v>
      </c>
      <c r="CH1525">
        <v>0</v>
      </c>
      <c r="CI1525">
        <v>0</v>
      </c>
      <c r="CJ1525">
        <v>0</v>
      </c>
      <c r="CK1525">
        <v>0</v>
      </c>
      <c r="CL1525">
        <v>0</v>
      </c>
      <c r="CM1525">
        <v>0</v>
      </c>
      <c r="CN1525">
        <v>0</v>
      </c>
      <c r="CO1525" s="17">
        <v>0</v>
      </c>
      <c r="CP1525">
        <v>0.21149999999999999</v>
      </c>
      <c r="CQ1525">
        <v>1427</v>
      </c>
      <c r="CR1525">
        <v>1</v>
      </c>
      <c r="CS1525">
        <v>0</v>
      </c>
      <c r="CT1525">
        <v>15</v>
      </c>
      <c r="CZ1525" s="33" t="s">
        <v>85</v>
      </c>
    </row>
    <row r="1526" spans="1:104" x14ac:dyDescent="0.25">
      <c r="A1526">
        <v>1525</v>
      </c>
      <c r="B1526">
        <v>96</v>
      </c>
      <c r="C1526" s="24" t="s">
        <v>4234</v>
      </c>
      <c r="D1526" s="12">
        <v>11.52</v>
      </c>
      <c r="E1526" s="13">
        <v>0.05</v>
      </c>
      <c r="F1526" s="7">
        <f t="shared" si="366"/>
        <v>230.39999999999998</v>
      </c>
      <c r="G1526" s="7">
        <f t="shared" si="360"/>
        <v>11.469999999999999</v>
      </c>
      <c r="H1526" s="15">
        <f t="shared" si="361"/>
        <v>11.57</v>
      </c>
      <c r="I1526" s="11">
        <f t="shared" si="372"/>
        <v>0.42200338971422341</v>
      </c>
      <c r="J1526" s="32">
        <f t="shared" si="373"/>
        <v>1.8316119345235392E-3</v>
      </c>
      <c r="K1526" s="32">
        <f t="shared" si="374"/>
        <v>545.96717850068603</v>
      </c>
      <c r="L1526" s="8">
        <v>0</v>
      </c>
      <c r="M1526" s="9">
        <v>1</v>
      </c>
      <c r="N1526" s="8">
        <v>0</v>
      </c>
      <c r="O1526" s="9">
        <v>0</v>
      </c>
      <c r="P1526" s="9">
        <v>0</v>
      </c>
      <c r="Q1526" s="9">
        <v>1</v>
      </c>
      <c r="R1526" s="9">
        <v>0</v>
      </c>
      <c r="S1526" s="8">
        <v>245000</v>
      </c>
      <c r="T1526" s="9">
        <v>3</v>
      </c>
      <c r="U1526" s="9">
        <f t="shared" si="362"/>
        <v>244996</v>
      </c>
      <c r="V1526" s="9">
        <f t="shared" si="363"/>
        <v>12</v>
      </c>
      <c r="W1526" s="7">
        <v>11.7</v>
      </c>
      <c r="X1526" s="7">
        <v>14.2</v>
      </c>
      <c r="Y1526" s="9">
        <v>1</v>
      </c>
      <c r="Z1526" s="9">
        <v>0</v>
      </c>
      <c r="AA1526" s="9">
        <v>0</v>
      </c>
      <c r="AB1526" s="9">
        <v>0</v>
      </c>
      <c r="AC1526" s="9">
        <v>0</v>
      </c>
      <c r="AD1526" s="29">
        <v>1</v>
      </c>
      <c r="AE1526" s="9">
        <v>0</v>
      </c>
      <c r="AF1526" s="9">
        <v>0</v>
      </c>
      <c r="AG1526" s="29">
        <v>1</v>
      </c>
      <c r="AH1526" s="9">
        <v>0</v>
      </c>
      <c r="AI1526" s="29">
        <v>1</v>
      </c>
      <c r="AJ1526" s="20">
        <v>1960</v>
      </c>
      <c r="AK1526" s="32">
        <v>0.02</v>
      </c>
      <c r="AL1526" s="32">
        <v>0.128</v>
      </c>
      <c r="AM1526" s="32">
        <v>0.48599999999999999</v>
      </c>
      <c r="AN1526" s="42">
        <v>0.36599999999999999</v>
      </c>
      <c r="AO1526" s="41">
        <v>0.878</v>
      </c>
      <c r="AP1526" s="17">
        <f t="shared" si="375"/>
        <v>0.122</v>
      </c>
      <c r="AQ1526" s="32">
        <v>1</v>
      </c>
      <c r="AR1526" s="39">
        <f t="shared" si="371"/>
        <v>0</v>
      </c>
      <c r="AS1526">
        <v>0.60599999999999998</v>
      </c>
      <c r="AT1526" s="39">
        <f t="shared" si="376"/>
        <v>0.39400000000000002</v>
      </c>
      <c r="AU1526">
        <v>0</v>
      </c>
      <c r="AV1526" s="17">
        <v>1</v>
      </c>
      <c r="AW1526" t="s">
        <v>98</v>
      </c>
      <c r="AX1526" s="17" t="s">
        <v>98</v>
      </c>
      <c r="AY1526" s="17" t="s">
        <v>233</v>
      </c>
      <c r="AZ1526">
        <v>1</v>
      </c>
      <c r="BA1526">
        <v>0</v>
      </c>
      <c r="BB1526">
        <v>0</v>
      </c>
      <c r="BC1526">
        <v>0</v>
      </c>
      <c r="BD1526">
        <v>0</v>
      </c>
      <c r="BE1526">
        <v>0</v>
      </c>
      <c r="BF1526" s="17">
        <v>0</v>
      </c>
      <c r="BG1526">
        <v>1</v>
      </c>
      <c r="BH1526">
        <v>0</v>
      </c>
      <c r="BI1526" s="17">
        <v>0</v>
      </c>
      <c r="BJ1526">
        <v>16156</v>
      </c>
      <c r="BK1526">
        <v>19057</v>
      </c>
      <c r="BL1526" s="24">
        <v>32.200000000000003</v>
      </c>
      <c r="BM1526">
        <v>1</v>
      </c>
      <c r="BN1526">
        <v>0</v>
      </c>
      <c r="BO1526">
        <v>0</v>
      </c>
      <c r="BP1526">
        <v>0</v>
      </c>
      <c r="BQ1526">
        <v>0</v>
      </c>
      <c r="BR1526">
        <v>0</v>
      </c>
      <c r="BS1526">
        <v>0</v>
      </c>
      <c r="BT1526" s="17">
        <v>0</v>
      </c>
      <c r="BU1526">
        <v>0</v>
      </c>
      <c r="BV1526">
        <v>0</v>
      </c>
      <c r="BW1526">
        <v>1</v>
      </c>
      <c r="BX1526" s="17">
        <v>0</v>
      </c>
      <c r="BY1526">
        <v>0</v>
      </c>
      <c r="BZ1526">
        <v>0</v>
      </c>
      <c r="CA1526">
        <v>0</v>
      </c>
      <c r="CB1526">
        <v>0</v>
      </c>
      <c r="CC1526" s="17">
        <v>0</v>
      </c>
      <c r="CD1526">
        <v>0</v>
      </c>
      <c r="CE1526">
        <v>0</v>
      </c>
      <c r="CF1526">
        <v>1</v>
      </c>
      <c r="CG1526">
        <v>1</v>
      </c>
      <c r="CH1526">
        <v>0</v>
      </c>
      <c r="CI1526">
        <v>0</v>
      </c>
      <c r="CJ1526">
        <v>0</v>
      </c>
      <c r="CK1526">
        <v>0</v>
      </c>
      <c r="CL1526">
        <v>0</v>
      </c>
      <c r="CM1526">
        <v>0</v>
      </c>
      <c r="CN1526">
        <v>0</v>
      </c>
      <c r="CO1526" s="17">
        <v>0</v>
      </c>
      <c r="CP1526">
        <v>0.21149999999999999</v>
      </c>
      <c r="CQ1526">
        <v>1427</v>
      </c>
      <c r="CR1526">
        <v>1</v>
      </c>
      <c r="CS1526">
        <v>0</v>
      </c>
      <c r="CT1526">
        <v>15</v>
      </c>
      <c r="CZ1526" s="33" t="s">
        <v>85</v>
      </c>
    </row>
    <row r="1527" spans="1:104" x14ac:dyDescent="0.25">
      <c r="A1527">
        <v>1526</v>
      </c>
      <c r="B1527">
        <v>96</v>
      </c>
      <c r="C1527" s="24" t="s">
        <v>4234</v>
      </c>
      <c r="D1527" s="12">
        <v>11.79</v>
      </c>
      <c r="E1527" s="13">
        <v>0.03</v>
      </c>
      <c r="F1527" s="7">
        <f t="shared" si="366"/>
        <v>393</v>
      </c>
      <c r="G1527" s="7">
        <f t="shared" si="360"/>
        <v>11.76</v>
      </c>
      <c r="H1527" s="15">
        <f t="shared" si="361"/>
        <v>11.819999999999999</v>
      </c>
      <c r="I1527" s="11">
        <f t="shared" si="372"/>
        <v>0.51231799650355692</v>
      </c>
      <c r="J1527" s="32">
        <f t="shared" si="373"/>
        <v>1.3036081335968367E-3</v>
      </c>
      <c r="K1527" s="32">
        <f t="shared" si="374"/>
        <v>767.10168817439069</v>
      </c>
      <c r="L1527" s="8">
        <v>0</v>
      </c>
      <c r="M1527" s="9">
        <v>1</v>
      </c>
      <c r="N1527" s="8">
        <v>0</v>
      </c>
      <c r="O1527" s="9">
        <v>0</v>
      </c>
      <c r="P1527" s="9">
        <v>0</v>
      </c>
      <c r="Q1527" s="9">
        <v>1</v>
      </c>
      <c r="R1527" s="9">
        <v>0</v>
      </c>
      <c r="S1527" s="8">
        <v>434000</v>
      </c>
      <c r="T1527" s="9">
        <v>3</v>
      </c>
      <c r="U1527" s="9">
        <f t="shared" si="362"/>
        <v>433996</v>
      </c>
      <c r="V1527" s="9">
        <f t="shared" si="363"/>
        <v>12</v>
      </c>
      <c r="W1527" s="7">
        <v>12.7</v>
      </c>
      <c r="X1527" s="7">
        <v>15.2</v>
      </c>
      <c r="Y1527" s="9">
        <v>1</v>
      </c>
      <c r="Z1527" s="9">
        <v>0</v>
      </c>
      <c r="AA1527" s="9">
        <v>0</v>
      </c>
      <c r="AB1527" s="9">
        <v>0</v>
      </c>
      <c r="AC1527" s="9">
        <v>0</v>
      </c>
      <c r="AD1527" s="29">
        <v>1</v>
      </c>
      <c r="AE1527" s="9">
        <v>0</v>
      </c>
      <c r="AF1527" s="9">
        <v>0</v>
      </c>
      <c r="AG1527" s="29">
        <v>1</v>
      </c>
      <c r="AH1527" s="9">
        <v>0</v>
      </c>
      <c r="AI1527" s="29">
        <v>1</v>
      </c>
      <c r="AJ1527" s="20">
        <v>1970</v>
      </c>
      <c r="AK1527" s="32">
        <v>1.4999999999999999E-2</v>
      </c>
      <c r="AL1527" s="32">
        <v>6.7000000000000004E-2</v>
      </c>
      <c r="AM1527" s="32">
        <v>0.441</v>
      </c>
      <c r="AN1527" s="42">
        <v>0.47699999999999998</v>
      </c>
      <c r="AO1527" s="41">
        <v>0.89800000000000002</v>
      </c>
      <c r="AP1527" s="17">
        <f t="shared" si="375"/>
        <v>0.10199999999999998</v>
      </c>
      <c r="AQ1527" s="32">
        <v>1</v>
      </c>
      <c r="AR1527" s="39">
        <f t="shared" si="371"/>
        <v>0</v>
      </c>
      <c r="AS1527">
        <v>0.58399999999999996</v>
      </c>
      <c r="AT1527" s="39">
        <f t="shared" si="376"/>
        <v>0.41600000000000004</v>
      </c>
      <c r="AU1527">
        <v>0</v>
      </c>
      <c r="AV1527" s="17">
        <v>1</v>
      </c>
      <c r="AW1527" t="s">
        <v>98</v>
      </c>
      <c r="AX1527" s="17" t="s">
        <v>98</v>
      </c>
      <c r="AY1527" s="17" t="s">
        <v>233</v>
      </c>
      <c r="AZ1527">
        <v>1</v>
      </c>
      <c r="BA1527">
        <v>0</v>
      </c>
      <c r="BB1527">
        <v>0</v>
      </c>
      <c r="BC1527">
        <v>0</v>
      </c>
      <c r="BD1527">
        <v>0</v>
      </c>
      <c r="BE1527">
        <v>0</v>
      </c>
      <c r="BF1527" s="17">
        <v>0</v>
      </c>
      <c r="BG1527">
        <v>1</v>
      </c>
      <c r="BH1527">
        <v>0</v>
      </c>
      <c r="BI1527" s="17">
        <v>0</v>
      </c>
      <c r="BJ1527">
        <v>15553</v>
      </c>
      <c r="BK1527">
        <v>23227</v>
      </c>
      <c r="BL1527" s="24">
        <v>33.799999999999997</v>
      </c>
      <c r="BM1527">
        <v>1</v>
      </c>
      <c r="BN1527">
        <v>0</v>
      </c>
      <c r="BO1527">
        <v>0</v>
      </c>
      <c r="BP1527">
        <v>0</v>
      </c>
      <c r="BQ1527">
        <v>0</v>
      </c>
      <c r="BR1527">
        <v>0</v>
      </c>
      <c r="BS1527">
        <v>0</v>
      </c>
      <c r="BT1527" s="17">
        <v>0</v>
      </c>
      <c r="BU1527">
        <v>0</v>
      </c>
      <c r="BV1527">
        <v>0</v>
      </c>
      <c r="BW1527">
        <v>1</v>
      </c>
      <c r="BX1527" s="17">
        <v>0</v>
      </c>
      <c r="BY1527">
        <v>0</v>
      </c>
      <c r="BZ1527">
        <v>0</v>
      </c>
      <c r="CA1527">
        <v>0</v>
      </c>
      <c r="CB1527">
        <v>0</v>
      </c>
      <c r="CC1527" s="17">
        <v>0</v>
      </c>
      <c r="CD1527">
        <v>0</v>
      </c>
      <c r="CE1527">
        <v>0</v>
      </c>
      <c r="CF1527">
        <v>1</v>
      </c>
      <c r="CG1527">
        <v>1</v>
      </c>
      <c r="CH1527">
        <v>0</v>
      </c>
      <c r="CI1527">
        <v>0</v>
      </c>
      <c r="CJ1527">
        <v>0</v>
      </c>
      <c r="CK1527">
        <v>0</v>
      </c>
      <c r="CL1527">
        <v>0</v>
      </c>
      <c r="CM1527">
        <v>0</v>
      </c>
      <c r="CN1527">
        <v>0</v>
      </c>
      <c r="CO1527" s="17">
        <v>0</v>
      </c>
      <c r="CP1527">
        <v>0.21149999999999999</v>
      </c>
      <c r="CQ1527">
        <v>1427</v>
      </c>
      <c r="CR1527">
        <v>1</v>
      </c>
      <c r="CS1527">
        <v>0</v>
      </c>
      <c r="CT1527">
        <v>15</v>
      </c>
      <c r="CZ1527" s="33" t="s">
        <v>85</v>
      </c>
    </row>
    <row r="1528" spans="1:104" x14ac:dyDescent="0.25">
      <c r="A1528">
        <v>1527</v>
      </c>
      <c r="B1528">
        <v>96</v>
      </c>
      <c r="C1528" s="24" t="s">
        <v>4234</v>
      </c>
      <c r="D1528" s="12">
        <v>10.23</v>
      </c>
      <c r="E1528" s="13">
        <v>0.02</v>
      </c>
      <c r="F1528" s="7">
        <f t="shared" si="366"/>
        <v>511.5</v>
      </c>
      <c r="G1528" s="7">
        <f t="shared" si="360"/>
        <v>10.210000000000001</v>
      </c>
      <c r="H1528" s="15">
        <f t="shared" si="361"/>
        <v>10.25</v>
      </c>
      <c r="I1528" s="11">
        <f t="shared" si="372"/>
        <v>0.30316583727627028</v>
      </c>
      <c r="J1528" s="32">
        <f t="shared" si="373"/>
        <v>5.9269958411783041E-4</v>
      </c>
      <c r="K1528" s="32">
        <f t="shared" si="374"/>
        <v>1687.1953799130674</v>
      </c>
      <c r="L1528" s="8">
        <v>0</v>
      </c>
      <c r="M1528" s="9">
        <v>1</v>
      </c>
      <c r="N1528" s="8">
        <v>0</v>
      </c>
      <c r="O1528" s="9">
        <v>0</v>
      </c>
      <c r="P1528" s="9">
        <v>0</v>
      </c>
      <c r="Q1528" s="9">
        <v>1</v>
      </c>
      <c r="R1528" s="9">
        <v>0</v>
      </c>
      <c r="S1528" s="8">
        <v>2585000</v>
      </c>
      <c r="T1528" s="9">
        <v>3</v>
      </c>
      <c r="U1528" s="9">
        <f t="shared" si="362"/>
        <v>2584996</v>
      </c>
      <c r="V1528" s="9">
        <f t="shared" si="363"/>
        <v>12</v>
      </c>
      <c r="W1528" s="7">
        <v>13.5</v>
      </c>
      <c r="X1528" s="7">
        <v>16.2</v>
      </c>
      <c r="Y1528" s="9">
        <v>1</v>
      </c>
      <c r="Z1528" s="9">
        <v>0</v>
      </c>
      <c r="AA1528" s="9">
        <v>0</v>
      </c>
      <c r="AB1528" s="9">
        <v>0</v>
      </c>
      <c r="AC1528" s="9">
        <v>0</v>
      </c>
      <c r="AD1528" s="29">
        <v>1</v>
      </c>
      <c r="AE1528" s="9">
        <v>0</v>
      </c>
      <c r="AF1528" s="9">
        <v>0</v>
      </c>
      <c r="AG1528" s="29">
        <v>1</v>
      </c>
      <c r="AH1528" s="9">
        <v>0</v>
      </c>
      <c r="AI1528" s="29">
        <v>1</v>
      </c>
      <c r="AJ1528" s="20">
        <v>1980</v>
      </c>
      <c r="AK1528" s="32">
        <v>1.2E-2</v>
      </c>
      <c r="AL1528" s="32">
        <v>3.9E-2</v>
      </c>
      <c r="AM1528" s="32">
        <v>0.36199999999999999</v>
      </c>
      <c r="AN1528" s="42">
        <v>0.58599999999999997</v>
      </c>
      <c r="AO1528" s="41">
        <v>0.91200000000000003</v>
      </c>
      <c r="AP1528" s="17">
        <f t="shared" si="375"/>
        <v>8.7999999999999967E-2</v>
      </c>
      <c r="AQ1528" s="32">
        <v>1</v>
      </c>
      <c r="AR1528" s="39">
        <f t="shared" si="371"/>
        <v>0</v>
      </c>
      <c r="AS1528">
        <v>0.57399999999999995</v>
      </c>
      <c r="AT1528" s="39">
        <f t="shared" si="376"/>
        <v>0.42600000000000005</v>
      </c>
      <c r="AU1528">
        <v>0</v>
      </c>
      <c r="AV1528" s="17">
        <v>1</v>
      </c>
      <c r="AW1528" t="s">
        <v>98</v>
      </c>
      <c r="AX1528" s="17" t="s">
        <v>98</v>
      </c>
      <c r="AY1528" s="17" t="s">
        <v>233</v>
      </c>
      <c r="AZ1528">
        <v>1</v>
      </c>
      <c r="BA1528">
        <v>0</v>
      </c>
      <c r="BB1528">
        <v>0</v>
      </c>
      <c r="BC1528">
        <v>0</v>
      </c>
      <c r="BD1528">
        <v>0</v>
      </c>
      <c r="BE1528">
        <v>0</v>
      </c>
      <c r="BF1528" s="17">
        <v>0</v>
      </c>
      <c r="BG1528">
        <v>1</v>
      </c>
      <c r="BH1528">
        <v>0</v>
      </c>
      <c r="BI1528" s="17">
        <v>0</v>
      </c>
      <c r="BJ1528">
        <v>19291</v>
      </c>
      <c r="BK1528">
        <v>21201</v>
      </c>
      <c r="BL1528" s="24">
        <v>35.1</v>
      </c>
      <c r="BM1528">
        <v>1</v>
      </c>
      <c r="BN1528">
        <v>0</v>
      </c>
      <c r="BO1528">
        <v>0</v>
      </c>
      <c r="BP1528">
        <v>0</v>
      </c>
      <c r="BQ1528">
        <v>0</v>
      </c>
      <c r="BR1528">
        <v>0</v>
      </c>
      <c r="BS1528">
        <v>0</v>
      </c>
      <c r="BT1528" s="17">
        <v>0</v>
      </c>
      <c r="BU1528">
        <v>0</v>
      </c>
      <c r="BV1528">
        <v>0</v>
      </c>
      <c r="BW1528">
        <v>1</v>
      </c>
      <c r="BX1528" s="17">
        <v>0</v>
      </c>
      <c r="BY1528">
        <v>0</v>
      </c>
      <c r="BZ1528">
        <v>0</v>
      </c>
      <c r="CA1528">
        <v>0</v>
      </c>
      <c r="CB1528">
        <v>0</v>
      </c>
      <c r="CC1528" s="17">
        <v>0</v>
      </c>
      <c r="CD1528">
        <v>0</v>
      </c>
      <c r="CE1528">
        <v>0</v>
      </c>
      <c r="CF1528">
        <v>1</v>
      </c>
      <c r="CG1528">
        <v>1</v>
      </c>
      <c r="CH1528">
        <v>0</v>
      </c>
      <c r="CI1528">
        <v>0</v>
      </c>
      <c r="CJ1528">
        <v>0</v>
      </c>
      <c r="CK1528">
        <v>0</v>
      </c>
      <c r="CL1528">
        <v>0</v>
      </c>
      <c r="CM1528">
        <v>0</v>
      </c>
      <c r="CN1528">
        <v>0</v>
      </c>
      <c r="CO1528" s="17">
        <v>0</v>
      </c>
      <c r="CP1528">
        <v>0.21149999999999999</v>
      </c>
      <c r="CQ1528">
        <v>1427</v>
      </c>
      <c r="CR1528">
        <v>1</v>
      </c>
      <c r="CS1528">
        <v>0</v>
      </c>
      <c r="CT1528">
        <v>15</v>
      </c>
      <c r="CZ1528" s="33" t="s">
        <v>85</v>
      </c>
    </row>
    <row r="1529" spans="1:104" x14ac:dyDescent="0.25">
      <c r="A1529">
        <v>1528</v>
      </c>
      <c r="B1529">
        <v>96</v>
      </c>
      <c r="C1529" s="24" t="s">
        <v>4234</v>
      </c>
      <c r="D1529" s="12">
        <v>12.92</v>
      </c>
      <c r="E1529" s="13">
        <v>0.02</v>
      </c>
      <c r="F1529" s="7">
        <f t="shared" si="366"/>
        <v>646</v>
      </c>
      <c r="G1529" s="7">
        <f t="shared" si="360"/>
        <v>12.9</v>
      </c>
      <c r="H1529" s="15">
        <f t="shared" si="361"/>
        <v>12.94</v>
      </c>
      <c r="I1529" s="11">
        <f t="shared" si="372"/>
        <v>0.3456813901985864</v>
      </c>
      <c r="J1529" s="32">
        <f t="shared" si="373"/>
        <v>5.3511051114332265E-4</v>
      </c>
      <c r="K1529" s="32">
        <f t="shared" si="374"/>
        <v>1868.7728593919594</v>
      </c>
      <c r="L1529" s="8">
        <v>0</v>
      </c>
      <c r="M1529" s="9">
        <v>1</v>
      </c>
      <c r="N1529" s="8">
        <v>0</v>
      </c>
      <c r="O1529" s="9">
        <v>0</v>
      </c>
      <c r="P1529" s="9">
        <v>0</v>
      </c>
      <c r="Q1529" s="9">
        <v>1</v>
      </c>
      <c r="R1529" s="9">
        <v>0</v>
      </c>
      <c r="S1529" s="8">
        <v>3075000</v>
      </c>
      <c r="T1529" s="9">
        <v>3</v>
      </c>
      <c r="U1529" s="9">
        <f t="shared" si="362"/>
        <v>3074996</v>
      </c>
      <c r="V1529" s="9">
        <f t="shared" si="363"/>
        <v>12</v>
      </c>
      <c r="W1529" s="7">
        <v>14.5</v>
      </c>
      <c r="X1529" s="7">
        <v>17.5</v>
      </c>
      <c r="Y1529" s="9">
        <v>1</v>
      </c>
      <c r="Z1529" s="9">
        <v>0</v>
      </c>
      <c r="AA1529" s="9">
        <v>0</v>
      </c>
      <c r="AB1529" s="9">
        <v>0</v>
      </c>
      <c r="AC1529" s="9">
        <v>0</v>
      </c>
      <c r="AD1529" s="29">
        <v>1</v>
      </c>
      <c r="AE1529" s="9">
        <v>0</v>
      </c>
      <c r="AF1529" s="9">
        <v>0</v>
      </c>
      <c r="AG1529" s="29">
        <v>1</v>
      </c>
      <c r="AH1529" s="9">
        <v>0</v>
      </c>
      <c r="AI1529" s="29">
        <v>1</v>
      </c>
      <c r="AJ1529" s="20">
        <v>1990</v>
      </c>
      <c r="AK1529" s="32">
        <v>8.9999999999999993E-3</v>
      </c>
      <c r="AL1529" s="32">
        <v>2.1000000000000001E-2</v>
      </c>
      <c r="AM1529" s="32">
        <v>0.27700000000000002</v>
      </c>
      <c r="AN1529" s="42">
        <v>0.69299999999999995</v>
      </c>
      <c r="AO1529" s="41">
        <v>0.92</v>
      </c>
      <c r="AP1529" s="17">
        <f t="shared" si="375"/>
        <v>7.999999999999996E-2</v>
      </c>
      <c r="AQ1529" s="32">
        <v>1</v>
      </c>
      <c r="AR1529" s="39">
        <f t="shared" si="371"/>
        <v>0</v>
      </c>
      <c r="AS1529">
        <v>0.58199999999999996</v>
      </c>
      <c r="AT1529" s="39">
        <f t="shared" si="376"/>
        <v>0.41800000000000004</v>
      </c>
      <c r="AU1529">
        <v>0</v>
      </c>
      <c r="AV1529" s="17">
        <v>1</v>
      </c>
      <c r="AW1529" t="s">
        <v>98</v>
      </c>
      <c r="AX1529" s="17" t="s">
        <v>98</v>
      </c>
      <c r="AY1529" s="17" t="s">
        <v>233</v>
      </c>
      <c r="AZ1529">
        <v>1</v>
      </c>
      <c r="BA1529">
        <v>0</v>
      </c>
      <c r="BB1529">
        <v>0</v>
      </c>
      <c r="BC1529">
        <v>0</v>
      </c>
      <c r="BD1529">
        <v>0</v>
      </c>
      <c r="BE1529">
        <v>0</v>
      </c>
      <c r="BF1529" s="17">
        <v>0</v>
      </c>
      <c r="BG1529">
        <v>1</v>
      </c>
      <c r="BH1529">
        <v>0</v>
      </c>
      <c r="BI1529" s="17">
        <v>0</v>
      </c>
      <c r="BJ1529">
        <v>24883</v>
      </c>
      <c r="BK1529">
        <v>15906</v>
      </c>
      <c r="BL1529" s="24">
        <v>36.799999999999997</v>
      </c>
      <c r="BM1529">
        <v>1</v>
      </c>
      <c r="BN1529">
        <v>0</v>
      </c>
      <c r="BO1529">
        <v>0</v>
      </c>
      <c r="BP1529">
        <v>0</v>
      </c>
      <c r="BQ1529">
        <v>0</v>
      </c>
      <c r="BR1529">
        <v>0</v>
      </c>
      <c r="BS1529">
        <v>0</v>
      </c>
      <c r="BT1529" s="17">
        <v>0</v>
      </c>
      <c r="BU1529">
        <v>0</v>
      </c>
      <c r="BV1529">
        <v>0</v>
      </c>
      <c r="BW1529">
        <v>1</v>
      </c>
      <c r="BX1529" s="17">
        <v>0</v>
      </c>
      <c r="BY1529">
        <v>0</v>
      </c>
      <c r="BZ1529">
        <v>0</v>
      </c>
      <c r="CA1529">
        <v>0</v>
      </c>
      <c r="CB1529">
        <v>0</v>
      </c>
      <c r="CC1529" s="17">
        <v>0</v>
      </c>
      <c r="CD1529">
        <v>0</v>
      </c>
      <c r="CE1529">
        <v>0</v>
      </c>
      <c r="CF1529">
        <v>1</v>
      </c>
      <c r="CG1529">
        <v>1</v>
      </c>
      <c r="CH1529">
        <v>0</v>
      </c>
      <c r="CI1529">
        <v>0</v>
      </c>
      <c r="CJ1529">
        <v>0</v>
      </c>
      <c r="CK1529">
        <v>0</v>
      </c>
      <c r="CL1529">
        <v>0</v>
      </c>
      <c r="CM1529">
        <v>0</v>
      </c>
      <c r="CN1529">
        <v>0</v>
      </c>
      <c r="CO1529" s="17">
        <v>0</v>
      </c>
      <c r="CP1529">
        <v>0.21149999999999999</v>
      </c>
      <c r="CQ1529">
        <v>1427</v>
      </c>
      <c r="CR1529">
        <v>1</v>
      </c>
      <c r="CS1529">
        <v>0</v>
      </c>
      <c r="CT1529">
        <v>15</v>
      </c>
      <c r="CZ1529" s="33" t="s">
        <v>85</v>
      </c>
    </row>
    <row r="1530" spans="1:104" x14ac:dyDescent="0.25">
      <c r="A1530">
        <v>1529</v>
      </c>
      <c r="B1530">
        <v>96</v>
      </c>
      <c r="C1530" s="24" t="s">
        <v>4234</v>
      </c>
      <c r="D1530" s="12">
        <v>8.7100000000000009</v>
      </c>
      <c r="E1530" s="13">
        <v>0.22</v>
      </c>
      <c r="F1530" s="7">
        <f t="shared" si="366"/>
        <v>39.590909090909093</v>
      </c>
      <c r="G1530" s="7">
        <f t="shared" si="360"/>
        <v>8.49</v>
      </c>
      <c r="H1530" s="15">
        <f t="shared" si="361"/>
        <v>8.9300000000000015</v>
      </c>
      <c r="I1530" s="11">
        <f t="shared" si="372"/>
        <v>0.23384673917539101</v>
      </c>
      <c r="J1530" s="32">
        <f t="shared" si="373"/>
        <v>5.9065766496654449E-3</v>
      </c>
      <c r="K1530" s="32">
        <f t="shared" si="374"/>
        <v>169.30280589123331</v>
      </c>
      <c r="L1530" s="8">
        <v>0</v>
      </c>
      <c r="M1530" s="9">
        <v>1</v>
      </c>
      <c r="N1530" s="8">
        <v>0</v>
      </c>
      <c r="O1530" s="9">
        <v>0</v>
      </c>
      <c r="P1530" s="9">
        <v>0</v>
      </c>
      <c r="Q1530" s="9">
        <v>1</v>
      </c>
      <c r="R1530" s="9">
        <v>0</v>
      </c>
      <c r="S1530" s="8">
        <v>27100</v>
      </c>
      <c r="T1530" s="9">
        <v>3</v>
      </c>
      <c r="U1530" s="9">
        <f t="shared" si="362"/>
        <v>27096</v>
      </c>
      <c r="V1530" s="9">
        <f t="shared" si="363"/>
        <v>12</v>
      </c>
      <c r="W1530" s="7">
        <v>8.6</v>
      </c>
      <c r="X1530" s="7">
        <v>12.5</v>
      </c>
      <c r="Y1530" s="9">
        <v>1</v>
      </c>
      <c r="Z1530" s="9">
        <v>0</v>
      </c>
      <c r="AA1530" s="9">
        <v>0</v>
      </c>
      <c r="AB1530" s="9">
        <v>0</v>
      </c>
      <c r="AC1530" s="9">
        <v>0</v>
      </c>
      <c r="AD1530" s="29">
        <v>1</v>
      </c>
      <c r="AE1530" s="9">
        <v>0</v>
      </c>
      <c r="AF1530" s="9">
        <v>0</v>
      </c>
      <c r="AG1530" s="29">
        <v>1</v>
      </c>
      <c r="AH1530" s="9">
        <v>0</v>
      </c>
      <c r="AI1530" s="29">
        <v>1</v>
      </c>
      <c r="AJ1530" s="20">
        <v>1940</v>
      </c>
      <c r="AK1530" s="32">
        <v>0.13300000000000001</v>
      </c>
      <c r="AL1530" s="32">
        <v>0.53500000000000003</v>
      </c>
      <c r="AM1530" s="32">
        <v>0.254</v>
      </c>
      <c r="AN1530" s="42">
        <v>7.8E-2</v>
      </c>
      <c r="AO1530" s="41">
        <v>0.878</v>
      </c>
      <c r="AP1530" s="17">
        <f t="shared" si="375"/>
        <v>0.122</v>
      </c>
      <c r="AQ1530" s="32">
        <v>1</v>
      </c>
      <c r="AR1530" s="39">
        <f t="shared" si="371"/>
        <v>0</v>
      </c>
      <c r="AS1530">
        <v>0.70499999999999996</v>
      </c>
      <c r="AT1530" s="39">
        <f t="shared" si="376"/>
        <v>0.29500000000000004</v>
      </c>
      <c r="AU1530">
        <v>0</v>
      </c>
      <c r="AV1530" s="17">
        <v>1</v>
      </c>
      <c r="AW1530" t="s">
        <v>98</v>
      </c>
      <c r="AX1530" s="17" t="s">
        <v>98</v>
      </c>
      <c r="AY1530" s="17" t="s">
        <v>233</v>
      </c>
      <c r="AZ1530">
        <v>1</v>
      </c>
      <c r="BA1530">
        <v>0</v>
      </c>
      <c r="BB1530">
        <v>0</v>
      </c>
      <c r="BC1530">
        <v>0</v>
      </c>
      <c r="BD1530">
        <v>0</v>
      </c>
      <c r="BE1530">
        <v>0</v>
      </c>
      <c r="BF1530" s="17">
        <v>0</v>
      </c>
      <c r="BG1530">
        <v>1</v>
      </c>
      <c r="BH1530">
        <v>0</v>
      </c>
      <c r="BI1530" s="17">
        <v>0</v>
      </c>
      <c r="BJ1530">
        <v>15113</v>
      </c>
      <c r="BK1530">
        <v>528</v>
      </c>
      <c r="BL1530" s="24">
        <v>30.8</v>
      </c>
      <c r="BM1530">
        <v>1</v>
      </c>
      <c r="BN1530">
        <v>0</v>
      </c>
      <c r="BO1530">
        <v>0</v>
      </c>
      <c r="BP1530">
        <v>0</v>
      </c>
      <c r="BQ1530">
        <v>0</v>
      </c>
      <c r="BR1530">
        <v>0</v>
      </c>
      <c r="BS1530">
        <v>0</v>
      </c>
      <c r="BT1530" s="17">
        <v>0</v>
      </c>
      <c r="BU1530">
        <v>0</v>
      </c>
      <c r="BV1530">
        <v>0</v>
      </c>
      <c r="BW1530">
        <v>1</v>
      </c>
      <c r="BX1530" s="17">
        <v>0</v>
      </c>
      <c r="BY1530">
        <v>0</v>
      </c>
      <c r="BZ1530">
        <v>0</v>
      </c>
      <c r="CA1530">
        <v>0</v>
      </c>
      <c r="CB1530">
        <v>0</v>
      </c>
      <c r="CC1530" s="17">
        <v>0</v>
      </c>
      <c r="CD1530">
        <v>0</v>
      </c>
      <c r="CE1530">
        <v>0</v>
      </c>
      <c r="CF1530">
        <v>1</v>
      </c>
      <c r="CG1530">
        <v>1</v>
      </c>
      <c r="CH1530">
        <v>0</v>
      </c>
      <c r="CI1530">
        <v>0</v>
      </c>
      <c r="CJ1530">
        <v>0</v>
      </c>
      <c r="CK1530">
        <v>0</v>
      </c>
      <c r="CL1530">
        <v>0</v>
      </c>
      <c r="CM1530">
        <v>0</v>
      </c>
      <c r="CN1530">
        <v>0</v>
      </c>
      <c r="CO1530" s="17">
        <v>0</v>
      </c>
      <c r="CP1530">
        <v>0.21149999999999999</v>
      </c>
      <c r="CQ1530">
        <v>1427</v>
      </c>
      <c r="CR1530">
        <v>1</v>
      </c>
      <c r="CS1530">
        <v>0</v>
      </c>
      <c r="CT1530">
        <v>15</v>
      </c>
      <c r="CZ1530" s="33" t="s">
        <v>85</v>
      </c>
    </row>
    <row r="1531" spans="1:104" x14ac:dyDescent="0.25">
      <c r="A1531">
        <v>1530</v>
      </c>
      <c r="B1531">
        <v>96</v>
      </c>
      <c r="C1531" s="24" t="s">
        <v>4234</v>
      </c>
      <c r="D1531" s="12">
        <v>9.98</v>
      </c>
      <c r="E1531" s="13">
        <v>0.3</v>
      </c>
      <c r="F1531" s="7">
        <f t="shared" si="366"/>
        <v>33.266666666666673</v>
      </c>
      <c r="G1531" s="7">
        <f t="shared" si="360"/>
        <v>9.68</v>
      </c>
      <c r="H1531" s="15">
        <f t="shared" si="361"/>
        <v>10.280000000000001</v>
      </c>
      <c r="I1531" s="11">
        <f t="shared" si="372"/>
        <v>0.18742848595822648</v>
      </c>
      <c r="J1531" s="32">
        <f t="shared" si="373"/>
        <v>5.634122824395584E-3</v>
      </c>
      <c r="K1531" s="32">
        <f t="shared" si="374"/>
        <v>177.48991833653852</v>
      </c>
      <c r="L1531" s="8">
        <v>0</v>
      </c>
      <c r="M1531" s="9">
        <v>1</v>
      </c>
      <c r="N1531" s="8">
        <v>0</v>
      </c>
      <c r="O1531" s="9">
        <v>0</v>
      </c>
      <c r="P1531" s="9">
        <v>0</v>
      </c>
      <c r="Q1531" s="9">
        <v>1</v>
      </c>
      <c r="R1531" s="9">
        <v>0</v>
      </c>
      <c r="S1531" s="8">
        <v>30400</v>
      </c>
      <c r="T1531" s="9">
        <v>3</v>
      </c>
      <c r="U1531" s="9">
        <f t="shared" si="362"/>
        <v>30396</v>
      </c>
      <c r="V1531" s="9">
        <f t="shared" si="363"/>
        <v>12</v>
      </c>
      <c r="W1531" s="7">
        <v>9.5</v>
      </c>
      <c r="X1531" s="7">
        <v>13.4</v>
      </c>
      <c r="Y1531" s="9">
        <v>1</v>
      </c>
      <c r="Z1531" s="9">
        <v>0</v>
      </c>
      <c r="AA1531" s="9">
        <v>0</v>
      </c>
      <c r="AB1531" s="9">
        <v>0</v>
      </c>
      <c r="AC1531" s="9">
        <v>0</v>
      </c>
      <c r="AD1531" s="29">
        <v>1</v>
      </c>
      <c r="AE1531" s="9">
        <v>0</v>
      </c>
      <c r="AF1531" s="9">
        <v>0</v>
      </c>
      <c r="AG1531" s="29">
        <v>1</v>
      </c>
      <c r="AH1531" s="9">
        <v>0</v>
      </c>
      <c r="AI1531" s="29">
        <v>1</v>
      </c>
      <c r="AJ1531" s="20">
        <v>1950</v>
      </c>
      <c r="AK1531" s="32">
        <v>6.4000000000000001E-2</v>
      </c>
      <c r="AL1531" s="32">
        <v>0.378</v>
      </c>
      <c r="AM1531" s="32">
        <v>0.41699999999999998</v>
      </c>
      <c r="AN1531" s="42">
        <v>0.14099999999999999</v>
      </c>
      <c r="AO1531" s="41">
        <v>0.80400000000000005</v>
      </c>
      <c r="AP1531" s="17">
        <f t="shared" si="375"/>
        <v>0.19599999999999995</v>
      </c>
      <c r="AQ1531" s="32">
        <v>1</v>
      </c>
      <c r="AR1531" s="39">
        <f t="shared" si="371"/>
        <v>0</v>
      </c>
      <c r="AS1531">
        <v>0.68700000000000006</v>
      </c>
      <c r="AT1531" s="39">
        <f t="shared" si="376"/>
        <v>0.31299999999999994</v>
      </c>
      <c r="AU1531">
        <v>0</v>
      </c>
      <c r="AV1531" s="17">
        <v>1</v>
      </c>
      <c r="AW1531" t="s">
        <v>98</v>
      </c>
      <c r="AX1531" s="17" t="s">
        <v>98</v>
      </c>
      <c r="AY1531" s="17" t="s">
        <v>233</v>
      </c>
      <c r="AZ1531">
        <v>1</v>
      </c>
      <c r="BA1531">
        <v>0</v>
      </c>
      <c r="BB1531">
        <v>0</v>
      </c>
      <c r="BC1531">
        <v>0</v>
      </c>
      <c r="BD1531">
        <v>0</v>
      </c>
      <c r="BE1531">
        <v>0</v>
      </c>
      <c r="BF1531" s="17">
        <v>0</v>
      </c>
      <c r="BG1531">
        <v>1</v>
      </c>
      <c r="BH1531">
        <v>0</v>
      </c>
      <c r="BI1531" s="17">
        <v>0</v>
      </c>
      <c r="BJ1531">
        <v>15635</v>
      </c>
      <c r="BK1531">
        <v>810</v>
      </c>
      <c r="BL1531" s="24">
        <v>31.3</v>
      </c>
      <c r="BM1531">
        <v>1</v>
      </c>
      <c r="BN1531">
        <v>0</v>
      </c>
      <c r="BO1531">
        <v>0</v>
      </c>
      <c r="BP1531">
        <v>0</v>
      </c>
      <c r="BQ1531">
        <v>0</v>
      </c>
      <c r="BR1531">
        <v>0</v>
      </c>
      <c r="BS1531">
        <v>0</v>
      </c>
      <c r="BT1531" s="17">
        <v>0</v>
      </c>
      <c r="BU1531">
        <v>0</v>
      </c>
      <c r="BV1531">
        <v>0</v>
      </c>
      <c r="BW1531">
        <v>1</v>
      </c>
      <c r="BX1531" s="17">
        <v>0</v>
      </c>
      <c r="BY1531">
        <v>0</v>
      </c>
      <c r="BZ1531">
        <v>0</v>
      </c>
      <c r="CA1531">
        <v>0</v>
      </c>
      <c r="CB1531">
        <v>0</v>
      </c>
      <c r="CC1531" s="17">
        <v>0</v>
      </c>
      <c r="CD1531">
        <v>0</v>
      </c>
      <c r="CE1531">
        <v>0</v>
      </c>
      <c r="CF1531">
        <v>1</v>
      </c>
      <c r="CG1531">
        <v>1</v>
      </c>
      <c r="CH1531">
        <v>0</v>
      </c>
      <c r="CI1531">
        <v>0</v>
      </c>
      <c r="CJ1531">
        <v>0</v>
      </c>
      <c r="CK1531">
        <v>0</v>
      </c>
      <c r="CL1531">
        <v>0</v>
      </c>
      <c r="CM1531">
        <v>0</v>
      </c>
      <c r="CN1531">
        <v>0</v>
      </c>
      <c r="CO1531" s="17">
        <v>0</v>
      </c>
      <c r="CP1531">
        <v>0.21149999999999999</v>
      </c>
      <c r="CQ1531">
        <v>1427</v>
      </c>
      <c r="CR1531">
        <v>1</v>
      </c>
      <c r="CS1531">
        <v>0</v>
      </c>
      <c r="CT1531">
        <v>15</v>
      </c>
      <c r="CZ1531" s="33" t="s">
        <v>85</v>
      </c>
    </row>
    <row r="1532" spans="1:104" x14ac:dyDescent="0.25">
      <c r="A1532">
        <v>1531</v>
      </c>
      <c r="B1532">
        <v>96</v>
      </c>
      <c r="C1532" s="24" t="s">
        <v>4234</v>
      </c>
      <c r="D1532" s="12">
        <v>10.34</v>
      </c>
      <c r="E1532" s="13">
        <v>0.16</v>
      </c>
      <c r="F1532" s="7">
        <f t="shared" si="366"/>
        <v>64.625</v>
      </c>
      <c r="G1532" s="7">
        <f t="shared" si="360"/>
        <v>10.18</v>
      </c>
      <c r="H1532" s="15">
        <f t="shared" si="361"/>
        <v>10.5</v>
      </c>
      <c r="I1532" s="11">
        <f t="shared" si="372"/>
        <v>0.32404827058445629</v>
      </c>
      <c r="J1532" s="32">
        <f t="shared" si="373"/>
        <v>5.0142865854461314E-3</v>
      </c>
      <c r="K1532" s="32">
        <f t="shared" si="374"/>
        <v>199.43016478206101</v>
      </c>
      <c r="L1532" s="8">
        <v>0</v>
      </c>
      <c r="M1532" s="9">
        <v>1</v>
      </c>
      <c r="N1532" s="8">
        <v>0</v>
      </c>
      <c r="O1532" s="9">
        <v>0</v>
      </c>
      <c r="P1532" s="9">
        <v>0</v>
      </c>
      <c r="Q1532" s="9">
        <v>1</v>
      </c>
      <c r="R1532" s="9">
        <v>0</v>
      </c>
      <c r="S1532" s="8">
        <v>35600</v>
      </c>
      <c r="T1532" s="9">
        <v>3</v>
      </c>
      <c r="U1532" s="9">
        <f t="shared" si="362"/>
        <v>35596</v>
      </c>
      <c r="V1532" s="9">
        <f t="shared" si="363"/>
        <v>12</v>
      </c>
      <c r="W1532" s="7">
        <v>10.4</v>
      </c>
      <c r="X1532" s="7">
        <v>14.7</v>
      </c>
      <c r="Y1532" s="9">
        <v>1</v>
      </c>
      <c r="Z1532" s="9">
        <v>0</v>
      </c>
      <c r="AA1532" s="9">
        <v>0</v>
      </c>
      <c r="AB1532" s="9">
        <v>0</v>
      </c>
      <c r="AC1532" s="9">
        <v>0</v>
      </c>
      <c r="AD1532" s="29">
        <v>1</v>
      </c>
      <c r="AE1532" s="9">
        <v>0</v>
      </c>
      <c r="AF1532" s="9">
        <v>0</v>
      </c>
      <c r="AG1532" s="29">
        <v>1</v>
      </c>
      <c r="AH1532" s="9">
        <v>0</v>
      </c>
      <c r="AI1532" s="29">
        <v>1</v>
      </c>
      <c r="AJ1532" s="20">
        <v>1960</v>
      </c>
      <c r="AK1532" s="32">
        <v>3.6999999999999998E-2</v>
      </c>
      <c r="AL1532" s="32">
        <v>0.23499999999999999</v>
      </c>
      <c r="AM1532" s="32">
        <v>0.48599999999999999</v>
      </c>
      <c r="AN1532" s="42">
        <v>0.24199999999999999</v>
      </c>
      <c r="AO1532" s="41">
        <v>0.83899999999999997</v>
      </c>
      <c r="AP1532" s="17">
        <f t="shared" si="375"/>
        <v>0.16100000000000003</v>
      </c>
      <c r="AQ1532" s="32">
        <v>1</v>
      </c>
      <c r="AR1532" s="39">
        <f t="shared" si="371"/>
        <v>0</v>
      </c>
      <c r="AS1532">
        <v>0.63800000000000001</v>
      </c>
      <c r="AT1532" s="39">
        <f t="shared" si="376"/>
        <v>0.36199999999999999</v>
      </c>
      <c r="AU1532">
        <v>0</v>
      </c>
      <c r="AV1532" s="17">
        <v>1</v>
      </c>
      <c r="AW1532" t="s">
        <v>98</v>
      </c>
      <c r="AX1532" s="17" t="s">
        <v>98</v>
      </c>
      <c r="AY1532" s="17" t="s">
        <v>233</v>
      </c>
      <c r="AZ1532">
        <v>1</v>
      </c>
      <c r="BA1532">
        <v>0</v>
      </c>
      <c r="BB1532">
        <v>0</v>
      </c>
      <c r="BC1532">
        <v>0</v>
      </c>
      <c r="BD1532">
        <v>0</v>
      </c>
      <c r="BE1532">
        <v>0</v>
      </c>
      <c r="BF1532" s="17">
        <v>0</v>
      </c>
      <c r="BG1532">
        <v>1</v>
      </c>
      <c r="BH1532">
        <v>0</v>
      </c>
      <c r="BI1532" s="17">
        <v>0</v>
      </c>
      <c r="BJ1532">
        <v>16156</v>
      </c>
      <c r="BK1532">
        <v>19057</v>
      </c>
      <c r="BL1532" s="24">
        <v>33.200000000000003</v>
      </c>
      <c r="BM1532">
        <v>1</v>
      </c>
      <c r="BN1532">
        <v>0</v>
      </c>
      <c r="BO1532">
        <v>0</v>
      </c>
      <c r="BP1532">
        <v>0</v>
      </c>
      <c r="BQ1532">
        <v>0</v>
      </c>
      <c r="BR1532">
        <v>0</v>
      </c>
      <c r="BS1532">
        <v>0</v>
      </c>
      <c r="BT1532" s="17">
        <v>0</v>
      </c>
      <c r="BU1532">
        <v>0</v>
      </c>
      <c r="BV1532">
        <v>0</v>
      </c>
      <c r="BW1532">
        <v>1</v>
      </c>
      <c r="BX1532" s="17">
        <v>0</v>
      </c>
      <c r="BY1532">
        <v>0</v>
      </c>
      <c r="BZ1532">
        <v>0</v>
      </c>
      <c r="CA1532">
        <v>0</v>
      </c>
      <c r="CB1532">
        <v>0</v>
      </c>
      <c r="CC1532" s="17">
        <v>0</v>
      </c>
      <c r="CD1532">
        <v>0</v>
      </c>
      <c r="CE1532">
        <v>0</v>
      </c>
      <c r="CF1532">
        <v>1</v>
      </c>
      <c r="CG1532">
        <v>1</v>
      </c>
      <c r="CH1532">
        <v>0</v>
      </c>
      <c r="CI1532">
        <v>0</v>
      </c>
      <c r="CJ1532">
        <v>0</v>
      </c>
      <c r="CK1532">
        <v>0</v>
      </c>
      <c r="CL1532">
        <v>0</v>
      </c>
      <c r="CM1532">
        <v>0</v>
      </c>
      <c r="CN1532">
        <v>0</v>
      </c>
      <c r="CO1532" s="17">
        <v>0</v>
      </c>
      <c r="CP1532">
        <v>0.21149999999999999</v>
      </c>
      <c r="CQ1532">
        <v>1427</v>
      </c>
      <c r="CR1532">
        <v>1</v>
      </c>
      <c r="CS1532">
        <v>0</v>
      </c>
      <c r="CT1532">
        <v>15</v>
      </c>
      <c r="CZ1532" s="33" t="s">
        <v>85</v>
      </c>
    </row>
    <row r="1533" spans="1:104" x14ac:dyDescent="0.25">
      <c r="A1533">
        <v>1532</v>
      </c>
      <c r="B1533">
        <v>96</v>
      </c>
      <c r="C1533" s="24" t="s">
        <v>4234</v>
      </c>
      <c r="D1533" s="12">
        <v>11</v>
      </c>
      <c r="E1533" s="13">
        <v>0.12</v>
      </c>
      <c r="F1533" s="7">
        <f t="shared" si="366"/>
        <v>91.666666666666671</v>
      </c>
      <c r="G1533" s="7">
        <f t="shared" si="360"/>
        <v>10.88</v>
      </c>
      <c r="H1533" s="15">
        <f t="shared" si="361"/>
        <v>11.12</v>
      </c>
      <c r="I1533" s="11">
        <f t="shared" si="372"/>
        <v>0.38910761447165731</v>
      </c>
      <c r="J1533" s="32">
        <f t="shared" si="373"/>
        <v>4.2448103396908066E-3</v>
      </c>
      <c r="K1533" s="32">
        <f t="shared" si="374"/>
        <v>235.58178575131353</v>
      </c>
      <c r="L1533" s="8">
        <v>0</v>
      </c>
      <c r="M1533" s="9">
        <v>1</v>
      </c>
      <c r="N1533" s="8">
        <v>0</v>
      </c>
      <c r="O1533" s="9">
        <v>0</v>
      </c>
      <c r="P1533" s="9">
        <v>0</v>
      </c>
      <c r="Q1533" s="9">
        <v>1</v>
      </c>
      <c r="R1533" s="9">
        <v>0</v>
      </c>
      <c r="S1533" s="8">
        <v>47100</v>
      </c>
      <c r="T1533" s="9">
        <v>3</v>
      </c>
      <c r="U1533" s="9">
        <f t="shared" si="362"/>
        <v>47096</v>
      </c>
      <c r="V1533" s="9">
        <f t="shared" si="363"/>
        <v>12</v>
      </c>
      <c r="W1533" s="7">
        <v>11.4</v>
      </c>
      <c r="X1533" s="7">
        <v>15.7</v>
      </c>
      <c r="Y1533" s="9">
        <v>1</v>
      </c>
      <c r="Z1533" s="9">
        <v>0</v>
      </c>
      <c r="AA1533" s="9">
        <v>0</v>
      </c>
      <c r="AB1533" s="9">
        <v>0</v>
      </c>
      <c r="AC1533" s="9">
        <v>0</v>
      </c>
      <c r="AD1533" s="29">
        <v>1</v>
      </c>
      <c r="AE1533" s="9">
        <v>0</v>
      </c>
      <c r="AF1533" s="9">
        <v>0</v>
      </c>
      <c r="AG1533" s="29">
        <v>1</v>
      </c>
      <c r="AH1533" s="9">
        <v>0</v>
      </c>
      <c r="AI1533" s="29">
        <v>1</v>
      </c>
      <c r="AJ1533" s="20">
        <v>1970</v>
      </c>
      <c r="AK1533" s="32">
        <v>2.5000000000000001E-2</v>
      </c>
      <c r="AL1533" s="32">
        <v>0.10299999999999999</v>
      </c>
      <c r="AM1533" s="32">
        <v>0.41399999999999998</v>
      </c>
      <c r="AN1533" s="42">
        <v>0.45800000000000002</v>
      </c>
      <c r="AO1533" s="41">
        <v>0.879</v>
      </c>
      <c r="AP1533" s="17">
        <f t="shared" si="375"/>
        <v>0.121</v>
      </c>
      <c r="AQ1533" s="32">
        <v>1</v>
      </c>
      <c r="AR1533" s="39">
        <f t="shared" si="371"/>
        <v>0</v>
      </c>
      <c r="AS1533">
        <v>0.61099999999999999</v>
      </c>
      <c r="AT1533" s="39">
        <f t="shared" si="376"/>
        <v>0.38900000000000001</v>
      </c>
      <c r="AU1533">
        <v>0</v>
      </c>
      <c r="AV1533" s="17">
        <v>1</v>
      </c>
      <c r="AW1533" t="s">
        <v>98</v>
      </c>
      <c r="AX1533" s="17" t="s">
        <v>98</v>
      </c>
      <c r="AY1533" s="17" t="s">
        <v>233</v>
      </c>
      <c r="AZ1533">
        <v>1</v>
      </c>
      <c r="BA1533">
        <v>0</v>
      </c>
      <c r="BB1533">
        <v>0</v>
      </c>
      <c r="BC1533">
        <v>0</v>
      </c>
      <c r="BD1533">
        <v>0</v>
      </c>
      <c r="BE1533">
        <v>0</v>
      </c>
      <c r="BF1533" s="17">
        <v>0</v>
      </c>
      <c r="BG1533">
        <v>1</v>
      </c>
      <c r="BH1533">
        <v>0</v>
      </c>
      <c r="BI1533" s="17">
        <v>0</v>
      </c>
      <c r="BJ1533">
        <v>15553</v>
      </c>
      <c r="BK1533">
        <v>23227</v>
      </c>
      <c r="BL1533" s="24">
        <v>34.299999999999997</v>
      </c>
      <c r="BM1533">
        <v>1</v>
      </c>
      <c r="BN1533">
        <v>0</v>
      </c>
      <c r="BO1533">
        <v>0</v>
      </c>
      <c r="BP1533">
        <v>0</v>
      </c>
      <c r="BQ1533">
        <v>0</v>
      </c>
      <c r="BR1533">
        <v>0</v>
      </c>
      <c r="BS1533">
        <v>0</v>
      </c>
      <c r="BT1533" s="17">
        <v>0</v>
      </c>
      <c r="BU1533">
        <v>0</v>
      </c>
      <c r="BV1533">
        <v>0</v>
      </c>
      <c r="BW1533">
        <v>1</v>
      </c>
      <c r="BX1533" s="17">
        <v>0</v>
      </c>
      <c r="BY1533">
        <v>0</v>
      </c>
      <c r="BZ1533">
        <v>0</v>
      </c>
      <c r="CA1533">
        <v>0</v>
      </c>
      <c r="CB1533">
        <v>0</v>
      </c>
      <c r="CC1533" s="17">
        <v>0</v>
      </c>
      <c r="CD1533">
        <v>0</v>
      </c>
      <c r="CE1533">
        <v>0</v>
      </c>
      <c r="CF1533">
        <v>1</v>
      </c>
      <c r="CG1533">
        <v>1</v>
      </c>
      <c r="CH1533">
        <v>0</v>
      </c>
      <c r="CI1533">
        <v>0</v>
      </c>
      <c r="CJ1533">
        <v>0</v>
      </c>
      <c r="CK1533">
        <v>0</v>
      </c>
      <c r="CL1533">
        <v>0</v>
      </c>
      <c r="CM1533">
        <v>0</v>
      </c>
      <c r="CN1533">
        <v>0</v>
      </c>
      <c r="CO1533" s="17">
        <v>0</v>
      </c>
      <c r="CP1533">
        <v>0.21149999999999999</v>
      </c>
      <c r="CQ1533">
        <v>1427</v>
      </c>
      <c r="CR1533">
        <v>1</v>
      </c>
      <c r="CS1533">
        <v>0</v>
      </c>
      <c r="CT1533">
        <v>15</v>
      </c>
      <c r="CZ1533" s="33" t="s">
        <v>85</v>
      </c>
    </row>
    <row r="1534" spans="1:104" x14ac:dyDescent="0.25">
      <c r="A1534">
        <v>1533</v>
      </c>
      <c r="B1534">
        <v>96</v>
      </c>
      <c r="C1534" s="24" t="s">
        <v>4234</v>
      </c>
      <c r="D1534" s="12">
        <v>11.76</v>
      </c>
      <c r="E1534" s="13">
        <v>0.09</v>
      </c>
      <c r="F1534" s="7">
        <f t="shared" si="366"/>
        <v>130.66666666666666</v>
      </c>
      <c r="G1534" s="7">
        <f t="shared" si="360"/>
        <v>11.67</v>
      </c>
      <c r="H1534" s="15">
        <f t="shared" si="361"/>
        <v>11.85</v>
      </c>
      <c r="I1534" s="11">
        <f t="shared" si="372"/>
        <v>0.23042372842043357</v>
      </c>
      <c r="J1534" s="32">
        <f t="shared" si="373"/>
        <v>1.7634469011767874E-3</v>
      </c>
      <c r="K1534" s="32">
        <f t="shared" si="374"/>
        <v>567.07122813433045</v>
      </c>
      <c r="L1534" s="8">
        <v>0</v>
      </c>
      <c r="M1534" s="9">
        <v>1</v>
      </c>
      <c r="N1534" s="8">
        <v>0</v>
      </c>
      <c r="O1534" s="9">
        <v>0</v>
      </c>
      <c r="P1534" s="9">
        <v>0</v>
      </c>
      <c r="Q1534" s="9">
        <v>1</v>
      </c>
      <c r="R1534" s="9">
        <v>0</v>
      </c>
      <c r="S1534" s="8">
        <v>304500</v>
      </c>
      <c r="T1534" s="9">
        <v>3</v>
      </c>
      <c r="U1534" s="9">
        <f t="shared" si="362"/>
        <v>304496</v>
      </c>
      <c r="V1534" s="9">
        <f t="shared" si="363"/>
        <v>12</v>
      </c>
      <c r="W1534" s="7">
        <v>12.4</v>
      </c>
      <c r="X1534" s="7">
        <v>16.7</v>
      </c>
      <c r="Y1534" s="9">
        <v>1</v>
      </c>
      <c r="Z1534" s="9">
        <v>0</v>
      </c>
      <c r="AA1534" s="9">
        <v>0</v>
      </c>
      <c r="AB1534" s="9">
        <v>0</v>
      </c>
      <c r="AC1534" s="9">
        <v>0</v>
      </c>
      <c r="AD1534" s="29">
        <v>1</v>
      </c>
      <c r="AE1534" s="9">
        <v>0</v>
      </c>
      <c r="AF1534" s="9">
        <v>0</v>
      </c>
      <c r="AG1534" s="29">
        <v>1</v>
      </c>
      <c r="AH1534" s="9">
        <v>0</v>
      </c>
      <c r="AI1534" s="29">
        <v>1</v>
      </c>
      <c r="AJ1534" s="20">
        <v>1980</v>
      </c>
      <c r="AK1534" s="32">
        <v>2.5000000000000001E-2</v>
      </c>
      <c r="AL1534" s="32">
        <v>6.8000000000000005E-2</v>
      </c>
      <c r="AM1534" s="32">
        <v>0.33900000000000002</v>
      </c>
      <c r="AN1534" s="42">
        <v>0.56799999999999995</v>
      </c>
      <c r="AO1534" s="41">
        <v>0.89700000000000002</v>
      </c>
      <c r="AP1534" s="17">
        <f t="shared" si="375"/>
        <v>0.10299999999999998</v>
      </c>
      <c r="AQ1534" s="32">
        <v>1</v>
      </c>
      <c r="AR1534" s="39">
        <f t="shared" si="371"/>
        <v>0</v>
      </c>
      <c r="AS1534">
        <v>0.61599999999999999</v>
      </c>
      <c r="AT1534" s="39">
        <f t="shared" si="376"/>
        <v>0.38400000000000001</v>
      </c>
      <c r="AU1534">
        <v>0</v>
      </c>
      <c r="AV1534" s="17">
        <v>1</v>
      </c>
      <c r="AW1534" t="s">
        <v>98</v>
      </c>
      <c r="AX1534" s="17" t="s">
        <v>98</v>
      </c>
      <c r="AY1534" s="17" t="s">
        <v>233</v>
      </c>
      <c r="AZ1534">
        <v>1</v>
      </c>
      <c r="BA1534">
        <v>0</v>
      </c>
      <c r="BB1534">
        <v>0</v>
      </c>
      <c r="BC1534">
        <v>0</v>
      </c>
      <c r="BD1534">
        <v>0</v>
      </c>
      <c r="BE1534">
        <v>0</v>
      </c>
      <c r="BF1534" s="17">
        <v>0</v>
      </c>
      <c r="BG1534">
        <v>1</v>
      </c>
      <c r="BH1534">
        <v>0</v>
      </c>
      <c r="BI1534" s="17">
        <v>0</v>
      </c>
      <c r="BJ1534">
        <v>19291</v>
      </c>
      <c r="BK1534">
        <v>21201</v>
      </c>
      <c r="BL1534" s="24">
        <v>34.799999999999997</v>
      </c>
      <c r="BM1534">
        <v>1</v>
      </c>
      <c r="BN1534">
        <v>0</v>
      </c>
      <c r="BO1534">
        <v>0</v>
      </c>
      <c r="BP1534">
        <v>0</v>
      </c>
      <c r="BQ1534">
        <v>0</v>
      </c>
      <c r="BR1534">
        <v>0</v>
      </c>
      <c r="BS1534">
        <v>0</v>
      </c>
      <c r="BT1534" s="17">
        <v>0</v>
      </c>
      <c r="BU1534">
        <v>0</v>
      </c>
      <c r="BV1534">
        <v>0</v>
      </c>
      <c r="BW1534">
        <v>1</v>
      </c>
      <c r="BX1534" s="17">
        <v>0</v>
      </c>
      <c r="BY1534">
        <v>0</v>
      </c>
      <c r="BZ1534">
        <v>0</v>
      </c>
      <c r="CA1534">
        <v>0</v>
      </c>
      <c r="CB1534">
        <v>0</v>
      </c>
      <c r="CC1534" s="17">
        <v>0</v>
      </c>
      <c r="CD1534">
        <v>0</v>
      </c>
      <c r="CE1534">
        <v>0</v>
      </c>
      <c r="CF1534">
        <v>1</v>
      </c>
      <c r="CG1534">
        <v>1</v>
      </c>
      <c r="CH1534">
        <v>0</v>
      </c>
      <c r="CI1534">
        <v>0</v>
      </c>
      <c r="CJ1534">
        <v>0</v>
      </c>
      <c r="CK1534">
        <v>0</v>
      </c>
      <c r="CL1534">
        <v>0</v>
      </c>
      <c r="CM1534">
        <v>0</v>
      </c>
      <c r="CN1534">
        <v>0</v>
      </c>
      <c r="CO1534" s="17">
        <v>0</v>
      </c>
      <c r="CP1534">
        <v>0.21149999999999999</v>
      </c>
      <c r="CQ1534">
        <v>1427</v>
      </c>
      <c r="CR1534">
        <v>1</v>
      </c>
      <c r="CS1534">
        <v>0</v>
      </c>
      <c r="CT1534">
        <v>15</v>
      </c>
      <c r="CZ1534" s="33" t="s">
        <v>85</v>
      </c>
    </row>
    <row r="1535" spans="1:104" x14ac:dyDescent="0.25">
      <c r="A1535">
        <v>1534</v>
      </c>
      <c r="B1535">
        <v>96</v>
      </c>
      <c r="C1535" s="24" t="s">
        <v>4234</v>
      </c>
      <c r="D1535" s="12">
        <v>15.24</v>
      </c>
      <c r="E1535" s="13">
        <v>0.11</v>
      </c>
      <c r="F1535" s="7">
        <f t="shared" si="366"/>
        <v>138.54545454545453</v>
      </c>
      <c r="G1535" s="7">
        <f t="shared" si="360"/>
        <v>15.13</v>
      </c>
      <c r="H1535" s="15">
        <f t="shared" si="361"/>
        <v>15.35</v>
      </c>
      <c r="I1535" s="11">
        <f t="shared" si="372"/>
        <v>0.21553457016125521</v>
      </c>
      <c r="J1535" s="32">
        <f t="shared" si="373"/>
        <v>1.5556957163870128E-3</v>
      </c>
      <c r="K1535" s="32">
        <f t="shared" si="374"/>
        <v>642.79922446686771</v>
      </c>
      <c r="L1535" s="8">
        <v>0</v>
      </c>
      <c r="M1535" s="9">
        <v>1</v>
      </c>
      <c r="N1535" s="8">
        <v>0</v>
      </c>
      <c r="O1535" s="9">
        <v>0</v>
      </c>
      <c r="P1535" s="9">
        <v>0</v>
      </c>
      <c r="Q1535" s="9">
        <v>1</v>
      </c>
      <c r="R1535" s="9">
        <v>0</v>
      </c>
      <c r="S1535" s="8">
        <v>394000</v>
      </c>
      <c r="T1535" s="9">
        <v>3</v>
      </c>
      <c r="U1535" s="9">
        <f t="shared" si="362"/>
        <v>393996</v>
      </c>
      <c r="V1535" s="9">
        <f t="shared" si="363"/>
        <v>12</v>
      </c>
      <c r="W1535" s="7">
        <v>12.9</v>
      </c>
      <c r="X1535" s="7">
        <v>17.8</v>
      </c>
      <c r="Y1535" s="9">
        <v>1</v>
      </c>
      <c r="Z1535" s="9">
        <v>0</v>
      </c>
      <c r="AA1535" s="9">
        <v>0</v>
      </c>
      <c r="AB1535" s="9">
        <v>0</v>
      </c>
      <c r="AC1535" s="9">
        <v>0</v>
      </c>
      <c r="AD1535" s="29">
        <v>1</v>
      </c>
      <c r="AE1535" s="9">
        <v>0</v>
      </c>
      <c r="AF1535" s="9">
        <v>0</v>
      </c>
      <c r="AG1535" s="29">
        <v>1</v>
      </c>
      <c r="AH1535" s="9">
        <v>0</v>
      </c>
      <c r="AI1535" s="29">
        <v>1</v>
      </c>
      <c r="AJ1535" s="20">
        <v>1990</v>
      </c>
      <c r="AK1535" s="32">
        <v>2.4E-2</v>
      </c>
      <c r="AL1535" s="32">
        <v>4.3999999999999997E-2</v>
      </c>
      <c r="AM1535" s="32">
        <v>0.28799999999999998</v>
      </c>
      <c r="AN1535" s="42">
        <v>0.64400000000000002</v>
      </c>
      <c r="AO1535" s="41">
        <v>0.91200000000000003</v>
      </c>
      <c r="AP1535" s="17">
        <f t="shared" si="375"/>
        <v>8.7999999999999967E-2</v>
      </c>
      <c r="AQ1535" s="32">
        <v>1</v>
      </c>
      <c r="AR1535" s="39">
        <f t="shared" si="371"/>
        <v>0</v>
      </c>
      <c r="AS1535">
        <v>0.64300000000000002</v>
      </c>
      <c r="AT1535" s="39">
        <f t="shared" si="376"/>
        <v>0.35699999999999998</v>
      </c>
      <c r="AU1535">
        <v>0</v>
      </c>
      <c r="AV1535" s="17">
        <v>1</v>
      </c>
      <c r="AW1535" t="s">
        <v>98</v>
      </c>
      <c r="AX1535" s="17" t="s">
        <v>98</v>
      </c>
      <c r="AY1535" s="17" t="s">
        <v>233</v>
      </c>
      <c r="AZ1535">
        <v>1</v>
      </c>
      <c r="BA1535">
        <v>0</v>
      </c>
      <c r="BB1535">
        <v>0</v>
      </c>
      <c r="BC1535">
        <v>0</v>
      </c>
      <c r="BD1535">
        <v>0</v>
      </c>
      <c r="BE1535">
        <v>0</v>
      </c>
      <c r="BF1535" s="17">
        <v>0</v>
      </c>
      <c r="BG1535">
        <v>1</v>
      </c>
      <c r="BH1535">
        <v>0</v>
      </c>
      <c r="BI1535" s="17">
        <v>0</v>
      </c>
      <c r="BJ1535">
        <v>24883</v>
      </c>
      <c r="BK1535">
        <v>15906</v>
      </c>
      <c r="BL1535" s="24">
        <v>36.1</v>
      </c>
      <c r="BM1535">
        <v>1</v>
      </c>
      <c r="BN1535">
        <v>0</v>
      </c>
      <c r="BO1535">
        <v>0</v>
      </c>
      <c r="BP1535">
        <v>0</v>
      </c>
      <c r="BQ1535">
        <v>0</v>
      </c>
      <c r="BR1535">
        <v>0</v>
      </c>
      <c r="BS1535">
        <v>0</v>
      </c>
      <c r="BT1535" s="17">
        <v>0</v>
      </c>
      <c r="BU1535">
        <v>0</v>
      </c>
      <c r="BV1535">
        <v>0</v>
      </c>
      <c r="BW1535">
        <v>1</v>
      </c>
      <c r="BX1535" s="17">
        <v>0</v>
      </c>
      <c r="BY1535">
        <v>0</v>
      </c>
      <c r="BZ1535">
        <v>0</v>
      </c>
      <c r="CA1535">
        <v>0</v>
      </c>
      <c r="CB1535">
        <v>0</v>
      </c>
      <c r="CC1535" s="17">
        <v>0</v>
      </c>
      <c r="CD1535">
        <v>0</v>
      </c>
      <c r="CE1535">
        <v>0</v>
      </c>
      <c r="CF1535">
        <v>1</v>
      </c>
      <c r="CG1535">
        <v>1</v>
      </c>
      <c r="CH1535">
        <v>0</v>
      </c>
      <c r="CI1535">
        <v>0</v>
      </c>
      <c r="CJ1535">
        <v>0</v>
      </c>
      <c r="CK1535">
        <v>0</v>
      </c>
      <c r="CL1535">
        <v>0</v>
      </c>
      <c r="CM1535">
        <v>0</v>
      </c>
      <c r="CN1535">
        <v>0</v>
      </c>
      <c r="CO1535" s="17">
        <v>0</v>
      </c>
      <c r="CP1535">
        <v>0.21149999999999999</v>
      </c>
      <c r="CQ1535">
        <v>1427</v>
      </c>
      <c r="CR1535">
        <v>1</v>
      </c>
      <c r="CS1535">
        <v>0</v>
      </c>
      <c r="CT1535">
        <v>15</v>
      </c>
      <c r="CZ1535" s="33" t="s">
        <v>85</v>
      </c>
    </row>
    <row r="1536" spans="1:104" x14ac:dyDescent="0.25">
      <c r="A1536">
        <v>1535</v>
      </c>
      <c r="B1536">
        <v>97</v>
      </c>
      <c r="C1536" s="24" t="s">
        <v>4239</v>
      </c>
      <c r="D1536" s="12">
        <v>6.5917731595733553</v>
      </c>
      <c r="E1536" s="13">
        <v>0.17531311594609991</v>
      </c>
      <c r="F1536" s="7">
        <v>37.6</v>
      </c>
      <c r="G1536" s="7">
        <f t="shared" si="360"/>
        <v>6.4164600436272554</v>
      </c>
      <c r="H1536" s="15">
        <f t="shared" si="361"/>
        <v>6.7670862755194552</v>
      </c>
      <c r="I1536" s="11">
        <f t="shared" si="372"/>
        <v>0.30581479048311855</v>
      </c>
      <c r="J1536" s="32">
        <f t="shared" si="373"/>
        <v>8.1333720873169833E-3</v>
      </c>
      <c r="K1536" s="32">
        <f t="shared" si="374"/>
        <v>122.95023383466986</v>
      </c>
      <c r="L1536" s="8">
        <v>0</v>
      </c>
      <c r="M1536" s="9">
        <v>1</v>
      </c>
      <c r="N1536" s="8">
        <v>0</v>
      </c>
      <c r="O1536" s="9">
        <v>0</v>
      </c>
      <c r="P1536" s="9">
        <v>1</v>
      </c>
      <c r="Q1536" s="9">
        <v>0</v>
      </c>
      <c r="R1536" s="9">
        <v>0</v>
      </c>
      <c r="S1536" s="8">
        <v>13725</v>
      </c>
      <c r="T1536" s="9">
        <v>21</v>
      </c>
      <c r="U1536" s="9">
        <f t="shared" si="362"/>
        <v>13703</v>
      </c>
      <c r="V1536" s="9">
        <f t="shared" si="363"/>
        <v>20</v>
      </c>
      <c r="W1536" s="7">
        <v>17</v>
      </c>
      <c r="X1536" s="7">
        <f t="shared" ref="X1536:X1555" si="377">BL1536-W1536-6</f>
        <v>18.5</v>
      </c>
      <c r="Y1536" s="9">
        <v>0</v>
      </c>
      <c r="Z1536" s="9">
        <v>1</v>
      </c>
      <c r="AA1536" s="9">
        <v>0</v>
      </c>
      <c r="AB1536" s="9">
        <v>0</v>
      </c>
      <c r="AC1536" s="9">
        <v>0</v>
      </c>
      <c r="AD1536" s="29">
        <v>1</v>
      </c>
      <c r="AE1536" s="9">
        <v>0</v>
      </c>
      <c r="AF1536" s="9">
        <v>0</v>
      </c>
      <c r="AG1536" s="29">
        <v>1</v>
      </c>
      <c r="AH1536" s="9">
        <v>0</v>
      </c>
      <c r="AI1536" s="29">
        <v>1</v>
      </c>
      <c r="AJ1536" s="20">
        <v>1970</v>
      </c>
      <c r="AK1536" s="32">
        <v>0</v>
      </c>
      <c r="AL1536" s="32">
        <v>0</v>
      </c>
      <c r="AM1536" s="32">
        <f t="shared" ref="AM1536:AM1555" si="378">1-AN1536</f>
        <v>0.67799999999999994</v>
      </c>
      <c r="AN1536" s="42">
        <v>0.32200000000000001</v>
      </c>
      <c r="AO1536" s="41">
        <v>1</v>
      </c>
      <c r="AP1536" s="17">
        <v>0</v>
      </c>
      <c r="AQ1536" s="38">
        <f t="shared" ref="AQ1536:AQ1555" si="379">1-AR1536</f>
        <v>0.67199999999999993</v>
      </c>
      <c r="AR1536" s="39">
        <v>0.32800000000000001</v>
      </c>
      <c r="AS1536" t="s">
        <v>98</v>
      </c>
      <c r="AT1536" s="39" t="s">
        <v>98</v>
      </c>
      <c r="AU1536">
        <v>0</v>
      </c>
      <c r="AV1536" s="17">
        <v>1</v>
      </c>
      <c r="AW1536" t="s">
        <v>98</v>
      </c>
      <c r="AX1536" s="17" t="s">
        <v>98</v>
      </c>
      <c r="AY1536" s="17" t="s">
        <v>233</v>
      </c>
      <c r="AZ1536">
        <v>1</v>
      </c>
      <c r="BA1536">
        <v>0</v>
      </c>
      <c r="BB1536">
        <v>0</v>
      </c>
      <c r="BC1536">
        <v>0</v>
      </c>
      <c r="BD1536">
        <v>0</v>
      </c>
      <c r="BE1536">
        <v>0</v>
      </c>
      <c r="BF1536" s="17">
        <v>0</v>
      </c>
      <c r="BG1536">
        <v>1</v>
      </c>
      <c r="BH1536">
        <v>0</v>
      </c>
      <c r="BI1536" s="17">
        <v>0</v>
      </c>
      <c r="BJ1536">
        <v>15553</v>
      </c>
      <c r="BK1536">
        <v>23227</v>
      </c>
      <c r="BL1536" s="24">
        <v>41.5</v>
      </c>
      <c r="BM1536">
        <v>1</v>
      </c>
      <c r="BN1536">
        <v>0</v>
      </c>
      <c r="BO1536">
        <v>0</v>
      </c>
      <c r="BP1536">
        <v>0</v>
      </c>
      <c r="BQ1536">
        <v>0</v>
      </c>
      <c r="BR1536">
        <v>0</v>
      </c>
      <c r="BS1536">
        <v>0</v>
      </c>
      <c r="BT1536" s="17">
        <v>0</v>
      </c>
      <c r="BU1536">
        <v>0</v>
      </c>
      <c r="BV1536">
        <v>0</v>
      </c>
      <c r="BW1536">
        <v>0</v>
      </c>
      <c r="BX1536" s="17">
        <v>1</v>
      </c>
      <c r="BY1536">
        <v>0</v>
      </c>
      <c r="BZ1536">
        <v>0</v>
      </c>
      <c r="CA1536">
        <v>0</v>
      </c>
      <c r="CB1536">
        <v>0</v>
      </c>
      <c r="CC1536" s="17">
        <v>0</v>
      </c>
      <c r="CD1536">
        <v>0</v>
      </c>
      <c r="CE1536">
        <v>0</v>
      </c>
      <c r="CF1536">
        <v>1</v>
      </c>
      <c r="CG1536">
        <v>1</v>
      </c>
      <c r="CH1536">
        <v>0</v>
      </c>
      <c r="CI1536">
        <v>0</v>
      </c>
      <c r="CJ1536">
        <v>1</v>
      </c>
      <c r="CK1536">
        <v>0</v>
      </c>
      <c r="CL1536">
        <v>0</v>
      </c>
      <c r="CM1536">
        <v>0</v>
      </c>
      <c r="CN1536">
        <v>1</v>
      </c>
      <c r="CO1536" s="17">
        <v>0</v>
      </c>
      <c r="CP1536">
        <v>1.02</v>
      </c>
      <c r="CQ1536">
        <v>80</v>
      </c>
      <c r="CR1536">
        <v>1</v>
      </c>
      <c r="CS1536">
        <v>0</v>
      </c>
      <c r="CT1536">
        <v>20</v>
      </c>
      <c r="CZ1536" s="33" t="s">
        <v>85</v>
      </c>
    </row>
    <row r="1537" spans="1:104" x14ac:dyDescent="0.25">
      <c r="A1537">
        <v>1536</v>
      </c>
      <c r="B1537">
        <v>97</v>
      </c>
      <c r="C1537" s="24" t="s">
        <v>4239</v>
      </c>
      <c r="D1537" s="12">
        <v>5.8534448758668312</v>
      </c>
      <c r="E1537" s="13">
        <v>0.16012463186261849</v>
      </c>
      <c r="F1537" s="7">
        <v>36.555555555555557</v>
      </c>
      <c r="G1537" s="7">
        <f t="shared" si="360"/>
        <v>5.6933202440042123</v>
      </c>
      <c r="H1537" s="15">
        <f t="shared" si="361"/>
        <v>6.01356950772945</v>
      </c>
      <c r="I1537" s="11">
        <f t="shared" si="372"/>
        <v>0.26733993612448298</v>
      </c>
      <c r="J1537" s="32">
        <f t="shared" si="373"/>
        <v>7.3132505322806886E-3</v>
      </c>
      <c r="K1537" s="32">
        <f t="shared" si="374"/>
        <v>136.73810237814223</v>
      </c>
      <c r="L1537" s="8">
        <v>0</v>
      </c>
      <c r="M1537" s="9">
        <v>1</v>
      </c>
      <c r="N1537" s="8">
        <v>0</v>
      </c>
      <c r="O1537" s="9">
        <v>0</v>
      </c>
      <c r="P1537" s="9">
        <v>1</v>
      </c>
      <c r="Q1537" s="9">
        <v>0</v>
      </c>
      <c r="R1537" s="9">
        <v>0</v>
      </c>
      <c r="S1537" s="8">
        <v>17383</v>
      </c>
      <c r="T1537" s="9">
        <v>21</v>
      </c>
      <c r="U1537" s="9">
        <f t="shared" si="362"/>
        <v>17361</v>
      </c>
      <c r="V1537" s="9">
        <f t="shared" si="363"/>
        <v>20</v>
      </c>
      <c r="W1537" s="7">
        <v>17</v>
      </c>
      <c r="X1537" s="7">
        <f t="shared" si="377"/>
        <v>18.5</v>
      </c>
      <c r="Y1537" s="9">
        <v>0</v>
      </c>
      <c r="Z1537" s="9">
        <v>1</v>
      </c>
      <c r="AA1537" s="9">
        <v>0</v>
      </c>
      <c r="AB1537" s="9">
        <v>0</v>
      </c>
      <c r="AC1537" s="9">
        <v>0</v>
      </c>
      <c r="AD1537" s="29">
        <v>1</v>
      </c>
      <c r="AE1537" s="9">
        <v>0</v>
      </c>
      <c r="AF1537" s="9">
        <v>0</v>
      </c>
      <c r="AG1537" s="29">
        <v>1</v>
      </c>
      <c r="AH1537" s="9">
        <v>0</v>
      </c>
      <c r="AI1537" s="29">
        <v>1</v>
      </c>
      <c r="AJ1537" s="20">
        <v>1980</v>
      </c>
      <c r="AK1537" s="32">
        <v>0</v>
      </c>
      <c r="AL1537" s="32">
        <v>0</v>
      </c>
      <c r="AM1537" s="32">
        <f t="shared" si="378"/>
        <v>0.61399999999999999</v>
      </c>
      <c r="AN1537" s="42">
        <v>0.38600000000000001</v>
      </c>
      <c r="AO1537" s="41">
        <v>1</v>
      </c>
      <c r="AP1537" s="17">
        <v>0</v>
      </c>
      <c r="AQ1537" s="38">
        <f t="shared" si="379"/>
        <v>0.61399999999999999</v>
      </c>
      <c r="AR1537" s="39">
        <v>0.38600000000000001</v>
      </c>
      <c r="AS1537" t="s">
        <v>98</v>
      </c>
      <c r="AT1537" s="39" t="s">
        <v>98</v>
      </c>
      <c r="AU1537">
        <v>0</v>
      </c>
      <c r="AV1537" s="17">
        <v>1</v>
      </c>
      <c r="AW1537" t="s">
        <v>98</v>
      </c>
      <c r="AX1537" s="17" t="s">
        <v>98</v>
      </c>
      <c r="AY1537" s="17" t="s">
        <v>233</v>
      </c>
      <c r="AZ1537">
        <v>1</v>
      </c>
      <c r="BA1537">
        <v>0</v>
      </c>
      <c r="BB1537">
        <v>0</v>
      </c>
      <c r="BC1537">
        <v>0</v>
      </c>
      <c r="BD1537">
        <v>0</v>
      </c>
      <c r="BE1537">
        <v>0</v>
      </c>
      <c r="BF1537" s="17">
        <v>0</v>
      </c>
      <c r="BG1537">
        <v>1</v>
      </c>
      <c r="BH1537">
        <v>0</v>
      </c>
      <c r="BI1537" s="17">
        <v>0</v>
      </c>
      <c r="BJ1537">
        <v>19291</v>
      </c>
      <c r="BK1537">
        <v>21201</v>
      </c>
      <c r="BL1537" s="24">
        <v>41.5</v>
      </c>
      <c r="BM1537">
        <v>1</v>
      </c>
      <c r="BN1537">
        <v>0</v>
      </c>
      <c r="BO1537">
        <v>0</v>
      </c>
      <c r="BP1537">
        <v>0</v>
      </c>
      <c r="BQ1537">
        <v>0</v>
      </c>
      <c r="BR1537">
        <v>0</v>
      </c>
      <c r="BS1537">
        <v>0</v>
      </c>
      <c r="BT1537" s="17">
        <v>0</v>
      </c>
      <c r="BU1537">
        <v>0</v>
      </c>
      <c r="BV1537">
        <v>0</v>
      </c>
      <c r="BW1537">
        <v>0</v>
      </c>
      <c r="BX1537" s="17">
        <v>1</v>
      </c>
      <c r="BY1537">
        <v>0</v>
      </c>
      <c r="BZ1537">
        <v>0</v>
      </c>
      <c r="CA1537">
        <v>0</v>
      </c>
      <c r="CB1537">
        <v>0</v>
      </c>
      <c r="CC1537" s="17">
        <v>0</v>
      </c>
      <c r="CD1537">
        <v>0</v>
      </c>
      <c r="CE1537">
        <v>0</v>
      </c>
      <c r="CF1537">
        <v>1</v>
      </c>
      <c r="CG1537">
        <v>1</v>
      </c>
      <c r="CH1537">
        <v>0</v>
      </c>
      <c r="CI1537">
        <v>0</v>
      </c>
      <c r="CJ1537">
        <v>1</v>
      </c>
      <c r="CK1537">
        <v>0</v>
      </c>
      <c r="CL1537">
        <v>0</v>
      </c>
      <c r="CM1537">
        <v>0</v>
      </c>
      <c r="CN1537">
        <v>1</v>
      </c>
      <c r="CO1537" s="17">
        <v>0</v>
      </c>
      <c r="CP1537">
        <v>1.02</v>
      </c>
      <c r="CQ1537">
        <v>80</v>
      </c>
      <c r="CR1537">
        <v>1</v>
      </c>
      <c r="CS1537">
        <v>0</v>
      </c>
      <c r="CT1537">
        <v>20</v>
      </c>
      <c r="CZ1537" s="33" t="s">
        <v>85</v>
      </c>
    </row>
    <row r="1538" spans="1:104" x14ac:dyDescent="0.25">
      <c r="A1538">
        <v>1537</v>
      </c>
      <c r="B1538">
        <v>97</v>
      </c>
      <c r="C1538" s="24" t="s">
        <v>4239</v>
      </c>
      <c r="D1538" s="12">
        <v>8.273103706617114</v>
      </c>
      <c r="E1538" s="13">
        <v>0.1695308136601868</v>
      </c>
      <c r="F1538" s="7">
        <v>48.8</v>
      </c>
      <c r="G1538" s="7">
        <f t="shared" ref="G1538:G1601" si="380">D1538-E1538</f>
        <v>8.1035728929569277</v>
      </c>
      <c r="H1538" s="15">
        <f t="shared" ref="H1538:H1601" si="381">D1538+E1538</f>
        <v>8.4426345202773003</v>
      </c>
      <c r="I1538" s="11">
        <f t="shared" si="372"/>
        <v>0.33509308018177664</v>
      </c>
      <c r="J1538" s="32">
        <f t="shared" si="373"/>
        <v>6.8666614791347671E-3</v>
      </c>
      <c r="K1538" s="32">
        <f t="shared" si="374"/>
        <v>145.63117798054097</v>
      </c>
      <c r="L1538" s="8">
        <v>0</v>
      </c>
      <c r="M1538" s="9">
        <v>1</v>
      </c>
      <c r="N1538" s="8">
        <v>0</v>
      </c>
      <c r="O1538" s="9">
        <v>0</v>
      </c>
      <c r="P1538" s="9">
        <v>1</v>
      </c>
      <c r="Q1538" s="9">
        <v>0</v>
      </c>
      <c r="R1538" s="9">
        <v>0</v>
      </c>
      <c r="S1538" s="8">
        <v>18849</v>
      </c>
      <c r="T1538" s="9">
        <v>21</v>
      </c>
      <c r="U1538" s="9">
        <f t="shared" ref="U1538:U1601" si="382">S1538-T1538-1</f>
        <v>18827</v>
      </c>
      <c r="V1538" s="9">
        <f t="shared" ref="V1538:V1601" si="383">COUNTIF(B:B,B1538)</f>
        <v>20</v>
      </c>
      <c r="W1538" s="7">
        <v>17</v>
      </c>
      <c r="X1538" s="7">
        <f t="shared" si="377"/>
        <v>18.5</v>
      </c>
      <c r="Y1538" s="9">
        <v>0</v>
      </c>
      <c r="Z1538" s="9">
        <v>1</v>
      </c>
      <c r="AA1538" s="9">
        <v>0</v>
      </c>
      <c r="AB1538" s="9">
        <v>0</v>
      </c>
      <c r="AC1538" s="9">
        <v>0</v>
      </c>
      <c r="AD1538" s="29">
        <v>1</v>
      </c>
      <c r="AE1538" s="9">
        <v>0</v>
      </c>
      <c r="AF1538" s="9">
        <v>0</v>
      </c>
      <c r="AG1538" s="29">
        <v>1</v>
      </c>
      <c r="AH1538" s="9">
        <v>0</v>
      </c>
      <c r="AI1538" s="29">
        <v>1</v>
      </c>
      <c r="AJ1538" s="20">
        <v>1990</v>
      </c>
      <c r="AK1538" s="32">
        <v>0</v>
      </c>
      <c r="AL1538" s="32">
        <v>0</v>
      </c>
      <c r="AM1538" s="32">
        <f t="shared" si="378"/>
        <v>0.55600000000000005</v>
      </c>
      <c r="AN1538" s="42">
        <v>0.44400000000000001</v>
      </c>
      <c r="AO1538" s="41">
        <v>1</v>
      </c>
      <c r="AP1538" s="17">
        <v>0</v>
      </c>
      <c r="AQ1538" s="38">
        <f t="shared" si="379"/>
        <v>0.59099999999999997</v>
      </c>
      <c r="AR1538" s="39">
        <v>0.40899999999999997</v>
      </c>
      <c r="AS1538" t="s">
        <v>98</v>
      </c>
      <c r="AT1538" s="39" t="s">
        <v>98</v>
      </c>
      <c r="AU1538">
        <v>0</v>
      </c>
      <c r="AV1538" s="17">
        <v>1</v>
      </c>
      <c r="AW1538" t="s">
        <v>98</v>
      </c>
      <c r="AX1538" s="17" t="s">
        <v>98</v>
      </c>
      <c r="AY1538" s="17" t="s">
        <v>233</v>
      </c>
      <c r="AZ1538">
        <v>1</v>
      </c>
      <c r="BA1538">
        <v>0</v>
      </c>
      <c r="BB1538">
        <v>0</v>
      </c>
      <c r="BC1538">
        <v>0</v>
      </c>
      <c r="BD1538">
        <v>0</v>
      </c>
      <c r="BE1538">
        <v>0</v>
      </c>
      <c r="BF1538" s="17">
        <v>0</v>
      </c>
      <c r="BG1538">
        <v>1</v>
      </c>
      <c r="BH1538">
        <v>0</v>
      </c>
      <c r="BI1538" s="17">
        <v>0</v>
      </c>
      <c r="BJ1538">
        <v>24883</v>
      </c>
      <c r="BK1538">
        <v>15906</v>
      </c>
      <c r="BL1538" s="24">
        <v>41.5</v>
      </c>
      <c r="BM1538">
        <v>1</v>
      </c>
      <c r="BN1538">
        <v>0</v>
      </c>
      <c r="BO1538">
        <v>0</v>
      </c>
      <c r="BP1538">
        <v>0</v>
      </c>
      <c r="BQ1538">
        <v>0</v>
      </c>
      <c r="BR1538">
        <v>0</v>
      </c>
      <c r="BS1538">
        <v>0</v>
      </c>
      <c r="BT1538" s="17">
        <v>0</v>
      </c>
      <c r="BU1538">
        <v>0</v>
      </c>
      <c r="BV1538">
        <v>0</v>
      </c>
      <c r="BW1538">
        <v>0</v>
      </c>
      <c r="BX1538" s="17">
        <v>1</v>
      </c>
      <c r="BY1538">
        <v>0</v>
      </c>
      <c r="BZ1538">
        <v>0</v>
      </c>
      <c r="CA1538">
        <v>0</v>
      </c>
      <c r="CB1538">
        <v>0</v>
      </c>
      <c r="CC1538" s="17">
        <v>0</v>
      </c>
      <c r="CD1538">
        <v>0</v>
      </c>
      <c r="CE1538">
        <v>0</v>
      </c>
      <c r="CF1538">
        <v>1</v>
      </c>
      <c r="CG1538">
        <v>1</v>
      </c>
      <c r="CH1538">
        <v>0</v>
      </c>
      <c r="CI1538">
        <v>0</v>
      </c>
      <c r="CJ1538">
        <v>1</v>
      </c>
      <c r="CK1538">
        <v>0</v>
      </c>
      <c r="CL1538">
        <v>0</v>
      </c>
      <c r="CM1538">
        <v>0</v>
      </c>
      <c r="CN1538">
        <v>1</v>
      </c>
      <c r="CO1538" s="17">
        <v>0</v>
      </c>
      <c r="CP1538">
        <v>1.02</v>
      </c>
      <c r="CQ1538">
        <v>80</v>
      </c>
      <c r="CR1538">
        <v>1</v>
      </c>
      <c r="CS1538">
        <v>0</v>
      </c>
      <c r="CT1538">
        <v>20</v>
      </c>
      <c r="CZ1538" s="33" t="s">
        <v>85</v>
      </c>
    </row>
    <row r="1539" spans="1:104" x14ac:dyDescent="0.25">
      <c r="A1539">
        <v>1538</v>
      </c>
      <c r="B1539">
        <v>97</v>
      </c>
      <c r="C1539" s="24" t="s">
        <v>4239</v>
      </c>
      <c r="D1539" s="12">
        <v>8.8348059874834295</v>
      </c>
      <c r="E1539" s="13">
        <v>0.20117205284592249</v>
      </c>
      <c r="F1539" s="7">
        <v>43.916666666666657</v>
      </c>
      <c r="G1539" s="7">
        <f t="shared" si="380"/>
        <v>8.6336339346375066</v>
      </c>
      <c r="H1539" s="15">
        <f t="shared" si="381"/>
        <v>9.0359780403293524</v>
      </c>
      <c r="I1539" s="11">
        <f t="shared" si="372"/>
        <v>0.34987336453693973</v>
      </c>
      <c r="J1539" s="32">
        <f t="shared" si="373"/>
        <v>7.9667559287348727E-3</v>
      </c>
      <c r="K1539" s="32">
        <f t="shared" si="374"/>
        <v>125.52160615253099</v>
      </c>
      <c r="L1539" s="8">
        <v>0</v>
      </c>
      <c r="M1539" s="9">
        <v>1</v>
      </c>
      <c r="N1539" s="8">
        <v>0</v>
      </c>
      <c r="O1539" s="9">
        <v>0</v>
      </c>
      <c r="P1539" s="9">
        <v>1</v>
      </c>
      <c r="Q1539" s="9">
        <v>0</v>
      </c>
      <c r="R1539" s="9">
        <v>0</v>
      </c>
      <c r="S1539" s="8">
        <v>13849</v>
      </c>
      <c r="T1539" s="9">
        <v>21</v>
      </c>
      <c r="U1539" s="9">
        <f t="shared" si="382"/>
        <v>13827</v>
      </c>
      <c r="V1539" s="9">
        <f t="shared" si="383"/>
        <v>20</v>
      </c>
      <c r="W1539" s="7">
        <v>17</v>
      </c>
      <c r="X1539" s="7">
        <f t="shared" si="377"/>
        <v>18.5</v>
      </c>
      <c r="Y1539" s="9">
        <v>0</v>
      </c>
      <c r="Z1539" s="9">
        <v>1</v>
      </c>
      <c r="AA1539" s="9">
        <v>0</v>
      </c>
      <c r="AB1539" s="9">
        <v>0</v>
      </c>
      <c r="AC1539" s="9">
        <v>0</v>
      </c>
      <c r="AD1539" s="29">
        <v>1</v>
      </c>
      <c r="AE1539" s="9">
        <v>0</v>
      </c>
      <c r="AF1539" s="9">
        <v>0</v>
      </c>
      <c r="AG1539" s="29">
        <v>1</v>
      </c>
      <c r="AH1539" s="9">
        <v>0</v>
      </c>
      <c r="AI1539" s="29">
        <v>1</v>
      </c>
      <c r="AJ1539" s="20">
        <v>2000</v>
      </c>
      <c r="AK1539" s="32">
        <v>0</v>
      </c>
      <c r="AL1539" s="32">
        <v>0</v>
      </c>
      <c r="AM1539" s="32">
        <f t="shared" si="378"/>
        <v>0.46899999999999997</v>
      </c>
      <c r="AN1539" s="42">
        <v>0.53100000000000003</v>
      </c>
      <c r="AO1539" s="41">
        <v>1</v>
      </c>
      <c r="AP1539" s="17">
        <v>0</v>
      </c>
      <c r="AQ1539" s="38">
        <f t="shared" si="379"/>
        <v>0.57899999999999996</v>
      </c>
      <c r="AR1539" s="39">
        <v>0.42099999999999999</v>
      </c>
      <c r="AS1539" t="s">
        <v>98</v>
      </c>
      <c r="AT1539" s="39" t="s">
        <v>98</v>
      </c>
      <c r="AU1539">
        <v>0</v>
      </c>
      <c r="AV1539" s="17">
        <v>1</v>
      </c>
      <c r="AW1539" t="s">
        <v>98</v>
      </c>
      <c r="AX1539" s="17" t="s">
        <v>98</v>
      </c>
      <c r="AY1539" s="17" t="s">
        <v>233</v>
      </c>
      <c r="AZ1539">
        <v>1</v>
      </c>
      <c r="BA1539">
        <v>0</v>
      </c>
      <c r="BB1539">
        <v>0</v>
      </c>
      <c r="BC1539">
        <v>0</v>
      </c>
      <c r="BD1539">
        <v>0</v>
      </c>
      <c r="BE1539">
        <v>0</v>
      </c>
      <c r="BF1539" s="17">
        <v>0</v>
      </c>
      <c r="BG1539">
        <v>1</v>
      </c>
      <c r="BH1539">
        <v>0</v>
      </c>
      <c r="BI1539" s="17">
        <v>0</v>
      </c>
      <c r="BJ1539">
        <v>31669</v>
      </c>
      <c r="BK1539">
        <v>16856</v>
      </c>
      <c r="BL1539" s="24">
        <v>41.5</v>
      </c>
      <c r="BM1539">
        <v>1</v>
      </c>
      <c r="BN1539">
        <v>0</v>
      </c>
      <c r="BO1539">
        <v>0</v>
      </c>
      <c r="BP1539">
        <v>0</v>
      </c>
      <c r="BQ1539">
        <v>0</v>
      </c>
      <c r="BR1539">
        <v>0</v>
      </c>
      <c r="BS1539">
        <v>0</v>
      </c>
      <c r="BT1539" s="17">
        <v>0</v>
      </c>
      <c r="BU1539">
        <v>0</v>
      </c>
      <c r="BV1539">
        <v>0</v>
      </c>
      <c r="BW1539">
        <v>0</v>
      </c>
      <c r="BX1539" s="17">
        <v>1</v>
      </c>
      <c r="BY1539">
        <v>0</v>
      </c>
      <c r="BZ1539">
        <v>0</v>
      </c>
      <c r="CA1539">
        <v>0</v>
      </c>
      <c r="CB1539">
        <v>0</v>
      </c>
      <c r="CC1539" s="17">
        <v>0</v>
      </c>
      <c r="CD1539">
        <v>0</v>
      </c>
      <c r="CE1539">
        <v>0</v>
      </c>
      <c r="CF1539">
        <v>1</v>
      </c>
      <c r="CG1539">
        <v>1</v>
      </c>
      <c r="CH1539">
        <v>0</v>
      </c>
      <c r="CI1539">
        <v>0</v>
      </c>
      <c r="CJ1539">
        <v>1</v>
      </c>
      <c r="CK1539">
        <v>0</v>
      </c>
      <c r="CL1539">
        <v>0</v>
      </c>
      <c r="CM1539">
        <v>0</v>
      </c>
      <c r="CN1539">
        <v>1</v>
      </c>
      <c r="CO1539" s="17">
        <v>0</v>
      </c>
      <c r="CP1539">
        <v>1.02</v>
      </c>
      <c r="CQ1539">
        <v>80</v>
      </c>
      <c r="CR1539">
        <v>1</v>
      </c>
      <c r="CS1539">
        <v>0</v>
      </c>
      <c r="CT1539">
        <v>20</v>
      </c>
      <c r="CZ1539" s="33" t="s">
        <v>85</v>
      </c>
    </row>
    <row r="1540" spans="1:104" x14ac:dyDescent="0.25">
      <c r="A1540">
        <v>1539</v>
      </c>
      <c r="B1540">
        <v>97</v>
      </c>
      <c r="C1540" s="24" t="s">
        <v>4239</v>
      </c>
      <c r="D1540" s="12">
        <v>8.8205475295083602</v>
      </c>
      <c r="E1540" s="13">
        <v>0.1676910176712616</v>
      </c>
      <c r="F1540" s="7">
        <v>52.6</v>
      </c>
      <c r="G1540" s="7">
        <f t="shared" si="380"/>
        <v>8.6528565118370988</v>
      </c>
      <c r="H1540" s="15">
        <f t="shared" si="381"/>
        <v>8.9882385471796216</v>
      </c>
      <c r="I1540" s="11">
        <f t="shared" si="372"/>
        <v>0.33956153594473731</v>
      </c>
      <c r="J1540" s="32">
        <f t="shared" si="373"/>
        <v>6.4555425084550817E-3</v>
      </c>
      <c r="K1540" s="32">
        <f t="shared" si="374"/>
        <v>154.90564870268611</v>
      </c>
      <c r="L1540" s="8">
        <v>0</v>
      </c>
      <c r="M1540" s="9">
        <v>1</v>
      </c>
      <c r="N1540" s="8">
        <v>0</v>
      </c>
      <c r="O1540" s="9">
        <v>0</v>
      </c>
      <c r="P1540" s="9">
        <v>1</v>
      </c>
      <c r="Q1540" s="9">
        <v>0</v>
      </c>
      <c r="R1540" s="9">
        <v>0</v>
      </c>
      <c r="S1540" s="8">
        <v>21251</v>
      </c>
      <c r="T1540" s="9">
        <v>21</v>
      </c>
      <c r="U1540" s="9">
        <f t="shared" si="382"/>
        <v>21229</v>
      </c>
      <c r="V1540" s="9">
        <f t="shared" si="383"/>
        <v>20</v>
      </c>
      <c r="W1540" s="7">
        <v>17</v>
      </c>
      <c r="X1540" s="7">
        <f t="shared" si="377"/>
        <v>18.5</v>
      </c>
      <c r="Y1540" s="9">
        <v>0</v>
      </c>
      <c r="Z1540" s="9">
        <v>1</v>
      </c>
      <c r="AA1540" s="9">
        <v>0</v>
      </c>
      <c r="AB1540" s="9">
        <v>0</v>
      </c>
      <c r="AC1540" s="9">
        <v>0</v>
      </c>
      <c r="AD1540" s="29">
        <v>1</v>
      </c>
      <c r="AE1540" s="9">
        <v>0</v>
      </c>
      <c r="AF1540" s="9">
        <v>0</v>
      </c>
      <c r="AG1540" s="29">
        <v>1</v>
      </c>
      <c r="AH1540" s="9">
        <v>0</v>
      </c>
      <c r="AI1540" s="29">
        <v>1</v>
      </c>
      <c r="AJ1540" s="20">
        <v>2008</v>
      </c>
      <c r="AK1540" s="32">
        <v>0</v>
      </c>
      <c r="AL1540" s="32">
        <v>0</v>
      </c>
      <c r="AM1540" s="32">
        <f t="shared" si="378"/>
        <v>0.39900000000000002</v>
      </c>
      <c r="AN1540" s="42">
        <v>0.60099999999999998</v>
      </c>
      <c r="AO1540" s="41">
        <v>1</v>
      </c>
      <c r="AP1540" s="17">
        <v>0</v>
      </c>
      <c r="AQ1540" s="38">
        <f t="shared" si="379"/>
        <v>0.56000000000000005</v>
      </c>
      <c r="AR1540" s="39">
        <v>0.44</v>
      </c>
      <c r="AS1540" t="s">
        <v>98</v>
      </c>
      <c r="AT1540" s="39" t="s">
        <v>98</v>
      </c>
      <c r="AU1540">
        <v>0</v>
      </c>
      <c r="AV1540" s="17">
        <v>1</v>
      </c>
      <c r="AW1540" t="s">
        <v>98</v>
      </c>
      <c r="AX1540" s="17" t="s">
        <v>98</v>
      </c>
      <c r="AY1540" s="17" t="s">
        <v>233</v>
      </c>
      <c r="AZ1540">
        <v>1</v>
      </c>
      <c r="BA1540">
        <v>0</v>
      </c>
      <c r="BB1540">
        <v>0</v>
      </c>
      <c r="BC1540">
        <v>0</v>
      </c>
      <c r="BD1540">
        <v>0</v>
      </c>
      <c r="BE1540">
        <v>0</v>
      </c>
      <c r="BF1540" s="17">
        <v>0</v>
      </c>
      <c r="BG1540">
        <v>1</v>
      </c>
      <c r="BH1540">
        <v>0</v>
      </c>
      <c r="BI1540" s="17">
        <v>0</v>
      </c>
      <c r="BJ1540">
        <v>36129</v>
      </c>
      <c r="BK1540">
        <v>16117</v>
      </c>
      <c r="BL1540" s="24">
        <v>41.5</v>
      </c>
      <c r="BM1540">
        <v>1</v>
      </c>
      <c r="BN1540">
        <v>0</v>
      </c>
      <c r="BO1540">
        <v>0</v>
      </c>
      <c r="BP1540">
        <v>0</v>
      </c>
      <c r="BQ1540">
        <v>0</v>
      </c>
      <c r="BR1540">
        <v>0</v>
      </c>
      <c r="BS1540">
        <v>0</v>
      </c>
      <c r="BT1540" s="17">
        <v>0</v>
      </c>
      <c r="BU1540">
        <v>0</v>
      </c>
      <c r="BV1540">
        <v>0</v>
      </c>
      <c r="BW1540">
        <v>0</v>
      </c>
      <c r="BX1540" s="17">
        <v>1</v>
      </c>
      <c r="BY1540">
        <v>0</v>
      </c>
      <c r="BZ1540">
        <v>0</v>
      </c>
      <c r="CA1540">
        <v>0</v>
      </c>
      <c r="CB1540">
        <v>0</v>
      </c>
      <c r="CC1540" s="17">
        <v>0</v>
      </c>
      <c r="CD1540">
        <v>0</v>
      </c>
      <c r="CE1540">
        <v>0</v>
      </c>
      <c r="CF1540">
        <v>1</v>
      </c>
      <c r="CG1540">
        <v>1</v>
      </c>
      <c r="CH1540">
        <v>0</v>
      </c>
      <c r="CI1540">
        <v>0</v>
      </c>
      <c r="CJ1540">
        <v>1</v>
      </c>
      <c r="CK1540">
        <v>0</v>
      </c>
      <c r="CL1540">
        <v>0</v>
      </c>
      <c r="CM1540">
        <v>0</v>
      </c>
      <c r="CN1540">
        <v>1</v>
      </c>
      <c r="CO1540" s="17">
        <v>0</v>
      </c>
      <c r="CP1540">
        <v>1.02</v>
      </c>
      <c r="CQ1540">
        <v>80</v>
      </c>
      <c r="CR1540">
        <v>1</v>
      </c>
      <c r="CS1540">
        <v>0</v>
      </c>
      <c r="CT1540">
        <v>20</v>
      </c>
      <c r="CZ1540" s="33" t="s">
        <v>85</v>
      </c>
    </row>
    <row r="1541" spans="1:104" x14ac:dyDescent="0.25">
      <c r="A1541">
        <v>1540</v>
      </c>
      <c r="B1541">
        <v>97</v>
      </c>
      <c r="C1541" s="24" t="s">
        <v>4239</v>
      </c>
      <c r="D1541" s="12">
        <v>6.6227411407328907</v>
      </c>
      <c r="E1541" s="13">
        <v>0.1752047920828807</v>
      </c>
      <c r="F1541" s="7">
        <v>37.799999999999997</v>
      </c>
      <c r="G1541" s="7">
        <f t="shared" si="380"/>
        <v>6.4475363486500097</v>
      </c>
      <c r="H1541" s="15">
        <f t="shared" si="381"/>
        <v>6.7979459328157716</v>
      </c>
      <c r="I1541" s="11">
        <f t="shared" si="372"/>
        <v>0.30728823261190608</v>
      </c>
      <c r="J1541" s="32">
        <f t="shared" si="373"/>
        <v>8.1293183230662994E-3</v>
      </c>
      <c r="K1541" s="32">
        <f t="shared" si="374"/>
        <v>123.01154417370752</v>
      </c>
      <c r="L1541" s="8">
        <v>0</v>
      </c>
      <c r="M1541" s="9">
        <v>1</v>
      </c>
      <c r="N1541" s="8">
        <v>0</v>
      </c>
      <c r="O1541" s="9">
        <v>0</v>
      </c>
      <c r="P1541" s="9">
        <v>1</v>
      </c>
      <c r="Q1541" s="9">
        <v>0</v>
      </c>
      <c r="R1541" s="9">
        <v>0</v>
      </c>
      <c r="S1541" s="8">
        <v>13725</v>
      </c>
      <c r="T1541" s="9">
        <v>21</v>
      </c>
      <c r="U1541" s="9">
        <f t="shared" si="382"/>
        <v>13703</v>
      </c>
      <c r="V1541" s="9">
        <f t="shared" si="383"/>
        <v>20</v>
      </c>
      <c r="W1541" s="7">
        <v>17</v>
      </c>
      <c r="X1541" s="7">
        <f t="shared" si="377"/>
        <v>18.5</v>
      </c>
      <c r="Y1541" s="9">
        <v>0</v>
      </c>
      <c r="Z1541" s="9">
        <v>1</v>
      </c>
      <c r="AA1541" s="9">
        <v>0</v>
      </c>
      <c r="AB1541" s="9">
        <v>0</v>
      </c>
      <c r="AC1541" s="9">
        <v>0</v>
      </c>
      <c r="AD1541" s="29">
        <v>1</v>
      </c>
      <c r="AE1541" s="9">
        <v>0</v>
      </c>
      <c r="AF1541" s="9">
        <v>0</v>
      </c>
      <c r="AG1541" s="29">
        <v>1</v>
      </c>
      <c r="AH1541" s="9">
        <v>0</v>
      </c>
      <c r="AI1541" s="29">
        <v>1</v>
      </c>
      <c r="AJ1541" s="20">
        <v>1970</v>
      </c>
      <c r="AK1541" s="32">
        <v>0</v>
      </c>
      <c r="AL1541" s="32">
        <v>0</v>
      </c>
      <c r="AM1541" s="32">
        <f t="shared" si="378"/>
        <v>0.67799999999999994</v>
      </c>
      <c r="AN1541" s="42">
        <v>0.32200000000000001</v>
      </c>
      <c r="AO1541" s="41">
        <v>1</v>
      </c>
      <c r="AP1541" s="17">
        <v>0</v>
      </c>
      <c r="AQ1541" s="38">
        <f t="shared" si="379"/>
        <v>0.67199999999999993</v>
      </c>
      <c r="AR1541" s="39">
        <v>0.32800000000000001</v>
      </c>
      <c r="AS1541" t="s">
        <v>98</v>
      </c>
      <c r="AT1541" s="39" t="s">
        <v>98</v>
      </c>
      <c r="AU1541">
        <v>0</v>
      </c>
      <c r="AV1541" s="17">
        <v>1</v>
      </c>
      <c r="AW1541" t="s">
        <v>98</v>
      </c>
      <c r="AX1541" s="17" t="s">
        <v>98</v>
      </c>
      <c r="AY1541" s="17" t="s">
        <v>233</v>
      </c>
      <c r="AZ1541">
        <v>1</v>
      </c>
      <c r="BA1541">
        <v>0</v>
      </c>
      <c r="BB1541">
        <v>0</v>
      </c>
      <c r="BC1541">
        <v>0</v>
      </c>
      <c r="BD1541">
        <v>0</v>
      </c>
      <c r="BE1541">
        <v>0</v>
      </c>
      <c r="BF1541" s="17">
        <v>0</v>
      </c>
      <c r="BG1541">
        <v>1</v>
      </c>
      <c r="BH1541">
        <v>0</v>
      </c>
      <c r="BI1541" s="17">
        <v>0</v>
      </c>
      <c r="BJ1541">
        <v>15553</v>
      </c>
      <c r="BK1541">
        <v>23227</v>
      </c>
      <c r="BL1541" s="24">
        <v>41.5</v>
      </c>
      <c r="BM1541">
        <v>1</v>
      </c>
      <c r="BN1541">
        <v>0</v>
      </c>
      <c r="BO1541">
        <v>0</v>
      </c>
      <c r="BP1541">
        <v>0</v>
      </c>
      <c r="BQ1541">
        <v>0</v>
      </c>
      <c r="BR1541">
        <v>0</v>
      </c>
      <c r="BS1541">
        <v>0</v>
      </c>
      <c r="BT1541" s="17">
        <v>0</v>
      </c>
      <c r="BU1541">
        <v>0</v>
      </c>
      <c r="BV1541">
        <v>0</v>
      </c>
      <c r="BW1541">
        <v>0</v>
      </c>
      <c r="BX1541" s="17">
        <v>1</v>
      </c>
      <c r="BY1541">
        <v>0</v>
      </c>
      <c r="BZ1541">
        <v>0</v>
      </c>
      <c r="CA1541">
        <v>0</v>
      </c>
      <c r="CB1541">
        <v>0</v>
      </c>
      <c r="CC1541" s="17">
        <v>0</v>
      </c>
      <c r="CD1541">
        <v>0</v>
      </c>
      <c r="CE1541">
        <v>0</v>
      </c>
      <c r="CF1541">
        <v>1</v>
      </c>
      <c r="CG1541">
        <v>1</v>
      </c>
      <c r="CH1541">
        <v>0</v>
      </c>
      <c r="CI1541">
        <v>0</v>
      </c>
      <c r="CJ1541">
        <v>1</v>
      </c>
      <c r="CK1541">
        <v>0</v>
      </c>
      <c r="CL1541">
        <v>0</v>
      </c>
      <c r="CM1541">
        <v>0</v>
      </c>
      <c r="CN1541">
        <v>1</v>
      </c>
      <c r="CO1541" s="17">
        <v>0</v>
      </c>
      <c r="CP1541">
        <v>1.02</v>
      </c>
      <c r="CQ1541">
        <v>80</v>
      </c>
      <c r="CR1541">
        <v>1</v>
      </c>
      <c r="CS1541">
        <v>0</v>
      </c>
      <c r="CT1541">
        <v>20</v>
      </c>
      <c r="CZ1541" s="33" t="s">
        <v>85</v>
      </c>
    </row>
    <row r="1542" spans="1:104" x14ac:dyDescent="0.25">
      <c r="A1542">
        <v>1541</v>
      </c>
      <c r="B1542">
        <v>97</v>
      </c>
      <c r="C1542" s="24" t="s">
        <v>4239</v>
      </c>
      <c r="D1542" s="12">
        <v>6.1543947367277196</v>
      </c>
      <c r="E1542" s="13">
        <v>0.17685042346918739</v>
      </c>
      <c r="F1542" s="7">
        <v>34.799999999999997</v>
      </c>
      <c r="G1542" s="7">
        <f t="shared" si="380"/>
        <v>5.977544313258532</v>
      </c>
      <c r="H1542" s="15">
        <f t="shared" si="381"/>
        <v>6.3312451601969073</v>
      </c>
      <c r="I1542" s="11">
        <f t="shared" si="372"/>
        <v>0.2553579826748042</v>
      </c>
      <c r="J1542" s="32">
        <f t="shared" si="373"/>
        <v>7.3378730653679367E-3</v>
      </c>
      <c r="K1542" s="32">
        <f t="shared" si="374"/>
        <v>136.27927208493594</v>
      </c>
      <c r="L1542" s="8">
        <v>0</v>
      </c>
      <c r="M1542" s="9">
        <v>1</v>
      </c>
      <c r="N1542" s="8">
        <v>0</v>
      </c>
      <c r="O1542" s="9">
        <v>0</v>
      </c>
      <c r="P1542" s="9">
        <v>1</v>
      </c>
      <c r="Q1542" s="9">
        <v>0</v>
      </c>
      <c r="R1542" s="9">
        <v>0</v>
      </c>
      <c r="S1542" s="8">
        <v>17383</v>
      </c>
      <c r="T1542" s="9">
        <v>21</v>
      </c>
      <c r="U1542" s="9">
        <f t="shared" si="382"/>
        <v>17361</v>
      </c>
      <c r="V1542" s="9">
        <f t="shared" si="383"/>
        <v>20</v>
      </c>
      <c r="W1542" s="7">
        <v>17</v>
      </c>
      <c r="X1542" s="7">
        <f t="shared" si="377"/>
        <v>18.5</v>
      </c>
      <c r="Y1542" s="9">
        <v>0</v>
      </c>
      <c r="Z1542" s="9">
        <v>1</v>
      </c>
      <c r="AA1542" s="9">
        <v>0</v>
      </c>
      <c r="AB1542" s="9">
        <v>0</v>
      </c>
      <c r="AC1542" s="9">
        <v>0</v>
      </c>
      <c r="AD1542" s="29">
        <v>1</v>
      </c>
      <c r="AE1542" s="9">
        <v>0</v>
      </c>
      <c r="AF1542" s="9">
        <v>0</v>
      </c>
      <c r="AG1542" s="29">
        <v>1</v>
      </c>
      <c r="AH1542" s="9">
        <v>0</v>
      </c>
      <c r="AI1542" s="29">
        <v>1</v>
      </c>
      <c r="AJ1542" s="20">
        <v>1980</v>
      </c>
      <c r="AK1542" s="32">
        <v>0</v>
      </c>
      <c r="AL1542" s="32">
        <v>0</v>
      </c>
      <c r="AM1542" s="32">
        <f t="shared" si="378"/>
        <v>0.61399999999999999</v>
      </c>
      <c r="AN1542" s="42">
        <v>0.38600000000000001</v>
      </c>
      <c r="AO1542" s="41">
        <v>1</v>
      </c>
      <c r="AP1542" s="17">
        <v>0</v>
      </c>
      <c r="AQ1542" s="38">
        <f t="shared" si="379"/>
        <v>0.61399999999999999</v>
      </c>
      <c r="AR1542" s="39">
        <v>0.38600000000000001</v>
      </c>
      <c r="AS1542" t="s">
        <v>98</v>
      </c>
      <c r="AT1542" s="39" t="s">
        <v>98</v>
      </c>
      <c r="AU1542">
        <v>0</v>
      </c>
      <c r="AV1542" s="17">
        <v>1</v>
      </c>
      <c r="AW1542" t="s">
        <v>98</v>
      </c>
      <c r="AX1542" s="17" t="s">
        <v>98</v>
      </c>
      <c r="AY1542" s="17" t="s">
        <v>233</v>
      </c>
      <c r="AZ1542">
        <v>1</v>
      </c>
      <c r="BA1542">
        <v>0</v>
      </c>
      <c r="BB1542">
        <v>0</v>
      </c>
      <c r="BC1542">
        <v>0</v>
      </c>
      <c r="BD1542">
        <v>0</v>
      </c>
      <c r="BE1542">
        <v>0</v>
      </c>
      <c r="BF1542" s="17">
        <v>0</v>
      </c>
      <c r="BG1542">
        <v>1</v>
      </c>
      <c r="BH1542">
        <v>0</v>
      </c>
      <c r="BI1542" s="17">
        <v>0</v>
      </c>
      <c r="BJ1542">
        <v>19291</v>
      </c>
      <c r="BK1542">
        <v>21201</v>
      </c>
      <c r="BL1542" s="24">
        <v>41.5</v>
      </c>
      <c r="BM1542">
        <v>1</v>
      </c>
      <c r="BN1542">
        <v>0</v>
      </c>
      <c r="BO1542">
        <v>0</v>
      </c>
      <c r="BP1542">
        <v>0</v>
      </c>
      <c r="BQ1542">
        <v>0</v>
      </c>
      <c r="BR1542">
        <v>0</v>
      </c>
      <c r="BS1542">
        <v>0</v>
      </c>
      <c r="BT1542" s="17">
        <v>0</v>
      </c>
      <c r="BU1542">
        <v>0</v>
      </c>
      <c r="BV1542">
        <v>0</v>
      </c>
      <c r="BW1542">
        <v>0</v>
      </c>
      <c r="BX1542" s="17">
        <v>1</v>
      </c>
      <c r="BY1542">
        <v>0</v>
      </c>
      <c r="BZ1542">
        <v>0</v>
      </c>
      <c r="CA1542">
        <v>0</v>
      </c>
      <c r="CB1542">
        <v>0</v>
      </c>
      <c r="CC1542" s="17">
        <v>0</v>
      </c>
      <c r="CD1542">
        <v>0</v>
      </c>
      <c r="CE1542">
        <v>0</v>
      </c>
      <c r="CF1542">
        <v>1</v>
      </c>
      <c r="CG1542">
        <v>1</v>
      </c>
      <c r="CH1542">
        <v>0</v>
      </c>
      <c r="CI1542">
        <v>0</v>
      </c>
      <c r="CJ1542">
        <v>1</v>
      </c>
      <c r="CK1542">
        <v>0</v>
      </c>
      <c r="CL1542">
        <v>0</v>
      </c>
      <c r="CM1542">
        <v>0</v>
      </c>
      <c r="CN1542">
        <v>1</v>
      </c>
      <c r="CO1542" s="17">
        <v>0</v>
      </c>
      <c r="CP1542">
        <v>1.02</v>
      </c>
      <c r="CQ1542">
        <v>80</v>
      </c>
      <c r="CR1542">
        <v>1</v>
      </c>
      <c r="CS1542">
        <v>0</v>
      </c>
      <c r="CT1542">
        <v>20</v>
      </c>
      <c r="CZ1542" s="33" t="s">
        <v>85</v>
      </c>
    </row>
    <row r="1543" spans="1:104" x14ac:dyDescent="0.25">
      <c r="A1543">
        <v>1542</v>
      </c>
      <c r="B1543">
        <v>97</v>
      </c>
      <c r="C1543" s="24" t="s">
        <v>4239</v>
      </c>
      <c r="D1543" s="12">
        <v>8.5337963812986963</v>
      </c>
      <c r="E1543" s="13">
        <v>0.1686521023972074</v>
      </c>
      <c r="F1543" s="7">
        <v>50.6</v>
      </c>
      <c r="G1543" s="7">
        <f t="shared" si="380"/>
        <v>8.3651442789014894</v>
      </c>
      <c r="H1543" s="15">
        <f t="shared" si="381"/>
        <v>8.7024484836959033</v>
      </c>
      <c r="I1543" s="11">
        <f t="shared" si="372"/>
        <v>0.34599667636353343</v>
      </c>
      <c r="J1543" s="32">
        <f t="shared" si="373"/>
        <v>6.8378789795164709E-3</v>
      </c>
      <c r="K1543" s="32">
        <f t="shared" si="374"/>
        <v>146.24417937135141</v>
      </c>
      <c r="L1543" s="8">
        <v>0</v>
      </c>
      <c r="M1543" s="9">
        <v>1</v>
      </c>
      <c r="N1543" s="8">
        <v>0</v>
      </c>
      <c r="O1543" s="9">
        <v>0</v>
      </c>
      <c r="P1543" s="9">
        <v>1</v>
      </c>
      <c r="Q1543" s="9">
        <v>0</v>
      </c>
      <c r="R1543" s="9">
        <v>0</v>
      </c>
      <c r="S1543" s="8">
        <v>18849</v>
      </c>
      <c r="T1543" s="9">
        <v>21</v>
      </c>
      <c r="U1543" s="9">
        <f t="shared" si="382"/>
        <v>18827</v>
      </c>
      <c r="V1543" s="9">
        <f t="shared" si="383"/>
        <v>20</v>
      </c>
      <c r="W1543" s="7">
        <v>17</v>
      </c>
      <c r="X1543" s="7">
        <f t="shared" si="377"/>
        <v>18.5</v>
      </c>
      <c r="Y1543" s="9">
        <v>0</v>
      </c>
      <c r="Z1543" s="9">
        <v>1</v>
      </c>
      <c r="AA1543" s="9">
        <v>0</v>
      </c>
      <c r="AB1543" s="9">
        <v>0</v>
      </c>
      <c r="AC1543" s="9">
        <v>0</v>
      </c>
      <c r="AD1543" s="29">
        <v>1</v>
      </c>
      <c r="AE1543" s="9">
        <v>0</v>
      </c>
      <c r="AF1543" s="9">
        <v>0</v>
      </c>
      <c r="AG1543" s="29">
        <v>1</v>
      </c>
      <c r="AH1543" s="9">
        <v>0</v>
      </c>
      <c r="AI1543" s="29">
        <v>1</v>
      </c>
      <c r="AJ1543" s="20">
        <v>1990</v>
      </c>
      <c r="AK1543" s="32">
        <v>0</v>
      </c>
      <c r="AL1543" s="32">
        <v>0</v>
      </c>
      <c r="AM1543" s="32">
        <f t="shared" si="378"/>
        <v>0.55600000000000005</v>
      </c>
      <c r="AN1543" s="42">
        <v>0.44400000000000001</v>
      </c>
      <c r="AO1543" s="41">
        <v>1</v>
      </c>
      <c r="AP1543" s="17">
        <v>0</v>
      </c>
      <c r="AQ1543" s="38">
        <f t="shared" si="379"/>
        <v>0.59099999999999997</v>
      </c>
      <c r="AR1543" s="39">
        <v>0.40899999999999997</v>
      </c>
      <c r="AS1543" t="s">
        <v>98</v>
      </c>
      <c r="AT1543" s="39" t="s">
        <v>98</v>
      </c>
      <c r="AU1543">
        <v>0</v>
      </c>
      <c r="AV1543" s="17">
        <v>1</v>
      </c>
      <c r="AW1543" t="s">
        <v>98</v>
      </c>
      <c r="AX1543" s="17" t="s">
        <v>98</v>
      </c>
      <c r="AY1543" s="17" t="s">
        <v>233</v>
      </c>
      <c r="AZ1543">
        <v>1</v>
      </c>
      <c r="BA1543">
        <v>0</v>
      </c>
      <c r="BB1543">
        <v>0</v>
      </c>
      <c r="BC1543">
        <v>0</v>
      </c>
      <c r="BD1543">
        <v>0</v>
      </c>
      <c r="BE1543">
        <v>0</v>
      </c>
      <c r="BF1543" s="17">
        <v>0</v>
      </c>
      <c r="BG1543">
        <v>1</v>
      </c>
      <c r="BH1543">
        <v>0</v>
      </c>
      <c r="BI1543" s="17">
        <v>0</v>
      </c>
      <c r="BJ1543">
        <v>24883</v>
      </c>
      <c r="BK1543">
        <v>15906</v>
      </c>
      <c r="BL1543" s="24">
        <v>41.5</v>
      </c>
      <c r="BM1543">
        <v>1</v>
      </c>
      <c r="BN1543">
        <v>0</v>
      </c>
      <c r="BO1543">
        <v>0</v>
      </c>
      <c r="BP1543">
        <v>0</v>
      </c>
      <c r="BQ1543">
        <v>0</v>
      </c>
      <c r="BR1543">
        <v>0</v>
      </c>
      <c r="BS1543">
        <v>0</v>
      </c>
      <c r="BT1543" s="17">
        <v>0</v>
      </c>
      <c r="BU1543">
        <v>0</v>
      </c>
      <c r="BV1543">
        <v>0</v>
      </c>
      <c r="BW1543">
        <v>0</v>
      </c>
      <c r="BX1543" s="17">
        <v>1</v>
      </c>
      <c r="BY1543">
        <v>0</v>
      </c>
      <c r="BZ1543">
        <v>0</v>
      </c>
      <c r="CA1543">
        <v>0</v>
      </c>
      <c r="CB1543">
        <v>0</v>
      </c>
      <c r="CC1543" s="17">
        <v>0</v>
      </c>
      <c r="CD1543">
        <v>0</v>
      </c>
      <c r="CE1543">
        <v>0</v>
      </c>
      <c r="CF1543">
        <v>1</v>
      </c>
      <c r="CG1543">
        <v>1</v>
      </c>
      <c r="CH1543">
        <v>0</v>
      </c>
      <c r="CI1543">
        <v>0</v>
      </c>
      <c r="CJ1543">
        <v>1</v>
      </c>
      <c r="CK1543">
        <v>0</v>
      </c>
      <c r="CL1543">
        <v>0</v>
      </c>
      <c r="CM1543">
        <v>0</v>
      </c>
      <c r="CN1543">
        <v>1</v>
      </c>
      <c r="CO1543" s="17">
        <v>0</v>
      </c>
      <c r="CP1543">
        <v>1.02</v>
      </c>
      <c r="CQ1543">
        <v>80</v>
      </c>
      <c r="CR1543">
        <v>1</v>
      </c>
      <c r="CS1543">
        <v>0</v>
      </c>
      <c r="CT1543">
        <v>20</v>
      </c>
      <c r="CZ1543" s="33" t="s">
        <v>85</v>
      </c>
    </row>
    <row r="1544" spans="1:104" x14ac:dyDescent="0.25">
      <c r="A1544">
        <v>1543</v>
      </c>
      <c r="B1544">
        <v>97</v>
      </c>
      <c r="C1544" s="24" t="s">
        <v>4239</v>
      </c>
      <c r="D1544" s="12">
        <v>9.8148273784176787</v>
      </c>
      <c r="E1544" s="13">
        <v>0.23016345611029729</v>
      </c>
      <c r="F1544" s="7">
        <v>42.642857142857139</v>
      </c>
      <c r="G1544" s="7">
        <f t="shared" si="380"/>
        <v>9.5846639223073815</v>
      </c>
      <c r="H1544" s="15">
        <f t="shared" si="381"/>
        <v>10.044990834527976</v>
      </c>
      <c r="I1544" s="11">
        <f t="shared" si="372"/>
        <v>0.34092023238623392</v>
      </c>
      <c r="J1544" s="32">
        <f t="shared" si="373"/>
        <v>7.9947793189401595E-3</v>
      </c>
      <c r="K1544" s="32">
        <f t="shared" si="374"/>
        <v>125.08162640974142</v>
      </c>
      <c r="L1544" s="8">
        <v>0</v>
      </c>
      <c r="M1544" s="9">
        <v>1</v>
      </c>
      <c r="N1544" s="8">
        <v>0</v>
      </c>
      <c r="O1544" s="9">
        <v>0</v>
      </c>
      <c r="P1544" s="9">
        <v>1</v>
      </c>
      <c r="Q1544" s="9">
        <v>0</v>
      </c>
      <c r="R1544" s="9">
        <v>0</v>
      </c>
      <c r="S1544" s="8">
        <v>13849</v>
      </c>
      <c r="T1544" s="9">
        <v>21</v>
      </c>
      <c r="U1544" s="9">
        <f t="shared" si="382"/>
        <v>13827</v>
      </c>
      <c r="V1544" s="9">
        <f t="shared" si="383"/>
        <v>20</v>
      </c>
      <c r="W1544" s="7">
        <v>17</v>
      </c>
      <c r="X1544" s="7">
        <f t="shared" si="377"/>
        <v>18.5</v>
      </c>
      <c r="Y1544" s="9">
        <v>0</v>
      </c>
      <c r="Z1544" s="9">
        <v>1</v>
      </c>
      <c r="AA1544" s="9">
        <v>0</v>
      </c>
      <c r="AB1544" s="9">
        <v>0</v>
      </c>
      <c r="AC1544" s="9">
        <v>0</v>
      </c>
      <c r="AD1544" s="29">
        <v>1</v>
      </c>
      <c r="AE1544" s="9">
        <v>0</v>
      </c>
      <c r="AF1544" s="9">
        <v>0</v>
      </c>
      <c r="AG1544" s="29">
        <v>1</v>
      </c>
      <c r="AH1544" s="9">
        <v>0</v>
      </c>
      <c r="AI1544" s="29">
        <v>1</v>
      </c>
      <c r="AJ1544" s="20">
        <v>2000</v>
      </c>
      <c r="AK1544" s="32">
        <v>0</v>
      </c>
      <c r="AL1544" s="32">
        <v>0</v>
      </c>
      <c r="AM1544" s="32">
        <f t="shared" si="378"/>
        <v>0.46899999999999997</v>
      </c>
      <c r="AN1544" s="42">
        <v>0.53100000000000003</v>
      </c>
      <c r="AO1544" s="41">
        <v>1</v>
      </c>
      <c r="AP1544" s="17">
        <v>0</v>
      </c>
      <c r="AQ1544" s="38">
        <f t="shared" si="379"/>
        <v>0.57899999999999996</v>
      </c>
      <c r="AR1544" s="39">
        <v>0.42099999999999999</v>
      </c>
      <c r="AS1544" t="s">
        <v>98</v>
      </c>
      <c r="AT1544" s="39" t="s">
        <v>98</v>
      </c>
      <c r="AU1544">
        <v>0</v>
      </c>
      <c r="AV1544" s="17">
        <v>1</v>
      </c>
      <c r="AW1544" t="s">
        <v>98</v>
      </c>
      <c r="AX1544" s="17" t="s">
        <v>98</v>
      </c>
      <c r="AY1544" s="17" t="s">
        <v>233</v>
      </c>
      <c r="AZ1544">
        <v>1</v>
      </c>
      <c r="BA1544">
        <v>0</v>
      </c>
      <c r="BB1544">
        <v>0</v>
      </c>
      <c r="BC1544">
        <v>0</v>
      </c>
      <c r="BD1544">
        <v>0</v>
      </c>
      <c r="BE1544">
        <v>0</v>
      </c>
      <c r="BF1544" s="17">
        <v>0</v>
      </c>
      <c r="BG1544">
        <v>1</v>
      </c>
      <c r="BH1544">
        <v>0</v>
      </c>
      <c r="BI1544" s="17">
        <v>0</v>
      </c>
      <c r="BJ1544">
        <v>31669</v>
      </c>
      <c r="BK1544">
        <v>16856</v>
      </c>
      <c r="BL1544" s="24">
        <v>41.5</v>
      </c>
      <c r="BM1544">
        <v>1</v>
      </c>
      <c r="BN1544">
        <v>0</v>
      </c>
      <c r="BO1544">
        <v>0</v>
      </c>
      <c r="BP1544">
        <v>0</v>
      </c>
      <c r="BQ1544">
        <v>0</v>
      </c>
      <c r="BR1544">
        <v>0</v>
      </c>
      <c r="BS1544">
        <v>0</v>
      </c>
      <c r="BT1544" s="17">
        <v>0</v>
      </c>
      <c r="BU1544">
        <v>0</v>
      </c>
      <c r="BV1544">
        <v>0</v>
      </c>
      <c r="BW1544">
        <v>0</v>
      </c>
      <c r="BX1544" s="17">
        <v>1</v>
      </c>
      <c r="BY1544">
        <v>0</v>
      </c>
      <c r="BZ1544">
        <v>0</v>
      </c>
      <c r="CA1544">
        <v>0</v>
      </c>
      <c r="CB1544">
        <v>0</v>
      </c>
      <c r="CC1544" s="17">
        <v>0</v>
      </c>
      <c r="CD1544">
        <v>0</v>
      </c>
      <c r="CE1544">
        <v>0</v>
      </c>
      <c r="CF1544">
        <v>1</v>
      </c>
      <c r="CG1544">
        <v>1</v>
      </c>
      <c r="CH1544">
        <v>0</v>
      </c>
      <c r="CI1544">
        <v>0</v>
      </c>
      <c r="CJ1544">
        <v>1</v>
      </c>
      <c r="CK1544">
        <v>0</v>
      </c>
      <c r="CL1544">
        <v>0</v>
      </c>
      <c r="CM1544">
        <v>0</v>
      </c>
      <c r="CN1544">
        <v>1</v>
      </c>
      <c r="CO1544" s="17">
        <v>0</v>
      </c>
      <c r="CP1544">
        <v>1.02</v>
      </c>
      <c r="CQ1544">
        <v>80</v>
      </c>
      <c r="CR1544">
        <v>1</v>
      </c>
      <c r="CS1544">
        <v>0</v>
      </c>
      <c r="CT1544">
        <v>20</v>
      </c>
      <c r="CZ1544" s="33" t="s">
        <v>85</v>
      </c>
    </row>
    <row r="1545" spans="1:104" x14ac:dyDescent="0.25">
      <c r="A1545">
        <v>1544</v>
      </c>
      <c r="B1545">
        <v>97</v>
      </c>
      <c r="C1545" s="24" t="s">
        <v>4239</v>
      </c>
      <c r="D1545" s="12">
        <v>10.534229649286941</v>
      </c>
      <c r="E1545" s="13">
        <v>0.1944780858329897</v>
      </c>
      <c r="F1545" s="7">
        <v>54.166666666666657</v>
      </c>
      <c r="G1545" s="7">
        <f t="shared" si="380"/>
        <v>10.339751563453952</v>
      </c>
      <c r="H1545" s="15">
        <f t="shared" si="381"/>
        <v>10.728707735119929</v>
      </c>
      <c r="I1545" s="11">
        <f t="shared" si="372"/>
        <v>0.3484628096536489</v>
      </c>
      <c r="J1545" s="32">
        <f t="shared" si="373"/>
        <v>6.4331595628365967E-3</v>
      </c>
      <c r="K1545" s="32">
        <f t="shared" si="374"/>
        <v>155.44461321569744</v>
      </c>
      <c r="L1545" s="8">
        <v>0</v>
      </c>
      <c r="M1545" s="9">
        <v>1</v>
      </c>
      <c r="N1545" s="8">
        <v>0</v>
      </c>
      <c r="O1545" s="9">
        <v>0</v>
      </c>
      <c r="P1545" s="9">
        <v>1</v>
      </c>
      <c r="Q1545" s="9">
        <v>0</v>
      </c>
      <c r="R1545" s="9">
        <v>0</v>
      </c>
      <c r="S1545" s="8">
        <v>21251</v>
      </c>
      <c r="T1545" s="9">
        <v>21</v>
      </c>
      <c r="U1545" s="9">
        <f t="shared" si="382"/>
        <v>21229</v>
      </c>
      <c r="V1545" s="9">
        <f t="shared" si="383"/>
        <v>20</v>
      </c>
      <c r="W1545" s="7">
        <v>17</v>
      </c>
      <c r="X1545" s="7">
        <f t="shared" si="377"/>
        <v>18.5</v>
      </c>
      <c r="Y1545" s="9">
        <v>0</v>
      </c>
      <c r="Z1545" s="9">
        <v>1</v>
      </c>
      <c r="AA1545" s="9">
        <v>0</v>
      </c>
      <c r="AB1545" s="9">
        <v>0</v>
      </c>
      <c r="AC1545" s="9">
        <v>0</v>
      </c>
      <c r="AD1545" s="29">
        <v>1</v>
      </c>
      <c r="AE1545" s="9">
        <v>0</v>
      </c>
      <c r="AF1545" s="9">
        <v>0</v>
      </c>
      <c r="AG1545" s="29">
        <v>1</v>
      </c>
      <c r="AH1545" s="9">
        <v>0</v>
      </c>
      <c r="AI1545" s="29">
        <v>1</v>
      </c>
      <c r="AJ1545" s="20">
        <v>2008</v>
      </c>
      <c r="AK1545" s="32">
        <v>0</v>
      </c>
      <c r="AL1545" s="32">
        <v>0</v>
      </c>
      <c r="AM1545" s="32">
        <f t="shared" si="378"/>
        <v>0.39900000000000002</v>
      </c>
      <c r="AN1545" s="42">
        <v>0.60099999999999998</v>
      </c>
      <c r="AO1545" s="41">
        <v>1</v>
      </c>
      <c r="AP1545" s="17">
        <v>0</v>
      </c>
      <c r="AQ1545" s="38">
        <f t="shared" si="379"/>
        <v>0.56000000000000005</v>
      </c>
      <c r="AR1545" s="39">
        <v>0.44</v>
      </c>
      <c r="AS1545" t="s">
        <v>98</v>
      </c>
      <c r="AT1545" s="39" t="s">
        <v>98</v>
      </c>
      <c r="AU1545">
        <v>0</v>
      </c>
      <c r="AV1545" s="17">
        <v>1</v>
      </c>
      <c r="AW1545" t="s">
        <v>98</v>
      </c>
      <c r="AX1545" s="17" t="s">
        <v>98</v>
      </c>
      <c r="AY1545" s="17" t="s">
        <v>233</v>
      </c>
      <c r="AZ1545">
        <v>1</v>
      </c>
      <c r="BA1545">
        <v>0</v>
      </c>
      <c r="BB1545">
        <v>0</v>
      </c>
      <c r="BC1545">
        <v>0</v>
      </c>
      <c r="BD1545">
        <v>0</v>
      </c>
      <c r="BE1545">
        <v>0</v>
      </c>
      <c r="BF1545" s="17">
        <v>0</v>
      </c>
      <c r="BG1545">
        <v>1</v>
      </c>
      <c r="BH1545">
        <v>0</v>
      </c>
      <c r="BI1545" s="17">
        <v>0</v>
      </c>
      <c r="BJ1545">
        <v>36129</v>
      </c>
      <c r="BK1545">
        <v>16117</v>
      </c>
      <c r="BL1545" s="24">
        <v>41.5</v>
      </c>
      <c r="BM1545">
        <v>1</v>
      </c>
      <c r="BN1545">
        <v>0</v>
      </c>
      <c r="BO1545">
        <v>0</v>
      </c>
      <c r="BP1545">
        <v>0</v>
      </c>
      <c r="BQ1545">
        <v>0</v>
      </c>
      <c r="BR1545">
        <v>0</v>
      </c>
      <c r="BS1545">
        <v>0</v>
      </c>
      <c r="BT1545" s="17">
        <v>0</v>
      </c>
      <c r="BU1545">
        <v>0</v>
      </c>
      <c r="BV1545">
        <v>0</v>
      </c>
      <c r="BW1545">
        <v>0</v>
      </c>
      <c r="BX1545" s="17">
        <v>1</v>
      </c>
      <c r="BY1545">
        <v>0</v>
      </c>
      <c r="BZ1545">
        <v>0</v>
      </c>
      <c r="CA1545">
        <v>0</v>
      </c>
      <c r="CB1545">
        <v>0</v>
      </c>
      <c r="CC1545" s="17">
        <v>0</v>
      </c>
      <c r="CD1545">
        <v>0</v>
      </c>
      <c r="CE1545">
        <v>0</v>
      </c>
      <c r="CF1545">
        <v>1</v>
      </c>
      <c r="CG1545">
        <v>1</v>
      </c>
      <c r="CH1545">
        <v>0</v>
      </c>
      <c r="CI1545">
        <v>0</v>
      </c>
      <c r="CJ1545">
        <v>1</v>
      </c>
      <c r="CK1545">
        <v>0</v>
      </c>
      <c r="CL1545">
        <v>0</v>
      </c>
      <c r="CM1545">
        <v>0</v>
      </c>
      <c r="CN1545">
        <v>1</v>
      </c>
      <c r="CO1545" s="17">
        <v>0</v>
      </c>
      <c r="CP1545">
        <v>1.02</v>
      </c>
      <c r="CQ1545">
        <v>80</v>
      </c>
      <c r="CR1545">
        <v>1</v>
      </c>
      <c r="CS1545">
        <v>0</v>
      </c>
      <c r="CT1545">
        <v>20</v>
      </c>
      <c r="CZ1545" s="33" t="s">
        <v>85</v>
      </c>
    </row>
    <row r="1546" spans="1:104" x14ac:dyDescent="0.25">
      <c r="A1546">
        <v>1545</v>
      </c>
      <c r="B1546">
        <v>97</v>
      </c>
      <c r="C1546" s="24" t="s">
        <v>4239</v>
      </c>
      <c r="D1546" s="12">
        <v>6.5917731595733553</v>
      </c>
      <c r="E1546" s="13">
        <v>0.17531311594609991</v>
      </c>
      <c r="F1546" s="7">
        <v>37.6</v>
      </c>
      <c r="G1546" s="7">
        <f t="shared" si="380"/>
        <v>6.4164600436272554</v>
      </c>
      <c r="H1546" s="15">
        <f t="shared" si="381"/>
        <v>6.7670862755194552</v>
      </c>
      <c r="I1546" s="11">
        <f t="shared" si="372"/>
        <v>0.30581479048311855</v>
      </c>
      <c r="J1546" s="32">
        <f t="shared" si="373"/>
        <v>8.1333720873169833E-3</v>
      </c>
      <c r="K1546" s="32">
        <f t="shared" si="374"/>
        <v>122.95023383466986</v>
      </c>
      <c r="L1546" s="8">
        <v>0</v>
      </c>
      <c r="M1546" s="9">
        <v>1</v>
      </c>
      <c r="N1546" s="8">
        <v>0</v>
      </c>
      <c r="O1546" s="9">
        <v>0</v>
      </c>
      <c r="P1546" s="9">
        <v>1</v>
      </c>
      <c r="Q1546" s="9">
        <v>0</v>
      </c>
      <c r="R1546" s="9">
        <v>0</v>
      </c>
      <c r="S1546" s="8">
        <v>13725</v>
      </c>
      <c r="T1546" s="9">
        <v>21</v>
      </c>
      <c r="U1546" s="9">
        <f t="shared" si="382"/>
        <v>13703</v>
      </c>
      <c r="V1546" s="9">
        <f t="shared" si="383"/>
        <v>20</v>
      </c>
      <c r="W1546" s="7">
        <v>17</v>
      </c>
      <c r="X1546" s="7">
        <f t="shared" si="377"/>
        <v>18.5</v>
      </c>
      <c r="Y1546" s="9">
        <v>0</v>
      </c>
      <c r="Z1546" s="9">
        <v>1</v>
      </c>
      <c r="AA1546" s="9">
        <v>0</v>
      </c>
      <c r="AB1546" s="9">
        <v>0</v>
      </c>
      <c r="AC1546" s="9">
        <v>0</v>
      </c>
      <c r="AD1546" s="29">
        <v>1</v>
      </c>
      <c r="AE1546" s="9">
        <v>0</v>
      </c>
      <c r="AF1546" s="9">
        <v>0</v>
      </c>
      <c r="AG1546" s="29">
        <v>1</v>
      </c>
      <c r="AH1546" s="9">
        <v>0</v>
      </c>
      <c r="AI1546" s="29">
        <v>1</v>
      </c>
      <c r="AJ1546" s="20">
        <v>1970</v>
      </c>
      <c r="AK1546" s="32">
        <v>0</v>
      </c>
      <c r="AL1546" s="32">
        <v>0</v>
      </c>
      <c r="AM1546" s="32">
        <f t="shared" si="378"/>
        <v>0.67799999999999994</v>
      </c>
      <c r="AN1546" s="42">
        <v>0.32200000000000001</v>
      </c>
      <c r="AO1546" s="41">
        <v>1</v>
      </c>
      <c r="AP1546" s="17">
        <v>0</v>
      </c>
      <c r="AQ1546" s="38">
        <f t="shared" si="379"/>
        <v>0.67199999999999993</v>
      </c>
      <c r="AR1546" s="39">
        <v>0.32800000000000001</v>
      </c>
      <c r="AS1546" t="s">
        <v>98</v>
      </c>
      <c r="AT1546" s="39" t="s">
        <v>98</v>
      </c>
      <c r="AU1546">
        <v>0</v>
      </c>
      <c r="AV1546" s="17">
        <v>1</v>
      </c>
      <c r="AW1546" t="s">
        <v>98</v>
      </c>
      <c r="AX1546" s="17" t="s">
        <v>98</v>
      </c>
      <c r="AY1546" s="17" t="s">
        <v>233</v>
      </c>
      <c r="AZ1546">
        <v>1</v>
      </c>
      <c r="BA1546">
        <v>0</v>
      </c>
      <c r="BB1546">
        <v>0</v>
      </c>
      <c r="BC1546">
        <v>0</v>
      </c>
      <c r="BD1546">
        <v>0</v>
      </c>
      <c r="BE1546">
        <v>0</v>
      </c>
      <c r="BF1546" s="17">
        <v>0</v>
      </c>
      <c r="BG1546">
        <v>1</v>
      </c>
      <c r="BH1546">
        <v>0</v>
      </c>
      <c r="BI1546" s="17">
        <v>0</v>
      </c>
      <c r="BJ1546">
        <v>15553</v>
      </c>
      <c r="BK1546">
        <v>23227</v>
      </c>
      <c r="BL1546" s="24">
        <v>41.5</v>
      </c>
      <c r="BM1546">
        <v>1</v>
      </c>
      <c r="BN1546">
        <v>0</v>
      </c>
      <c r="BO1546">
        <v>0</v>
      </c>
      <c r="BP1546">
        <v>0</v>
      </c>
      <c r="BQ1546">
        <v>0</v>
      </c>
      <c r="BR1546">
        <v>0</v>
      </c>
      <c r="BS1546">
        <v>0</v>
      </c>
      <c r="BT1546" s="17">
        <v>0</v>
      </c>
      <c r="BU1546">
        <v>0</v>
      </c>
      <c r="BV1546">
        <v>0</v>
      </c>
      <c r="BW1546">
        <v>0</v>
      </c>
      <c r="BX1546" s="17">
        <v>1</v>
      </c>
      <c r="BY1546">
        <v>0</v>
      </c>
      <c r="BZ1546">
        <v>0</v>
      </c>
      <c r="CA1546">
        <v>0</v>
      </c>
      <c r="CB1546">
        <v>0</v>
      </c>
      <c r="CC1546" s="17">
        <v>0</v>
      </c>
      <c r="CD1546">
        <v>0</v>
      </c>
      <c r="CE1546">
        <v>0</v>
      </c>
      <c r="CF1546">
        <v>1</v>
      </c>
      <c r="CG1546">
        <v>1</v>
      </c>
      <c r="CH1546">
        <v>0</v>
      </c>
      <c r="CI1546">
        <v>0</v>
      </c>
      <c r="CJ1546">
        <v>1</v>
      </c>
      <c r="CK1546">
        <v>0</v>
      </c>
      <c r="CL1546">
        <v>0</v>
      </c>
      <c r="CM1546">
        <v>0</v>
      </c>
      <c r="CN1546">
        <v>1</v>
      </c>
      <c r="CO1546" s="17">
        <v>0</v>
      </c>
      <c r="CP1546">
        <v>1.02</v>
      </c>
      <c r="CQ1546">
        <v>80</v>
      </c>
      <c r="CR1546">
        <v>1</v>
      </c>
      <c r="CS1546">
        <v>0</v>
      </c>
      <c r="CT1546">
        <v>20</v>
      </c>
      <c r="CZ1546" s="33" t="s">
        <v>85</v>
      </c>
    </row>
    <row r="1547" spans="1:104" x14ac:dyDescent="0.25">
      <c r="A1547">
        <v>1546</v>
      </c>
      <c r="B1547">
        <v>97</v>
      </c>
      <c r="C1547" s="24" t="s">
        <v>4239</v>
      </c>
      <c r="D1547" s="12">
        <v>6.0280952775362504</v>
      </c>
      <c r="E1547" s="13">
        <v>0.15956722793478301</v>
      </c>
      <c r="F1547" s="7">
        <v>37.777777777777793</v>
      </c>
      <c r="G1547" s="7">
        <f t="shared" si="380"/>
        <v>5.8685280496014673</v>
      </c>
      <c r="H1547" s="15">
        <f t="shared" si="381"/>
        <v>6.1876625054710335</v>
      </c>
      <c r="I1547" s="11">
        <f t="shared" si="372"/>
        <v>0.27560955945714405</v>
      </c>
      <c r="J1547" s="32">
        <f t="shared" si="373"/>
        <v>7.2955471621008695E-3</v>
      </c>
      <c r="K1547" s="32">
        <f t="shared" si="374"/>
        <v>137.06991097183641</v>
      </c>
      <c r="L1547" s="8">
        <v>0</v>
      </c>
      <c r="M1547" s="9">
        <v>1</v>
      </c>
      <c r="N1547" s="8">
        <v>0</v>
      </c>
      <c r="O1547" s="9">
        <v>0</v>
      </c>
      <c r="P1547" s="9">
        <v>1</v>
      </c>
      <c r="Q1547" s="9">
        <v>0</v>
      </c>
      <c r="R1547" s="9">
        <v>0</v>
      </c>
      <c r="S1547" s="8">
        <v>17383</v>
      </c>
      <c r="T1547" s="9">
        <v>21</v>
      </c>
      <c r="U1547" s="9">
        <f t="shared" si="382"/>
        <v>17361</v>
      </c>
      <c r="V1547" s="9">
        <f t="shared" si="383"/>
        <v>20</v>
      </c>
      <c r="W1547" s="7">
        <v>17</v>
      </c>
      <c r="X1547" s="7">
        <f t="shared" si="377"/>
        <v>18.5</v>
      </c>
      <c r="Y1547" s="9">
        <v>0</v>
      </c>
      <c r="Z1547" s="9">
        <v>1</v>
      </c>
      <c r="AA1547" s="9">
        <v>0</v>
      </c>
      <c r="AB1547" s="9">
        <v>0</v>
      </c>
      <c r="AC1547" s="9">
        <v>0</v>
      </c>
      <c r="AD1547" s="29">
        <v>1</v>
      </c>
      <c r="AE1547" s="9">
        <v>0</v>
      </c>
      <c r="AF1547" s="9">
        <v>0</v>
      </c>
      <c r="AG1547" s="29">
        <v>1</v>
      </c>
      <c r="AH1547" s="9">
        <v>0</v>
      </c>
      <c r="AI1547" s="29">
        <v>1</v>
      </c>
      <c r="AJ1547" s="20">
        <v>1980</v>
      </c>
      <c r="AK1547" s="32">
        <v>0</v>
      </c>
      <c r="AL1547" s="32">
        <v>0</v>
      </c>
      <c r="AM1547" s="32">
        <f t="shared" si="378"/>
        <v>0.61399999999999999</v>
      </c>
      <c r="AN1547" s="42">
        <v>0.38600000000000001</v>
      </c>
      <c r="AO1547" s="41">
        <v>1</v>
      </c>
      <c r="AP1547" s="17">
        <v>0</v>
      </c>
      <c r="AQ1547" s="38">
        <f t="shared" si="379"/>
        <v>0.61399999999999999</v>
      </c>
      <c r="AR1547" s="39">
        <v>0.38600000000000001</v>
      </c>
      <c r="AS1547" t="s">
        <v>98</v>
      </c>
      <c r="AT1547" s="39" t="s">
        <v>98</v>
      </c>
      <c r="AU1547">
        <v>0</v>
      </c>
      <c r="AV1547" s="17">
        <v>1</v>
      </c>
      <c r="AW1547" t="s">
        <v>98</v>
      </c>
      <c r="AX1547" s="17" t="s">
        <v>98</v>
      </c>
      <c r="AY1547" s="17" t="s">
        <v>233</v>
      </c>
      <c r="AZ1547">
        <v>1</v>
      </c>
      <c r="BA1547">
        <v>0</v>
      </c>
      <c r="BB1547">
        <v>0</v>
      </c>
      <c r="BC1547">
        <v>0</v>
      </c>
      <c r="BD1547">
        <v>0</v>
      </c>
      <c r="BE1547">
        <v>0</v>
      </c>
      <c r="BF1547" s="17">
        <v>0</v>
      </c>
      <c r="BG1547">
        <v>1</v>
      </c>
      <c r="BH1547">
        <v>0</v>
      </c>
      <c r="BI1547" s="17">
        <v>0</v>
      </c>
      <c r="BJ1547">
        <v>19291</v>
      </c>
      <c r="BK1547">
        <v>21201</v>
      </c>
      <c r="BL1547" s="24">
        <v>41.5</v>
      </c>
      <c r="BM1547">
        <v>1</v>
      </c>
      <c r="BN1547">
        <v>0</v>
      </c>
      <c r="BO1547">
        <v>0</v>
      </c>
      <c r="BP1547">
        <v>0</v>
      </c>
      <c r="BQ1547">
        <v>0</v>
      </c>
      <c r="BR1547">
        <v>0</v>
      </c>
      <c r="BS1547">
        <v>0</v>
      </c>
      <c r="BT1547" s="17">
        <v>0</v>
      </c>
      <c r="BU1547">
        <v>0</v>
      </c>
      <c r="BV1547">
        <v>0</v>
      </c>
      <c r="BW1547">
        <v>0</v>
      </c>
      <c r="BX1547" s="17">
        <v>1</v>
      </c>
      <c r="BY1547">
        <v>0</v>
      </c>
      <c r="BZ1547">
        <v>0</v>
      </c>
      <c r="CA1547">
        <v>0</v>
      </c>
      <c r="CB1547">
        <v>0</v>
      </c>
      <c r="CC1547" s="17">
        <v>0</v>
      </c>
      <c r="CD1547">
        <v>0</v>
      </c>
      <c r="CE1547">
        <v>0</v>
      </c>
      <c r="CF1547">
        <v>1</v>
      </c>
      <c r="CG1547">
        <v>1</v>
      </c>
      <c r="CH1547">
        <v>0</v>
      </c>
      <c r="CI1547">
        <v>0</v>
      </c>
      <c r="CJ1547">
        <v>1</v>
      </c>
      <c r="CK1547">
        <v>0</v>
      </c>
      <c r="CL1547">
        <v>0</v>
      </c>
      <c r="CM1547">
        <v>0</v>
      </c>
      <c r="CN1547">
        <v>1</v>
      </c>
      <c r="CO1547" s="17">
        <v>0</v>
      </c>
      <c r="CP1547">
        <v>1.02</v>
      </c>
      <c r="CQ1547">
        <v>80</v>
      </c>
      <c r="CR1547">
        <v>1</v>
      </c>
      <c r="CS1547">
        <v>0</v>
      </c>
      <c r="CT1547">
        <v>20</v>
      </c>
      <c r="CZ1547" s="33" t="s">
        <v>85</v>
      </c>
    </row>
    <row r="1548" spans="1:104" x14ac:dyDescent="0.25">
      <c r="A1548">
        <v>1547</v>
      </c>
      <c r="B1548">
        <v>97</v>
      </c>
      <c r="C1548" s="24" t="s">
        <v>4239</v>
      </c>
      <c r="D1548" s="12">
        <v>8.4037635041231731</v>
      </c>
      <c r="E1548" s="13">
        <v>0.16908980893607989</v>
      </c>
      <c r="F1548" s="7">
        <v>49.7</v>
      </c>
      <c r="G1548" s="7">
        <f t="shared" si="380"/>
        <v>8.2346736951870927</v>
      </c>
      <c r="H1548" s="15">
        <f t="shared" si="381"/>
        <v>8.5728533130592535</v>
      </c>
      <c r="I1548" s="11">
        <f t="shared" si="372"/>
        <v>0.34056205332480521</v>
      </c>
      <c r="J1548" s="32">
        <f t="shared" si="373"/>
        <v>6.8523551976821979E-3</v>
      </c>
      <c r="K1548" s="32">
        <f t="shared" si="374"/>
        <v>145.93522535700558</v>
      </c>
      <c r="L1548" s="8">
        <v>0</v>
      </c>
      <c r="M1548" s="9">
        <v>1</v>
      </c>
      <c r="N1548" s="8">
        <v>0</v>
      </c>
      <c r="O1548" s="9">
        <v>0</v>
      </c>
      <c r="P1548" s="9">
        <v>1</v>
      </c>
      <c r="Q1548" s="9">
        <v>0</v>
      </c>
      <c r="R1548" s="9">
        <v>0</v>
      </c>
      <c r="S1548" s="8">
        <v>18849</v>
      </c>
      <c r="T1548" s="9">
        <v>21</v>
      </c>
      <c r="U1548" s="9">
        <f t="shared" si="382"/>
        <v>18827</v>
      </c>
      <c r="V1548" s="9">
        <f t="shared" si="383"/>
        <v>20</v>
      </c>
      <c r="W1548" s="7">
        <v>17</v>
      </c>
      <c r="X1548" s="7">
        <f t="shared" si="377"/>
        <v>18.5</v>
      </c>
      <c r="Y1548" s="9">
        <v>0</v>
      </c>
      <c r="Z1548" s="9">
        <v>1</v>
      </c>
      <c r="AA1548" s="9">
        <v>0</v>
      </c>
      <c r="AB1548" s="9">
        <v>0</v>
      </c>
      <c r="AC1548" s="9">
        <v>0</v>
      </c>
      <c r="AD1548" s="29">
        <v>1</v>
      </c>
      <c r="AE1548" s="9">
        <v>0</v>
      </c>
      <c r="AF1548" s="9">
        <v>0</v>
      </c>
      <c r="AG1548" s="29">
        <v>1</v>
      </c>
      <c r="AH1548" s="9">
        <v>0</v>
      </c>
      <c r="AI1548" s="29">
        <v>1</v>
      </c>
      <c r="AJ1548" s="20">
        <v>1990</v>
      </c>
      <c r="AK1548" s="32">
        <v>0</v>
      </c>
      <c r="AL1548" s="32">
        <v>0</v>
      </c>
      <c r="AM1548" s="32">
        <f t="shared" si="378"/>
        <v>0.55600000000000005</v>
      </c>
      <c r="AN1548" s="42">
        <v>0.44400000000000001</v>
      </c>
      <c r="AO1548" s="41">
        <v>1</v>
      </c>
      <c r="AP1548" s="17">
        <v>0</v>
      </c>
      <c r="AQ1548" s="38">
        <f t="shared" si="379"/>
        <v>0.59099999999999997</v>
      </c>
      <c r="AR1548" s="39">
        <v>0.40899999999999997</v>
      </c>
      <c r="AS1548" t="s">
        <v>98</v>
      </c>
      <c r="AT1548" s="39" t="s">
        <v>98</v>
      </c>
      <c r="AU1548">
        <v>0</v>
      </c>
      <c r="AV1548" s="17">
        <v>1</v>
      </c>
      <c r="AW1548" t="s">
        <v>98</v>
      </c>
      <c r="AX1548" s="17" t="s">
        <v>98</v>
      </c>
      <c r="AY1548" s="17" t="s">
        <v>233</v>
      </c>
      <c r="AZ1548">
        <v>1</v>
      </c>
      <c r="BA1548">
        <v>0</v>
      </c>
      <c r="BB1548">
        <v>0</v>
      </c>
      <c r="BC1548">
        <v>0</v>
      </c>
      <c r="BD1548">
        <v>0</v>
      </c>
      <c r="BE1548">
        <v>0</v>
      </c>
      <c r="BF1548" s="17">
        <v>0</v>
      </c>
      <c r="BG1548">
        <v>1</v>
      </c>
      <c r="BH1548">
        <v>0</v>
      </c>
      <c r="BI1548" s="17">
        <v>0</v>
      </c>
      <c r="BJ1548">
        <v>24883</v>
      </c>
      <c r="BK1548">
        <v>15906</v>
      </c>
      <c r="BL1548" s="24">
        <v>41.5</v>
      </c>
      <c r="BM1548">
        <v>1</v>
      </c>
      <c r="BN1548">
        <v>0</v>
      </c>
      <c r="BO1548">
        <v>0</v>
      </c>
      <c r="BP1548">
        <v>0</v>
      </c>
      <c r="BQ1548">
        <v>0</v>
      </c>
      <c r="BR1548">
        <v>0</v>
      </c>
      <c r="BS1548">
        <v>0</v>
      </c>
      <c r="BT1548" s="17">
        <v>0</v>
      </c>
      <c r="BU1548">
        <v>0</v>
      </c>
      <c r="BV1548">
        <v>0</v>
      </c>
      <c r="BW1548">
        <v>0</v>
      </c>
      <c r="BX1548" s="17">
        <v>1</v>
      </c>
      <c r="BY1548">
        <v>0</v>
      </c>
      <c r="BZ1548">
        <v>0</v>
      </c>
      <c r="CA1548">
        <v>0</v>
      </c>
      <c r="CB1548">
        <v>0</v>
      </c>
      <c r="CC1548" s="17">
        <v>0</v>
      </c>
      <c r="CD1548">
        <v>0</v>
      </c>
      <c r="CE1548">
        <v>0</v>
      </c>
      <c r="CF1548">
        <v>1</v>
      </c>
      <c r="CG1548">
        <v>1</v>
      </c>
      <c r="CH1548">
        <v>0</v>
      </c>
      <c r="CI1548">
        <v>0</v>
      </c>
      <c r="CJ1548">
        <v>1</v>
      </c>
      <c r="CK1548">
        <v>0</v>
      </c>
      <c r="CL1548">
        <v>0</v>
      </c>
      <c r="CM1548">
        <v>0</v>
      </c>
      <c r="CN1548">
        <v>1</v>
      </c>
      <c r="CO1548" s="17">
        <v>0</v>
      </c>
      <c r="CP1548">
        <v>1.02</v>
      </c>
      <c r="CQ1548">
        <v>80</v>
      </c>
      <c r="CR1548">
        <v>1</v>
      </c>
      <c r="CS1548">
        <v>0</v>
      </c>
      <c r="CT1548">
        <v>20</v>
      </c>
      <c r="CZ1548" s="33" t="s">
        <v>85</v>
      </c>
    </row>
    <row r="1549" spans="1:104" x14ac:dyDescent="0.25">
      <c r="A1549">
        <v>1548</v>
      </c>
      <c r="B1549">
        <v>97</v>
      </c>
      <c r="C1549" s="24" t="s">
        <v>4239</v>
      </c>
      <c r="D1549" s="12">
        <v>9.5938979837850944</v>
      </c>
      <c r="E1549" s="13">
        <v>0.21466553147884029</v>
      </c>
      <c r="F1549" s="7">
        <v>44.692307692307693</v>
      </c>
      <c r="G1549" s="7">
        <f t="shared" si="380"/>
        <v>9.3792324523062547</v>
      </c>
      <c r="H1549" s="15">
        <f t="shared" si="381"/>
        <v>9.8085635152639341</v>
      </c>
      <c r="I1549" s="11">
        <f t="shared" si="372"/>
        <v>0.355278659460949</v>
      </c>
      <c r="J1549" s="32">
        <f t="shared" si="373"/>
        <v>7.9494364423276023E-3</v>
      </c>
      <c r="K1549" s="32">
        <f t="shared" si="374"/>
        <v>125.7950808532031</v>
      </c>
      <c r="L1549" s="8">
        <v>0</v>
      </c>
      <c r="M1549" s="9">
        <v>1</v>
      </c>
      <c r="N1549" s="8">
        <v>0</v>
      </c>
      <c r="O1549" s="9">
        <v>0</v>
      </c>
      <c r="P1549" s="9">
        <v>1</v>
      </c>
      <c r="Q1549" s="9">
        <v>0</v>
      </c>
      <c r="R1549" s="9">
        <v>0</v>
      </c>
      <c r="S1549" s="8">
        <v>13849</v>
      </c>
      <c r="T1549" s="9">
        <v>21</v>
      </c>
      <c r="U1549" s="9">
        <f t="shared" si="382"/>
        <v>13827</v>
      </c>
      <c r="V1549" s="9">
        <f t="shared" si="383"/>
        <v>20</v>
      </c>
      <c r="W1549" s="7">
        <v>17</v>
      </c>
      <c r="X1549" s="7">
        <f t="shared" si="377"/>
        <v>18.5</v>
      </c>
      <c r="Y1549" s="9">
        <v>0</v>
      </c>
      <c r="Z1549" s="9">
        <v>1</v>
      </c>
      <c r="AA1549" s="9">
        <v>0</v>
      </c>
      <c r="AB1549" s="9">
        <v>0</v>
      </c>
      <c r="AC1549" s="9">
        <v>0</v>
      </c>
      <c r="AD1549" s="29">
        <v>1</v>
      </c>
      <c r="AE1549" s="9">
        <v>0</v>
      </c>
      <c r="AF1549" s="9">
        <v>0</v>
      </c>
      <c r="AG1549" s="29">
        <v>1</v>
      </c>
      <c r="AH1549" s="9">
        <v>0</v>
      </c>
      <c r="AI1549" s="29">
        <v>1</v>
      </c>
      <c r="AJ1549" s="20">
        <v>2000</v>
      </c>
      <c r="AK1549" s="32">
        <v>0</v>
      </c>
      <c r="AL1549" s="32">
        <v>0</v>
      </c>
      <c r="AM1549" s="32">
        <f t="shared" si="378"/>
        <v>0.46899999999999997</v>
      </c>
      <c r="AN1549" s="42">
        <v>0.53100000000000003</v>
      </c>
      <c r="AO1549" s="41">
        <v>1</v>
      </c>
      <c r="AP1549" s="17">
        <v>0</v>
      </c>
      <c r="AQ1549" s="38">
        <f t="shared" si="379"/>
        <v>0.57899999999999996</v>
      </c>
      <c r="AR1549" s="39">
        <v>0.42099999999999999</v>
      </c>
      <c r="AS1549" t="s">
        <v>98</v>
      </c>
      <c r="AT1549" s="39" t="s">
        <v>98</v>
      </c>
      <c r="AU1549">
        <v>0</v>
      </c>
      <c r="AV1549" s="17">
        <v>1</v>
      </c>
      <c r="AW1549" t="s">
        <v>98</v>
      </c>
      <c r="AX1549" s="17" t="s">
        <v>98</v>
      </c>
      <c r="AY1549" s="17" t="s">
        <v>233</v>
      </c>
      <c r="AZ1549">
        <v>1</v>
      </c>
      <c r="BA1549">
        <v>0</v>
      </c>
      <c r="BB1549">
        <v>0</v>
      </c>
      <c r="BC1549">
        <v>0</v>
      </c>
      <c r="BD1549">
        <v>0</v>
      </c>
      <c r="BE1549">
        <v>0</v>
      </c>
      <c r="BF1549" s="17">
        <v>0</v>
      </c>
      <c r="BG1549">
        <v>1</v>
      </c>
      <c r="BH1549">
        <v>0</v>
      </c>
      <c r="BI1549" s="17">
        <v>0</v>
      </c>
      <c r="BJ1549">
        <v>31669</v>
      </c>
      <c r="BK1549">
        <v>16856</v>
      </c>
      <c r="BL1549" s="24">
        <v>41.5</v>
      </c>
      <c r="BM1549">
        <v>1</v>
      </c>
      <c r="BN1549">
        <v>0</v>
      </c>
      <c r="BO1549">
        <v>0</v>
      </c>
      <c r="BP1549">
        <v>0</v>
      </c>
      <c r="BQ1549">
        <v>0</v>
      </c>
      <c r="BR1549">
        <v>0</v>
      </c>
      <c r="BS1549">
        <v>0</v>
      </c>
      <c r="BT1549" s="17">
        <v>0</v>
      </c>
      <c r="BU1549">
        <v>0</v>
      </c>
      <c r="BV1549">
        <v>0</v>
      </c>
      <c r="BW1549">
        <v>0</v>
      </c>
      <c r="BX1549" s="17">
        <v>1</v>
      </c>
      <c r="BY1549">
        <v>0</v>
      </c>
      <c r="BZ1549">
        <v>0</v>
      </c>
      <c r="CA1549">
        <v>0</v>
      </c>
      <c r="CB1549">
        <v>0</v>
      </c>
      <c r="CC1549" s="17">
        <v>0</v>
      </c>
      <c r="CD1549">
        <v>0</v>
      </c>
      <c r="CE1549">
        <v>0</v>
      </c>
      <c r="CF1549">
        <v>1</v>
      </c>
      <c r="CG1549">
        <v>1</v>
      </c>
      <c r="CH1549">
        <v>0</v>
      </c>
      <c r="CI1549">
        <v>0</v>
      </c>
      <c r="CJ1549">
        <v>1</v>
      </c>
      <c r="CK1549">
        <v>0</v>
      </c>
      <c r="CL1549">
        <v>0</v>
      </c>
      <c r="CM1549">
        <v>0</v>
      </c>
      <c r="CN1549">
        <v>1</v>
      </c>
      <c r="CO1549" s="17">
        <v>0</v>
      </c>
      <c r="CP1549">
        <v>1.02</v>
      </c>
      <c r="CQ1549">
        <v>80</v>
      </c>
      <c r="CR1549">
        <v>1</v>
      </c>
      <c r="CS1549">
        <v>0</v>
      </c>
      <c r="CT1549">
        <v>20</v>
      </c>
      <c r="CZ1549" s="33" t="s">
        <v>85</v>
      </c>
    </row>
    <row r="1550" spans="1:104" x14ac:dyDescent="0.25">
      <c r="A1550">
        <v>1549</v>
      </c>
      <c r="B1550">
        <v>97</v>
      </c>
      <c r="C1550" s="24" t="s">
        <v>4239</v>
      </c>
      <c r="D1550" s="12">
        <v>10.372982821504889</v>
      </c>
      <c r="E1550" s="13">
        <v>0.19510312516937109</v>
      </c>
      <c r="F1550" s="7">
        <v>53.166666666666657</v>
      </c>
      <c r="G1550" s="7">
        <f t="shared" si="380"/>
        <v>10.177879696335518</v>
      </c>
      <c r="H1550" s="15">
        <f t="shared" si="381"/>
        <v>10.568085946674261</v>
      </c>
      <c r="I1550" s="11">
        <f t="shared" si="372"/>
        <v>0.34279184640815874</v>
      </c>
      <c r="J1550" s="32">
        <f t="shared" si="373"/>
        <v>6.447495543727126E-3</v>
      </c>
      <c r="K1550" s="32">
        <f t="shared" si="374"/>
        <v>155.0989827318169</v>
      </c>
      <c r="L1550" s="8">
        <v>0</v>
      </c>
      <c r="M1550" s="9">
        <v>1</v>
      </c>
      <c r="N1550" s="8">
        <v>0</v>
      </c>
      <c r="O1550" s="9">
        <v>0</v>
      </c>
      <c r="P1550" s="9">
        <v>1</v>
      </c>
      <c r="Q1550" s="9">
        <v>0</v>
      </c>
      <c r="R1550" s="9">
        <v>0</v>
      </c>
      <c r="S1550" s="8">
        <v>21251</v>
      </c>
      <c r="T1550" s="9">
        <v>21</v>
      </c>
      <c r="U1550" s="9">
        <f t="shared" si="382"/>
        <v>21229</v>
      </c>
      <c r="V1550" s="9">
        <f t="shared" si="383"/>
        <v>20</v>
      </c>
      <c r="W1550" s="7">
        <v>17</v>
      </c>
      <c r="X1550" s="7">
        <f t="shared" si="377"/>
        <v>18.5</v>
      </c>
      <c r="Y1550" s="9">
        <v>0</v>
      </c>
      <c r="Z1550" s="9">
        <v>1</v>
      </c>
      <c r="AA1550" s="9">
        <v>0</v>
      </c>
      <c r="AB1550" s="9">
        <v>0</v>
      </c>
      <c r="AC1550" s="9">
        <v>0</v>
      </c>
      <c r="AD1550" s="29">
        <v>1</v>
      </c>
      <c r="AE1550" s="9">
        <v>0</v>
      </c>
      <c r="AF1550" s="9">
        <v>0</v>
      </c>
      <c r="AG1550" s="29">
        <v>1</v>
      </c>
      <c r="AH1550" s="9">
        <v>0</v>
      </c>
      <c r="AI1550" s="29">
        <v>1</v>
      </c>
      <c r="AJ1550" s="20">
        <v>2008</v>
      </c>
      <c r="AK1550" s="32">
        <v>0</v>
      </c>
      <c r="AL1550" s="32">
        <v>0</v>
      </c>
      <c r="AM1550" s="32">
        <f t="shared" si="378"/>
        <v>0.39900000000000002</v>
      </c>
      <c r="AN1550" s="42">
        <v>0.60099999999999998</v>
      </c>
      <c r="AO1550" s="41">
        <v>1</v>
      </c>
      <c r="AP1550" s="17">
        <v>0</v>
      </c>
      <c r="AQ1550" s="38">
        <f t="shared" si="379"/>
        <v>0.56000000000000005</v>
      </c>
      <c r="AR1550" s="39">
        <v>0.44</v>
      </c>
      <c r="AS1550" t="s">
        <v>98</v>
      </c>
      <c r="AT1550" s="39" t="s">
        <v>98</v>
      </c>
      <c r="AU1550">
        <v>0</v>
      </c>
      <c r="AV1550" s="17">
        <v>1</v>
      </c>
      <c r="AW1550" t="s">
        <v>98</v>
      </c>
      <c r="AX1550" s="17" t="s">
        <v>98</v>
      </c>
      <c r="AY1550" s="17" t="s">
        <v>233</v>
      </c>
      <c r="AZ1550">
        <v>1</v>
      </c>
      <c r="BA1550">
        <v>0</v>
      </c>
      <c r="BB1550">
        <v>0</v>
      </c>
      <c r="BC1550">
        <v>0</v>
      </c>
      <c r="BD1550">
        <v>0</v>
      </c>
      <c r="BE1550">
        <v>0</v>
      </c>
      <c r="BF1550" s="17">
        <v>0</v>
      </c>
      <c r="BG1550">
        <v>1</v>
      </c>
      <c r="BH1550">
        <v>0</v>
      </c>
      <c r="BI1550" s="17">
        <v>0</v>
      </c>
      <c r="BJ1550">
        <v>36129</v>
      </c>
      <c r="BK1550">
        <v>16117</v>
      </c>
      <c r="BL1550" s="24">
        <v>41.5</v>
      </c>
      <c r="BM1550">
        <v>1</v>
      </c>
      <c r="BN1550">
        <v>0</v>
      </c>
      <c r="BO1550">
        <v>0</v>
      </c>
      <c r="BP1550">
        <v>0</v>
      </c>
      <c r="BQ1550">
        <v>0</v>
      </c>
      <c r="BR1550">
        <v>0</v>
      </c>
      <c r="BS1550">
        <v>0</v>
      </c>
      <c r="BT1550" s="17">
        <v>0</v>
      </c>
      <c r="BU1550">
        <v>0</v>
      </c>
      <c r="BV1550">
        <v>0</v>
      </c>
      <c r="BW1550">
        <v>0</v>
      </c>
      <c r="BX1550" s="17">
        <v>1</v>
      </c>
      <c r="BY1550">
        <v>0</v>
      </c>
      <c r="BZ1550">
        <v>0</v>
      </c>
      <c r="CA1550">
        <v>0</v>
      </c>
      <c r="CB1550">
        <v>0</v>
      </c>
      <c r="CC1550" s="17">
        <v>0</v>
      </c>
      <c r="CD1550">
        <v>0</v>
      </c>
      <c r="CE1550">
        <v>0</v>
      </c>
      <c r="CF1550">
        <v>1</v>
      </c>
      <c r="CG1550">
        <v>1</v>
      </c>
      <c r="CH1550">
        <v>0</v>
      </c>
      <c r="CI1550">
        <v>0</v>
      </c>
      <c r="CJ1550">
        <v>1</v>
      </c>
      <c r="CK1550">
        <v>0</v>
      </c>
      <c r="CL1550">
        <v>0</v>
      </c>
      <c r="CM1550">
        <v>0</v>
      </c>
      <c r="CN1550">
        <v>1</v>
      </c>
      <c r="CO1550" s="17">
        <v>0</v>
      </c>
      <c r="CP1550">
        <v>1.02</v>
      </c>
      <c r="CQ1550">
        <v>80</v>
      </c>
      <c r="CR1550">
        <v>1</v>
      </c>
      <c r="CS1550">
        <v>0</v>
      </c>
      <c r="CT1550">
        <v>20</v>
      </c>
      <c r="CZ1550" s="33" t="s">
        <v>85</v>
      </c>
    </row>
    <row r="1551" spans="1:104" x14ac:dyDescent="0.25">
      <c r="A1551">
        <v>1550</v>
      </c>
      <c r="B1551">
        <v>97</v>
      </c>
      <c r="C1551" s="24" t="s">
        <v>4239</v>
      </c>
      <c r="D1551" s="12">
        <v>6.6536731857242959</v>
      </c>
      <c r="E1551" s="13">
        <v>0.15758699650399649</v>
      </c>
      <c r="F1551" s="7">
        <v>42.222222222222229</v>
      </c>
      <c r="G1551" s="7">
        <f t="shared" si="380"/>
        <v>6.496086189220299</v>
      </c>
      <c r="H1551" s="15">
        <f t="shared" si="381"/>
        <v>6.8112601822282928</v>
      </c>
      <c r="I1551" s="11">
        <f t="shared" si="372"/>
        <v>0.33929342312851685</v>
      </c>
      <c r="J1551" s="32">
        <f t="shared" si="373"/>
        <v>8.0358968635701328E-3</v>
      </c>
      <c r="K1551" s="32">
        <f t="shared" si="374"/>
        <v>124.44161703137226</v>
      </c>
      <c r="L1551" s="8">
        <v>0</v>
      </c>
      <c r="M1551" s="9">
        <v>1</v>
      </c>
      <c r="N1551" s="8">
        <v>0</v>
      </c>
      <c r="O1551" s="9">
        <v>0</v>
      </c>
      <c r="P1551" s="9">
        <v>1</v>
      </c>
      <c r="Q1551" s="9">
        <v>0</v>
      </c>
      <c r="R1551" s="9">
        <v>0</v>
      </c>
      <c r="S1551" s="8">
        <v>13725</v>
      </c>
      <c r="T1551" s="9">
        <v>21</v>
      </c>
      <c r="U1551" s="9">
        <f t="shared" si="382"/>
        <v>13703</v>
      </c>
      <c r="V1551" s="9">
        <f t="shared" si="383"/>
        <v>20</v>
      </c>
      <c r="W1551" s="7">
        <v>17</v>
      </c>
      <c r="X1551" s="7">
        <f t="shared" si="377"/>
        <v>18.5</v>
      </c>
      <c r="Y1551" s="9">
        <v>0</v>
      </c>
      <c r="Z1551" s="9">
        <v>1</v>
      </c>
      <c r="AA1551" s="9">
        <v>0</v>
      </c>
      <c r="AB1551" s="9">
        <v>0</v>
      </c>
      <c r="AC1551" s="9">
        <v>0</v>
      </c>
      <c r="AD1551" s="29">
        <v>1</v>
      </c>
      <c r="AE1551" s="9">
        <v>0</v>
      </c>
      <c r="AF1551" s="9">
        <v>0</v>
      </c>
      <c r="AG1551" s="29">
        <v>1</v>
      </c>
      <c r="AH1551" s="9">
        <v>0</v>
      </c>
      <c r="AI1551" s="29">
        <v>1</v>
      </c>
      <c r="AJ1551" s="20">
        <v>1970</v>
      </c>
      <c r="AK1551" s="32">
        <v>0</v>
      </c>
      <c r="AL1551" s="32">
        <v>0</v>
      </c>
      <c r="AM1551" s="32">
        <f t="shared" si="378"/>
        <v>0.67799999999999994</v>
      </c>
      <c r="AN1551" s="42">
        <v>0.32200000000000001</v>
      </c>
      <c r="AO1551" s="41">
        <v>1</v>
      </c>
      <c r="AP1551" s="17">
        <v>0</v>
      </c>
      <c r="AQ1551" s="38">
        <f t="shared" si="379"/>
        <v>0.67199999999999993</v>
      </c>
      <c r="AR1551" s="39">
        <v>0.32800000000000001</v>
      </c>
      <c r="AS1551" t="s">
        <v>98</v>
      </c>
      <c r="AT1551" s="39" t="s">
        <v>98</v>
      </c>
      <c r="AU1551">
        <v>0</v>
      </c>
      <c r="AV1551" s="17">
        <v>1</v>
      </c>
      <c r="AW1551" t="s">
        <v>98</v>
      </c>
      <c r="AX1551" s="17" t="s">
        <v>98</v>
      </c>
      <c r="AY1551" s="17" t="s">
        <v>233</v>
      </c>
      <c r="AZ1551">
        <v>1</v>
      </c>
      <c r="BA1551">
        <v>0</v>
      </c>
      <c r="BB1551">
        <v>0</v>
      </c>
      <c r="BC1551">
        <v>0</v>
      </c>
      <c r="BD1551">
        <v>0</v>
      </c>
      <c r="BE1551">
        <v>0</v>
      </c>
      <c r="BF1551" s="17">
        <v>0</v>
      </c>
      <c r="BG1551">
        <v>1</v>
      </c>
      <c r="BH1551">
        <v>0</v>
      </c>
      <c r="BI1551" s="17">
        <v>0</v>
      </c>
      <c r="BJ1551">
        <v>15553</v>
      </c>
      <c r="BK1551">
        <v>23227</v>
      </c>
      <c r="BL1551" s="24">
        <v>41.5</v>
      </c>
      <c r="BM1551">
        <v>1</v>
      </c>
      <c r="BN1551">
        <v>0</v>
      </c>
      <c r="BO1551">
        <v>0</v>
      </c>
      <c r="BP1551">
        <v>0</v>
      </c>
      <c r="BQ1551">
        <v>0</v>
      </c>
      <c r="BR1551">
        <v>0</v>
      </c>
      <c r="BS1551">
        <v>0</v>
      </c>
      <c r="BT1551" s="17">
        <v>0</v>
      </c>
      <c r="BU1551">
        <v>0</v>
      </c>
      <c r="BV1551">
        <v>0</v>
      </c>
      <c r="BW1551">
        <v>0</v>
      </c>
      <c r="BX1551" s="17">
        <v>1</v>
      </c>
      <c r="BY1551">
        <v>0</v>
      </c>
      <c r="BZ1551">
        <v>0</v>
      </c>
      <c r="CA1551">
        <v>0</v>
      </c>
      <c r="CB1551">
        <v>0</v>
      </c>
      <c r="CC1551" s="17">
        <v>0</v>
      </c>
      <c r="CD1551">
        <v>0</v>
      </c>
      <c r="CE1551">
        <v>0</v>
      </c>
      <c r="CF1551">
        <v>1</v>
      </c>
      <c r="CG1551">
        <v>1</v>
      </c>
      <c r="CH1551">
        <v>0</v>
      </c>
      <c r="CI1551">
        <v>0</v>
      </c>
      <c r="CJ1551">
        <v>1</v>
      </c>
      <c r="CK1551">
        <v>0</v>
      </c>
      <c r="CL1551">
        <v>0</v>
      </c>
      <c r="CM1551">
        <v>0</v>
      </c>
      <c r="CN1551">
        <v>1</v>
      </c>
      <c r="CO1551" s="17">
        <v>0</v>
      </c>
      <c r="CP1551">
        <v>1.02</v>
      </c>
      <c r="CQ1551">
        <v>80</v>
      </c>
      <c r="CR1551">
        <v>1</v>
      </c>
      <c r="CS1551">
        <v>0</v>
      </c>
      <c r="CT1551">
        <v>20</v>
      </c>
      <c r="CZ1551" s="33" t="s">
        <v>85</v>
      </c>
    </row>
    <row r="1552" spans="1:104" x14ac:dyDescent="0.25">
      <c r="A1552">
        <v>1551</v>
      </c>
      <c r="B1552">
        <v>97</v>
      </c>
      <c r="C1552" s="24" t="s">
        <v>4239</v>
      </c>
      <c r="D1552" s="12">
        <v>5.7256986053634051</v>
      </c>
      <c r="E1552" s="13">
        <v>0.1605336057578525</v>
      </c>
      <c r="F1552" s="7">
        <v>35.666666666666671</v>
      </c>
      <c r="G1552" s="7">
        <f t="shared" si="380"/>
        <v>5.5651649996055523</v>
      </c>
      <c r="H1552" s="15">
        <f t="shared" si="381"/>
        <v>5.8862322111212579</v>
      </c>
      <c r="I1552" s="11">
        <f t="shared" si="372"/>
        <v>0.26128822349440156</v>
      </c>
      <c r="J1552" s="32">
        <f t="shared" si="373"/>
        <v>7.3258380418991069E-3</v>
      </c>
      <c r="K1552" s="32">
        <f t="shared" si="374"/>
        <v>136.50315421671073</v>
      </c>
      <c r="L1552" s="8">
        <v>0</v>
      </c>
      <c r="M1552" s="9">
        <v>1</v>
      </c>
      <c r="N1552" s="8">
        <v>0</v>
      </c>
      <c r="O1552" s="9">
        <v>0</v>
      </c>
      <c r="P1552" s="9">
        <v>1</v>
      </c>
      <c r="Q1552" s="9">
        <v>0</v>
      </c>
      <c r="R1552" s="9">
        <v>0</v>
      </c>
      <c r="S1552" s="8">
        <v>17383</v>
      </c>
      <c r="T1552" s="9">
        <v>21</v>
      </c>
      <c r="U1552" s="9">
        <f t="shared" si="382"/>
        <v>17361</v>
      </c>
      <c r="V1552" s="9">
        <f t="shared" si="383"/>
        <v>20</v>
      </c>
      <c r="W1552" s="7">
        <v>17</v>
      </c>
      <c r="X1552" s="7">
        <f t="shared" si="377"/>
        <v>18.5</v>
      </c>
      <c r="Y1552" s="9">
        <v>0</v>
      </c>
      <c r="Z1552" s="9">
        <v>1</v>
      </c>
      <c r="AA1552" s="9">
        <v>0</v>
      </c>
      <c r="AB1552" s="9">
        <v>0</v>
      </c>
      <c r="AC1552" s="9">
        <v>0</v>
      </c>
      <c r="AD1552" s="29">
        <v>1</v>
      </c>
      <c r="AE1552" s="9">
        <v>0</v>
      </c>
      <c r="AF1552" s="9">
        <v>0</v>
      </c>
      <c r="AG1552" s="29">
        <v>1</v>
      </c>
      <c r="AH1552" s="9">
        <v>0</v>
      </c>
      <c r="AI1552" s="29">
        <v>1</v>
      </c>
      <c r="AJ1552" s="20">
        <v>1980</v>
      </c>
      <c r="AK1552" s="32">
        <v>0</v>
      </c>
      <c r="AL1552" s="32">
        <v>0</v>
      </c>
      <c r="AM1552" s="32">
        <f t="shared" si="378"/>
        <v>0.61399999999999999</v>
      </c>
      <c r="AN1552" s="42">
        <v>0.38600000000000001</v>
      </c>
      <c r="AO1552" s="41">
        <v>1</v>
      </c>
      <c r="AP1552" s="17">
        <v>0</v>
      </c>
      <c r="AQ1552" s="38">
        <f t="shared" si="379"/>
        <v>0.61399999999999999</v>
      </c>
      <c r="AR1552" s="39">
        <v>0.38600000000000001</v>
      </c>
      <c r="AS1552" t="s">
        <v>98</v>
      </c>
      <c r="AT1552" s="39" t="s">
        <v>98</v>
      </c>
      <c r="AU1552">
        <v>0</v>
      </c>
      <c r="AV1552" s="17">
        <v>1</v>
      </c>
      <c r="AW1552" t="s">
        <v>98</v>
      </c>
      <c r="AX1552" s="17" t="s">
        <v>98</v>
      </c>
      <c r="AY1552" s="17" t="s">
        <v>233</v>
      </c>
      <c r="AZ1552">
        <v>1</v>
      </c>
      <c r="BA1552">
        <v>0</v>
      </c>
      <c r="BB1552">
        <v>0</v>
      </c>
      <c r="BC1552">
        <v>0</v>
      </c>
      <c r="BD1552">
        <v>0</v>
      </c>
      <c r="BE1552">
        <v>0</v>
      </c>
      <c r="BF1552" s="17">
        <v>0</v>
      </c>
      <c r="BG1552">
        <v>1</v>
      </c>
      <c r="BH1552">
        <v>0</v>
      </c>
      <c r="BI1552" s="17">
        <v>0</v>
      </c>
      <c r="BJ1552">
        <v>19291</v>
      </c>
      <c r="BK1552">
        <v>21201</v>
      </c>
      <c r="BL1552" s="24">
        <v>41.5</v>
      </c>
      <c r="BM1552">
        <v>1</v>
      </c>
      <c r="BN1552">
        <v>0</v>
      </c>
      <c r="BO1552">
        <v>0</v>
      </c>
      <c r="BP1552">
        <v>0</v>
      </c>
      <c r="BQ1552">
        <v>0</v>
      </c>
      <c r="BR1552">
        <v>0</v>
      </c>
      <c r="BS1552">
        <v>0</v>
      </c>
      <c r="BT1552" s="17">
        <v>0</v>
      </c>
      <c r="BU1552">
        <v>0</v>
      </c>
      <c r="BV1552">
        <v>0</v>
      </c>
      <c r="BW1552">
        <v>0</v>
      </c>
      <c r="BX1552" s="17">
        <v>1</v>
      </c>
      <c r="BY1552">
        <v>0</v>
      </c>
      <c r="BZ1552">
        <v>0</v>
      </c>
      <c r="CA1552">
        <v>0</v>
      </c>
      <c r="CB1552">
        <v>0</v>
      </c>
      <c r="CC1552" s="17">
        <v>0</v>
      </c>
      <c r="CD1552">
        <v>0</v>
      </c>
      <c r="CE1552">
        <v>0</v>
      </c>
      <c r="CF1552">
        <v>1</v>
      </c>
      <c r="CG1552">
        <v>1</v>
      </c>
      <c r="CH1552">
        <v>0</v>
      </c>
      <c r="CI1552">
        <v>0</v>
      </c>
      <c r="CJ1552">
        <v>1</v>
      </c>
      <c r="CK1552">
        <v>0</v>
      </c>
      <c r="CL1552">
        <v>0</v>
      </c>
      <c r="CM1552">
        <v>0</v>
      </c>
      <c r="CN1552">
        <v>1</v>
      </c>
      <c r="CO1552" s="17">
        <v>0</v>
      </c>
      <c r="CP1552">
        <v>1.02</v>
      </c>
      <c r="CQ1552">
        <v>80</v>
      </c>
      <c r="CR1552">
        <v>1</v>
      </c>
      <c r="CS1552">
        <v>0</v>
      </c>
      <c r="CT1552">
        <v>20</v>
      </c>
      <c r="CZ1552" s="33" t="s">
        <v>85</v>
      </c>
    </row>
    <row r="1553" spans="1:104" x14ac:dyDescent="0.25">
      <c r="A1553">
        <v>1552</v>
      </c>
      <c r="B1553">
        <v>97</v>
      </c>
      <c r="C1553" s="24" t="s">
        <v>4239</v>
      </c>
      <c r="D1553" s="12">
        <v>8.0245670900269026</v>
      </c>
      <c r="E1553" s="13">
        <v>0.20444756917265991</v>
      </c>
      <c r="F1553" s="7">
        <v>39.25</v>
      </c>
      <c r="G1553" s="7">
        <f t="shared" si="380"/>
        <v>7.8201195208542424</v>
      </c>
      <c r="H1553" s="15">
        <f t="shared" si="381"/>
        <v>8.2290146591995619</v>
      </c>
      <c r="I1553" s="11">
        <f t="shared" si="372"/>
        <v>0.27502370743721566</v>
      </c>
      <c r="J1553" s="32">
        <f t="shared" si="373"/>
        <v>7.0069734378908448E-3</v>
      </c>
      <c r="K1553" s="32">
        <f t="shared" si="374"/>
        <v>142.71496943208166</v>
      </c>
      <c r="L1553" s="8">
        <v>0</v>
      </c>
      <c r="M1553" s="9">
        <v>1</v>
      </c>
      <c r="N1553" s="8">
        <v>0</v>
      </c>
      <c r="O1553" s="9">
        <v>0</v>
      </c>
      <c r="P1553" s="9">
        <v>1</v>
      </c>
      <c r="Q1553" s="9">
        <v>0</v>
      </c>
      <c r="R1553" s="9">
        <v>0</v>
      </c>
      <c r="S1553" s="8">
        <v>18849</v>
      </c>
      <c r="T1553" s="9">
        <v>21</v>
      </c>
      <c r="U1553" s="9">
        <f t="shared" si="382"/>
        <v>18827</v>
      </c>
      <c r="V1553" s="9">
        <f t="shared" si="383"/>
        <v>20</v>
      </c>
      <c r="W1553" s="7">
        <v>17</v>
      </c>
      <c r="X1553" s="7">
        <f t="shared" si="377"/>
        <v>18.5</v>
      </c>
      <c r="Y1553" s="9">
        <v>0</v>
      </c>
      <c r="Z1553" s="9">
        <v>1</v>
      </c>
      <c r="AA1553" s="9">
        <v>0</v>
      </c>
      <c r="AB1553" s="9">
        <v>0</v>
      </c>
      <c r="AC1553" s="9">
        <v>0</v>
      </c>
      <c r="AD1553" s="29">
        <v>1</v>
      </c>
      <c r="AE1553" s="9">
        <v>0</v>
      </c>
      <c r="AF1553" s="9">
        <v>0</v>
      </c>
      <c r="AG1553" s="29">
        <v>1</v>
      </c>
      <c r="AH1553" s="9">
        <v>0</v>
      </c>
      <c r="AI1553" s="29">
        <v>1</v>
      </c>
      <c r="AJ1553" s="20">
        <v>1990</v>
      </c>
      <c r="AK1553" s="32">
        <v>0</v>
      </c>
      <c r="AL1553" s="32">
        <v>0</v>
      </c>
      <c r="AM1553" s="32">
        <f t="shared" si="378"/>
        <v>0.55600000000000005</v>
      </c>
      <c r="AN1553" s="42">
        <v>0.44400000000000001</v>
      </c>
      <c r="AO1553" s="41">
        <v>1</v>
      </c>
      <c r="AP1553" s="17">
        <v>0</v>
      </c>
      <c r="AQ1553" s="38">
        <f t="shared" si="379"/>
        <v>0.59099999999999997</v>
      </c>
      <c r="AR1553" s="39">
        <v>0.40899999999999997</v>
      </c>
      <c r="AS1553" t="s">
        <v>98</v>
      </c>
      <c r="AT1553" s="39" t="s">
        <v>98</v>
      </c>
      <c r="AU1553">
        <v>0</v>
      </c>
      <c r="AV1553" s="17">
        <v>1</v>
      </c>
      <c r="AW1553" t="s">
        <v>98</v>
      </c>
      <c r="AX1553" s="17" t="s">
        <v>98</v>
      </c>
      <c r="AY1553" s="17" t="s">
        <v>233</v>
      </c>
      <c r="AZ1553">
        <v>1</v>
      </c>
      <c r="BA1553">
        <v>0</v>
      </c>
      <c r="BB1553">
        <v>0</v>
      </c>
      <c r="BC1553">
        <v>0</v>
      </c>
      <c r="BD1553">
        <v>0</v>
      </c>
      <c r="BE1553">
        <v>0</v>
      </c>
      <c r="BF1553" s="17">
        <v>0</v>
      </c>
      <c r="BG1553">
        <v>1</v>
      </c>
      <c r="BH1553">
        <v>0</v>
      </c>
      <c r="BI1553" s="17">
        <v>0</v>
      </c>
      <c r="BJ1553">
        <v>24883</v>
      </c>
      <c r="BK1553">
        <v>15906</v>
      </c>
      <c r="BL1553" s="24">
        <v>41.5</v>
      </c>
      <c r="BM1553">
        <v>1</v>
      </c>
      <c r="BN1553">
        <v>0</v>
      </c>
      <c r="BO1553">
        <v>0</v>
      </c>
      <c r="BP1553">
        <v>0</v>
      </c>
      <c r="BQ1553">
        <v>0</v>
      </c>
      <c r="BR1553">
        <v>0</v>
      </c>
      <c r="BS1553">
        <v>0</v>
      </c>
      <c r="BT1553" s="17">
        <v>0</v>
      </c>
      <c r="BU1553">
        <v>0</v>
      </c>
      <c r="BV1553">
        <v>0</v>
      </c>
      <c r="BW1553">
        <v>0</v>
      </c>
      <c r="BX1553" s="17">
        <v>1</v>
      </c>
      <c r="BY1553">
        <v>0</v>
      </c>
      <c r="BZ1553">
        <v>0</v>
      </c>
      <c r="CA1553">
        <v>0</v>
      </c>
      <c r="CB1553">
        <v>0</v>
      </c>
      <c r="CC1553" s="17">
        <v>0</v>
      </c>
      <c r="CD1553">
        <v>0</v>
      </c>
      <c r="CE1553">
        <v>0</v>
      </c>
      <c r="CF1553">
        <v>1</v>
      </c>
      <c r="CG1553">
        <v>1</v>
      </c>
      <c r="CH1553">
        <v>0</v>
      </c>
      <c r="CI1553">
        <v>0</v>
      </c>
      <c r="CJ1553">
        <v>1</v>
      </c>
      <c r="CK1553">
        <v>0</v>
      </c>
      <c r="CL1553">
        <v>0</v>
      </c>
      <c r="CM1553">
        <v>0</v>
      </c>
      <c r="CN1553">
        <v>1</v>
      </c>
      <c r="CO1553" s="17">
        <v>0</v>
      </c>
      <c r="CP1553">
        <v>1.02</v>
      </c>
      <c r="CQ1553">
        <v>80</v>
      </c>
      <c r="CR1553">
        <v>1</v>
      </c>
      <c r="CS1553">
        <v>0</v>
      </c>
      <c r="CT1553">
        <v>20</v>
      </c>
      <c r="CZ1553" s="33" t="s">
        <v>85</v>
      </c>
    </row>
    <row r="1554" spans="1:104" x14ac:dyDescent="0.25">
      <c r="A1554">
        <v>1553</v>
      </c>
      <c r="B1554">
        <v>97</v>
      </c>
      <c r="C1554" s="24" t="s">
        <v>4239</v>
      </c>
      <c r="D1554" s="12">
        <v>9.4409692033879047</v>
      </c>
      <c r="E1554" s="13">
        <v>0.182194142521521</v>
      </c>
      <c r="F1554" s="7">
        <v>51.81818181818182</v>
      </c>
      <c r="G1554" s="7">
        <f t="shared" si="380"/>
        <v>9.2587750608663839</v>
      </c>
      <c r="H1554" s="15">
        <f t="shared" si="381"/>
        <v>9.6231633459094255</v>
      </c>
      <c r="I1554" s="11">
        <f t="shared" si="372"/>
        <v>0.403255872183996</v>
      </c>
      <c r="J1554" s="32">
        <f t="shared" si="373"/>
        <v>7.7821308667086952E-3</v>
      </c>
      <c r="K1554" s="32">
        <f t="shared" si="374"/>
        <v>128.49950959806091</v>
      </c>
      <c r="L1554" s="8">
        <v>0</v>
      </c>
      <c r="M1554" s="9">
        <v>1</v>
      </c>
      <c r="N1554" s="8">
        <v>0</v>
      </c>
      <c r="O1554" s="9">
        <v>0</v>
      </c>
      <c r="P1554" s="9">
        <v>1</v>
      </c>
      <c r="Q1554" s="9">
        <v>0</v>
      </c>
      <c r="R1554" s="9">
        <v>0</v>
      </c>
      <c r="S1554" s="8">
        <v>13849</v>
      </c>
      <c r="T1554" s="9">
        <v>21</v>
      </c>
      <c r="U1554" s="9">
        <f t="shared" si="382"/>
        <v>13827</v>
      </c>
      <c r="V1554" s="9">
        <f t="shared" si="383"/>
        <v>20</v>
      </c>
      <c r="W1554" s="7">
        <v>17</v>
      </c>
      <c r="X1554" s="7">
        <f t="shared" si="377"/>
        <v>18.5</v>
      </c>
      <c r="Y1554" s="9">
        <v>0</v>
      </c>
      <c r="Z1554" s="9">
        <v>1</v>
      </c>
      <c r="AA1554" s="9">
        <v>0</v>
      </c>
      <c r="AB1554" s="9">
        <v>0</v>
      </c>
      <c r="AC1554" s="9">
        <v>0</v>
      </c>
      <c r="AD1554" s="29">
        <v>1</v>
      </c>
      <c r="AE1554" s="9">
        <v>0</v>
      </c>
      <c r="AF1554" s="9">
        <v>0</v>
      </c>
      <c r="AG1554" s="29">
        <v>1</v>
      </c>
      <c r="AH1554" s="9">
        <v>0</v>
      </c>
      <c r="AI1554" s="29">
        <v>1</v>
      </c>
      <c r="AJ1554" s="20">
        <v>2000</v>
      </c>
      <c r="AK1554" s="32">
        <v>0</v>
      </c>
      <c r="AL1554" s="32">
        <v>0</v>
      </c>
      <c r="AM1554" s="32">
        <f t="shared" si="378"/>
        <v>0.46899999999999997</v>
      </c>
      <c r="AN1554" s="42">
        <v>0.53100000000000003</v>
      </c>
      <c r="AO1554" s="41">
        <v>1</v>
      </c>
      <c r="AP1554" s="17">
        <v>0</v>
      </c>
      <c r="AQ1554" s="38">
        <f t="shared" si="379"/>
        <v>0.57899999999999996</v>
      </c>
      <c r="AR1554" s="39">
        <v>0.42099999999999999</v>
      </c>
      <c r="AS1554" t="s">
        <v>98</v>
      </c>
      <c r="AT1554" s="39" t="s">
        <v>98</v>
      </c>
      <c r="AU1554">
        <v>0</v>
      </c>
      <c r="AV1554" s="17">
        <v>1</v>
      </c>
      <c r="AW1554" t="s">
        <v>98</v>
      </c>
      <c r="AX1554" s="17" t="s">
        <v>98</v>
      </c>
      <c r="AY1554" s="17" t="s">
        <v>233</v>
      </c>
      <c r="AZ1554">
        <v>1</v>
      </c>
      <c r="BA1554">
        <v>0</v>
      </c>
      <c r="BB1554">
        <v>0</v>
      </c>
      <c r="BC1554">
        <v>0</v>
      </c>
      <c r="BD1554">
        <v>0</v>
      </c>
      <c r="BE1554">
        <v>0</v>
      </c>
      <c r="BF1554" s="17">
        <v>0</v>
      </c>
      <c r="BG1554">
        <v>1</v>
      </c>
      <c r="BH1554">
        <v>0</v>
      </c>
      <c r="BI1554" s="17">
        <v>0</v>
      </c>
      <c r="BJ1554">
        <v>31669</v>
      </c>
      <c r="BK1554">
        <v>16856</v>
      </c>
      <c r="BL1554" s="24">
        <v>41.5</v>
      </c>
      <c r="BM1554">
        <v>1</v>
      </c>
      <c r="BN1554">
        <v>0</v>
      </c>
      <c r="BO1554">
        <v>0</v>
      </c>
      <c r="BP1554">
        <v>0</v>
      </c>
      <c r="BQ1554">
        <v>0</v>
      </c>
      <c r="BR1554">
        <v>0</v>
      </c>
      <c r="BS1554">
        <v>0</v>
      </c>
      <c r="BT1554" s="17">
        <v>0</v>
      </c>
      <c r="BU1554">
        <v>0</v>
      </c>
      <c r="BV1554">
        <v>0</v>
      </c>
      <c r="BW1554">
        <v>0</v>
      </c>
      <c r="BX1554" s="17">
        <v>1</v>
      </c>
      <c r="BY1554">
        <v>0</v>
      </c>
      <c r="BZ1554">
        <v>0</v>
      </c>
      <c r="CA1554">
        <v>0</v>
      </c>
      <c r="CB1554">
        <v>0</v>
      </c>
      <c r="CC1554" s="17">
        <v>0</v>
      </c>
      <c r="CD1554">
        <v>0</v>
      </c>
      <c r="CE1554">
        <v>0</v>
      </c>
      <c r="CF1554">
        <v>1</v>
      </c>
      <c r="CG1554">
        <v>1</v>
      </c>
      <c r="CH1554">
        <v>0</v>
      </c>
      <c r="CI1554">
        <v>0</v>
      </c>
      <c r="CJ1554">
        <v>1</v>
      </c>
      <c r="CK1554">
        <v>0</v>
      </c>
      <c r="CL1554">
        <v>0</v>
      </c>
      <c r="CM1554">
        <v>0</v>
      </c>
      <c r="CN1554">
        <v>1</v>
      </c>
      <c r="CO1554" s="17">
        <v>0</v>
      </c>
      <c r="CP1554">
        <v>1.02</v>
      </c>
      <c r="CQ1554">
        <v>80</v>
      </c>
      <c r="CR1554">
        <v>1</v>
      </c>
      <c r="CS1554">
        <v>0</v>
      </c>
      <c r="CT1554">
        <v>20</v>
      </c>
      <c r="CZ1554" s="33" t="s">
        <v>85</v>
      </c>
    </row>
    <row r="1555" spans="1:104" x14ac:dyDescent="0.25">
      <c r="A1555">
        <v>1554</v>
      </c>
      <c r="B1555">
        <v>97</v>
      </c>
      <c r="C1555" s="24" t="s">
        <v>4239</v>
      </c>
      <c r="D1555" s="12">
        <v>10.020346272835409</v>
      </c>
      <c r="E1555" s="13">
        <v>0.18010426307383909</v>
      </c>
      <c r="F1555" s="7">
        <v>55.63636363636364</v>
      </c>
      <c r="G1555" s="7">
        <f t="shared" si="380"/>
        <v>9.840242009761571</v>
      </c>
      <c r="H1555" s="15">
        <f t="shared" si="381"/>
        <v>10.200450535909248</v>
      </c>
      <c r="I1555" s="11">
        <f t="shared" si="372"/>
        <v>0.35672834950907006</v>
      </c>
      <c r="J1555" s="32">
        <f t="shared" si="373"/>
        <v>6.411784059803546E-3</v>
      </c>
      <c r="K1555" s="32">
        <f t="shared" si="374"/>
        <v>155.96283197825591</v>
      </c>
      <c r="L1555" s="8">
        <v>0</v>
      </c>
      <c r="M1555" s="9">
        <v>1</v>
      </c>
      <c r="N1555" s="8">
        <v>0</v>
      </c>
      <c r="O1555" s="9">
        <v>0</v>
      </c>
      <c r="P1555" s="9">
        <v>1</v>
      </c>
      <c r="Q1555" s="9">
        <v>0</v>
      </c>
      <c r="R1555" s="9">
        <v>0</v>
      </c>
      <c r="S1555" s="8">
        <v>21251</v>
      </c>
      <c r="T1555" s="9">
        <v>21</v>
      </c>
      <c r="U1555" s="9">
        <f t="shared" si="382"/>
        <v>21229</v>
      </c>
      <c r="V1555" s="9">
        <f t="shared" si="383"/>
        <v>20</v>
      </c>
      <c r="W1555" s="7">
        <v>17</v>
      </c>
      <c r="X1555" s="7">
        <f t="shared" si="377"/>
        <v>18.5</v>
      </c>
      <c r="Y1555" s="9">
        <v>0</v>
      </c>
      <c r="Z1555" s="9">
        <v>1</v>
      </c>
      <c r="AA1555" s="9">
        <v>0</v>
      </c>
      <c r="AB1555" s="9">
        <v>0</v>
      </c>
      <c r="AC1555" s="9">
        <v>0</v>
      </c>
      <c r="AD1555" s="29">
        <v>1</v>
      </c>
      <c r="AE1555" s="9">
        <v>0</v>
      </c>
      <c r="AF1555" s="9">
        <v>0</v>
      </c>
      <c r="AG1555" s="29">
        <v>1</v>
      </c>
      <c r="AH1555" s="9">
        <v>0</v>
      </c>
      <c r="AI1555" s="29">
        <v>1</v>
      </c>
      <c r="AJ1555" s="20">
        <v>2008</v>
      </c>
      <c r="AK1555" s="32">
        <v>0</v>
      </c>
      <c r="AL1555" s="32">
        <v>0</v>
      </c>
      <c r="AM1555" s="32">
        <f t="shared" si="378"/>
        <v>0.39900000000000002</v>
      </c>
      <c r="AN1555" s="42">
        <v>0.60099999999999998</v>
      </c>
      <c r="AO1555" s="41">
        <v>1</v>
      </c>
      <c r="AP1555" s="17">
        <v>0</v>
      </c>
      <c r="AQ1555" s="38">
        <f t="shared" si="379"/>
        <v>0.56000000000000005</v>
      </c>
      <c r="AR1555" s="39">
        <v>0.44</v>
      </c>
      <c r="AS1555" t="s">
        <v>98</v>
      </c>
      <c r="AT1555" s="39" t="s">
        <v>98</v>
      </c>
      <c r="AU1555">
        <v>0</v>
      </c>
      <c r="AV1555" s="17">
        <v>1</v>
      </c>
      <c r="AW1555" t="s">
        <v>98</v>
      </c>
      <c r="AX1555" s="17" t="s">
        <v>98</v>
      </c>
      <c r="AY1555" s="17" t="s">
        <v>233</v>
      </c>
      <c r="AZ1555">
        <v>1</v>
      </c>
      <c r="BA1555">
        <v>0</v>
      </c>
      <c r="BB1555">
        <v>0</v>
      </c>
      <c r="BC1555">
        <v>0</v>
      </c>
      <c r="BD1555">
        <v>0</v>
      </c>
      <c r="BE1555">
        <v>0</v>
      </c>
      <c r="BF1555" s="17">
        <v>0</v>
      </c>
      <c r="BG1555">
        <v>1</v>
      </c>
      <c r="BH1555">
        <v>0</v>
      </c>
      <c r="BI1555" s="17">
        <v>0</v>
      </c>
      <c r="BJ1555">
        <v>36129</v>
      </c>
      <c r="BK1555">
        <v>16117</v>
      </c>
      <c r="BL1555" s="24">
        <v>41.5</v>
      </c>
      <c r="BM1555">
        <v>1</v>
      </c>
      <c r="BN1555">
        <v>0</v>
      </c>
      <c r="BO1555">
        <v>0</v>
      </c>
      <c r="BP1555">
        <v>0</v>
      </c>
      <c r="BQ1555">
        <v>0</v>
      </c>
      <c r="BR1555">
        <v>0</v>
      </c>
      <c r="BS1555">
        <v>0</v>
      </c>
      <c r="BT1555" s="17">
        <v>0</v>
      </c>
      <c r="BU1555">
        <v>0</v>
      </c>
      <c r="BV1555">
        <v>0</v>
      </c>
      <c r="BW1555">
        <v>0</v>
      </c>
      <c r="BX1555" s="17">
        <v>1</v>
      </c>
      <c r="BY1555">
        <v>0</v>
      </c>
      <c r="BZ1555">
        <v>0</v>
      </c>
      <c r="CA1555">
        <v>0</v>
      </c>
      <c r="CB1555">
        <v>0</v>
      </c>
      <c r="CC1555" s="17">
        <v>0</v>
      </c>
      <c r="CD1555">
        <v>0</v>
      </c>
      <c r="CE1555">
        <v>0</v>
      </c>
      <c r="CF1555">
        <v>1</v>
      </c>
      <c r="CG1555">
        <v>1</v>
      </c>
      <c r="CH1555">
        <v>0</v>
      </c>
      <c r="CI1555">
        <v>0</v>
      </c>
      <c r="CJ1555">
        <v>1</v>
      </c>
      <c r="CK1555">
        <v>0</v>
      </c>
      <c r="CL1555">
        <v>0</v>
      </c>
      <c r="CM1555">
        <v>0</v>
      </c>
      <c r="CN1555">
        <v>1</v>
      </c>
      <c r="CO1555" s="17">
        <v>0</v>
      </c>
      <c r="CP1555">
        <v>1.02</v>
      </c>
      <c r="CQ1555">
        <v>80</v>
      </c>
      <c r="CR1555">
        <v>1</v>
      </c>
      <c r="CS1555">
        <v>0</v>
      </c>
      <c r="CT1555">
        <v>20</v>
      </c>
      <c r="CZ1555" s="33" t="s">
        <v>85</v>
      </c>
    </row>
    <row r="1556" spans="1:104" x14ac:dyDescent="0.25">
      <c r="A1556">
        <v>1555</v>
      </c>
      <c r="B1556">
        <v>98</v>
      </c>
      <c r="C1556" s="24" t="s">
        <v>4245</v>
      </c>
      <c r="D1556" s="12">
        <v>14</v>
      </c>
      <c r="E1556" s="13">
        <v>7.8</v>
      </c>
      <c r="F1556" s="7">
        <f t="shared" ref="F1556:F1580" si="384">D1556/E1556</f>
        <v>1.7948717948717949</v>
      </c>
      <c r="G1556" s="7">
        <f t="shared" si="380"/>
        <v>6.2</v>
      </c>
      <c r="H1556" s="15">
        <f t="shared" si="381"/>
        <v>21.8</v>
      </c>
      <c r="I1556" s="11">
        <f t="shared" si="372"/>
        <v>4.2069883109896677E-2</v>
      </c>
      <c r="J1556" s="32">
        <f t="shared" si="373"/>
        <v>2.3438934875513861E-2</v>
      </c>
      <c r="K1556" s="32">
        <f t="shared" si="374"/>
        <v>42.664054715416185</v>
      </c>
      <c r="L1556" s="8">
        <v>1</v>
      </c>
      <c r="M1556" s="9">
        <v>0</v>
      </c>
      <c r="N1556" s="8">
        <v>0</v>
      </c>
      <c r="O1556" s="9">
        <v>0</v>
      </c>
      <c r="P1556" s="9">
        <v>0</v>
      </c>
      <c r="Q1556" s="9">
        <v>1</v>
      </c>
      <c r="R1556" s="9">
        <v>0</v>
      </c>
      <c r="S1556" s="8">
        <v>1822</v>
      </c>
      <c r="T1556" s="9">
        <v>4</v>
      </c>
      <c r="U1556" s="9">
        <f t="shared" si="382"/>
        <v>1817</v>
      </c>
      <c r="V1556" s="9">
        <f t="shared" si="383"/>
        <v>5</v>
      </c>
      <c r="W1556" s="7">
        <v>12.7</v>
      </c>
      <c r="X1556" s="7">
        <v>22</v>
      </c>
      <c r="Y1556" s="9">
        <v>1</v>
      </c>
      <c r="Z1556" s="9">
        <v>0</v>
      </c>
      <c r="AA1556" s="9">
        <v>1</v>
      </c>
      <c r="AB1556" s="9">
        <v>0</v>
      </c>
      <c r="AC1556" s="9">
        <v>0</v>
      </c>
      <c r="AD1556" s="29">
        <v>0</v>
      </c>
      <c r="AE1556" s="9">
        <v>0</v>
      </c>
      <c r="AF1556" s="9">
        <v>0</v>
      </c>
      <c r="AG1556" s="29">
        <v>1</v>
      </c>
      <c r="AH1556" s="9">
        <v>0</v>
      </c>
      <c r="AI1556" s="29">
        <v>1</v>
      </c>
      <c r="AJ1556" s="20">
        <v>1986</v>
      </c>
      <c r="AK1556" s="32">
        <v>7.0000000000000001E-3</v>
      </c>
      <c r="AL1556" s="32">
        <v>0.29799999999999999</v>
      </c>
      <c r="AM1556" s="32">
        <v>0.499</v>
      </c>
      <c r="AN1556" s="42">
        <v>0.19600000000000001</v>
      </c>
      <c r="AO1556" s="41">
        <v>0.89300000000000002</v>
      </c>
      <c r="AP1556" s="17">
        <v>0.107</v>
      </c>
      <c r="AQ1556">
        <v>1</v>
      </c>
      <c r="AR1556" s="39">
        <v>0</v>
      </c>
      <c r="AS1556">
        <v>0.77900000000000003</v>
      </c>
      <c r="AT1556" s="39">
        <v>0.221</v>
      </c>
      <c r="AU1556">
        <v>1</v>
      </c>
      <c r="AV1556" s="17">
        <v>0</v>
      </c>
      <c r="AW1556" t="s">
        <v>98</v>
      </c>
      <c r="AX1556" s="17" t="s">
        <v>98</v>
      </c>
      <c r="AY1556" s="17" t="s">
        <v>540</v>
      </c>
      <c r="AZ1556">
        <v>1</v>
      </c>
      <c r="BA1556">
        <v>0</v>
      </c>
      <c r="BB1556">
        <v>0</v>
      </c>
      <c r="BC1556">
        <v>0</v>
      </c>
      <c r="BD1556">
        <v>0</v>
      </c>
      <c r="BE1556">
        <v>0</v>
      </c>
      <c r="BF1556" s="17">
        <v>0</v>
      </c>
      <c r="BG1556">
        <v>1</v>
      </c>
      <c r="BH1556">
        <v>0</v>
      </c>
      <c r="BI1556" s="17">
        <v>0</v>
      </c>
      <c r="BJ1556">
        <v>15082</v>
      </c>
      <c r="BK1556">
        <v>1130</v>
      </c>
      <c r="BL1556" s="24">
        <v>40.299999999999997</v>
      </c>
      <c r="BM1556">
        <v>0</v>
      </c>
      <c r="BN1556">
        <v>0</v>
      </c>
      <c r="BO1556">
        <v>0</v>
      </c>
      <c r="BP1556">
        <v>0</v>
      </c>
      <c r="BQ1556">
        <v>0</v>
      </c>
      <c r="BR1556">
        <v>0</v>
      </c>
      <c r="BS1556">
        <v>0</v>
      </c>
      <c r="BT1556" s="17">
        <v>1</v>
      </c>
      <c r="BU1556">
        <v>0</v>
      </c>
      <c r="BV1556">
        <v>1</v>
      </c>
      <c r="BW1556">
        <v>0</v>
      </c>
      <c r="BX1556" s="17">
        <v>0</v>
      </c>
      <c r="BY1556">
        <v>0</v>
      </c>
      <c r="BZ1556">
        <v>0</v>
      </c>
      <c r="CA1556">
        <v>0</v>
      </c>
      <c r="CB1556">
        <v>0</v>
      </c>
      <c r="CC1556" s="17">
        <v>0</v>
      </c>
      <c r="CD1556">
        <v>1</v>
      </c>
      <c r="CE1556">
        <v>1</v>
      </c>
      <c r="CF1556">
        <v>0</v>
      </c>
      <c r="CG1556">
        <v>0</v>
      </c>
      <c r="CH1556">
        <v>0</v>
      </c>
      <c r="CI1556">
        <v>0</v>
      </c>
      <c r="CJ1556">
        <v>0</v>
      </c>
      <c r="CK1556">
        <v>0</v>
      </c>
      <c r="CL1556">
        <v>0</v>
      </c>
      <c r="CM1556">
        <v>0</v>
      </c>
      <c r="CN1556">
        <v>0</v>
      </c>
      <c r="CO1556" s="17">
        <v>0</v>
      </c>
      <c r="CP1556">
        <v>0.78100000000000003</v>
      </c>
      <c r="CQ1556">
        <v>182</v>
      </c>
      <c r="CR1556">
        <v>1</v>
      </c>
      <c r="CS1556">
        <v>0</v>
      </c>
      <c r="CT1556">
        <v>8</v>
      </c>
      <c r="CZ1556" s="33" t="s">
        <v>85</v>
      </c>
    </row>
    <row r="1557" spans="1:104" x14ac:dyDescent="0.25">
      <c r="A1557">
        <v>1556</v>
      </c>
      <c r="B1557">
        <v>98</v>
      </c>
      <c r="C1557" s="24" t="s">
        <v>4245</v>
      </c>
      <c r="D1557" s="12">
        <v>4.8</v>
      </c>
      <c r="E1557" s="13">
        <v>1.3</v>
      </c>
      <c r="F1557" s="7">
        <f t="shared" si="384"/>
        <v>3.6923076923076921</v>
      </c>
      <c r="G1557" s="7">
        <f t="shared" si="380"/>
        <v>3.5</v>
      </c>
      <c r="H1557" s="15">
        <f t="shared" si="381"/>
        <v>6.1</v>
      </c>
      <c r="I1557" s="11">
        <f t="shared" si="372"/>
        <v>8.6297303454966959E-2</v>
      </c>
      <c r="J1557" s="32">
        <f t="shared" si="373"/>
        <v>2.3372186352386883E-2</v>
      </c>
      <c r="K1557" s="32">
        <f t="shared" si="374"/>
        <v>42.785898799659151</v>
      </c>
      <c r="L1557" s="8">
        <v>1</v>
      </c>
      <c r="M1557" s="9">
        <v>0</v>
      </c>
      <c r="N1557" s="8">
        <v>0</v>
      </c>
      <c r="O1557" s="9">
        <v>0</v>
      </c>
      <c r="P1557" s="9">
        <v>0</v>
      </c>
      <c r="Q1557" s="9">
        <v>1</v>
      </c>
      <c r="R1557" s="9">
        <v>0</v>
      </c>
      <c r="S1557" s="8">
        <v>1822</v>
      </c>
      <c r="T1557" s="9">
        <v>4</v>
      </c>
      <c r="U1557" s="9">
        <f t="shared" si="382"/>
        <v>1817</v>
      </c>
      <c r="V1557" s="9">
        <f t="shared" si="383"/>
        <v>5</v>
      </c>
      <c r="W1557" s="7">
        <v>12.7</v>
      </c>
      <c r="X1557" s="7">
        <v>22</v>
      </c>
      <c r="Y1557" s="9">
        <v>1</v>
      </c>
      <c r="Z1557" s="9">
        <v>0</v>
      </c>
      <c r="AA1557" s="9">
        <v>1</v>
      </c>
      <c r="AB1557" s="9">
        <v>0</v>
      </c>
      <c r="AC1557" s="9">
        <v>0</v>
      </c>
      <c r="AD1557" s="29">
        <v>0</v>
      </c>
      <c r="AE1557" s="9">
        <v>0</v>
      </c>
      <c r="AF1557" s="9">
        <v>0</v>
      </c>
      <c r="AG1557" s="29">
        <v>1</v>
      </c>
      <c r="AH1557" s="9">
        <v>0</v>
      </c>
      <c r="AI1557" s="29">
        <v>1</v>
      </c>
      <c r="AJ1557" s="20">
        <v>1986</v>
      </c>
      <c r="AK1557" s="32">
        <v>7.0000000000000001E-3</v>
      </c>
      <c r="AL1557" s="32">
        <v>0.29799999999999999</v>
      </c>
      <c r="AM1557" s="32">
        <v>0.499</v>
      </c>
      <c r="AN1557" s="42">
        <v>0.19600000000000001</v>
      </c>
      <c r="AO1557" s="41">
        <v>0.89300000000000002</v>
      </c>
      <c r="AP1557" s="17">
        <v>0.107</v>
      </c>
      <c r="AQ1557">
        <v>1</v>
      </c>
      <c r="AR1557" s="39">
        <v>0</v>
      </c>
      <c r="AS1557">
        <v>0.77900000000000003</v>
      </c>
      <c r="AT1557" s="39">
        <v>0.221</v>
      </c>
      <c r="AU1557">
        <v>1</v>
      </c>
      <c r="AV1557" s="17">
        <v>0</v>
      </c>
      <c r="AW1557" t="s">
        <v>98</v>
      </c>
      <c r="AX1557" s="17" t="s">
        <v>98</v>
      </c>
      <c r="AY1557" s="17" t="s">
        <v>540</v>
      </c>
      <c r="AZ1557">
        <v>1</v>
      </c>
      <c r="BA1557">
        <v>0</v>
      </c>
      <c r="BB1557">
        <v>0</v>
      </c>
      <c r="BC1557">
        <v>0</v>
      </c>
      <c r="BD1557">
        <v>0</v>
      </c>
      <c r="BE1557">
        <v>0</v>
      </c>
      <c r="BF1557" s="17">
        <v>0</v>
      </c>
      <c r="BG1557">
        <v>1</v>
      </c>
      <c r="BH1557">
        <v>0</v>
      </c>
      <c r="BI1557" s="17">
        <v>0</v>
      </c>
      <c r="BJ1557">
        <v>15082</v>
      </c>
      <c r="BK1557">
        <v>1130</v>
      </c>
      <c r="BL1557" s="24">
        <v>40.299999999999997</v>
      </c>
      <c r="BM1557">
        <v>0</v>
      </c>
      <c r="BN1557">
        <v>0</v>
      </c>
      <c r="BO1557">
        <v>0</v>
      </c>
      <c r="BP1557">
        <v>0</v>
      </c>
      <c r="BQ1557">
        <v>0</v>
      </c>
      <c r="BR1557">
        <v>0</v>
      </c>
      <c r="BS1557">
        <v>0</v>
      </c>
      <c r="BT1557" s="17">
        <v>1</v>
      </c>
      <c r="BU1557">
        <v>0</v>
      </c>
      <c r="BV1557">
        <v>1</v>
      </c>
      <c r="BW1557">
        <v>0</v>
      </c>
      <c r="BX1557" s="17">
        <v>0</v>
      </c>
      <c r="BY1557">
        <v>1</v>
      </c>
      <c r="BZ1557">
        <v>0</v>
      </c>
      <c r="CA1557">
        <v>0</v>
      </c>
      <c r="CB1557">
        <v>0</v>
      </c>
      <c r="CC1557" s="17">
        <v>0</v>
      </c>
      <c r="CD1557">
        <v>1</v>
      </c>
      <c r="CE1557">
        <v>1</v>
      </c>
      <c r="CF1557">
        <v>0</v>
      </c>
      <c r="CG1557">
        <v>0</v>
      </c>
      <c r="CH1557">
        <v>0</v>
      </c>
      <c r="CI1557">
        <v>0</v>
      </c>
      <c r="CJ1557">
        <v>0</v>
      </c>
      <c r="CK1557">
        <v>0</v>
      </c>
      <c r="CL1557">
        <v>0</v>
      </c>
      <c r="CM1557">
        <v>0</v>
      </c>
      <c r="CN1557">
        <v>0</v>
      </c>
      <c r="CO1557" s="17">
        <v>0</v>
      </c>
      <c r="CP1557">
        <v>0.78100000000000003</v>
      </c>
      <c r="CQ1557">
        <v>182</v>
      </c>
      <c r="CR1557">
        <v>1</v>
      </c>
      <c r="CS1557">
        <v>0</v>
      </c>
      <c r="CT1557">
        <v>8</v>
      </c>
      <c r="CZ1557" s="33" t="s">
        <v>85</v>
      </c>
    </row>
    <row r="1558" spans="1:104" x14ac:dyDescent="0.25">
      <c r="A1558">
        <v>1557</v>
      </c>
      <c r="B1558">
        <v>98</v>
      </c>
      <c r="C1558" s="24" t="s">
        <v>4245</v>
      </c>
      <c r="D1558" s="12">
        <v>11.7</v>
      </c>
      <c r="E1558" s="13">
        <v>5.3</v>
      </c>
      <c r="F1558" s="7">
        <f t="shared" si="384"/>
        <v>2.2075471698113205</v>
      </c>
      <c r="G1558" s="7">
        <f t="shared" si="380"/>
        <v>6.3999999999999995</v>
      </c>
      <c r="H1558" s="15">
        <f t="shared" si="381"/>
        <v>17</v>
      </c>
      <c r="I1558" s="11">
        <f t="shared" si="372"/>
        <v>5.1761728739050356E-2</v>
      </c>
      <c r="J1558" s="32">
        <f t="shared" si="373"/>
        <v>2.3447620710851873E-2</v>
      </c>
      <c r="K1558" s="32">
        <f t="shared" si="374"/>
        <v>42.648250427267726</v>
      </c>
      <c r="L1558" s="8">
        <v>1</v>
      </c>
      <c r="M1558" s="9">
        <v>0</v>
      </c>
      <c r="N1558" s="8">
        <v>0</v>
      </c>
      <c r="O1558" s="9">
        <v>0</v>
      </c>
      <c r="P1558" s="9">
        <v>0</v>
      </c>
      <c r="Q1558" s="9">
        <v>1</v>
      </c>
      <c r="R1558" s="9">
        <v>0</v>
      </c>
      <c r="S1558" s="8">
        <v>1822</v>
      </c>
      <c r="T1558" s="9">
        <v>7</v>
      </c>
      <c r="U1558" s="9">
        <f t="shared" si="382"/>
        <v>1814</v>
      </c>
      <c r="V1558" s="9">
        <f t="shared" si="383"/>
        <v>5</v>
      </c>
      <c r="W1558" s="7">
        <v>12.7</v>
      </c>
      <c r="X1558" s="7">
        <v>22</v>
      </c>
      <c r="Y1558" s="9">
        <v>1</v>
      </c>
      <c r="Z1558" s="9">
        <v>0</v>
      </c>
      <c r="AA1558" s="9">
        <v>1</v>
      </c>
      <c r="AB1558" s="9">
        <v>0</v>
      </c>
      <c r="AC1558" s="9">
        <v>0</v>
      </c>
      <c r="AD1558" s="29">
        <v>0</v>
      </c>
      <c r="AE1558" s="9">
        <v>0</v>
      </c>
      <c r="AF1558" s="9">
        <v>0</v>
      </c>
      <c r="AG1558" s="29">
        <v>1</v>
      </c>
      <c r="AH1558" s="9">
        <v>0</v>
      </c>
      <c r="AI1558" s="29">
        <v>1</v>
      </c>
      <c r="AJ1558" s="20">
        <v>1986</v>
      </c>
      <c r="AK1558" s="32">
        <v>7.0000000000000001E-3</v>
      </c>
      <c r="AL1558" s="32">
        <v>0.29799999999999999</v>
      </c>
      <c r="AM1558" s="32">
        <v>0.499</v>
      </c>
      <c r="AN1558" s="42">
        <v>0.19600000000000001</v>
      </c>
      <c r="AO1558" s="41">
        <v>0.89300000000000002</v>
      </c>
      <c r="AP1558" s="17">
        <v>0.107</v>
      </c>
      <c r="AQ1558">
        <v>1</v>
      </c>
      <c r="AR1558" s="39">
        <v>0</v>
      </c>
      <c r="AS1558">
        <v>0.77900000000000003</v>
      </c>
      <c r="AT1558" s="39">
        <v>0.221</v>
      </c>
      <c r="AU1558">
        <v>1</v>
      </c>
      <c r="AV1558" s="17">
        <v>0</v>
      </c>
      <c r="AW1558" t="s">
        <v>98</v>
      </c>
      <c r="AX1558" s="17" t="s">
        <v>98</v>
      </c>
      <c r="AY1558" s="17" t="s">
        <v>540</v>
      </c>
      <c r="AZ1558">
        <v>1</v>
      </c>
      <c r="BA1558">
        <v>0</v>
      </c>
      <c r="BB1558">
        <v>0</v>
      </c>
      <c r="BC1558">
        <v>0</v>
      </c>
      <c r="BD1558">
        <v>0</v>
      </c>
      <c r="BE1558">
        <v>0</v>
      </c>
      <c r="BF1558" s="17">
        <v>0</v>
      </c>
      <c r="BG1558">
        <v>1</v>
      </c>
      <c r="BH1558">
        <v>0</v>
      </c>
      <c r="BI1558" s="17">
        <v>0</v>
      </c>
      <c r="BJ1558">
        <v>15082</v>
      </c>
      <c r="BK1558">
        <v>1130</v>
      </c>
      <c r="BL1558" s="24">
        <v>40.299999999999997</v>
      </c>
      <c r="BM1558">
        <v>0</v>
      </c>
      <c r="BN1558">
        <v>0</v>
      </c>
      <c r="BO1558">
        <v>0</v>
      </c>
      <c r="BP1558">
        <v>0</v>
      </c>
      <c r="BQ1558">
        <v>0</v>
      </c>
      <c r="BR1558">
        <v>0</v>
      </c>
      <c r="BS1558">
        <v>0</v>
      </c>
      <c r="BT1558" s="17">
        <v>1</v>
      </c>
      <c r="BU1558">
        <v>0</v>
      </c>
      <c r="BV1558">
        <v>1</v>
      </c>
      <c r="BW1558">
        <v>0</v>
      </c>
      <c r="BX1558" s="17">
        <v>0</v>
      </c>
      <c r="BY1558">
        <v>0</v>
      </c>
      <c r="BZ1558">
        <v>0</v>
      </c>
      <c r="CA1558">
        <v>0</v>
      </c>
      <c r="CB1558">
        <v>0</v>
      </c>
      <c r="CC1558" s="17">
        <v>1</v>
      </c>
      <c r="CD1558">
        <v>1</v>
      </c>
      <c r="CE1558">
        <v>1</v>
      </c>
      <c r="CF1558">
        <v>0</v>
      </c>
      <c r="CG1558">
        <v>0</v>
      </c>
      <c r="CH1558">
        <v>0</v>
      </c>
      <c r="CI1558">
        <v>0</v>
      </c>
      <c r="CJ1558">
        <v>0</v>
      </c>
      <c r="CK1558">
        <v>0</v>
      </c>
      <c r="CL1558">
        <v>0</v>
      </c>
      <c r="CM1558">
        <v>0</v>
      </c>
      <c r="CN1558">
        <v>0</v>
      </c>
      <c r="CO1558" s="17">
        <v>0</v>
      </c>
      <c r="CP1558">
        <v>0.78100000000000003</v>
      </c>
      <c r="CQ1558">
        <v>182</v>
      </c>
      <c r="CR1558">
        <v>1</v>
      </c>
      <c r="CS1558">
        <v>0</v>
      </c>
      <c r="CT1558">
        <v>8</v>
      </c>
      <c r="CZ1558" s="33" t="s">
        <v>85</v>
      </c>
    </row>
    <row r="1559" spans="1:104" x14ac:dyDescent="0.25">
      <c r="A1559">
        <v>1558</v>
      </c>
      <c r="B1559">
        <v>98</v>
      </c>
      <c r="C1559" s="24" t="s">
        <v>4245</v>
      </c>
      <c r="D1559" s="12">
        <v>4.8</v>
      </c>
      <c r="E1559" s="13">
        <v>1.4</v>
      </c>
      <c r="F1559" s="7">
        <f t="shared" si="384"/>
        <v>3.4285714285714288</v>
      </c>
      <c r="G1559" s="7">
        <f t="shared" si="380"/>
        <v>3.4</v>
      </c>
      <c r="H1559" s="15">
        <f t="shared" si="381"/>
        <v>6.1999999999999993</v>
      </c>
      <c r="I1559" s="11">
        <f t="shared" si="372"/>
        <v>8.021822299577526E-2</v>
      </c>
      <c r="J1559" s="32">
        <f t="shared" si="373"/>
        <v>2.3396981707101118E-2</v>
      </c>
      <c r="K1559" s="32">
        <f t="shared" si="374"/>
        <v>42.740555705802613</v>
      </c>
      <c r="L1559" s="8">
        <v>1</v>
      </c>
      <c r="M1559" s="9">
        <v>0</v>
      </c>
      <c r="N1559" s="8">
        <v>0</v>
      </c>
      <c r="O1559" s="9">
        <v>0</v>
      </c>
      <c r="P1559" s="9">
        <v>0</v>
      </c>
      <c r="Q1559" s="9">
        <v>1</v>
      </c>
      <c r="R1559" s="9">
        <v>0</v>
      </c>
      <c r="S1559" s="8">
        <v>1822</v>
      </c>
      <c r="T1559" s="9">
        <v>6</v>
      </c>
      <c r="U1559" s="9">
        <f t="shared" si="382"/>
        <v>1815</v>
      </c>
      <c r="V1559" s="9">
        <f t="shared" si="383"/>
        <v>5</v>
      </c>
      <c r="W1559" s="7">
        <v>12.7</v>
      </c>
      <c r="X1559" s="7">
        <v>22</v>
      </c>
      <c r="Y1559" s="9">
        <v>1</v>
      </c>
      <c r="Z1559" s="9">
        <v>0</v>
      </c>
      <c r="AA1559" s="9">
        <v>1</v>
      </c>
      <c r="AB1559" s="9">
        <v>0</v>
      </c>
      <c r="AC1559" s="9">
        <v>0</v>
      </c>
      <c r="AD1559" s="29">
        <v>0</v>
      </c>
      <c r="AE1559" s="9">
        <v>0</v>
      </c>
      <c r="AF1559" s="9">
        <v>0</v>
      </c>
      <c r="AG1559" s="29">
        <v>1</v>
      </c>
      <c r="AH1559" s="9">
        <v>0</v>
      </c>
      <c r="AI1559" s="29">
        <v>1</v>
      </c>
      <c r="AJ1559" s="20">
        <v>1986</v>
      </c>
      <c r="AK1559" s="32">
        <v>7.0000000000000001E-3</v>
      </c>
      <c r="AL1559" s="32">
        <v>0.29799999999999999</v>
      </c>
      <c r="AM1559" s="32">
        <v>0.499</v>
      </c>
      <c r="AN1559" s="42">
        <v>0.19600000000000001</v>
      </c>
      <c r="AO1559" s="41">
        <v>0.89300000000000002</v>
      </c>
      <c r="AP1559" s="17">
        <v>0.107</v>
      </c>
      <c r="AQ1559">
        <v>1</v>
      </c>
      <c r="AR1559" s="39">
        <v>0</v>
      </c>
      <c r="AS1559">
        <v>0.77900000000000003</v>
      </c>
      <c r="AT1559" s="39">
        <v>0.221</v>
      </c>
      <c r="AU1559">
        <v>1</v>
      </c>
      <c r="AV1559" s="17">
        <v>0</v>
      </c>
      <c r="AW1559" t="s">
        <v>98</v>
      </c>
      <c r="AX1559" s="17" t="s">
        <v>98</v>
      </c>
      <c r="AY1559" s="17" t="s">
        <v>540</v>
      </c>
      <c r="AZ1559">
        <v>1</v>
      </c>
      <c r="BA1559">
        <v>0</v>
      </c>
      <c r="BB1559">
        <v>0</v>
      </c>
      <c r="BC1559">
        <v>0</v>
      </c>
      <c r="BD1559">
        <v>0</v>
      </c>
      <c r="BE1559">
        <v>0</v>
      </c>
      <c r="BF1559" s="17">
        <v>0</v>
      </c>
      <c r="BG1559">
        <v>1</v>
      </c>
      <c r="BH1559">
        <v>0</v>
      </c>
      <c r="BI1559" s="17">
        <v>0</v>
      </c>
      <c r="BJ1559">
        <v>15082</v>
      </c>
      <c r="BK1559">
        <v>1130</v>
      </c>
      <c r="BL1559" s="24">
        <v>40.299999999999997</v>
      </c>
      <c r="BM1559">
        <v>0</v>
      </c>
      <c r="BN1559">
        <v>0</v>
      </c>
      <c r="BO1559">
        <v>0</v>
      </c>
      <c r="BP1559">
        <v>0</v>
      </c>
      <c r="BQ1559">
        <v>0</v>
      </c>
      <c r="BR1559">
        <v>0</v>
      </c>
      <c r="BS1559">
        <v>0</v>
      </c>
      <c r="BT1559" s="17">
        <v>1</v>
      </c>
      <c r="BU1559">
        <v>0</v>
      </c>
      <c r="BV1559">
        <v>1</v>
      </c>
      <c r="BW1559">
        <v>0</v>
      </c>
      <c r="BX1559" s="17">
        <v>0</v>
      </c>
      <c r="BY1559">
        <v>1</v>
      </c>
      <c r="BZ1559">
        <v>0</v>
      </c>
      <c r="CA1559">
        <v>0</v>
      </c>
      <c r="CB1559">
        <v>0</v>
      </c>
      <c r="CC1559" s="17">
        <v>0</v>
      </c>
      <c r="CD1559">
        <v>1</v>
      </c>
      <c r="CE1559">
        <v>1</v>
      </c>
      <c r="CF1559">
        <v>0</v>
      </c>
      <c r="CG1559">
        <v>0</v>
      </c>
      <c r="CH1559">
        <v>0</v>
      </c>
      <c r="CI1559">
        <v>0</v>
      </c>
      <c r="CJ1559">
        <v>0</v>
      </c>
      <c r="CK1559">
        <v>0</v>
      </c>
      <c r="CL1559">
        <v>0</v>
      </c>
      <c r="CM1559">
        <v>0</v>
      </c>
      <c r="CN1559">
        <v>0</v>
      </c>
      <c r="CO1559" s="17">
        <v>0</v>
      </c>
      <c r="CP1559">
        <v>0.78100000000000003</v>
      </c>
      <c r="CQ1559">
        <v>182</v>
      </c>
      <c r="CR1559">
        <v>1</v>
      </c>
      <c r="CS1559">
        <v>0</v>
      </c>
      <c r="CT1559">
        <v>8</v>
      </c>
      <c r="CZ1559" s="33" t="s">
        <v>85</v>
      </c>
    </row>
    <row r="1560" spans="1:104" x14ac:dyDescent="0.25">
      <c r="A1560">
        <v>1559</v>
      </c>
      <c r="B1560">
        <v>98</v>
      </c>
      <c r="C1560" s="24" t="s">
        <v>4245</v>
      </c>
      <c r="D1560" s="12">
        <v>5.5</v>
      </c>
      <c r="E1560" s="13">
        <v>0.5</v>
      </c>
      <c r="F1560" s="7">
        <f t="shared" si="384"/>
        <v>11</v>
      </c>
      <c r="G1560" s="7">
        <f t="shared" si="380"/>
        <v>5</v>
      </c>
      <c r="H1560" s="15">
        <f t="shared" si="381"/>
        <v>6</v>
      </c>
      <c r="I1560" s="11">
        <f t="shared" si="372"/>
        <v>0.25006459113917362</v>
      </c>
      <c r="J1560" s="32">
        <f t="shared" si="373"/>
        <v>2.2733144649015786E-2</v>
      </c>
      <c r="K1560" s="32">
        <f t="shared" si="374"/>
        <v>43.988634895845536</v>
      </c>
      <c r="L1560" s="8">
        <v>1</v>
      </c>
      <c r="M1560" s="9">
        <v>0</v>
      </c>
      <c r="N1560" s="8">
        <v>0</v>
      </c>
      <c r="O1560" s="9">
        <v>0</v>
      </c>
      <c r="P1560" s="9">
        <v>0</v>
      </c>
      <c r="Q1560" s="9">
        <v>1</v>
      </c>
      <c r="R1560" s="9">
        <v>0</v>
      </c>
      <c r="S1560" s="8">
        <v>1822</v>
      </c>
      <c r="T1560" s="9">
        <v>7</v>
      </c>
      <c r="U1560" s="9">
        <f t="shared" si="382"/>
        <v>1814</v>
      </c>
      <c r="V1560" s="9">
        <f t="shared" si="383"/>
        <v>5</v>
      </c>
      <c r="W1560" s="7">
        <v>12.7</v>
      </c>
      <c r="X1560" s="7">
        <v>22</v>
      </c>
      <c r="Y1560" s="9">
        <v>1</v>
      </c>
      <c r="Z1560" s="9">
        <v>0</v>
      </c>
      <c r="AA1560" s="9">
        <v>1</v>
      </c>
      <c r="AB1560" s="9">
        <v>0</v>
      </c>
      <c r="AC1560" s="9">
        <v>0</v>
      </c>
      <c r="AD1560" s="29">
        <v>0</v>
      </c>
      <c r="AE1560" s="9">
        <v>0</v>
      </c>
      <c r="AF1560" s="9">
        <v>0</v>
      </c>
      <c r="AG1560" s="29">
        <v>1</v>
      </c>
      <c r="AH1560" s="9">
        <v>0</v>
      </c>
      <c r="AI1560" s="29">
        <v>1</v>
      </c>
      <c r="AJ1560" s="20">
        <v>1986</v>
      </c>
      <c r="AK1560" s="32">
        <v>7.0000000000000001E-3</v>
      </c>
      <c r="AL1560" s="32">
        <v>0.29799999999999999</v>
      </c>
      <c r="AM1560" s="32">
        <v>0.499</v>
      </c>
      <c r="AN1560" s="42">
        <v>0.19600000000000001</v>
      </c>
      <c r="AO1560" s="41">
        <v>0.89300000000000002</v>
      </c>
      <c r="AP1560" s="17">
        <v>0.107</v>
      </c>
      <c r="AQ1560">
        <v>1</v>
      </c>
      <c r="AR1560" s="39">
        <v>0</v>
      </c>
      <c r="AS1560">
        <v>0.77900000000000003</v>
      </c>
      <c r="AT1560" s="39">
        <v>0.221</v>
      </c>
      <c r="AU1560">
        <v>1</v>
      </c>
      <c r="AV1560" s="17">
        <v>0</v>
      </c>
      <c r="AW1560" t="s">
        <v>98</v>
      </c>
      <c r="AX1560" s="17" t="s">
        <v>98</v>
      </c>
      <c r="AY1560" s="17" t="s">
        <v>540</v>
      </c>
      <c r="AZ1560">
        <v>1</v>
      </c>
      <c r="BA1560">
        <v>0</v>
      </c>
      <c r="BB1560">
        <v>0</v>
      </c>
      <c r="BC1560">
        <v>0</v>
      </c>
      <c r="BD1560">
        <v>0</v>
      </c>
      <c r="BE1560">
        <v>0</v>
      </c>
      <c r="BF1560" s="17">
        <v>0</v>
      </c>
      <c r="BG1560">
        <v>1</v>
      </c>
      <c r="BH1560">
        <v>0</v>
      </c>
      <c r="BI1560" s="17">
        <v>0</v>
      </c>
      <c r="BJ1560">
        <v>15082</v>
      </c>
      <c r="BK1560">
        <v>1130</v>
      </c>
      <c r="BL1560" s="24">
        <v>40.299999999999997</v>
      </c>
      <c r="BM1560">
        <v>1</v>
      </c>
      <c r="BN1560">
        <v>0</v>
      </c>
      <c r="BO1560">
        <v>0</v>
      </c>
      <c r="BP1560">
        <v>0</v>
      </c>
      <c r="BQ1560">
        <v>0</v>
      </c>
      <c r="BR1560">
        <v>0</v>
      </c>
      <c r="BS1560">
        <v>0</v>
      </c>
      <c r="BT1560" s="17">
        <v>0</v>
      </c>
      <c r="BU1560">
        <v>0</v>
      </c>
      <c r="BV1560">
        <v>1</v>
      </c>
      <c r="BW1560">
        <v>0</v>
      </c>
      <c r="BX1560" s="17">
        <v>0</v>
      </c>
      <c r="BY1560">
        <v>0</v>
      </c>
      <c r="BZ1560">
        <v>0</v>
      </c>
      <c r="CA1560">
        <v>0</v>
      </c>
      <c r="CB1560">
        <v>0</v>
      </c>
      <c r="CC1560" s="17">
        <v>1</v>
      </c>
      <c r="CD1560">
        <v>1</v>
      </c>
      <c r="CE1560">
        <v>1</v>
      </c>
      <c r="CF1560">
        <v>0</v>
      </c>
      <c r="CG1560">
        <v>0</v>
      </c>
      <c r="CH1560">
        <v>0</v>
      </c>
      <c r="CI1560">
        <v>0</v>
      </c>
      <c r="CJ1560">
        <v>0</v>
      </c>
      <c r="CK1560">
        <v>0</v>
      </c>
      <c r="CL1560">
        <v>0</v>
      </c>
      <c r="CM1560">
        <v>0</v>
      </c>
      <c r="CN1560">
        <v>0</v>
      </c>
      <c r="CO1560" s="17">
        <v>0</v>
      </c>
      <c r="CP1560">
        <v>0.78100000000000003</v>
      </c>
      <c r="CQ1560">
        <v>182</v>
      </c>
      <c r="CR1560">
        <v>1</v>
      </c>
      <c r="CS1560">
        <v>0</v>
      </c>
      <c r="CT1560">
        <v>8</v>
      </c>
      <c r="CZ1560" s="33" t="s">
        <v>85</v>
      </c>
    </row>
    <row r="1561" spans="1:104" x14ac:dyDescent="0.25">
      <c r="A1561">
        <v>1560</v>
      </c>
      <c r="B1561">
        <v>99</v>
      </c>
      <c r="C1561" s="24" t="s">
        <v>4249</v>
      </c>
      <c r="D1561" s="12">
        <v>9.5</v>
      </c>
      <c r="E1561" s="13">
        <v>0.1</v>
      </c>
      <c r="F1561" s="7">
        <f t="shared" si="384"/>
        <v>95</v>
      </c>
      <c r="G1561" s="7">
        <f t="shared" si="380"/>
        <v>9.4</v>
      </c>
      <c r="H1561" s="15">
        <f t="shared" si="381"/>
        <v>9.6</v>
      </c>
      <c r="I1561" s="11">
        <f t="shared" si="372"/>
        <v>0.5319729339056668</v>
      </c>
      <c r="J1561" s="32">
        <f t="shared" si="373"/>
        <v>5.5997150937438615E-3</v>
      </c>
      <c r="K1561" s="32">
        <f t="shared" si="374"/>
        <v>178.58051405458545</v>
      </c>
      <c r="L1561" s="8">
        <v>0</v>
      </c>
      <c r="M1561" s="9">
        <v>1</v>
      </c>
      <c r="N1561" s="8">
        <v>0</v>
      </c>
      <c r="O1561" s="9">
        <v>0</v>
      </c>
      <c r="P1561" s="9">
        <v>0</v>
      </c>
      <c r="Q1561" s="9">
        <v>0</v>
      </c>
      <c r="R1561" s="9">
        <v>1</v>
      </c>
      <c r="S1561" s="8">
        <v>22871</v>
      </c>
      <c r="T1561" s="9">
        <v>4</v>
      </c>
      <c r="U1561" s="9">
        <f t="shared" si="382"/>
        <v>22866</v>
      </c>
      <c r="V1561" s="9">
        <f t="shared" si="383"/>
        <v>11</v>
      </c>
      <c r="W1561" s="7">
        <v>9.0500000000000007</v>
      </c>
      <c r="X1561" s="7">
        <f t="shared" ref="X1561:X1571" si="385">BL1561-W1561-6</f>
        <v>34.950000000000003</v>
      </c>
      <c r="Y1561" s="9">
        <v>1</v>
      </c>
      <c r="Z1561" s="9">
        <v>0</v>
      </c>
      <c r="AA1561" s="9">
        <v>1</v>
      </c>
      <c r="AB1561" s="9">
        <v>0</v>
      </c>
      <c r="AC1561" s="9">
        <v>0</v>
      </c>
      <c r="AD1561" s="29">
        <v>0</v>
      </c>
      <c r="AE1561" s="9">
        <v>0</v>
      </c>
      <c r="AF1561" s="9">
        <v>0</v>
      </c>
      <c r="AG1561" s="29">
        <v>1</v>
      </c>
      <c r="AH1561" s="9">
        <v>0</v>
      </c>
      <c r="AI1561" s="29">
        <v>1</v>
      </c>
      <c r="AJ1561" s="20">
        <v>1985</v>
      </c>
      <c r="AK1561" s="32" t="s">
        <v>98</v>
      </c>
      <c r="AL1561" s="32" t="s">
        <v>98</v>
      </c>
      <c r="AM1561" s="32" t="s">
        <v>98</v>
      </c>
      <c r="AN1561" s="42" t="s">
        <v>98</v>
      </c>
      <c r="AO1561" s="41">
        <v>1</v>
      </c>
      <c r="AP1561" s="17">
        <v>0</v>
      </c>
      <c r="AQ1561">
        <v>0.47</v>
      </c>
      <c r="AR1561" s="39">
        <v>0.53</v>
      </c>
      <c r="AS1561" t="s">
        <v>98</v>
      </c>
      <c r="AT1561" s="39" t="s">
        <v>98</v>
      </c>
      <c r="AU1561">
        <v>1</v>
      </c>
      <c r="AV1561" s="17">
        <v>0</v>
      </c>
      <c r="AW1561" t="s">
        <v>98</v>
      </c>
      <c r="AX1561" s="17" t="s">
        <v>98</v>
      </c>
      <c r="AY1561" s="17" t="s">
        <v>477</v>
      </c>
      <c r="AZ1561">
        <v>1</v>
      </c>
      <c r="BA1561">
        <v>0</v>
      </c>
      <c r="BB1561">
        <v>0</v>
      </c>
      <c r="BC1561">
        <v>0</v>
      </c>
      <c r="BD1561">
        <v>0</v>
      </c>
      <c r="BE1561">
        <v>0</v>
      </c>
      <c r="BF1561" s="17">
        <v>0</v>
      </c>
      <c r="BG1561">
        <v>1</v>
      </c>
      <c r="BH1561">
        <v>0</v>
      </c>
      <c r="BI1561" s="17">
        <v>0</v>
      </c>
      <c r="BJ1561">
        <v>15765</v>
      </c>
      <c r="BK1561">
        <v>3426</v>
      </c>
      <c r="BL1561" s="24">
        <v>50</v>
      </c>
      <c r="BM1561">
        <v>1</v>
      </c>
      <c r="BN1561">
        <v>0</v>
      </c>
      <c r="BO1561">
        <v>0</v>
      </c>
      <c r="BP1561">
        <v>0</v>
      </c>
      <c r="BQ1561">
        <v>0</v>
      </c>
      <c r="BR1561">
        <v>0</v>
      </c>
      <c r="BS1561">
        <v>0</v>
      </c>
      <c r="BT1561" s="17">
        <v>0</v>
      </c>
      <c r="BU1561">
        <v>0</v>
      </c>
      <c r="BV1561">
        <v>0</v>
      </c>
      <c r="BW1561">
        <v>0</v>
      </c>
      <c r="BX1561" s="17">
        <v>1</v>
      </c>
      <c r="BY1561">
        <v>0</v>
      </c>
      <c r="BZ1561">
        <v>0</v>
      </c>
      <c r="CA1561">
        <v>0</v>
      </c>
      <c r="CB1561">
        <v>0</v>
      </c>
      <c r="CC1561" s="17">
        <v>0</v>
      </c>
      <c r="CD1561">
        <v>1</v>
      </c>
      <c r="CE1561">
        <v>1</v>
      </c>
      <c r="CF1561">
        <v>0</v>
      </c>
      <c r="CG1561">
        <v>0</v>
      </c>
      <c r="CH1561">
        <v>0</v>
      </c>
      <c r="CI1561">
        <v>0</v>
      </c>
      <c r="CJ1561">
        <v>1</v>
      </c>
      <c r="CK1561">
        <v>0</v>
      </c>
      <c r="CL1561">
        <v>0</v>
      </c>
      <c r="CM1561">
        <v>0</v>
      </c>
      <c r="CN1561">
        <v>0</v>
      </c>
      <c r="CO1561" s="17">
        <v>0</v>
      </c>
      <c r="CP1561">
        <v>2.3879999999999999</v>
      </c>
      <c r="CQ1561">
        <v>389</v>
      </c>
      <c r="CR1561">
        <v>1</v>
      </c>
      <c r="CS1561">
        <v>0</v>
      </c>
      <c r="CT1561">
        <v>13</v>
      </c>
      <c r="CZ1561" s="33" t="s">
        <v>85</v>
      </c>
    </row>
    <row r="1562" spans="1:104" x14ac:dyDescent="0.25">
      <c r="A1562">
        <v>1561</v>
      </c>
      <c r="B1562">
        <v>99</v>
      </c>
      <c r="C1562" s="24" t="s">
        <v>4249</v>
      </c>
      <c r="D1562" s="12">
        <v>10.1</v>
      </c>
      <c r="E1562" s="13">
        <v>1.7</v>
      </c>
      <c r="F1562" s="7">
        <f t="shared" si="384"/>
        <v>5.9411764705882355</v>
      </c>
      <c r="G1562" s="7">
        <f t="shared" si="380"/>
        <v>8.4</v>
      </c>
      <c r="H1562" s="15">
        <f t="shared" si="381"/>
        <v>11.799999999999999</v>
      </c>
      <c r="I1562" s="11">
        <f t="shared" si="372"/>
        <v>3.9259286948929085E-2</v>
      </c>
      <c r="J1562" s="32">
        <f t="shared" si="373"/>
        <v>6.6079987933841036E-3</v>
      </c>
      <c r="K1562" s="32">
        <f t="shared" si="374"/>
        <v>151.33174676139396</v>
      </c>
      <c r="L1562" s="8">
        <v>0</v>
      </c>
      <c r="M1562" s="9">
        <v>1</v>
      </c>
      <c r="N1562" s="8">
        <v>0</v>
      </c>
      <c r="O1562" s="9">
        <v>0</v>
      </c>
      <c r="P1562" s="9">
        <v>0</v>
      </c>
      <c r="Q1562" s="9">
        <v>0</v>
      </c>
      <c r="R1562" s="9">
        <v>1</v>
      </c>
      <c r="S1562" s="8">
        <v>22871</v>
      </c>
      <c r="T1562" s="9">
        <v>4</v>
      </c>
      <c r="U1562" s="9">
        <f t="shared" si="382"/>
        <v>22866</v>
      </c>
      <c r="V1562" s="9">
        <f t="shared" si="383"/>
        <v>11</v>
      </c>
      <c r="W1562" s="7">
        <v>9.0500000000000007</v>
      </c>
      <c r="X1562" s="7">
        <f t="shared" si="385"/>
        <v>34.950000000000003</v>
      </c>
      <c r="Y1562" s="9">
        <v>1</v>
      </c>
      <c r="Z1562" s="9">
        <v>0</v>
      </c>
      <c r="AA1562" s="9">
        <v>1</v>
      </c>
      <c r="AB1562" s="9">
        <v>0</v>
      </c>
      <c r="AC1562" s="9">
        <v>0</v>
      </c>
      <c r="AD1562" s="29">
        <v>0</v>
      </c>
      <c r="AE1562" s="9">
        <v>0</v>
      </c>
      <c r="AF1562" s="9">
        <v>0</v>
      </c>
      <c r="AG1562" s="29">
        <v>1</v>
      </c>
      <c r="AH1562" s="9">
        <v>0</v>
      </c>
      <c r="AI1562" s="29">
        <v>1</v>
      </c>
      <c r="AJ1562" s="20">
        <v>1985</v>
      </c>
      <c r="AK1562" s="32" t="s">
        <v>98</v>
      </c>
      <c r="AL1562" s="32" t="s">
        <v>98</v>
      </c>
      <c r="AM1562" s="32" t="s">
        <v>98</v>
      </c>
      <c r="AN1562" s="42" t="s">
        <v>98</v>
      </c>
      <c r="AO1562" s="41">
        <v>1</v>
      </c>
      <c r="AP1562" s="17">
        <v>0</v>
      </c>
      <c r="AQ1562">
        <v>0.47</v>
      </c>
      <c r="AR1562" s="39">
        <v>0.53</v>
      </c>
      <c r="AS1562" t="s">
        <v>98</v>
      </c>
      <c r="AT1562" s="39" t="s">
        <v>98</v>
      </c>
      <c r="AU1562">
        <v>1</v>
      </c>
      <c r="AV1562" s="17">
        <v>0</v>
      </c>
      <c r="AW1562" t="s">
        <v>98</v>
      </c>
      <c r="AX1562" s="17" t="s">
        <v>98</v>
      </c>
      <c r="AY1562" s="17" t="s">
        <v>477</v>
      </c>
      <c r="AZ1562">
        <v>1</v>
      </c>
      <c r="BA1562">
        <v>0</v>
      </c>
      <c r="BB1562">
        <v>0</v>
      </c>
      <c r="BC1562">
        <v>0</v>
      </c>
      <c r="BD1562">
        <v>0</v>
      </c>
      <c r="BE1562">
        <v>0</v>
      </c>
      <c r="BF1562" s="17">
        <v>0</v>
      </c>
      <c r="BG1562">
        <v>1</v>
      </c>
      <c r="BH1562">
        <v>0</v>
      </c>
      <c r="BI1562" s="17">
        <v>0</v>
      </c>
      <c r="BJ1562">
        <v>15765</v>
      </c>
      <c r="BK1562">
        <v>3426</v>
      </c>
      <c r="BL1562" s="24">
        <v>50</v>
      </c>
      <c r="BM1562">
        <v>0</v>
      </c>
      <c r="BN1562">
        <v>0</v>
      </c>
      <c r="BO1562">
        <v>0</v>
      </c>
      <c r="BP1562">
        <v>0</v>
      </c>
      <c r="BQ1562">
        <v>0</v>
      </c>
      <c r="BR1562">
        <v>0</v>
      </c>
      <c r="BS1562">
        <v>0</v>
      </c>
      <c r="BT1562" s="17">
        <v>1</v>
      </c>
      <c r="BU1562">
        <v>0</v>
      </c>
      <c r="BV1562">
        <v>0</v>
      </c>
      <c r="BW1562">
        <v>0</v>
      </c>
      <c r="BX1562" s="17">
        <v>1</v>
      </c>
      <c r="BY1562">
        <v>0</v>
      </c>
      <c r="BZ1562">
        <v>0</v>
      </c>
      <c r="CA1562">
        <v>0</v>
      </c>
      <c r="CB1562">
        <v>0</v>
      </c>
      <c r="CC1562" s="17">
        <v>1</v>
      </c>
      <c r="CD1562">
        <v>1</v>
      </c>
      <c r="CE1562">
        <v>1</v>
      </c>
      <c r="CF1562">
        <v>0</v>
      </c>
      <c r="CG1562">
        <v>0</v>
      </c>
      <c r="CH1562">
        <v>0</v>
      </c>
      <c r="CI1562">
        <v>0</v>
      </c>
      <c r="CJ1562">
        <v>1</v>
      </c>
      <c r="CK1562">
        <v>0</v>
      </c>
      <c r="CL1562">
        <v>0</v>
      </c>
      <c r="CM1562">
        <v>0</v>
      </c>
      <c r="CN1562">
        <v>0</v>
      </c>
      <c r="CO1562" s="17">
        <v>0</v>
      </c>
      <c r="CP1562">
        <v>2.3879999999999999</v>
      </c>
      <c r="CQ1562">
        <v>389</v>
      </c>
      <c r="CR1562">
        <v>1</v>
      </c>
      <c r="CS1562">
        <v>0</v>
      </c>
      <c r="CT1562">
        <v>13</v>
      </c>
      <c r="CZ1562" s="33" t="s">
        <v>85</v>
      </c>
    </row>
    <row r="1563" spans="1:104" x14ac:dyDescent="0.25">
      <c r="A1563">
        <v>1562</v>
      </c>
      <c r="B1563">
        <v>99</v>
      </c>
      <c r="C1563" s="24" t="s">
        <v>4249</v>
      </c>
      <c r="D1563" s="12">
        <v>7.6</v>
      </c>
      <c r="E1563" s="13">
        <v>0.5</v>
      </c>
      <c r="F1563" s="7">
        <f t="shared" si="384"/>
        <v>15.2</v>
      </c>
      <c r="G1563" s="7">
        <f t="shared" si="380"/>
        <v>7.1</v>
      </c>
      <c r="H1563" s="15">
        <f t="shared" si="381"/>
        <v>8.1</v>
      </c>
      <c r="I1563" s="11">
        <f t="shared" si="372"/>
        <v>0.38922701041294622</v>
      </c>
      <c r="J1563" s="32">
        <f t="shared" si="373"/>
        <v>2.5607040158746461E-2</v>
      </c>
      <c r="K1563" s="32">
        <f t="shared" si="374"/>
        <v>39.051760523694703</v>
      </c>
      <c r="L1563" s="8">
        <v>0</v>
      </c>
      <c r="M1563" s="9">
        <v>1</v>
      </c>
      <c r="N1563" s="8">
        <v>0</v>
      </c>
      <c r="O1563" s="9">
        <v>0</v>
      </c>
      <c r="P1563" s="9">
        <v>0</v>
      </c>
      <c r="Q1563" s="9">
        <v>0</v>
      </c>
      <c r="R1563" s="9">
        <v>1</v>
      </c>
      <c r="S1563" s="8">
        <v>1299</v>
      </c>
      <c r="T1563" s="9">
        <v>4</v>
      </c>
      <c r="U1563" s="9">
        <f t="shared" si="382"/>
        <v>1294</v>
      </c>
      <c r="V1563" s="9">
        <f t="shared" si="383"/>
        <v>11</v>
      </c>
      <c r="W1563" s="7">
        <v>11.07</v>
      </c>
      <c r="X1563" s="7">
        <f t="shared" si="385"/>
        <v>32.93</v>
      </c>
      <c r="Y1563" s="9">
        <v>1</v>
      </c>
      <c r="Z1563" s="9">
        <v>0</v>
      </c>
      <c r="AA1563" s="9">
        <v>1</v>
      </c>
      <c r="AB1563" s="9">
        <v>0</v>
      </c>
      <c r="AC1563" s="9">
        <v>0</v>
      </c>
      <c r="AD1563" s="29">
        <v>0</v>
      </c>
      <c r="AE1563" s="9">
        <v>0</v>
      </c>
      <c r="AF1563" s="9">
        <v>0</v>
      </c>
      <c r="AG1563" s="29">
        <v>1</v>
      </c>
      <c r="AH1563" s="9">
        <v>0</v>
      </c>
      <c r="AI1563" s="29">
        <v>1</v>
      </c>
      <c r="AJ1563" s="20">
        <v>1985</v>
      </c>
      <c r="AK1563" s="32" t="s">
        <v>98</v>
      </c>
      <c r="AL1563" s="32" t="s">
        <v>98</v>
      </c>
      <c r="AM1563" s="32" t="s">
        <v>98</v>
      </c>
      <c r="AN1563" s="42" t="s">
        <v>98</v>
      </c>
      <c r="AO1563" s="41">
        <v>1</v>
      </c>
      <c r="AP1563" s="17">
        <v>0</v>
      </c>
      <c r="AQ1563">
        <v>0.48</v>
      </c>
      <c r="AR1563" s="39">
        <v>0.52</v>
      </c>
      <c r="AS1563" t="s">
        <v>98</v>
      </c>
      <c r="AT1563" s="39" t="s">
        <v>98</v>
      </c>
      <c r="AU1563">
        <v>1</v>
      </c>
      <c r="AV1563" s="17">
        <v>0</v>
      </c>
      <c r="AW1563" t="s">
        <v>98</v>
      </c>
      <c r="AX1563" s="17" t="s">
        <v>98</v>
      </c>
      <c r="AY1563" s="17" t="s">
        <v>540</v>
      </c>
      <c r="AZ1563">
        <v>1</v>
      </c>
      <c r="BA1563">
        <v>0</v>
      </c>
      <c r="BB1563">
        <v>0</v>
      </c>
      <c r="BC1563">
        <v>0</v>
      </c>
      <c r="BD1563">
        <v>0</v>
      </c>
      <c r="BE1563">
        <v>0</v>
      </c>
      <c r="BF1563" s="17">
        <v>0</v>
      </c>
      <c r="BG1563">
        <v>1</v>
      </c>
      <c r="BH1563">
        <v>0</v>
      </c>
      <c r="BI1563" s="17">
        <v>0</v>
      </c>
      <c r="BJ1563">
        <v>14533</v>
      </c>
      <c r="BK1563">
        <v>1132</v>
      </c>
      <c r="BL1563" s="24">
        <v>50</v>
      </c>
      <c r="BM1563">
        <v>1</v>
      </c>
      <c r="BN1563">
        <v>0</v>
      </c>
      <c r="BO1563">
        <v>0</v>
      </c>
      <c r="BP1563">
        <v>0</v>
      </c>
      <c r="BQ1563">
        <v>0</v>
      </c>
      <c r="BR1563">
        <v>0</v>
      </c>
      <c r="BS1563">
        <v>0</v>
      </c>
      <c r="BT1563" s="17">
        <v>0</v>
      </c>
      <c r="BU1563">
        <v>0</v>
      </c>
      <c r="BV1563">
        <v>0</v>
      </c>
      <c r="BW1563">
        <v>0</v>
      </c>
      <c r="BX1563" s="17">
        <v>1</v>
      </c>
      <c r="BY1563">
        <v>0</v>
      </c>
      <c r="BZ1563">
        <v>0</v>
      </c>
      <c r="CA1563">
        <v>0</v>
      </c>
      <c r="CB1563">
        <v>0</v>
      </c>
      <c r="CC1563" s="17">
        <v>0</v>
      </c>
      <c r="CD1563">
        <v>1</v>
      </c>
      <c r="CE1563">
        <v>1</v>
      </c>
      <c r="CF1563">
        <v>0</v>
      </c>
      <c r="CG1563">
        <v>0</v>
      </c>
      <c r="CH1563">
        <v>0</v>
      </c>
      <c r="CI1563">
        <v>0</v>
      </c>
      <c r="CJ1563">
        <v>1</v>
      </c>
      <c r="CK1563">
        <v>0</v>
      </c>
      <c r="CL1563">
        <v>0</v>
      </c>
      <c r="CM1563">
        <v>0</v>
      </c>
      <c r="CN1563">
        <v>0</v>
      </c>
      <c r="CO1563" s="17">
        <v>0</v>
      </c>
      <c r="CP1563">
        <v>2.3879999999999999</v>
      </c>
      <c r="CQ1563">
        <v>389</v>
      </c>
      <c r="CR1563">
        <v>1</v>
      </c>
      <c r="CS1563">
        <v>0</v>
      </c>
      <c r="CT1563">
        <v>13</v>
      </c>
      <c r="CZ1563" s="33" t="s">
        <v>85</v>
      </c>
    </row>
    <row r="1564" spans="1:104" x14ac:dyDescent="0.25">
      <c r="A1564">
        <v>1563</v>
      </c>
      <c r="B1564">
        <v>99</v>
      </c>
      <c r="C1564" s="24" t="s">
        <v>4249</v>
      </c>
      <c r="D1564" s="12">
        <v>11.3</v>
      </c>
      <c r="E1564" s="13">
        <v>9.1999999999999993</v>
      </c>
      <c r="F1564" s="7">
        <f t="shared" si="384"/>
        <v>1.2282608695652175</v>
      </c>
      <c r="G1564" s="7">
        <f t="shared" si="380"/>
        <v>2.1000000000000014</v>
      </c>
      <c r="H1564" s="15">
        <f t="shared" si="381"/>
        <v>20.5</v>
      </c>
      <c r="I1564" s="11">
        <f t="shared" si="372"/>
        <v>3.4124827273710558E-2</v>
      </c>
      <c r="J1564" s="32">
        <f t="shared" si="373"/>
        <v>2.7783045213994429E-2</v>
      </c>
      <c r="K1564" s="32">
        <f t="shared" si="374"/>
        <v>35.993174696929771</v>
      </c>
      <c r="L1564" s="8">
        <v>0</v>
      </c>
      <c r="M1564" s="9">
        <v>1</v>
      </c>
      <c r="N1564" s="8">
        <v>0</v>
      </c>
      <c r="O1564" s="9">
        <v>0</v>
      </c>
      <c r="P1564" s="9">
        <v>0</v>
      </c>
      <c r="Q1564" s="9">
        <v>0</v>
      </c>
      <c r="R1564" s="9">
        <v>1</v>
      </c>
      <c r="S1564" s="8">
        <v>1299</v>
      </c>
      <c r="T1564" s="9">
        <v>4</v>
      </c>
      <c r="U1564" s="9">
        <f t="shared" si="382"/>
        <v>1294</v>
      </c>
      <c r="V1564" s="9">
        <f t="shared" si="383"/>
        <v>11</v>
      </c>
      <c r="W1564" s="7">
        <v>11.07</v>
      </c>
      <c r="X1564" s="7">
        <f t="shared" si="385"/>
        <v>32.93</v>
      </c>
      <c r="Y1564" s="9">
        <v>1</v>
      </c>
      <c r="Z1564" s="9">
        <v>0</v>
      </c>
      <c r="AA1564" s="9">
        <v>1</v>
      </c>
      <c r="AB1564" s="9">
        <v>0</v>
      </c>
      <c r="AC1564" s="9">
        <v>0</v>
      </c>
      <c r="AD1564" s="29">
        <v>0</v>
      </c>
      <c r="AE1564" s="9">
        <v>0</v>
      </c>
      <c r="AF1564" s="9">
        <v>0</v>
      </c>
      <c r="AG1564" s="29">
        <v>1</v>
      </c>
      <c r="AH1564" s="9">
        <v>0</v>
      </c>
      <c r="AI1564" s="29">
        <v>1</v>
      </c>
      <c r="AJ1564" s="20">
        <v>1985</v>
      </c>
      <c r="AK1564" s="32" t="s">
        <v>98</v>
      </c>
      <c r="AL1564" s="32" t="s">
        <v>98</v>
      </c>
      <c r="AM1564" s="32" t="s">
        <v>98</v>
      </c>
      <c r="AN1564" s="42" t="s">
        <v>98</v>
      </c>
      <c r="AO1564" s="41">
        <v>1</v>
      </c>
      <c r="AP1564" s="17">
        <v>0</v>
      </c>
      <c r="AQ1564">
        <v>0.48</v>
      </c>
      <c r="AR1564" s="39">
        <v>0.52</v>
      </c>
      <c r="AS1564" t="s">
        <v>98</v>
      </c>
      <c r="AT1564" s="39" t="s">
        <v>98</v>
      </c>
      <c r="AU1564">
        <v>1</v>
      </c>
      <c r="AV1564" s="17">
        <v>0</v>
      </c>
      <c r="AW1564" t="s">
        <v>98</v>
      </c>
      <c r="AX1564" s="17" t="s">
        <v>98</v>
      </c>
      <c r="AY1564" s="17" t="s">
        <v>540</v>
      </c>
      <c r="AZ1564">
        <v>1</v>
      </c>
      <c r="BA1564">
        <v>0</v>
      </c>
      <c r="BB1564">
        <v>0</v>
      </c>
      <c r="BC1564">
        <v>0</v>
      </c>
      <c r="BD1564">
        <v>0</v>
      </c>
      <c r="BE1564">
        <v>0</v>
      </c>
      <c r="BF1564" s="17">
        <v>0</v>
      </c>
      <c r="BG1564">
        <v>1</v>
      </c>
      <c r="BH1564">
        <v>0</v>
      </c>
      <c r="BI1564" s="17">
        <v>0</v>
      </c>
      <c r="BJ1564">
        <v>14533</v>
      </c>
      <c r="BK1564">
        <v>1132</v>
      </c>
      <c r="BL1564" s="24">
        <v>50</v>
      </c>
      <c r="BM1564">
        <v>0</v>
      </c>
      <c r="BN1564">
        <v>0</v>
      </c>
      <c r="BO1564">
        <v>0</v>
      </c>
      <c r="BP1564">
        <v>0</v>
      </c>
      <c r="BQ1564">
        <v>0</v>
      </c>
      <c r="BR1564">
        <v>0</v>
      </c>
      <c r="BS1564">
        <v>0</v>
      </c>
      <c r="BT1564" s="17">
        <v>1</v>
      </c>
      <c r="BU1564">
        <v>0</v>
      </c>
      <c r="BV1564">
        <v>0</v>
      </c>
      <c r="BW1564">
        <v>0</v>
      </c>
      <c r="BX1564" s="17">
        <v>1</v>
      </c>
      <c r="BY1564">
        <v>0</v>
      </c>
      <c r="BZ1564">
        <v>0</v>
      </c>
      <c r="CA1564">
        <v>0</v>
      </c>
      <c r="CB1564">
        <v>0</v>
      </c>
      <c r="CC1564" s="17">
        <v>1</v>
      </c>
      <c r="CD1564">
        <v>1</v>
      </c>
      <c r="CE1564">
        <v>1</v>
      </c>
      <c r="CF1564">
        <v>0</v>
      </c>
      <c r="CG1564">
        <v>0</v>
      </c>
      <c r="CH1564">
        <v>0</v>
      </c>
      <c r="CI1564">
        <v>0</v>
      </c>
      <c r="CJ1564">
        <v>1</v>
      </c>
      <c r="CK1564">
        <v>0</v>
      </c>
      <c r="CL1564">
        <v>0</v>
      </c>
      <c r="CM1564">
        <v>0</v>
      </c>
      <c r="CN1564">
        <v>0</v>
      </c>
      <c r="CO1564" s="17">
        <v>0</v>
      </c>
      <c r="CP1564">
        <v>2.3879999999999999</v>
      </c>
      <c r="CQ1564">
        <v>389</v>
      </c>
      <c r="CR1564">
        <v>1</v>
      </c>
      <c r="CS1564">
        <v>0</v>
      </c>
      <c r="CT1564">
        <v>13</v>
      </c>
      <c r="CZ1564" s="33" t="s">
        <v>85</v>
      </c>
    </row>
    <row r="1565" spans="1:104" x14ac:dyDescent="0.25">
      <c r="A1565">
        <v>1564</v>
      </c>
      <c r="B1565">
        <v>99</v>
      </c>
      <c r="C1565" s="24" t="s">
        <v>4249</v>
      </c>
      <c r="D1565" s="12">
        <v>6.8</v>
      </c>
      <c r="E1565" s="13">
        <v>0.1</v>
      </c>
      <c r="F1565" s="7">
        <f t="shared" si="384"/>
        <v>68</v>
      </c>
      <c r="G1565" s="7">
        <f t="shared" si="380"/>
        <v>6.7</v>
      </c>
      <c r="H1565" s="15">
        <f t="shared" si="381"/>
        <v>6.8999999999999995</v>
      </c>
      <c r="I1565" s="11">
        <f t="shared" si="372"/>
        <v>0.38012561675860373</v>
      </c>
      <c r="J1565" s="32">
        <f t="shared" si="373"/>
        <v>5.5900825993912317E-3</v>
      </c>
      <c r="K1565" s="32">
        <f t="shared" si="374"/>
        <v>178.88823326311876</v>
      </c>
      <c r="L1565" s="8">
        <v>0</v>
      </c>
      <c r="M1565" s="9">
        <v>1</v>
      </c>
      <c r="N1565" s="8">
        <v>0</v>
      </c>
      <c r="O1565" s="9">
        <v>0</v>
      </c>
      <c r="P1565" s="9">
        <v>0</v>
      </c>
      <c r="Q1565" s="9">
        <v>0</v>
      </c>
      <c r="R1565" s="9">
        <v>1</v>
      </c>
      <c r="S1565" s="8">
        <v>27386</v>
      </c>
      <c r="T1565" s="9">
        <v>8</v>
      </c>
      <c r="U1565" s="9">
        <f t="shared" si="382"/>
        <v>27377</v>
      </c>
      <c r="V1565" s="9">
        <f t="shared" si="383"/>
        <v>11</v>
      </c>
      <c r="W1565" s="7">
        <v>11.07</v>
      </c>
      <c r="X1565" s="7">
        <f t="shared" si="385"/>
        <v>32.93</v>
      </c>
      <c r="Y1565" s="9">
        <v>1</v>
      </c>
      <c r="Z1565" s="9">
        <v>0</v>
      </c>
      <c r="AA1565" s="9">
        <v>1</v>
      </c>
      <c r="AB1565" s="9">
        <v>0</v>
      </c>
      <c r="AC1565" s="9">
        <v>0</v>
      </c>
      <c r="AD1565" s="29">
        <v>0</v>
      </c>
      <c r="AE1565" s="9">
        <v>0</v>
      </c>
      <c r="AF1565" s="9">
        <v>0</v>
      </c>
      <c r="AG1565" s="29">
        <v>1</v>
      </c>
      <c r="AH1565" s="9">
        <v>0</v>
      </c>
      <c r="AI1565" s="29">
        <v>1</v>
      </c>
      <c r="AJ1565" s="20">
        <v>1985</v>
      </c>
      <c r="AK1565" s="32" t="s">
        <v>98</v>
      </c>
      <c r="AL1565" s="32" t="s">
        <v>98</v>
      </c>
      <c r="AM1565" s="32" t="s">
        <v>98</v>
      </c>
      <c r="AN1565" s="42" t="s">
        <v>98</v>
      </c>
      <c r="AO1565" s="41">
        <v>1</v>
      </c>
      <c r="AP1565" s="17">
        <v>0</v>
      </c>
      <c r="AQ1565">
        <v>0.48</v>
      </c>
      <c r="AR1565" s="39">
        <v>0.52</v>
      </c>
      <c r="AS1565" t="s">
        <v>98</v>
      </c>
      <c r="AT1565" s="39" t="s">
        <v>98</v>
      </c>
      <c r="AU1565">
        <v>1</v>
      </c>
      <c r="AV1565" s="17">
        <v>0</v>
      </c>
      <c r="AW1565" t="s">
        <v>98</v>
      </c>
      <c r="AX1565" s="17" t="s">
        <v>98</v>
      </c>
      <c r="AY1565" s="17" t="s">
        <v>540</v>
      </c>
      <c r="AZ1565">
        <v>1</v>
      </c>
      <c r="BA1565">
        <v>0</v>
      </c>
      <c r="BB1565">
        <v>0</v>
      </c>
      <c r="BC1565">
        <v>0</v>
      </c>
      <c r="BD1565">
        <v>0</v>
      </c>
      <c r="BE1565">
        <v>0</v>
      </c>
      <c r="BF1565" s="17">
        <v>0</v>
      </c>
      <c r="BG1565">
        <v>1</v>
      </c>
      <c r="BH1565">
        <v>0</v>
      </c>
      <c r="BI1565" s="17">
        <v>0</v>
      </c>
      <c r="BJ1565">
        <v>14533</v>
      </c>
      <c r="BK1565">
        <v>1132</v>
      </c>
      <c r="BL1565" s="24">
        <v>50</v>
      </c>
      <c r="BM1565">
        <v>1</v>
      </c>
      <c r="BN1565">
        <v>0</v>
      </c>
      <c r="BO1565">
        <v>0</v>
      </c>
      <c r="BP1565">
        <v>0</v>
      </c>
      <c r="BQ1565">
        <v>0</v>
      </c>
      <c r="BR1565">
        <v>0</v>
      </c>
      <c r="BS1565">
        <v>0</v>
      </c>
      <c r="BT1565" s="17">
        <v>0</v>
      </c>
      <c r="BU1565">
        <v>0</v>
      </c>
      <c r="BV1565">
        <v>0</v>
      </c>
      <c r="BW1565">
        <v>0</v>
      </c>
      <c r="BX1565" s="17">
        <v>1</v>
      </c>
      <c r="BY1565">
        <v>0</v>
      </c>
      <c r="BZ1565">
        <v>0</v>
      </c>
      <c r="CA1565">
        <v>0</v>
      </c>
      <c r="CB1565">
        <v>0</v>
      </c>
      <c r="CC1565" s="17">
        <v>0</v>
      </c>
      <c r="CD1565">
        <v>1</v>
      </c>
      <c r="CE1565">
        <v>1</v>
      </c>
      <c r="CF1565">
        <v>0</v>
      </c>
      <c r="CG1565">
        <v>0</v>
      </c>
      <c r="CH1565">
        <v>0</v>
      </c>
      <c r="CI1565">
        <v>0</v>
      </c>
      <c r="CJ1565">
        <v>1</v>
      </c>
      <c r="CK1565">
        <v>0</v>
      </c>
      <c r="CL1565">
        <v>0</v>
      </c>
      <c r="CM1565">
        <v>0</v>
      </c>
      <c r="CN1565">
        <v>1</v>
      </c>
      <c r="CO1565" s="17">
        <v>0</v>
      </c>
      <c r="CP1565">
        <v>2.3879999999999999</v>
      </c>
      <c r="CQ1565">
        <v>389</v>
      </c>
      <c r="CR1565">
        <v>1</v>
      </c>
      <c r="CS1565">
        <v>0</v>
      </c>
      <c r="CT1565">
        <v>13</v>
      </c>
      <c r="CZ1565" s="33" t="s">
        <v>85</v>
      </c>
    </row>
    <row r="1566" spans="1:104" x14ac:dyDescent="0.25">
      <c r="A1566">
        <v>1565</v>
      </c>
      <c r="B1566">
        <v>99</v>
      </c>
      <c r="C1566" s="24" t="s">
        <v>4249</v>
      </c>
      <c r="D1566" s="12">
        <v>10.1</v>
      </c>
      <c r="E1566" s="13">
        <v>4.3</v>
      </c>
      <c r="F1566" s="7">
        <f t="shared" si="384"/>
        <v>2.3488372093023258</v>
      </c>
      <c r="G1566" s="7">
        <f t="shared" si="380"/>
        <v>5.8</v>
      </c>
      <c r="H1566" s="15">
        <f t="shared" si="381"/>
        <v>14.399999999999999</v>
      </c>
      <c r="I1566" s="11">
        <f t="shared" si="372"/>
        <v>1.4194373702412217E-2</v>
      </c>
      <c r="J1566" s="32">
        <f t="shared" si="373"/>
        <v>6.043149200036884E-3</v>
      </c>
      <c r="K1566" s="32">
        <f t="shared" si="374"/>
        <v>165.47663592252474</v>
      </c>
      <c r="L1566" s="8">
        <v>0</v>
      </c>
      <c r="M1566" s="9">
        <v>1</v>
      </c>
      <c r="N1566" s="8">
        <v>0</v>
      </c>
      <c r="O1566" s="9">
        <v>0</v>
      </c>
      <c r="P1566" s="9">
        <v>0</v>
      </c>
      <c r="Q1566" s="9">
        <v>0</v>
      </c>
      <c r="R1566" s="9">
        <v>1</v>
      </c>
      <c r="S1566" s="8">
        <v>27386</v>
      </c>
      <c r="T1566" s="9">
        <v>8</v>
      </c>
      <c r="U1566" s="9">
        <f t="shared" si="382"/>
        <v>27377</v>
      </c>
      <c r="V1566" s="9">
        <f t="shared" si="383"/>
        <v>11</v>
      </c>
      <c r="W1566" s="7">
        <v>11.07</v>
      </c>
      <c r="X1566" s="7">
        <f t="shared" si="385"/>
        <v>32.93</v>
      </c>
      <c r="Y1566" s="9">
        <v>1</v>
      </c>
      <c r="Z1566" s="9">
        <v>0</v>
      </c>
      <c r="AA1566" s="9">
        <v>1</v>
      </c>
      <c r="AB1566" s="9">
        <v>0</v>
      </c>
      <c r="AC1566" s="9">
        <v>0</v>
      </c>
      <c r="AD1566" s="29">
        <v>0</v>
      </c>
      <c r="AE1566" s="9">
        <v>0</v>
      </c>
      <c r="AF1566" s="9">
        <v>0</v>
      </c>
      <c r="AG1566" s="29">
        <v>1</v>
      </c>
      <c r="AH1566" s="9">
        <v>0</v>
      </c>
      <c r="AI1566" s="29">
        <v>1</v>
      </c>
      <c r="AJ1566" s="20">
        <v>1985</v>
      </c>
      <c r="AK1566" s="32" t="s">
        <v>98</v>
      </c>
      <c r="AL1566" s="32" t="s">
        <v>98</v>
      </c>
      <c r="AM1566" s="32" t="s">
        <v>98</v>
      </c>
      <c r="AN1566" s="42" t="s">
        <v>98</v>
      </c>
      <c r="AO1566" s="41">
        <v>1</v>
      </c>
      <c r="AP1566" s="17">
        <v>0</v>
      </c>
      <c r="AQ1566">
        <v>0.48</v>
      </c>
      <c r="AR1566" s="39">
        <v>0.52</v>
      </c>
      <c r="AS1566" t="s">
        <v>98</v>
      </c>
      <c r="AT1566" s="39" t="s">
        <v>98</v>
      </c>
      <c r="AU1566">
        <v>1</v>
      </c>
      <c r="AV1566" s="17">
        <v>0</v>
      </c>
      <c r="AW1566" t="s">
        <v>98</v>
      </c>
      <c r="AX1566" s="17" t="s">
        <v>98</v>
      </c>
      <c r="AY1566" s="17" t="s">
        <v>540</v>
      </c>
      <c r="AZ1566">
        <v>1</v>
      </c>
      <c r="BA1566">
        <v>0</v>
      </c>
      <c r="BB1566">
        <v>0</v>
      </c>
      <c r="BC1566">
        <v>0</v>
      </c>
      <c r="BD1566">
        <v>0</v>
      </c>
      <c r="BE1566">
        <v>0</v>
      </c>
      <c r="BF1566" s="17">
        <v>0</v>
      </c>
      <c r="BG1566">
        <v>1</v>
      </c>
      <c r="BH1566">
        <v>0</v>
      </c>
      <c r="BI1566" s="17">
        <v>0</v>
      </c>
      <c r="BJ1566">
        <v>14533</v>
      </c>
      <c r="BK1566">
        <v>1132</v>
      </c>
      <c r="BL1566" s="24">
        <v>50</v>
      </c>
      <c r="BM1566">
        <v>0</v>
      </c>
      <c r="BN1566">
        <v>0</v>
      </c>
      <c r="BO1566">
        <v>0</v>
      </c>
      <c r="BP1566">
        <v>0</v>
      </c>
      <c r="BQ1566">
        <v>0</v>
      </c>
      <c r="BR1566">
        <v>0</v>
      </c>
      <c r="BS1566">
        <v>0</v>
      </c>
      <c r="BT1566" s="17">
        <v>1</v>
      </c>
      <c r="BU1566">
        <v>0</v>
      </c>
      <c r="BV1566">
        <v>0</v>
      </c>
      <c r="BW1566">
        <v>0</v>
      </c>
      <c r="BX1566" s="17">
        <v>1</v>
      </c>
      <c r="BY1566">
        <v>0</v>
      </c>
      <c r="BZ1566">
        <v>0</v>
      </c>
      <c r="CA1566">
        <v>0</v>
      </c>
      <c r="CB1566">
        <v>0</v>
      </c>
      <c r="CC1566" s="17">
        <v>1</v>
      </c>
      <c r="CD1566">
        <v>1</v>
      </c>
      <c r="CE1566">
        <v>1</v>
      </c>
      <c r="CF1566">
        <v>0</v>
      </c>
      <c r="CG1566">
        <v>0</v>
      </c>
      <c r="CH1566">
        <v>0</v>
      </c>
      <c r="CI1566">
        <v>0</v>
      </c>
      <c r="CJ1566">
        <v>1</v>
      </c>
      <c r="CK1566">
        <v>0</v>
      </c>
      <c r="CL1566">
        <v>0</v>
      </c>
      <c r="CM1566">
        <v>0</v>
      </c>
      <c r="CN1566">
        <v>1</v>
      </c>
      <c r="CO1566" s="17">
        <v>0</v>
      </c>
      <c r="CP1566">
        <v>2.3879999999999999</v>
      </c>
      <c r="CQ1566">
        <v>389</v>
      </c>
      <c r="CR1566">
        <v>1</v>
      </c>
      <c r="CS1566">
        <v>0</v>
      </c>
      <c r="CT1566">
        <v>13</v>
      </c>
      <c r="CZ1566" s="33" t="s">
        <v>85</v>
      </c>
    </row>
    <row r="1567" spans="1:104" x14ac:dyDescent="0.25">
      <c r="A1567">
        <v>1566</v>
      </c>
      <c r="B1567">
        <v>99</v>
      </c>
      <c r="C1567" s="24" t="s">
        <v>4249</v>
      </c>
      <c r="D1567" s="12">
        <v>7.2</v>
      </c>
      <c r="E1567" s="13">
        <v>0.3</v>
      </c>
      <c r="F1567" s="7">
        <f t="shared" si="384"/>
        <v>24</v>
      </c>
      <c r="G1567" s="7">
        <f t="shared" si="380"/>
        <v>6.9</v>
      </c>
      <c r="H1567" s="15">
        <f t="shared" si="381"/>
        <v>7.5</v>
      </c>
      <c r="I1567" s="11">
        <f t="shared" si="372"/>
        <v>0.34962992804883902</v>
      </c>
      <c r="J1567" s="32">
        <f t="shared" si="373"/>
        <v>1.4567913668701625E-2</v>
      </c>
      <c r="K1567" s="32">
        <f t="shared" si="374"/>
        <v>68.64400920692205</v>
      </c>
      <c r="L1567" s="8">
        <v>0</v>
      </c>
      <c r="M1567" s="9">
        <v>1</v>
      </c>
      <c r="N1567" s="8">
        <v>0</v>
      </c>
      <c r="O1567" s="9">
        <v>0</v>
      </c>
      <c r="P1567" s="9">
        <v>0</v>
      </c>
      <c r="Q1567" s="9">
        <v>0</v>
      </c>
      <c r="R1567" s="9">
        <v>1</v>
      </c>
      <c r="S1567" s="8">
        <v>4142</v>
      </c>
      <c r="T1567" s="9">
        <v>5</v>
      </c>
      <c r="U1567" s="9">
        <f t="shared" si="382"/>
        <v>4136</v>
      </c>
      <c r="V1567" s="9">
        <f t="shared" si="383"/>
        <v>11</v>
      </c>
      <c r="W1567" s="7">
        <v>11.07</v>
      </c>
      <c r="X1567" s="7">
        <f t="shared" si="385"/>
        <v>32.93</v>
      </c>
      <c r="Y1567" s="9">
        <v>1</v>
      </c>
      <c r="Z1567" s="9">
        <v>0</v>
      </c>
      <c r="AA1567" s="9">
        <v>1</v>
      </c>
      <c r="AB1567" s="9">
        <v>0</v>
      </c>
      <c r="AC1567" s="9">
        <v>0</v>
      </c>
      <c r="AD1567" s="29">
        <v>0</v>
      </c>
      <c r="AE1567" s="9">
        <v>0</v>
      </c>
      <c r="AF1567" s="9">
        <v>0</v>
      </c>
      <c r="AG1567" s="29">
        <v>1</v>
      </c>
      <c r="AH1567" s="9">
        <v>0</v>
      </c>
      <c r="AI1567" s="29">
        <v>1</v>
      </c>
      <c r="AJ1567" s="20">
        <v>1985</v>
      </c>
      <c r="AK1567" s="32" t="s">
        <v>98</v>
      </c>
      <c r="AL1567" s="32" t="s">
        <v>98</v>
      </c>
      <c r="AM1567" s="32" t="s">
        <v>98</v>
      </c>
      <c r="AN1567" s="42" t="s">
        <v>98</v>
      </c>
      <c r="AO1567" s="41">
        <v>1</v>
      </c>
      <c r="AP1567" s="17">
        <v>0</v>
      </c>
      <c r="AQ1567">
        <v>0.48</v>
      </c>
      <c r="AR1567" s="39">
        <v>0.52</v>
      </c>
      <c r="AS1567" t="s">
        <v>98</v>
      </c>
      <c r="AT1567" s="39" t="s">
        <v>98</v>
      </c>
      <c r="AU1567">
        <v>1</v>
      </c>
      <c r="AV1567" s="17">
        <v>0</v>
      </c>
      <c r="AW1567" t="s">
        <v>98</v>
      </c>
      <c r="AX1567" s="17" t="s">
        <v>98</v>
      </c>
      <c r="AY1567" s="17" t="s">
        <v>540</v>
      </c>
      <c r="AZ1567">
        <v>1</v>
      </c>
      <c r="BA1567">
        <v>0</v>
      </c>
      <c r="BB1567">
        <v>0</v>
      </c>
      <c r="BC1567">
        <v>0</v>
      </c>
      <c r="BD1567">
        <v>0</v>
      </c>
      <c r="BE1567">
        <v>0</v>
      </c>
      <c r="BF1567" s="17">
        <v>0</v>
      </c>
      <c r="BG1567">
        <v>1</v>
      </c>
      <c r="BH1567">
        <v>0</v>
      </c>
      <c r="BI1567" s="17">
        <v>0</v>
      </c>
      <c r="BJ1567">
        <v>14533</v>
      </c>
      <c r="BK1567">
        <v>1132</v>
      </c>
      <c r="BL1567" s="24">
        <v>50</v>
      </c>
      <c r="BM1567">
        <v>1</v>
      </c>
      <c r="BN1567">
        <v>0</v>
      </c>
      <c r="BO1567">
        <v>0</v>
      </c>
      <c r="BP1567">
        <v>0</v>
      </c>
      <c r="BQ1567">
        <v>0</v>
      </c>
      <c r="BR1567">
        <v>0</v>
      </c>
      <c r="BS1567">
        <v>0</v>
      </c>
      <c r="BT1567" s="17">
        <v>1</v>
      </c>
      <c r="BU1567">
        <v>0</v>
      </c>
      <c r="BV1567">
        <v>0</v>
      </c>
      <c r="BW1567">
        <v>0</v>
      </c>
      <c r="BX1567" s="17">
        <v>1</v>
      </c>
      <c r="BY1567">
        <v>0</v>
      </c>
      <c r="BZ1567">
        <v>0</v>
      </c>
      <c r="CA1567">
        <v>0</v>
      </c>
      <c r="CB1567">
        <v>0</v>
      </c>
      <c r="CC1567" s="17">
        <v>1</v>
      </c>
      <c r="CD1567">
        <v>1</v>
      </c>
      <c r="CE1567">
        <v>1</v>
      </c>
      <c r="CF1567">
        <v>0</v>
      </c>
      <c r="CG1567">
        <v>0</v>
      </c>
      <c r="CH1567">
        <v>0</v>
      </c>
      <c r="CI1567">
        <v>0</v>
      </c>
      <c r="CJ1567">
        <v>1</v>
      </c>
      <c r="CK1567">
        <v>0</v>
      </c>
      <c r="CL1567">
        <v>0</v>
      </c>
      <c r="CM1567">
        <v>0</v>
      </c>
      <c r="CN1567">
        <v>1</v>
      </c>
      <c r="CO1567" s="17">
        <v>0</v>
      </c>
      <c r="CP1567">
        <v>2.3879999999999999</v>
      </c>
      <c r="CQ1567">
        <v>389</v>
      </c>
      <c r="CR1567">
        <v>1</v>
      </c>
      <c r="CS1567">
        <v>0</v>
      </c>
      <c r="CT1567">
        <v>13</v>
      </c>
      <c r="CZ1567" s="33" t="s">
        <v>85</v>
      </c>
    </row>
    <row r="1568" spans="1:104" x14ac:dyDescent="0.25">
      <c r="A1568">
        <v>1567</v>
      </c>
      <c r="B1568">
        <v>99</v>
      </c>
      <c r="C1568" s="24" t="s">
        <v>4249</v>
      </c>
      <c r="D1568" s="12">
        <v>9.4</v>
      </c>
      <c r="E1568" s="13">
        <v>3.3</v>
      </c>
      <c r="F1568" s="7">
        <f t="shared" si="384"/>
        <v>2.8484848484848486</v>
      </c>
      <c r="G1568" s="7">
        <f t="shared" si="380"/>
        <v>6.1000000000000005</v>
      </c>
      <c r="H1568" s="15">
        <f t="shared" si="381"/>
        <v>12.7</v>
      </c>
      <c r="I1568" s="11">
        <f t="shared" si="372"/>
        <v>4.4253790861438054E-2</v>
      </c>
      <c r="J1568" s="32">
        <f t="shared" si="373"/>
        <v>1.5535905302419741E-2</v>
      </c>
      <c r="K1568" s="32">
        <f t="shared" si="374"/>
        <v>64.367024678262453</v>
      </c>
      <c r="L1568" s="8">
        <v>0</v>
      </c>
      <c r="M1568" s="9">
        <v>1</v>
      </c>
      <c r="N1568" s="8">
        <v>0</v>
      </c>
      <c r="O1568" s="9">
        <v>0</v>
      </c>
      <c r="P1568" s="9">
        <v>0</v>
      </c>
      <c r="Q1568" s="9">
        <v>0</v>
      </c>
      <c r="R1568" s="9">
        <v>1</v>
      </c>
      <c r="S1568" s="8">
        <v>4142</v>
      </c>
      <c r="T1568" s="9">
        <v>6</v>
      </c>
      <c r="U1568" s="9">
        <f t="shared" si="382"/>
        <v>4135</v>
      </c>
      <c r="V1568" s="9">
        <f t="shared" si="383"/>
        <v>11</v>
      </c>
      <c r="W1568" s="7">
        <v>11.07</v>
      </c>
      <c r="X1568" s="7">
        <f t="shared" si="385"/>
        <v>32.93</v>
      </c>
      <c r="Y1568" s="9">
        <v>1</v>
      </c>
      <c r="Z1568" s="9">
        <v>0</v>
      </c>
      <c r="AA1568" s="9">
        <v>1</v>
      </c>
      <c r="AB1568" s="9">
        <v>0</v>
      </c>
      <c r="AC1568" s="9">
        <v>0</v>
      </c>
      <c r="AD1568" s="29">
        <v>0</v>
      </c>
      <c r="AE1568" s="9">
        <v>0</v>
      </c>
      <c r="AF1568" s="9">
        <v>0</v>
      </c>
      <c r="AG1568" s="29">
        <v>1</v>
      </c>
      <c r="AH1568" s="9">
        <v>0</v>
      </c>
      <c r="AI1568" s="29">
        <v>1</v>
      </c>
      <c r="AJ1568" s="20">
        <v>1985</v>
      </c>
      <c r="AK1568" s="32" t="s">
        <v>98</v>
      </c>
      <c r="AL1568" s="32" t="s">
        <v>98</v>
      </c>
      <c r="AM1568" s="32" t="s">
        <v>98</v>
      </c>
      <c r="AN1568" s="42" t="s">
        <v>98</v>
      </c>
      <c r="AO1568" s="41">
        <v>1</v>
      </c>
      <c r="AP1568" s="17">
        <v>0</v>
      </c>
      <c r="AQ1568">
        <v>0.48</v>
      </c>
      <c r="AR1568" s="39">
        <v>0.52</v>
      </c>
      <c r="AS1568" t="s">
        <v>98</v>
      </c>
      <c r="AT1568" s="39" t="s">
        <v>98</v>
      </c>
      <c r="AU1568">
        <v>1</v>
      </c>
      <c r="AV1568" s="17">
        <v>0</v>
      </c>
      <c r="AW1568" t="s">
        <v>98</v>
      </c>
      <c r="AX1568" s="17" t="s">
        <v>98</v>
      </c>
      <c r="AY1568" s="17" t="s">
        <v>540</v>
      </c>
      <c r="AZ1568">
        <v>1</v>
      </c>
      <c r="BA1568">
        <v>0</v>
      </c>
      <c r="BB1568">
        <v>0</v>
      </c>
      <c r="BC1568">
        <v>0</v>
      </c>
      <c r="BD1568">
        <v>0</v>
      </c>
      <c r="BE1568">
        <v>0</v>
      </c>
      <c r="BF1568" s="17">
        <v>0</v>
      </c>
      <c r="BG1568">
        <v>1</v>
      </c>
      <c r="BH1568">
        <v>0</v>
      </c>
      <c r="BI1568" s="17">
        <v>0</v>
      </c>
      <c r="BJ1568">
        <v>14533</v>
      </c>
      <c r="BK1568">
        <v>1132</v>
      </c>
      <c r="BL1568" s="24">
        <v>50</v>
      </c>
      <c r="BM1568">
        <v>0</v>
      </c>
      <c r="BN1568">
        <v>0</v>
      </c>
      <c r="BO1568">
        <v>0</v>
      </c>
      <c r="BP1568">
        <v>0</v>
      </c>
      <c r="BQ1568">
        <v>0</v>
      </c>
      <c r="BR1568">
        <v>0</v>
      </c>
      <c r="BS1568">
        <v>0</v>
      </c>
      <c r="BT1568" s="17">
        <v>1</v>
      </c>
      <c r="BU1568">
        <v>0</v>
      </c>
      <c r="BV1568">
        <v>0</v>
      </c>
      <c r="BW1568">
        <v>0</v>
      </c>
      <c r="BX1568" s="17">
        <v>1</v>
      </c>
      <c r="BY1568">
        <v>0</v>
      </c>
      <c r="BZ1568">
        <v>0</v>
      </c>
      <c r="CA1568">
        <v>0</v>
      </c>
      <c r="CB1568">
        <v>0</v>
      </c>
      <c r="CC1568" s="17">
        <v>1</v>
      </c>
      <c r="CD1568">
        <v>1</v>
      </c>
      <c r="CE1568">
        <v>1</v>
      </c>
      <c r="CF1568">
        <v>0</v>
      </c>
      <c r="CG1568">
        <v>0</v>
      </c>
      <c r="CH1568">
        <v>0</v>
      </c>
      <c r="CI1568">
        <v>0</v>
      </c>
      <c r="CJ1568">
        <v>1</v>
      </c>
      <c r="CK1568">
        <v>0</v>
      </c>
      <c r="CL1568">
        <v>0</v>
      </c>
      <c r="CM1568">
        <v>0</v>
      </c>
      <c r="CN1568">
        <v>1</v>
      </c>
      <c r="CO1568" s="17">
        <v>0</v>
      </c>
      <c r="CP1568">
        <v>2.3879999999999999</v>
      </c>
      <c r="CQ1568">
        <v>389</v>
      </c>
      <c r="CR1568">
        <v>1</v>
      </c>
      <c r="CS1568">
        <v>0</v>
      </c>
      <c r="CT1568">
        <v>13</v>
      </c>
      <c r="CZ1568" s="33" t="s">
        <v>85</v>
      </c>
    </row>
    <row r="1569" spans="1:104" x14ac:dyDescent="0.25">
      <c r="A1569">
        <v>1568</v>
      </c>
      <c r="B1569">
        <v>99</v>
      </c>
      <c r="C1569" s="24" t="s">
        <v>4249</v>
      </c>
      <c r="D1569" s="12">
        <v>9.6</v>
      </c>
      <c r="E1569" s="13">
        <v>3.4</v>
      </c>
      <c r="F1569" s="7">
        <f t="shared" si="384"/>
        <v>2.8235294117647061</v>
      </c>
      <c r="G1569" s="7">
        <f t="shared" si="380"/>
        <v>6.1999999999999993</v>
      </c>
      <c r="H1569" s="15">
        <f t="shared" si="381"/>
        <v>13</v>
      </c>
      <c r="I1569" s="11">
        <f t="shared" si="372"/>
        <v>4.3866834911363485E-2</v>
      </c>
      <c r="J1569" s="32">
        <f t="shared" si="373"/>
        <v>1.5536170697774569E-2</v>
      </c>
      <c r="K1569" s="32">
        <f t="shared" si="374"/>
        <v>64.365925133871116</v>
      </c>
      <c r="L1569" s="8">
        <v>0</v>
      </c>
      <c r="M1569" s="9">
        <v>1</v>
      </c>
      <c r="N1569" s="8">
        <v>0</v>
      </c>
      <c r="O1569" s="9">
        <v>0</v>
      </c>
      <c r="P1569" s="9">
        <v>0</v>
      </c>
      <c r="Q1569" s="9">
        <v>0</v>
      </c>
      <c r="R1569" s="9">
        <v>1</v>
      </c>
      <c r="S1569" s="8">
        <v>4142</v>
      </c>
      <c r="T1569" s="9">
        <v>6</v>
      </c>
      <c r="U1569" s="9">
        <f t="shared" si="382"/>
        <v>4135</v>
      </c>
      <c r="V1569" s="9">
        <f t="shared" si="383"/>
        <v>11</v>
      </c>
      <c r="W1569" s="7">
        <v>11.07</v>
      </c>
      <c r="X1569" s="7">
        <f t="shared" si="385"/>
        <v>32.93</v>
      </c>
      <c r="Y1569" s="9">
        <v>1</v>
      </c>
      <c r="Z1569" s="9">
        <v>0</v>
      </c>
      <c r="AA1569" s="9">
        <v>1</v>
      </c>
      <c r="AB1569" s="9">
        <v>0</v>
      </c>
      <c r="AC1569" s="9">
        <v>0</v>
      </c>
      <c r="AD1569" s="29">
        <v>0</v>
      </c>
      <c r="AE1569" s="9">
        <v>0</v>
      </c>
      <c r="AF1569" s="9">
        <v>0</v>
      </c>
      <c r="AG1569" s="29">
        <v>1</v>
      </c>
      <c r="AH1569" s="9">
        <v>0</v>
      </c>
      <c r="AI1569" s="29">
        <v>1</v>
      </c>
      <c r="AJ1569" s="20">
        <v>1985</v>
      </c>
      <c r="AK1569" s="32" t="s">
        <v>98</v>
      </c>
      <c r="AL1569" s="32" t="s">
        <v>98</v>
      </c>
      <c r="AM1569" s="32" t="s">
        <v>98</v>
      </c>
      <c r="AN1569" s="42" t="s">
        <v>98</v>
      </c>
      <c r="AO1569" s="41">
        <v>1</v>
      </c>
      <c r="AP1569" s="17">
        <v>0</v>
      </c>
      <c r="AQ1569">
        <v>0.48</v>
      </c>
      <c r="AR1569" s="39">
        <v>0.52</v>
      </c>
      <c r="AS1569" t="s">
        <v>98</v>
      </c>
      <c r="AT1569" s="39" t="s">
        <v>98</v>
      </c>
      <c r="AU1569">
        <v>1</v>
      </c>
      <c r="AV1569" s="17">
        <v>0</v>
      </c>
      <c r="AW1569" t="s">
        <v>98</v>
      </c>
      <c r="AX1569" s="17" t="s">
        <v>98</v>
      </c>
      <c r="AY1569" s="17" t="s">
        <v>540</v>
      </c>
      <c r="AZ1569">
        <v>1</v>
      </c>
      <c r="BA1569">
        <v>0</v>
      </c>
      <c r="BB1569">
        <v>0</v>
      </c>
      <c r="BC1569">
        <v>0</v>
      </c>
      <c r="BD1569">
        <v>0</v>
      </c>
      <c r="BE1569">
        <v>0</v>
      </c>
      <c r="BF1569" s="17">
        <v>0</v>
      </c>
      <c r="BG1569">
        <v>1</v>
      </c>
      <c r="BH1569">
        <v>0</v>
      </c>
      <c r="BI1569" s="17">
        <v>0</v>
      </c>
      <c r="BJ1569">
        <v>14533</v>
      </c>
      <c r="BK1569">
        <v>1132</v>
      </c>
      <c r="BL1569" s="24">
        <v>50</v>
      </c>
      <c r="BM1569">
        <v>0</v>
      </c>
      <c r="BN1569">
        <v>0</v>
      </c>
      <c r="BO1569">
        <v>0</v>
      </c>
      <c r="BP1569">
        <v>0</v>
      </c>
      <c r="BQ1569">
        <v>0</v>
      </c>
      <c r="BR1569">
        <v>0</v>
      </c>
      <c r="BS1569">
        <v>0</v>
      </c>
      <c r="BT1569" s="17">
        <v>1</v>
      </c>
      <c r="BU1569">
        <v>0</v>
      </c>
      <c r="BV1569">
        <v>0</v>
      </c>
      <c r="BW1569">
        <v>0</v>
      </c>
      <c r="BX1569" s="17">
        <v>1</v>
      </c>
      <c r="BY1569">
        <v>0</v>
      </c>
      <c r="BZ1569">
        <v>0</v>
      </c>
      <c r="CA1569">
        <v>0</v>
      </c>
      <c r="CB1569">
        <v>0</v>
      </c>
      <c r="CC1569" s="17">
        <v>1</v>
      </c>
      <c r="CD1569">
        <v>1</v>
      </c>
      <c r="CE1569">
        <v>1</v>
      </c>
      <c r="CF1569">
        <v>0</v>
      </c>
      <c r="CG1569">
        <v>0</v>
      </c>
      <c r="CH1569">
        <v>0</v>
      </c>
      <c r="CI1569">
        <v>0</v>
      </c>
      <c r="CJ1569">
        <v>1</v>
      </c>
      <c r="CK1569">
        <v>0</v>
      </c>
      <c r="CL1569">
        <v>0</v>
      </c>
      <c r="CM1569">
        <v>0</v>
      </c>
      <c r="CN1569">
        <v>1</v>
      </c>
      <c r="CO1569" s="17">
        <v>0</v>
      </c>
      <c r="CP1569">
        <v>2.3879999999999999</v>
      </c>
      <c r="CQ1569">
        <v>389</v>
      </c>
      <c r="CR1569">
        <v>1</v>
      </c>
      <c r="CS1569">
        <v>0</v>
      </c>
      <c r="CT1569">
        <v>13</v>
      </c>
      <c r="CZ1569" s="33" t="s">
        <v>85</v>
      </c>
    </row>
    <row r="1570" spans="1:104" x14ac:dyDescent="0.25">
      <c r="A1570">
        <v>1569</v>
      </c>
      <c r="B1570">
        <v>99</v>
      </c>
      <c r="C1570" s="24" t="s">
        <v>4249</v>
      </c>
      <c r="D1570" s="12">
        <v>8.6999999999999993</v>
      </c>
      <c r="E1570" s="13">
        <v>2.7</v>
      </c>
      <c r="F1570" s="7">
        <f t="shared" si="384"/>
        <v>3.2222222222222219</v>
      </c>
      <c r="G1570" s="7">
        <f t="shared" si="380"/>
        <v>5.9999999999999991</v>
      </c>
      <c r="H1570" s="15">
        <f t="shared" si="381"/>
        <v>11.399999999999999</v>
      </c>
      <c r="I1570" s="11">
        <f t="shared" si="372"/>
        <v>5.0052475479371354E-2</v>
      </c>
      <c r="J1570" s="32">
        <f t="shared" si="373"/>
        <v>1.5533526872908354E-2</v>
      </c>
      <c r="K1570" s="32">
        <f t="shared" si="374"/>
        <v>64.37688029137</v>
      </c>
      <c r="L1570" s="8">
        <v>0</v>
      </c>
      <c r="M1570" s="9">
        <v>1</v>
      </c>
      <c r="N1570" s="8">
        <v>0</v>
      </c>
      <c r="O1570" s="9">
        <v>0</v>
      </c>
      <c r="P1570" s="9">
        <v>0</v>
      </c>
      <c r="Q1570" s="9">
        <v>0</v>
      </c>
      <c r="R1570" s="9">
        <v>1</v>
      </c>
      <c r="S1570" s="8">
        <v>4142</v>
      </c>
      <c r="T1570" s="9">
        <v>7</v>
      </c>
      <c r="U1570" s="9">
        <f t="shared" si="382"/>
        <v>4134</v>
      </c>
      <c r="V1570" s="9">
        <f t="shared" si="383"/>
        <v>11</v>
      </c>
      <c r="W1570" s="7">
        <v>11.07</v>
      </c>
      <c r="X1570" s="7">
        <f t="shared" si="385"/>
        <v>32.93</v>
      </c>
      <c r="Y1570" s="9">
        <v>1</v>
      </c>
      <c r="Z1570" s="9">
        <v>0</v>
      </c>
      <c r="AA1570" s="9">
        <v>1</v>
      </c>
      <c r="AB1570" s="9">
        <v>0</v>
      </c>
      <c r="AC1570" s="9">
        <v>0</v>
      </c>
      <c r="AD1570" s="29">
        <v>0</v>
      </c>
      <c r="AE1570" s="9">
        <v>0</v>
      </c>
      <c r="AF1570" s="9">
        <v>0</v>
      </c>
      <c r="AG1570" s="29">
        <v>1</v>
      </c>
      <c r="AH1570" s="9">
        <v>0</v>
      </c>
      <c r="AI1570" s="29">
        <v>1</v>
      </c>
      <c r="AJ1570" s="20">
        <v>1985</v>
      </c>
      <c r="AK1570" s="32" t="s">
        <v>98</v>
      </c>
      <c r="AL1570" s="32" t="s">
        <v>98</v>
      </c>
      <c r="AM1570" s="32" t="s">
        <v>98</v>
      </c>
      <c r="AN1570" s="42" t="s">
        <v>98</v>
      </c>
      <c r="AO1570" s="41">
        <v>1</v>
      </c>
      <c r="AP1570" s="17">
        <v>0</v>
      </c>
      <c r="AQ1570">
        <v>0.48</v>
      </c>
      <c r="AR1570" s="39">
        <v>0.52</v>
      </c>
      <c r="AS1570" t="s">
        <v>98</v>
      </c>
      <c r="AT1570" s="39" t="s">
        <v>98</v>
      </c>
      <c r="AU1570">
        <v>1</v>
      </c>
      <c r="AV1570" s="17">
        <v>0</v>
      </c>
      <c r="AW1570" t="s">
        <v>98</v>
      </c>
      <c r="AX1570" s="17" t="s">
        <v>98</v>
      </c>
      <c r="AY1570" s="17" t="s">
        <v>540</v>
      </c>
      <c r="AZ1570">
        <v>1</v>
      </c>
      <c r="BA1570">
        <v>0</v>
      </c>
      <c r="BB1570">
        <v>0</v>
      </c>
      <c r="BC1570">
        <v>0</v>
      </c>
      <c r="BD1570">
        <v>0</v>
      </c>
      <c r="BE1570">
        <v>0</v>
      </c>
      <c r="BF1570" s="17">
        <v>0</v>
      </c>
      <c r="BG1570">
        <v>1</v>
      </c>
      <c r="BH1570">
        <v>0</v>
      </c>
      <c r="BI1570" s="17">
        <v>0</v>
      </c>
      <c r="BJ1570">
        <v>14533</v>
      </c>
      <c r="BK1570">
        <v>1132</v>
      </c>
      <c r="BL1570" s="24">
        <v>50</v>
      </c>
      <c r="BM1570">
        <v>0</v>
      </c>
      <c r="BN1570">
        <v>0</v>
      </c>
      <c r="BO1570">
        <v>0</v>
      </c>
      <c r="BP1570">
        <v>0</v>
      </c>
      <c r="BQ1570">
        <v>0</v>
      </c>
      <c r="BR1570">
        <v>0</v>
      </c>
      <c r="BS1570">
        <v>0</v>
      </c>
      <c r="BT1570" s="17">
        <v>1</v>
      </c>
      <c r="BU1570">
        <v>0</v>
      </c>
      <c r="BV1570">
        <v>0</v>
      </c>
      <c r="BW1570">
        <v>0</v>
      </c>
      <c r="BX1570" s="17">
        <v>1</v>
      </c>
      <c r="BY1570">
        <v>0</v>
      </c>
      <c r="BZ1570">
        <v>0</v>
      </c>
      <c r="CA1570">
        <v>0</v>
      </c>
      <c r="CB1570">
        <v>0</v>
      </c>
      <c r="CC1570" s="17">
        <v>1</v>
      </c>
      <c r="CD1570">
        <v>1</v>
      </c>
      <c r="CE1570">
        <v>1</v>
      </c>
      <c r="CF1570">
        <v>0</v>
      </c>
      <c r="CG1570">
        <v>0</v>
      </c>
      <c r="CH1570">
        <v>0</v>
      </c>
      <c r="CI1570">
        <v>0</v>
      </c>
      <c r="CJ1570">
        <v>1</v>
      </c>
      <c r="CK1570">
        <v>0</v>
      </c>
      <c r="CL1570">
        <v>0</v>
      </c>
      <c r="CM1570">
        <v>0</v>
      </c>
      <c r="CN1570">
        <v>1</v>
      </c>
      <c r="CO1570" s="17">
        <v>0</v>
      </c>
      <c r="CP1570">
        <v>2.3879999999999999</v>
      </c>
      <c r="CQ1570">
        <v>389</v>
      </c>
      <c r="CR1570">
        <v>1</v>
      </c>
      <c r="CS1570">
        <v>0</v>
      </c>
      <c r="CT1570">
        <v>13</v>
      </c>
      <c r="CZ1570" s="33" t="s">
        <v>85</v>
      </c>
    </row>
    <row r="1571" spans="1:104" x14ac:dyDescent="0.25">
      <c r="A1571">
        <v>1570</v>
      </c>
      <c r="B1571">
        <v>99</v>
      </c>
      <c r="C1571" s="24" t="s">
        <v>4249</v>
      </c>
      <c r="D1571" s="12">
        <v>16.2</v>
      </c>
      <c r="E1571" s="13">
        <v>5.5</v>
      </c>
      <c r="F1571" s="7">
        <f t="shared" si="384"/>
        <v>2.9454545454545453</v>
      </c>
      <c r="G1571" s="7">
        <f t="shared" si="380"/>
        <v>10.7</v>
      </c>
      <c r="H1571" s="15">
        <f t="shared" si="381"/>
        <v>21.7</v>
      </c>
      <c r="I1571" s="11">
        <f t="shared" si="372"/>
        <v>4.5757200490385806E-2</v>
      </c>
      <c r="J1571" s="32">
        <f t="shared" si="373"/>
        <v>1.5534852018340862E-2</v>
      </c>
      <c r="K1571" s="32">
        <f t="shared" si="374"/>
        <v>64.371388850011144</v>
      </c>
      <c r="L1571" s="8">
        <v>0</v>
      </c>
      <c r="M1571" s="9">
        <v>1</v>
      </c>
      <c r="N1571" s="8">
        <v>0</v>
      </c>
      <c r="O1571" s="9">
        <v>0</v>
      </c>
      <c r="P1571" s="9">
        <v>0</v>
      </c>
      <c r="Q1571" s="9">
        <v>0</v>
      </c>
      <c r="R1571" s="9">
        <v>1</v>
      </c>
      <c r="S1571" s="8">
        <v>4142</v>
      </c>
      <c r="T1571" s="9">
        <v>6</v>
      </c>
      <c r="U1571" s="9">
        <f t="shared" si="382"/>
        <v>4135</v>
      </c>
      <c r="V1571" s="9">
        <f t="shared" si="383"/>
        <v>11</v>
      </c>
      <c r="W1571" s="7">
        <v>11.07</v>
      </c>
      <c r="X1571" s="7">
        <f t="shared" si="385"/>
        <v>32.93</v>
      </c>
      <c r="Y1571" s="9">
        <v>1</v>
      </c>
      <c r="Z1571" s="9">
        <v>0</v>
      </c>
      <c r="AA1571" s="9">
        <v>1</v>
      </c>
      <c r="AB1571" s="9">
        <v>0</v>
      </c>
      <c r="AC1571" s="9">
        <v>0</v>
      </c>
      <c r="AD1571" s="29">
        <v>0</v>
      </c>
      <c r="AE1571" s="9">
        <v>0</v>
      </c>
      <c r="AF1571" s="9">
        <v>0</v>
      </c>
      <c r="AG1571" s="29">
        <v>1</v>
      </c>
      <c r="AH1571" s="9">
        <v>0</v>
      </c>
      <c r="AI1571" s="29">
        <v>1</v>
      </c>
      <c r="AJ1571" s="20">
        <v>1985</v>
      </c>
      <c r="AK1571" s="32" t="s">
        <v>98</v>
      </c>
      <c r="AL1571" s="32" t="s">
        <v>98</v>
      </c>
      <c r="AM1571" s="32" t="s">
        <v>98</v>
      </c>
      <c r="AN1571" s="42" t="s">
        <v>98</v>
      </c>
      <c r="AO1571" s="41">
        <v>1</v>
      </c>
      <c r="AP1571" s="17">
        <v>0</v>
      </c>
      <c r="AQ1571">
        <v>0.48</v>
      </c>
      <c r="AR1571" s="39">
        <v>0.52</v>
      </c>
      <c r="AS1571" t="s">
        <v>98</v>
      </c>
      <c r="AT1571" s="39" t="s">
        <v>98</v>
      </c>
      <c r="AU1571">
        <v>1</v>
      </c>
      <c r="AV1571" s="17">
        <v>0</v>
      </c>
      <c r="AW1571" t="s">
        <v>98</v>
      </c>
      <c r="AX1571" s="17" t="s">
        <v>98</v>
      </c>
      <c r="AY1571" s="17" t="s">
        <v>540</v>
      </c>
      <c r="AZ1571">
        <v>1</v>
      </c>
      <c r="BA1571">
        <v>0</v>
      </c>
      <c r="BB1571">
        <v>0</v>
      </c>
      <c r="BC1571">
        <v>0</v>
      </c>
      <c r="BD1571">
        <v>0</v>
      </c>
      <c r="BE1571">
        <v>0</v>
      </c>
      <c r="BF1571" s="17">
        <v>0</v>
      </c>
      <c r="BG1571">
        <v>1</v>
      </c>
      <c r="BH1571">
        <v>0</v>
      </c>
      <c r="BI1571" s="17">
        <v>0</v>
      </c>
      <c r="BJ1571">
        <v>14533</v>
      </c>
      <c r="BK1571">
        <v>1132</v>
      </c>
      <c r="BL1571" s="24">
        <v>50</v>
      </c>
      <c r="BM1571">
        <v>0</v>
      </c>
      <c r="BN1571">
        <v>0</v>
      </c>
      <c r="BO1571">
        <v>0</v>
      </c>
      <c r="BP1571">
        <v>0</v>
      </c>
      <c r="BQ1571">
        <v>0</v>
      </c>
      <c r="BR1571">
        <v>0</v>
      </c>
      <c r="BS1571">
        <v>0</v>
      </c>
      <c r="BT1571" s="17">
        <v>1</v>
      </c>
      <c r="BU1571">
        <v>0</v>
      </c>
      <c r="BV1571">
        <v>0</v>
      </c>
      <c r="BW1571">
        <v>0</v>
      </c>
      <c r="BX1571" s="17">
        <v>1</v>
      </c>
      <c r="BY1571">
        <v>0</v>
      </c>
      <c r="BZ1571">
        <v>0</v>
      </c>
      <c r="CA1571">
        <v>0</v>
      </c>
      <c r="CB1571">
        <v>0</v>
      </c>
      <c r="CC1571" s="17">
        <v>1</v>
      </c>
      <c r="CD1571">
        <v>1</v>
      </c>
      <c r="CE1571">
        <v>1</v>
      </c>
      <c r="CF1571">
        <v>0</v>
      </c>
      <c r="CG1571">
        <v>0</v>
      </c>
      <c r="CH1571">
        <v>0</v>
      </c>
      <c r="CI1571">
        <v>0</v>
      </c>
      <c r="CJ1571">
        <v>1</v>
      </c>
      <c r="CK1571">
        <v>0</v>
      </c>
      <c r="CL1571">
        <v>0</v>
      </c>
      <c r="CM1571">
        <v>0</v>
      </c>
      <c r="CN1571">
        <v>1</v>
      </c>
      <c r="CO1571" s="17">
        <v>0</v>
      </c>
      <c r="CP1571">
        <v>2.3879999999999999</v>
      </c>
      <c r="CQ1571">
        <v>389</v>
      </c>
      <c r="CR1571">
        <v>1</v>
      </c>
      <c r="CS1571">
        <v>0</v>
      </c>
      <c r="CT1571">
        <v>13</v>
      </c>
      <c r="CZ1571" s="33" t="s">
        <v>85</v>
      </c>
    </row>
    <row r="1572" spans="1:104" x14ac:dyDescent="0.25">
      <c r="A1572">
        <v>1571</v>
      </c>
      <c r="B1572">
        <v>100</v>
      </c>
      <c r="C1572" s="24" t="s">
        <v>4253</v>
      </c>
      <c r="D1572" s="12">
        <v>7.1</v>
      </c>
      <c r="E1572" s="13">
        <v>0.5</v>
      </c>
      <c r="F1572" s="7">
        <f t="shared" si="384"/>
        <v>14.2</v>
      </c>
      <c r="G1572" s="7">
        <f t="shared" si="380"/>
        <v>6.6</v>
      </c>
      <c r="H1572" s="15">
        <f t="shared" si="381"/>
        <v>7.6</v>
      </c>
      <c r="I1572" s="11">
        <f t="shared" si="372"/>
        <v>0.37874882198809018</v>
      </c>
      <c r="J1572" s="32">
        <f t="shared" si="373"/>
        <v>2.6672452252682409E-2</v>
      </c>
      <c r="K1572" s="32">
        <f t="shared" si="374"/>
        <v>37.491865784460501</v>
      </c>
      <c r="L1572" s="8">
        <v>0</v>
      </c>
      <c r="M1572" s="9">
        <v>1</v>
      </c>
      <c r="N1572" s="8">
        <v>0</v>
      </c>
      <c r="O1572" s="9">
        <v>0</v>
      </c>
      <c r="P1572" s="9">
        <v>0</v>
      </c>
      <c r="Q1572" s="9">
        <v>0</v>
      </c>
      <c r="R1572" s="9">
        <v>1</v>
      </c>
      <c r="S1572" s="8">
        <v>1211</v>
      </c>
      <c r="T1572" s="9">
        <v>6</v>
      </c>
      <c r="U1572" s="9">
        <f t="shared" si="382"/>
        <v>1204</v>
      </c>
      <c r="V1572" s="9">
        <f t="shared" si="383"/>
        <v>5</v>
      </c>
      <c r="W1572" s="7">
        <v>9.74</v>
      </c>
      <c r="X1572" s="7">
        <v>12.1</v>
      </c>
      <c r="Y1572" s="9">
        <v>1</v>
      </c>
      <c r="Z1572" s="9">
        <v>0</v>
      </c>
      <c r="AA1572" s="9">
        <v>0</v>
      </c>
      <c r="AB1572" s="9">
        <v>1</v>
      </c>
      <c r="AC1572" s="9">
        <v>0</v>
      </c>
      <c r="AD1572" s="29">
        <v>0</v>
      </c>
      <c r="AE1572" s="9">
        <v>0</v>
      </c>
      <c r="AF1572" s="9">
        <v>0</v>
      </c>
      <c r="AG1572" s="29">
        <v>1</v>
      </c>
      <c r="AH1572" s="9">
        <v>0</v>
      </c>
      <c r="AI1572" s="29">
        <v>1</v>
      </c>
      <c r="AJ1572" s="20">
        <v>1993</v>
      </c>
      <c r="AK1572" s="32">
        <f>1-AL1572-AM1572-AN1572</f>
        <v>8.0000000000000016E-2</v>
      </c>
      <c r="AL1572" s="32">
        <v>0.48</v>
      </c>
      <c r="AM1572" s="32">
        <v>0.26</v>
      </c>
      <c r="AN1572" s="42">
        <v>0.18</v>
      </c>
      <c r="AO1572" s="41">
        <v>1</v>
      </c>
      <c r="AP1572" s="17">
        <v>0</v>
      </c>
      <c r="AQ1572">
        <v>0.82</v>
      </c>
      <c r="AR1572" s="39">
        <v>0.18</v>
      </c>
      <c r="AS1572">
        <v>0.92</v>
      </c>
      <c r="AT1572" s="39">
        <v>0.08</v>
      </c>
      <c r="AU1572">
        <v>0</v>
      </c>
      <c r="AV1572" s="17">
        <v>1</v>
      </c>
      <c r="AW1572" t="s">
        <v>98</v>
      </c>
      <c r="AX1572" s="17" t="s">
        <v>98</v>
      </c>
      <c r="AY1572" s="17" t="s">
        <v>10</v>
      </c>
      <c r="AZ1572">
        <v>0</v>
      </c>
      <c r="BA1572">
        <v>0</v>
      </c>
      <c r="BB1572">
        <v>0</v>
      </c>
      <c r="BC1572">
        <v>0</v>
      </c>
      <c r="BD1572">
        <v>0</v>
      </c>
      <c r="BE1572">
        <v>0</v>
      </c>
      <c r="BF1572" s="17">
        <v>1</v>
      </c>
      <c r="BG1572">
        <v>0</v>
      </c>
      <c r="BH1572">
        <v>0</v>
      </c>
      <c r="BI1572" s="17">
        <v>1</v>
      </c>
      <c r="BJ1572" t="s">
        <v>98</v>
      </c>
      <c r="BK1572">
        <v>19</v>
      </c>
      <c r="BL1572" s="90">
        <f>W1572+X1572+6</f>
        <v>27.84</v>
      </c>
      <c r="BM1572">
        <v>1</v>
      </c>
      <c r="BN1572">
        <v>0</v>
      </c>
      <c r="BO1572">
        <v>0</v>
      </c>
      <c r="BP1572">
        <v>0</v>
      </c>
      <c r="BQ1572">
        <v>0</v>
      </c>
      <c r="BR1572">
        <v>0</v>
      </c>
      <c r="BS1572">
        <v>0</v>
      </c>
      <c r="BT1572" s="17">
        <v>0</v>
      </c>
      <c r="BU1572">
        <v>0</v>
      </c>
      <c r="BV1572">
        <v>0</v>
      </c>
      <c r="BW1572">
        <v>1</v>
      </c>
      <c r="BX1572" s="17">
        <v>0</v>
      </c>
      <c r="BY1572">
        <v>0</v>
      </c>
      <c r="BZ1572">
        <v>0</v>
      </c>
      <c r="CA1572">
        <v>0</v>
      </c>
      <c r="CB1572">
        <v>0</v>
      </c>
      <c r="CC1572" s="17">
        <v>0</v>
      </c>
      <c r="CD1572">
        <v>0</v>
      </c>
      <c r="CE1572">
        <v>0</v>
      </c>
      <c r="CF1572">
        <v>1</v>
      </c>
      <c r="CG1572">
        <v>1</v>
      </c>
      <c r="CH1572">
        <v>0</v>
      </c>
      <c r="CI1572">
        <v>1</v>
      </c>
      <c r="CJ1572">
        <v>0</v>
      </c>
      <c r="CK1572">
        <v>0</v>
      </c>
      <c r="CL1572">
        <v>0</v>
      </c>
      <c r="CM1572">
        <v>0</v>
      </c>
      <c r="CN1572">
        <v>0</v>
      </c>
      <c r="CO1572" s="17">
        <v>0</v>
      </c>
      <c r="CP1572">
        <v>0.76700000000000002</v>
      </c>
      <c r="CQ1572">
        <v>217</v>
      </c>
      <c r="CR1572">
        <v>1</v>
      </c>
      <c r="CS1572">
        <v>0</v>
      </c>
      <c r="CT1572">
        <v>10</v>
      </c>
      <c r="CZ1572" s="33" t="s">
        <v>85</v>
      </c>
    </row>
    <row r="1573" spans="1:104" x14ac:dyDescent="0.25">
      <c r="A1573">
        <v>1572</v>
      </c>
      <c r="B1573">
        <v>100</v>
      </c>
      <c r="C1573" s="24" t="s">
        <v>4253</v>
      </c>
      <c r="D1573" s="12">
        <v>7.3</v>
      </c>
      <c r="E1573" s="13">
        <v>0.5</v>
      </c>
      <c r="F1573" s="7">
        <f t="shared" si="384"/>
        <v>14.6</v>
      </c>
      <c r="G1573" s="7">
        <f t="shared" si="380"/>
        <v>6.8</v>
      </c>
      <c r="H1573" s="15">
        <f t="shared" si="381"/>
        <v>7.8</v>
      </c>
      <c r="I1573" s="11">
        <f t="shared" si="372"/>
        <v>0.38783179738446272</v>
      </c>
      <c r="J1573" s="32">
        <f t="shared" si="373"/>
        <v>2.6563821738661831E-2</v>
      </c>
      <c r="K1573" s="32">
        <f t="shared" si="374"/>
        <v>37.645185615161999</v>
      </c>
      <c r="L1573" s="8">
        <v>0</v>
      </c>
      <c r="M1573" s="9">
        <v>1</v>
      </c>
      <c r="N1573" s="8">
        <v>0</v>
      </c>
      <c r="O1573" s="9">
        <v>0</v>
      </c>
      <c r="P1573" s="9">
        <v>0</v>
      </c>
      <c r="Q1573" s="9">
        <v>0</v>
      </c>
      <c r="R1573" s="9">
        <v>1</v>
      </c>
      <c r="S1573" s="8">
        <v>1211</v>
      </c>
      <c r="T1573" s="9">
        <v>6</v>
      </c>
      <c r="U1573" s="9">
        <f t="shared" si="382"/>
        <v>1204</v>
      </c>
      <c r="V1573" s="9">
        <f t="shared" si="383"/>
        <v>5</v>
      </c>
      <c r="W1573" s="7">
        <v>9.74</v>
      </c>
      <c r="X1573" s="7">
        <v>12.1</v>
      </c>
      <c r="Y1573" s="9">
        <v>1</v>
      </c>
      <c r="Z1573" s="9">
        <v>0</v>
      </c>
      <c r="AA1573" s="9">
        <v>0</v>
      </c>
      <c r="AB1573" s="9">
        <v>1</v>
      </c>
      <c r="AC1573" s="9">
        <v>0</v>
      </c>
      <c r="AD1573" s="29">
        <v>0</v>
      </c>
      <c r="AE1573" s="9">
        <v>0</v>
      </c>
      <c r="AF1573" s="9">
        <v>0</v>
      </c>
      <c r="AG1573" s="29">
        <v>1</v>
      </c>
      <c r="AH1573" s="9">
        <v>0</v>
      </c>
      <c r="AI1573" s="29">
        <v>1</v>
      </c>
      <c r="AJ1573" s="20">
        <v>1993</v>
      </c>
      <c r="AK1573" s="32">
        <f>1-AL1573-AM1573-AN1573</f>
        <v>8.0000000000000016E-2</v>
      </c>
      <c r="AL1573" s="32">
        <v>0.48</v>
      </c>
      <c r="AM1573" s="32">
        <v>0.26</v>
      </c>
      <c r="AN1573" s="42">
        <v>0.18</v>
      </c>
      <c r="AO1573" s="41">
        <v>1</v>
      </c>
      <c r="AP1573" s="17">
        <v>0</v>
      </c>
      <c r="AQ1573">
        <v>0.82</v>
      </c>
      <c r="AR1573" s="39">
        <v>0.18</v>
      </c>
      <c r="AS1573">
        <v>0.92</v>
      </c>
      <c r="AT1573" s="39">
        <v>0.08</v>
      </c>
      <c r="AU1573">
        <v>0</v>
      </c>
      <c r="AV1573" s="17">
        <v>1</v>
      </c>
      <c r="AW1573" t="s">
        <v>98</v>
      </c>
      <c r="AX1573" s="17" t="s">
        <v>98</v>
      </c>
      <c r="AY1573" s="17" t="s">
        <v>10</v>
      </c>
      <c r="AZ1573">
        <v>0</v>
      </c>
      <c r="BA1573">
        <v>0</v>
      </c>
      <c r="BB1573">
        <v>0</v>
      </c>
      <c r="BC1573">
        <v>0</v>
      </c>
      <c r="BD1573">
        <v>0</v>
      </c>
      <c r="BE1573">
        <v>0</v>
      </c>
      <c r="BF1573" s="17">
        <v>1</v>
      </c>
      <c r="BG1573">
        <v>0</v>
      </c>
      <c r="BH1573">
        <v>0</v>
      </c>
      <c r="BI1573" s="17">
        <v>1</v>
      </c>
      <c r="BJ1573" t="s">
        <v>98</v>
      </c>
      <c r="BK1573">
        <v>19</v>
      </c>
      <c r="BL1573" s="90">
        <f>W1573+X1573+6</f>
        <v>27.84</v>
      </c>
      <c r="BM1573">
        <v>1</v>
      </c>
      <c r="BN1573">
        <v>0</v>
      </c>
      <c r="BO1573">
        <v>0</v>
      </c>
      <c r="BP1573">
        <v>0</v>
      </c>
      <c r="BQ1573">
        <v>0</v>
      </c>
      <c r="BR1573">
        <v>0</v>
      </c>
      <c r="BS1573">
        <v>0</v>
      </c>
      <c r="BT1573" s="17">
        <v>0</v>
      </c>
      <c r="BU1573">
        <v>0</v>
      </c>
      <c r="BV1573">
        <v>0</v>
      </c>
      <c r="BW1573">
        <v>1</v>
      </c>
      <c r="BX1573" s="17">
        <v>0</v>
      </c>
      <c r="BY1573">
        <v>0</v>
      </c>
      <c r="BZ1573">
        <v>0</v>
      </c>
      <c r="CA1573">
        <v>0</v>
      </c>
      <c r="CB1573">
        <v>0</v>
      </c>
      <c r="CC1573" s="17">
        <v>0</v>
      </c>
      <c r="CD1573">
        <v>0</v>
      </c>
      <c r="CE1573">
        <v>0</v>
      </c>
      <c r="CF1573">
        <v>1</v>
      </c>
      <c r="CG1573">
        <v>1</v>
      </c>
      <c r="CH1573">
        <v>0</v>
      </c>
      <c r="CI1573">
        <v>1</v>
      </c>
      <c r="CJ1573">
        <v>0</v>
      </c>
      <c r="CK1573">
        <v>0</v>
      </c>
      <c r="CL1573">
        <v>0</v>
      </c>
      <c r="CM1573">
        <v>0</v>
      </c>
      <c r="CN1573">
        <v>0</v>
      </c>
      <c r="CO1573" s="17">
        <v>0</v>
      </c>
      <c r="CP1573">
        <v>0.76700000000000002</v>
      </c>
      <c r="CQ1573">
        <v>217</v>
      </c>
      <c r="CR1573">
        <v>1</v>
      </c>
      <c r="CS1573">
        <v>0</v>
      </c>
      <c r="CT1573">
        <v>10</v>
      </c>
      <c r="CZ1573" s="33" t="s">
        <v>85</v>
      </c>
    </row>
    <row r="1574" spans="1:104" x14ac:dyDescent="0.25">
      <c r="A1574">
        <v>1573</v>
      </c>
      <c r="B1574">
        <v>100</v>
      </c>
      <c r="C1574" s="24" t="s">
        <v>4253</v>
      </c>
      <c r="D1574" s="12">
        <v>3.9</v>
      </c>
      <c r="E1574" s="13">
        <v>2.2000000000000002</v>
      </c>
      <c r="F1574" s="7">
        <f t="shared" si="384"/>
        <v>1.7727272727272725</v>
      </c>
      <c r="G1574" s="7">
        <f t="shared" si="380"/>
        <v>1.6999999999999997</v>
      </c>
      <c r="H1574" s="15">
        <f t="shared" si="381"/>
        <v>6.1</v>
      </c>
      <c r="I1574" s="11">
        <f t="shared" si="372"/>
        <v>5.1022606966523477E-2</v>
      </c>
      <c r="J1574" s="32">
        <f t="shared" si="373"/>
        <v>2.8781983417013251E-2</v>
      </c>
      <c r="K1574" s="32">
        <f t="shared" si="374"/>
        <v>34.743957200979146</v>
      </c>
      <c r="L1574" s="8">
        <v>0</v>
      </c>
      <c r="M1574" s="9">
        <v>1</v>
      </c>
      <c r="N1574" s="8">
        <v>0</v>
      </c>
      <c r="O1574" s="9">
        <v>0</v>
      </c>
      <c r="P1574" s="9">
        <v>0</v>
      </c>
      <c r="Q1574" s="9">
        <v>0</v>
      </c>
      <c r="R1574" s="9">
        <v>1</v>
      </c>
      <c r="S1574" s="8">
        <v>1211</v>
      </c>
      <c r="T1574" s="9">
        <v>6</v>
      </c>
      <c r="U1574" s="9">
        <f t="shared" si="382"/>
        <v>1204</v>
      </c>
      <c r="V1574" s="9">
        <f t="shared" si="383"/>
        <v>5</v>
      </c>
      <c r="W1574" s="7">
        <v>9.74</v>
      </c>
      <c r="X1574" s="7">
        <v>12.1</v>
      </c>
      <c r="Y1574" s="9">
        <v>1</v>
      </c>
      <c r="Z1574" s="9">
        <v>0</v>
      </c>
      <c r="AA1574" s="9">
        <v>0</v>
      </c>
      <c r="AB1574" s="9">
        <v>1</v>
      </c>
      <c r="AC1574" s="9">
        <v>0</v>
      </c>
      <c r="AD1574" s="29">
        <v>0</v>
      </c>
      <c r="AE1574" s="9">
        <v>0</v>
      </c>
      <c r="AF1574" s="9">
        <v>0</v>
      </c>
      <c r="AG1574" s="29">
        <v>1</v>
      </c>
      <c r="AH1574" s="9">
        <v>0</v>
      </c>
      <c r="AI1574" s="29">
        <v>1</v>
      </c>
      <c r="AJ1574" s="20">
        <v>1993</v>
      </c>
      <c r="AK1574" s="32">
        <f>1-AL1574-AM1574-AN1574</f>
        <v>8.0000000000000016E-2</v>
      </c>
      <c r="AL1574" s="32">
        <v>0.48</v>
      </c>
      <c r="AM1574" s="32">
        <v>0.26</v>
      </c>
      <c r="AN1574" s="42">
        <v>0.18</v>
      </c>
      <c r="AO1574" s="41">
        <v>1</v>
      </c>
      <c r="AP1574" s="17">
        <v>0</v>
      </c>
      <c r="AQ1574">
        <v>0.82</v>
      </c>
      <c r="AR1574" s="39">
        <v>0.18</v>
      </c>
      <c r="AS1574">
        <v>0.92</v>
      </c>
      <c r="AT1574" s="39">
        <v>0.08</v>
      </c>
      <c r="AU1574">
        <v>0</v>
      </c>
      <c r="AV1574" s="17">
        <v>1</v>
      </c>
      <c r="AW1574" t="s">
        <v>98</v>
      </c>
      <c r="AX1574" s="17" t="s">
        <v>98</v>
      </c>
      <c r="AY1574" s="17" t="s">
        <v>10</v>
      </c>
      <c r="AZ1574">
        <v>0</v>
      </c>
      <c r="BA1574">
        <v>0</v>
      </c>
      <c r="BB1574">
        <v>0</v>
      </c>
      <c r="BC1574">
        <v>0</v>
      </c>
      <c r="BD1574">
        <v>0</v>
      </c>
      <c r="BE1574">
        <v>0</v>
      </c>
      <c r="BF1574" s="17">
        <v>1</v>
      </c>
      <c r="BG1574">
        <v>0</v>
      </c>
      <c r="BH1574">
        <v>0</v>
      </c>
      <c r="BI1574" s="17">
        <v>1</v>
      </c>
      <c r="BJ1574" t="s">
        <v>98</v>
      </c>
      <c r="BK1574">
        <v>19</v>
      </c>
      <c r="BL1574" s="90">
        <f>W1574+X1574+6</f>
        <v>27.84</v>
      </c>
      <c r="BM1574">
        <v>1</v>
      </c>
      <c r="BN1574">
        <v>0</v>
      </c>
      <c r="BO1574">
        <v>0</v>
      </c>
      <c r="BP1574">
        <v>0</v>
      </c>
      <c r="BQ1574">
        <v>0</v>
      </c>
      <c r="BR1574">
        <v>0</v>
      </c>
      <c r="BS1574">
        <v>0</v>
      </c>
      <c r="BT1574" s="17">
        <v>0</v>
      </c>
      <c r="BU1574">
        <v>0</v>
      </c>
      <c r="BV1574">
        <v>0</v>
      </c>
      <c r="BW1574">
        <v>1</v>
      </c>
      <c r="BX1574" s="17">
        <v>0</v>
      </c>
      <c r="BY1574">
        <v>0</v>
      </c>
      <c r="BZ1574">
        <v>0</v>
      </c>
      <c r="CA1574">
        <v>0</v>
      </c>
      <c r="CB1574">
        <v>0</v>
      </c>
      <c r="CC1574" s="17">
        <v>0</v>
      </c>
      <c r="CD1574">
        <v>0</v>
      </c>
      <c r="CE1574">
        <v>0</v>
      </c>
      <c r="CF1574">
        <v>1</v>
      </c>
      <c r="CG1574">
        <v>1</v>
      </c>
      <c r="CH1574">
        <v>0</v>
      </c>
      <c r="CI1574">
        <v>1</v>
      </c>
      <c r="CJ1574">
        <v>0</v>
      </c>
      <c r="CK1574">
        <v>0</v>
      </c>
      <c r="CL1574">
        <v>0</v>
      </c>
      <c r="CM1574">
        <v>0</v>
      </c>
      <c r="CN1574">
        <v>0</v>
      </c>
      <c r="CO1574" s="17">
        <v>0</v>
      </c>
      <c r="CP1574">
        <v>0.76700000000000002</v>
      </c>
      <c r="CQ1574">
        <v>217</v>
      </c>
      <c r="CR1574">
        <v>1</v>
      </c>
      <c r="CS1574">
        <v>0</v>
      </c>
      <c r="CT1574">
        <v>10</v>
      </c>
      <c r="CZ1574" s="33" t="s">
        <v>85</v>
      </c>
    </row>
    <row r="1575" spans="1:104" x14ac:dyDescent="0.25">
      <c r="A1575">
        <v>1574</v>
      </c>
      <c r="B1575">
        <v>100</v>
      </c>
      <c r="C1575" s="24" t="s">
        <v>4253</v>
      </c>
      <c r="D1575" s="12">
        <v>9</v>
      </c>
      <c r="E1575" s="13">
        <v>8.1999999999999993</v>
      </c>
      <c r="F1575" s="7">
        <f t="shared" si="384"/>
        <v>1.0975609756097562</v>
      </c>
      <c r="G1575" s="7">
        <f t="shared" si="380"/>
        <v>0.80000000000000071</v>
      </c>
      <c r="H1575" s="15">
        <f t="shared" si="381"/>
        <v>17.2</v>
      </c>
      <c r="I1575" s="11">
        <f t="shared" si="372"/>
        <v>3.1615369324857097E-2</v>
      </c>
      <c r="J1575" s="32">
        <f t="shared" si="373"/>
        <v>2.8805114273758689E-2</v>
      </c>
      <c r="K1575" s="32">
        <f t="shared" si="374"/>
        <v>34.716057381205907</v>
      </c>
      <c r="L1575" s="8">
        <v>0</v>
      </c>
      <c r="M1575" s="9">
        <v>1</v>
      </c>
      <c r="N1575" s="8">
        <v>0</v>
      </c>
      <c r="O1575" s="9">
        <v>0</v>
      </c>
      <c r="P1575" s="9">
        <v>0</v>
      </c>
      <c r="Q1575" s="9">
        <v>0</v>
      </c>
      <c r="R1575" s="9">
        <v>1</v>
      </c>
      <c r="S1575" s="8">
        <v>1211</v>
      </c>
      <c r="T1575" s="9">
        <v>6</v>
      </c>
      <c r="U1575" s="9">
        <f t="shared" si="382"/>
        <v>1204</v>
      </c>
      <c r="V1575" s="9">
        <f t="shared" si="383"/>
        <v>5</v>
      </c>
      <c r="W1575" s="7">
        <v>9.74</v>
      </c>
      <c r="X1575" s="7">
        <v>12.1</v>
      </c>
      <c r="Y1575" s="9">
        <v>1</v>
      </c>
      <c r="Z1575" s="9">
        <v>0</v>
      </c>
      <c r="AA1575" s="9">
        <v>0</v>
      </c>
      <c r="AB1575" s="9">
        <v>1</v>
      </c>
      <c r="AC1575" s="9">
        <v>0</v>
      </c>
      <c r="AD1575" s="29">
        <v>0</v>
      </c>
      <c r="AE1575" s="9">
        <v>0</v>
      </c>
      <c r="AF1575" s="9">
        <v>0</v>
      </c>
      <c r="AG1575" s="29">
        <v>1</v>
      </c>
      <c r="AH1575" s="9">
        <v>0</v>
      </c>
      <c r="AI1575" s="29">
        <v>1</v>
      </c>
      <c r="AJ1575" s="20">
        <v>1993</v>
      </c>
      <c r="AK1575" s="32">
        <f>1-AL1575-AM1575-AN1575</f>
        <v>8.0000000000000016E-2</v>
      </c>
      <c r="AL1575" s="32">
        <v>0.48</v>
      </c>
      <c r="AM1575" s="32">
        <v>0.26</v>
      </c>
      <c r="AN1575" s="42">
        <v>0.18</v>
      </c>
      <c r="AO1575" s="41">
        <v>1</v>
      </c>
      <c r="AP1575" s="17">
        <v>0</v>
      </c>
      <c r="AQ1575">
        <v>0.82</v>
      </c>
      <c r="AR1575" s="39">
        <v>0.18</v>
      </c>
      <c r="AS1575">
        <v>0.92</v>
      </c>
      <c r="AT1575" s="39">
        <v>0.08</v>
      </c>
      <c r="AU1575">
        <v>0</v>
      </c>
      <c r="AV1575" s="17">
        <v>1</v>
      </c>
      <c r="AW1575" t="s">
        <v>98</v>
      </c>
      <c r="AX1575" s="17" t="s">
        <v>98</v>
      </c>
      <c r="AY1575" s="17" t="s">
        <v>10</v>
      </c>
      <c r="AZ1575">
        <v>0</v>
      </c>
      <c r="BA1575">
        <v>0</v>
      </c>
      <c r="BB1575">
        <v>0</v>
      </c>
      <c r="BC1575">
        <v>0</v>
      </c>
      <c r="BD1575">
        <v>0</v>
      </c>
      <c r="BE1575">
        <v>0</v>
      </c>
      <c r="BF1575" s="17">
        <v>1</v>
      </c>
      <c r="BG1575">
        <v>0</v>
      </c>
      <c r="BH1575">
        <v>0</v>
      </c>
      <c r="BI1575" s="17">
        <v>1</v>
      </c>
      <c r="BJ1575" t="s">
        <v>98</v>
      </c>
      <c r="BK1575">
        <v>19</v>
      </c>
      <c r="BL1575" s="90">
        <f>W1575+X1575+6</f>
        <v>27.84</v>
      </c>
      <c r="BM1575">
        <v>1</v>
      </c>
      <c r="BN1575">
        <v>0</v>
      </c>
      <c r="BO1575">
        <v>0</v>
      </c>
      <c r="BP1575">
        <v>0</v>
      </c>
      <c r="BQ1575">
        <v>0</v>
      </c>
      <c r="BR1575">
        <v>0</v>
      </c>
      <c r="BS1575">
        <v>0</v>
      </c>
      <c r="BT1575" s="17">
        <v>0</v>
      </c>
      <c r="BU1575">
        <v>0</v>
      </c>
      <c r="BV1575">
        <v>0</v>
      </c>
      <c r="BW1575">
        <v>1</v>
      </c>
      <c r="BX1575" s="17">
        <v>0</v>
      </c>
      <c r="BY1575">
        <v>0</v>
      </c>
      <c r="BZ1575">
        <v>0</v>
      </c>
      <c r="CA1575">
        <v>0</v>
      </c>
      <c r="CB1575">
        <v>0</v>
      </c>
      <c r="CC1575" s="17">
        <v>0</v>
      </c>
      <c r="CD1575">
        <v>0</v>
      </c>
      <c r="CE1575">
        <v>0</v>
      </c>
      <c r="CF1575">
        <v>1</v>
      </c>
      <c r="CG1575">
        <v>1</v>
      </c>
      <c r="CH1575">
        <v>0</v>
      </c>
      <c r="CI1575">
        <v>1</v>
      </c>
      <c r="CJ1575">
        <v>0</v>
      </c>
      <c r="CK1575">
        <v>0</v>
      </c>
      <c r="CL1575">
        <v>0</v>
      </c>
      <c r="CM1575">
        <v>0</v>
      </c>
      <c r="CN1575">
        <v>0</v>
      </c>
      <c r="CO1575" s="17">
        <v>0</v>
      </c>
      <c r="CP1575">
        <v>0.76700000000000002</v>
      </c>
      <c r="CQ1575">
        <v>217</v>
      </c>
      <c r="CR1575">
        <v>1</v>
      </c>
      <c r="CS1575">
        <v>0</v>
      </c>
      <c r="CT1575">
        <v>10</v>
      </c>
      <c r="CZ1575" s="33" t="s">
        <v>85</v>
      </c>
    </row>
    <row r="1576" spans="1:104" x14ac:dyDescent="0.25">
      <c r="A1576">
        <v>1575</v>
      </c>
      <c r="B1576">
        <v>100</v>
      </c>
      <c r="C1576" s="24" t="s">
        <v>4253</v>
      </c>
      <c r="D1576" s="12">
        <v>5.5</v>
      </c>
      <c r="E1576" s="13">
        <v>0.6</v>
      </c>
      <c r="F1576" s="7">
        <f t="shared" si="384"/>
        <v>9.1666666666666679</v>
      </c>
      <c r="G1576" s="7">
        <f t="shared" si="380"/>
        <v>4.9000000000000004</v>
      </c>
      <c r="H1576" s="15">
        <f t="shared" si="381"/>
        <v>6.1</v>
      </c>
      <c r="I1576" s="11">
        <f t="shared" si="372"/>
        <v>0.25541642654690039</v>
      </c>
      <c r="J1576" s="32">
        <f t="shared" si="373"/>
        <v>2.7863610168752766E-2</v>
      </c>
      <c r="K1576" s="32">
        <f t="shared" si="374"/>
        <v>35.889103886524914</v>
      </c>
      <c r="L1576" s="8">
        <v>0</v>
      </c>
      <c r="M1576" s="9">
        <v>1</v>
      </c>
      <c r="N1576" s="8">
        <v>0</v>
      </c>
      <c r="O1576" s="9">
        <v>0</v>
      </c>
      <c r="P1576" s="9">
        <v>0</v>
      </c>
      <c r="Q1576" s="9">
        <v>0</v>
      </c>
      <c r="R1576" s="9">
        <v>1</v>
      </c>
      <c r="S1576" s="8">
        <v>1211</v>
      </c>
      <c r="T1576" s="9">
        <v>6</v>
      </c>
      <c r="U1576" s="9">
        <f t="shared" si="382"/>
        <v>1204</v>
      </c>
      <c r="V1576" s="9">
        <f t="shared" si="383"/>
        <v>5</v>
      </c>
      <c r="W1576" s="7">
        <v>9.74</v>
      </c>
      <c r="X1576" s="7">
        <v>12.1</v>
      </c>
      <c r="Y1576" s="9">
        <v>1</v>
      </c>
      <c r="Z1576" s="9">
        <v>0</v>
      </c>
      <c r="AA1576" s="9">
        <v>0</v>
      </c>
      <c r="AB1576" s="9">
        <v>1</v>
      </c>
      <c r="AC1576" s="9">
        <v>0</v>
      </c>
      <c r="AD1576" s="29">
        <v>0</v>
      </c>
      <c r="AE1576" s="9">
        <v>0</v>
      </c>
      <c r="AF1576" s="9">
        <v>0</v>
      </c>
      <c r="AG1576" s="29">
        <v>1</v>
      </c>
      <c r="AH1576" s="9">
        <v>0</v>
      </c>
      <c r="AI1576" s="29">
        <v>1</v>
      </c>
      <c r="AJ1576" s="20">
        <v>1993</v>
      </c>
      <c r="AK1576" s="32">
        <f>1-AL1576-AM1576-AN1576</f>
        <v>8.0000000000000016E-2</v>
      </c>
      <c r="AL1576" s="32">
        <v>0.48</v>
      </c>
      <c r="AM1576" s="32">
        <v>0.26</v>
      </c>
      <c r="AN1576" s="42">
        <v>0.18</v>
      </c>
      <c r="AO1576" s="41">
        <v>1</v>
      </c>
      <c r="AP1576" s="17">
        <v>0</v>
      </c>
      <c r="AQ1576">
        <v>0.82</v>
      </c>
      <c r="AR1576" s="39">
        <v>0.18</v>
      </c>
      <c r="AS1576">
        <v>0.92</v>
      </c>
      <c r="AT1576" s="39">
        <v>0.08</v>
      </c>
      <c r="AU1576">
        <v>0</v>
      </c>
      <c r="AV1576" s="17">
        <v>1</v>
      </c>
      <c r="AW1576" t="s">
        <v>98</v>
      </c>
      <c r="AX1576" s="17" t="s">
        <v>98</v>
      </c>
      <c r="AY1576" s="17" t="s">
        <v>10</v>
      </c>
      <c r="AZ1576">
        <v>0</v>
      </c>
      <c r="BA1576">
        <v>0</v>
      </c>
      <c r="BB1576">
        <v>0</v>
      </c>
      <c r="BC1576">
        <v>0</v>
      </c>
      <c r="BD1576">
        <v>0</v>
      </c>
      <c r="BE1576">
        <v>0</v>
      </c>
      <c r="BF1576" s="17">
        <v>1</v>
      </c>
      <c r="BG1576">
        <v>0</v>
      </c>
      <c r="BH1576">
        <v>0</v>
      </c>
      <c r="BI1576" s="17">
        <v>1</v>
      </c>
      <c r="BJ1576" t="s">
        <v>98</v>
      </c>
      <c r="BK1576">
        <v>19</v>
      </c>
      <c r="BL1576" s="90">
        <f>W1576+X1576+6</f>
        <v>27.84</v>
      </c>
      <c r="BM1576">
        <v>1</v>
      </c>
      <c r="BN1576">
        <v>0</v>
      </c>
      <c r="BO1576">
        <v>0</v>
      </c>
      <c r="BP1576">
        <v>0</v>
      </c>
      <c r="BQ1576">
        <v>0</v>
      </c>
      <c r="BR1576">
        <v>0</v>
      </c>
      <c r="BS1576">
        <v>0</v>
      </c>
      <c r="BT1576" s="17">
        <v>0</v>
      </c>
      <c r="BU1576">
        <v>0</v>
      </c>
      <c r="BV1576">
        <v>0</v>
      </c>
      <c r="BW1576">
        <v>1</v>
      </c>
      <c r="BX1576" s="17">
        <v>0</v>
      </c>
      <c r="BY1576">
        <v>0</v>
      </c>
      <c r="BZ1576">
        <v>0</v>
      </c>
      <c r="CA1576">
        <v>0</v>
      </c>
      <c r="CB1576">
        <v>0</v>
      </c>
      <c r="CC1576" s="17">
        <v>0</v>
      </c>
      <c r="CD1576">
        <v>0</v>
      </c>
      <c r="CE1576">
        <v>0</v>
      </c>
      <c r="CF1576">
        <v>1</v>
      </c>
      <c r="CG1576">
        <v>1</v>
      </c>
      <c r="CH1576">
        <v>0</v>
      </c>
      <c r="CI1576">
        <v>1</v>
      </c>
      <c r="CJ1576">
        <v>0</v>
      </c>
      <c r="CK1576">
        <v>0</v>
      </c>
      <c r="CL1576">
        <v>0</v>
      </c>
      <c r="CM1576">
        <v>0</v>
      </c>
      <c r="CN1576">
        <v>0</v>
      </c>
      <c r="CO1576" s="17">
        <v>0</v>
      </c>
      <c r="CP1576">
        <v>0.76700000000000002</v>
      </c>
      <c r="CQ1576">
        <v>217</v>
      </c>
      <c r="CR1576">
        <v>1</v>
      </c>
      <c r="CS1576">
        <v>0</v>
      </c>
      <c r="CT1576">
        <v>10</v>
      </c>
      <c r="CZ1576" s="33" t="s">
        <v>85</v>
      </c>
    </row>
    <row r="1577" spans="1:104" x14ac:dyDescent="0.25">
      <c r="A1577">
        <v>1576</v>
      </c>
      <c r="B1577">
        <v>101</v>
      </c>
      <c r="C1577" s="24" t="s">
        <v>4258</v>
      </c>
      <c r="D1577" s="12">
        <v>7</v>
      </c>
      <c r="E1577" s="13">
        <v>0.5</v>
      </c>
      <c r="F1577" s="7">
        <f t="shared" si="384"/>
        <v>14</v>
      </c>
      <c r="G1577" s="7">
        <f t="shared" si="380"/>
        <v>6.5</v>
      </c>
      <c r="H1577" s="15">
        <f t="shared" si="381"/>
        <v>7.5</v>
      </c>
      <c r="I1577" s="11">
        <f t="shared" si="372"/>
        <v>0.28324764140418102</v>
      </c>
      <c r="J1577" s="32">
        <f t="shared" si="373"/>
        <v>2.023197438601293E-2</v>
      </c>
      <c r="K1577" s="32">
        <f t="shared" si="374"/>
        <v>49.42671342502959</v>
      </c>
      <c r="L1577" s="8">
        <v>0</v>
      </c>
      <c r="M1577" s="9">
        <v>1</v>
      </c>
      <c r="N1577" s="8">
        <v>0</v>
      </c>
      <c r="O1577" s="9">
        <v>0</v>
      </c>
      <c r="P1577" s="9">
        <v>0</v>
      </c>
      <c r="Q1577" s="9">
        <v>1</v>
      </c>
      <c r="R1577" s="9">
        <v>0</v>
      </c>
      <c r="S1577" s="8">
        <v>2272</v>
      </c>
      <c r="T1577" s="9">
        <v>24</v>
      </c>
      <c r="U1577" s="9">
        <f t="shared" si="382"/>
        <v>2247</v>
      </c>
      <c r="V1577" s="9">
        <f t="shared" si="383"/>
        <v>20</v>
      </c>
      <c r="W1577" s="7">
        <v>13.6</v>
      </c>
      <c r="X1577" s="7">
        <v>7</v>
      </c>
      <c r="Y1577" s="9">
        <v>0</v>
      </c>
      <c r="Z1577" s="9">
        <v>1</v>
      </c>
      <c r="AA1577" s="9">
        <v>1</v>
      </c>
      <c r="AB1577" s="9">
        <v>0</v>
      </c>
      <c r="AC1577" s="9">
        <v>0</v>
      </c>
      <c r="AD1577" s="29">
        <v>0</v>
      </c>
      <c r="AE1577" s="9">
        <v>0</v>
      </c>
      <c r="AF1577" s="9">
        <v>0</v>
      </c>
      <c r="AG1577" s="29">
        <v>1</v>
      </c>
      <c r="AH1577" s="9">
        <v>0</v>
      </c>
      <c r="AI1577" s="29">
        <v>1</v>
      </c>
      <c r="AJ1577" s="20">
        <v>1986</v>
      </c>
      <c r="AK1577" s="32">
        <v>0</v>
      </c>
      <c r="AL1577" s="32">
        <v>0</v>
      </c>
      <c r="AM1577" s="32">
        <v>0.81699999999999995</v>
      </c>
      <c r="AN1577" s="42">
        <v>0.183</v>
      </c>
      <c r="AO1577" s="41">
        <v>0.90900000000000003</v>
      </c>
      <c r="AP1577" s="17">
        <v>9.0999999999999998E-2</v>
      </c>
      <c r="AQ1577">
        <v>1</v>
      </c>
      <c r="AR1577" s="39">
        <v>0</v>
      </c>
      <c r="AS1577">
        <v>0.84199999999999997</v>
      </c>
      <c r="AT1577" s="39">
        <v>0.158</v>
      </c>
      <c r="AU1577">
        <v>0</v>
      </c>
      <c r="AV1577" s="17">
        <v>1</v>
      </c>
      <c r="AW1577" t="s">
        <v>98</v>
      </c>
      <c r="AX1577" s="17" t="s">
        <v>98</v>
      </c>
      <c r="AY1577" s="17" t="s">
        <v>233</v>
      </c>
      <c r="AZ1577">
        <v>1</v>
      </c>
      <c r="BA1577">
        <v>0</v>
      </c>
      <c r="BB1577">
        <v>0</v>
      </c>
      <c r="BC1577">
        <v>0</v>
      </c>
      <c r="BD1577">
        <v>0</v>
      </c>
      <c r="BE1577">
        <v>0</v>
      </c>
      <c r="BF1577" s="17">
        <v>0</v>
      </c>
      <c r="BG1577">
        <v>1</v>
      </c>
      <c r="BH1577">
        <v>0</v>
      </c>
      <c r="BI1577" s="17">
        <v>0</v>
      </c>
      <c r="BJ1577">
        <v>22873</v>
      </c>
      <c r="BK1577">
        <v>17226</v>
      </c>
      <c r="BL1577" s="24">
        <v>38</v>
      </c>
      <c r="BM1577">
        <v>1</v>
      </c>
      <c r="BN1577">
        <v>0</v>
      </c>
      <c r="BO1577">
        <v>0</v>
      </c>
      <c r="BP1577">
        <v>0</v>
      </c>
      <c r="BQ1577">
        <v>0</v>
      </c>
      <c r="BR1577">
        <v>0</v>
      </c>
      <c r="BS1577">
        <v>0</v>
      </c>
      <c r="BT1577" s="17">
        <v>0</v>
      </c>
      <c r="BU1577">
        <v>0</v>
      </c>
      <c r="BV1577">
        <v>0</v>
      </c>
      <c r="BW1577">
        <v>0</v>
      </c>
      <c r="BX1577" s="17">
        <v>1</v>
      </c>
      <c r="BY1577">
        <v>0</v>
      </c>
      <c r="BZ1577">
        <v>0</v>
      </c>
      <c r="CA1577">
        <v>0</v>
      </c>
      <c r="CB1577">
        <v>0</v>
      </c>
      <c r="CC1577" s="17">
        <v>0</v>
      </c>
      <c r="CD1577">
        <v>0</v>
      </c>
      <c r="CE1577">
        <v>0</v>
      </c>
      <c r="CF1577">
        <v>1</v>
      </c>
      <c r="CG1577">
        <v>0</v>
      </c>
      <c r="CH1577">
        <v>1</v>
      </c>
      <c r="CI1577">
        <v>0</v>
      </c>
      <c r="CJ1577">
        <v>0</v>
      </c>
      <c r="CK1577">
        <v>0</v>
      </c>
      <c r="CL1577">
        <v>0</v>
      </c>
      <c r="CM1577">
        <v>0</v>
      </c>
      <c r="CN1577">
        <v>1</v>
      </c>
      <c r="CO1577" s="17">
        <v>0</v>
      </c>
      <c r="CP1577">
        <v>0.13900000000000001</v>
      </c>
      <c r="CQ1577">
        <v>1442</v>
      </c>
      <c r="CR1577">
        <v>1</v>
      </c>
      <c r="CS1577">
        <v>0</v>
      </c>
      <c r="CT1577">
        <v>2</v>
      </c>
      <c r="CZ1577" s="33" t="s">
        <v>85</v>
      </c>
    </row>
    <row r="1578" spans="1:104" x14ac:dyDescent="0.25">
      <c r="A1578">
        <v>1577</v>
      </c>
      <c r="B1578">
        <v>101</v>
      </c>
      <c r="C1578" s="24" t="s">
        <v>4258</v>
      </c>
      <c r="D1578" s="12">
        <v>8</v>
      </c>
      <c r="E1578" s="13">
        <v>0.5</v>
      </c>
      <c r="F1578" s="7">
        <f t="shared" si="384"/>
        <v>16</v>
      </c>
      <c r="G1578" s="7">
        <f t="shared" si="380"/>
        <v>7.5</v>
      </c>
      <c r="H1578" s="15">
        <f t="shared" si="381"/>
        <v>8.5</v>
      </c>
      <c r="I1578" s="11">
        <f t="shared" si="372"/>
        <v>0.31993601919360226</v>
      </c>
      <c r="J1578" s="32">
        <f t="shared" si="373"/>
        <v>1.9996001199600141E-2</v>
      </c>
      <c r="K1578" s="32">
        <f t="shared" si="374"/>
        <v>50.009999000199947</v>
      </c>
      <c r="L1578" s="8">
        <v>0</v>
      </c>
      <c r="M1578" s="9">
        <v>1</v>
      </c>
      <c r="N1578" s="8">
        <v>0</v>
      </c>
      <c r="O1578" s="9">
        <v>0</v>
      </c>
      <c r="P1578" s="9">
        <v>0</v>
      </c>
      <c r="Q1578" s="9">
        <v>1</v>
      </c>
      <c r="R1578" s="9">
        <v>0</v>
      </c>
      <c r="S1578" s="8">
        <v>2271</v>
      </c>
      <c r="T1578" s="9">
        <v>25</v>
      </c>
      <c r="U1578" s="9">
        <f t="shared" si="382"/>
        <v>2245</v>
      </c>
      <c r="V1578" s="9">
        <f t="shared" si="383"/>
        <v>20</v>
      </c>
      <c r="W1578" s="7">
        <v>13.7</v>
      </c>
      <c r="X1578" s="7">
        <v>7</v>
      </c>
      <c r="Y1578" s="9">
        <v>0</v>
      </c>
      <c r="Z1578" s="9">
        <v>1</v>
      </c>
      <c r="AA1578" s="9">
        <v>0</v>
      </c>
      <c r="AB1578" s="9">
        <v>0</v>
      </c>
      <c r="AC1578" s="9">
        <v>0</v>
      </c>
      <c r="AD1578" s="29">
        <v>1</v>
      </c>
      <c r="AE1578" s="9">
        <v>0</v>
      </c>
      <c r="AF1578" s="9">
        <v>0</v>
      </c>
      <c r="AG1578" s="29">
        <v>1</v>
      </c>
      <c r="AH1578" s="9">
        <v>0</v>
      </c>
      <c r="AI1578" s="29">
        <v>1</v>
      </c>
      <c r="AJ1578" s="20">
        <v>1990</v>
      </c>
      <c r="AK1578" s="32">
        <v>0</v>
      </c>
      <c r="AL1578" s="32">
        <v>0</v>
      </c>
      <c r="AM1578" s="32">
        <v>0.64600000000000002</v>
      </c>
      <c r="AN1578" s="42">
        <v>0.35399999999999998</v>
      </c>
      <c r="AO1578" s="41">
        <v>0.90100000000000002</v>
      </c>
      <c r="AP1578" s="17">
        <v>9.9000000000000005E-2</v>
      </c>
      <c r="AQ1578">
        <v>0</v>
      </c>
      <c r="AR1578" s="39">
        <v>1</v>
      </c>
      <c r="AS1578">
        <v>0.84699999999999998</v>
      </c>
      <c r="AT1578" s="39">
        <v>0.153</v>
      </c>
      <c r="AU1578">
        <v>0</v>
      </c>
      <c r="AV1578" s="17">
        <v>1</v>
      </c>
      <c r="AW1578" t="s">
        <v>98</v>
      </c>
      <c r="AX1578" s="17" t="s">
        <v>98</v>
      </c>
      <c r="AY1578" s="17" t="s">
        <v>233</v>
      </c>
      <c r="AZ1578">
        <v>1</v>
      </c>
      <c r="BA1578">
        <v>0</v>
      </c>
      <c r="BB1578">
        <v>0</v>
      </c>
      <c r="BC1578">
        <v>0</v>
      </c>
      <c r="BD1578">
        <v>0</v>
      </c>
      <c r="BE1578">
        <v>0</v>
      </c>
      <c r="BF1578" s="17">
        <v>0</v>
      </c>
      <c r="BG1578">
        <v>1</v>
      </c>
      <c r="BH1578">
        <v>0</v>
      </c>
      <c r="BI1578" s="17">
        <v>0</v>
      </c>
      <c r="BJ1578">
        <v>24883</v>
      </c>
      <c r="BK1578">
        <v>15906</v>
      </c>
      <c r="BL1578" s="24">
        <v>30</v>
      </c>
      <c r="BM1578">
        <v>1</v>
      </c>
      <c r="BN1578">
        <v>0</v>
      </c>
      <c r="BO1578">
        <v>0</v>
      </c>
      <c r="BP1578">
        <v>0</v>
      </c>
      <c r="BQ1578">
        <v>0</v>
      </c>
      <c r="BR1578">
        <v>0</v>
      </c>
      <c r="BS1578">
        <v>0</v>
      </c>
      <c r="BT1578" s="17">
        <v>0</v>
      </c>
      <c r="BU1578">
        <v>0</v>
      </c>
      <c r="BV1578">
        <v>0</v>
      </c>
      <c r="BW1578">
        <v>0</v>
      </c>
      <c r="BX1578" s="17">
        <v>1</v>
      </c>
      <c r="BY1578">
        <v>0</v>
      </c>
      <c r="BZ1578">
        <v>0</v>
      </c>
      <c r="CA1578">
        <v>0</v>
      </c>
      <c r="CB1578">
        <v>0</v>
      </c>
      <c r="CC1578" s="17">
        <v>0</v>
      </c>
      <c r="CD1578">
        <v>0</v>
      </c>
      <c r="CE1578">
        <v>0</v>
      </c>
      <c r="CF1578">
        <v>1</v>
      </c>
      <c r="CG1578">
        <v>0</v>
      </c>
      <c r="CH1578">
        <v>1</v>
      </c>
      <c r="CI1578">
        <v>0</v>
      </c>
      <c r="CJ1578">
        <v>0</v>
      </c>
      <c r="CK1578">
        <v>0</v>
      </c>
      <c r="CL1578">
        <v>0</v>
      </c>
      <c r="CM1578">
        <v>0</v>
      </c>
      <c r="CN1578">
        <v>1</v>
      </c>
      <c r="CO1578" s="17">
        <v>0</v>
      </c>
      <c r="CP1578">
        <v>0.13900000000000001</v>
      </c>
      <c r="CQ1578">
        <v>1442</v>
      </c>
      <c r="CR1578">
        <v>1</v>
      </c>
      <c r="CS1578">
        <v>0</v>
      </c>
      <c r="CT1578">
        <v>2</v>
      </c>
      <c r="CZ1578" s="33" t="s">
        <v>85</v>
      </c>
    </row>
    <row r="1579" spans="1:104" x14ac:dyDescent="0.25">
      <c r="A1579">
        <v>1578</v>
      </c>
      <c r="B1579">
        <v>101</v>
      </c>
      <c r="C1579" s="24" t="s">
        <v>4258</v>
      </c>
      <c r="D1579" s="12">
        <v>7.3</v>
      </c>
      <c r="E1579" s="13">
        <v>0.5</v>
      </c>
      <c r="F1579" s="7">
        <f t="shared" si="384"/>
        <v>14.6</v>
      </c>
      <c r="G1579" s="7">
        <f t="shared" si="380"/>
        <v>6.8</v>
      </c>
      <c r="H1579" s="15">
        <f t="shared" si="381"/>
        <v>7.8</v>
      </c>
      <c r="I1579" s="11">
        <f t="shared" si="372"/>
        <v>0.3040241887136545</v>
      </c>
      <c r="J1579" s="32">
        <f t="shared" si="373"/>
        <v>2.0823574569428391E-2</v>
      </c>
      <c r="K1579" s="32">
        <f t="shared" si="374"/>
        <v>48.022494729032978</v>
      </c>
      <c r="L1579" s="8">
        <v>0</v>
      </c>
      <c r="M1579" s="9">
        <v>1</v>
      </c>
      <c r="N1579" s="8">
        <v>0</v>
      </c>
      <c r="O1579" s="9">
        <v>0</v>
      </c>
      <c r="P1579" s="9">
        <v>0</v>
      </c>
      <c r="Q1579" s="9">
        <v>1</v>
      </c>
      <c r="R1579" s="9">
        <v>0</v>
      </c>
      <c r="S1579" s="8">
        <v>2119</v>
      </c>
      <c r="T1579" s="9">
        <v>25</v>
      </c>
      <c r="U1579" s="9">
        <f t="shared" si="382"/>
        <v>2093</v>
      </c>
      <c r="V1579" s="9">
        <f t="shared" si="383"/>
        <v>20</v>
      </c>
      <c r="W1579" s="7">
        <v>13.6</v>
      </c>
      <c r="X1579" s="7">
        <v>7</v>
      </c>
      <c r="Y1579" s="9">
        <v>0</v>
      </c>
      <c r="Z1579" s="9">
        <v>1</v>
      </c>
      <c r="AA1579" s="9">
        <v>1</v>
      </c>
      <c r="AB1579" s="9">
        <v>0</v>
      </c>
      <c r="AC1579" s="9">
        <v>0</v>
      </c>
      <c r="AD1579" s="29">
        <v>0</v>
      </c>
      <c r="AE1579" s="9">
        <v>0</v>
      </c>
      <c r="AF1579" s="9">
        <v>0</v>
      </c>
      <c r="AG1579" s="29">
        <v>1</v>
      </c>
      <c r="AH1579" s="9">
        <v>0</v>
      </c>
      <c r="AI1579" s="29">
        <v>1</v>
      </c>
      <c r="AJ1579" s="20">
        <v>1986</v>
      </c>
      <c r="AK1579" s="32">
        <v>0</v>
      </c>
      <c r="AL1579" s="32">
        <v>0</v>
      </c>
      <c r="AM1579" s="32">
        <v>0.81699999999999995</v>
      </c>
      <c r="AN1579" s="42">
        <v>0.183</v>
      </c>
      <c r="AO1579" s="41">
        <v>0.90900000000000003</v>
      </c>
      <c r="AP1579" s="17">
        <v>9.0999999999999998E-2</v>
      </c>
      <c r="AQ1579">
        <v>1</v>
      </c>
      <c r="AR1579" s="39">
        <v>0</v>
      </c>
      <c r="AS1579">
        <v>0.84199999999999997</v>
      </c>
      <c r="AT1579" s="39">
        <v>0.158</v>
      </c>
      <c r="AU1579">
        <v>0</v>
      </c>
      <c r="AV1579" s="17">
        <v>1</v>
      </c>
      <c r="AW1579" t="s">
        <v>98</v>
      </c>
      <c r="AX1579" s="17" t="s">
        <v>98</v>
      </c>
      <c r="AY1579" s="17" t="s">
        <v>233</v>
      </c>
      <c r="AZ1579">
        <v>1</v>
      </c>
      <c r="BA1579">
        <v>0</v>
      </c>
      <c r="BB1579">
        <v>0</v>
      </c>
      <c r="BC1579">
        <v>0</v>
      </c>
      <c r="BD1579">
        <v>0</v>
      </c>
      <c r="BE1579">
        <v>0</v>
      </c>
      <c r="BF1579" s="17">
        <v>0</v>
      </c>
      <c r="BG1579">
        <v>1</v>
      </c>
      <c r="BH1579">
        <v>0</v>
      </c>
      <c r="BI1579" s="17">
        <v>0</v>
      </c>
      <c r="BJ1579">
        <v>22873</v>
      </c>
      <c r="BK1579">
        <v>17226</v>
      </c>
      <c r="BL1579" s="24">
        <v>38</v>
      </c>
      <c r="BM1579">
        <v>1</v>
      </c>
      <c r="BN1579">
        <v>0</v>
      </c>
      <c r="BO1579">
        <v>0</v>
      </c>
      <c r="BP1579">
        <v>0</v>
      </c>
      <c r="BQ1579">
        <v>0</v>
      </c>
      <c r="BR1579">
        <v>0</v>
      </c>
      <c r="BS1579">
        <v>0</v>
      </c>
      <c r="BT1579" s="17">
        <v>0</v>
      </c>
      <c r="BU1579">
        <v>0</v>
      </c>
      <c r="BV1579">
        <v>0</v>
      </c>
      <c r="BW1579">
        <v>0</v>
      </c>
      <c r="BX1579" s="17">
        <v>1</v>
      </c>
      <c r="BY1579">
        <v>0</v>
      </c>
      <c r="BZ1579">
        <v>0</v>
      </c>
      <c r="CA1579">
        <v>0</v>
      </c>
      <c r="CB1579">
        <v>0</v>
      </c>
      <c r="CC1579" s="17">
        <v>0</v>
      </c>
      <c r="CD1579">
        <v>0</v>
      </c>
      <c r="CE1579">
        <v>0</v>
      </c>
      <c r="CF1579">
        <v>1</v>
      </c>
      <c r="CG1579">
        <v>0</v>
      </c>
      <c r="CH1579">
        <v>1</v>
      </c>
      <c r="CI1579">
        <v>0</v>
      </c>
      <c r="CJ1579">
        <v>0</v>
      </c>
      <c r="CK1579">
        <v>0</v>
      </c>
      <c r="CL1579">
        <v>0</v>
      </c>
      <c r="CM1579">
        <v>0</v>
      </c>
      <c r="CN1579">
        <v>1</v>
      </c>
      <c r="CO1579" s="17">
        <v>0</v>
      </c>
      <c r="CP1579">
        <v>0.13900000000000001</v>
      </c>
      <c r="CQ1579">
        <v>1442</v>
      </c>
      <c r="CR1579">
        <v>1</v>
      </c>
      <c r="CS1579">
        <v>0</v>
      </c>
      <c r="CT1579">
        <v>2</v>
      </c>
      <c r="CZ1579" s="33" t="s">
        <v>85</v>
      </c>
    </row>
    <row r="1580" spans="1:104" x14ac:dyDescent="0.25">
      <c r="A1580">
        <v>1579</v>
      </c>
      <c r="B1580">
        <v>101</v>
      </c>
      <c r="C1580" s="24" t="s">
        <v>4258</v>
      </c>
      <c r="D1580" s="12">
        <v>9.3000000000000007</v>
      </c>
      <c r="E1580" s="13">
        <v>0.5</v>
      </c>
      <c r="F1580" s="7">
        <f t="shared" si="384"/>
        <v>18.600000000000001</v>
      </c>
      <c r="G1580" s="7">
        <f t="shared" si="380"/>
        <v>8.8000000000000007</v>
      </c>
      <c r="H1580" s="15">
        <f t="shared" si="381"/>
        <v>9.8000000000000007</v>
      </c>
      <c r="I1580" s="11">
        <f t="shared" si="372"/>
        <v>0.35157225795329805</v>
      </c>
      <c r="J1580" s="32">
        <f t="shared" si="373"/>
        <v>1.8901734298564409E-2</v>
      </c>
      <c r="K1580" s="32">
        <f t="shared" si="374"/>
        <v>52.905198232309836</v>
      </c>
      <c r="L1580" s="8">
        <v>0</v>
      </c>
      <c r="M1580" s="9">
        <v>1</v>
      </c>
      <c r="N1580" s="8">
        <v>0</v>
      </c>
      <c r="O1580" s="9">
        <v>0</v>
      </c>
      <c r="P1580" s="9">
        <v>0</v>
      </c>
      <c r="Q1580" s="9">
        <v>1</v>
      </c>
      <c r="R1580" s="9">
        <v>0</v>
      </c>
      <c r="S1580" s="8">
        <v>2478</v>
      </c>
      <c r="T1580" s="9">
        <v>24</v>
      </c>
      <c r="U1580" s="9">
        <f t="shared" si="382"/>
        <v>2453</v>
      </c>
      <c r="V1580" s="9">
        <f t="shared" si="383"/>
        <v>20</v>
      </c>
      <c r="W1580" s="7">
        <v>13.7</v>
      </c>
      <c r="X1580" s="7">
        <v>7</v>
      </c>
      <c r="Y1580" s="9">
        <v>0</v>
      </c>
      <c r="Z1580" s="9">
        <v>1</v>
      </c>
      <c r="AA1580" s="9">
        <v>0</v>
      </c>
      <c r="AB1580" s="9">
        <v>0</v>
      </c>
      <c r="AC1580" s="9">
        <v>0</v>
      </c>
      <c r="AD1580" s="29">
        <v>1</v>
      </c>
      <c r="AE1580" s="9">
        <v>0</v>
      </c>
      <c r="AF1580" s="9">
        <v>0</v>
      </c>
      <c r="AG1580" s="29">
        <v>1</v>
      </c>
      <c r="AH1580" s="9">
        <v>0</v>
      </c>
      <c r="AI1580" s="29">
        <v>1</v>
      </c>
      <c r="AJ1580" s="20">
        <v>1990</v>
      </c>
      <c r="AK1580" s="32">
        <v>0</v>
      </c>
      <c r="AL1580" s="32">
        <v>0</v>
      </c>
      <c r="AM1580" s="32">
        <v>0.64600000000000002</v>
      </c>
      <c r="AN1580" s="42">
        <v>0.35399999999999998</v>
      </c>
      <c r="AO1580" s="41">
        <v>0.90100000000000002</v>
      </c>
      <c r="AP1580" s="17">
        <v>9.9000000000000005E-2</v>
      </c>
      <c r="AQ1580">
        <v>0</v>
      </c>
      <c r="AR1580" s="39">
        <v>1</v>
      </c>
      <c r="AS1580">
        <v>0.84699999999999998</v>
      </c>
      <c r="AT1580" s="39">
        <v>0.153</v>
      </c>
      <c r="AU1580">
        <v>0</v>
      </c>
      <c r="AV1580" s="17">
        <v>1</v>
      </c>
      <c r="AW1580" t="s">
        <v>98</v>
      </c>
      <c r="AX1580" s="17" t="s">
        <v>98</v>
      </c>
      <c r="AY1580" s="17" t="s">
        <v>233</v>
      </c>
      <c r="AZ1580">
        <v>1</v>
      </c>
      <c r="BA1580">
        <v>0</v>
      </c>
      <c r="BB1580">
        <v>0</v>
      </c>
      <c r="BC1580">
        <v>0</v>
      </c>
      <c r="BD1580">
        <v>0</v>
      </c>
      <c r="BE1580">
        <v>0</v>
      </c>
      <c r="BF1580" s="17">
        <v>0</v>
      </c>
      <c r="BG1580">
        <v>1</v>
      </c>
      <c r="BH1580">
        <v>0</v>
      </c>
      <c r="BI1580" s="17">
        <v>0</v>
      </c>
      <c r="BJ1580">
        <v>24883</v>
      </c>
      <c r="BK1580">
        <v>15906</v>
      </c>
      <c r="BL1580" s="24">
        <v>30</v>
      </c>
      <c r="BM1580">
        <v>1</v>
      </c>
      <c r="BN1580">
        <v>0</v>
      </c>
      <c r="BO1580">
        <v>0</v>
      </c>
      <c r="BP1580">
        <v>0</v>
      </c>
      <c r="BQ1580">
        <v>0</v>
      </c>
      <c r="BR1580">
        <v>0</v>
      </c>
      <c r="BS1580">
        <v>0</v>
      </c>
      <c r="BT1580" s="17">
        <v>0</v>
      </c>
      <c r="BU1580">
        <v>0</v>
      </c>
      <c r="BV1580">
        <v>0</v>
      </c>
      <c r="BW1580">
        <v>0</v>
      </c>
      <c r="BX1580" s="17">
        <v>1</v>
      </c>
      <c r="BY1580">
        <v>0</v>
      </c>
      <c r="BZ1580">
        <v>0</v>
      </c>
      <c r="CA1580">
        <v>0</v>
      </c>
      <c r="CB1580">
        <v>0</v>
      </c>
      <c r="CC1580" s="17">
        <v>0</v>
      </c>
      <c r="CD1580">
        <v>0</v>
      </c>
      <c r="CE1580">
        <v>0</v>
      </c>
      <c r="CF1580">
        <v>1</v>
      </c>
      <c r="CG1580">
        <v>0</v>
      </c>
      <c r="CH1580">
        <v>1</v>
      </c>
      <c r="CI1580">
        <v>0</v>
      </c>
      <c r="CJ1580">
        <v>0</v>
      </c>
      <c r="CK1580">
        <v>0</v>
      </c>
      <c r="CL1580">
        <v>0</v>
      </c>
      <c r="CM1580">
        <v>0</v>
      </c>
      <c r="CN1580">
        <v>1</v>
      </c>
      <c r="CO1580" s="17">
        <v>0</v>
      </c>
      <c r="CP1580">
        <v>0.13900000000000001</v>
      </c>
      <c r="CQ1580">
        <v>1442</v>
      </c>
      <c r="CR1580">
        <v>1</v>
      </c>
      <c r="CS1580">
        <v>0</v>
      </c>
      <c r="CT1580">
        <v>2</v>
      </c>
      <c r="CZ1580" s="33" t="s">
        <v>85</v>
      </c>
    </row>
    <row r="1581" spans="1:104" x14ac:dyDescent="0.25">
      <c r="A1581">
        <v>1580</v>
      </c>
      <c r="B1581">
        <v>101</v>
      </c>
      <c r="C1581" s="24" t="s">
        <v>4258</v>
      </c>
      <c r="D1581" s="12">
        <v>4.2786908468946514</v>
      </c>
      <c r="E1581" s="13">
        <v>0.72908412961430891</v>
      </c>
      <c r="F1581" s="7">
        <v>5.868583162217659</v>
      </c>
      <c r="G1581" s="7">
        <f t="shared" si="380"/>
        <v>3.5496067172803425</v>
      </c>
      <c r="H1581" s="15">
        <f t="shared" si="381"/>
        <v>5.0077749765089603</v>
      </c>
      <c r="I1581" s="11">
        <f t="shared" si="372"/>
        <v>0.12286514905735509</v>
      </c>
      <c r="J1581" s="32">
        <f t="shared" si="373"/>
        <v>2.093608383167667E-2</v>
      </c>
      <c r="K1581" s="32">
        <f t="shared" si="374"/>
        <v>47.764424714758839</v>
      </c>
      <c r="L1581" s="8">
        <v>0</v>
      </c>
      <c r="M1581" s="9">
        <v>1</v>
      </c>
      <c r="N1581" s="8">
        <v>0</v>
      </c>
      <c r="O1581" s="9">
        <v>0</v>
      </c>
      <c r="P1581" s="9">
        <v>0</v>
      </c>
      <c r="Q1581" s="9">
        <v>1</v>
      </c>
      <c r="R1581" s="9">
        <v>0</v>
      </c>
      <c r="S1581" s="8">
        <v>2272</v>
      </c>
      <c r="T1581" s="9">
        <v>24</v>
      </c>
      <c r="U1581" s="9">
        <f t="shared" si="382"/>
        <v>2247</v>
      </c>
      <c r="V1581" s="9">
        <f t="shared" si="383"/>
        <v>20</v>
      </c>
      <c r="W1581" s="7">
        <v>13</v>
      </c>
      <c r="X1581" s="7">
        <v>5</v>
      </c>
      <c r="Y1581" s="9">
        <v>0</v>
      </c>
      <c r="Z1581" s="9">
        <v>1</v>
      </c>
      <c r="AA1581" s="9">
        <v>1</v>
      </c>
      <c r="AB1581" s="9">
        <v>0</v>
      </c>
      <c r="AC1581" s="9">
        <v>0</v>
      </c>
      <c r="AD1581" s="29">
        <v>0</v>
      </c>
      <c r="AE1581" s="9">
        <v>0</v>
      </c>
      <c r="AF1581" s="9">
        <v>0</v>
      </c>
      <c r="AG1581" s="29">
        <v>1</v>
      </c>
      <c r="AH1581" s="9">
        <v>0</v>
      </c>
      <c r="AI1581" s="29">
        <v>1</v>
      </c>
      <c r="AJ1581" s="20">
        <v>1986</v>
      </c>
      <c r="AK1581" s="32">
        <v>0</v>
      </c>
      <c r="AL1581" s="32">
        <v>0</v>
      </c>
      <c r="AM1581" s="32">
        <v>0.81699999999999995</v>
      </c>
      <c r="AN1581" s="42">
        <v>0.183</v>
      </c>
      <c r="AO1581" s="41">
        <v>0.90900000000000003</v>
      </c>
      <c r="AP1581" s="17">
        <v>9.0999999999999998E-2</v>
      </c>
      <c r="AQ1581" s="32">
        <v>1</v>
      </c>
      <c r="AR1581" s="39">
        <f t="shared" ref="AR1581:AR1596" si="386">1-AQ1581</f>
        <v>0</v>
      </c>
      <c r="AS1581">
        <v>0.84199999999999997</v>
      </c>
      <c r="AT1581" s="39">
        <v>0.158</v>
      </c>
      <c r="AU1581">
        <v>0</v>
      </c>
      <c r="AV1581" s="17">
        <v>1</v>
      </c>
      <c r="AW1581" t="s">
        <v>98</v>
      </c>
      <c r="AX1581" s="17" t="s">
        <v>98</v>
      </c>
      <c r="AY1581" s="17" t="s">
        <v>233</v>
      </c>
      <c r="AZ1581">
        <v>1</v>
      </c>
      <c r="BA1581">
        <v>0</v>
      </c>
      <c r="BB1581">
        <v>0</v>
      </c>
      <c r="BC1581">
        <v>0</v>
      </c>
      <c r="BD1581">
        <v>0</v>
      </c>
      <c r="BE1581">
        <v>0</v>
      </c>
      <c r="BF1581" s="17">
        <v>0</v>
      </c>
      <c r="BG1581">
        <v>1</v>
      </c>
      <c r="BH1581">
        <v>0</v>
      </c>
      <c r="BI1581" s="17">
        <v>0</v>
      </c>
      <c r="BJ1581">
        <v>22873</v>
      </c>
      <c r="BK1581">
        <v>17226</v>
      </c>
      <c r="BL1581" s="24">
        <v>38</v>
      </c>
      <c r="BM1581">
        <v>1</v>
      </c>
      <c r="BN1581">
        <v>0</v>
      </c>
      <c r="BO1581">
        <v>0</v>
      </c>
      <c r="BP1581">
        <v>0</v>
      </c>
      <c r="BQ1581">
        <v>0</v>
      </c>
      <c r="BR1581">
        <v>0</v>
      </c>
      <c r="BS1581">
        <v>0</v>
      </c>
      <c r="BT1581" s="17">
        <v>0</v>
      </c>
      <c r="BU1581">
        <v>0</v>
      </c>
      <c r="BV1581">
        <v>0</v>
      </c>
      <c r="BW1581">
        <v>0</v>
      </c>
      <c r="BX1581" s="17">
        <v>1</v>
      </c>
      <c r="BY1581">
        <v>0</v>
      </c>
      <c r="BZ1581">
        <v>0</v>
      </c>
      <c r="CA1581">
        <v>0</v>
      </c>
      <c r="CB1581">
        <v>0</v>
      </c>
      <c r="CC1581" s="17">
        <v>0</v>
      </c>
      <c r="CD1581">
        <v>0</v>
      </c>
      <c r="CE1581">
        <v>0</v>
      </c>
      <c r="CF1581">
        <v>1</v>
      </c>
      <c r="CG1581">
        <v>0</v>
      </c>
      <c r="CH1581">
        <v>1</v>
      </c>
      <c r="CI1581">
        <v>0</v>
      </c>
      <c r="CJ1581">
        <v>0</v>
      </c>
      <c r="CK1581">
        <v>0</v>
      </c>
      <c r="CL1581">
        <v>0</v>
      </c>
      <c r="CM1581">
        <v>0</v>
      </c>
      <c r="CN1581">
        <v>1</v>
      </c>
      <c r="CO1581" s="17">
        <v>0</v>
      </c>
      <c r="CP1581">
        <v>0.13900000000000001</v>
      </c>
      <c r="CQ1581">
        <v>1442</v>
      </c>
      <c r="CR1581">
        <v>1</v>
      </c>
      <c r="CS1581">
        <v>0</v>
      </c>
      <c r="CT1581">
        <v>2</v>
      </c>
      <c r="CZ1581" s="33" t="s">
        <v>85</v>
      </c>
    </row>
    <row r="1582" spans="1:104" x14ac:dyDescent="0.25">
      <c r="A1582">
        <v>1581</v>
      </c>
      <c r="B1582">
        <v>101</v>
      </c>
      <c r="C1582" s="24" t="s">
        <v>4258</v>
      </c>
      <c r="D1582" s="12">
        <v>5.3715413259768363</v>
      </c>
      <c r="E1582" s="13">
        <v>0.78213603363599804</v>
      </c>
      <c r="F1582" s="7">
        <v>6.8677839851024212</v>
      </c>
      <c r="G1582" s="7">
        <f t="shared" si="380"/>
        <v>4.5894052923408379</v>
      </c>
      <c r="H1582" s="15">
        <f t="shared" si="381"/>
        <v>6.1536773596128347</v>
      </c>
      <c r="I1582" s="11">
        <f t="shared" si="372"/>
        <v>0.13735110717119101</v>
      </c>
      <c r="J1582" s="32">
        <f t="shared" si="373"/>
        <v>1.9999334205783502E-2</v>
      </c>
      <c r="K1582" s="32">
        <f t="shared" si="374"/>
        <v>50.001664540953335</v>
      </c>
      <c r="L1582" s="8">
        <v>0</v>
      </c>
      <c r="M1582" s="9">
        <v>1</v>
      </c>
      <c r="N1582" s="8">
        <v>0</v>
      </c>
      <c r="O1582" s="9">
        <v>0</v>
      </c>
      <c r="P1582" s="9">
        <v>0</v>
      </c>
      <c r="Q1582" s="9">
        <v>1</v>
      </c>
      <c r="R1582" s="9">
        <v>0</v>
      </c>
      <c r="S1582" s="8">
        <v>2478</v>
      </c>
      <c r="T1582" s="9">
        <v>24</v>
      </c>
      <c r="U1582" s="9">
        <f t="shared" si="382"/>
        <v>2453</v>
      </c>
      <c r="V1582" s="9">
        <f t="shared" si="383"/>
        <v>20</v>
      </c>
      <c r="W1582" s="7">
        <v>17</v>
      </c>
      <c r="X1582" s="7">
        <v>9</v>
      </c>
      <c r="Y1582" s="9">
        <v>0</v>
      </c>
      <c r="Z1582" s="9">
        <v>1</v>
      </c>
      <c r="AA1582" s="9">
        <v>0</v>
      </c>
      <c r="AB1582" s="9">
        <v>0</v>
      </c>
      <c r="AC1582" s="9">
        <v>0</v>
      </c>
      <c r="AD1582" s="29">
        <v>1</v>
      </c>
      <c r="AE1582" s="9">
        <v>0</v>
      </c>
      <c r="AF1582" s="9">
        <v>0</v>
      </c>
      <c r="AG1582" s="29">
        <v>1</v>
      </c>
      <c r="AH1582" s="9">
        <v>0</v>
      </c>
      <c r="AI1582" s="29">
        <v>1</v>
      </c>
      <c r="AJ1582" s="20">
        <v>1986</v>
      </c>
      <c r="AK1582" s="32">
        <v>0</v>
      </c>
      <c r="AL1582" s="32">
        <v>0</v>
      </c>
      <c r="AM1582" s="32">
        <v>0.81699999999999995</v>
      </c>
      <c r="AN1582" s="42">
        <v>0.183</v>
      </c>
      <c r="AO1582" s="41">
        <v>0.90900000000000003</v>
      </c>
      <c r="AP1582" s="17">
        <v>9.0999999999999998E-2</v>
      </c>
      <c r="AQ1582" s="32">
        <v>1</v>
      </c>
      <c r="AR1582" s="39">
        <f t="shared" si="386"/>
        <v>0</v>
      </c>
      <c r="AS1582">
        <v>0.84199999999999997</v>
      </c>
      <c r="AT1582" s="39">
        <v>0.158</v>
      </c>
      <c r="AU1582">
        <v>0</v>
      </c>
      <c r="AV1582" s="17">
        <v>1</v>
      </c>
      <c r="AW1582" t="s">
        <v>98</v>
      </c>
      <c r="AX1582" s="17" t="s">
        <v>98</v>
      </c>
      <c r="AY1582" s="17" t="s">
        <v>233</v>
      </c>
      <c r="AZ1582">
        <v>1</v>
      </c>
      <c r="BA1582">
        <v>0</v>
      </c>
      <c r="BB1582">
        <v>0</v>
      </c>
      <c r="BC1582">
        <v>0</v>
      </c>
      <c r="BD1582">
        <v>0</v>
      </c>
      <c r="BE1582">
        <v>0</v>
      </c>
      <c r="BF1582" s="17">
        <v>0</v>
      </c>
      <c r="BG1582">
        <v>1</v>
      </c>
      <c r="BH1582">
        <v>0</v>
      </c>
      <c r="BI1582" s="17">
        <v>0</v>
      </c>
      <c r="BJ1582">
        <v>22873</v>
      </c>
      <c r="BK1582">
        <v>17226</v>
      </c>
      <c r="BL1582" s="24">
        <v>38</v>
      </c>
      <c r="BM1582">
        <v>1</v>
      </c>
      <c r="BN1582">
        <v>0</v>
      </c>
      <c r="BO1582">
        <v>0</v>
      </c>
      <c r="BP1582">
        <v>0</v>
      </c>
      <c r="BQ1582">
        <v>0</v>
      </c>
      <c r="BR1582">
        <v>0</v>
      </c>
      <c r="BS1582">
        <v>0</v>
      </c>
      <c r="BT1582" s="17">
        <v>0</v>
      </c>
      <c r="BU1582">
        <v>0</v>
      </c>
      <c r="BV1582">
        <v>0</v>
      </c>
      <c r="BW1582">
        <v>0</v>
      </c>
      <c r="BX1582" s="17">
        <v>1</v>
      </c>
      <c r="BY1582">
        <v>0</v>
      </c>
      <c r="BZ1582">
        <v>0</v>
      </c>
      <c r="CA1582">
        <v>0</v>
      </c>
      <c r="CB1582">
        <v>0</v>
      </c>
      <c r="CC1582" s="17">
        <v>0</v>
      </c>
      <c r="CD1582">
        <v>0</v>
      </c>
      <c r="CE1582">
        <v>0</v>
      </c>
      <c r="CF1582">
        <v>1</v>
      </c>
      <c r="CG1582">
        <v>0</v>
      </c>
      <c r="CH1582">
        <v>1</v>
      </c>
      <c r="CI1582">
        <v>0</v>
      </c>
      <c r="CJ1582">
        <v>0</v>
      </c>
      <c r="CK1582">
        <v>0</v>
      </c>
      <c r="CL1582">
        <v>0</v>
      </c>
      <c r="CM1582">
        <v>0</v>
      </c>
      <c r="CN1582">
        <v>1</v>
      </c>
      <c r="CO1582" s="17">
        <v>0</v>
      </c>
      <c r="CP1582">
        <v>0.13900000000000001</v>
      </c>
      <c r="CQ1582">
        <v>1442</v>
      </c>
      <c r="CR1582">
        <v>1</v>
      </c>
      <c r="CS1582">
        <v>0</v>
      </c>
      <c r="CT1582">
        <v>2</v>
      </c>
      <c r="CZ1582" s="33" t="s">
        <v>85</v>
      </c>
    </row>
    <row r="1583" spans="1:104" x14ac:dyDescent="0.25">
      <c r="A1583">
        <v>1582</v>
      </c>
      <c r="B1583">
        <v>101</v>
      </c>
      <c r="C1583" s="24" t="s">
        <v>4258</v>
      </c>
      <c r="D1583" s="12">
        <v>6.2953547338883364</v>
      </c>
      <c r="E1583" s="13">
        <v>0.76984333432043173</v>
      </c>
      <c r="F1583" s="7">
        <v>8.1774491682070245</v>
      </c>
      <c r="G1583" s="7">
        <f t="shared" si="380"/>
        <v>5.5255113995679048</v>
      </c>
      <c r="H1583" s="15">
        <f t="shared" si="381"/>
        <v>7.0651980682087681</v>
      </c>
      <c r="I1583" s="11">
        <f t="shared" si="372"/>
        <v>0.17007327905789377</v>
      </c>
      <c r="J1583" s="32">
        <f t="shared" si="373"/>
        <v>2.0797839957124892E-2</v>
      </c>
      <c r="K1583" s="32">
        <f t="shared" si="374"/>
        <v>48.081916298111601</v>
      </c>
      <c r="L1583" s="8">
        <v>0</v>
      </c>
      <c r="M1583" s="9">
        <v>1</v>
      </c>
      <c r="N1583" s="8">
        <v>0</v>
      </c>
      <c r="O1583" s="9">
        <v>0</v>
      </c>
      <c r="P1583" s="9">
        <v>0</v>
      </c>
      <c r="Q1583" s="9">
        <v>1</v>
      </c>
      <c r="R1583" s="9">
        <v>0</v>
      </c>
      <c r="S1583" s="8">
        <v>2271</v>
      </c>
      <c r="T1583" s="9">
        <v>25</v>
      </c>
      <c r="U1583" s="9">
        <f t="shared" si="382"/>
        <v>2245</v>
      </c>
      <c r="V1583" s="9">
        <f t="shared" si="383"/>
        <v>20</v>
      </c>
      <c r="W1583" s="7">
        <v>13</v>
      </c>
      <c r="X1583" s="7">
        <v>5</v>
      </c>
      <c r="Y1583" s="9">
        <v>0</v>
      </c>
      <c r="Z1583" s="9">
        <v>1</v>
      </c>
      <c r="AA1583" s="9">
        <v>1</v>
      </c>
      <c r="AB1583" s="9">
        <v>0</v>
      </c>
      <c r="AC1583" s="9">
        <v>0</v>
      </c>
      <c r="AD1583" s="29">
        <v>0</v>
      </c>
      <c r="AE1583" s="9">
        <v>0</v>
      </c>
      <c r="AF1583" s="9">
        <v>0</v>
      </c>
      <c r="AG1583" s="29">
        <v>1</v>
      </c>
      <c r="AH1583" s="9">
        <v>0</v>
      </c>
      <c r="AI1583" s="29">
        <v>1</v>
      </c>
      <c r="AJ1583" s="20">
        <v>1990</v>
      </c>
      <c r="AK1583" s="32">
        <v>0</v>
      </c>
      <c r="AL1583" s="32">
        <v>0</v>
      </c>
      <c r="AM1583" s="32">
        <v>0.64600000000000002</v>
      </c>
      <c r="AN1583" s="42">
        <v>0.35399999999999998</v>
      </c>
      <c r="AO1583" s="41">
        <v>0.90100000000000002</v>
      </c>
      <c r="AP1583" s="17">
        <v>9.9000000000000005E-2</v>
      </c>
      <c r="AQ1583" s="32">
        <v>1</v>
      </c>
      <c r="AR1583" s="39">
        <f t="shared" si="386"/>
        <v>0</v>
      </c>
      <c r="AS1583">
        <v>0.84699999999999998</v>
      </c>
      <c r="AT1583" s="39">
        <v>0.153</v>
      </c>
      <c r="AU1583">
        <v>0</v>
      </c>
      <c r="AV1583" s="17">
        <v>1</v>
      </c>
      <c r="AW1583" t="s">
        <v>98</v>
      </c>
      <c r="AX1583" s="17" t="s">
        <v>98</v>
      </c>
      <c r="AY1583" s="17" t="s">
        <v>233</v>
      </c>
      <c r="AZ1583">
        <v>1</v>
      </c>
      <c r="BA1583">
        <v>0</v>
      </c>
      <c r="BB1583">
        <v>0</v>
      </c>
      <c r="BC1583">
        <v>0</v>
      </c>
      <c r="BD1583">
        <v>0</v>
      </c>
      <c r="BE1583">
        <v>0</v>
      </c>
      <c r="BF1583" s="17">
        <v>0</v>
      </c>
      <c r="BG1583">
        <v>1</v>
      </c>
      <c r="BH1583">
        <v>0</v>
      </c>
      <c r="BI1583" s="17">
        <v>0</v>
      </c>
      <c r="BJ1583">
        <v>24883</v>
      </c>
      <c r="BK1583">
        <v>15906</v>
      </c>
      <c r="BL1583" s="24">
        <v>30</v>
      </c>
      <c r="BM1583">
        <v>1</v>
      </c>
      <c r="BN1583">
        <v>0</v>
      </c>
      <c r="BO1583">
        <v>0</v>
      </c>
      <c r="BP1583">
        <v>0</v>
      </c>
      <c r="BQ1583">
        <v>0</v>
      </c>
      <c r="BR1583">
        <v>0</v>
      </c>
      <c r="BS1583">
        <v>0</v>
      </c>
      <c r="BT1583" s="17">
        <v>0</v>
      </c>
      <c r="BU1583">
        <v>0</v>
      </c>
      <c r="BV1583">
        <v>0</v>
      </c>
      <c r="BW1583">
        <v>0</v>
      </c>
      <c r="BX1583" s="17">
        <v>1</v>
      </c>
      <c r="BY1583">
        <v>0</v>
      </c>
      <c r="BZ1583">
        <v>0</v>
      </c>
      <c r="CA1583">
        <v>0</v>
      </c>
      <c r="CB1583">
        <v>0</v>
      </c>
      <c r="CC1583" s="17">
        <v>0</v>
      </c>
      <c r="CD1583">
        <v>0</v>
      </c>
      <c r="CE1583">
        <v>0</v>
      </c>
      <c r="CF1583">
        <v>1</v>
      </c>
      <c r="CG1583">
        <v>0</v>
      </c>
      <c r="CH1583">
        <v>1</v>
      </c>
      <c r="CI1583">
        <v>0</v>
      </c>
      <c r="CJ1583">
        <v>0</v>
      </c>
      <c r="CK1583">
        <v>0</v>
      </c>
      <c r="CL1583">
        <v>0</v>
      </c>
      <c r="CM1583">
        <v>0</v>
      </c>
      <c r="CN1583">
        <v>1</v>
      </c>
      <c r="CO1583" s="17">
        <v>0</v>
      </c>
      <c r="CP1583">
        <v>0.13900000000000001</v>
      </c>
      <c r="CQ1583">
        <v>1442</v>
      </c>
      <c r="CR1583">
        <v>1</v>
      </c>
      <c r="CS1583">
        <v>0</v>
      </c>
      <c r="CT1583">
        <v>2</v>
      </c>
      <c r="CZ1583" s="33" t="s">
        <v>85</v>
      </c>
    </row>
    <row r="1584" spans="1:104" x14ac:dyDescent="0.25">
      <c r="A1584">
        <v>1583</v>
      </c>
      <c r="B1584">
        <v>101</v>
      </c>
      <c r="C1584" s="24" t="s">
        <v>4258</v>
      </c>
      <c r="D1584" s="12">
        <v>8.9142560524957624</v>
      </c>
      <c r="E1584" s="13">
        <v>0.94044602107920017</v>
      </c>
      <c r="F1584" s="7">
        <v>9.4787535410764878</v>
      </c>
      <c r="G1584" s="7">
        <f t="shared" si="380"/>
        <v>7.9738100314165621</v>
      </c>
      <c r="H1584" s="15">
        <f t="shared" si="381"/>
        <v>9.8547020735749626</v>
      </c>
      <c r="I1584" s="11">
        <f t="shared" ref="I1584:I1628" si="387">IFERROR(F1584/SQRT(F1584^2+U1584), "X")</f>
        <v>0.1969257805395635</v>
      </c>
      <c r="J1584" s="32">
        <f t="shared" ref="J1584:J1628" si="388">IFERROR(SQRT((1-I1584^2)/U1584), "X")</f>
        <v>2.0775493284658074E-2</v>
      </c>
      <c r="K1584" s="32">
        <f t="shared" ref="K1584:K1628" si="389">IFERROR(1/J1584, "X")</f>
        <v>48.133634484552175</v>
      </c>
      <c r="L1584" s="8">
        <v>0</v>
      </c>
      <c r="M1584" s="9">
        <v>1</v>
      </c>
      <c r="N1584" s="8">
        <v>0</v>
      </c>
      <c r="O1584" s="9">
        <v>0</v>
      </c>
      <c r="P1584" s="9">
        <v>0</v>
      </c>
      <c r="Q1584" s="9">
        <v>1</v>
      </c>
      <c r="R1584" s="9">
        <v>0</v>
      </c>
      <c r="S1584" s="8">
        <v>2253</v>
      </c>
      <c r="T1584" s="9">
        <v>25</v>
      </c>
      <c r="U1584" s="9">
        <f t="shared" si="382"/>
        <v>2227</v>
      </c>
      <c r="V1584" s="9">
        <f t="shared" si="383"/>
        <v>20</v>
      </c>
      <c r="W1584" s="7">
        <v>17</v>
      </c>
      <c r="X1584" s="7">
        <v>9</v>
      </c>
      <c r="Y1584" s="9">
        <v>0</v>
      </c>
      <c r="Z1584" s="9">
        <v>1</v>
      </c>
      <c r="AA1584" s="9">
        <v>0</v>
      </c>
      <c r="AB1584" s="9">
        <v>0</v>
      </c>
      <c r="AC1584" s="9">
        <v>0</v>
      </c>
      <c r="AD1584" s="29">
        <v>1</v>
      </c>
      <c r="AE1584" s="9">
        <v>0</v>
      </c>
      <c r="AF1584" s="9">
        <v>0</v>
      </c>
      <c r="AG1584" s="29">
        <v>1</v>
      </c>
      <c r="AH1584" s="9">
        <v>0</v>
      </c>
      <c r="AI1584" s="29">
        <v>1</v>
      </c>
      <c r="AJ1584" s="20">
        <v>1990</v>
      </c>
      <c r="AK1584" s="32">
        <v>0</v>
      </c>
      <c r="AL1584" s="32">
        <v>0</v>
      </c>
      <c r="AM1584" s="32">
        <v>0.64600000000000002</v>
      </c>
      <c r="AN1584" s="42">
        <v>0.35399999999999998</v>
      </c>
      <c r="AO1584" s="41">
        <v>0.90100000000000002</v>
      </c>
      <c r="AP1584" s="17">
        <v>9.9000000000000005E-2</v>
      </c>
      <c r="AQ1584" s="32">
        <v>1</v>
      </c>
      <c r="AR1584" s="39">
        <f t="shared" si="386"/>
        <v>0</v>
      </c>
      <c r="AS1584">
        <v>0.84699999999999998</v>
      </c>
      <c r="AT1584" s="39">
        <v>0.153</v>
      </c>
      <c r="AU1584">
        <v>0</v>
      </c>
      <c r="AV1584" s="17">
        <v>1</v>
      </c>
      <c r="AW1584" t="s">
        <v>98</v>
      </c>
      <c r="AX1584" s="17" t="s">
        <v>98</v>
      </c>
      <c r="AY1584" s="17" t="s">
        <v>233</v>
      </c>
      <c r="AZ1584">
        <v>1</v>
      </c>
      <c r="BA1584">
        <v>0</v>
      </c>
      <c r="BB1584">
        <v>0</v>
      </c>
      <c r="BC1584">
        <v>0</v>
      </c>
      <c r="BD1584">
        <v>0</v>
      </c>
      <c r="BE1584">
        <v>0</v>
      </c>
      <c r="BF1584" s="17">
        <v>0</v>
      </c>
      <c r="BG1584">
        <v>1</v>
      </c>
      <c r="BH1584">
        <v>0</v>
      </c>
      <c r="BI1584" s="17">
        <v>0</v>
      </c>
      <c r="BJ1584">
        <v>24883</v>
      </c>
      <c r="BK1584">
        <v>15906</v>
      </c>
      <c r="BL1584" s="24">
        <v>30</v>
      </c>
      <c r="BM1584">
        <v>1</v>
      </c>
      <c r="BN1584">
        <v>0</v>
      </c>
      <c r="BO1584">
        <v>0</v>
      </c>
      <c r="BP1584">
        <v>0</v>
      </c>
      <c r="BQ1584">
        <v>0</v>
      </c>
      <c r="BR1584">
        <v>0</v>
      </c>
      <c r="BS1584">
        <v>0</v>
      </c>
      <c r="BT1584" s="17">
        <v>0</v>
      </c>
      <c r="BU1584">
        <v>0</v>
      </c>
      <c r="BV1584">
        <v>0</v>
      </c>
      <c r="BW1584">
        <v>0</v>
      </c>
      <c r="BX1584" s="17">
        <v>1</v>
      </c>
      <c r="BY1584">
        <v>0</v>
      </c>
      <c r="BZ1584">
        <v>0</v>
      </c>
      <c r="CA1584">
        <v>0</v>
      </c>
      <c r="CB1584">
        <v>0</v>
      </c>
      <c r="CC1584" s="17">
        <v>0</v>
      </c>
      <c r="CD1584">
        <v>0</v>
      </c>
      <c r="CE1584">
        <v>0</v>
      </c>
      <c r="CF1584">
        <v>1</v>
      </c>
      <c r="CG1584">
        <v>0</v>
      </c>
      <c r="CH1584">
        <v>1</v>
      </c>
      <c r="CI1584">
        <v>0</v>
      </c>
      <c r="CJ1584">
        <v>0</v>
      </c>
      <c r="CK1584">
        <v>0</v>
      </c>
      <c r="CL1584">
        <v>0</v>
      </c>
      <c r="CM1584">
        <v>0</v>
      </c>
      <c r="CN1584">
        <v>1</v>
      </c>
      <c r="CO1584" s="17">
        <v>0</v>
      </c>
      <c r="CP1584">
        <v>0.13900000000000001</v>
      </c>
      <c r="CQ1584">
        <v>1442</v>
      </c>
      <c r="CR1584">
        <v>1</v>
      </c>
      <c r="CS1584">
        <v>0</v>
      </c>
      <c r="CT1584">
        <v>2</v>
      </c>
      <c r="CZ1584" s="33" t="s">
        <v>85</v>
      </c>
    </row>
    <row r="1585" spans="1:104" x14ac:dyDescent="0.25">
      <c r="A1585">
        <v>1584</v>
      </c>
      <c r="B1585">
        <v>101</v>
      </c>
      <c r="C1585" s="24" t="s">
        <v>4258</v>
      </c>
      <c r="D1585" s="12">
        <v>5.8610647434669039</v>
      </c>
      <c r="E1585" s="13">
        <v>0.64883166404113246</v>
      </c>
      <c r="F1585" s="7">
        <v>9.0332594235033259</v>
      </c>
      <c r="G1585" s="7">
        <f t="shared" si="380"/>
        <v>5.2122330794257712</v>
      </c>
      <c r="H1585" s="15">
        <f t="shared" si="381"/>
        <v>6.5098964075080366</v>
      </c>
      <c r="I1585" s="11">
        <f t="shared" si="387"/>
        <v>0.1817369703865129</v>
      </c>
      <c r="J1585" s="32">
        <f t="shared" si="388"/>
        <v>2.0118648415394531E-2</v>
      </c>
      <c r="K1585" s="32">
        <f t="shared" si="389"/>
        <v>49.70512826472045</v>
      </c>
      <c r="L1585" s="8">
        <v>0</v>
      </c>
      <c r="M1585" s="9">
        <v>1</v>
      </c>
      <c r="N1585" s="8">
        <v>0</v>
      </c>
      <c r="O1585" s="9">
        <v>0</v>
      </c>
      <c r="P1585" s="9">
        <v>0</v>
      </c>
      <c r="Q1585" s="9">
        <v>1</v>
      </c>
      <c r="R1585" s="9">
        <v>0</v>
      </c>
      <c r="S1585" s="8">
        <v>2414</v>
      </c>
      <c r="T1585" s="9">
        <v>24</v>
      </c>
      <c r="U1585" s="9">
        <f t="shared" si="382"/>
        <v>2389</v>
      </c>
      <c r="V1585" s="9">
        <f t="shared" si="383"/>
        <v>20</v>
      </c>
      <c r="W1585" s="7">
        <v>13</v>
      </c>
      <c r="X1585" s="7">
        <v>5</v>
      </c>
      <c r="Y1585" s="9">
        <v>0</v>
      </c>
      <c r="Z1585" s="9">
        <v>1</v>
      </c>
      <c r="AA1585" s="9">
        <v>1</v>
      </c>
      <c r="AB1585" s="9">
        <v>0</v>
      </c>
      <c r="AC1585" s="9">
        <v>0</v>
      </c>
      <c r="AD1585" s="29">
        <v>0</v>
      </c>
      <c r="AE1585" s="9">
        <v>0</v>
      </c>
      <c r="AF1585" s="9">
        <v>0</v>
      </c>
      <c r="AG1585" s="29">
        <v>1</v>
      </c>
      <c r="AH1585" s="9">
        <v>0</v>
      </c>
      <c r="AI1585" s="29">
        <v>1</v>
      </c>
      <c r="AJ1585" s="20">
        <v>1986</v>
      </c>
      <c r="AK1585" s="32">
        <v>0</v>
      </c>
      <c r="AL1585" s="32">
        <v>0</v>
      </c>
      <c r="AM1585" s="32">
        <v>0.81699999999999995</v>
      </c>
      <c r="AN1585" s="42">
        <v>0.183</v>
      </c>
      <c r="AO1585" s="41">
        <v>0.90900000000000003</v>
      </c>
      <c r="AP1585" s="17">
        <v>9.0999999999999998E-2</v>
      </c>
      <c r="AQ1585" s="32">
        <v>1</v>
      </c>
      <c r="AR1585" s="39">
        <f t="shared" si="386"/>
        <v>0</v>
      </c>
      <c r="AS1585">
        <v>0.84199999999999997</v>
      </c>
      <c r="AT1585" s="39">
        <v>0.158</v>
      </c>
      <c r="AU1585">
        <v>0</v>
      </c>
      <c r="AV1585" s="17">
        <v>1</v>
      </c>
      <c r="AW1585" t="s">
        <v>98</v>
      </c>
      <c r="AX1585" s="17" t="s">
        <v>98</v>
      </c>
      <c r="AY1585" s="17" t="s">
        <v>233</v>
      </c>
      <c r="AZ1585">
        <v>1</v>
      </c>
      <c r="BA1585">
        <v>0</v>
      </c>
      <c r="BB1585">
        <v>0</v>
      </c>
      <c r="BC1585">
        <v>0</v>
      </c>
      <c r="BD1585">
        <v>0</v>
      </c>
      <c r="BE1585">
        <v>0</v>
      </c>
      <c r="BF1585" s="17">
        <v>0</v>
      </c>
      <c r="BG1585">
        <v>1</v>
      </c>
      <c r="BH1585">
        <v>0</v>
      </c>
      <c r="BI1585" s="17">
        <v>0</v>
      </c>
      <c r="BJ1585">
        <v>22873</v>
      </c>
      <c r="BK1585">
        <v>17226</v>
      </c>
      <c r="BL1585" s="24">
        <v>38</v>
      </c>
      <c r="BM1585">
        <v>1</v>
      </c>
      <c r="BN1585">
        <v>0</v>
      </c>
      <c r="BO1585">
        <v>0</v>
      </c>
      <c r="BP1585">
        <v>0</v>
      </c>
      <c r="BQ1585">
        <v>0</v>
      </c>
      <c r="BR1585">
        <v>0</v>
      </c>
      <c r="BS1585">
        <v>0</v>
      </c>
      <c r="BT1585" s="17">
        <v>0</v>
      </c>
      <c r="BU1585">
        <v>0</v>
      </c>
      <c r="BV1585">
        <v>0</v>
      </c>
      <c r="BW1585">
        <v>0</v>
      </c>
      <c r="BX1585" s="17">
        <v>1</v>
      </c>
      <c r="BY1585">
        <v>0</v>
      </c>
      <c r="BZ1585">
        <v>0</v>
      </c>
      <c r="CA1585">
        <v>0</v>
      </c>
      <c r="CB1585">
        <v>0</v>
      </c>
      <c r="CC1585" s="17">
        <v>0</v>
      </c>
      <c r="CD1585">
        <v>0</v>
      </c>
      <c r="CE1585">
        <v>0</v>
      </c>
      <c r="CF1585">
        <v>1</v>
      </c>
      <c r="CG1585">
        <v>0</v>
      </c>
      <c r="CH1585">
        <v>1</v>
      </c>
      <c r="CI1585">
        <v>0</v>
      </c>
      <c r="CJ1585">
        <v>0</v>
      </c>
      <c r="CK1585">
        <v>0</v>
      </c>
      <c r="CL1585">
        <v>0</v>
      </c>
      <c r="CM1585">
        <v>0</v>
      </c>
      <c r="CN1585">
        <v>1</v>
      </c>
      <c r="CO1585" s="17">
        <v>0</v>
      </c>
      <c r="CP1585">
        <v>0.13900000000000001</v>
      </c>
      <c r="CQ1585">
        <v>1442</v>
      </c>
      <c r="CR1585">
        <v>1</v>
      </c>
      <c r="CS1585">
        <v>0</v>
      </c>
      <c r="CT1585">
        <v>2</v>
      </c>
      <c r="CZ1585" s="33" t="s">
        <v>85</v>
      </c>
    </row>
    <row r="1586" spans="1:104" x14ac:dyDescent="0.25">
      <c r="A1586">
        <v>1585</v>
      </c>
      <c r="B1586">
        <v>101</v>
      </c>
      <c r="C1586" s="24" t="s">
        <v>4258</v>
      </c>
      <c r="D1586" s="12">
        <v>5.9760853102581279</v>
      </c>
      <c r="E1586" s="13">
        <v>0.93959094532382947</v>
      </c>
      <c r="F1586" s="7">
        <v>6.3603053435114507</v>
      </c>
      <c r="G1586" s="7">
        <f t="shared" si="380"/>
        <v>5.0364943649342981</v>
      </c>
      <c r="H1586" s="15">
        <f t="shared" si="381"/>
        <v>6.9156762555819578</v>
      </c>
      <c r="I1586" s="11">
        <f t="shared" si="387"/>
        <v>0.13580437187758046</v>
      </c>
      <c r="J1586" s="32">
        <f t="shared" si="388"/>
        <v>2.1351863557324824E-2</v>
      </c>
      <c r="K1586" s="32">
        <f t="shared" si="389"/>
        <v>46.834319511045528</v>
      </c>
      <c r="L1586" s="8">
        <v>0</v>
      </c>
      <c r="M1586" s="9">
        <v>1</v>
      </c>
      <c r="N1586" s="8">
        <v>0</v>
      </c>
      <c r="O1586" s="9">
        <v>0</v>
      </c>
      <c r="P1586" s="9">
        <v>0</v>
      </c>
      <c r="Q1586" s="9">
        <v>1</v>
      </c>
      <c r="R1586" s="9">
        <v>0</v>
      </c>
      <c r="S1586" s="8">
        <v>2178</v>
      </c>
      <c r="T1586" s="9">
        <v>24</v>
      </c>
      <c r="U1586" s="9">
        <f t="shared" si="382"/>
        <v>2153</v>
      </c>
      <c r="V1586" s="9">
        <f t="shared" si="383"/>
        <v>20</v>
      </c>
      <c r="W1586" s="7">
        <v>17</v>
      </c>
      <c r="X1586" s="7">
        <v>9</v>
      </c>
      <c r="Y1586" s="9">
        <v>0</v>
      </c>
      <c r="Z1586" s="9">
        <v>1</v>
      </c>
      <c r="AA1586" s="9">
        <v>0</v>
      </c>
      <c r="AB1586" s="9">
        <v>0</v>
      </c>
      <c r="AC1586" s="9">
        <v>0</v>
      </c>
      <c r="AD1586" s="29">
        <v>1</v>
      </c>
      <c r="AE1586" s="9">
        <v>0</v>
      </c>
      <c r="AF1586" s="9">
        <v>0</v>
      </c>
      <c r="AG1586" s="29">
        <v>1</v>
      </c>
      <c r="AH1586" s="9">
        <v>0</v>
      </c>
      <c r="AI1586" s="29">
        <v>1</v>
      </c>
      <c r="AJ1586" s="20">
        <v>1986</v>
      </c>
      <c r="AK1586" s="32">
        <v>0</v>
      </c>
      <c r="AL1586" s="32">
        <v>0</v>
      </c>
      <c r="AM1586" s="32">
        <v>0.81699999999999995</v>
      </c>
      <c r="AN1586" s="42">
        <v>0.183</v>
      </c>
      <c r="AO1586" s="41">
        <v>0.90900000000000003</v>
      </c>
      <c r="AP1586" s="17">
        <v>9.0999999999999998E-2</v>
      </c>
      <c r="AQ1586" s="32">
        <v>1</v>
      </c>
      <c r="AR1586" s="39">
        <f t="shared" si="386"/>
        <v>0</v>
      </c>
      <c r="AS1586">
        <v>0.84199999999999997</v>
      </c>
      <c r="AT1586" s="39">
        <v>0.158</v>
      </c>
      <c r="AU1586">
        <v>0</v>
      </c>
      <c r="AV1586" s="17">
        <v>1</v>
      </c>
      <c r="AW1586" t="s">
        <v>98</v>
      </c>
      <c r="AX1586" s="17" t="s">
        <v>98</v>
      </c>
      <c r="AY1586" s="17" t="s">
        <v>233</v>
      </c>
      <c r="AZ1586">
        <v>1</v>
      </c>
      <c r="BA1586">
        <v>0</v>
      </c>
      <c r="BB1586">
        <v>0</v>
      </c>
      <c r="BC1586">
        <v>0</v>
      </c>
      <c r="BD1586">
        <v>0</v>
      </c>
      <c r="BE1586">
        <v>0</v>
      </c>
      <c r="BF1586" s="17">
        <v>0</v>
      </c>
      <c r="BG1586">
        <v>1</v>
      </c>
      <c r="BH1586">
        <v>0</v>
      </c>
      <c r="BI1586" s="17">
        <v>0</v>
      </c>
      <c r="BJ1586">
        <v>22873</v>
      </c>
      <c r="BK1586">
        <v>17226</v>
      </c>
      <c r="BL1586" s="24">
        <v>38</v>
      </c>
      <c r="BM1586">
        <v>1</v>
      </c>
      <c r="BN1586">
        <v>0</v>
      </c>
      <c r="BO1586">
        <v>0</v>
      </c>
      <c r="BP1586">
        <v>0</v>
      </c>
      <c r="BQ1586">
        <v>0</v>
      </c>
      <c r="BR1586">
        <v>0</v>
      </c>
      <c r="BS1586">
        <v>0</v>
      </c>
      <c r="BT1586" s="17">
        <v>0</v>
      </c>
      <c r="BU1586">
        <v>0</v>
      </c>
      <c r="BV1586">
        <v>0</v>
      </c>
      <c r="BW1586">
        <v>0</v>
      </c>
      <c r="BX1586" s="17">
        <v>1</v>
      </c>
      <c r="BY1586">
        <v>0</v>
      </c>
      <c r="BZ1586">
        <v>0</v>
      </c>
      <c r="CA1586">
        <v>0</v>
      </c>
      <c r="CB1586">
        <v>0</v>
      </c>
      <c r="CC1586" s="17">
        <v>0</v>
      </c>
      <c r="CD1586">
        <v>0</v>
      </c>
      <c r="CE1586">
        <v>0</v>
      </c>
      <c r="CF1586">
        <v>1</v>
      </c>
      <c r="CG1586">
        <v>0</v>
      </c>
      <c r="CH1586">
        <v>1</v>
      </c>
      <c r="CI1586">
        <v>0</v>
      </c>
      <c r="CJ1586">
        <v>0</v>
      </c>
      <c r="CK1586">
        <v>0</v>
      </c>
      <c r="CL1586">
        <v>0</v>
      </c>
      <c r="CM1586">
        <v>0</v>
      </c>
      <c r="CN1586">
        <v>1</v>
      </c>
      <c r="CO1586" s="17">
        <v>0</v>
      </c>
      <c r="CP1586">
        <v>0.13900000000000001</v>
      </c>
      <c r="CQ1586">
        <v>1442</v>
      </c>
      <c r="CR1586">
        <v>1</v>
      </c>
      <c r="CS1586">
        <v>0</v>
      </c>
      <c r="CT1586">
        <v>2</v>
      </c>
      <c r="CZ1586" s="33" t="s">
        <v>85</v>
      </c>
    </row>
    <row r="1587" spans="1:104" x14ac:dyDescent="0.25">
      <c r="A1587">
        <v>1586</v>
      </c>
      <c r="B1587">
        <v>101</v>
      </c>
      <c r="C1587" s="24" t="s">
        <v>4258</v>
      </c>
      <c r="D1587" s="12">
        <v>6.0991641807428554</v>
      </c>
      <c r="E1587" s="13">
        <v>0.79796802177128101</v>
      </c>
      <c r="F1587" s="7">
        <v>7.6433691756272397</v>
      </c>
      <c r="G1587" s="7">
        <f t="shared" si="380"/>
        <v>5.3011961589715746</v>
      </c>
      <c r="H1587" s="15">
        <f t="shared" si="381"/>
        <v>6.8971322025141362</v>
      </c>
      <c r="I1587" s="11">
        <f t="shared" si="387"/>
        <v>0.15904985319095355</v>
      </c>
      <c r="J1587" s="32">
        <f t="shared" si="388"/>
        <v>2.0808867076331086E-2</v>
      </c>
      <c r="K1587" s="32">
        <f t="shared" si="389"/>
        <v>48.056436534089052</v>
      </c>
      <c r="L1587" s="8">
        <v>0</v>
      </c>
      <c r="M1587" s="9">
        <v>1</v>
      </c>
      <c r="N1587" s="8">
        <v>0</v>
      </c>
      <c r="O1587" s="9">
        <v>0</v>
      </c>
      <c r="P1587" s="9">
        <v>0</v>
      </c>
      <c r="Q1587" s="9">
        <v>1</v>
      </c>
      <c r="R1587" s="9">
        <v>0</v>
      </c>
      <c r="S1587" s="8">
        <v>2277</v>
      </c>
      <c r="T1587" s="9">
        <v>25</v>
      </c>
      <c r="U1587" s="9">
        <f t="shared" si="382"/>
        <v>2251</v>
      </c>
      <c r="V1587" s="9">
        <f t="shared" si="383"/>
        <v>20</v>
      </c>
      <c r="W1587" s="7">
        <v>13</v>
      </c>
      <c r="X1587" s="7">
        <v>5</v>
      </c>
      <c r="Y1587" s="9">
        <v>0</v>
      </c>
      <c r="Z1587" s="9">
        <v>1</v>
      </c>
      <c r="AA1587" s="9">
        <v>1</v>
      </c>
      <c r="AB1587" s="9">
        <v>0</v>
      </c>
      <c r="AC1587" s="9">
        <v>0</v>
      </c>
      <c r="AD1587" s="29">
        <v>0</v>
      </c>
      <c r="AE1587" s="9">
        <v>0</v>
      </c>
      <c r="AF1587" s="9">
        <v>0</v>
      </c>
      <c r="AG1587" s="29">
        <v>1</v>
      </c>
      <c r="AH1587" s="9">
        <v>0</v>
      </c>
      <c r="AI1587" s="29">
        <v>1</v>
      </c>
      <c r="AJ1587" s="20">
        <v>1990</v>
      </c>
      <c r="AK1587" s="32">
        <v>0</v>
      </c>
      <c r="AL1587" s="32">
        <v>0</v>
      </c>
      <c r="AM1587" s="32">
        <v>0.64600000000000002</v>
      </c>
      <c r="AN1587" s="42">
        <v>0.35399999999999998</v>
      </c>
      <c r="AO1587" s="41">
        <v>0.90100000000000002</v>
      </c>
      <c r="AP1587" s="17">
        <v>9.9000000000000005E-2</v>
      </c>
      <c r="AQ1587" s="32">
        <v>1</v>
      </c>
      <c r="AR1587" s="39">
        <f t="shared" si="386"/>
        <v>0</v>
      </c>
      <c r="AS1587">
        <v>0.84699999999999998</v>
      </c>
      <c r="AT1587" s="39">
        <v>0.153</v>
      </c>
      <c r="AU1587">
        <v>0</v>
      </c>
      <c r="AV1587" s="17">
        <v>1</v>
      </c>
      <c r="AW1587" t="s">
        <v>98</v>
      </c>
      <c r="AX1587" s="17" t="s">
        <v>98</v>
      </c>
      <c r="AY1587" s="17" t="s">
        <v>233</v>
      </c>
      <c r="AZ1587">
        <v>1</v>
      </c>
      <c r="BA1587">
        <v>0</v>
      </c>
      <c r="BB1587">
        <v>0</v>
      </c>
      <c r="BC1587">
        <v>0</v>
      </c>
      <c r="BD1587">
        <v>0</v>
      </c>
      <c r="BE1587">
        <v>0</v>
      </c>
      <c r="BF1587" s="17">
        <v>0</v>
      </c>
      <c r="BG1587">
        <v>1</v>
      </c>
      <c r="BH1587">
        <v>0</v>
      </c>
      <c r="BI1587" s="17">
        <v>0</v>
      </c>
      <c r="BJ1587">
        <v>24883</v>
      </c>
      <c r="BK1587">
        <v>15906</v>
      </c>
      <c r="BL1587" s="24">
        <v>30</v>
      </c>
      <c r="BM1587">
        <v>1</v>
      </c>
      <c r="BN1587">
        <v>0</v>
      </c>
      <c r="BO1587">
        <v>0</v>
      </c>
      <c r="BP1587">
        <v>0</v>
      </c>
      <c r="BQ1587">
        <v>0</v>
      </c>
      <c r="BR1587">
        <v>0</v>
      </c>
      <c r="BS1587">
        <v>0</v>
      </c>
      <c r="BT1587" s="17">
        <v>0</v>
      </c>
      <c r="BU1587">
        <v>0</v>
      </c>
      <c r="BV1587">
        <v>0</v>
      </c>
      <c r="BW1587">
        <v>0</v>
      </c>
      <c r="BX1587" s="17">
        <v>1</v>
      </c>
      <c r="BY1587">
        <v>0</v>
      </c>
      <c r="BZ1587">
        <v>0</v>
      </c>
      <c r="CA1587">
        <v>0</v>
      </c>
      <c r="CB1587">
        <v>0</v>
      </c>
      <c r="CC1587" s="17">
        <v>0</v>
      </c>
      <c r="CD1587">
        <v>0</v>
      </c>
      <c r="CE1587">
        <v>0</v>
      </c>
      <c r="CF1587">
        <v>1</v>
      </c>
      <c r="CG1587">
        <v>0</v>
      </c>
      <c r="CH1587">
        <v>1</v>
      </c>
      <c r="CI1587">
        <v>0</v>
      </c>
      <c r="CJ1587">
        <v>0</v>
      </c>
      <c r="CK1587">
        <v>0</v>
      </c>
      <c r="CL1587">
        <v>0</v>
      </c>
      <c r="CM1587">
        <v>0</v>
      </c>
      <c r="CN1587">
        <v>1</v>
      </c>
      <c r="CO1587" s="17">
        <v>0</v>
      </c>
      <c r="CP1587">
        <v>0.13900000000000001</v>
      </c>
      <c r="CQ1587">
        <v>1442</v>
      </c>
      <c r="CR1587">
        <v>1</v>
      </c>
      <c r="CS1587">
        <v>0</v>
      </c>
      <c r="CT1587">
        <v>2</v>
      </c>
      <c r="CZ1587" s="33" t="s">
        <v>85</v>
      </c>
    </row>
    <row r="1588" spans="1:104" x14ac:dyDescent="0.25">
      <c r="A1588">
        <v>1587</v>
      </c>
      <c r="B1588">
        <v>101</v>
      </c>
      <c r="C1588" s="24" t="s">
        <v>4258</v>
      </c>
      <c r="D1588" s="12">
        <v>7.8386182272375926</v>
      </c>
      <c r="E1588" s="13">
        <v>1.1127635094716539</v>
      </c>
      <c r="F1588" s="7">
        <v>7.0442804428044283</v>
      </c>
      <c r="G1588" s="7">
        <f t="shared" si="380"/>
        <v>6.7258547177659391</v>
      </c>
      <c r="H1588" s="15">
        <f t="shared" si="381"/>
        <v>8.9513817367092461</v>
      </c>
      <c r="I1588" s="11">
        <f t="shared" si="387"/>
        <v>0.1521822038292166</v>
      </c>
      <c r="J1588" s="32">
        <f t="shared" si="388"/>
        <v>2.1603654917610113E-2</v>
      </c>
      <c r="K1588" s="32">
        <f t="shared" si="389"/>
        <v>46.288463864734986</v>
      </c>
      <c r="L1588" s="8">
        <v>0</v>
      </c>
      <c r="M1588" s="9">
        <v>1</v>
      </c>
      <c r="N1588" s="8">
        <v>0</v>
      </c>
      <c r="O1588" s="9">
        <v>0</v>
      </c>
      <c r="P1588" s="9">
        <v>0</v>
      </c>
      <c r="Q1588" s="9">
        <v>1</v>
      </c>
      <c r="R1588" s="9">
        <v>0</v>
      </c>
      <c r="S1588" s="8">
        <v>2119</v>
      </c>
      <c r="T1588" s="9">
        <v>25</v>
      </c>
      <c r="U1588" s="9">
        <f t="shared" si="382"/>
        <v>2093</v>
      </c>
      <c r="V1588" s="9">
        <f t="shared" si="383"/>
        <v>20</v>
      </c>
      <c r="W1588" s="7">
        <v>17</v>
      </c>
      <c r="X1588" s="7">
        <v>9</v>
      </c>
      <c r="Y1588" s="9">
        <v>0</v>
      </c>
      <c r="Z1588" s="9">
        <v>1</v>
      </c>
      <c r="AA1588" s="9">
        <v>0</v>
      </c>
      <c r="AB1588" s="9">
        <v>0</v>
      </c>
      <c r="AC1588" s="9">
        <v>0</v>
      </c>
      <c r="AD1588" s="29">
        <v>1</v>
      </c>
      <c r="AE1588" s="9">
        <v>0</v>
      </c>
      <c r="AF1588" s="9">
        <v>0</v>
      </c>
      <c r="AG1588" s="29">
        <v>1</v>
      </c>
      <c r="AH1588" s="9">
        <v>0</v>
      </c>
      <c r="AI1588" s="29">
        <v>1</v>
      </c>
      <c r="AJ1588" s="20">
        <v>1990</v>
      </c>
      <c r="AK1588" s="32">
        <v>0</v>
      </c>
      <c r="AL1588" s="32">
        <v>0</v>
      </c>
      <c r="AM1588" s="32">
        <v>0.64600000000000002</v>
      </c>
      <c r="AN1588" s="42">
        <v>0.35399999999999998</v>
      </c>
      <c r="AO1588" s="41">
        <v>0.90100000000000002</v>
      </c>
      <c r="AP1588" s="17">
        <v>9.9000000000000005E-2</v>
      </c>
      <c r="AQ1588" s="32">
        <v>1</v>
      </c>
      <c r="AR1588" s="39">
        <f t="shared" si="386"/>
        <v>0</v>
      </c>
      <c r="AS1588">
        <v>0.84699999999999998</v>
      </c>
      <c r="AT1588" s="39">
        <v>0.153</v>
      </c>
      <c r="AU1588">
        <v>0</v>
      </c>
      <c r="AV1588" s="17">
        <v>1</v>
      </c>
      <c r="AW1588" t="s">
        <v>98</v>
      </c>
      <c r="AX1588" s="17" t="s">
        <v>98</v>
      </c>
      <c r="AY1588" s="17" t="s">
        <v>233</v>
      </c>
      <c r="AZ1588">
        <v>1</v>
      </c>
      <c r="BA1588">
        <v>0</v>
      </c>
      <c r="BB1588">
        <v>0</v>
      </c>
      <c r="BC1588">
        <v>0</v>
      </c>
      <c r="BD1588">
        <v>0</v>
      </c>
      <c r="BE1588">
        <v>0</v>
      </c>
      <c r="BF1588" s="17">
        <v>0</v>
      </c>
      <c r="BG1588">
        <v>1</v>
      </c>
      <c r="BH1588">
        <v>0</v>
      </c>
      <c r="BI1588" s="17">
        <v>0</v>
      </c>
      <c r="BJ1588">
        <v>24883</v>
      </c>
      <c r="BK1588">
        <v>15906</v>
      </c>
      <c r="BL1588" s="24">
        <v>30</v>
      </c>
      <c r="BM1588">
        <v>1</v>
      </c>
      <c r="BN1588">
        <v>0</v>
      </c>
      <c r="BO1588">
        <v>0</v>
      </c>
      <c r="BP1588">
        <v>0</v>
      </c>
      <c r="BQ1588">
        <v>0</v>
      </c>
      <c r="BR1588">
        <v>0</v>
      </c>
      <c r="BS1588">
        <v>0</v>
      </c>
      <c r="BT1588" s="17">
        <v>0</v>
      </c>
      <c r="BU1588">
        <v>0</v>
      </c>
      <c r="BV1588">
        <v>0</v>
      </c>
      <c r="BW1588">
        <v>0</v>
      </c>
      <c r="BX1588" s="17">
        <v>1</v>
      </c>
      <c r="BY1588">
        <v>0</v>
      </c>
      <c r="BZ1588">
        <v>0</v>
      </c>
      <c r="CA1588">
        <v>0</v>
      </c>
      <c r="CB1588">
        <v>0</v>
      </c>
      <c r="CC1588" s="17">
        <v>0</v>
      </c>
      <c r="CD1588">
        <v>0</v>
      </c>
      <c r="CE1588">
        <v>0</v>
      </c>
      <c r="CF1588">
        <v>1</v>
      </c>
      <c r="CG1588">
        <v>0</v>
      </c>
      <c r="CH1588">
        <v>1</v>
      </c>
      <c r="CI1588">
        <v>0</v>
      </c>
      <c r="CJ1588">
        <v>0</v>
      </c>
      <c r="CK1588">
        <v>0</v>
      </c>
      <c r="CL1588">
        <v>0</v>
      </c>
      <c r="CM1588">
        <v>0</v>
      </c>
      <c r="CN1588">
        <v>1</v>
      </c>
      <c r="CO1588" s="17">
        <v>0</v>
      </c>
      <c r="CP1588">
        <v>0.13900000000000001</v>
      </c>
      <c r="CQ1588">
        <v>1442</v>
      </c>
      <c r="CR1588">
        <v>1</v>
      </c>
      <c r="CS1588">
        <v>0</v>
      </c>
      <c r="CT1588">
        <v>2</v>
      </c>
      <c r="CZ1588" s="33" t="s">
        <v>85</v>
      </c>
    </row>
    <row r="1589" spans="1:104" x14ac:dyDescent="0.25">
      <c r="A1589">
        <v>1588</v>
      </c>
      <c r="B1589">
        <v>101</v>
      </c>
      <c r="C1589" s="24" t="s">
        <v>4258</v>
      </c>
      <c r="D1589" s="12">
        <v>3.0776406404415151</v>
      </c>
      <c r="E1589" s="13">
        <v>2.5704454628967528</v>
      </c>
      <c r="F1589" s="7">
        <v>1.1973180076628349</v>
      </c>
      <c r="G1589" s="7">
        <f t="shared" si="380"/>
        <v>0.50719517754476229</v>
      </c>
      <c r="H1589" s="15">
        <f t="shared" si="381"/>
        <v>5.6480861033382679</v>
      </c>
      <c r="I1589" s="11">
        <f t="shared" si="387"/>
        <v>2.5250471023098169E-2</v>
      </c>
      <c r="J1589" s="32">
        <f t="shared" si="388"/>
        <v>2.1089193398491596E-2</v>
      </c>
      <c r="K1589" s="32">
        <f t="shared" si="389"/>
        <v>47.417650410068546</v>
      </c>
      <c r="L1589" s="8">
        <v>0</v>
      </c>
      <c r="M1589" s="9">
        <v>1</v>
      </c>
      <c r="N1589" s="8">
        <v>0</v>
      </c>
      <c r="O1589" s="9">
        <v>0</v>
      </c>
      <c r="P1589" s="9">
        <v>0</v>
      </c>
      <c r="Q1589" s="9">
        <v>1</v>
      </c>
      <c r="R1589" s="9">
        <v>0</v>
      </c>
      <c r="S1589" s="8">
        <v>2272</v>
      </c>
      <c r="T1589" s="9">
        <v>24</v>
      </c>
      <c r="U1589" s="9">
        <f t="shared" si="382"/>
        <v>2247</v>
      </c>
      <c r="V1589" s="9">
        <f t="shared" si="383"/>
        <v>20</v>
      </c>
      <c r="W1589" s="7">
        <v>13</v>
      </c>
      <c r="X1589" s="7">
        <v>5</v>
      </c>
      <c r="Y1589" s="9">
        <v>0</v>
      </c>
      <c r="Z1589" s="9">
        <v>1</v>
      </c>
      <c r="AA1589" s="9">
        <v>1</v>
      </c>
      <c r="AB1589" s="9">
        <v>0</v>
      </c>
      <c r="AC1589" s="9">
        <v>0</v>
      </c>
      <c r="AD1589" s="29">
        <v>0</v>
      </c>
      <c r="AE1589" s="9">
        <v>0</v>
      </c>
      <c r="AF1589" s="9">
        <v>0</v>
      </c>
      <c r="AG1589" s="29">
        <v>1</v>
      </c>
      <c r="AH1589" s="9">
        <v>0</v>
      </c>
      <c r="AI1589" s="29">
        <v>1</v>
      </c>
      <c r="AJ1589" s="20">
        <v>1986</v>
      </c>
      <c r="AK1589" s="32">
        <v>0</v>
      </c>
      <c r="AL1589" s="32">
        <v>0</v>
      </c>
      <c r="AM1589" s="32">
        <v>0.81699999999999995</v>
      </c>
      <c r="AN1589" s="42">
        <v>0.183</v>
      </c>
      <c r="AO1589" s="41">
        <v>0.90900000000000003</v>
      </c>
      <c r="AP1589" s="17">
        <v>9.0999999999999998E-2</v>
      </c>
      <c r="AQ1589" s="32">
        <v>0</v>
      </c>
      <c r="AR1589" s="39">
        <f t="shared" si="386"/>
        <v>1</v>
      </c>
      <c r="AS1589">
        <v>0.84199999999999997</v>
      </c>
      <c r="AT1589" s="39">
        <v>0.158</v>
      </c>
      <c r="AU1589">
        <v>0</v>
      </c>
      <c r="AV1589" s="17">
        <v>1</v>
      </c>
      <c r="AW1589" t="s">
        <v>98</v>
      </c>
      <c r="AX1589" s="17" t="s">
        <v>98</v>
      </c>
      <c r="AY1589" s="17" t="s">
        <v>233</v>
      </c>
      <c r="AZ1589">
        <v>1</v>
      </c>
      <c r="BA1589">
        <v>0</v>
      </c>
      <c r="BB1589">
        <v>0</v>
      </c>
      <c r="BC1589">
        <v>0</v>
      </c>
      <c r="BD1589">
        <v>0</v>
      </c>
      <c r="BE1589">
        <v>0</v>
      </c>
      <c r="BF1589" s="17">
        <v>0</v>
      </c>
      <c r="BG1589">
        <v>1</v>
      </c>
      <c r="BH1589">
        <v>0</v>
      </c>
      <c r="BI1589" s="17">
        <v>0</v>
      </c>
      <c r="BJ1589">
        <v>22873</v>
      </c>
      <c r="BK1589">
        <v>17226</v>
      </c>
      <c r="BL1589" s="24">
        <v>38</v>
      </c>
      <c r="BM1589">
        <v>1</v>
      </c>
      <c r="BN1589">
        <v>0</v>
      </c>
      <c r="BO1589">
        <v>0</v>
      </c>
      <c r="BP1589">
        <v>0</v>
      </c>
      <c r="BQ1589">
        <v>0</v>
      </c>
      <c r="BR1589">
        <v>0</v>
      </c>
      <c r="BS1589">
        <v>0</v>
      </c>
      <c r="BT1589" s="17">
        <v>0</v>
      </c>
      <c r="BU1589">
        <v>0</v>
      </c>
      <c r="BV1589">
        <v>0</v>
      </c>
      <c r="BW1589">
        <v>0</v>
      </c>
      <c r="BX1589" s="17">
        <v>1</v>
      </c>
      <c r="BY1589">
        <v>0</v>
      </c>
      <c r="BZ1589">
        <v>0</v>
      </c>
      <c r="CA1589">
        <v>0</v>
      </c>
      <c r="CB1589">
        <v>0</v>
      </c>
      <c r="CC1589" s="17">
        <v>0</v>
      </c>
      <c r="CD1589">
        <v>0</v>
      </c>
      <c r="CE1589">
        <v>0</v>
      </c>
      <c r="CF1589">
        <v>1</v>
      </c>
      <c r="CG1589">
        <v>0</v>
      </c>
      <c r="CH1589">
        <v>1</v>
      </c>
      <c r="CI1589">
        <v>0</v>
      </c>
      <c r="CJ1589">
        <v>0</v>
      </c>
      <c r="CK1589">
        <v>0</v>
      </c>
      <c r="CL1589">
        <v>0</v>
      </c>
      <c r="CM1589">
        <v>0</v>
      </c>
      <c r="CN1589">
        <v>1</v>
      </c>
      <c r="CO1589" s="17">
        <v>0</v>
      </c>
      <c r="CP1589">
        <v>0.13900000000000001</v>
      </c>
      <c r="CQ1589">
        <v>1442</v>
      </c>
      <c r="CR1589">
        <v>1</v>
      </c>
      <c r="CS1589">
        <v>0</v>
      </c>
      <c r="CT1589">
        <v>2</v>
      </c>
      <c r="CZ1589" s="33" t="s">
        <v>85</v>
      </c>
    </row>
    <row r="1590" spans="1:104" x14ac:dyDescent="0.25">
      <c r="A1590">
        <v>1589</v>
      </c>
      <c r="B1590">
        <v>101</v>
      </c>
      <c r="C1590" s="24" t="s">
        <v>4258</v>
      </c>
      <c r="D1590" s="12">
        <v>4.6613586764475254</v>
      </c>
      <c r="E1590" s="13">
        <v>2.7459995557269479</v>
      </c>
      <c r="F1590" s="7">
        <v>1.697508896797153</v>
      </c>
      <c r="G1590" s="7">
        <f t="shared" si="380"/>
        <v>1.9153591207205776</v>
      </c>
      <c r="H1590" s="15">
        <f t="shared" si="381"/>
        <v>7.4073582321744738</v>
      </c>
      <c r="I1590" s="11">
        <f t="shared" si="387"/>
        <v>3.4253768013719786E-2</v>
      </c>
      <c r="J1590" s="32">
        <f t="shared" si="388"/>
        <v>2.017884446929824E-2</v>
      </c>
      <c r="K1590" s="32">
        <f t="shared" si="389"/>
        <v>49.556851559140689</v>
      </c>
      <c r="L1590" s="8">
        <v>0</v>
      </c>
      <c r="M1590" s="9">
        <v>1</v>
      </c>
      <c r="N1590" s="8">
        <v>0</v>
      </c>
      <c r="O1590" s="9">
        <v>0</v>
      </c>
      <c r="P1590" s="9">
        <v>0</v>
      </c>
      <c r="Q1590" s="9">
        <v>1</v>
      </c>
      <c r="R1590" s="9">
        <v>0</v>
      </c>
      <c r="S1590" s="8">
        <v>2478</v>
      </c>
      <c r="T1590" s="9">
        <v>24</v>
      </c>
      <c r="U1590" s="9">
        <f t="shared" si="382"/>
        <v>2453</v>
      </c>
      <c r="V1590" s="9">
        <f t="shared" si="383"/>
        <v>20</v>
      </c>
      <c r="W1590" s="7">
        <v>17</v>
      </c>
      <c r="X1590" s="7">
        <v>9</v>
      </c>
      <c r="Y1590" s="9">
        <v>0</v>
      </c>
      <c r="Z1590" s="9">
        <v>1</v>
      </c>
      <c r="AA1590" s="9">
        <v>0</v>
      </c>
      <c r="AB1590" s="9">
        <v>0</v>
      </c>
      <c r="AC1590" s="9">
        <v>0</v>
      </c>
      <c r="AD1590" s="29">
        <v>1</v>
      </c>
      <c r="AE1590" s="9">
        <v>0</v>
      </c>
      <c r="AF1590" s="9">
        <v>0</v>
      </c>
      <c r="AG1590" s="29">
        <v>1</v>
      </c>
      <c r="AH1590" s="9">
        <v>0</v>
      </c>
      <c r="AI1590" s="29">
        <v>1</v>
      </c>
      <c r="AJ1590" s="20">
        <v>1986</v>
      </c>
      <c r="AK1590" s="32">
        <v>0</v>
      </c>
      <c r="AL1590" s="32">
        <v>0</v>
      </c>
      <c r="AM1590" s="32">
        <v>0.81699999999999995</v>
      </c>
      <c r="AN1590" s="42">
        <v>0.183</v>
      </c>
      <c r="AO1590" s="41">
        <v>0.90900000000000003</v>
      </c>
      <c r="AP1590" s="17">
        <v>9.0999999999999998E-2</v>
      </c>
      <c r="AQ1590" s="32">
        <v>0</v>
      </c>
      <c r="AR1590" s="39">
        <f t="shared" si="386"/>
        <v>1</v>
      </c>
      <c r="AS1590">
        <v>0.84199999999999997</v>
      </c>
      <c r="AT1590" s="39">
        <v>0.158</v>
      </c>
      <c r="AU1590">
        <v>0</v>
      </c>
      <c r="AV1590" s="17">
        <v>1</v>
      </c>
      <c r="AW1590" t="s">
        <v>98</v>
      </c>
      <c r="AX1590" s="17" t="s">
        <v>98</v>
      </c>
      <c r="AY1590" s="17" t="s">
        <v>233</v>
      </c>
      <c r="AZ1590">
        <v>1</v>
      </c>
      <c r="BA1590">
        <v>0</v>
      </c>
      <c r="BB1590">
        <v>0</v>
      </c>
      <c r="BC1590">
        <v>0</v>
      </c>
      <c r="BD1590">
        <v>0</v>
      </c>
      <c r="BE1590">
        <v>0</v>
      </c>
      <c r="BF1590" s="17">
        <v>0</v>
      </c>
      <c r="BG1590">
        <v>1</v>
      </c>
      <c r="BH1590">
        <v>0</v>
      </c>
      <c r="BI1590" s="17">
        <v>0</v>
      </c>
      <c r="BJ1590">
        <v>22873</v>
      </c>
      <c r="BK1590">
        <v>17226</v>
      </c>
      <c r="BL1590" s="24">
        <v>38</v>
      </c>
      <c r="BM1590">
        <v>1</v>
      </c>
      <c r="BN1590">
        <v>0</v>
      </c>
      <c r="BO1590">
        <v>0</v>
      </c>
      <c r="BP1590">
        <v>0</v>
      </c>
      <c r="BQ1590">
        <v>0</v>
      </c>
      <c r="BR1590">
        <v>0</v>
      </c>
      <c r="BS1590">
        <v>0</v>
      </c>
      <c r="BT1590" s="17">
        <v>0</v>
      </c>
      <c r="BU1590">
        <v>0</v>
      </c>
      <c r="BV1590">
        <v>0</v>
      </c>
      <c r="BW1590">
        <v>0</v>
      </c>
      <c r="BX1590" s="17">
        <v>1</v>
      </c>
      <c r="BY1590">
        <v>0</v>
      </c>
      <c r="BZ1590">
        <v>0</v>
      </c>
      <c r="CA1590">
        <v>0</v>
      </c>
      <c r="CB1590">
        <v>0</v>
      </c>
      <c r="CC1590" s="17">
        <v>0</v>
      </c>
      <c r="CD1590">
        <v>0</v>
      </c>
      <c r="CE1590">
        <v>0</v>
      </c>
      <c r="CF1590">
        <v>1</v>
      </c>
      <c r="CG1590">
        <v>0</v>
      </c>
      <c r="CH1590">
        <v>1</v>
      </c>
      <c r="CI1590">
        <v>0</v>
      </c>
      <c r="CJ1590">
        <v>0</v>
      </c>
      <c r="CK1590">
        <v>0</v>
      </c>
      <c r="CL1590">
        <v>0</v>
      </c>
      <c r="CM1590">
        <v>0</v>
      </c>
      <c r="CN1590">
        <v>1</v>
      </c>
      <c r="CO1590" s="17">
        <v>0</v>
      </c>
      <c r="CP1590">
        <v>0.13900000000000001</v>
      </c>
      <c r="CQ1590">
        <v>1442</v>
      </c>
      <c r="CR1590">
        <v>1</v>
      </c>
      <c r="CS1590">
        <v>0</v>
      </c>
      <c r="CT1590">
        <v>2</v>
      </c>
      <c r="CZ1590" s="33" t="s">
        <v>85</v>
      </c>
    </row>
    <row r="1591" spans="1:104" x14ac:dyDescent="0.25">
      <c r="A1591">
        <v>1590</v>
      </c>
      <c r="B1591">
        <v>101</v>
      </c>
      <c r="C1591" s="24" t="s">
        <v>4258</v>
      </c>
      <c r="D1591" s="12">
        <v>9.8544491588756777</v>
      </c>
      <c r="E1591" s="13">
        <v>1.8870221793591719</v>
      </c>
      <c r="F1591" s="7">
        <v>5.2222222222222223</v>
      </c>
      <c r="G1591" s="7">
        <f t="shared" si="380"/>
        <v>7.9674269795165058</v>
      </c>
      <c r="H1591" s="15">
        <f t="shared" si="381"/>
        <v>11.741471338234849</v>
      </c>
      <c r="I1591" s="11">
        <f t="shared" si="387"/>
        <v>0.10955324040030176</v>
      </c>
      <c r="J1591" s="32">
        <f t="shared" si="388"/>
        <v>2.0978280076653529E-2</v>
      </c>
      <c r="K1591" s="32">
        <f t="shared" si="389"/>
        <v>47.668350138622074</v>
      </c>
      <c r="L1591" s="8">
        <v>0</v>
      </c>
      <c r="M1591" s="9">
        <v>1</v>
      </c>
      <c r="N1591" s="8">
        <v>0</v>
      </c>
      <c r="O1591" s="9">
        <v>0</v>
      </c>
      <c r="P1591" s="9">
        <v>0</v>
      </c>
      <c r="Q1591" s="9">
        <v>1</v>
      </c>
      <c r="R1591" s="9">
        <v>0</v>
      </c>
      <c r="S1591" s="8">
        <v>2271</v>
      </c>
      <c r="T1591" s="9">
        <v>25</v>
      </c>
      <c r="U1591" s="9">
        <f t="shared" si="382"/>
        <v>2245</v>
      </c>
      <c r="V1591" s="9">
        <f t="shared" si="383"/>
        <v>20</v>
      </c>
      <c r="W1591" s="7">
        <v>13</v>
      </c>
      <c r="X1591" s="7">
        <v>5</v>
      </c>
      <c r="Y1591" s="9">
        <v>0</v>
      </c>
      <c r="Z1591" s="9">
        <v>1</v>
      </c>
      <c r="AA1591" s="9">
        <v>1</v>
      </c>
      <c r="AB1591" s="9">
        <v>0</v>
      </c>
      <c r="AC1591" s="9">
        <v>0</v>
      </c>
      <c r="AD1591" s="29">
        <v>0</v>
      </c>
      <c r="AE1591" s="9">
        <v>0</v>
      </c>
      <c r="AF1591" s="9">
        <v>0</v>
      </c>
      <c r="AG1591" s="29">
        <v>1</v>
      </c>
      <c r="AH1591" s="9">
        <v>0</v>
      </c>
      <c r="AI1591" s="29">
        <v>1</v>
      </c>
      <c r="AJ1591" s="20">
        <v>1990</v>
      </c>
      <c r="AK1591" s="32">
        <v>0</v>
      </c>
      <c r="AL1591" s="32">
        <v>0</v>
      </c>
      <c r="AM1591" s="32">
        <v>0.64600000000000002</v>
      </c>
      <c r="AN1591" s="42">
        <v>0.35399999999999998</v>
      </c>
      <c r="AO1591" s="41">
        <v>0.90100000000000002</v>
      </c>
      <c r="AP1591" s="17">
        <v>9.9000000000000005E-2</v>
      </c>
      <c r="AQ1591" s="32">
        <v>0</v>
      </c>
      <c r="AR1591" s="39">
        <f t="shared" si="386"/>
        <v>1</v>
      </c>
      <c r="AS1591">
        <v>0.84699999999999998</v>
      </c>
      <c r="AT1591" s="39">
        <v>0.153</v>
      </c>
      <c r="AU1591">
        <v>0</v>
      </c>
      <c r="AV1591" s="17">
        <v>1</v>
      </c>
      <c r="AW1591" t="s">
        <v>98</v>
      </c>
      <c r="AX1591" s="17" t="s">
        <v>98</v>
      </c>
      <c r="AY1591" s="17" t="s">
        <v>233</v>
      </c>
      <c r="AZ1591">
        <v>1</v>
      </c>
      <c r="BA1591">
        <v>0</v>
      </c>
      <c r="BB1591">
        <v>0</v>
      </c>
      <c r="BC1591">
        <v>0</v>
      </c>
      <c r="BD1591">
        <v>0</v>
      </c>
      <c r="BE1591">
        <v>0</v>
      </c>
      <c r="BF1591" s="17">
        <v>0</v>
      </c>
      <c r="BG1591">
        <v>1</v>
      </c>
      <c r="BH1591">
        <v>0</v>
      </c>
      <c r="BI1591" s="17">
        <v>0</v>
      </c>
      <c r="BJ1591">
        <v>24883</v>
      </c>
      <c r="BK1591">
        <v>15906</v>
      </c>
      <c r="BL1591" s="24">
        <v>30</v>
      </c>
      <c r="BM1591">
        <v>1</v>
      </c>
      <c r="BN1591">
        <v>0</v>
      </c>
      <c r="BO1591">
        <v>0</v>
      </c>
      <c r="BP1591">
        <v>0</v>
      </c>
      <c r="BQ1591">
        <v>0</v>
      </c>
      <c r="BR1591">
        <v>0</v>
      </c>
      <c r="BS1591">
        <v>0</v>
      </c>
      <c r="BT1591" s="17">
        <v>0</v>
      </c>
      <c r="BU1591">
        <v>0</v>
      </c>
      <c r="BV1591">
        <v>0</v>
      </c>
      <c r="BW1591">
        <v>0</v>
      </c>
      <c r="BX1591" s="17">
        <v>1</v>
      </c>
      <c r="BY1591">
        <v>0</v>
      </c>
      <c r="BZ1591">
        <v>0</v>
      </c>
      <c r="CA1591">
        <v>0</v>
      </c>
      <c r="CB1591">
        <v>0</v>
      </c>
      <c r="CC1591" s="17">
        <v>0</v>
      </c>
      <c r="CD1591">
        <v>0</v>
      </c>
      <c r="CE1591">
        <v>0</v>
      </c>
      <c r="CF1591">
        <v>1</v>
      </c>
      <c r="CG1591">
        <v>0</v>
      </c>
      <c r="CH1591">
        <v>1</v>
      </c>
      <c r="CI1591">
        <v>0</v>
      </c>
      <c r="CJ1591">
        <v>0</v>
      </c>
      <c r="CK1591">
        <v>0</v>
      </c>
      <c r="CL1591">
        <v>0</v>
      </c>
      <c r="CM1591">
        <v>0</v>
      </c>
      <c r="CN1591">
        <v>1</v>
      </c>
      <c r="CO1591" s="17">
        <v>0</v>
      </c>
      <c r="CP1591">
        <v>0.13900000000000001</v>
      </c>
      <c r="CQ1591">
        <v>1442</v>
      </c>
      <c r="CR1591">
        <v>1</v>
      </c>
      <c r="CS1591">
        <v>0</v>
      </c>
      <c r="CT1591">
        <v>2</v>
      </c>
      <c r="CZ1591" s="33" t="s">
        <v>85</v>
      </c>
    </row>
    <row r="1592" spans="1:104" x14ac:dyDescent="0.25">
      <c r="A1592">
        <v>1591</v>
      </c>
      <c r="B1592">
        <v>101</v>
      </c>
      <c r="C1592" s="24" t="s">
        <v>4258</v>
      </c>
      <c r="D1592" s="12">
        <v>11.162043881893441</v>
      </c>
      <c r="E1592" s="13">
        <v>2.5430706680427551</v>
      </c>
      <c r="F1592" s="7">
        <v>4.389199255121043</v>
      </c>
      <c r="G1592" s="7">
        <f t="shared" si="380"/>
        <v>8.6189732138506852</v>
      </c>
      <c r="H1592" s="15">
        <f t="shared" si="381"/>
        <v>13.705114549936196</v>
      </c>
      <c r="I1592" s="11">
        <f t="shared" si="387"/>
        <v>9.2609341238462109E-2</v>
      </c>
      <c r="J1592" s="32">
        <f t="shared" si="388"/>
        <v>2.1099370490052675E-2</v>
      </c>
      <c r="K1592" s="32">
        <f t="shared" si="389"/>
        <v>47.394778932928418</v>
      </c>
      <c r="L1592" s="8">
        <v>0</v>
      </c>
      <c r="M1592" s="9">
        <v>1</v>
      </c>
      <c r="N1592" s="8">
        <v>0</v>
      </c>
      <c r="O1592" s="9">
        <v>0</v>
      </c>
      <c r="P1592" s="9">
        <v>0</v>
      </c>
      <c r="Q1592" s="9">
        <v>1</v>
      </c>
      <c r="R1592" s="9">
        <v>0</v>
      </c>
      <c r="S1592" s="8">
        <v>2253</v>
      </c>
      <c r="T1592" s="9">
        <v>25</v>
      </c>
      <c r="U1592" s="9">
        <f t="shared" si="382"/>
        <v>2227</v>
      </c>
      <c r="V1592" s="9">
        <f t="shared" si="383"/>
        <v>20</v>
      </c>
      <c r="W1592" s="7">
        <v>17</v>
      </c>
      <c r="X1592" s="7">
        <v>9</v>
      </c>
      <c r="Y1592" s="9">
        <v>0</v>
      </c>
      <c r="Z1592" s="9">
        <v>1</v>
      </c>
      <c r="AA1592" s="9">
        <v>0</v>
      </c>
      <c r="AB1592" s="9">
        <v>0</v>
      </c>
      <c r="AC1592" s="9">
        <v>0</v>
      </c>
      <c r="AD1592" s="29">
        <v>1</v>
      </c>
      <c r="AE1592" s="9">
        <v>0</v>
      </c>
      <c r="AF1592" s="9">
        <v>0</v>
      </c>
      <c r="AG1592" s="29">
        <v>1</v>
      </c>
      <c r="AH1592" s="9">
        <v>0</v>
      </c>
      <c r="AI1592" s="29">
        <v>1</v>
      </c>
      <c r="AJ1592" s="20">
        <v>1990</v>
      </c>
      <c r="AK1592" s="32">
        <v>0</v>
      </c>
      <c r="AL1592" s="32">
        <v>0</v>
      </c>
      <c r="AM1592" s="32">
        <v>0.64600000000000002</v>
      </c>
      <c r="AN1592" s="42">
        <v>0.35399999999999998</v>
      </c>
      <c r="AO1592" s="41">
        <v>0.90100000000000002</v>
      </c>
      <c r="AP1592" s="17">
        <v>9.9000000000000005E-2</v>
      </c>
      <c r="AQ1592" s="32">
        <v>0</v>
      </c>
      <c r="AR1592" s="39">
        <f t="shared" si="386"/>
        <v>1</v>
      </c>
      <c r="AS1592">
        <v>0.84699999999999998</v>
      </c>
      <c r="AT1592" s="39">
        <v>0.153</v>
      </c>
      <c r="AU1592">
        <v>0</v>
      </c>
      <c r="AV1592" s="17">
        <v>1</v>
      </c>
      <c r="AW1592" t="s">
        <v>98</v>
      </c>
      <c r="AX1592" s="17" t="s">
        <v>98</v>
      </c>
      <c r="AY1592" s="17" t="s">
        <v>233</v>
      </c>
      <c r="AZ1592">
        <v>1</v>
      </c>
      <c r="BA1592">
        <v>0</v>
      </c>
      <c r="BB1592">
        <v>0</v>
      </c>
      <c r="BC1592">
        <v>0</v>
      </c>
      <c r="BD1592">
        <v>0</v>
      </c>
      <c r="BE1592">
        <v>0</v>
      </c>
      <c r="BF1592" s="17">
        <v>0</v>
      </c>
      <c r="BG1592">
        <v>1</v>
      </c>
      <c r="BH1592">
        <v>0</v>
      </c>
      <c r="BI1592" s="17">
        <v>0</v>
      </c>
      <c r="BJ1592">
        <v>24883</v>
      </c>
      <c r="BK1592">
        <v>15906</v>
      </c>
      <c r="BL1592" s="24">
        <v>30</v>
      </c>
      <c r="BM1592">
        <v>1</v>
      </c>
      <c r="BN1592">
        <v>0</v>
      </c>
      <c r="BO1592">
        <v>0</v>
      </c>
      <c r="BP1592">
        <v>0</v>
      </c>
      <c r="BQ1592">
        <v>0</v>
      </c>
      <c r="BR1592">
        <v>0</v>
      </c>
      <c r="BS1592">
        <v>0</v>
      </c>
      <c r="BT1592" s="17">
        <v>0</v>
      </c>
      <c r="BU1592">
        <v>0</v>
      </c>
      <c r="BV1592">
        <v>0</v>
      </c>
      <c r="BW1592">
        <v>0</v>
      </c>
      <c r="BX1592" s="17">
        <v>1</v>
      </c>
      <c r="BY1592">
        <v>0</v>
      </c>
      <c r="BZ1592">
        <v>0</v>
      </c>
      <c r="CA1592">
        <v>0</v>
      </c>
      <c r="CB1592">
        <v>0</v>
      </c>
      <c r="CC1592" s="17">
        <v>0</v>
      </c>
      <c r="CD1592">
        <v>0</v>
      </c>
      <c r="CE1592">
        <v>0</v>
      </c>
      <c r="CF1592">
        <v>1</v>
      </c>
      <c r="CG1592">
        <v>0</v>
      </c>
      <c r="CH1592">
        <v>1</v>
      </c>
      <c r="CI1592">
        <v>0</v>
      </c>
      <c r="CJ1592">
        <v>0</v>
      </c>
      <c r="CK1592">
        <v>0</v>
      </c>
      <c r="CL1592">
        <v>0</v>
      </c>
      <c r="CM1592">
        <v>0</v>
      </c>
      <c r="CN1592">
        <v>1</v>
      </c>
      <c r="CO1592" s="17">
        <v>0</v>
      </c>
      <c r="CP1592">
        <v>0.13900000000000001</v>
      </c>
      <c r="CQ1592">
        <v>1442</v>
      </c>
      <c r="CR1592">
        <v>1</v>
      </c>
      <c r="CS1592">
        <v>0</v>
      </c>
      <c r="CT1592">
        <v>2</v>
      </c>
      <c r="CZ1592" s="33" t="s">
        <v>85</v>
      </c>
    </row>
    <row r="1593" spans="1:104" x14ac:dyDescent="0.25">
      <c r="A1593">
        <v>1592</v>
      </c>
      <c r="B1593">
        <v>101</v>
      </c>
      <c r="C1593" s="24" t="s">
        <v>4258</v>
      </c>
      <c r="D1593" s="12">
        <v>13.820033386043249</v>
      </c>
      <c r="E1593" s="13">
        <v>2.0250674978533771</v>
      </c>
      <c r="F1593" s="7">
        <v>6.8244803695150118</v>
      </c>
      <c r="G1593" s="7">
        <f t="shared" si="380"/>
        <v>11.794965888189871</v>
      </c>
      <c r="H1593" s="15">
        <f t="shared" si="381"/>
        <v>15.845100883896627</v>
      </c>
      <c r="I1593" s="11">
        <f t="shared" si="387"/>
        <v>0.13828305511366784</v>
      </c>
      <c r="J1593" s="32">
        <f t="shared" si="388"/>
        <v>2.0262796231545914E-2</v>
      </c>
      <c r="K1593" s="32">
        <f t="shared" si="389"/>
        <v>49.351530192222974</v>
      </c>
      <c r="L1593" s="8">
        <v>0</v>
      </c>
      <c r="M1593" s="9">
        <v>1</v>
      </c>
      <c r="N1593" s="8">
        <v>0</v>
      </c>
      <c r="O1593" s="9">
        <v>0</v>
      </c>
      <c r="P1593" s="9">
        <v>0</v>
      </c>
      <c r="Q1593" s="9">
        <v>1</v>
      </c>
      <c r="R1593" s="9">
        <v>0</v>
      </c>
      <c r="S1593" s="8">
        <v>2414</v>
      </c>
      <c r="T1593" s="9">
        <v>24</v>
      </c>
      <c r="U1593" s="9">
        <f t="shared" si="382"/>
        <v>2389</v>
      </c>
      <c r="V1593" s="9">
        <f t="shared" si="383"/>
        <v>20</v>
      </c>
      <c r="W1593" s="7">
        <v>13</v>
      </c>
      <c r="X1593" s="7">
        <v>5</v>
      </c>
      <c r="Y1593" s="9">
        <v>0</v>
      </c>
      <c r="Z1593" s="9">
        <v>1</v>
      </c>
      <c r="AA1593" s="9">
        <v>1</v>
      </c>
      <c r="AB1593" s="9">
        <v>0</v>
      </c>
      <c r="AC1593" s="9">
        <v>0</v>
      </c>
      <c r="AD1593" s="29">
        <v>0</v>
      </c>
      <c r="AE1593" s="9">
        <v>0</v>
      </c>
      <c r="AF1593" s="9">
        <v>0</v>
      </c>
      <c r="AG1593" s="29">
        <v>1</v>
      </c>
      <c r="AH1593" s="9">
        <v>0</v>
      </c>
      <c r="AI1593" s="29">
        <v>1</v>
      </c>
      <c r="AJ1593" s="20">
        <v>1986</v>
      </c>
      <c r="AK1593" s="32">
        <v>0</v>
      </c>
      <c r="AL1593" s="32">
        <v>0</v>
      </c>
      <c r="AM1593" s="32">
        <v>0.81699999999999995</v>
      </c>
      <c r="AN1593" s="42">
        <v>0.183</v>
      </c>
      <c r="AO1593" s="41">
        <v>0.90900000000000003</v>
      </c>
      <c r="AP1593" s="17">
        <v>9.0999999999999998E-2</v>
      </c>
      <c r="AQ1593" s="32">
        <v>0</v>
      </c>
      <c r="AR1593" s="39">
        <f t="shared" si="386"/>
        <v>1</v>
      </c>
      <c r="AS1593">
        <v>0.84199999999999997</v>
      </c>
      <c r="AT1593" s="39">
        <v>0.158</v>
      </c>
      <c r="AU1593">
        <v>0</v>
      </c>
      <c r="AV1593" s="17">
        <v>1</v>
      </c>
      <c r="AW1593" t="s">
        <v>98</v>
      </c>
      <c r="AX1593" s="17" t="s">
        <v>98</v>
      </c>
      <c r="AY1593" s="17" t="s">
        <v>233</v>
      </c>
      <c r="AZ1593">
        <v>1</v>
      </c>
      <c r="BA1593">
        <v>0</v>
      </c>
      <c r="BB1593">
        <v>0</v>
      </c>
      <c r="BC1593">
        <v>0</v>
      </c>
      <c r="BD1593">
        <v>0</v>
      </c>
      <c r="BE1593">
        <v>0</v>
      </c>
      <c r="BF1593" s="17">
        <v>0</v>
      </c>
      <c r="BG1593">
        <v>1</v>
      </c>
      <c r="BH1593">
        <v>0</v>
      </c>
      <c r="BI1593" s="17">
        <v>0</v>
      </c>
      <c r="BJ1593">
        <v>22873</v>
      </c>
      <c r="BK1593">
        <v>17226</v>
      </c>
      <c r="BL1593" s="24">
        <v>38</v>
      </c>
      <c r="BM1593">
        <v>1</v>
      </c>
      <c r="BN1593">
        <v>0</v>
      </c>
      <c r="BO1593">
        <v>0</v>
      </c>
      <c r="BP1593">
        <v>0</v>
      </c>
      <c r="BQ1593">
        <v>0</v>
      </c>
      <c r="BR1593">
        <v>0</v>
      </c>
      <c r="BS1593">
        <v>0</v>
      </c>
      <c r="BT1593" s="17">
        <v>0</v>
      </c>
      <c r="BU1593">
        <v>0</v>
      </c>
      <c r="BV1593">
        <v>0</v>
      </c>
      <c r="BW1593">
        <v>0</v>
      </c>
      <c r="BX1593" s="17">
        <v>1</v>
      </c>
      <c r="BY1593">
        <v>0</v>
      </c>
      <c r="BZ1593">
        <v>0</v>
      </c>
      <c r="CA1593">
        <v>0</v>
      </c>
      <c r="CB1593">
        <v>0</v>
      </c>
      <c r="CC1593" s="17">
        <v>0</v>
      </c>
      <c r="CD1593">
        <v>0</v>
      </c>
      <c r="CE1593">
        <v>0</v>
      </c>
      <c r="CF1593">
        <v>1</v>
      </c>
      <c r="CG1593">
        <v>0</v>
      </c>
      <c r="CH1593">
        <v>1</v>
      </c>
      <c r="CI1593">
        <v>0</v>
      </c>
      <c r="CJ1593">
        <v>0</v>
      </c>
      <c r="CK1593">
        <v>0</v>
      </c>
      <c r="CL1593">
        <v>0</v>
      </c>
      <c r="CM1593">
        <v>0</v>
      </c>
      <c r="CN1593">
        <v>1</v>
      </c>
      <c r="CO1593" s="17">
        <v>0</v>
      </c>
      <c r="CP1593">
        <v>0.13900000000000001</v>
      </c>
      <c r="CQ1593">
        <v>1442</v>
      </c>
      <c r="CR1593">
        <v>1</v>
      </c>
      <c r="CS1593">
        <v>0</v>
      </c>
      <c r="CT1593">
        <v>2</v>
      </c>
      <c r="CZ1593" s="33" t="s">
        <v>85</v>
      </c>
    </row>
    <row r="1594" spans="1:104" x14ac:dyDescent="0.25">
      <c r="A1594">
        <v>1593</v>
      </c>
      <c r="B1594">
        <v>101</v>
      </c>
      <c r="C1594" s="24" t="s">
        <v>4258</v>
      </c>
      <c r="D1594" s="12">
        <v>13.37989239719712</v>
      </c>
      <c r="E1594" s="13">
        <v>2.9618535884513428</v>
      </c>
      <c r="F1594" s="7">
        <v>4.5174050632911387</v>
      </c>
      <c r="G1594" s="7">
        <f t="shared" si="380"/>
        <v>10.418038808745777</v>
      </c>
      <c r="H1594" s="15">
        <f t="shared" si="381"/>
        <v>16.341745985648462</v>
      </c>
      <c r="I1594" s="11">
        <f t="shared" si="387"/>
        <v>9.6898824530986666E-2</v>
      </c>
      <c r="J1594" s="32">
        <f t="shared" si="388"/>
        <v>2.1450107566929447E-2</v>
      </c>
      <c r="K1594" s="32">
        <f t="shared" si="389"/>
        <v>46.619812832162339</v>
      </c>
      <c r="L1594" s="8">
        <v>0</v>
      </c>
      <c r="M1594" s="9">
        <v>1</v>
      </c>
      <c r="N1594" s="8">
        <v>0</v>
      </c>
      <c r="O1594" s="9">
        <v>0</v>
      </c>
      <c r="P1594" s="9">
        <v>0</v>
      </c>
      <c r="Q1594" s="9">
        <v>1</v>
      </c>
      <c r="R1594" s="9">
        <v>0</v>
      </c>
      <c r="S1594" s="8">
        <v>2178</v>
      </c>
      <c r="T1594" s="9">
        <v>24</v>
      </c>
      <c r="U1594" s="9">
        <f t="shared" si="382"/>
        <v>2153</v>
      </c>
      <c r="V1594" s="9">
        <f t="shared" si="383"/>
        <v>20</v>
      </c>
      <c r="W1594" s="7">
        <v>17</v>
      </c>
      <c r="X1594" s="7">
        <v>9</v>
      </c>
      <c r="Y1594" s="9">
        <v>0</v>
      </c>
      <c r="Z1594" s="9">
        <v>1</v>
      </c>
      <c r="AA1594" s="9">
        <v>0</v>
      </c>
      <c r="AB1594" s="9">
        <v>0</v>
      </c>
      <c r="AC1594" s="9">
        <v>0</v>
      </c>
      <c r="AD1594" s="29">
        <v>1</v>
      </c>
      <c r="AE1594" s="9">
        <v>0</v>
      </c>
      <c r="AF1594" s="9">
        <v>0</v>
      </c>
      <c r="AG1594" s="29">
        <v>1</v>
      </c>
      <c r="AH1594" s="9">
        <v>0</v>
      </c>
      <c r="AI1594" s="29">
        <v>1</v>
      </c>
      <c r="AJ1594" s="20">
        <v>1986</v>
      </c>
      <c r="AK1594" s="32">
        <v>0</v>
      </c>
      <c r="AL1594" s="32">
        <v>0</v>
      </c>
      <c r="AM1594" s="32">
        <v>0.81699999999999995</v>
      </c>
      <c r="AN1594" s="42">
        <v>0.183</v>
      </c>
      <c r="AO1594" s="41">
        <v>0.90900000000000003</v>
      </c>
      <c r="AP1594" s="17">
        <v>9.0999999999999998E-2</v>
      </c>
      <c r="AQ1594" s="32">
        <v>0</v>
      </c>
      <c r="AR1594" s="39">
        <f t="shared" si="386"/>
        <v>1</v>
      </c>
      <c r="AS1594">
        <v>0.84199999999999997</v>
      </c>
      <c r="AT1594" s="39">
        <v>0.158</v>
      </c>
      <c r="AU1594">
        <v>0</v>
      </c>
      <c r="AV1594" s="17">
        <v>1</v>
      </c>
      <c r="AW1594" t="s">
        <v>98</v>
      </c>
      <c r="AX1594" s="17" t="s">
        <v>98</v>
      </c>
      <c r="AY1594" s="17" t="s">
        <v>233</v>
      </c>
      <c r="AZ1594">
        <v>1</v>
      </c>
      <c r="BA1594">
        <v>0</v>
      </c>
      <c r="BB1594">
        <v>0</v>
      </c>
      <c r="BC1594">
        <v>0</v>
      </c>
      <c r="BD1594">
        <v>0</v>
      </c>
      <c r="BE1594">
        <v>0</v>
      </c>
      <c r="BF1594" s="17">
        <v>0</v>
      </c>
      <c r="BG1594">
        <v>1</v>
      </c>
      <c r="BH1594">
        <v>0</v>
      </c>
      <c r="BI1594" s="17">
        <v>0</v>
      </c>
      <c r="BJ1594">
        <v>22873</v>
      </c>
      <c r="BK1594">
        <v>17226</v>
      </c>
      <c r="BL1594" s="24">
        <v>38</v>
      </c>
      <c r="BM1594">
        <v>1</v>
      </c>
      <c r="BN1594">
        <v>0</v>
      </c>
      <c r="BO1594">
        <v>0</v>
      </c>
      <c r="BP1594">
        <v>0</v>
      </c>
      <c r="BQ1594">
        <v>0</v>
      </c>
      <c r="BR1594">
        <v>0</v>
      </c>
      <c r="BS1594">
        <v>0</v>
      </c>
      <c r="BT1594" s="17">
        <v>0</v>
      </c>
      <c r="BU1594">
        <v>0</v>
      </c>
      <c r="BV1594">
        <v>0</v>
      </c>
      <c r="BW1594">
        <v>0</v>
      </c>
      <c r="BX1594" s="17">
        <v>1</v>
      </c>
      <c r="BY1594">
        <v>0</v>
      </c>
      <c r="BZ1594">
        <v>0</v>
      </c>
      <c r="CA1594">
        <v>0</v>
      </c>
      <c r="CB1594">
        <v>0</v>
      </c>
      <c r="CC1594" s="17">
        <v>0</v>
      </c>
      <c r="CD1594">
        <v>0</v>
      </c>
      <c r="CE1594">
        <v>0</v>
      </c>
      <c r="CF1594">
        <v>1</v>
      </c>
      <c r="CG1594">
        <v>0</v>
      </c>
      <c r="CH1594">
        <v>1</v>
      </c>
      <c r="CI1594">
        <v>0</v>
      </c>
      <c r="CJ1594">
        <v>0</v>
      </c>
      <c r="CK1594">
        <v>0</v>
      </c>
      <c r="CL1594">
        <v>0</v>
      </c>
      <c r="CM1594">
        <v>0</v>
      </c>
      <c r="CN1594">
        <v>1</v>
      </c>
      <c r="CO1594" s="17">
        <v>0</v>
      </c>
      <c r="CP1594">
        <v>0.13900000000000001</v>
      </c>
      <c r="CQ1594">
        <v>1442</v>
      </c>
      <c r="CR1594">
        <v>1</v>
      </c>
      <c r="CS1594">
        <v>0</v>
      </c>
      <c r="CT1594">
        <v>2</v>
      </c>
      <c r="CZ1594" s="33" t="s">
        <v>85</v>
      </c>
    </row>
    <row r="1595" spans="1:104" x14ac:dyDescent="0.25">
      <c r="A1595">
        <v>1594</v>
      </c>
      <c r="B1595">
        <v>101</v>
      </c>
      <c r="C1595" s="24" t="s">
        <v>4258</v>
      </c>
      <c r="D1595" s="12">
        <v>8.9816498315198103</v>
      </c>
      <c r="E1595" s="13">
        <v>1.7274243948740819</v>
      </c>
      <c r="F1595" s="7">
        <v>5.1994459833795013</v>
      </c>
      <c r="G1595" s="7">
        <f t="shared" si="380"/>
        <v>7.2542254366457284</v>
      </c>
      <c r="H1595" s="15">
        <f t="shared" si="381"/>
        <v>10.709074226393891</v>
      </c>
      <c r="I1595" s="11">
        <f t="shared" si="387"/>
        <v>0.10893738528515134</v>
      </c>
      <c r="J1595" s="32">
        <f t="shared" si="388"/>
        <v>2.0951729402205455E-2</v>
      </c>
      <c r="K1595" s="32">
        <f t="shared" si="389"/>
        <v>47.728756934725226</v>
      </c>
      <c r="L1595" s="8">
        <v>0</v>
      </c>
      <c r="M1595" s="9">
        <v>1</v>
      </c>
      <c r="N1595" s="8">
        <v>0</v>
      </c>
      <c r="O1595" s="9">
        <v>0</v>
      </c>
      <c r="P1595" s="9">
        <v>0</v>
      </c>
      <c r="Q1595" s="9">
        <v>1</v>
      </c>
      <c r="R1595" s="9">
        <v>0</v>
      </c>
      <c r="S1595" s="8">
        <v>2277</v>
      </c>
      <c r="T1595" s="9">
        <v>25</v>
      </c>
      <c r="U1595" s="9">
        <f t="shared" si="382"/>
        <v>2251</v>
      </c>
      <c r="V1595" s="9">
        <f t="shared" si="383"/>
        <v>20</v>
      </c>
      <c r="W1595" s="7">
        <v>13</v>
      </c>
      <c r="X1595" s="7">
        <v>5</v>
      </c>
      <c r="Y1595" s="9">
        <v>0</v>
      </c>
      <c r="Z1595" s="9">
        <v>1</v>
      </c>
      <c r="AA1595" s="9">
        <v>1</v>
      </c>
      <c r="AB1595" s="9">
        <v>0</v>
      </c>
      <c r="AC1595" s="9">
        <v>0</v>
      </c>
      <c r="AD1595" s="29">
        <v>0</v>
      </c>
      <c r="AE1595" s="9">
        <v>0</v>
      </c>
      <c r="AF1595" s="9">
        <v>0</v>
      </c>
      <c r="AG1595" s="29">
        <v>1</v>
      </c>
      <c r="AH1595" s="9">
        <v>0</v>
      </c>
      <c r="AI1595" s="29">
        <v>1</v>
      </c>
      <c r="AJ1595" s="20">
        <v>1990</v>
      </c>
      <c r="AK1595" s="32">
        <v>0</v>
      </c>
      <c r="AL1595" s="32">
        <v>0</v>
      </c>
      <c r="AM1595" s="32">
        <v>0.64600000000000002</v>
      </c>
      <c r="AN1595" s="42">
        <v>0.35399999999999998</v>
      </c>
      <c r="AO1595" s="41">
        <v>0.90100000000000002</v>
      </c>
      <c r="AP1595" s="17">
        <v>9.9000000000000005E-2</v>
      </c>
      <c r="AQ1595" s="32">
        <v>0</v>
      </c>
      <c r="AR1595" s="39">
        <f t="shared" si="386"/>
        <v>1</v>
      </c>
      <c r="AS1595">
        <v>0.84699999999999998</v>
      </c>
      <c r="AT1595" s="39">
        <v>0.153</v>
      </c>
      <c r="AU1595">
        <v>0</v>
      </c>
      <c r="AV1595" s="17">
        <v>1</v>
      </c>
      <c r="AW1595" t="s">
        <v>98</v>
      </c>
      <c r="AX1595" s="17" t="s">
        <v>98</v>
      </c>
      <c r="AY1595" s="17" t="s">
        <v>233</v>
      </c>
      <c r="AZ1595">
        <v>1</v>
      </c>
      <c r="BA1595">
        <v>0</v>
      </c>
      <c r="BB1595">
        <v>0</v>
      </c>
      <c r="BC1595">
        <v>0</v>
      </c>
      <c r="BD1595">
        <v>0</v>
      </c>
      <c r="BE1595">
        <v>0</v>
      </c>
      <c r="BF1595" s="17">
        <v>0</v>
      </c>
      <c r="BG1595">
        <v>1</v>
      </c>
      <c r="BH1595">
        <v>0</v>
      </c>
      <c r="BI1595" s="17">
        <v>0</v>
      </c>
      <c r="BJ1595">
        <v>24883</v>
      </c>
      <c r="BK1595">
        <v>15906</v>
      </c>
      <c r="BL1595" s="24">
        <v>30</v>
      </c>
      <c r="BM1595">
        <v>1</v>
      </c>
      <c r="BN1595">
        <v>0</v>
      </c>
      <c r="BO1595">
        <v>0</v>
      </c>
      <c r="BP1595">
        <v>0</v>
      </c>
      <c r="BQ1595">
        <v>0</v>
      </c>
      <c r="BR1595">
        <v>0</v>
      </c>
      <c r="BS1595">
        <v>0</v>
      </c>
      <c r="BT1595" s="17">
        <v>0</v>
      </c>
      <c r="BU1595">
        <v>0</v>
      </c>
      <c r="BV1595">
        <v>0</v>
      </c>
      <c r="BW1595">
        <v>0</v>
      </c>
      <c r="BX1595" s="17">
        <v>1</v>
      </c>
      <c r="BY1595">
        <v>0</v>
      </c>
      <c r="BZ1595">
        <v>0</v>
      </c>
      <c r="CA1595">
        <v>0</v>
      </c>
      <c r="CB1595">
        <v>0</v>
      </c>
      <c r="CC1595" s="17">
        <v>0</v>
      </c>
      <c r="CD1595">
        <v>0</v>
      </c>
      <c r="CE1595">
        <v>0</v>
      </c>
      <c r="CF1595">
        <v>1</v>
      </c>
      <c r="CG1595">
        <v>0</v>
      </c>
      <c r="CH1595">
        <v>1</v>
      </c>
      <c r="CI1595">
        <v>0</v>
      </c>
      <c r="CJ1595">
        <v>0</v>
      </c>
      <c r="CK1595">
        <v>0</v>
      </c>
      <c r="CL1595">
        <v>0</v>
      </c>
      <c r="CM1595">
        <v>0</v>
      </c>
      <c r="CN1595">
        <v>1</v>
      </c>
      <c r="CO1595" s="17">
        <v>0</v>
      </c>
      <c r="CP1595">
        <v>0.13900000000000001</v>
      </c>
      <c r="CQ1595">
        <v>1442</v>
      </c>
      <c r="CR1595">
        <v>1</v>
      </c>
      <c r="CS1595">
        <v>0</v>
      </c>
      <c r="CT1595">
        <v>2</v>
      </c>
      <c r="CZ1595" s="33" t="s">
        <v>85</v>
      </c>
    </row>
    <row r="1596" spans="1:104" x14ac:dyDescent="0.25">
      <c r="A1596">
        <v>1595</v>
      </c>
      <c r="B1596">
        <v>101</v>
      </c>
      <c r="C1596" s="24" t="s">
        <v>4258</v>
      </c>
      <c r="D1596" s="12">
        <v>14.389684849640179</v>
      </c>
      <c r="E1596" s="13">
        <v>2.5281067061604472</v>
      </c>
      <c r="F1596" s="7">
        <v>5.6918819188191883</v>
      </c>
      <c r="G1596" s="7">
        <f t="shared" si="380"/>
        <v>11.861578143479733</v>
      </c>
      <c r="H1596" s="15">
        <f t="shared" si="381"/>
        <v>16.917791555800626</v>
      </c>
      <c r="I1596" s="11">
        <f t="shared" si="387"/>
        <v>0.12346270762096734</v>
      </c>
      <c r="J1596" s="32">
        <f t="shared" si="388"/>
        <v>2.1691017027735588E-2</v>
      </c>
      <c r="K1596" s="32">
        <f t="shared" si="389"/>
        <v>46.102033792206839</v>
      </c>
      <c r="L1596" s="8">
        <v>0</v>
      </c>
      <c r="M1596" s="9">
        <v>1</v>
      </c>
      <c r="N1596" s="8">
        <v>0</v>
      </c>
      <c r="O1596" s="9">
        <v>0</v>
      </c>
      <c r="P1596" s="9">
        <v>0</v>
      </c>
      <c r="Q1596" s="9">
        <v>1</v>
      </c>
      <c r="R1596" s="9">
        <v>0</v>
      </c>
      <c r="S1596" s="8">
        <v>2119</v>
      </c>
      <c r="T1596" s="9">
        <v>25</v>
      </c>
      <c r="U1596" s="9">
        <f t="shared" si="382"/>
        <v>2093</v>
      </c>
      <c r="V1596" s="9">
        <f t="shared" si="383"/>
        <v>20</v>
      </c>
      <c r="W1596" s="7">
        <v>17</v>
      </c>
      <c r="X1596" s="7">
        <v>9</v>
      </c>
      <c r="Y1596" s="9">
        <v>0</v>
      </c>
      <c r="Z1596" s="9">
        <v>1</v>
      </c>
      <c r="AA1596" s="9">
        <v>0</v>
      </c>
      <c r="AB1596" s="9">
        <v>0</v>
      </c>
      <c r="AC1596" s="9">
        <v>0</v>
      </c>
      <c r="AD1596" s="29">
        <v>1</v>
      </c>
      <c r="AE1596" s="9">
        <v>0</v>
      </c>
      <c r="AF1596" s="9">
        <v>0</v>
      </c>
      <c r="AG1596" s="29">
        <v>1</v>
      </c>
      <c r="AH1596" s="9">
        <v>0</v>
      </c>
      <c r="AI1596" s="29">
        <v>1</v>
      </c>
      <c r="AJ1596" s="20">
        <v>1990</v>
      </c>
      <c r="AK1596" s="32">
        <v>0</v>
      </c>
      <c r="AL1596" s="32">
        <v>0</v>
      </c>
      <c r="AM1596" s="32">
        <v>0.64600000000000002</v>
      </c>
      <c r="AN1596" s="42">
        <v>0.35399999999999998</v>
      </c>
      <c r="AO1596" s="41">
        <v>0.90100000000000002</v>
      </c>
      <c r="AP1596" s="17">
        <v>9.9000000000000005E-2</v>
      </c>
      <c r="AQ1596" s="32">
        <v>0</v>
      </c>
      <c r="AR1596" s="39">
        <f t="shared" si="386"/>
        <v>1</v>
      </c>
      <c r="AS1596">
        <v>0.84699999999999998</v>
      </c>
      <c r="AT1596" s="39">
        <v>0.153</v>
      </c>
      <c r="AU1596">
        <v>0</v>
      </c>
      <c r="AV1596" s="17">
        <v>1</v>
      </c>
      <c r="AW1596" t="s">
        <v>98</v>
      </c>
      <c r="AX1596" s="17" t="s">
        <v>98</v>
      </c>
      <c r="AY1596" s="17" t="s">
        <v>233</v>
      </c>
      <c r="AZ1596">
        <v>1</v>
      </c>
      <c r="BA1596">
        <v>0</v>
      </c>
      <c r="BB1596">
        <v>0</v>
      </c>
      <c r="BC1596">
        <v>0</v>
      </c>
      <c r="BD1596">
        <v>0</v>
      </c>
      <c r="BE1596">
        <v>0</v>
      </c>
      <c r="BF1596" s="17">
        <v>0</v>
      </c>
      <c r="BG1596">
        <v>1</v>
      </c>
      <c r="BH1596">
        <v>0</v>
      </c>
      <c r="BI1596" s="17">
        <v>0</v>
      </c>
      <c r="BJ1596">
        <v>24883</v>
      </c>
      <c r="BK1596">
        <v>15906</v>
      </c>
      <c r="BL1596" s="24">
        <v>30</v>
      </c>
      <c r="BM1596">
        <v>1</v>
      </c>
      <c r="BN1596">
        <v>0</v>
      </c>
      <c r="BO1596">
        <v>0</v>
      </c>
      <c r="BP1596">
        <v>0</v>
      </c>
      <c r="BQ1596">
        <v>0</v>
      </c>
      <c r="BR1596">
        <v>0</v>
      </c>
      <c r="BS1596">
        <v>0</v>
      </c>
      <c r="BT1596" s="17">
        <v>0</v>
      </c>
      <c r="BU1596">
        <v>0</v>
      </c>
      <c r="BV1596">
        <v>0</v>
      </c>
      <c r="BW1596">
        <v>0</v>
      </c>
      <c r="BX1596" s="17">
        <v>1</v>
      </c>
      <c r="BY1596">
        <v>0</v>
      </c>
      <c r="BZ1596">
        <v>0</v>
      </c>
      <c r="CA1596">
        <v>0</v>
      </c>
      <c r="CB1596">
        <v>0</v>
      </c>
      <c r="CC1596" s="17">
        <v>0</v>
      </c>
      <c r="CD1596">
        <v>0</v>
      </c>
      <c r="CE1596">
        <v>0</v>
      </c>
      <c r="CF1596">
        <v>1</v>
      </c>
      <c r="CG1596">
        <v>0</v>
      </c>
      <c r="CH1596">
        <v>1</v>
      </c>
      <c r="CI1596">
        <v>0</v>
      </c>
      <c r="CJ1596">
        <v>0</v>
      </c>
      <c r="CK1596">
        <v>0</v>
      </c>
      <c r="CL1596">
        <v>0</v>
      </c>
      <c r="CM1596">
        <v>0</v>
      </c>
      <c r="CN1596">
        <v>1</v>
      </c>
      <c r="CO1596" s="17">
        <v>0</v>
      </c>
      <c r="CP1596">
        <v>0.13900000000000001</v>
      </c>
      <c r="CQ1596">
        <v>1442</v>
      </c>
      <c r="CR1596">
        <v>1</v>
      </c>
      <c r="CS1596">
        <v>0</v>
      </c>
      <c r="CT1596">
        <v>2</v>
      </c>
      <c r="CZ1596" s="33" t="s">
        <v>85</v>
      </c>
    </row>
    <row r="1597" spans="1:104" x14ac:dyDescent="0.25">
      <c r="A1597">
        <v>1596</v>
      </c>
      <c r="B1597">
        <v>102</v>
      </c>
      <c r="C1597" s="24" t="s">
        <v>4271</v>
      </c>
      <c r="D1597" s="12">
        <v>3.0306510047632962</v>
      </c>
      <c r="E1597" s="13">
        <v>0.88875396034114251</v>
      </c>
      <c r="F1597" s="7">
        <v>3.41</v>
      </c>
      <c r="G1597" s="7">
        <f t="shared" si="380"/>
        <v>2.1418970444221537</v>
      </c>
      <c r="H1597" s="15">
        <f t="shared" si="381"/>
        <v>3.9194049651044387</v>
      </c>
      <c r="I1597" s="11">
        <f t="shared" si="387"/>
        <v>1.7495318693575106E-2</v>
      </c>
      <c r="J1597" s="32">
        <f t="shared" si="388"/>
        <v>5.1305919922507636E-3</v>
      </c>
      <c r="K1597" s="32">
        <f t="shared" si="389"/>
        <v>194.90928171844459</v>
      </c>
      <c r="L1597" s="8">
        <v>0</v>
      </c>
      <c r="M1597" s="9">
        <v>1</v>
      </c>
      <c r="N1597" s="8">
        <v>0</v>
      </c>
      <c r="O1597" s="9">
        <v>0</v>
      </c>
      <c r="P1597" s="9">
        <v>1</v>
      </c>
      <c r="Q1597" s="9">
        <v>0</v>
      </c>
      <c r="R1597" s="9">
        <v>0</v>
      </c>
      <c r="S1597" s="8">
        <v>38009</v>
      </c>
      <c r="T1597" s="9">
        <v>30</v>
      </c>
      <c r="U1597" s="9">
        <f t="shared" si="382"/>
        <v>37978</v>
      </c>
      <c r="V1597" s="9">
        <f t="shared" si="383"/>
        <v>24</v>
      </c>
      <c r="W1597" s="7">
        <f t="shared" ref="W1597:W1620" si="390">AK1597*0+AL1597*5+AM1597*12+AN1597*16</f>
        <v>6.1310000000000002</v>
      </c>
      <c r="X1597" s="7">
        <v>25.26</v>
      </c>
      <c r="Y1597" s="9">
        <v>0</v>
      </c>
      <c r="Z1597" s="9">
        <v>1</v>
      </c>
      <c r="AA1597" s="9">
        <v>0</v>
      </c>
      <c r="AB1597" s="9">
        <v>1</v>
      </c>
      <c r="AC1597" s="9">
        <v>0</v>
      </c>
      <c r="AD1597" s="29">
        <v>0</v>
      </c>
      <c r="AE1597" s="9">
        <v>0</v>
      </c>
      <c r="AF1597" s="9">
        <v>1</v>
      </c>
      <c r="AG1597" s="29">
        <v>0</v>
      </c>
      <c r="AH1597" s="9">
        <v>0</v>
      </c>
      <c r="AI1597" s="29">
        <v>1</v>
      </c>
      <c r="AJ1597" s="20">
        <v>1983</v>
      </c>
      <c r="AK1597" s="32">
        <v>0.32600000000000001</v>
      </c>
      <c r="AL1597" s="32">
        <v>0.34699999999999998</v>
      </c>
      <c r="AM1597" s="32">
        <v>0.21299999999999999</v>
      </c>
      <c r="AN1597" s="42">
        <v>0.115</v>
      </c>
      <c r="AO1597" s="41">
        <v>0.6</v>
      </c>
      <c r="AP1597" s="17">
        <v>0.4</v>
      </c>
      <c r="AQ1597" s="32">
        <v>1</v>
      </c>
      <c r="AR1597" s="39">
        <v>0</v>
      </c>
      <c r="AS1597" s="38">
        <f t="shared" ref="AS1597:AS1620" si="391">1-AT1597</f>
        <v>0.77600000000000002</v>
      </c>
      <c r="AT1597" s="39">
        <v>0.224</v>
      </c>
      <c r="AU1597">
        <v>0</v>
      </c>
      <c r="AV1597" s="17">
        <v>1</v>
      </c>
      <c r="AW1597">
        <v>0.65</v>
      </c>
      <c r="AX1597" s="17">
        <v>0.35</v>
      </c>
      <c r="AY1597" s="17" t="s">
        <v>12</v>
      </c>
      <c r="AZ1597">
        <v>0</v>
      </c>
      <c r="BA1597">
        <v>0</v>
      </c>
      <c r="BB1597">
        <v>0</v>
      </c>
      <c r="BC1597">
        <v>0</v>
      </c>
      <c r="BD1597">
        <v>0</v>
      </c>
      <c r="BE1597">
        <v>1</v>
      </c>
      <c r="BF1597" s="17">
        <v>0</v>
      </c>
      <c r="BG1597">
        <v>0</v>
      </c>
      <c r="BH1597">
        <v>1</v>
      </c>
      <c r="BI1597" s="17">
        <v>0</v>
      </c>
      <c r="BJ1597">
        <v>329</v>
      </c>
      <c r="BK1597">
        <v>27</v>
      </c>
      <c r="BL1597" s="24">
        <v>37.152500000000003</v>
      </c>
      <c r="BM1597">
        <v>1</v>
      </c>
      <c r="BN1597">
        <v>0</v>
      </c>
      <c r="BO1597">
        <v>0</v>
      </c>
      <c r="BP1597">
        <v>0</v>
      </c>
      <c r="BQ1597">
        <v>0</v>
      </c>
      <c r="BR1597">
        <v>0</v>
      </c>
      <c r="BS1597">
        <v>0</v>
      </c>
      <c r="BT1597" s="17">
        <v>0</v>
      </c>
      <c r="BU1597">
        <v>0</v>
      </c>
      <c r="BV1597">
        <v>0</v>
      </c>
      <c r="BW1597">
        <v>0</v>
      </c>
      <c r="BX1597" s="17">
        <v>1</v>
      </c>
      <c r="BY1597">
        <v>0</v>
      </c>
      <c r="BZ1597">
        <v>0</v>
      </c>
      <c r="CA1597">
        <v>0</v>
      </c>
      <c r="CB1597">
        <v>0</v>
      </c>
      <c r="CC1597" s="17">
        <v>0</v>
      </c>
      <c r="CD1597">
        <v>0</v>
      </c>
      <c r="CE1597">
        <v>0</v>
      </c>
      <c r="CF1597">
        <v>1</v>
      </c>
      <c r="CG1597">
        <v>1</v>
      </c>
      <c r="CH1597">
        <v>0</v>
      </c>
      <c r="CI1597">
        <v>0</v>
      </c>
      <c r="CJ1597">
        <v>0</v>
      </c>
      <c r="CK1597">
        <v>1</v>
      </c>
      <c r="CL1597">
        <v>0</v>
      </c>
      <c r="CM1597">
        <v>0</v>
      </c>
      <c r="CN1597">
        <v>1</v>
      </c>
      <c r="CO1597" s="17">
        <v>0</v>
      </c>
      <c r="CP1597">
        <v>0.21149999999999999</v>
      </c>
      <c r="CQ1597">
        <v>254</v>
      </c>
      <c r="CR1597">
        <v>1</v>
      </c>
      <c r="CS1597">
        <v>0</v>
      </c>
      <c r="CT1597">
        <v>15</v>
      </c>
      <c r="CZ1597" s="33" t="s">
        <v>85</v>
      </c>
    </row>
    <row r="1598" spans="1:104" x14ac:dyDescent="0.25">
      <c r="A1598">
        <v>1597</v>
      </c>
      <c r="B1598">
        <v>102</v>
      </c>
      <c r="C1598" s="24" t="s">
        <v>4271</v>
      </c>
      <c r="D1598" s="12">
        <v>3.2976709945694349</v>
      </c>
      <c r="E1598" s="13">
        <v>0.33787612649276999</v>
      </c>
      <c r="F1598" s="7">
        <v>9.76</v>
      </c>
      <c r="G1598" s="7">
        <f t="shared" si="380"/>
        <v>2.9597948680766648</v>
      </c>
      <c r="H1598" s="15">
        <f t="shared" si="381"/>
        <v>3.635547121062205</v>
      </c>
      <c r="I1598" s="11">
        <f t="shared" si="387"/>
        <v>5.0019552160697971E-2</v>
      </c>
      <c r="J1598" s="32">
        <f t="shared" si="388"/>
        <v>5.124954114825611E-3</v>
      </c>
      <c r="K1598" s="32">
        <f t="shared" si="389"/>
        <v>195.1236982019355</v>
      </c>
      <c r="L1598" s="8">
        <v>0</v>
      </c>
      <c r="M1598" s="9">
        <v>1</v>
      </c>
      <c r="N1598" s="8">
        <v>0</v>
      </c>
      <c r="O1598" s="9">
        <v>0</v>
      </c>
      <c r="P1598" s="9">
        <v>1</v>
      </c>
      <c r="Q1598" s="9">
        <v>0</v>
      </c>
      <c r="R1598" s="9">
        <v>0</v>
      </c>
      <c r="S1598" s="8">
        <v>38009</v>
      </c>
      <c r="T1598" s="9">
        <v>30</v>
      </c>
      <c r="U1598" s="9">
        <f t="shared" si="382"/>
        <v>37978</v>
      </c>
      <c r="V1598" s="9">
        <f t="shared" si="383"/>
        <v>24</v>
      </c>
      <c r="W1598" s="7">
        <f t="shared" si="390"/>
        <v>6.1310000000000002</v>
      </c>
      <c r="X1598" s="7">
        <v>25.26</v>
      </c>
      <c r="Y1598" s="9">
        <v>0</v>
      </c>
      <c r="Z1598" s="9">
        <v>1</v>
      </c>
      <c r="AA1598" s="9">
        <v>0</v>
      </c>
      <c r="AB1598" s="9">
        <v>1</v>
      </c>
      <c r="AC1598" s="9">
        <v>0</v>
      </c>
      <c r="AD1598" s="29">
        <v>0</v>
      </c>
      <c r="AE1598" s="9">
        <v>0</v>
      </c>
      <c r="AF1598" s="9">
        <v>1</v>
      </c>
      <c r="AG1598" s="29">
        <v>0</v>
      </c>
      <c r="AH1598" s="9">
        <v>0</v>
      </c>
      <c r="AI1598" s="29">
        <v>1</v>
      </c>
      <c r="AJ1598" s="20">
        <v>1983</v>
      </c>
      <c r="AK1598" s="32">
        <v>0.32600000000000001</v>
      </c>
      <c r="AL1598" s="32">
        <v>0.34699999999999998</v>
      </c>
      <c r="AM1598" s="32">
        <v>0.21299999999999999</v>
      </c>
      <c r="AN1598" s="42">
        <v>0.115</v>
      </c>
      <c r="AO1598" s="41">
        <v>0.6</v>
      </c>
      <c r="AP1598" s="17">
        <v>0.4</v>
      </c>
      <c r="AQ1598" s="32">
        <v>1</v>
      </c>
      <c r="AR1598" s="39">
        <v>0</v>
      </c>
      <c r="AS1598" s="38">
        <f t="shared" si="391"/>
        <v>0.77600000000000002</v>
      </c>
      <c r="AT1598" s="39">
        <v>0.224</v>
      </c>
      <c r="AU1598">
        <v>0</v>
      </c>
      <c r="AV1598" s="17">
        <v>1</v>
      </c>
      <c r="AW1598">
        <v>0.65</v>
      </c>
      <c r="AX1598" s="17">
        <v>0.35</v>
      </c>
      <c r="AY1598" s="17" t="s">
        <v>12</v>
      </c>
      <c r="AZ1598">
        <v>0</v>
      </c>
      <c r="BA1598">
        <v>0</v>
      </c>
      <c r="BB1598">
        <v>0</v>
      </c>
      <c r="BC1598">
        <v>0</v>
      </c>
      <c r="BD1598">
        <v>0</v>
      </c>
      <c r="BE1598">
        <v>1</v>
      </c>
      <c r="BF1598" s="17">
        <v>0</v>
      </c>
      <c r="BG1598">
        <v>0</v>
      </c>
      <c r="BH1598">
        <v>1</v>
      </c>
      <c r="BI1598" s="17">
        <v>0</v>
      </c>
      <c r="BJ1598">
        <v>329</v>
      </c>
      <c r="BK1598">
        <v>27</v>
      </c>
      <c r="BL1598" s="24">
        <v>37.152500000000003</v>
      </c>
      <c r="BM1598">
        <v>1</v>
      </c>
      <c r="BN1598">
        <v>0</v>
      </c>
      <c r="BO1598">
        <v>0</v>
      </c>
      <c r="BP1598">
        <v>0</v>
      </c>
      <c r="BQ1598">
        <v>0</v>
      </c>
      <c r="BR1598">
        <v>0</v>
      </c>
      <c r="BS1598">
        <v>0</v>
      </c>
      <c r="BT1598" s="17">
        <v>0</v>
      </c>
      <c r="BU1598">
        <v>0</v>
      </c>
      <c r="BV1598">
        <v>0</v>
      </c>
      <c r="BW1598">
        <v>0</v>
      </c>
      <c r="BX1598" s="17">
        <v>1</v>
      </c>
      <c r="BY1598">
        <v>0</v>
      </c>
      <c r="BZ1598">
        <v>0</v>
      </c>
      <c r="CA1598">
        <v>0</v>
      </c>
      <c r="CB1598">
        <v>0</v>
      </c>
      <c r="CC1598" s="17">
        <v>0</v>
      </c>
      <c r="CD1598">
        <v>0</v>
      </c>
      <c r="CE1598">
        <v>0</v>
      </c>
      <c r="CF1598">
        <v>1</v>
      </c>
      <c r="CG1598">
        <v>1</v>
      </c>
      <c r="CH1598">
        <v>0</v>
      </c>
      <c r="CI1598">
        <v>0</v>
      </c>
      <c r="CJ1598">
        <v>0</v>
      </c>
      <c r="CK1598">
        <v>1</v>
      </c>
      <c r="CL1598">
        <v>0</v>
      </c>
      <c r="CM1598">
        <v>0</v>
      </c>
      <c r="CN1598">
        <v>1</v>
      </c>
      <c r="CO1598" s="17">
        <v>0</v>
      </c>
      <c r="CP1598">
        <v>0.21149999999999999</v>
      </c>
      <c r="CQ1598">
        <v>254</v>
      </c>
      <c r="CR1598">
        <v>1</v>
      </c>
      <c r="CS1598">
        <v>0</v>
      </c>
      <c r="CT1598">
        <v>15</v>
      </c>
      <c r="CZ1598" s="33" t="s">
        <v>85</v>
      </c>
    </row>
    <row r="1599" spans="1:104" x14ac:dyDescent="0.25">
      <c r="A1599">
        <v>1598</v>
      </c>
      <c r="B1599">
        <v>102</v>
      </c>
      <c r="C1599" s="24" t="s">
        <v>4271</v>
      </c>
      <c r="D1599" s="12">
        <v>4.0277726167322836</v>
      </c>
      <c r="E1599" s="13">
        <v>0.25835616528109578</v>
      </c>
      <c r="F1599" s="7">
        <v>15.59</v>
      </c>
      <c r="G1599" s="7">
        <f t="shared" si="380"/>
        <v>3.7694164514511876</v>
      </c>
      <c r="H1599" s="15">
        <f t="shared" si="381"/>
        <v>4.2861287820133791</v>
      </c>
      <c r="I1599" s="11">
        <f t="shared" si="387"/>
        <v>7.9743412943588401E-2</v>
      </c>
      <c r="J1599" s="32">
        <f t="shared" si="388"/>
        <v>5.1150361092744323E-3</v>
      </c>
      <c r="K1599" s="32">
        <f t="shared" si="389"/>
        <v>195.50204116581494</v>
      </c>
      <c r="L1599" s="8">
        <v>0</v>
      </c>
      <c r="M1599" s="9">
        <v>1</v>
      </c>
      <c r="N1599" s="8">
        <v>0</v>
      </c>
      <c r="O1599" s="9">
        <v>0</v>
      </c>
      <c r="P1599" s="9">
        <v>1</v>
      </c>
      <c r="Q1599" s="9">
        <v>0</v>
      </c>
      <c r="R1599" s="9">
        <v>0</v>
      </c>
      <c r="S1599" s="8">
        <v>38009</v>
      </c>
      <c r="T1599" s="9">
        <v>30</v>
      </c>
      <c r="U1599" s="9">
        <f t="shared" si="382"/>
        <v>37978</v>
      </c>
      <c r="V1599" s="9">
        <f t="shared" si="383"/>
        <v>24</v>
      </c>
      <c r="W1599" s="7">
        <f t="shared" si="390"/>
        <v>6.1310000000000002</v>
      </c>
      <c r="X1599" s="7">
        <v>25.26</v>
      </c>
      <c r="Y1599" s="9">
        <v>0</v>
      </c>
      <c r="Z1599" s="9">
        <v>1</v>
      </c>
      <c r="AA1599" s="9">
        <v>0</v>
      </c>
      <c r="AB1599" s="9">
        <v>1</v>
      </c>
      <c r="AC1599" s="9">
        <v>0</v>
      </c>
      <c r="AD1599" s="29">
        <v>0</v>
      </c>
      <c r="AE1599" s="9">
        <v>0</v>
      </c>
      <c r="AF1599" s="9">
        <v>1</v>
      </c>
      <c r="AG1599" s="29">
        <v>0</v>
      </c>
      <c r="AH1599" s="9">
        <v>0</v>
      </c>
      <c r="AI1599" s="29">
        <v>1</v>
      </c>
      <c r="AJ1599" s="20">
        <v>1983</v>
      </c>
      <c r="AK1599" s="32">
        <v>0.32600000000000001</v>
      </c>
      <c r="AL1599" s="32">
        <v>0.34699999999999998</v>
      </c>
      <c r="AM1599" s="32">
        <v>0.21299999999999999</v>
      </c>
      <c r="AN1599" s="42">
        <v>0.115</v>
      </c>
      <c r="AO1599" s="41">
        <v>0.6</v>
      </c>
      <c r="AP1599" s="17">
        <v>0.4</v>
      </c>
      <c r="AQ1599" s="32">
        <v>1</v>
      </c>
      <c r="AR1599" s="39">
        <v>0</v>
      </c>
      <c r="AS1599" s="38">
        <f t="shared" si="391"/>
        <v>0.77600000000000002</v>
      </c>
      <c r="AT1599" s="39">
        <v>0.224</v>
      </c>
      <c r="AU1599">
        <v>0</v>
      </c>
      <c r="AV1599" s="17">
        <v>1</v>
      </c>
      <c r="AW1599">
        <v>0.65</v>
      </c>
      <c r="AX1599" s="17">
        <v>0.35</v>
      </c>
      <c r="AY1599" s="17" t="s">
        <v>12</v>
      </c>
      <c r="AZ1599">
        <v>0</v>
      </c>
      <c r="BA1599">
        <v>0</v>
      </c>
      <c r="BB1599">
        <v>0</v>
      </c>
      <c r="BC1599">
        <v>0</v>
      </c>
      <c r="BD1599">
        <v>0</v>
      </c>
      <c r="BE1599">
        <v>1</v>
      </c>
      <c r="BF1599" s="17">
        <v>0</v>
      </c>
      <c r="BG1599">
        <v>0</v>
      </c>
      <c r="BH1599">
        <v>1</v>
      </c>
      <c r="BI1599" s="17">
        <v>0</v>
      </c>
      <c r="BJ1599">
        <v>329</v>
      </c>
      <c r="BK1599">
        <v>27</v>
      </c>
      <c r="BL1599" s="24">
        <v>37.152500000000003</v>
      </c>
      <c r="BM1599">
        <v>1</v>
      </c>
      <c r="BN1599">
        <v>0</v>
      </c>
      <c r="BO1599">
        <v>0</v>
      </c>
      <c r="BP1599">
        <v>0</v>
      </c>
      <c r="BQ1599">
        <v>0</v>
      </c>
      <c r="BR1599">
        <v>0</v>
      </c>
      <c r="BS1599">
        <v>0</v>
      </c>
      <c r="BT1599" s="17">
        <v>0</v>
      </c>
      <c r="BU1599">
        <v>0</v>
      </c>
      <c r="BV1599">
        <v>0</v>
      </c>
      <c r="BW1599">
        <v>0</v>
      </c>
      <c r="BX1599" s="17">
        <v>1</v>
      </c>
      <c r="BY1599">
        <v>0</v>
      </c>
      <c r="BZ1599">
        <v>0</v>
      </c>
      <c r="CA1599">
        <v>0</v>
      </c>
      <c r="CB1599">
        <v>0</v>
      </c>
      <c r="CC1599" s="17">
        <v>0</v>
      </c>
      <c r="CD1599">
        <v>0</v>
      </c>
      <c r="CE1599">
        <v>0</v>
      </c>
      <c r="CF1599">
        <v>1</v>
      </c>
      <c r="CG1599">
        <v>1</v>
      </c>
      <c r="CH1599">
        <v>0</v>
      </c>
      <c r="CI1599">
        <v>0</v>
      </c>
      <c r="CJ1599">
        <v>0</v>
      </c>
      <c r="CK1599">
        <v>1</v>
      </c>
      <c r="CL1599">
        <v>0</v>
      </c>
      <c r="CM1599">
        <v>0</v>
      </c>
      <c r="CN1599">
        <v>1</v>
      </c>
      <c r="CO1599" s="17">
        <v>0</v>
      </c>
      <c r="CP1599">
        <v>0.21149999999999999</v>
      </c>
      <c r="CQ1599">
        <v>254</v>
      </c>
      <c r="CR1599">
        <v>1</v>
      </c>
      <c r="CS1599">
        <v>0</v>
      </c>
      <c r="CT1599">
        <v>15</v>
      </c>
      <c r="CZ1599" s="33" t="s">
        <v>85</v>
      </c>
    </row>
    <row r="1600" spans="1:104" x14ac:dyDescent="0.25">
      <c r="A1600">
        <v>1599</v>
      </c>
      <c r="B1600">
        <v>102</v>
      </c>
      <c r="C1600" s="24" t="s">
        <v>4271</v>
      </c>
      <c r="D1600" s="12">
        <v>2.546917652858971</v>
      </c>
      <c r="E1600" s="13">
        <v>1.126954713654412</v>
      </c>
      <c r="F1600" s="7">
        <v>2.2599999999999998</v>
      </c>
      <c r="G1600" s="7">
        <f t="shared" si="380"/>
        <v>1.419962939204559</v>
      </c>
      <c r="H1600" s="15">
        <f t="shared" si="381"/>
        <v>3.673872366513383</v>
      </c>
      <c r="I1600" s="11">
        <f t="shared" si="387"/>
        <v>1.0937917452725612E-2</v>
      </c>
      <c r="J1600" s="32">
        <f t="shared" si="388"/>
        <v>4.8397864835069094E-3</v>
      </c>
      <c r="K1600" s="32">
        <f t="shared" si="389"/>
        <v>206.62068531490257</v>
      </c>
      <c r="L1600" s="8">
        <v>0</v>
      </c>
      <c r="M1600" s="9">
        <v>1</v>
      </c>
      <c r="N1600" s="8">
        <v>0</v>
      </c>
      <c r="O1600" s="9">
        <v>0</v>
      </c>
      <c r="P1600" s="9">
        <v>1</v>
      </c>
      <c r="Q1600" s="9">
        <v>0</v>
      </c>
      <c r="R1600" s="9">
        <v>0</v>
      </c>
      <c r="S1600" s="8">
        <v>42718</v>
      </c>
      <c r="T1600" s="9">
        <v>30</v>
      </c>
      <c r="U1600" s="9">
        <f t="shared" si="382"/>
        <v>42687</v>
      </c>
      <c r="V1600" s="9">
        <f t="shared" si="383"/>
        <v>24</v>
      </c>
      <c r="W1600" s="7">
        <f t="shared" si="390"/>
        <v>7.9170000000000007</v>
      </c>
      <c r="X1600" s="7">
        <v>24.265000000000001</v>
      </c>
      <c r="Y1600" s="9">
        <v>0</v>
      </c>
      <c r="Z1600" s="9">
        <v>1</v>
      </c>
      <c r="AA1600" s="9">
        <v>0</v>
      </c>
      <c r="AB1600" s="9">
        <v>1</v>
      </c>
      <c r="AC1600" s="9">
        <v>0</v>
      </c>
      <c r="AD1600" s="29">
        <v>0</v>
      </c>
      <c r="AE1600" s="9">
        <v>0</v>
      </c>
      <c r="AF1600" s="9">
        <v>1</v>
      </c>
      <c r="AG1600" s="29">
        <v>0</v>
      </c>
      <c r="AH1600" s="9">
        <v>0</v>
      </c>
      <c r="AI1600" s="29">
        <v>1</v>
      </c>
      <c r="AJ1600" s="20">
        <v>1990</v>
      </c>
      <c r="AK1600" s="32">
        <v>0.23899999999999999</v>
      </c>
      <c r="AL1600" s="32">
        <v>0.28499999999999998</v>
      </c>
      <c r="AM1600" s="32">
        <v>0.28100000000000003</v>
      </c>
      <c r="AN1600" s="42">
        <v>0.19500000000000001</v>
      </c>
      <c r="AO1600" s="41">
        <v>0.6</v>
      </c>
      <c r="AP1600" s="17">
        <v>0.4</v>
      </c>
      <c r="AQ1600" s="32">
        <v>1</v>
      </c>
      <c r="AR1600" s="39">
        <v>0</v>
      </c>
      <c r="AS1600" s="38">
        <f t="shared" si="391"/>
        <v>0.65200000000000002</v>
      </c>
      <c r="AT1600" s="39">
        <v>0.34799999999999998</v>
      </c>
      <c r="AU1600">
        <v>0</v>
      </c>
      <c r="AV1600" s="17">
        <v>1</v>
      </c>
      <c r="AW1600">
        <v>0.65</v>
      </c>
      <c r="AX1600" s="17">
        <v>0.35</v>
      </c>
      <c r="AY1600" s="17" t="s">
        <v>12</v>
      </c>
      <c r="AZ1600">
        <v>0</v>
      </c>
      <c r="BA1600">
        <v>0</v>
      </c>
      <c r="BB1600">
        <v>0</v>
      </c>
      <c r="BC1600">
        <v>0</v>
      </c>
      <c r="BD1600">
        <v>0</v>
      </c>
      <c r="BE1600">
        <v>1</v>
      </c>
      <c r="BF1600" s="17">
        <v>0</v>
      </c>
      <c r="BG1600">
        <v>0</v>
      </c>
      <c r="BH1600">
        <v>1</v>
      </c>
      <c r="BI1600" s="17">
        <v>0</v>
      </c>
      <c r="BJ1600">
        <v>376</v>
      </c>
      <c r="BK1600">
        <v>83</v>
      </c>
      <c r="BL1600" s="24">
        <v>37.773000000000003</v>
      </c>
      <c r="BM1600">
        <v>1</v>
      </c>
      <c r="BN1600">
        <v>0</v>
      </c>
      <c r="BO1600">
        <v>0</v>
      </c>
      <c r="BP1600">
        <v>0</v>
      </c>
      <c r="BQ1600">
        <v>0</v>
      </c>
      <c r="BR1600">
        <v>0</v>
      </c>
      <c r="BS1600">
        <v>0</v>
      </c>
      <c r="BT1600" s="17">
        <v>0</v>
      </c>
      <c r="BU1600">
        <v>0</v>
      </c>
      <c r="BV1600">
        <v>0</v>
      </c>
      <c r="BW1600">
        <v>0</v>
      </c>
      <c r="BX1600" s="17">
        <v>1</v>
      </c>
      <c r="BY1600">
        <v>0</v>
      </c>
      <c r="BZ1600">
        <v>0</v>
      </c>
      <c r="CA1600">
        <v>0</v>
      </c>
      <c r="CB1600">
        <v>0</v>
      </c>
      <c r="CC1600" s="17">
        <v>0</v>
      </c>
      <c r="CD1600">
        <v>0</v>
      </c>
      <c r="CE1600">
        <v>0</v>
      </c>
      <c r="CF1600">
        <v>1</v>
      </c>
      <c r="CG1600">
        <v>1</v>
      </c>
      <c r="CH1600">
        <v>0</v>
      </c>
      <c r="CI1600">
        <v>0</v>
      </c>
      <c r="CJ1600">
        <v>0</v>
      </c>
      <c r="CK1600">
        <v>1</v>
      </c>
      <c r="CL1600">
        <v>0</v>
      </c>
      <c r="CM1600">
        <v>0</v>
      </c>
      <c r="CN1600">
        <v>1</v>
      </c>
      <c r="CO1600" s="17">
        <v>0</v>
      </c>
      <c r="CP1600">
        <v>0.21149999999999999</v>
      </c>
      <c r="CQ1600">
        <v>254</v>
      </c>
      <c r="CR1600">
        <v>1</v>
      </c>
      <c r="CS1600">
        <v>0</v>
      </c>
      <c r="CT1600">
        <v>15</v>
      </c>
      <c r="CZ1600" s="33" t="s">
        <v>85</v>
      </c>
    </row>
    <row r="1601" spans="1:104" x14ac:dyDescent="0.25">
      <c r="A1601">
        <v>1600</v>
      </c>
      <c r="B1601">
        <v>102</v>
      </c>
      <c r="C1601" s="24" t="s">
        <v>4271</v>
      </c>
      <c r="D1601" s="12">
        <v>3.1091641075411851</v>
      </c>
      <c r="E1601" s="13">
        <v>0.38384742068409688</v>
      </c>
      <c r="F1601" s="7">
        <v>8.1</v>
      </c>
      <c r="G1601" s="7">
        <f t="shared" si="380"/>
        <v>2.7253166868570884</v>
      </c>
      <c r="H1601" s="15">
        <f t="shared" si="381"/>
        <v>3.4930115282252818</v>
      </c>
      <c r="I1601" s="11">
        <f t="shared" si="387"/>
        <v>3.9174521670373164E-2</v>
      </c>
      <c r="J1601" s="32">
        <f t="shared" si="388"/>
        <v>4.8363607000460702E-3</v>
      </c>
      <c r="K1601" s="32">
        <f t="shared" si="389"/>
        <v>206.7670428283966</v>
      </c>
      <c r="L1601" s="8">
        <v>0</v>
      </c>
      <c r="M1601" s="9">
        <v>1</v>
      </c>
      <c r="N1601" s="8">
        <v>0</v>
      </c>
      <c r="O1601" s="9">
        <v>0</v>
      </c>
      <c r="P1601" s="9">
        <v>1</v>
      </c>
      <c r="Q1601" s="9">
        <v>0</v>
      </c>
      <c r="R1601" s="9">
        <v>0</v>
      </c>
      <c r="S1601" s="8">
        <v>42718</v>
      </c>
      <c r="T1601" s="9">
        <v>30</v>
      </c>
      <c r="U1601" s="9">
        <f t="shared" si="382"/>
        <v>42687</v>
      </c>
      <c r="V1601" s="9">
        <f t="shared" si="383"/>
        <v>24</v>
      </c>
      <c r="W1601" s="7">
        <f t="shared" si="390"/>
        <v>7.9170000000000007</v>
      </c>
      <c r="X1601" s="7">
        <v>24.265000000000001</v>
      </c>
      <c r="Y1601" s="9">
        <v>0</v>
      </c>
      <c r="Z1601" s="9">
        <v>1</v>
      </c>
      <c r="AA1601" s="9">
        <v>0</v>
      </c>
      <c r="AB1601" s="9">
        <v>1</v>
      </c>
      <c r="AC1601" s="9">
        <v>0</v>
      </c>
      <c r="AD1601" s="29">
        <v>0</v>
      </c>
      <c r="AE1601" s="9">
        <v>0</v>
      </c>
      <c r="AF1601" s="9">
        <v>1</v>
      </c>
      <c r="AG1601" s="29">
        <v>0</v>
      </c>
      <c r="AH1601" s="9">
        <v>0</v>
      </c>
      <c r="AI1601" s="29">
        <v>1</v>
      </c>
      <c r="AJ1601" s="20">
        <v>1990</v>
      </c>
      <c r="AK1601" s="32">
        <v>0.23899999999999999</v>
      </c>
      <c r="AL1601" s="32">
        <v>0.28499999999999998</v>
      </c>
      <c r="AM1601" s="32">
        <v>0.28100000000000003</v>
      </c>
      <c r="AN1601" s="42">
        <v>0.19500000000000001</v>
      </c>
      <c r="AO1601" s="41">
        <v>0.6</v>
      </c>
      <c r="AP1601" s="17">
        <v>0.4</v>
      </c>
      <c r="AQ1601" s="32">
        <v>1</v>
      </c>
      <c r="AR1601" s="39">
        <v>0</v>
      </c>
      <c r="AS1601" s="38">
        <f t="shared" si="391"/>
        <v>0.65200000000000002</v>
      </c>
      <c r="AT1601" s="39">
        <v>0.34799999999999998</v>
      </c>
      <c r="AU1601">
        <v>0</v>
      </c>
      <c r="AV1601" s="17">
        <v>1</v>
      </c>
      <c r="AW1601">
        <v>0.65</v>
      </c>
      <c r="AX1601" s="17">
        <v>0.35</v>
      </c>
      <c r="AY1601" s="17" t="s">
        <v>12</v>
      </c>
      <c r="AZ1601">
        <v>0</v>
      </c>
      <c r="BA1601">
        <v>0</v>
      </c>
      <c r="BB1601">
        <v>0</v>
      </c>
      <c r="BC1601">
        <v>0</v>
      </c>
      <c r="BD1601">
        <v>0</v>
      </c>
      <c r="BE1601">
        <v>1</v>
      </c>
      <c r="BF1601" s="17">
        <v>0</v>
      </c>
      <c r="BG1601">
        <v>0</v>
      </c>
      <c r="BH1601">
        <v>1</v>
      </c>
      <c r="BI1601" s="17">
        <v>0</v>
      </c>
      <c r="BJ1601">
        <v>376</v>
      </c>
      <c r="BK1601">
        <v>83</v>
      </c>
      <c r="BL1601" s="24">
        <v>37.773000000000003</v>
      </c>
      <c r="BM1601">
        <v>1</v>
      </c>
      <c r="BN1601">
        <v>0</v>
      </c>
      <c r="BO1601">
        <v>0</v>
      </c>
      <c r="BP1601">
        <v>0</v>
      </c>
      <c r="BQ1601">
        <v>0</v>
      </c>
      <c r="BR1601">
        <v>0</v>
      </c>
      <c r="BS1601">
        <v>0</v>
      </c>
      <c r="BT1601" s="17">
        <v>0</v>
      </c>
      <c r="BU1601">
        <v>0</v>
      </c>
      <c r="BV1601">
        <v>0</v>
      </c>
      <c r="BW1601">
        <v>0</v>
      </c>
      <c r="BX1601" s="17">
        <v>1</v>
      </c>
      <c r="BY1601">
        <v>0</v>
      </c>
      <c r="BZ1601">
        <v>0</v>
      </c>
      <c r="CA1601">
        <v>0</v>
      </c>
      <c r="CB1601">
        <v>0</v>
      </c>
      <c r="CC1601" s="17">
        <v>0</v>
      </c>
      <c r="CD1601">
        <v>0</v>
      </c>
      <c r="CE1601">
        <v>0</v>
      </c>
      <c r="CF1601">
        <v>1</v>
      </c>
      <c r="CG1601">
        <v>1</v>
      </c>
      <c r="CH1601">
        <v>0</v>
      </c>
      <c r="CI1601">
        <v>0</v>
      </c>
      <c r="CJ1601">
        <v>0</v>
      </c>
      <c r="CK1601">
        <v>1</v>
      </c>
      <c r="CL1601">
        <v>0</v>
      </c>
      <c r="CM1601">
        <v>0</v>
      </c>
      <c r="CN1601">
        <v>1</v>
      </c>
      <c r="CO1601" s="17">
        <v>0</v>
      </c>
      <c r="CP1601">
        <v>0.21149999999999999</v>
      </c>
      <c r="CQ1601">
        <v>254</v>
      </c>
      <c r="CR1601">
        <v>1</v>
      </c>
      <c r="CS1601">
        <v>0</v>
      </c>
      <c r="CT1601">
        <v>15</v>
      </c>
      <c r="CZ1601" s="33" t="s">
        <v>85</v>
      </c>
    </row>
    <row r="1602" spans="1:104" x14ac:dyDescent="0.25">
      <c r="A1602">
        <v>1601</v>
      </c>
      <c r="B1602">
        <v>102</v>
      </c>
      <c r="C1602" s="24" t="s">
        <v>4271</v>
      </c>
      <c r="D1602" s="12">
        <v>4.4696731457214867</v>
      </c>
      <c r="E1602" s="13">
        <v>0.25836260957927659</v>
      </c>
      <c r="F1602" s="7">
        <v>17.3</v>
      </c>
      <c r="G1602" s="7">
        <f t="shared" ref="G1602:G1620" si="392">D1602-E1602</f>
        <v>4.2113105361422098</v>
      </c>
      <c r="H1602" s="15">
        <f t="shared" ref="H1602:H1620" si="393">D1602+E1602</f>
        <v>4.7280357553007635</v>
      </c>
      <c r="I1602" s="11">
        <f t="shared" si="387"/>
        <v>8.3441311393383871E-2</v>
      </c>
      <c r="J1602" s="32">
        <f t="shared" si="388"/>
        <v>4.8231971903690092E-3</v>
      </c>
      <c r="K1602" s="32">
        <f t="shared" si="389"/>
        <v>207.33135315238746</v>
      </c>
      <c r="L1602" s="8">
        <v>0</v>
      </c>
      <c r="M1602" s="9">
        <v>1</v>
      </c>
      <c r="N1602" s="8">
        <v>0</v>
      </c>
      <c r="O1602" s="9">
        <v>0</v>
      </c>
      <c r="P1602" s="9">
        <v>1</v>
      </c>
      <c r="Q1602" s="9">
        <v>0</v>
      </c>
      <c r="R1602" s="9">
        <v>0</v>
      </c>
      <c r="S1602" s="8">
        <v>42718</v>
      </c>
      <c r="T1602" s="9">
        <v>30</v>
      </c>
      <c r="U1602" s="9">
        <f t="shared" ref="U1602:U1629" si="394">S1602-T1602-1</f>
        <v>42687</v>
      </c>
      <c r="V1602" s="9">
        <f t="shared" ref="V1602:V1665" si="395">COUNTIF(B:B,B1602)</f>
        <v>24</v>
      </c>
      <c r="W1602" s="7">
        <f t="shared" si="390"/>
        <v>7.9170000000000007</v>
      </c>
      <c r="X1602" s="7">
        <v>24.265000000000001</v>
      </c>
      <c r="Y1602" s="9">
        <v>0</v>
      </c>
      <c r="Z1602" s="9">
        <v>1</v>
      </c>
      <c r="AA1602" s="9">
        <v>0</v>
      </c>
      <c r="AB1602" s="9">
        <v>1</v>
      </c>
      <c r="AC1602" s="9">
        <v>0</v>
      </c>
      <c r="AD1602" s="29">
        <v>0</v>
      </c>
      <c r="AE1602" s="9">
        <v>0</v>
      </c>
      <c r="AF1602" s="9">
        <v>1</v>
      </c>
      <c r="AG1602" s="29">
        <v>0</v>
      </c>
      <c r="AH1602" s="9">
        <v>0</v>
      </c>
      <c r="AI1602" s="29">
        <v>1</v>
      </c>
      <c r="AJ1602" s="20">
        <v>1990</v>
      </c>
      <c r="AK1602" s="32">
        <v>0.23899999999999999</v>
      </c>
      <c r="AL1602" s="32">
        <v>0.28499999999999998</v>
      </c>
      <c r="AM1602" s="32">
        <v>0.28100000000000003</v>
      </c>
      <c r="AN1602" s="42">
        <v>0.19500000000000001</v>
      </c>
      <c r="AO1602" s="41">
        <v>0.6</v>
      </c>
      <c r="AP1602" s="17">
        <v>0.4</v>
      </c>
      <c r="AQ1602" s="32">
        <v>1</v>
      </c>
      <c r="AR1602" s="39">
        <v>0</v>
      </c>
      <c r="AS1602" s="38">
        <f t="shared" si="391"/>
        <v>0.65200000000000002</v>
      </c>
      <c r="AT1602" s="39">
        <v>0.34799999999999998</v>
      </c>
      <c r="AU1602">
        <v>0</v>
      </c>
      <c r="AV1602" s="17">
        <v>1</v>
      </c>
      <c r="AW1602">
        <v>0.65</v>
      </c>
      <c r="AX1602" s="17">
        <v>0.35</v>
      </c>
      <c r="AY1602" s="17" t="s">
        <v>12</v>
      </c>
      <c r="AZ1602">
        <v>0</v>
      </c>
      <c r="BA1602">
        <v>0</v>
      </c>
      <c r="BB1602">
        <v>0</v>
      </c>
      <c r="BC1602">
        <v>0</v>
      </c>
      <c r="BD1602">
        <v>0</v>
      </c>
      <c r="BE1602">
        <v>1</v>
      </c>
      <c r="BF1602" s="17">
        <v>0</v>
      </c>
      <c r="BG1602">
        <v>0</v>
      </c>
      <c r="BH1602">
        <v>1</v>
      </c>
      <c r="BI1602" s="17">
        <v>0</v>
      </c>
      <c r="BJ1602">
        <v>376</v>
      </c>
      <c r="BK1602">
        <v>83</v>
      </c>
      <c r="BL1602" s="24">
        <v>37.773000000000003</v>
      </c>
      <c r="BM1602">
        <v>1</v>
      </c>
      <c r="BN1602">
        <v>0</v>
      </c>
      <c r="BO1602">
        <v>0</v>
      </c>
      <c r="BP1602">
        <v>0</v>
      </c>
      <c r="BQ1602">
        <v>0</v>
      </c>
      <c r="BR1602">
        <v>0</v>
      </c>
      <c r="BS1602">
        <v>0</v>
      </c>
      <c r="BT1602" s="17">
        <v>0</v>
      </c>
      <c r="BU1602">
        <v>0</v>
      </c>
      <c r="BV1602">
        <v>0</v>
      </c>
      <c r="BW1602">
        <v>0</v>
      </c>
      <c r="BX1602" s="17">
        <v>1</v>
      </c>
      <c r="BY1602">
        <v>0</v>
      </c>
      <c r="BZ1602">
        <v>0</v>
      </c>
      <c r="CA1602">
        <v>0</v>
      </c>
      <c r="CB1602">
        <v>0</v>
      </c>
      <c r="CC1602" s="17">
        <v>0</v>
      </c>
      <c r="CD1602">
        <v>0</v>
      </c>
      <c r="CE1602">
        <v>0</v>
      </c>
      <c r="CF1602">
        <v>1</v>
      </c>
      <c r="CG1602">
        <v>1</v>
      </c>
      <c r="CH1602">
        <v>0</v>
      </c>
      <c r="CI1602">
        <v>0</v>
      </c>
      <c r="CJ1602">
        <v>0</v>
      </c>
      <c r="CK1602">
        <v>1</v>
      </c>
      <c r="CL1602">
        <v>0</v>
      </c>
      <c r="CM1602">
        <v>0</v>
      </c>
      <c r="CN1602">
        <v>1</v>
      </c>
      <c r="CO1602" s="17">
        <v>0</v>
      </c>
      <c r="CP1602">
        <v>0.21149999999999999</v>
      </c>
      <c r="CQ1602">
        <v>254</v>
      </c>
      <c r="CR1602">
        <v>1</v>
      </c>
      <c r="CS1602">
        <v>0</v>
      </c>
      <c r="CT1602">
        <v>15</v>
      </c>
      <c r="CZ1602" s="33" t="s">
        <v>85</v>
      </c>
    </row>
    <row r="1603" spans="1:104" x14ac:dyDescent="0.25">
      <c r="A1603">
        <v>1602</v>
      </c>
      <c r="B1603">
        <v>102</v>
      </c>
      <c r="C1603" s="24" t="s">
        <v>4271</v>
      </c>
      <c r="D1603" s="12">
        <v>2.8704159351008229</v>
      </c>
      <c r="E1603" s="13">
        <v>0.82959998124301237</v>
      </c>
      <c r="F1603" s="7">
        <v>3.46</v>
      </c>
      <c r="G1603" s="7">
        <f t="shared" si="392"/>
        <v>2.0408159538578108</v>
      </c>
      <c r="H1603" s="15">
        <f t="shared" si="393"/>
        <v>3.7000159163438351</v>
      </c>
      <c r="I1603" s="11">
        <f t="shared" si="387"/>
        <v>1.7751768038143802E-2</v>
      </c>
      <c r="J1603" s="32">
        <f t="shared" si="388"/>
        <v>5.1305687971513877E-3</v>
      </c>
      <c r="K1603" s="32">
        <f t="shared" si="389"/>
        <v>194.91016289562737</v>
      </c>
      <c r="L1603" s="8">
        <v>0</v>
      </c>
      <c r="M1603" s="9">
        <v>1</v>
      </c>
      <c r="N1603" s="8">
        <v>0</v>
      </c>
      <c r="O1603" s="9">
        <v>0</v>
      </c>
      <c r="P1603" s="9">
        <v>1</v>
      </c>
      <c r="Q1603" s="9">
        <v>0</v>
      </c>
      <c r="R1603" s="9">
        <v>0</v>
      </c>
      <c r="S1603" s="8">
        <v>38009</v>
      </c>
      <c r="T1603" s="9">
        <v>30</v>
      </c>
      <c r="U1603" s="9">
        <f t="shared" si="394"/>
        <v>37978</v>
      </c>
      <c r="V1603" s="9">
        <f t="shared" si="395"/>
        <v>24</v>
      </c>
      <c r="W1603" s="7">
        <f t="shared" si="390"/>
        <v>6.1310000000000002</v>
      </c>
      <c r="X1603" s="7">
        <v>25.26</v>
      </c>
      <c r="Y1603" s="9">
        <v>0</v>
      </c>
      <c r="Z1603" s="9">
        <v>1</v>
      </c>
      <c r="AA1603" s="9">
        <v>0</v>
      </c>
      <c r="AB1603" s="9">
        <v>1</v>
      </c>
      <c r="AC1603" s="9">
        <v>0</v>
      </c>
      <c r="AD1603" s="29">
        <v>0</v>
      </c>
      <c r="AE1603" s="9">
        <v>0</v>
      </c>
      <c r="AF1603" s="9">
        <v>1</v>
      </c>
      <c r="AG1603" s="29">
        <v>0</v>
      </c>
      <c r="AH1603" s="9">
        <v>0</v>
      </c>
      <c r="AI1603" s="29">
        <v>1</v>
      </c>
      <c r="AJ1603" s="20">
        <v>1983</v>
      </c>
      <c r="AK1603" s="32">
        <v>0.32600000000000001</v>
      </c>
      <c r="AL1603" s="32">
        <v>0.34699999999999998</v>
      </c>
      <c r="AM1603" s="32">
        <v>0.21299999999999999</v>
      </c>
      <c r="AN1603" s="42">
        <v>0.115</v>
      </c>
      <c r="AO1603" s="41">
        <v>0.6</v>
      </c>
      <c r="AP1603" s="17">
        <v>0.4</v>
      </c>
      <c r="AQ1603" s="32">
        <v>1</v>
      </c>
      <c r="AR1603" s="39">
        <v>0</v>
      </c>
      <c r="AS1603" s="38">
        <f t="shared" si="391"/>
        <v>0.77600000000000002</v>
      </c>
      <c r="AT1603" s="39">
        <v>0.224</v>
      </c>
      <c r="AU1603">
        <v>0</v>
      </c>
      <c r="AV1603" s="17">
        <v>1</v>
      </c>
      <c r="AW1603">
        <v>0.65</v>
      </c>
      <c r="AX1603" s="17">
        <v>0.35</v>
      </c>
      <c r="AY1603" s="17" t="s">
        <v>12</v>
      </c>
      <c r="AZ1603">
        <v>0</v>
      </c>
      <c r="BA1603">
        <v>0</v>
      </c>
      <c r="BB1603">
        <v>0</v>
      </c>
      <c r="BC1603">
        <v>0</v>
      </c>
      <c r="BD1603">
        <v>0</v>
      </c>
      <c r="BE1603">
        <v>1</v>
      </c>
      <c r="BF1603" s="17">
        <v>0</v>
      </c>
      <c r="BG1603">
        <v>0</v>
      </c>
      <c r="BH1603">
        <v>1</v>
      </c>
      <c r="BI1603" s="17">
        <v>0</v>
      </c>
      <c r="BJ1603">
        <v>329</v>
      </c>
      <c r="BK1603">
        <v>27</v>
      </c>
      <c r="BL1603" s="24">
        <v>37.152500000000003</v>
      </c>
      <c r="BM1603">
        <v>1</v>
      </c>
      <c r="BN1603">
        <v>0</v>
      </c>
      <c r="BO1603">
        <v>0</v>
      </c>
      <c r="BP1603">
        <v>0</v>
      </c>
      <c r="BQ1603">
        <v>0</v>
      </c>
      <c r="BR1603">
        <v>0</v>
      </c>
      <c r="BS1603">
        <v>0</v>
      </c>
      <c r="BT1603" s="17">
        <v>0</v>
      </c>
      <c r="BU1603">
        <v>0</v>
      </c>
      <c r="BV1603">
        <v>0</v>
      </c>
      <c r="BW1603">
        <v>0</v>
      </c>
      <c r="BX1603" s="17">
        <v>1</v>
      </c>
      <c r="BY1603">
        <v>0</v>
      </c>
      <c r="BZ1603">
        <v>0</v>
      </c>
      <c r="CA1603">
        <v>0</v>
      </c>
      <c r="CB1603">
        <v>0</v>
      </c>
      <c r="CC1603" s="17">
        <v>0</v>
      </c>
      <c r="CD1603">
        <v>0</v>
      </c>
      <c r="CE1603">
        <v>0</v>
      </c>
      <c r="CF1603">
        <v>1</v>
      </c>
      <c r="CG1603">
        <v>1</v>
      </c>
      <c r="CH1603">
        <v>0</v>
      </c>
      <c r="CI1603">
        <v>0</v>
      </c>
      <c r="CJ1603">
        <v>0</v>
      </c>
      <c r="CK1603">
        <v>1</v>
      </c>
      <c r="CL1603">
        <v>1</v>
      </c>
      <c r="CM1603">
        <v>0</v>
      </c>
      <c r="CN1603">
        <v>1</v>
      </c>
      <c r="CO1603" s="17">
        <v>0</v>
      </c>
      <c r="CP1603">
        <v>0.21149999999999999</v>
      </c>
      <c r="CQ1603">
        <v>254</v>
      </c>
      <c r="CR1603">
        <v>1</v>
      </c>
      <c r="CS1603">
        <v>0</v>
      </c>
      <c r="CT1603">
        <v>15</v>
      </c>
      <c r="CZ1603" s="33" t="s">
        <v>85</v>
      </c>
    </row>
    <row r="1604" spans="1:104" x14ac:dyDescent="0.25">
      <c r="A1604">
        <v>1603</v>
      </c>
      <c r="B1604">
        <v>102</v>
      </c>
      <c r="C1604" s="24" t="s">
        <v>4271</v>
      </c>
      <c r="D1604" s="12">
        <v>3.0733933141275038</v>
      </c>
      <c r="E1604" s="13">
        <v>0.3315418893341428</v>
      </c>
      <c r="F1604" s="7">
        <v>9.27</v>
      </c>
      <c r="G1604" s="7">
        <f t="shared" si="392"/>
        <v>2.741851424793361</v>
      </c>
      <c r="H1604" s="15">
        <f t="shared" si="393"/>
        <v>3.4049352034616467</v>
      </c>
      <c r="I1604" s="11">
        <f t="shared" si="387"/>
        <v>4.7514143456539593E-2</v>
      </c>
      <c r="J1604" s="32">
        <f t="shared" si="388"/>
        <v>5.1255818183969359E-3</v>
      </c>
      <c r="K1604" s="32">
        <f t="shared" si="389"/>
        <v>195.09980240892097</v>
      </c>
      <c r="L1604" s="8">
        <v>0</v>
      </c>
      <c r="M1604" s="9">
        <v>1</v>
      </c>
      <c r="N1604" s="8">
        <v>0</v>
      </c>
      <c r="O1604" s="9">
        <v>0</v>
      </c>
      <c r="P1604" s="9">
        <v>1</v>
      </c>
      <c r="Q1604" s="9">
        <v>0</v>
      </c>
      <c r="R1604" s="9">
        <v>0</v>
      </c>
      <c r="S1604" s="8">
        <v>38009</v>
      </c>
      <c r="T1604" s="9">
        <v>30</v>
      </c>
      <c r="U1604" s="9">
        <f t="shared" si="394"/>
        <v>37978</v>
      </c>
      <c r="V1604" s="9">
        <f t="shared" si="395"/>
        <v>24</v>
      </c>
      <c r="W1604" s="7">
        <f t="shared" si="390"/>
        <v>6.1310000000000002</v>
      </c>
      <c r="X1604" s="7">
        <v>25.26</v>
      </c>
      <c r="Y1604" s="9">
        <v>0</v>
      </c>
      <c r="Z1604" s="9">
        <v>1</v>
      </c>
      <c r="AA1604" s="9">
        <v>0</v>
      </c>
      <c r="AB1604" s="9">
        <v>1</v>
      </c>
      <c r="AC1604" s="9">
        <v>0</v>
      </c>
      <c r="AD1604" s="29">
        <v>0</v>
      </c>
      <c r="AE1604" s="9">
        <v>0</v>
      </c>
      <c r="AF1604" s="9">
        <v>1</v>
      </c>
      <c r="AG1604" s="29">
        <v>0</v>
      </c>
      <c r="AH1604" s="9">
        <v>0</v>
      </c>
      <c r="AI1604" s="29">
        <v>1</v>
      </c>
      <c r="AJ1604" s="20">
        <v>1983</v>
      </c>
      <c r="AK1604" s="32">
        <v>0.32600000000000001</v>
      </c>
      <c r="AL1604" s="32">
        <v>0.34699999999999998</v>
      </c>
      <c r="AM1604" s="32">
        <v>0.21299999999999999</v>
      </c>
      <c r="AN1604" s="42">
        <v>0.115</v>
      </c>
      <c r="AO1604" s="41">
        <v>0.6</v>
      </c>
      <c r="AP1604" s="17">
        <v>0.4</v>
      </c>
      <c r="AQ1604" s="32">
        <v>1</v>
      </c>
      <c r="AR1604" s="39">
        <v>0</v>
      </c>
      <c r="AS1604" s="38">
        <f t="shared" si="391"/>
        <v>0.77600000000000002</v>
      </c>
      <c r="AT1604" s="39">
        <v>0.224</v>
      </c>
      <c r="AU1604">
        <v>0</v>
      </c>
      <c r="AV1604" s="17">
        <v>1</v>
      </c>
      <c r="AW1604">
        <v>0.65</v>
      </c>
      <c r="AX1604" s="17">
        <v>0.35</v>
      </c>
      <c r="AY1604" s="17" t="s">
        <v>12</v>
      </c>
      <c r="AZ1604">
        <v>0</v>
      </c>
      <c r="BA1604">
        <v>0</v>
      </c>
      <c r="BB1604">
        <v>0</v>
      </c>
      <c r="BC1604">
        <v>0</v>
      </c>
      <c r="BD1604">
        <v>0</v>
      </c>
      <c r="BE1604">
        <v>1</v>
      </c>
      <c r="BF1604" s="17">
        <v>0</v>
      </c>
      <c r="BG1604">
        <v>0</v>
      </c>
      <c r="BH1604">
        <v>1</v>
      </c>
      <c r="BI1604" s="17">
        <v>0</v>
      </c>
      <c r="BJ1604">
        <v>329</v>
      </c>
      <c r="BK1604">
        <v>27</v>
      </c>
      <c r="BL1604" s="24">
        <v>37.152500000000003</v>
      </c>
      <c r="BM1604">
        <v>1</v>
      </c>
      <c r="BN1604">
        <v>0</v>
      </c>
      <c r="BO1604">
        <v>0</v>
      </c>
      <c r="BP1604">
        <v>0</v>
      </c>
      <c r="BQ1604">
        <v>0</v>
      </c>
      <c r="BR1604">
        <v>0</v>
      </c>
      <c r="BS1604">
        <v>0</v>
      </c>
      <c r="BT1604" s="17">
        <v>0</v>
      </c>
      <c r="BU1604">
        <v>0</v>
      </c>
      <c r="BV1604">
        <v>0</v>
      </c>
      <c r="BW1604">
        <v>0</v>
      </c>
      <c r="BX1604" s="17">
        <v>1</v>
      </c>
      <c r="BY1604">
        <v>0</v>
      </c>
      <c r="BZ1604">
        <v>0</v>
      </c>
      <c r="CA1604">
        <v>0</v>
      </c>
      <c r="CB1604">
        <v>0</v>
      </c>
      <c r="CC1604" s="17">
        <v>0</v>
      </c>
      <c r="CD1604">
        <v>0</v>
      </c>
      <c r="CE1604">
        <v>0</v>
      </c>
      <c r="CF1604">
        <v>1</v>
      </c>
      <c r="CG1604">
        <v>1</v>
      </c>
      <c r="CH1604">
        <v>0</v>
      </c>
      <c r="CI1604">
        <v>0</v>
      </c>
      <c r="CJ1604">
        <v>0</v>
      </c>
      <c r="CK1604">
        <v>1</v>
      </c>
      <c r="CL1604">
        <v>1</v>
      </c>
      <c r="CM1604">
        <v>0</v>
      </c>
      <c r="CN1604">
        <v>1</v>
      </c>
      <c r="CO1604" s="17">
        <v>0</v>
      </c>
      <c r="CP1604">
        <v>0.21149999999999999</v>
      </c>
      <c r="CQ1604">
        <v>254</v>
      </c>
      <c r="CR1604">
        <v>1</v>
      </c>
      <c r="CS1604">
        <v>0</v>
      </c>
      <c r="CT1604">
        <v>15</v>
      </c>
      <c r="CZ1604" s="33" t="s">
        <v>85</v>
      </c>
    </row>
    <row r="1605" spans="1:104" x14ac:dyDescent="0.25">
      <c r="A1605">
        <v>1604</v>
      </c>
      <c r="B1605">
        <v>102</v>
      </c>
      <c r="C1605" s="24" t="s">
        <v>4271</v>
      </c>
      <c r="D1605" s="12">
        <v>3.8845861352062361</v>
      </c>
      <c r="E1605" s="13">
        <v>0.2365765003170667</v>
      </c>
      <c r="F1605" s="7">
        <v>16.420000000000002</v>
      </c>
      <c r="G1605" s="7">
        <f t="shared" si="392"/>
        <v>3.6480096348891693</v>
      </c>
      <c r="H1605" s="15">
        <f t="shared" si="393"/>
        <v>4.1211626355233024</v>
      </c>
      <c r="I1605" s="11">
        <f t="shared" si="387"/>
        <v>8.3959716851040769E-2</v>
      </c>
      <c r="J1605" s="32">
        <f t="shared" si="388"/>
        <v>5.1132592479318376E-3</v>
      </c>
      <c r="K1605" s="32">
        <f t="shared" si="389"/>
        <v>195.56997826864938</v>
      </c>
      <c r="L1605" s="8">
        <v>0</v>
      </c>
      <c r="M1605" s="9">
        <v>1</v>
      </c>
      <c r="N1605" s="8">
        <v>0</v>
      </c>
      <c r="O1605" s="9">
        <v>0</v>
      </c>
      <c r="P1605" s="9">
        <v>1</v>
      </c>
      <c r="Q1605" s="9">
        <v>0</v>
      </c>
      <c r="R1605" s="9">
        <v>0</v>
      </c>
      <c r="S1605" s="8">
        <v>38009</v>
      </c>
      <c r="T1605" s="9">
        <v>30</v>
      </c>
      <c r="U1605" s="9">
        <f t="shared" si="394"/>
        <v>37978</v>
      </c>
      <c r="V1605" s="9">
        <f t="shared" si="395"/>
        <v>24</v>
      </c>
      <c r="W1605" s="7">
        <f t="shared" si="390"/>
        <v>6.1310000000000002</v>
      </c>
      <c r="X1605" s="7">
        <v>25.26</v>
      </c>
      <c r="Y1605" s="9">
        <v>0</v>
      </c>
      <c r="Z1605" s="9">
        <v>1</v>
      </c>
      <c r="AA1605" s="9">
        <v>0</v>
      </c>
      <c r="AB1605" s="9">
        <v>1</v>
      </c>
      <c r="AC1605" s="9">
        <v>0</v>
      </c>
      <c r="AD1605" s="29">
        <v>0</v>
      </c>
      <c r="AE1605" s="9">
        <v>0</v>
      </c>
      <c r="AF1605" s="9">
        <v>1</v>
      </c>
      <c r="AG1605" s="29">
        <v>0</v>
      </c>
      <c r="AH1605" s="9">
        <v>0</v>
      </c>
      <c r="AI1605" s="29">
        <v>1</v>
      </c>
      <c r="AJ1605" s="20">
        <v>1983</v>
      </c>
      <c r="AK1605" s="32">
        <v>0.32600000000000001</v>
      </c>
      <c r="AL1605" s="32">
        <v>0.34699999999999998</v>
      </c>
      <c r="AM1605" s="32">
        <v>0.21299999999999999</v>
      </c>
      <c r="AN1605" s="42">
        <v>0.115</v>
      </c>
      <c r="AO1605" s="41">
        <v>0.6</v>
      </c>
      <c r="AP1605" s="17">
        <v>0.4</v>
      </c>
      <c r="AQ1605" s="32">
        <v>1</v>
      </c>
      <c r="AR1605" s="39">
        <v>0</v>
      </c>
      <c r="AS1605" s="38">
        <f t="shared" si="391"/>
        <v>0.77600000000000002</v>
      </c>
      <c r="AT1605" s="39">
        <v>0.224</v>
      </c>
      <c r="AU1605">
        <v>0</v>
      </c>
      <c r="AV1605" s="17">
        <v>1</v>
      </c>
      <c r="AW1605">
        <v>0.65</v>
      </c>
      <c r="AX1605" s="17">
        <v>0.35</v>
      </c>
      <c r="AY1605" s="17" t="s">
        <v>12</v>
      </c>
      <c r="AZ1605">
        <v>0</v>
      </c>
      <c r="BA1605">
        <v>0</v>
      </c>
      <c r="BB1605">
        <v>0</v>
      </c>
      <c r="BC1605">
        <v>0</v>
      </c>
      <c r="BD1605">
        <v>0</v>
      </c>
      <c r="BE1605">
        <v>1</v>
      </c>
      <c r="BF1605" s="17">
        <v>0</v>
      </c>
      <c r="BG1605">
        <v>0</v>
      </c>
      <c r="BH1605">
        <v>1</v>
      </c>
      <c r="BI1605" s="17">
        <v>0</v>
      </c>
      <c r="BJ1605">
        <v>329</v>
      </c>
      <c r="BK1605">
        <v>27</v>
      </c>
      <c r="BL1605" s="24">
        <v>37.152500000000003</v>
      </c>
      <c r="BM1605">
        <v>1</v>
      </c>
      <c r="BN1605">
        <v>0</v>
      </c>
      <c r="BO1605">
        <v>0</v>
      </c>
      <c r="BP1605">
        <v>0</v>
      </c>
      <c r="BQ1605">
        <v>0</v>
      </c>
      <c r="BR1605">
        <v>0</v>
      </c>
      <c r="BS1605">
        <v>0</v>
      </c>
      <c r="BT1605" s="17">
        <v>0</v>
      </c>
      <c r="BU1605">
        <v>0</v>
      </c>
      <c r="BV1605">
        <v>0</v>
      </c>
      <c r="BW1605">
        <v>0</v>
      </c>
      <c r="BX1605" s="17">
        <v>1</v>
      </c>
      <c r="BY1605">
        <v>0</v>
      </c>
      <c r="BZ1605">
        <v>0</v>
      </c>
      <c r="CA1605">
        <v>0</v>
      </c>
      <c r="CB1605">
        <v>0</v>
      </c>
      <c r="CC1605" s="17">
        <v>0</v>
      </c>
      <c r="CD1605">
        <v>0</v>
      </c>
      <c r="CE1605">
        <v>0</v>
      </c>
      <c r="CF1605">
        <v>1</v>
      </c>
      <c r="CG1605">
        <v>1</v>
      </c>
      <c r="CH1605">
        <v>0</v>
      </c>
      <c r="CI1605">
        <v>0</v>
      </c>
      <c r="CJ1605">
        <v>0</v>
      </c>
      <c r="CK1605">
        <v>1</v>
      </c>
      <c r="CL1605">
        <v>1</v>
      </c>
      <c r="CM1605">
        <v>0</v>
      </c>
      <c r="CN1605">
        <v>1</v>
      </c>
      <c r="CO1605" s="17">
        <v>0</v>
      </c>
      <c r="CP1605">
        <v>0.21149999999999999</v>
      </c>
      <c r="CQ1605">
        <v>254</v>
      </c>
      <c r="CR1605">
        <v>1</v>
      </c>
      <c r="CS1605">
        <v>0</v>
      </c>
      <c r="CT1605">
        <v>15</v>
      </c>
      <c r="CZ1605" s="33" t="s">
        <v>85</v>
      </c>
    </row>
    <row r="1606" spans="1:104" x14ac:dyDescent="0.25">
      <c r="A1606">
        <v>1605</v>
      </c>
      <c r="B1606">
        <v>102</v>
      </c>
      <c r="C1606" s="24" t="s">
        <v>4271</v>
      </c>
      <c r="D1606" s="12">
        <v>3.3306254385131679</v>
      </c>
      <c r="E1606" s="13">
        <v>1.034355726246325</v>
      </c>
      <c r="F1606" s="7">
        <v>3.22</v>
      </c>
      <c r="G1606" s="7">
        <f t="shared" si="392"/>
        <v>2.296269712266843</v>
      </c>
      <c r="H1606" s="15">
        <f t="shared" si="393"/>
        <v>4.3649811647594934</v>
      </c>
      <c r="I1606" s="11">
        <f t="shared" si="387"/>
        <v>1.5583152377622507E-2</v>
      </c>
      <c r="J1606" s="32">
        <f t="shared" si="388"/>
        <v>4.8394883160318347E-3</v>
      </c>
      <c r="K1606" s="32">
        <f t="shared" si="389"/>
        <v>206.63341549710685</v>
      </c>
      <c r="L1606" s="8">
        <v>0</v>
      </c>
      <c r="M1606" s="9">
        <v>1</v>
      </c>
      <c r="N1606" s="8">
        <v>0</v>
      </c>
      <c r="O1606" s="9">
        <v>0</v>
      </c>
      <c r="P1606" s="9">
        <v>1</v>
      </c>
      <c r="Q1606" s="9">
        <v>0</v>
      </c>
      <c r="R1606" s="9">
        <v>0</v>
      </c>
      <c r="S1606" s="8">
        <v>42718</v>
      </c>
      <c r="T1606" s="9">
        <v>30</v>
      </c>
      <c r="U1606" s="9">
        <f t="shared" si="394"/>
        <v>42687</v>
      </c>
      <c r="V1606" s="9">
        <f t="shared" si="395"/>
        <v>24</v>
      </c>
      <c r="W1606" s="7">
        <f t="shared" si="390"/>
        <v>7.9170000000000007</v>
      </c>
      <c r="X1606" s="7">
        <v>24.265000000000001</v>
      </c>
      <c r="Y1606" s="9">
        <v>0</v>
      </c>
      <c r="Z1606" s="9">
        <v>1</v>
      </c>
      <c r="AA1606" s="9">
        <v>0</v>
      </c>
      <c r="AB1606" s="9">
        <v>1</v>
      </c>
      <c r="AC1606" s="9">
        <v>0</v>
      </c>
      <c r="AD1606" s="29">
        <v>0</v>
      </c>
      <c r="AE1606" s="9">
        <v>0</v>
      </c>
      <c r="AF1606" s="9">
        <v>1</v>
      </c>
      <c r="AG1606" s="29">
        <v>0</v>
      </c>
      <c r="AH1606" s="9">
        <v>0</v>
      </c>
      <c r="AI1606" s="29">
        <v>1</v>
      </c>
      <c r="AJ1606" s="20">
        <v>1990</v>
      </c>
      <c r="AK1606" s="32">
        <v>0.23899999999999999</v>
      </c>
      <c r="AL1606" s="32">
        <v>0.28499999999999998</v>
      </c>
      <c r="AM1606" s="32">
        <v>0.28100000000000003</v>
      </c>
      <c r="AN1606" s="42">
        <v>0.19500000000000001</v>
      </c>
      <c r="AO1606" s="41">
        <v>0.6</v>
      </c>
      <c r="AP1606" s="17">
        <v>0.4</v>
      </c>
      <c r="AQ1606" s="32">
        <v>1</v>
      </c>
      <c r="AR1606" s="39">
        <v>0</v>
      </c>
      <c r="AS1606" s="38">
        <f t="shared" si="391"/>
        <v>0.65200000000000002</v>
      </c>
      <c r="AT1606" s="39">
        <v>0.34799999999999998</v>
      </c>
      <c r="AU1606">
        <v>0</v>
      </c>
      <c r="AV1606" s="17">
        <v>1</v>
      </c>
      <c r="AW1606">
        <v>0.65</v>
      </c>
      <c r="AX1606" s="17">
        <v>0.35</v>
      </c>
      <c r="AY1606" s="17" t="s">
        <v>12</v>
      </c>
      <c r="AZ1606">
        <v>0</v>
      </c>
      <c r="BA1606">
        <v>0</v>
      </c>
      <c r="BB1606">
        <v>0</v>
      </c>
      <c r="BC1606">
        <v>0</v>
      </c>
      <c r="BD1606">
        <v>0</v>
      </c>
      <c r="BE1606">
        <v>1</v>
      </c>
      <c r="BF1606" s="17">
        <v>0</v>
      </c>
      <c r="BG1606">
        <v>0</v>
      </c>
      <c r="BH1606">
        <v>1</v>
      </c>
      <c r="BI1606" s="17">
        <v>0</v>
      </c>
      <c r="BJ1606">
        <v>376</v>
      </c>
      <c r="BK1606">
        <v>83</v>
      </c>
      <c r="BL1606" s="24">
        <v>37.773000000000003</v>
      </c>
      <c r="BM1606">
        <v>1</v>
      </c>
      <c r="BN1606">
        <v>0</v>
      </c>
      <c r="BO1606">
        <v>0</v>
      </c>
      <c r="BP1606">
        <v>0</v>
      </c>
      <c r="BQ1606">
        <v>0</v>
      </c>
      <c r="BR1606">
        <v>0</v>
      </c>
      <c r="BS1606">
        <v>0</v>
      </c>
      <c r="BT1606" s="17">
        <v>0</v>
      </c>
      <c r="BU1606">
        <v>0</v>
      </c>
      <c r="BV1606">
        <v>0</v>
      </c>
      <c r="BW1606">
        <v>0</v>
      </c>
      <c r="BX1606" s="17">
        <v>1</v>
      </c>
      <c r="BY1606">
        <v>0</v>
      </c>
      <c r="BZ1606">
        <v>0</v>
      </c>
      <c r="CA1606">
        <v>0</v>
      </c>
      <c r="CB1606">
        <v>0</v>
      </c>
      <c r="CC1606" s="17">
        <v>0</v>
      </c>
      <c r="CD1606">
        <v>0</v>
      </c>
      <c r="CE1606">
        <v>0</v>
      </c>
      <c r="CF1606">
        <v>1</v>
      </c>
      <c r="CG1606">
        <v>1</v>
      </c>
      <c r="CH1606">
        <v>0</v>
      </c>
      <c r="CI1606">
        <v>0</v>
      </c>
      <c r="CJ1606">
        <v>0</v>
      </c>
      <c r="CK1606">
        <v>1</v>
      </c>
      <c r="CL1606">
        <v>1</v>
      </c>
      <c r="CM1606">
        <v>0</v>
      </c>
      <c r="CN1606">
        <v>1</v>
      </c>
      <c r="CO1606" s="17">
        <v>0</v>
      </c>
      <c r="CP1606">
        <v>0.21149999999999999</v>
      </c>
      <c r="CQ1606">
        <v>254</v>
      </c>
      <c r="CR1606">
        <v>1</v>
      </c>
      <c r="CS1606">
        <v>0</v>
      </c>
      <c r="CT1606">
        <v>15</v>
      </c>
      <c r="CZ1606" s="33" t="s">
        <v>85</v>
      </c>
    </row>
    <row r="1607" spans="1:104" x14ac:dyDescent="0.25">
      <c r="A1607">
        <v>1606</v>
      </c>
      <c r="B1607">
        <v>102</v>
      </c>
      <c r="C1607" s="24" t="s">
        <v>4271</v>
      </c>
      <c r="D1607" s="12">
        <v>3.1802988082814339</v>
      </c>
      <c r="E1607" s="13">
        <v>0.35613648468997028</v>
      </c>
      <c r="F1607" s="7">
        <v>8.93</v>
      </c>
      <c r="G1607" s="7">
        <f t="shared" si="392"/>
        <v>2.8241623235914637</v>
      </c>
      <c r="H1607" s="15">
        <f t="shared" si="393"/>
        <v>3.536435292971404</v>
      </c>
      <c r="I1607" s="11">
        <f t="shared" si="387"/>
        <v>4.3181563280908594E-2</v>
      </c>
      <c r="J1607" s="32">
        <f t="shared" si="388"/>
        <v>4.8355613976381407E-3</v>
      </c>
      <c r="K1607" s="32">
        <f t="shared" si="389"/>
        <v>206.80122074107783</v>
      </c>
      <c r="L1607" s="8">
        <v>0</v>
      </c>
      <c r="M1607" s="9">
        <v>1</v>
      </c>
      <c r="N1607" s="8">
        <v>0</v>
      </c>
      <c r="O1607" s="9">
        <v>0</v>
      </c>
      <c r="P1607" s="9">
        <v>1</v>
      </c>
      <c r="Q1607" s="9">
        <v>0</v>
      </c>
      <c r="R1607" s="9">
        <v>0</v>
      </c>
      <c r="S1607" s="8">
        <v>42718</v>
      </c>
      <c r="T1607" s="9">
        <v>30</v>
      </c>
      <c r="U1607" s="9">
        <f t="shared" si="394"/>
        <v>42687</v>
      </c>
      <c r="V1607" s="9">
        <f t="shared" si="395"/>
        <v>24</v>
      </c>
      <c r="W1607" s="7">
        <f t="shared" si="390"/>
        <v>7.9170000000000007</v>
      </c>
      <c r="X1607" s="7">
        <v>24.265000000000001</v>
      </c>
      <c r="Y1607" s="9">
        <v>0</v>
      </c>
      <c r="Z1607" s="9">
        <v>1</v>
      </c>
      <c r="AA1607" s="9">
        <v>0</v>
      </c>
      <c r="AB1607" s="9">
        <v>1</v>
      </c>
      <c r="AC1607" s="9">
        <v>0</v>
      </c>
      <c r="AD1607" s="29">
        <v>0</v>
      </c>
      <c r="AE1607" s="9">
        <v>0</v>
      </c>
      <c r="AF1607" s="9">
        <v>1</v>
      </c>
      <c r="AG1607" s="29">
        <v>0</v>
      </c>
      <c r="AH1607" s="9">
        <v>0</v>
      </c>
      <c r="AI1607" s="29">
        <v>1</v>
      </c>
      <c r="AJ1607" s="20">
        <v>1990</v>
      </c>
      <c r="AK1607" s="32">
        <v>0.23899999999999999</v>
      </c>
      <c r="AL1607" s="32">
        <v>0.28499999999999998</v>
      </c>
      <c r="AM1607" s="32">
        <v>0.28100000000000003</v>
      </c>
      <c r="AN1607" s="42">
        <v>0.19500000000000001</v>
      </c>
      <c r="AO1607" s="41">
        <v>0.6</v>
      </c>
      <c r="AP1607" s="17">
        <v>0.4</v>
      </c>
      <c r="AQ1607" s="32">
        <v>1</v>
      </c>
      <c r="AR1607" s="39">
        <v>0</v>
      </c>
      <c r="AS1607" s="38">
        <f t="shared" si="391"/>
        <v>0.65200000000000002</v>
      </c>
      <c r="AT1607" s="39">
        <v>0.34799999999999998</v>
      </c>
      <c r="AU1607">
        <v>0</v>
      </c>
      <c r="AV1607" s="17">
        <v>1</v>
      </c>
      <c r="AW1607">
        <v>0.65</v>
      </c>
      <c r="AX1607" s="17">
        <v>0.35</v>
      </c>
      <c r="AY1607" s="17" t="s">
        <v>12</v>
      </c>
      <c r="AZ1607">
        <v>0</v>
      </c>
      <c r="BA1607">
        <v>0</v>
      </c>
      <c r="BB1607">
        <v>0</v>
      </c>
      <c r="BC1607">
        <v>0</v>
      </c>
      <c r="BD1607">
        <v>0</v>
      </c>
      <c r="BE1607">
        <v>1</v>
      </c>
      <c r="BF1607" s="17">
        <v>0</v>
      </c>
      <c r="BG1607">
        <v>0</v>
      </c>
      <c r="BH1607">
        <v>1</v>
      </c>
      <c r="BI1607" s="17">
        <v>0</v>
      </c>
      <c r="BJ1607">
        <v>376</v>
      </c>
      <c r="BK1607">
        <v>83</v>
      </c>
      <c r="BL1607" s="24">
        <v>37.773000000000003</v>
      </c>
      <c r="BM1607">
        <v>1</v>
      </c>
      <c r="BN1607">
        <v>0</v>
      </c>
      <c r="BO1607">
        <v>0</v>
      </c>
      <c r="BP1607">
        <v>0</v>
      </c>
      <c r="BQ1607">
        <v>0</v>
      </c>
      <c r="BR1607">
        <v>0</v>
      </c>
      <c r="BS1607">
        <v>0</v>
      </c>
      <c r="BT1607" s="17">
        <v>0</v>
      </c>
      <c r="BU1607">
        <v>0</v>
      </c>
      <c r="BV1607">
        <v>0</v>
      </c>
      <c r="BW1607">
        <v>0</v>
      </c>
      <c r="BX1607" s="17">
        <v>1</v>
      </c>
      <c r="BY1607">
        <v>0</v>
      </c>
      <c r="BZ1607">
        <v>0</v>
      </c>
      <c r="CA1607">
        <v>0</v>
      </c>
      <c r="CB1607">
        <v>0</v>
      </c>
      <c r="CC1607" s="17">
        <v>0</v>
      </c>
      <c r="CD1607">
        <v>0</v>
      </c>
      <c r="CE1607">
        <v>0</v>
      </c>
      <c r="CF1607">
        <v>1</v>
      </c>
      <c r="CG1607">
        <v>1</v>
      </c>
      <c r="CH1607">
        <v>0</v>
      </c>
      <c r="CI1607">
        <v>0</v>
      </c>
      <c r="CJ1607">
        <v>0</v>
      </c>
      <c r="CK1607">
        <v>1</v>
      </c>
      <c r="CL1607">
        <v>1</v>
      </c>
      <c r="CM1607">
        <v>0</v>
      </c>
      <c r="CN1607">
        <v>1</v>
      </c>
      <c r="CO1607" s="17">
        <v>0</v>
      </c>
      <c r="CP1607">
        <v>0.21149999999999999</v>
      </c>
      <c r="CQ1607">
        <v>254</v>
      </c>
      <c r="CR1607">
        <v>1</v>
      </c>
      <c r="CS1607">
        <v>0</v>
      </c>
      <c r="CT1607">
        <v>15</v>
      </c>
      <c r="CZ1607" s="33" t="s">
        <v>85</v>
      </c>
    </row>
    <row r="1608" spans="1:104" x14ac:dyDescent="0.25">
      <c r="A1608">
        <v>1607</v>
      </c>
      <c r="B1608">
        <v>102</v>
      </c>
      <c r="C1608" s="24" t="s">
        <v>4271</v>
      </c>
      <c r="D1608" s="12">
        <v>4.0794277721678318</v>
      </c>
      <c r="E1608" s="13">
        <v>0.24501067700707699</v>
      </c>
      <c r="F1608" s="7">
        <v>16.649999999999999</v>
      </c>
      <c r="G1608" s="7">
        <f t="shared" si="392"/>
        <v>3.834417095160755</v>
      </c>
      <c r="H1608" s="15">
        <f t="shared" si="393"/>
        <v>4.3244384491749086</v>
      </c>
      <c r="I1608" s="11">
        <f t="shared" si="387"/>
        <v>8.0326854217776161E-2</v>
      </c>
      <c r="J1608" s="32">
        <f t="shared" si="388"/>
        <v>4.8244356887553255E-3</v>
      </c>
      <c r="K1608" s="32">
        <f t="shared" si="389"/>
        <v>207.27812836862455</v>
      </c>
      <c r="L1608" s="8">
        <v>0</v>
      </c>
      <c r="M1608" s="9">
        <v>1</v>
      </c>
      <c r="N1608" s="8">
        <v>0</v>
      </c>
      <c r="O1608" s="9">
        <v>0</v>
      </c>
      <c r="P1608" s="9">
        <v>1</v>
      </c>
      <c r="Q1608" s="9">
        <v>0</v>
      </c>
      <c r="R1608" s="9">
        <v>0</v>
      </c>
      <c r="S1608" s="8">
        <v>42718</v>
      </c>
      <c r="T1608" s="9">
        <v>30</v>
      </c>
      <c r="U1608" s="9">
        <f t="shared" si="394"/>
        <v>42687</v>
      </c>
      <c r="V1608" s="9">
        <f t="shared" si="395"/>
        <v>24</v>
      </c>
      <c r="W1608" s="7">
        <f t="shared" si="390"/>
        <v>7.9170000000000007</v>
      </c>
      <c r="X1608" s="7">
        <v>24.265000000000001</v>
      </c>
      <c r="Y1608" s="9">
        <v>0</v>
      </c>
      <c r="Z1608" s="9">
        <v>1</v>
      </c>
      <c r="AA1608" s="9">
        <v>0</v>
      </c>
      <c r="AB1608" s="9">
        <v>1</v>
      </c>
      <c r="AC1608" s="9">
        <v>0</v>
      </c>
      <c r="AD1608" s="29">
        <v>0</v>
      </c>
      <c r="AE1608" s="9">
        <v>0</v>
      </c>
      <c r="AF1608" s="9">
        <v>1</v>
      </c>
      <c r="AG1608" s="29">
        <v>0</v>
      </c>
      <c r="AH1608" s="9">
        <v>0</v>
      </c>
      <c r="AI1608" s="29">
        <v>1</v>
      </c>
      <c r="AJ1608" s="20">
        <v>1990</v>
      </c>
      <c r="AK1608" s="32">
        <v>0.23899999999999999</v>
      </c>
      <c r="AL1608" s="32">
        <v>0.28499999999999998</v>
      </c>
      <c r="AM1608" s="32">
        <v>0.28100000000000003</v>
      </c>
      <c r="AN1608" s="42">
        <v>0.19500000000000001</v>
      </c>
      <c r="AO1608" s="41">
        <v>0.6</v>
      </c>
      <c r="AP1608" s="17">
        <v>0.4</v>
      </c>
      <c r="AQ1608" s="32">
        <v>1</v>
      </c>
      <c r="AR1608" s="39">
        <v>0</v>
      </c>
      <c r="AS1608" s="38">
        <f t="shared" si="391"/>
        <v>0.65200000000000002</v>
      </c>
      <c r="AT1608" s="39">
        <v>0.34799999999999998</v>
      </c>
      <c r="AU1608">
        <v>0</v>
      </c>
      <c r="AV1608" s="17">
        <v>1</v>
      </c>
      <c r="AW1608">
        <v>0.65</v>
      </c>
      <c r="AX1608" s="17">
        <v>0.35</v>
      </c>
      <c r="AY1608" s="17" t="s">
        <v>12</v>
      </c>
      <c r="AZ1608">
        <v>0</v>
      </c>
      <c r="BA1608">
        <v>0</v>
      </c>
      <c r="BB1608">
        <v>0</v>
      </c>
      <c r="BC1608">
        <v>0</v>
      </c>
      <c r="BD1608">
        <v>0</v>
      </c>
      <c r="BE1608">
        <v>1</v>
      </c>
      <c r="BF1608" s="17">
        <v>0</v>
      </c>
      <c r="BG1608">
        <v>0</v>
      </c>
      <c r="BH1608">
        <v>1</v>
      </c>
      <c r="BI1608" s="17">
        <v>0</v>
      </c>
      <c r="BJ1608">
        <v>376</v>
      </c>
      <c r="BK1608">
        <v>83</v>
      </c>
      <c r="BL1608" s="24">
        <v>37.773000000000003</v>
      </c>
      <c r="BM1608">
        <v>1</v>
      </c>
      <c r="BN1608">
        <v>0</v>
      </c>
      <c r="BO1608">
        <v>0</v>
      </c>
      <c r="BP1608">
        <v>0</v>
      </c>
      <c r="BQ1608">
        <v>0</v>
      </c>
      <c r="BR1608">
        <v>0</v>
      </c>
      <c r="BS1608">
        <v>0</v>
      </c>
      <c r="BT1608" s="17">
        <v>0</v>
      </c>
      <c r="BU1608">
        <v>0</v>
      </c>
      <c r="BV1608">
        <v>0</v>
      </c>
      <c r="BW1608">
        <v>0</v>
      </c>
      <c r="BX1608" s="17">
        <v>1</v>
      </c>
      <c r="BY1608">
        <v>0</v>
      </c>
      <c r="BZ1608">
        <v>0</v>
      </c>
      <c r="CA1608">
        <v>0</v>
      </c>
      <c r="CB1608">
        <v>0</v>
      </c>
      <c r="CC1608" s="17">
        <v>0</v>
      </c>
      <c r="CD1608">
        <v>0</v>
      </c>
      <c r="CE1608">
        <v>0</v>
      </c>
      <c r="CF1608">
        <v>1</v>
      </c>
      <c r="CG1608">
        <v>1</v>
      </c>
      <c r="CH1608">
        <v>0</v>
      </c>
      <c r="CI1608">
        <v>0</v>
      </c>
      <c r="CJ1608">
        <v>0</v>
      </c>
      <c r="CK1608">
        <v>1</v>
      </c>
      <c r="CL1608">
        <v>1</v>
      </c>
      <c r="CM1608">
        <v>0</v>
      </c>
      <c r="CN1608">
        <v>1</v>
      </c>
      <c r="CO1608" s="17">
        <v>0</v>
      </c>
      <c r="CP1608">
        <v>0.21149999999999999</v>
      </c>
      <c r="CQ1608">
        <v>254</v>
      </c>
      <c r="CR1608">
        <v>1</v>
      </c>
      <c r="CS1608">
        <v>0</v>
      </c>
      <c r="CT1608">
        <v>15</v>
      </c>
      <c r="CZ1608" s="33" t="s">
        <v>85</v>
      </c>
    </row>
    <row r="1609" spans="1:104" x14ac:dyDescent="0.25">
      <c r="A1609">
        <v>1608</v>
      </c>
      <c r="B1609">
        <v>102</v>
      </c>
      <c r="C1609" s="24" t="s">
        <v>4271</v>
      </c>
      <c r="D1609" s="12">
        <v>3.3306254385131679</v>
      </c>
      <c r="E1609" s="13">
        <v>0.93034230126066153</v>
      </c>
      <c r="F1609" s="7">
        <v>3.58</v>
      </c>
      <c r="G1609" s="7">
        <f t="shared" si="392"/>
        <v>2.4002831372525062</v>
      </c>
      <c r="H1609" s="15">
        <f t="shared" si="393"/>
        <v>4.2609677397738297</v>
      </c>
      <c r="I1609" s="11">
        <f t="shared" si="387"/>
        <v>1.8367232074757552E-2</v>
      </c>
      <c r="J1609" s="32">
        <f t="shared" si="388"/>
        <v>5.1305117527255728E-3</v>
      </c>
      <c r="K1609" s="32">
        <f t="shared" si="389"/>
        <v>194.91233003583946</v>
      </c>
      <c r="L1609" s="8">
        <v>0</v>
      </c>
      <c r="M1609" s="9">
        <v>1</v>
      </c>
      <c r="N1609" s="8">
        <v>0</v>
      </c>
      <c r="O1609" s="9">
        <v>0</v>
      </c>
      <c r="P1609" s="9">
        <v>1</v>
      </c>
      <c r="Q1609" s="9">
        <v>0</v>
      </c>
      <c r="R1609" s="9">
        <v>0</v>
      </c>
      <c r="S1609" s="8">
        <v>38009</v>
      </c>
      <c r="T1609" s="9">
        <v>30</v>
      </c>
      <c r="U1609" s="9">
        <f t="shared" si="394"/>
        <v>37978</v>
      </c>
      <c r="V1609" s="9">
        <f t="shared" si="395"/>
        <v>24</v>
      </c>
      <c r="W1609" s="7">
        <f t="shared" si="390"/>
        <v>6.1310000000000002</v>
      </c>
      <c r="X1609" s="7">
        <v>25.26</v>
      </c>
      <c r="Y1609" s="9">
        <v>0</v>
      </c>
      <c r="Z1609" s="9">
        <v>1</v>
      </c>
      <c r="AA1609" s="9">
        <v>0</v>
      </c>
      <c r="AB1609" s="9">
        <v>1</v>
      </c>
      <c r="AC1609" s="9">
        <v>0</v>
      </c>
      <c r="AD1609" s="29">
        <v>0</v>
      </c>
      <c r="AE1609" s="9">
        <v>0</v>
      </c>
      <c r="AF1609" s="9">
        <v>1</v>
      </c>
      <c r="AG1609" s="29">
        <v>0</v>
      </c>
      <c r="AH1609" s="9">
        <v>0</v>
      </c>
      <c r="AI1609" s="29">
        <v>1</v>
      </c>
      <c r="AJ1609" s="20">
        <v>1983</v>
      </c>
      <c r="AK1609" s="32">
        <v>0.32600000000000001</v>
      </c>
      <c r="AL1609" s="32">
        <v>0.34699999999999998</v>
      </c>
      <c r="AM1609" s="32">
        <v>0.21299999999999999</v>
      </c>
      <c r="AN1609" s="42">
        <v>0.115</v>
      </c>
      <c r="AO1609" s="41">
        <v>0.6</v>
      </c>
      <c r="AP1609" s="17">
        <v>0.4</v>
      </c>
      <c r="AQ1609" s="32">
        <v>1</v>
      </c>
      <c r="AR1609" s="39">
        <v>0</v>
      </c>
      <c r="AS1609" s="38">
        <f t="shared" si="391"/>
        <v>0.77600000000000002</v>
      </c>
      <c r="AT1609" s="39">
        <v>0.224</v>
      </c>
      <c r="AU1609">
        <v>0</v>
      </c>
      <c r="AV1609" s="17">
        <v>1</v>
      </c>
      <c r="AW1609">
        <v>0.65</v>
      </c>
      <c r="AX1609" s="17">
        <v>0.35</v>
      </c>
      <c r="AY1609" s="17" t="s">
        <v>12</v>
      </c>
      <c r="AZ1609">
        <v>0</v>
      </c>
      <c r="BA1609">
        <v>0</v>
      </c>
      <c r="BB1609">
        <v>0</v>
      </c>
      <c r="BC1609">
        <v>0</v>
      </c>
      <c r="BD1609">
        <v>0</v>
      </c>
      <c r="BE1609">
        <v>1</v>
      </c>
      <c r="BF1609" s="17">
        <v>0</v>
      </c>
      <c r="BG1609">
        <v>0</v>
      </c>
      <c r="BH1609">
        <v>1</v>
      </c>
      <c r="BI1609" s="17">
        <v>0</v>
      </c>
      <c r="BJ1609">
        <v>329</v>
      </c>
      <c r="BK1609">
        <v>27</v>
      </c>
      <c r="BL1609" s="24">
        <v>37.152500000000003</v>
      </c>
      <c r="BM1609">
        <v>1</v>
      </c>
      <c r="BN1609">
        <v>0</v>
      </c>
      <c r="BO1609">
        <v>0</v>
      </c>
      <c r="BP1609">
        <v>0</v>
      </c>
      <c r="BQ1609">
        <v>0</v>
      </c>
      <c r="BR1609">
        <v>0</v>
      </c>
      <c r="BS1609">
        <v>0</v>
      </c>
      <c r="BT1609" s="17">
        <v>0</v>
      </c>
      <c r="BU1609">
        <v>0</v>
      </c>
      <c r="BV1609">
        <v>0</v>
      </c>
      <c r="BW1609">
        <v>0</v>
      </c>
      <c r="BX1609" s="17">
        <v>1</v>
      </c>
      <c r="BY1609">
        <v>0</v>
      </c>
      <c r="BZ1609">
        <v>0</v>
      </c>
      <c r="CA1609">
        <v>0</v>
      </c>
      <c r="CB1609">
        <v>0</v>
      </c>
      <c r="CC1609" s="17">
        <v>0</v>
      </c>
      <c r="CD1609">
        <v>0</v>
      </c>
      <c r="CE1609">
        <v>0</v>
      </c>
      <c r="CF1609">
        <v>1</v>
      </c>
      <c r="CG1609">
        <v>1</v>
      </c>
      <c r="CH1609">
        <v>0</v>
      </c>
      <c r="CI1609">
        <v>0</v>
      </c>
      <c r="CJ1609">
        <v>0</v>
      </c>
      <c r="CK1609">
        <v>1</v>
      </c>
      <c r="CL1609">
        <v>1</v>
      </c>
      <c r="CM1609">
        <v>0</v>
      </c>
      <c r="CN1609">
        <v>1</v>
      </c>
      <c r="CO1609" s="17">
        <v>0</v>
      </c>
      <c r="CP1609">
        <v>0.21149999999999999</v>
      </c>
      <c r="CQ1609">
        <v>254</v>
      </c>
      <c r="CR1609">
        <v>1</v>
      </c>
      <c r="CS1609">
        <v>0</v>
      </c>
      <c r="CT1609">
        <v>15</v>
      </c>
      <c r="CZ1609" s="33" t="s">
        <v>85</v>
      </c>
    </row>
    <row r="1610" spans="1:104" x14ac:dyDescent="0.25">
      <c r="A1610">
        <v>1609</v>
      </c>
      <c r="B1610">
        <v>102</v>
      </c>
      <c r="C1610" s="24" t="s">
        <v>4271</v>
      </c>
      <c r="D1610" s="12">
        <v>3.0793646026850752</v>
      </c>
      <c r="E1610" s="13">
        <v>0.48878803217223421</v>
      </c>
      <c r="F1610" s="7">
        <v>6.3</v>
      </c>
      <c r="G1610" s="7">
        <f t="shared" si="392"/>
        <v>2.590576570512841</v>
      </c>
      <c r="H1610" s="15">
        <f t="shared" si="393"/>
        <v>3.5681526348573094</v>
      </c>
      <c r="I1610" s="11">
        <f t="shared" si="387"/>
        <v>3.2310798202333325E-2</v>
      </c>
      <c r="J1610" s="32">
        <f t="shared" si="388"/>
        <v>5.1286981273544969E-3</v>
      </c>
      <c r="K1610" s="32">
        <f t="shared" si="389"/>
        <v>194.98125550934375</v>
      </c>
      <c r="L1610" s="8">
        <v>0</v>
      </c>
      <c r="M1610" s="9">
        <v>1</v>
      </c>
      <c r="N1610" s="8">
        <v>0</v>
      </c>
      <c r="O1610" s="9">
        <v>0</v>
      </c>
      <c r="P1610" s="9">
        <v>1</v>
      </c>
      <c r="Q1610" s="9">
        <v>0</v>
      </c>
      <c r="R1610" s="9">
        <v>0</v>
      </c>
      <c r="S1610" s="8">
        <v>38009</v>
      </c>
      <c r="T1610" s="9">
        <v>30</v>
      </c>
      <c r="U1610" s="9">
        <f t="shared" si="394"/>
        <v>37978</v>
      </c>
      <c r="V1610" s="9">
        <f t="shared" si="395"/>
        <v>24</v>
      </c>
      <c r="W1610" s="7">
        <f t="shared" si="390"/>
        <v>6.1310000000000002</v>
      </c>
      <c r="X1610" s="7">
        <v>25.26</v>
      </c>
      <c r="Y1610" s="9">
        <v>0</v>
      </c>
      <c r="Z1610" s="9">
        <v>1</v>
      </c>
      <c r="AA1610" s="9">
        <v>0</v>
      </c>
      <c r="AB1610" s="9">
        <v>1</v>
      </c>
      <c r="AC1610" s="9">
        <v>0</v>
      </c>
      <c r="AD1610" s="29">
        <v>0</v>
      </c>
      <c r="AE1610" s="9">
        <v>0</v>
      </c>
      <c r="AF1610" s="9">
        <v>1</v>
      </c>
      <c r="AG1610" s="29">
        <v>0</v>
      </c>
      <c r="AH1610" s="9">
        <v>0</v>
      </c>
      <c r="AI1610" s="29">
        <v>1</v>
      </c>
      <c r="AJ1610" s="20">
        <v>1983</v>
      </c>
      <c r="AK1610" s="32">
        <v>0.32600000000000001</v>
      </c>
      <c r="AL1610" s="32">
        <v>0.34699999999999998</v>
      </c>
      <c r="AM1610" s="32">
        <v>0.21299999999999999</v>
      </c>
      <c r="AN1610" s="42">
        <v>0.115</v>
      </c>
      <c r="AO1610" s="41">
        <v>0.6</v>
      </c>
      <c r="AP1610" s="17">
        <v>0.4</v>
      </c>
      <c r="AQ1610" s="32">
        <v>1</v>
      </c>
      <c r="AR1610" s="39">
        <v>0</v>
      </c>
      <c r="AS1610" s="38">
        <f t="shared" si="391"/>
        <v>0.77600000000000002</v>
      </c>
      <c r="AT1610" s="39">
        <v>0.224</v>
      </c>
      <c r="AU1610">
        <v>0</v>
      </c>
      <c r="AV1610" s="17">
        <v>1</v>
      </c>
      <c r="AW1610">
        <v>0.65</v>
      </c>
      <c r="AX1610" s="17">
        <v>0.35</v>
      </c>
      <c r="AY1610" s="17" t="s">
        <v>12</v>
      </c>
      <c r="AZ1610">
        <v>0</v>
      </c>
      <c r="BA1610">
        <v>0</v>
      </c>
      <c r="BB1610">
        <v>0</v>
      </c>
      <c r="BC1610">
        <v>0</v>
      </c>
      <c r="BD1610">
        <v>0</v>
      </c>
      <c r="BE1610">
        <v>1</v>
      </c>
      <c r="BF1610" s="17">
        <v>0</v>
      </c>
      <c r="BG1610">
        <v>0</v>
      </c>
      <c r="BH1610">
        <v>1</v>
      </c>
      <c r="BI1610" s="17">
        <v>0</v>
      </c>
      <c r="BJ1610">
        <v>329</v>
      </c>
      <c r="BK1610">
        <v>27</v>
      </c>
      <c r="BL1610" s="24">
        <v>37.152500000000003</v>
      </c>
      <c r="BM1610">
        <v>1</v>
      </c>
      <c r="BN1610">
        <v>0</v>
      </c>
      <c r="BO1610">
        <v>0</v>
      </c>
      <c r="BP1610">
        <v>0</v>
      </c>
      <c r="BQ1610">
        <v>0</v>
      </c>
      <c r="BR1610">
        <v>0</v>
      </c>
      <c r="BS1610">
        <v>0</v>
      </c>
      <c r="BT1610" s="17">
        <v>0</v>
      </c>
      <c r="BU1610">
        <v>0</v>
      </c>
      <c r="BV1610">
        <v>0</v>
      </c>
      <c r="BW1610">
        <v>0</v>
      </c>
      <c r="BX1610" s="17">
        <v>1</v>
      </c>
      <c r="BY1610">
        <v>0</v>
      </c>
      <c r="BZ1610">
        <v>0</v>
      </c>
      <c r="CA1610">
        <v>0</v>
      </c>
      <c r="CB1610">
        <v>0</v>
      </c>
      <c r="CC1610" s="17">
        <v>0</v>
      </c>
      <c r="CD1610">
        <v>0</v>
      </c>
      <c r="CE1610">
        <v>0</v>
      </c>
      <c r="CF1610">
        <v>1</v>
      </c>
      <c r="CG1610">
        <v>1</v>
      </c>
      <c r="CH1610">
        <v>0</v>
      </c>
      <c r="CI1610">
        <v>0</v>
      </c>
      <c r="CJ1610">
        <v>0</v>
      </c>
      <c r="CK1610">
        <v>1</v>
      </c>
      <c r="CL1610">
        <v>1</v>
      </c>
      <c r="CM1610">
        <v>0</v>
      </c>
      <c r="CN1610">
        <v>1</v>
      </c>
      <c r="CO1610" s="17">
        <v>0</v>
      </c>
      <c r="CP1610">
        <v>0.21149999999999999</v>
      </c>
      <c r="CQ1610">
        <v>254</v>
      </c>
      <c r="CR1610">
        <v>1</v>
      </c>
      <c r="CS1610">
        <v>0</v>
      </c>
      <c r="CT1610">
        <v>15</v>
      </c>
      <c r="CZ1610" s="33" t="s">
        <v>85</v>
      </c>
    </row>
    <row r="1611" spans="1:104" x14ac:dyDescent="0.25">
      <c r="A1611">
        <v>1610</v>
      </c>
      <c r="B1611">
        <v>102</v>
      </c>
      <c r="C1611" s="24" t="s">
        <v>4271</v>
      </c>
      <c r="D1611" s="12">
        <v>3.8029468817579959</v>
      </c>
      <c r="E1611" s="13">
        <v>0.31638493192662198</v>
      </c>
      <c r="F1611" s="7">
        <v>12.02</v>
      </c>
      <c r="G1611" s="7">
        <f t="shared" si="392"/>
        <v>3.486561949831374</v>
      </c>
      <c r="H1611" s="15">
        <f t="shared" si="393"/>
        <v>4.1193318136846182</v>
      </c>
      <c r="I1611" s="11">
        <f t="shared" si="387"/>
        <v>6.1562166161529187E-2</v>
      </c>
      <c r="J1611" s="32">
        <f t="shared" si="388"/>
        <v>5.121644439395107E-3</v>
      </c>
      <c r="K1611" s="32">
        <f t="shared" si="389"/>
        <v>195.24978975660895</v>
      </c>
      <c r="L1611" s="8">
        <v>0</v>
      </c>
      <c r="M1611" s="9">
        <v>1</v>
      </c>
      <c r="N1611" s="8">
        <v>0</v>
      </c>
      <c r="O1611" s="9">
        <v>0</v>
      </c>
      <c r="P1611" s="9">
        <v>1</v>
      </c>
      <c r="Q1611" s="9">
        <v>0</v>
      </c>
      <c r="R1611" s="9">
        <v>0</v>
      </c>
      <c r="S1611" s="8">
        <v>38009</v>
      </c>
      <c r="T1611" s="9">
        <v>30</v>
      </c>
      <c r="U1611" s="9">
        <f t="shared" si="394"/>
        <v>37978</v>
      </c>
      <c r="V1611" s="9">
        <f t="shared" si="395"/>
        <v>24</v>
      </c>
      <c r="W1611" s="7">
        <f t="shared" si="390"/>
        <v>6.1310000000000002</v>
      </c>
      <c r="X1611" s="7">
        <v>25.26</v>
      </c>
      <c r="Y1611" s="9">
        <v>0</v>
      </c>
      <c r="Z1611" s="9">
        <v>1</v>
      </c>
      <c r="AA1611" s="9">
        <v>0</v>
      </c>
      <c r="AB1611" s="9">
        <v>1</v>
      </c>
      <c r="AC1611" s="9">
        <v>0</v>
      </c>
      <c r="AD1611" s="29">
        <v>0</v>
      </c>
      <c r="AE1611" s="9">
        <v>0</v>
      </c>
      <c r="AF1611" s="9">
        <v>1</v>
      </c>
      <c r="AG1611" s="29">
        <v>0</v>
      </c>
      <c r="AH1611" s="9">
        <v>0</v>
      </c>
      <c r="AI1611" s="29">
        <v>1</v>
      </c>
      <c r="AJ1611" s="20">
        <v>1983</v>
      </c>
      <c r="AK1611" s="32">
        <v>0.32600000000000001</v>
      </c>
      <c r="AL1611" s="32">
        <v>0.34699999999999998</v>
      </c>
      <c r="AM1611" s="32">
        <v>0.21299999999999999</v>
      </c>
      <c r="AN1611" s="42">
        <v>0.115</v>
      </c>
      <c r="AO1611" s="41">
        <v>0.6</v>
      </c>
      <c r="AP1611" s="17">
        <v>0.4</v>
      </c>
      <c r="AQ1611" s="32">
        <v>1</v>
      </c>
      <c r="AR1611" s="39">
        <v>0</v>
      </c>
      <c r="AS1611" s="38">
        <f t="shared" si="391"/>
        <v>0.77600000000000002</v>
      </c>
      <c r="AT1611" s="39">
        <v>0.224</v>
      </c>
      <c r="AU1611">
        <v>0</v>
      </c>
      <c r="AV1611" s="17">
        <v>1</v>
      </c>
      <c r="AW1611">
        <v>0.65</v>
      </c>
      <c r="AX1611" s="17">
        <v>0.35</v>
      </c>
      <c r="AY1611" s="17" t="s">
        <v>12</v>
      </c>
      <c r="AZ1611">
        <v>0</v>
      </c>
      <c r="BA1611">
        <v>0</v>
      </c>
      <c r="BB1611">
        <v>0</v>
      </c>
      <c r="BC1611">
        <v>0</v>
      </c>
      <c r="BD1611">
        <v>0</v>
      </c>
      <c r="BE1611">
        <v>1</v>
      </c>
      <c r="BF1611" s="17">
        <v>0</v>
      </c>
      <c r="BG1611">
        <v>0</v>
      </c>
      <c r="BH1611">
        <v>1</v>
      </c>
      <c r="BI1611" s="17">
        <v>0</v>
      </c>
      <c r="BJ1611">
        <v>329</v>
      </c>
      <c r="BK1611">
        <v>27</v>
      </c>
      <c r="BL1611" s="24">
        <v>37.152500000000003</v>
      </c>
      <c r="BM1611">
        <v>1</v>
      </c>
      <c r="BN1611">
        <v>0</v>
      </c>
      <c r="BO1611">
        <v>0</v>
      </c>
      <c r="BP1611">
        <v>0</v>
      </c>
      <c r="BQ1611">
        <v>0</v>
      </c>
      <c r="BR1611">
        <v>0</v>
      </c>
      <c r="BS1611">
        <v>0</v>
      </c>
      <c r="BT1611" s="17">
        <v>0</v>
      </c>
      <c r="BU1611">
        <v>0</v>
      </c>
      <c r="BV1611">
        <v>0</v>
      </c>
      <c r="BW1611">
        <v>0</v>
      </c>
      <c r="BX1611" s="17">
        <v>1</v>
      </c>
      <c r="BY1611">
        <v>0</v>
      </c>
      <c r="BZ1611">
        <v>0</v>
      </c>
      <c r="CA1611">
        <v>0</v>
      </c>
      <c r="CB1611">
        <v>0</v>
      </c>
      <c r="CC1611" s="17">
        <v>0</v>
      </c>
      <c r="CD1611">
        <v>0</v>
      </c>
      <c r="CE1611">
        <v>0</v>
      </c>
      <c r="CF1611">
        <v>1</v>
      </c>
      <c r="CG1611">
        <v>1</v>
      </c>
      <c r="CH1611">
        <v>0</v>
      </c>
      <c r="CI1611">
        <v>0</v>
      </c>
      <c r="CJ1611">
        <v>0</v>
      </c>
      <c r="CK1611">
        <v>1</v>
      </c>
      <c r="CL1611">
        <v>1</v>
      </c>
      <c r="CM1611">
        <v>0</v>
      </c>
      <c r="CN1611">
        <v>1</v>
      </c>
      <c r="CO1611" s="17">
        <v>0</v>
      </c>
      <c r="CP1611">
        <v>0.21149999999999999</v>
      </c>
      <c r="CQ1611">
        <v>254</v>
      </c>
      <c r="CR1611">
        <v>1</v>
      </c>
      <c r="CS1611">
        <v>0</v>
      </c>
      <c r="CT1611">
        <v>15</v>
      </c>
      <c r="CZ1611" s="33" t="s">
        <v>85</v>
      </c>
    </row>
    <row r="1612" spans="1:104" x14ac:dyDescent="0.25">
      <c r="A1612">
        <v>1611</v>
      </c>
      <c r="B1612">
        <v>102</v>
      </c>
      <c r="C1612" s="24" t="s">
        <v>4271</v>
      </c>
      <c r="D1612" s="12">
        <v>3.7137289336648172</v>
      </c>
      <c r="E1612" s="13">
        <v>1.101996716221014</v>
      </c>
      <c r="F1612" s="7">
        <v>3.37</v>
      </c>
      <c r="G1612" s="7">
        <f t="shared" si="392"/>
        <v>2.6117322174438033</v>
      </c>
      <c r="H1612" s="15">
        <f t="shared" si="393"/>
        <v>4.815725649885831</v>
      </c>
      <c r="I1612" s="11">
        <f t="shared" si="387"/>
        <v>1.630888684007473E-2</v>
      </c>
      <c r="J1612" s="32">
        <f t="shared" si="388"/>
        <v>4.8394322967580802E-3</v>
      </c>
      <c r="K1612" s="32">
        <f t="shared" si="389"/>
        <v>206.63580740036321</v>
      </c>
      <c r="L1612" s="8">
        <v>0</v>
      </c>
      <c r="M1612" s="9">
        <v>1</v>
      </c>
      <c r="N1612" s="8">
        <v>0</v>
      </c>
      <c r="O1612" s="9">
        <v>0</v>
      </c>
      <c r="P1612" s="9">
        <v>1</v>
      </c>
      <c r="Q1612" s="9">
        <v>0</v>
      </c>
      <c r="R1612" s="9">
        <v>0</v>
      </c>
      <c r="S1612" s="8">
        <v>42718</v>
      </c>
      <c r="T1612" s="9">
        <v>30</v>
      </c>
      <c r="U1612" s="9">
        <f t="shared" si="394"/>
        <v>42687</v>
      </c>
      <c r="V1612" s="9">
        <f t="shared" si="395"/>
        <v>24</v>
      </c>
      <c r="W1612" s="7">
        <f t="shared" si="390"/>
        <v>7.9170000000000007</v>
      </c>
      <c r="X1612" s="7">
        <v>24.265000000000001</v>
      </c>
      <c r="Y1612" s="9">
        <v>0</v>
      </c>
      <c r="Z1612" s="9">
        <v>1</v>
      </c>
      <c r="AA1612" s="9">
        <v>0</v>
      </c>
      <c r="AB1612" s="9">
        <v>1</v>
      </c>
      <c r="AC1612" s="9">
        <v>0</v>
      </c>
      <c r="AD1612" s="29">
        <v>0</v>
      </c>
      <c r="AE1612" s="9">
        <v>0</v>
      </c>
      <c r="AF1612" s="9">
        <v>1</v>
      </c>
      <c r="AG1612" s="29">
        <v>0</v>
      </c>
      <c r="AH1612" s="9">
        <v>0</v>
      </c>
      <c r="AI1612" s="29">
        <v>1</v>
      </c>
      <c r="AJ1612" s="20">
        <v>1990</v>
      </c>
      <c r="AK1612" s="32">
        <v>0.23899999999999999</v>
      </c>
      <c r="AL1612" s="32">
        <v>0.28499999999999998</v>
      </c>
      <c r="AM1612" s="32">
        <v>0.28100000000000003</v>
      </c>
      <c r="AN1612" s="42">
        <v>0.19500000000000001</v>
      </c>
      <c r="AO1612" s="41">
        <v>0.6</v>
      </c>
      <c r="AP1612" s="17">
        <v>0.4</v>
      </c>
      <c r="AQ1612" s="32">
        <v>1</v>
      </c>
      <c r="AR1612" s="39">
        <v>0</v>
      </c>
      <c r="AS1612" s="38">
        <f t="shared" si="391"/>
        <v>0.65200000000000002</v>
      </c>
      <c r="AT1612" s="39">
        <v>0.34799999999999998</v>
      </c>
      <c r="AU1612">
        <v>0</v>
      </c>
      <c r="AV1612" s="17">
        <v>1</v>
      </c>
      <c r="AW1612">
        <v>0.65</v>
      </c>
      <c r="AX1612" s="17">
        <v>0.35</v>
      </c>
      <c r="AY1612" s="17" t="s">
        <v>12</v>
      </c>
      <c r="AZ1612">
        <v>0</v>
      </c>
      <c r="BA1612">
        <v>0</v>
      </c>
      <c r="BB1612">
        <v>0</v>
      </c>
      <c r="BC1612">
        <v>0</v>
      </c>
      <c r="BD1612">
        <v>0</v>
      </c>
      <c r="BE1612">
        <v>1</v>
      </c>
      <c r="BF1612" s="17">
        <v>0</v>
      </c>
      <c r="BG1612">
        <v>0</v>
      </c>
      <c r="BH1612">
        <v>1</v>
      </c>
      <c r="BI1612" s="17">
        <v>0</v>
      </c>
      <c r="BJ1612">
        <v>376</v>
      </c>
      <c r="BK1612">
        <v>83</v>
      </c>
      <c r="BL1612" s="24">
        <v>37.773000000000003</v>
      </c>
      <c r="BM1612">
        <v>1</v>
      </c>
      <c r="BN1612">
        <v>0</v>
      </c>
      <c r="BO1612">
        <v>0</v>
      </c>
      <c r="BP1612">
        <v>0</v>
      </c>
      <c r="BQ1612">
        <v>0</v>
      </c>
      <c r="BR1612">
        <v>0</v>
      </c>
      <c r="BS1612">
        <v>0</v>
      </c>
      <c r="BT1612" s="17">
        <v>0</v>
      </c>
      <c r="BU1612">
        <v>0</v>
      </c>
      <c r="BV1612">
        <v>0</v>
      </c>
      <c r="BW1612">
        <v>0</v>
      </c>
      <c r="BX1612" s="17">
        <v>1</v>
      </c>
      <c r="BY1612">
        <v>0</v>
      </c>
      <c r="BZ1612">
        <v>0</v>
      </c>
      <c r="CA1612">
        <v>0</v>
      </c>
      <c r="CB1612">
        <v>0</v>
      </c>
      <c r="CC1612" s="17">
        <v>0</v>
      </c>
      <c r="CD1612">
        <v>0</v>
      </c>
      <c r="CE1612">
        <v>0</v>
      </c>
      <c r="CF1612">
        <v>1</v>
      </c>
      <c r="CG1612">
        <v>1</v>
      </c>
      <c r="CH1612">
        <v>0</v>
      </c>
      <c r="CI1612">
        <v>0</v>
      </c>
      <c r="CJ1612">
        <v>0</v>
      </c>
      <c r="CK1612">
        <v>1</v>
      </c>
      <c r="CL1612">
        <v>1</v>
      </c>
      <c r="CM1612">
        <v>0</v>
      </c>
      <c r="CN1612">
        <v>1</v>
      </c>
      <c r="CO1612" s="17">
        <v>0</v>
      </c>
      <c r="CP1612">
        <v>0.21149999999999999</v>
      </c>
      <c r="CQ1612">
        <v>254</v>
      </c>
      <c r="CR1612">
        <v>1</v>
      </c>
      <c r="CS1612">
        <v>0</v>
      </c>
      <c r="CT1612">
        <v>15</v>
      </c>
      <c r="CZ1612" s="33" t="s">
        <v>85</v>
      </c>
    </row>
    <row r="1613" spans="1:104" x14ac:dyDescent="0.25">
      <c r="A1613">
        <v>1612</v>
      </c>
      <c r="B1613">
        <v>102</v>
      </c>
      <c r="C1613" s="24" t="s">
        <v>4271</v>
      </c>
      <c r="D1613" s="12">
        <v>3.624356406823281</v>
      </c>
      <c r="E1613" s="13">
        <v>0.40953179738116169</v>
      </c>
      <c r="F1613" s="7">
        <v>8.85</v>
      </c>
      <c r="G1613" s="7">
        <f t="shared" si="392"/>
        <v>3.2148246094421191</v>
      </c>
      <c r="H1613" s="15">
        <f t="shared" si="393"/>
        <v>4.0338882042044428</v>
      </c>
      <c r="I1613" s="11">
        <f t="shared" si="387"/>
        <v>4.2795430052041873E-2</v>
      </c>
      <c r="J1613" s="32">
        <f t="shared" si="388"/>
        <v>4.8356418137900413E-3</v>
      </c>
      <c r="K1613" s="32">
        <f t="shared" si="389"/>
        <v>206.79778166121611</v>
      </c>
      <c r="L1613" s="8">
        <v>0</v>
      </c>
      <c r="M1613" s="9">
        <v>1</v>
      </c>
      <c r="N1613" s="8">
        <v>0</v>
      </c>
      <c r="O1613" s="9">
        <v>0</v>
      </c>
      <c r="P1613" s="9">
        <v>1</v>
      </c>
      <c r="Q1613" s="9">
        <v>0</v>
      </c>
      <c r="R1613" s="9">
        <v>0</v>
      </c>
      <c r="S1613" s="8">
        <v>42718</v>
      </c>
      <c r="T1613" s="9">
        <v>30</v>
      </c>
      <c r="U1613" s="9">
        <f t="shared" si="394"/>
        <v>42687</v>
      </c>
      <c r="V1613" s="9">
        <f t="shared" si="395"/>
        <v>24</v>
      </c>
      <c r="W1613" s="7">
        <f t="shared" si="390"/>
        <v>7.9170000000000007</v>
      </c>
      <c r="X1613" s="7">
        <v>24.265000000000001</v>
      </c>
      <c r="Y1613" s="9">
        <v>0</v>
      </c>
      <c r="Z1613" s="9">
        <v>1</v>
      </c>
      <c r="AA1613" s="9">
        <v>0</v>
      </c>
      <c r="AB1613" s="9">
        <v>1</v>
      </c>
      <c r="AC1613" s="9">
        <v>0</v>
      </c>
      <c r="AD1613" s="29">
        <v>0</v>
      </c>
      <c r="AE1613" s="9">
        <v>0</v>
      </c>
      <c r="AF1613" s="9">
        <v>1</v>
      </c>
      <c r="AG1613" s="29">
        <v>0</v>
      </c>
      <c r="AH1613" s="9">
        <v>0</v>
      </c>
      <c r="AI1613" s="29">
        <v>1</v>
      </c>
      <c r="AJ1613" s="20">
        <v>1990</v>
      </c>
      <c r="AK1613" s="32">
        <v>0.23899999999999999</v>
      </c>
      <c r="AL1613" s="32">
        <v>0.28499999999999998</v>
      </c>
      <c r="AM1613" s="32">
        <v>0.28100000000000003</v>
      </c>
      <c r="AN1613" s="42">
        <v>0.19500000000000001</v>
      </c>
      <c r="AO1613" s="41">
        <v>0.6</v>
      </c>
      <c r="AP1613" s="17">
        <v>0.4</v>
      </c>
      <c r="AQ1613" s="32">
        <v>1</v>
      </c>
      <c r="AR1613" s="39">
        <v>0</v>
      </c>
      <c r="AS1613" s="38">
        <f t="shared" si="391"/>
        <v>0.65200000000000002</v>
      </c>
      <c r="AT1613" s="39">
        <v>0.34799999999999998</v>
      </c>
      <c r="AU1613">
        <v>0</v>
      </c>
      <c r="AV1613" s="17">
        <v>1</v>
      </c>
      <c r="AW1613">
        <v>0.65</v>
      </c>
      <c r="AX1613" s="17">
        <v>0.35</v>
      </c>
      <c r="AY1613" s="17" t="s">
        <v>12</v>
      </c>
      <c r="AZ1613">
        <v>0</v>
      </c>
      <c r="BA1613">
        <v>0</v>
      </c>
      <c r="BB1613">
        <v>0</v>
      </c>
      <c r="BC1613">
        <v>0</v>
      </c>
      <c r="BD1613">
        <v>0</v>
      </c>
      <c r="BE1613">
        <v>1</v>
      </c>
      <c r="BF1613" s="17">
        <v>0</v>
      </c>
      <c r="BG1613">
        <v>0</v>
      </c>
      <c r="BH1613">
        <v>1</v>
      </c>
      <c r="BI1613" s="17">
        <v>0</v>
      </c>
      <c r="BJ1613">
        <v>376</v>
      </c>
      <c r="BK1613">
        <v>83</v>
      </c>
      <c r="BL1613" s="24">
        <v>37.773000000000003</v>
      </c>
      <c r="BM1613">
        <v>1</v>
      </c>
      <c r="BN1613">
        <v>0</v>
      </c>
      <c r="BO1613">
        <v>0</v>
      </c>
      <c r="BP1613">
        <v>0</v>
      </c>
      <c r="BQ1613">
        <v>0</v>
      </c>
      <c r="BR1613">
        <v>0</v>
      </c>
      <c r="BS1613">
        <v>0</v>
      </c>
      <c r="BT1613" s="17">
        <v>0</v>
      </c>
      <c r="BU1613">
        <v>0</v>
      </c>
      <c r="BV1613">
        <v>0</v>
      </c>
      <c r="BW1613">
        <v>0</v>
      </c>
      <c r="BX1613" s="17">
        <v>1</v>
      </c>
      <c r="BY1613">
        <v>0</v>
      </c>
      <c r="BZ1613">
        <v>0</v>
      </c>
      <c r="CA1613">
        <v>0</v>
      </c>
      <c r="CB1613">
        <v>0</v>
      </c>
      <c r="CC1613" s="17">
        <v>0</v>
      </c>
      <c r="CD1613">
        <v>0</v>
      </c>
      <c r="CE1613">
        <v>0</v>
      </c>
      <c r="CF1613">
        <v>1</v>
      </c>
      <c r="CG1613">
        <v>1</v>
      </c>
      <c r="CH1613">
        <v>0</v>
      </c>
      <c r="CI1613">
        <v>0</v>
      </c>
      <c r="CJ1613">
        <v>0</v>
      </c>
      <c r="CK1613">
        <v>1</v>
      </c>
      <c r="CL1613">
        <v>1</v>
      </c>
      <c r="CM1613">
        <v>0</v>
      </c>
      <c r="CN1613">
        <v>1</v>
      </c>
      <c r="CO1613" s="17">
        <v>0</v>
      </c>
      <c r="CP1613">
        <v>0.21149999999999999</v>
      </c>
      <c r="CQ1613">
        <v>254</v>
      </c>
      <c r="CR1613">
        <v>1</v>
      </c>
      <c r="CS1613">
        <v>0</v>
      </c>
      <c r="CT1613">
        <v>15</v>
      </c>
      <c r="CZ1613" s="33" t="s">
        <v>85</v>
      </c>
    </row>
    <row r="1614" spans="1:104" x14ac:dyDescent="0.25">
      <c r="A1614">
        <v>1613</v>
      </c>
      <c r="B1614">
        <v>102</v>
      </c>
      <c r="C1614" s="24" t="s">
        <v>4271</v>
      </c>
      <c r="D1614" s="12">
        <v>4.2522344359378073</v>
      </c>
      <c r="E1614" s="13">
        <v>0.34571011674291108</v>
      </c>
      <c r="F1614" s="7">
        <v>12.3</v>
      </c>
      <c r="G1614" s="7">
        <f t="shared" si="392"/>
        <v>3.9065243191948964</v>
      </c>
      <c r="H1614" s="15">
        <f t="shared" si="393"/>
        <v>4.5979445526807181</v>
      </c>
      <c r="I1614" s="11">
        <f t="shared" si="387"/>
        <v>5.942771722359342E-2</v>
      </c>
      <c r="J1614" s="32">
        <f t="shared" si="388"/>
        <v>4.8315217254953999E-3</v>
      </c>
      <c r="K1614" s="32">
        <f t="shared" si="389"/>
        <v>206.97412881807233</v>
      </c>
      <c r="L1614" s="8">
        <v>0</v>
      </c>
      <c r="M1614" s="9">
        <v>1</v>
      </c>
      <c r="N1614" s="8">
        <v>0</v>
      </c>
      <c r="O1614" s="9">
        <v>0</v>
      </c>
      <c r="P1614" s="9">
        <v>1</v>
      </c>
      <c r="Q1614" s="9">
        <v>0</v>
      </c>
      <c r="R1614" s="9">
        <v>0</v>
      </c>
      <c r="S1614" s="8">
        <v>42718</v>
      </c>
      <c r="T1614" s="9">
        <v>30</v>
      </c>
      <c r="U1614" s="9">
        <f t="shared" si="394"/>
        <v>42687</v>
      </c>
      <c r="V1614" s="9">
        <f t="shared" si="395"/>
        <v>24</v>
      </c>
      <c r="W1614" s="7">
        <f t="shared" si="390"/>
        <v>7.9170000000000007</v>
      </c>
      <c r="X1614" s="7">
        <v>24.265000000000001</v>
      </c>
      <c r="Y1614" s="9">
        <v>0</v>
      </c>
      <c r="Z1614" s="9">
        <v>1</v>
      </c>
      <c r="AA1614" s="9">
        <v>0</v>
      </c>
      <c r="AB1614" s="9">
        <v>1</v>
      </c>
      <c r="AC1614" s="9">
        <v>0</v>
      </c>
      <c r="AD1614" s="29">
        <v>0</v>
      </c>
      <c r="AE1614" s="9">
        <v>0</v>
      </c>
      <c r="AF1614" s="9">
        <v>1</v>
      </c>
      <c r="AG1614" s="29">
        <v>0</v>
      </c>
      <c r="AH1614" s="9">
        <v>0</v>
      </c>
      <c r="AI1614" s="29">
        <v>1</v>
      </c>
      <c r="AJ1614" s="20">
        <v>1990</v>
      </c>
      <c r="AK1614" s="32">
        <v>0.23899999999999999</v>
      </c>
      <c r="AL1614" s="32">
        <v>0.28499999999999998</v>
      </c>
      <c r="AM1614" s="32">
        <v>0.28100000000000003</v>
      </c>
      <c r="AN1614" s="42">
        <v>0.19500000000000001</v>
      </c>
      <c r="AO1614" s="41">
        <v>0.6</v>
      </c>
      <c r="AP1614" s="17">
        <v>0.4</v>
      </c>
      <c r="AQ1614" s="32">
        <v>1</v>
      </c>
      <c r="AR1614" s="39">
        <v>0</v>
      </c>
      <c r="AS1614" s="38">
        <f t="shared" si="391"/>
        <v>0.65200000000000002</v>
      </c>
      <c r="AT1614" s="39">
        <v>0.34799999999999998</v>
      </c>
      <c r="AU1614">
        <v>0</v>
      </c>
      <c r="AV1614" s="17">
        <v>1</v>
      </c>
      <c r="AW1614">
        <v>0.65</v>
      </c>
      <c r="AX1614" s="17">
        <v>0.35</v>
      </c>
      <c r="AY1614" s="17" t="s">
        <v>12</v>
      </c>
      <c r="AZ1614">
        <v>0</v>
      </c>
      <c r="BA1614">
        <v>0</v>
      </c>
      <c r="BB1614">
        <v>0</v>
      </c>
      <c r="BC1614">
        <v>0</v>
      </c>
      <c r="BD1614">
        <v>0</v>
      </c>
      <c r="BE1614">
        <v>1</v>
      </c>
      <c r="BF1614" s="17">
        <v>0</v>
      </c>
      <c r="BG1614">
        <v>0</v>
      </c>
      <c r="BH1614">
        <v>1</v>
      </c>
      <c r="BI1614" s="17">
        <v>0</v>
      </c>
      <c r="BJ1614">
        <v>376</v>
      </c>
      <c r="BK1614">
        <v>83</v>
      </c>
      <c r="BL1614" s="24">
        <v>37.773000000000003</v>
      </c>
      <c r="BM1614">
        <v>1</v>
      </c>
      <c r="BN1614">
        <v>0</v>
      </c>
      <c r="BO1614">
        <v>0</v>
      </c>
      <c r="BP1614">
        <v>0</v>
      </c>
      <c r="BQ1614">
        <v>0</v>
      </c>
      <c r="BR1614">
        <v>0</v>
      </c>
      <c r="BS1614">
        <v>0</v>
      </c>
      <c r="BT1614" s="17">
        <v>0</v>
      </c>
      <c r="BU1614">
        <v>0</v>
      </c>
      <c r="BV1614">
        <v>0</v>
      </c>
      <c r="BW1614">
        <v>0</v>
      </c>
      <c r="BX1614" s="17">
        <v>1</v>
      </c>
      <c r="BY1614">
        <v>0</v>
      </c>
      <c r="BZ1614">
        <v>0</v>
      </c>
      <c r="CA1614">
        <v>0</v>
      </c>
      <c r="CB1614">
        <v>0</v>
      </c>
      <c r="CC1614" s="17">
        <v>0</v>
      </c>
      <c r="CD1614">
        <v>0</v>
      </c>
      <c r="CE1614">
        <v>0</v>
      </c>
      <c r="CF1614">
        <v>1</v>
      </c>
      <c r="CG1614">
        <v>1</v>
      </c>
      <c r="CH1614">
        <v>0</v>
      </c>
      <c r="CI1614">
        <v>0</v>
      </c>
      <c r="CJ1614">
        <v>0</v>
      </c>
      <c r="CK1614">
        <v>1</v>
      </c>
      <c r="CL1614">
        <v>1</v>
      </c>
      <c r="CM1614">
        <v>0</v>
      </c>
      <c r="CN1614">
        <v>1</v>
      </c>
      <c r="CO1614" s="17">
        <v>0</v>
      </c>
      <c r="CP1614">
        <v>0.21149999999999999</v>
      </c>
      <c r="CQ1614">
        <v>254</v>
      </c>
      <c r="CR1614">
        <v>1</v>
      </c>
      <c r="CS1614">
        <v>0</v>
      </c>
      <c r="CT1614">
        <v>15</v>
      </c>
      <c r="CZ1614" s="33" t="s">
        <v>85</v>
      </c>
    </row>
    <row r="1615" spans="1:104" x14ac:dyDescent="0.25">
      <c r="A1615">
        <v>1614</v>
      </c>
      <c r="B1615">
        <v>102</v>
      </c>
      <c r="C1615" s="24" t="s">
        <v>4271</v>
      </c>
      <c r="D1615" s="12">
        <v>4.1762961352167949</v>
      </c>
      <c r="E1615" s="13">
        <v>0.85579838836409738</v>
      </c>
      <c r="F1615" s="7">
        <v>4.88</v>
      </c>
      <c r="G1615" s="7">
        <f t="shared" si="392"/>
        <v>3.3204977468526975</v>
      </c>
      <c r="H1615" s="15">
        <f t="shared" si="393"/>
        <v>5.0320945235808923</v>
      </c>
      <c r="I1615" s="11">
        <f t="shared" si="387"/>
        <v>2.5081169840192423E-2</v>
      </c>
      <c r="J1615" s="32">
        <f t="shared" si="388"/>
        <v>5.139583983645989E-3</v>
      </c>
      <c r="K1615" s="32">
        <f t="shared" si="389"/>
        <v>194.56827696209882</v>
      </c>
      <c r="L1615" s="8">
        <v>0</v>
      </c>
      <c r="M1615" s="9">
        <v>1</v>
      </c>
      <c r="N1615" s="8">
        <v>0</v>
      </c>
      <c r="O1615" s="9">
        <v>0</v>
      </c>
      <c r="P1615" s="9">
        <v>1</v>
      </c>
      <c r="Q1615" s="9">
        <v>0</v>
      </c>
      <c r="R1615" s="9">
        <v>0</v>
      </c>
      <c r="S1615" s="8">
        <v>37864</v>
      </c>
      <c r="T1615" s="9">
        <v>30</v>
      </c>
      <c r="U1615" s="9">
        <f t="shared" si="394"/>
        <v>37833</v>
      </c>
      <c r="V1615" s="9">
        <f t="shared" si="395"/>
        <v>24</v>
      </c>
      <c r="W1615" s="7">
        <f t="shared" si="390"/>
        <v>6.1310000000000002</v>
      </c>
      <c r="X1615" s="7">
        <v>25.26</v>
      </c>
      <c r="Y1615" s="9">
        <v>0</v>
      </c>
      <c r="Z1615" s="9">
        <v>1</v>
      </c>
      <c r="AA1615" s="9">
        <v>0</v>
      </c>
      <c r="AB1615" s="9">
        <v>1</v>
      </c>
      <c r="AC1615" s="9">
        <v>0</v>
      </c>
      <c r="AD1615" s="29">
        <v>0</v>
      </c>
      <c r="AE1615" s="9">
        <v>0</v>
      </c>
      <c r="AF1615" s="9">
        <v>1</v>
      </c>
      <c r="AG1615" s="29">
        <v>0</v>
      </c>
      <c r="AH1615" s="9">
        <v>0</v>
      </c>
      <c r="AI1615" s="29">
        <v>1</v>
      </c>
      <c r="AJ1615" s="20">
        <v>1983</v>
      </c>
      <c r="AK1615" s="32">
        <v>0.32600000000000001</v>
      </c>
      <c r="AL1615" s="32">
        <v>0.34699999999999998</v>
      </c>
      <c r="AM1615" s="32">
        <v>0.21299999999999999</v>
      </c>
      <c r="AN1615" s="42">
        <v>0.115</v>
      </c>
      <c r="AO1615" s="41">
        <v>0.6</v>
      </c>
      <c r="AP1615" s="17">
        <v>0.4</v>
      </c>
      <c r="AQ1615" s="32">
        <v>1</v>
      </c>
      <c r="AR1615" s="39">
        <v>0</v>
      </c>
      <c r="AS1615" s="38">
        <f t="shared" si="391"/>
        <v>0.77600000000000002</v>
      </c>
      <c r="AT1615" s="39">
        <v>0.224</v>
      </c>
      <c r="AU1615">
        <v>0</v>
      </c>
      <c r="AV1615" s="17">
        <v>1</v>
      </c>
      <c r="AW1615">
        <v>0.65</v>
      </c>
      <c r="AX1615" s="17">
        <v>0.35</v>
      </c>
      <c r="AY1615" s="17" t="s">
        <v>12</v>
      </c>
      <c r="AZ1615">
        <v>0</v>
      </c>
      <c r="BA1615">
        <v>0</v>
      </c>
      <c r="BB1615">
        <v>0</v>
      </c>
      <c r="BC1615">
        <v>0</v>
      </c>
      <c r="BD1615">
        <v>0</v>
      </c>
      <c r="BE1615">
        <v>1</v>
      </c>
      <c r="BF1615" s="17">
        <v>0</v>
      </c>
      <c r="BG1615">
        <v>0</v>
      </c>
      <c r="BH1615">
        <v>1</v>
      </c>
      <c r="BI1615" s="17">
        <v>0</v>
      </c>
      <c r="BJ1615">
        <v>329</v>
      </c>
      <c r="BK1615">
        <v>27</v>
      </c>
      <c r="BL1615" s="24">
        <v>37.152500000000003</v>
      </c>
      <c r="BM1615">
        <v>1</v>
      </c>
      <c r="BN1615">
        <v>0</v>
      </c>
      <c r="BO1615">
        <v>0</v>
      </c>
      <c r="BP1615">
        <v>0</v>
      </c>
      <c r="BQ1615">
        <v>0</v>
      </c>
      <c r="BR1615">
        <v>0</v>
      </c>
      <c r="BS1615">
        <v>0</v>
      </c>
      <c r="BT1615" s="17">
        <v>0</v>
      </c>
      <c r="BU1615">
        <v>0</v>
      </c>
      <c r="BV1615">
        <v>0</v>
      </c>
      <c r="BW1615">
        <v>0</v>
      </c>
      <c r="BX1615" s="17">
        <v>1</v>
      </c>
      <c r="BY1615">
        <v>0</v>
      </c>
      <c r="BZ1615">
        <v>0</v>
      </c>
      <c r="CA1615">
        <v>0</v>
      </c>
      <c r="CB1615">
        <v>0</v>
      </c>
      <c r="CC1615" s="17">
        <v>0</v>
      </c>
      <c r="CD1615">
        <v>0</v>
      </c>
      <c r="CE1615">
        <v>0</v>
      </c>
      <c r="CF1615">
        <v>1</v>
      </c>
      <c r="CG1615">
        <v>1</v>
      </c>
      <c r="CH1615">
        <v>0</v>
      </c>
      <c r="CI1615">
        <v>0</v>
      </c>
      <c r="CJ1615">
        <v>0</v>
      </c>
      <c r="CK1615">
        <v>1</v>
      </c>
      <c r="CL1615">
        <v>0</v>
      </c>
      <c r="CM1615">
        <v>1</v>
      </c>
      <c r="CN1615">
        <v>1</v>
      </c>
      <c r="CO1615" s="17">
        <v>0</v>
      </c>
      <c r="CP1615">
        <v>0.21149999999999999</v>
      </c>
      <c r="CQ1615">
        <v>254</v>
      </c>
      <c r="CR1615">
        <v>1</v>
      </c>
      <c r="CS1615">
        <v>0</v>
      </c>
      <c r="CT1615">
        <v>15</v>
      </c>
      <c r="CZ1615" s="33" t="s">
        <v>85</v>
      </c>
    </row>
    <row r="1616" spans="1:104" x14ac:dyDescent="0.25">
      <c r="A1616">
        <v>1615</v>
      </c>
      <c r="B1616">
        <v>102</v>
      </c>
      <c r="C1616" s="24" t="s">
        <v>4271</v>
      </c>
      <c r="D1616" s="12">
        <v>3.813958115186789</v>
      </c>
      <c r="E1616" s="13">
        <v>0.31756520526118143</v>
      </c>
      <c r="F1616" s="7">
        <v>12.01</v>
      </c>
      <c r="G1616" s="7">
        <f t="shared" si="392"/>
        <v>3.4963929099256075</v>
      </c>
      <c r="H1616" s="15">
        <f t="shared" si="393"/>
        <v>4.13152332044797</v>
      </c>
      <c r="I1616" s="11">
        <f t="shared" si="387"/>
        <v>6.162845882760274E-2</v>
      </c>
      <c r="J1616" s="32">
        <f t="shared" si="388"/>
        <v>5.1314287117071398E-3</v>
      </c>
      <c r="K1616" s="32">
        <f t="shared" si="389"/>
        <v>194.87750024053571</v>
      </c>
      <c r="L1616" s="8">
        <v>0</v>
      </c>
      <c r="M1616" s="9">
        <v>1</v>
      </c>
      <c r="N1616" s="8">
        <v>0</v>
      </c>
      <c r="O1616" s="9">
        <v>0</v>
      </c>
      <c r="P1616" s="9">
        <v>1</v>
      </c>
      <c r="Q1616" s="9">
        <v>0</v>
      </c>
      <c r="R1616" s="9">
        <v>0</v>
      </c>
      <c r="S1616" s="8">
        <v>37864</v>
      </c>
      <c r="T1616" s="9">
        <v>30</v>
      </c>
      <c r="U1616" s="9">
        <f t="shared" si="394"/>
        <v>37833</v>
      </c>
      <c r="V1616" s="9">
        <f t="shared" si="395"/>
        <v>24</v>
      </c>
      <c r="W1616" s="7">
        <f t="shared" si="390"/>
        <v>6.1310000000000002</v>
      </c>
      <c r="X1616" s="7">
        <v>25.26</v>
      </c>
      <c r="Y1616" s="9">
        <v>0</v>
      </c>
      <c r="Z1616" s="9">
        <v>1</v>
      </c>
      <c r="AA1616" s="9">
        <v>0</v>
      </c>
      <c r="AB1616" s="9">
        <v>1</v>
      </c>
      <c r="AC1616" s="9">
        <v>0</v>
      </c>
      <c r="AD1616" s="29">
        <v>0</v>
      </c>
      <c r="AE1616" s="9">
        <v>0</v>
      </c>
      <c r="AF1616" s="9">
        <v>1</v>
      </c>
      <c r="AG1616" s="29">
        <v>0</v>
      </c>
      <c r="AH1616" s="9">
        <v>0</v>
      </c>
      <c r="AI1616" s="29">
        <v>1</v>
      </c>
      <c r="AJ1616" s="20">
        <v>1983</v>
      </c>
      <c r="AK1616" s="32">
        <v>0.32600000000000001</v>
      </c>
      <c r="AL1616" s="32">
        <v>0.34699999999999998</v>
      </c>
      <c r="AM1616" s="32">
        <v>0.21299999999999999</v>
      </c>
      <c r="AN1616" s="42">
        <v>0.115</v>
      </c>
      <c r="AO1616" s="41">
        <v>0.6</v>
      </c>
      <c r="AP1616" s="17">
        <v>0.4</v>
      </c>
      <c r="AQ1616" s="32">
        <v>1</v>
      </c>
      <c r="AR1616" s="39">
        <v>0</v>
      </c>
      <c r="AS1616" s="38">
        <f t="shared" si="391"/>
        <v>0.77600000000000002</v>
      </c>
      <c r="AT1616" s="39">
        <v>0.224</v>
      </c>
      <c r="AU1616">
        <v>0</v>
      </c>
      <c r="AV1616" s="17">
        <v>1</v>
      </c>
      <c r="AW1616">
        <v>0.65</v>
      </c>
      <c r="AX1616" s="17">
        <v>0.35</v>
      </c>
      <c r="AY1616" s="17" t="s">
        <v>12</v>
      </c>
      <c r="AZ1616">
        <v>0</v>
      </c>
      <c r="BA1616">
        <v>0</v>
      </c>
      <c r="BB1616">
        <v>0</v>
      </c>
      <c r="BC1616">
        <v>0</v>
      </c>
      <c r="BD1616">
        <v>0</v>
      </c>
      <c r="BE1616">
        <v>1</v>
      </c>
      <c r="BF1616" s="17">
        <v>0</v>
      </c>
      <c r="BG1616">
        <v>0</v>
      </c>
      <c r="BH1616">
        <v>1</v>
      </c>
      <c r="BI1616" s="17">
        <v>0</v>
      </c>
      <c r="BJ1616">
        <v>329</v>
      </c>
      <c r="BK1616">
        <v>27</v>
      </c>
      <c r="BL1616" s="24">
        <v>37.152500000000003</v>
      </c>
      <c r="BM1616">
        <v>1</v>
      </c>
      <c r="BN1616">
        <v>0</v>
      </c>
      <c r="BO1616">
        <v>0</v>
      </c>
      <c r="BP1616">
        <v>0</v>
      </c>
      <c r="BQ1616">
        <v>0</v>
      </c>
      <c r="BR1616">
        <v>0</v>
      </c>
      <c r="BS1616">
        <v>0</v>
      </c>
      <c r="BT1616" s="17">
        <v>0</v>
      </c>
      <c r="BU1616">
        <v>0</v>
      </c>
      <c r="BV1616">
        <v>0</v>
      </c>
      <c r="BW1616">
        <v>0</v>
      </c>
      <c r="BX1616" s="17">
        <v>1</v>
      </c>
      <c r="BY1616">
        <v>0</v>
      </c>
      <c r="BZ1616">
        <v>0</v>
      </c>
      <c r="CA1616">
        <v>0</v>
      </c>
      <c r="CB1616">
        <v>0</v>
      </c>
      <c r="CC1616" s="17">
        <v>0</v>
      </c>
      <c r="CD1616">
        <v>0</v>
      </c>
      <c r="CE1616">
        <v>0</v>
      </c>
      <c r="CF1616">
        <v>1</v>
      </c>
      <c r="CG1616">
        <v>1</v>
      </c>
      <c r="CH1616">
        <v>0</v>
      </c>
      <c r="CI1616">
        <v>0</v>
      </c>
      <c r="CJ1616">
        <v>0</v>
      </c>
      <c r="CK1616">
        <v>1</v>
      </c>
      <c r="CL1616">
        <v>0</v>
      </c>
      <c r="CM1616">
        <v>1</v>
      </c>
      <c r="CN1616">
        <v>1</v>
      </c>
      <c r="CO1616" s="17">
        <v>0</v>
      </c>
      <c r="CP1616">
        <v>0.21149999999999999</v>
      </c>
      <c r="CQ1616">
        <v>254</v>
      </c>
      <c r="CR1616">
        <v>1</v>
      </c>
      <c r="CS1616">
        <v>0</v>
      </c>
      <c r="CT1616">
        <v>15</v>
      </c>
      <c r="CZ1616" s="33" t="s">
        <v>85</v>
      </c>
    </row>
    <row r="1617" spans="1:104" x14ac:dyDescent="0.25">
      <c r="A1617">
        <v>1616</v>
      </c>
      <c r="B1617">
        <v>102</v>
      </c>
      <c r="C1617" s="24" t="s">
        <v>4271</v>
      </c>
      <c r="D1617" s="12">
        <v>3.731164845888824</v>
      </c>
      <c r="E1617" s="13">
        <v>0.3973551486569567</v>
      </c>
      <c r="F1617" s="7">
        <v>9.39</v>
      </c>
      <c r="G1617" s="7">
        <f t="shared" si="392"/>
        <v>3.3338096972318674</v>
      </c>
      <c r="H1617" s="15">
        <f t="shared" si="393"/>
        <v>4.1285199945457807</v>
      </c>
      <c r="I1617" s="11">
        <f t="shared" si="387"/>
        <v>4.8219723536176574E-2</v>
      </c>
      <c r="J1617" s="32">
        <f t="shared" si="388"/>
        <v>5.1352208238739693E-3</v>
      </c>
      <c r="K1617" s="32">
        <f t="shared" si="389"/>
        <v>194.73359263362858</v>
      </c>
      <c r="L1617" s="8">
        <v>0</v>
      </c>
      <c r="M1617" s="9">
        <v>1</v>
      </c>
      <c r="N1617" s="8">
        <v>0</v>
      </c>
      <c r="O1617" s="9">
        <v>0</v>
      </c>
      <c r="P1617" s="9">
        <v>1</v>
      </c>
      <c r="Q1617" s="9">
        <v>0</v>
      </c>
      <c r="R1617" s="9">
        <v>0</v>
      </c>
      <c r="S1617" s="8">
        <v>37864</v>
      </c>
      <c r="T1617" s="9">
        <v>30</v>
      </c>
      <c r="U1617" s="9">
        <f t="shared" si="394"/>
        <v>37833</v>
      </c>
      <c r="V1617" s="9">
        <f t="shared" si="395"/>
        <v>24</v>
      </c>
      <c r="W1617" s="7">
        <f t="shared" si="390"/>
        <v>6.1310000000000002</v>
      </c>
      <c r="X1617" s="7">
        <v>25.26</v>
      </c>
      <c r="Y1617" s="9">
        <v>0</v>
      </c>
      <c r="Z1617" s="9">
        <v>1</v>
      </c>
      <c r="AA1617" s="9">
        <v>0</v>
      </c>
      <c r="AB1617" s="9">
        <v>1</v>
      </c>
      <c r="AC1617" s="9">
        <v>0</v>
      </c>
      <c r="AD1617" s="29">
        <v>0</v>
      </c>
      <c r="AE1617" s="9">
        <v>0</v>
      </c>
      <c r="AF1617" s="9">
        <v>1</v>
      </c>
      <c r="AG1617" s="29">
        <v>0</v>
      </c>
      <c r="AH1617" s="9">
        <v>0</v>
      </c>
      <c r="AI1617" s="29">
        <v>1</v>
      </c>
      <c r="AJ1617" s="20">
        <v>1983</v>
      </c>
      <c r="AK1617" s="32">
        <v>0.32600000000000001</v>
      </c>
      <c r="AL1617" s="32">
        <v>0.34699999999999998</v>
      </c>
      <c r="AM1617" s="32">
        <v>0.21299999999999999</v>
      </c>
      <c r="AN1617" s="42">
        <v>0.115</v>
      </c>
      <c r="AO1617" s="41">
        <v>0.6</v>
      </c>
      <c r="AP1617" s="17">
        <v>0.4</v>
      </c>
      <c r="AQ1617" s="32">
        <v>1</v>
      </c>
      <c r="AR1617" s="39">
        <v>0</v>
      </c>
      <c r="AS1617" s="38">
        <f t="shared" si="391"/>
        <v>0.77600000000000002</v>
      </c>
      <c r="AT1617" s="39">
        <v>0.224</v>
      </c>
      <c r="AU1617">
        <v>0</v>
      </c>
      <c r="AV1617" s="17">
        <v>1</v>
      </c>
      <c r="AW1617">
        <v>0.65</v>
      </c>
      <c r="AX1617" s="17">
        <v>0.35</v>
      </c>
      <c r="AY1617" s="17" t="s">
        <v>12</v>
      </c>
      <c r="AZ1617">
        <v>0</v>
      </c>
      <c r="BA1617">
        <v>0</v>
      </c>
      <c r="BB1617">
        <v>0</v>
      </c>
      <c r="BC1617">
        <v>0</v>
      </c>
      <c r="BD1617">
        <v>0</v>
      </c>
      <c r="BE1617">
        <v>1</v>
      </c>
      <c r="BF1617" s="17">
        <v>0</v>
      </c>
      <c r="BG1617">
        <v>0</v>
      </c>
      <c r="BH1617">
        <v>1</v>
      </c>
      <c r="BI1617" s="17">
        <v>0</v>
      </c>
      <c r="BJ1617">
        <v>329</v>
      </c>
      <c r="BK1617">
        <v>27</v>
      </c>
      <c r="BL1617" s="24">
        <v>37.152500000000003</v>
      </c>
      <c r="BM1617">
        <v>1</v>
      </c>
      <c r="BN1617">
        <v>0</v>
      </c>
      <c r="BO1617">
        <v>0</v>
      </c>
      <c r="BP1617">
        <v>0</v>
      </c>
      <c r="BQ1617">
        <v>0</v>
      </c>
      <c r="BR1617">
        <v>0</v>
      </c>
      <c r="BS1617">
        <v>0</v>
      </c>
      <c r="BT1617" s="17">
        <v>0</v>
      </c>
      <c r="BU1617">
        <v>0</v>
      </c>
      <c r="BV1617">
        <v>0</v>
      </c>
      <c r="BW1617">
        <v>0</v>
      </c>
      <c r="BX1617" s="17">
        <v>1</v>
      </c>
      <c r="BY1617">
        <v>0</v>
      </c>
      <c r="BZ1617">
        <v>0</v>
      </c>
      <c r="CA1617">
        <v>0</v>
      </c>
      <c r="CB1617">
        <v>0</v>
      </c>
      <c r="CC1617" s="17">
        <v>0</v>
      </c>
      <c r="CD1617">
        <v>0</v>
      </c>
      <c r="CE1617">
        <v>0</v>
      </c>
      <c r="CF1617">
        <v>1</v>
      </c>
      <c r="CG1617">
        <v>1</v>
      </c>
      <c r="CH1617">
        <v>0</v>
      </c>
      <c r="CI1617">
        <v>0</v>
      </c>
      <c r="CJ1617">
        <v>0</v>
      </c>
      <c r="CK1617">
        <v>1</v>
      </c>
      <c r="CL1617">
        <v>0</v>
      </c>
      <c r="CM1617">
        <v>1</v>
      </c>
      <c r="CN1617">
        <v>1</v>
      </c>
      <c r="CO1617" s="17">
        <v>0</v>
      </c>
      <c r="CP1617">
        <v>0.21149999999999999</v>
      </c>
      <c r="CQ1617">
        <v>254</v>
      </c>
      <c r="CR1617">
        <v>1</v>
      </c>
      <c r="CS1617">
        <v>0</v>
      </c>
      <c r="CT1617">
        <v>15</v>
      </c>
      <c r="CZ1617" s="33" t="s">
        <v>85</v>
      </c>
    </row>
    <row r="1618" spans="1:104" x14ac:dyDescent="0.25">
      <c r="A1618">
        <v>1617</v>
      </c>
      <c r="B1618">
        <v>102</v>
      </c>
      <c r="C1618" s="24" t="s">
        <v>4271</v>
      </c>
      <c r="D1618" s="12">
        <v>4.0742123563830779</v>
      </c>
      <c r="E1618" s="13">
        <v>1.212563201304488</v>
      </c>
      <c r="F1618" s="7">
        <v>3.36</v>
      </c>
      <c r="G1618" s="7">
        <f t="shared" si="392"/>
        <v>2.8616491550785899</v>
      </c>
      <c r="H1618" s="15">
        <f t="shared" si="393"/>
        <v>5.2867755576875659</v>
      </c>
      <c r="I1618" s="11">
        <f t="shared" si="387"/>
        <v>1.6287802785923764E-2</v>
      </c>
      <c r="J1618" s="32">
        <f t="shared" si="388"/>
        <v>4.8475603529535014E-3</v>
      </c>
      <c r="K1618" s="32">
        <f t="shared" si="389"/>
        <v>206.28933467341446</v>
      </c>
      <c r="L1618" s="8">
        <v>0</v>
      </c>
      <c r="M1618" s="9">
        <v>1</v>
      </c>
      <c r="N1618" s="8">
        <v>0</v>
      </c>
      <c r="O1618" s="9">
        <v>0</v>
      </c>
      <c r="P1618" s="9">
        <v>1</v>
      </c>
      <c r="Q1618" s="9">
        <v>0</v>
      </c>
      <c r="R1618" s="9">
        <v>0</v>
      </c>
      <c r="S1618" s="8">
        <v>42575</v>
      </c>
      <c r="T1618" s="9">
        <v>30</v>
      </c>
      <c r="U1618" s="9">
        <f t="shared" si="394"/>
        <v>42544</v>
      </c>
      <c r="V1618" s="9">
        <f t="shared" si="395"/>
        <v>24</v>
      </c>
      <c r="W1618" s="7">
        <f t="shared" si="390"/>
        <v>7.9170000000000007</v>
      </c>
      <c r="X1618" s="7">
        <v>24.265000000000001</v>
      </c>
      <c r="Y1618" s="9">
        <v>0</v>
      </c>
      <c r="Z1618" s="9">
        <v>1</v>
      </c>
      <c r="AA1618" s="9">
        <v>0</v>
      </c>
      <c r="AB1618" s="9">
        <v>1</v>
      </c>
      <c r="AC1618" s="9">
        <v>0</v>
      </c>
      <c r="AD1618" s="29">
        <v>0</v>
      </c>
      <c r="AE1618" s="9">
        <v>0</v>
      </c>
      <c r="AF1618" s="9">
        <v>1</v>
      </c>
      <c r="AG1618" s="29">
        <v>0</v>
      </c>
      <c r="AH1618" s="9">
        <v>0</v>
      </c>
      <c r="AI1618" s="29">
        <v>1</v>
      </c>
      <c r="AJ1618" s="20">
        <v>1990</v>
      </c>
      <c r="AK1618" s="32">
        <v>0.23899999999999999</v>
      </c>
      <c r="AL1618" s="32">
        <v>0.28499999999999998</v>
      </c>
      <c r="AM1618" s="32">
        <v>0.28100000000000003</v>
      </c>
      <c r="AN1618" s="42">
        <v>0.19500000000000001</v>
      </c>
      <c r="AO1618" s="41">
        <v>0.6</v>
      </c>
      <c r="AP1618" s="17">
        <v>0.4</v>
      </c>
      <c r="AQ1618" s="32">
        <v>1</v>
      </c>
      <c r="AR1618" s="39">
        <v>0</v>
      </c>
      <c r="AS1618" s="38">
        <f t="shared" si="391"/>
        <v>0.65200000000000002</v>
      </c>
      <c r="AT1618" s="39">
        <v>0.34799999999999998</v>
      </c>
      <c r="AU1618">
        <v>0</v>
      </c>
      <c r="AV1618" s="17">
        <v>1</v>
      </c>
      <c r="AW1618">
        <v>0.65</v>
      </c>
      <c r="AX1618" s="17">
        <v>0.35</v>
      </c>
      <c r="AY1618" s="17" t="s">
        <v>12</v>
      </c>
      <c r="AZ1618">
        <v>0</v>
      </c>
      <c r="BA1618">
        <v>0</v>
      </c>
      <c r="BB1618">
        <v>0</v>
      </c>
      <c r="BC1618">
        <v>0</v>
      </c>
      <c r="BD1618">
        <v>0</v>
      </c>
      <c r="BE1618">
        <v>1</v>
      </c>
      <c r="BF1618" s="17">
        <v>0</v>
      </c>
      <c r="BG1618">
        <v>0</v>
      </c>
      <c r="BH1618">
        <v>1</v>
      </c>
      <c r="BI1618" s="17">
        <v>0</v>
      </c>
      <c r="BJ1618">
        <v>376</v>
      </c>
      <c r="BK1618">
        <v>83</v>
      </c>
      <c r="BL1618" s="24">
        <v>37.773000000000003</v>
      </c>
      <c r="BM1618">
        <v>1</v>
      </c>
      <c r="BN1618">
        <v>0</v>
      </c>
      <c r="BO1618">
        <v>0</v>
      </c>
      <c r="BP1618">
        <v>0</v>
      </c>
      <c r="BQ1618">
        <v>0</v>
      </c>
      <c r="BR1618">
        <v>0</v>
      </c>
      <c r="BS1618">
        <v>0</v>
      </c>
      <c r="BT1618" s="17">
        <v>0</v>
      </c>
      <c r="BU1618">
        <v>0</v>
      </c>
      <c r="BV1618">
        <v>0</v>
      </c>
      <c r="BW1618">
        <v>0</v>
      </c>
      <c r="BX1618" s="17">
        <v>1</v>
      </c>
      <c r="BY1618">
        <v>0</v>
      </c>
      <c r="BZ1618">
        <v>0</v>
      </c>
      <c r="CA1618">
        <v>0</v>
      </c>
      <c r="CB1618">
        <v>0</v>
      </c>
      <c r="CC1618" s="17">
        <v>0</v>
      </c>
      <c r="CD1618">
        <v>0</v>
      </c>
      <c r="CE1618">
        <v>0</v>
      </c>
      <c r="CF1618">
        <v>1</v>
      </c>
      <c r="CG1618">
        <v>1</v>
      </c>
      <c r="CH1618">
        <v>0</v>
      </c>
      <c r="CI1618">
        <v>0</v>
      </c>
      <c r="CJ1618">
        <v>0</v>
      </c>
      <c r="CK1618">
        <v>1</v>
      </c>
      <c r="CL1618">
        <v>0</v>
      </c>
      <c r="CM1618">
        <v>1</v>
      </c>
      <c r="CN1618">
        <v>1</v>
      </c>
      <c r="CO1618" s="17">
        <v>0</v>
      </c>
      <c r="CP1618">
        <v>0.21149999999999999</v>
      </c>
      <c r="CQ1618">
        <v>254</v>
      </c>
      <c r="CR1618">
        <v>1</v>
      </c>
      <c r="CS1618">
        <v>0</v>
      </c>
      <c r="CT1618">
        <v>15</v>
      </c>
      <c r="CZ1618" s="33" t="s">
        <v>85</v>
      </c>
    </row>
    <row r="1619" spans="1:104" x14ac:dyDescent="0.25">
      <c r="A1619">
        <v>1618</v>
      </c>
      <c r="B1619">
        <v>102</v>
      </c>
      <c r="C1619" s="24" t="s">
        <v>4271</v>
      </c>
      <c r="D1619" s="12">
        <v>3.8525251260267619</v>
      </c>
      <c r="E1619" s="13">
        <v>0.40088710988832083</v>
      </c>
      <c r="F1619" s="7">
        <v>9.61</v>
      </c>
      <c r="G1619" s="7">
        <f t="shared" si="392"/>
        <v>3.4516380161384412</v>
      </c>
      <c r="H1619" s="15">
        <f t="shared" si="393"/>
        <v>4.253412235915083</v>
      </c>
      <c r="I1619" s="11">
        <f t="shared" si="387"/>
        <v>4.6540748930639524E-2</v>
      </c>
      <c r="J1619" s="32">
        <f t="shared" si="388"/>
        <v>4.842949940753332E-3</v>
      </c>
      <c r="K1619" s="32">
        <f t="shared" si="389"/>
        <v>206.4857188766332</v>
      </c>
      <c r="L1619" s="8">
        <v>0</v>
      </c>
      <c r="M1619" s="9">
        <v>1</v>
      </c>
      <c r="N1619" s="8">
        <v>0</v>
      </c>
      <c r="O1619" s="9">
        <v>0</v>
      </c>
      <c r="P1619" s="9">
        <v>1</v>
      </c>
      <c r="Q1619" s="9">
        <v>0</v>
      </c>
      <c r="R1619" s="9">
        <v>0</v>
      </c>
      <c r="S1619" s="8">
        <v>42575</v>
      </c>
      <c r="T1619" s="9">
        <v>30</v>
      </c>
      <c r="U1619" s="9">
        <f t="shared" si="394"/>
        <v>42544</v>
      </c>
      <c r="V1619" s="9">
        <f t="shared" si="395"/>
        <v>24</v>
      </c>
      <c r="W1619" s="7">
        <f t="shared" si="390"/>
        <v>7.9170000000000007</v>
      </c>
      <c r="X1619" s="7">
        <v>24.265000000000001</v>
      </c>
      <c r="Y1619" s="9">
        <v>0</v>
      </c>
      <c r="Z1619" s="9">
        <v>1</v>
      </c>
      <c r="AA1619" s="9">
        <v>0</v>
      </c>
      <c r="AB1619" s="9">
        <v>1</v>
      </c>
      <c r="AC1619" s="9">
        <v>0</v>
      </c>
      <c r="AD1619" s="29">
        <v>0</v>
      </c>
      <c r="AE1619" s="9">
        <v>0</v>
      </c>
      <c r="AF1619" s="9">
        <v>1</v>
      </c>
      <c r="AG1619" s="29">
        <v>0</v>
      </c>
      <c r="AH1619" s="9">
        <v>0</v>
      </c>
      <c r="AI1619" s="29">
        <v>1</v>
      </c>
      <c r="AJ1619" s="20">
        <v>1990</v>
      </c>
      <c r="AK1619" s="32">
        <v>0.23899999999999999</v>
      </c>
      <c r="AL1619" s="32">
        <v>0.28499999999999998</v>
      </c>
      <c r="AM1619" s="32">
        <v>0.28100000000000003</v>
      </c>
      <c r="AN1619" s="42">
        <v>0.19500000000000001</v>
      </c>
      <c r="AO1619" s="41">
        <v>0.6</v>
      </c>
      <c r="AP1619" s="17">
        <v>0.4</v>
      </c>
      <c r="AQ1619" s="32">
        <v>1</v>
      </c>
      <c r="AR1619" s="39">
        <v>0</v>
      </c>
      <c r="AS1619" s="38">
        <f t="shared" si="391"/>
        <v>0.65200000000000002</v>
      </c>
      <c r="AT1619" s="39">
        <v>0.34799999999999998</v>
      </c>
      <c r="AU1619">
        <v>0</v>
      </c>
      <c r="AV1619" s="17">
        <v>1</v>
      </c>
      <c r="AW1619">
        <v>0.65</v>
      </c>
      <c r="AX1619" s="17">
        <v>0.35</v>
      </c>
      <c r="AY1619" s="17" t="s">
        <v>12</v>
      </c>
      <c r="AZ1619">
        <v>0</v>
      </c>
      <c r="BA1619">
        <v>0</v>
      </c>
      <c r="BB1619">
        <v>0</v>
      </c>
      <c r="BC1619">
        <v>0</v>
      </c>
      <c r="BD1619">
        <v>0</v>
      </c>
      <c r="BE1619">
        <v>1</v>
      </c>
      <c r="BF1619" s="17">
        <v>0</v>
      </c>
      <c r="BG1619">
        <v>0</v>
      </c>
      <c r="BH1619">
        <v>1</v>
      </c>
      <c r="BI1619" s="17">
        <v>0</v>
      </c>
      <c r="BJ1619">
        <v>376</v>
      </c>
      <c r="BK1619">
        <v>83</v>
      </c>
      <c r="BL1619" s="24">
        <v>37.773000000000003</v>
      </c>
      <c r="BM1619">
        <v>1</v>
      </c>
      <c r="BN1619">
        <v>0</v>
      </c>
      <c r="BO1619">
        <v>0</v>
      </c>
      <c r="BP1619">
        <v>0</v>
      </c>
      <c r="BQ1619">
        <v>0</v>
      </c>
      <c r="BR1619">
        <v>0</v>
      </c>
      <c r="BS1619">
        <v>0</v>
      </c>
      <c r="BT1619" s="17">
        <v>0</v>
      </c>
      <c r="BU1619">
        <v>0</v>
      </c>
      <c r="BV1619">
        <v>0</v>
      </c>
      <c r="BW1619">
        <v>0</v>
      </c>
      <c r="BX1619" s="17">
        <v>1</v>
      </c>
      <c r="BY1619">
        <v>0</v>
      </c>
      <c r="BZ1619">
        <v>0</v>
      </c>
      <c r="CA1619">
        <v>0</v>
      </c>
      <c r="CB1619">
        <v>0</v>
      </c>
      <c r="CC1619" s="17">
        <v>0</v>
      </c>
      <c r="CD1619">
        <v>0</v>
      </c>
      <c r="CE1619">
        <v>0</v>
      </c>
      <c r="CF1619">
        <v>1</v>
      </c>
      <c r="CG1619">
        <v>1</v>
      </c>
      <c r="CH1619">
        <v>0</v>
      </c>
      <c r="CI1619">
        <v>0</v>
      </c>
      <c r="CJ1619">
        <v>0</v>
      </c>
      <c r="CK1619">
        <v>1</v>
      </c>
      <c r="CL1619">
        <v>0</v>
      </c>
      <c r="CM1619">
        <v>1</v>
      </c>
      <c r="CN1619">
        <v>1</v>
      </c>
      <c r="CO1619" s="17">
        <v>0</v>
      </c>
      <c r="CP1619">
        <v>0.21149999999999999</v>
      </c>
      <c r="CQ1619">
        <v>254</v>
      </c>
      <c r="CR1619">
        <v>1</v>
      </c>
      <c r="CS1619">
        <v>0</v>
      </c>
      <c r="CT1619">
        <v>15</v>
      </c>
      <c r="CZ1619" s="33" t="s">
        <v>85</v>
      </c>
    </row>
    <row r="1620" spans="1:104" x14ac:dyDescent="0.25">
      <c r="A1620">
        <v>1619</v>
      </c>
      <c r="B1620">
        <v>102</v>
      </c>
      <c r="C1620" s="24" t="s">
        <v>4271</v>
      </c>
      <c r="D1620" s="12">
        <v>4.5470876634828628</v>
      </c>
      <c r="E1620" s="13">
        <v>0.28085779267960848</v>
      </c>
      <c r="F1620" s="7">
        <v>16.190000000000001</v>
      </c>
      <c r="G1620" s="7">
        <f t="shared" si="392"/>
        <v>4.2662298708032544</v>
      </c>
      <c r="H1620" s="15">
        <f t="shared" si="393"/>
        <v>4.8279454561624711</v>
      </c>
      <c r="I1620" s="11">
        <f t="shared" si="387"/>
        <v>7.8251727920295652E-2</v>
      </c>
      <c r="J1620" s="32">
        <f t="shared" si="388"/>
        <v>4.8333371167569887E-3</v>
      </c>
      <c r="K1620" s="32">
        <f t="shared" si="389"/>
        <v>206.89638977033891</v>
      </c>
      <c r="L1620" s="8">
        <v>0</v>
      </c>
      <c r="M1620" s="9">
        <v>1</v>
      </c>
      <c r="N1620" s="8">
        <v>0</v>
      </c>
      <c r="O1620" s="9">
        <v>0</v>
      </c>
      <c r="P1620" s="9">
        <v>1</v>
      </c>
      <c r="Q1620" s="9">
        <v>0</v>
      </c>
      <c r="R1620" s="9">
        <v>0</v>
      </c>
      <c r="S1620" s="8">
        <v>42575</v>
      </c>
      <c r="T1620" s="9">
        <v>30</v>
      </c>
      <c r="U1620" s="9">
        <f t="shared" si="394"/>
        <v>42544</v>
      </c>
      <c r="V1620" s="9">
        <f t="shared" si="395"/>
        <v>24</v>
      </c>
      <c r="W1620" s="7">
        <f t="shared" si="390"/>
        <v>7.9170000000000007</v>
      </c>
      <c r="X1620" s="7">
        <v>24.265000000000001</v>
      </c>
      <c r="Y1620" s="9">
        <v>0</v>
      </c>
      <c r="Z1620" s="9">
        <v>1</v>
      </c>
      <c r="AA1620" s="9">
        <v>0</v>
      </c>
      <c r="AB1620" s="9">
        <v>1</v>
      </c>
      <c r="AC1620" s="9">
        <v>0</v>
      </c>
      <c r="AD1620" s="29">
        <v>0</v>
      </c>
      <c r="AE1620" s="9">
        <v>0</v>
      </c>
      <c r="AF1620" s="9">
        <v>1</v>
      </c>
      <c r="AG1620" s="29">
        <v>0</v>
      </c>
      <c r="AH1620" s="9">
        <v>0</v>
      </c>
      <c r="AI1620" s="29">
        <v>1</v>
      </c>
      <c r="AJ1620" s="20">
        <v>1990</v>
      </c>
      <c r="AK1620" s="32">
        <v>0.23899999999999999</v>
      </c>
      <c r="AL1620" s="32">
        <v>0.28499999999999998</v>
      </c>
      <c r="AM1620" s="32">
        <v>0.28100000000000003</v>
      </c>
      <c r="AN1620" s="42">
        <v>0.19500000000000001</v>
      </c>
      <c r="AO1620" s="41">
        <v>0.6</v>
      </c>
      <c r="AP1620" s="17">
        <v>0.4</v>
      </c>
      <c r="AQ1620" s="32">
        <v>1</v>
      </c>
      <c r="AR1620" s="39">
        <v>0</v>
      </c>
      <c r="AS1620" s="38">
        <f t="shared" si="391"/>
        <v>0.65200000000000002</v>
      </c>
      <c r="AT1620" s="39">
        <v>0.34799999999999998</v>
      </c>
      <c r="AU1620">
        <v>0</v>
      </c>
      <c r="AV1620" s="17">
        <v>1</v>
      </c>
      <c r="AW1620">
        <v>0.65</v>
      </c>
      <c r="AX1620" s="17">
        <v>0.35</v>
      </c>
      <c r="AY1620" s="17" t="s">
        <v>12</v>
      </c>
      <c r="AZ1620">
        <v>0</v>
      </c>
      <c r="BA1620">
        <v>0</v>
      </c>
      <c r="BB1620">
        <v>0</v>
      </c>
      <c r="BC1620">
        <v>0</v>
      </c>
      <c r="BD1620">
        <v>0</v>
      </c>
      <c r="BE1620">
        <v>1</v>
      </c>
      <c r="BF1620" s="17">
        <v>0</v>
      </c>
      <c r="BG1620">
        <v>0</v>
      </c>
      <c r="BH1620">
        <v>1</v>
      </c>
      <c r="BI1620" s="17">
        <v>0</v>
      </c>
      <c r="BJ1620">
        <v>376</v>
      </c>
      <c r="BK1620">
        <v>83</v>
      </c>
      <c r="BL1620" s="24">
        <v>37.773000000000003</v>
      </c>
      <c r="BM1620">
        <v>1</v>
      </c>
      <c r="BN1620">
        <v>0</v>
      </c>
      <c r="BO1620">
        <v>0</v>
      </c>
      <c r="BP1620">
        <v>0</v>
      </c>
      <c r="BQ1620">
        <v>0</v>
      </c>
      <c r="BR1620">
        <v>0</v>
      </c>
      <c r="BS1620">
        <v>0</v>
      </c>
      <c r="BT1620" s="17">
        <v>0</v>
      </c>
      <c r="BU1620">
        <v>0</v>
      </c>
      <c r="BV1620">
        <v>0</v>
      </c>
      <c r="BW1620">
        <v>0</v>
      </c>
      <c r="BX1620" s="17">
        <v>1</v>
      </c>
      <c r="BY1620">
        <v>0</v>
      </c>
      <c r="BZ1620">
        <v>0</v>
      </c>
      <c r="CA1620">
        <v>0</v>
      </c>
      <c r="CB1620">
        <v>0</v>
      </c>
      <c r="CC1620" s="17">
        <v>0</v>
      </c>
      <c r="CD1620">
        <v>0</v>
      </c>
      <c r="CE1620">
        <v>0</v>
      </c>
      <c r="CF1620">
        <v>1</v>
      </c>
      <c r="CG1620">
        <v>1</v>
      </c>
      <c r="CH1620">
        <v>0</v>
      </c>
      <c r="CI1620">
        <v>0</v>
      </c>
      <c r="CJ1620">
        <v>0</v>
      </c>
      <c r="CK1620">
        <v>1</v>
      </c>
      <c r="CL1620">
        <v>0</v>
      </c>
      <c r="CM1620">
        <v>1</v>
      </c>
      <c r="CN1620">
        <v>1</v>
      </c>
      <c r="CO1620" s="17">
        <v>0</v>
      </c>
      <c r="CP1620">
        <v>0.21149999999999999</v>
      </c>
      <c r="CQ1620">
        <v>254</v>
      </c>
      <c r="CR1620">
        <v>1</v>
      </c>
      <c r="CS1620">
        <v>0</v>
      </c>
      <c r="CT1620">
        <v>15</v>
      </c>
      <c r="CZ1620" s="33" t="s">
        <v>85</v>
      </c>
    </row>
    <row r="1621" spans="1:104" x14ac:dyDescent="0.25">
      <c r="A1621">
        <v>1620</v>
      </c>
      <c r="B1621">
        <v>103</v>
      </c>
      <c r="C1621" s="24" t="s">
        <v>4290</v>
      </c>
      <c r="D1621" s="12">
        <v>9.77</v>
      </c>
      <c r="E1621" s="13">
        <f>D1621/F1621</f>
        <v>0.41345746931866273</v>
      </c>
      <c r="F1621" s="7">
        <v>23.63</v>
      </c>
      <c r="G1621" s="7">
        <f t="shared" ref="G1621:G1628" si="396">D1621-E1621</f>
        <v>9.3565425306813363</v>
      </c>
      <c r="H1621" s="15">
        <f t="shared" ref="H1621:H1628" si="397">D1621+E1621</f>
        <v>10.183457469318663</v>
      </c>
      <c r="I1621" s="11">
        <f t="shared" si="387"/>
        <v>0.59782051868794883</v>
      </c>
      <c r="J1621" s="32">
        <f t="shared" si="388"/>
        <v>2.5299217887767615E-2</v>
      </c>
      <c r="K1621" s="32">
        <f t="shared" si="389"/>
        <v>39.526913615914921</v>
      </c>
      <c r="L1621" s="8">
        <v>1</v>
      </c>
      <c r="M1621" s="9">
        <v>0</v>
      </c>
      <c r="N1621" s="8">
        <v>1</v>
      </c>
      <c r="O1621" s="9">
        <v>0</v>
      </c>
      <c r="P1621" s="9">
        <v>0</v>
      </c>
      <c r="Q1621" s="9">
        <v>0</v>
      </c>
      <c r="R1621" s="9">
        <v>0</v>
      </c>
      <c r="S1621" s="8">
        <v>1013</v>
      </c>
      <c r="T1621" s="9">
        <v>8</v>
      </c>
      <c r="U1621" s="9">
        <f t="shared" si="394"/>
        <v>1004</v>
      </c>
      <c r="V1621" s="9">
        <f t="shared" si="395"/>
        <v>8</v>
      </c>
      <c r="W1621" s="7">
        <v>10.659000000000001</v>
      </c>
      <c r="X1621" s="7">
        <v>16.027000000000001</v>
      </c>
      <c r="Y1621" s="9">
        <v>1</v>
      </c>
      <c r="Z1621" s="9">
        <v>0</v>
      </c>
      <c r="AA1621" s="9">
        <v>1</v>
      </c>
      <c r="AB1621" s="9">
        <v>0</v>
      </c>
      <c r="AC1621" s="9">
        <v>0</v>
      </c>
      <c r="AD1621" s="29">
        <v>0</v>
      </c>
      <c r="AE1621" s="9">
        <v>1</v>
      </c>
      <c r="AF1621" s="9">
        <v>0</v>
      </c>
      <c r="AG1621" s="29">
        <v>0</v>
      </c>
      <c r="AH1621" s="9">
        <v>1</v>
      </c>
      <c r="AI1621" s="29">
        <v>0</v>
      </c>
      <c r="AJ1621" s="20">
        <v>1995</v>
      </c>
      <c r="AK1621" s="32">
        <v>0.11</v>
      </c>
      <c r="AL1621" s="32">
        <v>8.7300000000000003E-2</v>
      </c>
      <c r="AM1621" s="32">
        <v>0.2351</v>
      </c>
      <c r="AN1621" s="42">
        <f>1-AM1621-AL1621-AK1621</f>
        <v>0.56759999999999999</v>
      </c>
      <c r="AO1621" s="41" t="s">
        <v>98</v>
      </c>
      <c r="AP1621" s="17" t="s">
        <v>98</v>
      </c>
      <c r="AQ1621" s="32">
        <v>1</v>
      </c>
      <c r="AR1621" s="39">
        <v>0</v>
      </c>
      <c r="AS1621" s="38" t="s">
        <v>98</v>
      </c>
      <c r="AT1621" s="39" t="s">
        <v>98</v>
      </c>
      <c r="AV1621" s="17"/>
      <c r="AW1621">
        <v>0</v>
      </c>
      <c r="AX1621" s="17">
        <v>1</v>
      </c>
      <c r="AY1621" s="17" t="s">
        <v>12</v>
      </c>
      <c r="BF1621" s="17"/>
      <c r="BI1621" s="17"/>
      <c r="BL1621" s="90">
        <f>W1621+X1621+6</f>
        <v>32.686</v>
      </c>
      <c r="BM1621">
        <v>1</v>
      </c>
      <c r="BN1621">
        <v>0</v>
      </c>
      <c r="BO1621">
        <v>0</v>
      </c>
      <c r="BP1621">
        <v>0</v>
      </c>
      <c r="BQ1621">
        <v>0</v>
      </c>
      <c r="BR1621">
        <v>0</v>
      </c>
      <c r="BS1621">
        <v>0</v>
      </c>
      <c r="BT1621" s="17">
        <v>0</v>
      </c>
      <c r="BU1621">
        <v>0</v>
      </c>
      <c r="BV1621">
        <v>0</v>
      </c>
      <c r="BW1621">
        <v>0</v>
      </c>
      <c r="BX1621" s="17">
        <v>1</v>
      </c>
      <c r="BY1621">
        <v>0</v>
      </c>
      <c r="BZ1621">
        <v>0</v>
      </c>
      <c r="CA1621">
        <v>0</v>
      </c>
      <c r="CB1621">
        <v>0</v>
      </c>
      <c r="CC1621" s="17">
        <v>0</v>
      </c>
      <c r="CD1621">
        <v>0</v>
      </c>
      <c r="CE1621">
        <v>0</v>
      </c>
      <c r="CF1621">
        <v>1</v>
      </c>
      <c r="CG1621">
        <v>1</v>
      </c>
      <c r="CH1621">
        <v>1</v>
      </c>
      <c r="CI1621">
        <v>0</v>
      </c>
      <c r="CJ1621">
        <v>0</v>
      </c>
      <c r="CK1621">
        <v>1</v>
      </c>
      <c r="CL1621">
        <v>0</v>
      </c>
      <c r="CM1621">
        <v>0</v>
      </c>
      <c r="CN1621">
        <v>0</v>
      </c>
      <c r="CO1621" s="17">
        <v>0</v>
      </c>
      <c r="CZ1621" s="33" t="s">
        <v>85</v>
      </c>
    </row>
    <row r="1622" spans="1:104" x14ac:dyDescent="0.25">
      <c r="A1622">
        <v>1621</v>
      </c>
      <c r="B1622">
        <v>103</v>
      </c>
      <c r="C1622" s="24" t="s">
        <v>4290</v>
      </c>
      <c r="D1622" s="12">
        <v>8.51</v>
      </c>
      <c r="E1622" s="13">
        <f t="shared" ref="E1622:E1628" si="398">D1622/F1622</f>
        <v>0.46861233480176212</v>
      </c>
      <c r="F1622" s="7">
        <v>18.16</v>
      </c>
      <c r="G1622" s="7">
        <f t="shared" si="396"/>
        <v>8.0413876651982381</v>
      </c>
      <c r="H1622" s="15">
        <f t="shared" si="397"/>
        <v>8.9786123348017615</v>
      </c>
      <c r="I1622" s="11">
        <f t="shared" si="387"/>
        <v>0.49743426570819005</v>
      </c>
      <c r="J1622" s="32">
        <f t="shared" si="388"/>
        <v>2.7391754719613991E-2</v>
      </c>
      <c r="K1622" s="32">
        <f t="shared" si="389"/>
        <v>36.507336249033564</v>
      </c>
      <c r="L1622" s="8">
        <v>1</v>
      </c>
      <c r="M1622" s="9">
        <v>0</v>
      </c>
      <c r="N1622" s="8">
        <v>1</v>
      </c>
      <c r="O1622" s="9">
        <v>0</v>
      </c>
      <c r="P1622" s="9">
        <v>0</v>
      </c>
      <c r="Q1622" s="9">
        <v>0</v>
      </c>
      <c r="R1622" s="9">
        <v>0</v>
      </c>
      <c r="S1622" s="8">
        <v>1013</v>
      </c>
      <c r="T1622" s="9">
        <v>9</v>
      </c>
      <c r="U1622" s="9">
        <f t="shared" si="394"/>
        <v>1003</v>
      </c>
      <c r="V1622" s="9">
        <f t="shared" si="395"/>
        <v>8</v>
      </c>
      <c r="W1622" s="7">
        <v>10.659000000000001</v>
      </c>
      <c r="X1622" s="7">
        <v>16.027000000000001</v>
      </c>
      <c r="Y1622" s="9">
        <v>1</v>
      </c>
      <c r="Z1622" s="9">
        <v>0</v>
      </c>
      <c r="AA1622" s="9">
        <v>1</v>
      </c>
      <c r="AB1622" s="9">
        <v>0</v>
      </c>
      <c r="AC1622" s="9">
        <v>0</v>
      </c>
      <c r="AD1622" s="29">
        <v>0</v>
      </c>
      <c r="AE1622" s="9">
        <v>1</v>
      </c>
      <c r="AF1622" s="9">
        <v>0</v>
      </c>
      <c r="AG1622" s="29">
        <v>0</v>
      </c>
      <c r="AH1622" s="9">
        <v>1</v>
      </c>
      <c r="AI1622" s="29">
        <v>0</v>
      </c>
      <c r="AJ1622" s="20">
        <v>1995</v>
      </c>
      <c r="AK1622" s="32">
        <v>0.11</v>
      </c>
      <c r="AL1622" s="32">
        <v>8.7300000000000003E-2</v>
      </c>
      <c r="AM1622" s="32">
        <v>0.2351</v>
      </c>
      <c r="AN1622" s="42">
        <f t="shared" ref="AN1622:AN1628" si="399">1-AM1622-AL1622-AK1622</f>
        <v>0.56759999999999999</v>
      </c>
      <c r="AO1622" s="41" t="s">
        <v>98</v>
      </c>
      <c r="AP1622" s="17" t="s">
        <v>98</v>
      </c>
      <c r="AQ1622" s="32">
        <v>1</v>
      </c>
      <c r="AR1622" s="39">
        <v>0</v>
      </c>
      <c r="AS1622" s="38" t="s">
        <v>98</v>
      </c>
      <c r="AT1622" s="39" t="s">
        <v>98</v>
      </c>
      <c r="AV1622" s="17"/>
      <c r="AW1622">
        <v>0</v>
      </c>
      <c r="AX1622" s="17">
        <v>1</v>
      </c>
      <c r="AY1622" s="17" t="s">
        <v>12</v>
      </c>
      <c r="BF1622" s="17"/>
      <c r="BI1622" s="17"/>
      <c r="BL1622" s="90">
        <f t="shared" ref="BL1622:BL1628" si="400">W1622+X1622+6</f>
        <v>32.686</v>
      </c>
      <c r="BM1622">
        <v>1</v>
      </c>
      <c r="BN1622">
        <v>0</v>
      </c>
      <c r="BO1622">
        <v>0</v>
      </c>
      <c r="BP1622">
        <v>0</v>
      </c>
      <c r="BQ1622">
        <v>0</v>
      </c>
      <c r="BR1622">
        <v>0</v>
      </c>
      <c r="BS1622">
        <v>0</v>
      </c>
      <c r="BT1622" s="17">
        <v>0</v>
      </c>
      <c r="BU1622">
        <v>0</v>
      </c>
      <c r="BV1622">
        <v>0</v>
      </c>
      <c r="BW1622">
        <v>0</v>
      </c>
      <c r="BX1622" s="17">
        <v>1</v>
      </c>
      <c r="BY1622">
        <v>0</v>
      </c>
      <c r="BZ1622">
        <v>0</v>
      </c>
      <c r="CA1622">
        <v>0</v>
      </c>
      <c r="CB1622">
        <v>0</v>
      </c>
      <c r="CC1622" s="17">
        <v>0</v>
      </c>
      <c r="CD1622">
        <v>0</v>
      </c>
      <c r="CE1622">
        <v>0</v>
      </c>
      <c r="CF1622">
        <v>1</v>
      </c>
      <c r="CG1622">
        <v>1</v>
      </c>
      <c r="CH1622">
        <v>1</v>
      </c>
      <c r="CI1622">
        <v>0</v>
      </c>
      <c r="CJ1622">
        <v>0</v>
      </c>
      <c r="CK1622">
        <v>1</v>
      </c>
      <c r="CL1622">
        <v>0</v>
      </c>
      <c r="CM1622">
        <v>0</v>
      </c>
      <c r="CN1622">
        <v>0</v>
      </c>
      <c r="CO1622" s="17">
        <v>0</v>
      </c>
      <c r="CZ1622" s="33" t="s">
        <v>85</v>
      </c>
    </row>
    <row r="1623" spans="1:104" x14ac:dyDescent="0.25">
      <c r="A1623">
        <v>1622</v>
      </c>
      <c r="B1623">
        <v>103</v>
      </c>
      <c r="C1623" s="24" t="s">
        <v>4290</v>
      </c>
      <c r="D1623" s="12">
        <v>8.99</v>
      </c>
      <c r="E1623" s="13">
        <f t="shared" si="398"/>
        <v>1.1336696090794451</v>
      </c>
      <c r="F1623" s="7">
        <v>7.93</v>
      </c>
      <c r="G1623" s="7">
        <f t="shared" si="396"/>
        <v>7.8563303909205553</v>
      </c>
      <c r="H1623" s="15">
        <f t="shared" si="397"/>
        <v>10.123669609079446</v>
      </c>
      <c r="I1623" s="11">
        <f t="shared" si="387"/>
        <v>0.51632495629806585</v>
      </c>
      <c r="J1623" s="32">
        <f t="shared" si="388"/>
        <v>6.5110334968230252E-2</v>
      </c>
      <c r="K1623" s="32">
        <f t="shared" si="389"/>
        <v>15.358544852947494</v>
      </c>
      <c r="L1623" s="8">
        <v>1</v>
      </c>
      <c r="M1623" s="9">
        <v>0</v>
      </c>
      <c r="N1623" s="8">
        <v>1</v>
      </c>
      <c r="O1623" s="9">
        <v>0</v>
      </c>
      <c r="P1623" s="9">
        <v>0</v>
      </c>
      <c r="Q1623" s="9">
        <v>0</v>
      </c>
      <c r="R1623" s="9">
        <v>0</v>
      </c>
      <c r="S1623" s="8">
        <v>182</v>
      </c>
      <c r="T1623" s="9">
        <v>8</v>
      </c>
      <c r="U1623" s="9">
        <f t="shared" si="394"/>
        <v>173</v>
      </c>
      <c r="V1623" s="9">
        <f t="shared" si="395"/>
        <v>8</v>
      </c>
      <c r="W1623" s="7">
        <v>9.3094000000000001</v>
      </c>
      <c r="X1623" s="7">
        <v>10.558</v>
      </c>
      <c r="Y1623" s="9">
        <v>1</v>
      </c>
      <c r="Z1623" s="9">
        <v>0</v>
      </c>
      <c r="AA1623" s="9">
        <v>1</v>
      </c>
      <c r="AB1623" s="9">
        <v>0</v>
      </c>
      <c r="AC1623" s="9">
        <v>0</v>
      </c>
      <c r="AD1623" s="29">
        <v>0</v>
      </c>
      <c r="AE1623" s="9">
        <v>1</v>
      </c>
      <c r="AF1623" s="9">
        <v>0</v>
      </c>
      <c r="AG1623" s="29">
        <v>0</v>
      </c>
      <c r="AH1623" s="9">
        <v>1</v>
      </c>
      <c r="AI1623" s="29">
        <v>0</v>
      </c>
      <c r="AJ1623" s="20">
        <v>1995</v>
      </c>
      <c r="AK1623" s="32">
        <v>0.29870000000000002</v>
      </c>
      <c r="AL1623" s="32">
        <v>4.4200000000000003E-2</v>
      </c>
      <c r="AM1623" s="32">
        <v>0.18229999999999999</v>
      </c>
      <c r="AN1623" s="42">
        <f t="shared" si="399"/>
        <v>0.47479999999999994</v>
      </c>
      <c r="AO1623" s="41" t="s">
        <v>98</v>
      </c>
      <c r="AP1623" s="17" t="s">
        <v>98</v>
      </c>
      <c r="AQ1623" s="32">
        <v>0</v>
      </c>
      <c r="AR1623" s="39">
        <v>1</v>
      </c>
      <c r="AS1623" s="38" t="s">
        <v>98</v>
      </c>
      <c r="AT1623" s="39" t="s">
        <v>98</v>
      </c>
      <c r="AV1623" s="17"/>
      <c r="AW1623">
        <v>0</v>
      </c>
      <c r="AX1623" s="17">
        <v>1</v>
      </c>
      <c r="AY1623" s="17" t="s">
        <v>12</v>
      </c>
      <c r="BF1623" s="17"/>
      <c r="BI1623" s="17"/>
      <c r="BL1623" s="90">
        <f t="shared" si="400"/>
        <v>25.8674</v>
      </c>
      <c r="BM1623">
        <v>1</v>
      </c>
      <c r="BN1623">
        <v>0</v>
      </c>
      <c r="BO1623">
        <v>0</v>
      </c>
      <c r="BP1623">
        <v>0</v>
      </c>
      <c r="BQ1623">
        <v>0</v>
      </c>
      <c r="BR1623">
        <v>0</v>
      </c>
      <c r="BS1623">
        <v>0</v>
      </c>
      <c r="BT1623" s="17">
        <v>0</v>
      </c>
      <c r="BU1623">
        <v>0</v>
      </c>
      <c r="BV1623">
        <v>0</v>
      </c>
      <c r="BW1623">
        <v>0</v>
      </c>
      <c r="BX1623" s="17">
        <v>1</v>
      </c>
      <c r="BY1623">
        <v>0</v>
      </c>
      <c r="BZ1623">
        <v>0</v>
      </c>
      <c r="CA1623">
        <v>0</v>
      </c>
      <c r="CB1623">
        <v>0</v>
      </c>
      <c r="CC1623" s="17">
        <v>0</v>
      </c>
      <c r="CD1623">
        <v>0</v>
      </c>
      <c r="CE1623">
        <v>0</v>
      </c>
      <c r="CF1623">
        <v>1</v>
      </c>
      <c r="CG1623">
        <v>1</v>
      </c>
      <c r="CH1623">
        <v>1</v>
      </c>
      <c r="CI1623">
        <v>0</v>
      </c>
      <c r="CJ1623">
        <v>0</v>
      </c>
      <c r="CK1623">
        <v>1</v>
      </c>
      <c r="CL1623">
        <v>0</v>
      </c>
      <c r="CM1623">
        <v>0</v>
      </c>
      <c r="CN1623">
        <v>0</v>
      </c>
      <c r="CO1623" s="17">
        <v>0</v>
      </c>
      <c r="CZ1623" s="33" t="s">
        <v>85</v>
      </c>
    </row>
    <row r="1624" spans="1:104" x14ac:dyDescent="0.25">
      <c r="A1624">
        <v>1623</v>
      </c>
      <c r="B1624">
        <v>103</v>
      </c>
      <c r="C1624" s="24" t="s">
        <v>4290</v>
      </c>
      <c r="D1624" s="12">
        <v>5.76</v>
      </c>
      <c r="E1624" s="13">
        <f t="shared" si="398"/>
        <v>1.5955678670360112</v>
      </c>
      <c r="F1624" s="7">
        <v>3.61</v>
      </c>
      <c r="G1624" s="7">
        <f t="shared" si="396"/>
        <v>4.1644321329639888</v>
      </c>
      <c r="H1624" s="15">
        <f t="shared" si="397"/>
        <v>7.3555678670360107</v>
      </c>
      <c r="I1624" s="11">
        <f t="shared" si="387"/>
        <v>0.2653894552461214</v>
      </c>
      <c r="J1624" s="32">
        <f t="shared" si="388"/>
        <v>7.351508455571229E-2</v>
      </c>
      <c r="K1624" s="32">
        <f t="shared" si="389"/>
        <v>13.602650477021015</v>
      </c>
      <c r="L1624" s="8">
        <v>1</v>
      </c>
      <c r="M1624" s="9">
        <v>0</v>
      </c>
      <c r="N1624" s="8">
        <v>1</v>
      </c>
      <c r="O1624" s="9">
        <v>0</v>
      </c>
      <c r="P1624" s="9">
        <v>0</v>
      </c>
      <c r="Q1624" s="9">
        <v>0</v>
      </c>
      <c r="R1624" s="9">
        <v>0</v>
      </c>
      <c r="S1624" s="8">
        <v>182</v>
      </c>
      <c r="T1624" s="9">
        <v>9</v>
      </c>
      <c r="U1624" s="9">
        <f t="shared" si="394"/>
        <v>172</v>
      </c>
      <c r="V1624" s="9">
        <f t="shared" si="395"/>
        <v>8</v>
      </c>
      <c r="W1624" s="7">
        <v>9.3094000000000001</v>
      </c>
      <c r="X1624" s="7">
        <v>10.558</v>
      </c>
      <c r="Y1624" s="9">
        <v>1</v>
      </c>
      <c r="Z1624" s="9">
        <v>0</v>
      </c>
      <c r="AA1624" s="9">
        <v>1</v>
      </c>
      <c r="AB1624" s="9">
        <v>0</v>
      </c>
      <c r="AC1624" s="9">
        <v>0</v>
      </c>
      <c r="AD1624" s="29">
        <v>0</v>
      </c>
      <c r="AE1624" s="9">
        <v>1</v>
      </c>
      <c r="AF1624" s="9">
        <v>0</v>
      </c>
      <c r="AG1624" s="29">
        <v>0</v>
      </c>
      <c r="AH1624" s="9">
        <v>1</v>
      </c>
      <c r="AI1624" s="29">
        <v>0</v>
      </c>
      <c r="AJ1624" s="20">
        <v>1995</v>
      </c>
      <c r="AK1624" s="32">
        <v>0.29870000000000002</v>
      </c>
      <c r="AL1624" s="32">
        <v>4.4200000000000003E-2</v>
      </c>
      <c r="AM1624" s="32">
        <v>0.18229999999999999</v>
      </c>
      <c r="AN1624" s="42">
        <f t="shared" si="399"/>
        <v>0.47479999999999994</v>
      </c>
      <c r="AO1624" s="41" t="s">
        <v>98</v>
      </c>
      <c r="AP1624" s="17" t="s">
        <v>98</v>
      </c>
      <c r="AQ1624" s="32">
        <v>0</v>
      </c>
      <c r="AR1624" s="39">
        <v>1</v>
      </c>
      <c r="AS1624" s="38" t="s">
        <v>98</v>
      </c>
      <c r="AT1624" s="39" t="s">
        <v>98</v>
      </c>
      <c r="AV1624" s="17"/>
      <c r="AW1624">
        <v>0</v>
      </c>
      <c r="AX1624" s="17">
        <v>1</v>
      </c>
      <c r="AY1624" s="17" t="s">
        <v>12</v>
      </c>
      <c r="BF1624" s="17"/>
      <c r="BI1624" s="17"/>
      <c r="BL1624" s="90">
        <f t="shared" si="400"/>
        <v>25.8674</v>
      </c>
      <c r="BM1624">
        <v>1</v>
      </c>
      <c r="BN1624">
        <v>0</v>
      </c>
      <c r="BO1624">
        <v>0</v>
      </c>
      <c r="BP1624">
        <v>0</v>
      </c>
      <c r="BQ1624">
        <v>0</v>
      </c>
      <c r="BR1624">
        <v>0</v>
      </c>
      <c r="BS1624">
        <v>0</v>
      </c>
      <c r="BT1624" s="17">
        <v>0</v>
      </c>
      <c r="BU1624">
        <v>0</v>
      </c>
      <c r="BV1624">
        <v>0</v>
      </c>
      <c r="BW1624">
        <v>0</v>
      </c>
      <c r="BX1624" s="17">
        <v>1</v>
      </c>
      <c r="BY1624">
        <v>0</v>
      </c>
      <c r="BZ1624">
        <v>0</v>
      </c>
      <c r="CA1624">
        <v>0</v>
      </c>
      <c r="CB1624">
        <v>0</v>
      </c>
      <c r="CC1624" s="17">
        <v>0</v>
      </c>
      <c r="CD1624">
        <v>0</v>
      </c>
      <c r="CE1624">
        <v>0</v>
      </c>
      <c r="CF1624">
        <v>1</v>
      </c>
      <c r="CG1624">
        <v>1</v>
      </c>
      <c r="CH1624">
        <v>1</v>
      </c>
      <c r="CI1624">
        <v>0</v>
      </c>
      <c r="CJ1624">
        <v>0</v>
      </c>
      <c r="CK1624">
        <v>1</v>
      </c>
      <c r="CL1624">
        <v>0</v>
      </c>
      <c r="CM1624">
        <v>0</v>
      </c>
      <c r="CN1624">
        <v>0</v>
      </c>
      <c r="CO1624" s="17">
        <v>0</v>
      </c>
      <c r="CZ1624" s="33" t="s">
        <v>85</v>
      </c>
    </row>
    <row r="1625" spans="1:104" x14ac:dyDescent="0.25">
      <c r="A1625">
        <v>1624</v>
      </c>
      <c r="B1625">
        <v>103</v>
      </c>
      <c r="C1625" s="24" t="s">
        <v>4290</v>
      </c>
      <c r="D1625" s="12">
        <v>10.08</v>
      </c>
      <c r="E1625" s="13">
        <f t="shared" si="398"/>
        <v>0.46259752179899039</v>
      </c>
      <c r="F1625" s="7">
        <v>21.79</v>
      </c>
      <c r="G1625" s="7">
        <f t="shared" si="396"/>
        <v>9.6174024782010097</v>
      </c>
      <c r="H1625" s="15">
        <f t="shared" si="397"/>
        <v>10.54259752179899</v>
      </c>
      <c r="I1625" s="11">
        <f t="shared" si="387"/>
        <v>0.56759341731199964</v>
      </c>
      <c r="J1625" s="32">
        <f t="shared" si="388"/>
        <v>2.6048344071225318E-2</v>
      </c>
      <c r="K1625" s="32">
        <f t="shared" si="389"/>
        <v>38.390156290382563</v>
      </c>
      <c r="L1625" s="8">
        <v>1</v>
      </c>
      <c r="M1625" s="9">
        <v>0</v>
      </c>
      <c r="N1625" s="8">
        <v>1</v>
      </c>
      <c r="O1625" s="9">
        <v>0</v>
      </c>
      <c r="P1625" s="9">
        <v>0</v>
      </c>
      <c r="Q1625" s="9">
        <v>0</v>
      </c>
      <c r="R1625" s="9">
        <v>0</v>
      </c>
      <c r="S1625" s="8">
        <v>1009</v>
      </c>
      <c r="T1625" s="9">
        <v>9</v>
      </c>
      <c r="U1625" s="9">
        <f t="shared" si="394"/>
        <v>999</v>
      </c>
      <c r="V1625" s="9">
        <f t="shared" si="395"/>
        <v>8</v>
      </c>
      <c r="W1625" s="7">
        <v>10.659000000000001</v>
      </c>
      <c r="X1625" s="7">
        <v>16.027000000000001</v>
      </c>
      <c r="Y1625" s="9">
        <v>1</v>
      </c>
      <c r="Z1625" s="9">
        <v>0</v>
      </c>
      <c r="AA1625" s="9">
        <v>1</v>
      </c>
      <c r="AB1625" s="9">
        <v>0</v>
      </c>
      <c r="AC1625" s="9">
        <v>0</v>
      </c>
      <c r="AD1625" s="29">
        <v>0</v>
      </c>
      <c r="AE1625" s="9">
        <v>1</v>
      </c>
      <c r="AF1625" s="9">
        <v>0</v>
      </c>
      <c r="AG1625" s="29">
        <v>0</v>
      </c>
      <c r="AH1625" s="9">
        <v>1</v>
      </c>
      <c r="AI1625" s="29">
        <v>0</v>
      </c>
      <c r="AJ1625" s="20">
        <v>1995</v>
      </c>
      <c r="AK1625" s="32">
        <v>0.11</v>
      </c>
      <c r="AL1625" s="32">
        <v>8.7300000000000003E-2</v>
      </c>
      <c r="AM1625" s="32">
        <v>0.2351</v>
      </c>
      <c r="AN1625" s="42">
        <f t="shared" si="399"/>
        <v>0.56759999999999999</v>
      </c>
      <c r="AO1625" s="41" t="s">
        <v>98</v>
      </c>
      <c r="AP1625" s="17" t="s">
        <v>98</v>
      </c>
      <c r="AQ1625" s="32">
        <v>1</v>
      </c>
      <c r="AR1625" s="39">
        <v>0</v>
      </c>
      <c r="AS1625" s="38" t="s">
        <v>98</v>
      </c>
      <c r="AT1625" s="39" t="s">
        <v>98</v>
      </c>
      <c r="AV1625" s="17"/>
      <c r="AW1625">
        <v>0</v>
      </c>
      <c r="AX1625" s="17">
        <v>1</v>
      </c>
      <c r="AY1625" s="17" t="s">
        <v>12</v>
      </c>
      <c r="BF1625" s="17"/>
      <c r="BI1625" s="17"/>
      <c r="BL1625" s="90">
        <f t="shared" si="400"/>
        <v>32.686</v>
      </c>
      <c r="BM1625">
        <v>1</v>
      </c>
      <c r="BN1625">
        <v>0</v>
      </c>
      <c r="BO1625">
        <v>0</v>
      </c>
      <c r="BP1625">
        <v>0</v>
      </c>
      <c r="BQ1625">
        <v>0</v>
      </c>
      <c r="BR1625">
        <v>0</v>
      </c>
      <c r="BS1625">
        <v>0</v>
      </c>
      <c r="BT1625" s="17">
        <v>0</v>
      </c>
      <c r="BU1625">
        <v>0</v>
      </c>
      <c r="BV1625">
        <v>0</v>
      </c>
      <c r="BW1625">
        <v>0</v>
      </c>
      <c r="BX1625" s="17">
        <v>1</v>
      </c>
      <c r="BY1625">
        <v>0</v>
      </c>
      <c r="BZ1625">
        <v>0</v>
      </c>
      <c r="CA1625">
        <v>0</v>
      </c>
      <c r="CB1625">
        <v>0</v>
      </c>
      <c r="CC1625" s="17">
        <v>0</v>
      </c>
      <c r="CD1625">
        <v>0</v>
      </c>
      <c r="CE1625">
        <v>0</v>
      </c>
      <c r="CF1625">
        <v>1</v>
      </c>
      <c r="CG1625">
        <v>1</v>
      </c>
      <c r="CH1625">
        <v>1</v>
      </c>
      <c r="CI1625">
        <v>0</v>
      </c>
      <c r="CJ1625">
        <v>0</v>
      </c>
      <c r="CK1625">
        <v>1</v>
      </c>
      <c r="CL1625">
        <v>0</v>
      </c>
      <c r="CM1625">
        <v>0</v>
      </c>
      <c r="CN1625">
        <v>0</v>
      </c>
      <c r="CO1625" s="17">
        <v>0</v>
      </c>
      <c r="CZ1625" s="33" t="s">
        <v>85</v>
      </c>
    </row>
    <row r="1626" spans="1:104" x14ac:dyDescent="0.25">
      <c r="A1626">
        <v>1625</v>
      </c>
      <c r="B1626">
        <v>103</v>
      </c>
      <c r="C1626" s="24" t="s">
        <v>4290</v>
      </c>
      <c r="D1626" s="12">
        <v>8.82</v>
      </c>
      <c r="E1626" s="13">
        <f t="shared" si="398"/>
        <v>0.51219512195121952</v>
      </c>
      <c r="F1626" s="7">
        <v>17.22</v>
      </c>
      <c r="G1626" s="7">
        <f t="shared" si="396"/>
        <v>8.3078048780487812</v>
      </c>
      <c r="H1626" s="15">
        <f t="shared" si="397"/>
        <v>9.3321951219512194</v>
      </c>
      <c r="I1626" s="11">
        <f t="shared" si="387"/>
        <v>0.47860513710253799</v>
      </c>
      <c r="J1626" s="32">
        <f t="shared" si="388"/>
        <v>2.7793561968788502E-2</v>
      </c>
      <c r="K1626" s="32">
        <f t="shared" si="389"/>
        <v>35.979555305756627</v>
      </c>
      <c r="L1626" s="8">
        <v>1</v>
      </c>
      <c r="M1626" s="9">
        <v>0</v>
      </c>
      <c r="N1626" s="8">
        <v>1</v>
      </c>
      <c r="O1626" s="9">
        <v>0</v>
      </c>
      <c r="P1626" s="9">
        <v>0</v>
      </c>
      <c r="Q1626" s="9">
        <v>0</v>
      </c>
      <c r="R1626" s="9">
        <v>0</v>
      </c>
      <c r="S1626" s="8">
        <v>1009</v>
      </c>
      <c r="T1626" s="9">
        <v>10</v>
      </c>
      <c r="U1626" s="9">
        <f t="shared" si="394"/>
        <v>998</v>
      </c>
      <c r="V1626" s="9">
        <f t="shared" si="395"/>
        <v>8</v>
      </c>
      <c r="W1626" s="7">
        <v>10.659000000000001</v>
      </c>
      <c r="X1626" s="7">
        <v>16.027000000000001</v>
      </c>
      <c r="Y1626" s="9">
        <v>1</v>
      </c>
      <c r="Z1626" s="9">
        <v>0</v>
      </c>
      <c r="AA1626" s="9">
        <v>1</v>
      </c>
      <c r="AB1626" s="9">
        <v>0</v>
      </c>
      <c r="AC1626" s="9">
        <v>0</v>
      </c>
      <c r="AD1626" s="29">
        <v>0</v>
      </c>
      <c r="AE1626" s="9">
        <v>1</v>
      </c>
      <c r="AF1626" s="9">
        <v>0</v>
      </c>
      <c r="AG1626" s="29">
        <v>0</v>
      </c>
      <c r="AH1626" s="9">
        <v>1</v>
      </c>
      <c r="AI1626" s="29">
        <v>0</v>
      </c>
      <c r="AJ1626" s="20">
        <v>1995</v>
      </c>
      <c r="AK1626" s="32">
        <v>0.11</v>
      </c>
      <c r="AL1626" s="32">
        <v>8.7300000000000003E-2</v>
      </c>
      <c r="AM1626" s="32">
        <v>0.2351</v>
      </c>
      <c r="AN1626" s="42">
        <f t="shared" si="399"/>
        <v>0.56759999999999999</v>
      </c>
      <c r="AO1626" s="41" t="s">
        <v>98</v>
      </c>
      <c r="AP1626" s="17" t="s">
        <v>98</v>
      </c>
      <c r="AQ1626" s="32">
        <v>1</v>
      </c>
      <c r="AR1626" s="39">
        <v>0</v>
      </c>
      <c r="AS1626" s="38" t="s">
        <v>98</v>
      </c>
      <c r="AT1626" s="39" t="s">
        <v>98</v>
      </c>
      <c r="AV1626" s="17"/>
      <c r="AW1626">
        <v>0</v>
      </c>
      <c r="AX1626" s="17">
        <v>1</v>
      </c>
      <c r="AY1626" s="17" t="s">
        <v>12</v>
      </c>
      <c r="BF1626" s="17"/>
      <c r="BI1626" s="17"/>
      <c r="BL1626" s="90">
        <f t="shared" si="400"/>
        <v>32.686</v>
      </c>
      <c r="BM1626">
        <v>1</v>
      </c>
      <c r="BN1626">
        <v>0</v>
      </c>
      <c r="BO1626">
        <v>0</v>
      </c>
      <c r="BP1626">
        <v>0</v>
      </c>
      <c r="BQ1626">
        <v>0</v>
      </c>
      <c r="BR1626">
        <v>0</v>
      </c>
      <c r="BS1626">
        <v>0</v>
      </c>
      <c r="BT1626" s="17">
        <v>0</v>
      </c>
      <c r="BU1626">
        <v>0</v>
      </c>
      <c r="BV1626">
        <v>0</v>
      </c>
      <c r="BW1626">
        <v>0</v>
      </c>
      <c r="BX1626" s="17">
        <v>1</v>
      </c>
      <c r="BY1626">
        <v>0</v>
      </c>
      <c r="BZ1626">
        <v>0</v>
      </c>
      <c r="CA1626">
        <v>0</v>
      </c>
      <c r="CB1626">
        <v>0</v>
      </c>
      <c r="CC1626" s="17">
        <v>0</v>
      </c>
      <c r="CD1626">
        <v>0</v>
      </c>
      <c r="CE1626">
        <v>0</v>
      </c>
      <c r="CF1626">
        <v>1</v>
      </c>
      <c r="CG1626">
        <v>1</v>
      </c>
      <c r="CH1626">
        <v>1</v>
      </c>
      <c r="CI1626">
        <v>0</v>
      </c>
      <c r="CJ1626">
        <v>0</v>
      </c>
      <c r="CK1626">
        <v>1</v>
      </c>
      <c r="CL1626">
        <v>0</v>
      </c>
      <c r="CM1626">
        <v>0</v>
      </c>
      <c r="CN1626">
        <v>0</v>
      </c>
      <c r="CO1626" s="17">
        <v>0</v>
      </c>
      <c r="CZ1626" s="33" t="s">
        <v>85</v>
      </c>
    </row>
    <row r="1627" spans="1:104" x14ac:dyDescent="0.25">
      <c r="A1627">
        <v>1626</v>
      </c>
      <c r="B1627">
        <v>103</v>
      </c>
      <c r="C1627" s="24" t="s">
        <v>4290</v>
      </c>
      <c r="D1627" s="12">
        <v>8.67</v>
      </c>
      <c r="E1627" s="13">
        <f t="shared" si="398"/>
        <v>1.2768777614138438</v>
      </c>
      <c r="F1627" s="7">
        <v>6.79</v>
      </c>
      <c r="G1627" s="7">
        <f t="shared" si="396"/>
        <v>7.3931222385861561</v>
      </c>
      <c r="H1627" s="15">
        <f t="shared" si="397"/>
        <v>9.9468777614138446</v>
      </c>
      <c r="I1627" s="11">
        <f t="shared" si="387"/>
        <v>0.45976706678606505</v>
      </c>
      <c r="J1627" s="32">
        <f t="shared" si="388"/>
        <v>6.7712380969965402E-2</v>
      </c>
      <c r="K1627" s="32">
        <f t="shared" si="389"/>
        <v>14.76834791031143</v>
      </c>
      <c r="L1627" s="8">
        <v>1</v>
      </c>
      <c r="M1627" s="9">
        <v>0</v>
      </c>
      <c r="N1627" s="8">
        <v>1</v>
      </c>
      <c r="O1627" s="9">
        <v>0</v>
      </c>
      <c r="P1627" s="9">
        <v>0</v>
      </c>
      <c r="Q1627" s="9">
        <v>0</v>
      </c>
      <c r="R1627" s="9">
        <v>0</v>
      </c>
      <c r="S1627" s="8">
        <v>182</v>
      </c>
      <c r="T1627" s="9">
        <v>9</v>
      </c>
      <c r="U1627" s="9">
        <f t="shared" si="394"/>
        <v>172</v>
      </c>
      <c r="V1627" s="9">
        <f t="shared" si="395"/>
        <v>8</v>
      </c>
      <c r="W1627" s="7">
        <v>9.3094000000000001</v>
      </c>
      <c r="X1627" s="7">
        <v>10.558</v>
      </c>
      <c r="Y1627" s="9">
        <v>1</v>
      </c>
      <c r="Z1627" s="9">
        <v>0</v>
      </c>
      <c r="AA1627" s="9">
        <v>1</v>
      </c>
      <c r="AB1627" s="9">
        <v>0</v>
      </c>
      <c r="AC1627" s="9">
        <v>0</v>
      </c>
      <c r="AD1627" s="29">
        <v>0</v>
      </c>
      <c r="AE1627" s="9">
        <v>1</v>
      </c>
      <c r="AF1627" s="9">
        <v>0</v>
      </c>
      <c r="AG1627" s="29">
        <v>0</v>
      </c>
      <c r="AH1627" s="9">
        <v>1</v>
      </c>
      <c r="AI1627" s="29">
        <v>0</v>
      </c>
      <c r="AJ1627" s="20">
        <v>1995</v>
      </c>
      <c r="AK1627" s="32">
        <v>0.29870000000000002</v>
      </c>
      <c r="AL1627" s="32">
        <v>4.4200000000000003E-2</v>
      </c>
      <c r="AM1627" s="32">
        <v>0.18229999999999999</v>
      </c>
      <c r="AN1627" s="42">
        <f t="shared" si="399"/>
        <v>0.47479999999999994</v>
      </c>
      <c r="AO1627" s="41" t="s">
        <v>98</v>
      </c>
      <c r="AP1627" s="17" t="s">
        <v>98</v>
      </c>
      <c r="AQ1627" s="32">
        <v>0</v>
      </c>
      <c r="AR1627" s="39">
        <v>1</v>
      </c>
      <c r="AS1627" s="38" t="s">
        <v>98</v>
      </c>
      <c r="AT1627" s="39" t="s">
        <v>98</v>
      </c>
      <c r="AV1627" s="17"/>
      <c r="AW1627">
        <v>0</v>
      </c>
      <c r="AX1627" s="17">
        <v>1</v>
      </c>
      <c r="AY1627" s="17" t="s">
        <v>12</v>
      </c>
      <c r="BF1627" s="17"/>
      <c r="BI1627" s="17"/>
      <c r="BL1627" s="90">
        <f t="shared" si="400"/>
        <v>25.8674</v>
      </c>
      <c r="BM1627">
        <v>1</v>
      </c>
      <c r="BN1627">
        <v>0</v>
      </c>
      <c r="BO1627">
        <v>0</v>
      </c>
      <c r="BP1627">
        <v>0</v>
      </c>
      <c r="BQ1627">
        <v>0</v>
      </c>
      <c r="BR1627">
        <v>0</v>
      </c>
      <c r="BS1627">
        <v>0</v>
      </c>
      <c r="BT1627" s="17">
        <v>0</v>
      </c>
      <c r="BU1627">
        <v>0</v>
      </c>
      <c r="BV1627">
        <v>0</v>
      </c>
      <c r="BW1627">
        <v>0</v>
      </c>
      <c r="BX1627" s="17">
        <v>1</v>
      </c>
      <c r="BY1627">
        <v>0</v>
      </c>
      <c r="BZ1627">
        <v>0</v>
      </c>
      <c r="CA1627">
        <v>0</v>
      </c>
      <c r="CB1627">
        <v>0</v>
      </c>
      <c r="CC1627" s="17">
        <v>0</v>
      </c>
      <c r="CD1627">
        <v>0</v>
      </c>
      <c r="CE1627">
        <v>0</v>
      </c>
      <c r="CF1627">
        <v>1</v>
      </c>
      <c r="CG1627">
        <v>1</v>
      </c>
      <c r="CH1627">
        <v>1</v>
      </c>
      <c r="CI1627">
        <v>0</v>
      </c>
      <c r="CJ1627">
        <v>0</v>
      </c>
      <c r="CK1627">
        <v>1</v>
      </c>
      <c r="CL1627">
        <v>0</v>
      </c>
      <c r="CM1627">
        <v>0</v>
      </c>
      <c r="CN1627">
        <v>0</v>
      </c>
      <c r="CO1627" s="17">
        <v>0</v>
      </c>
      <c r="CZ1627" s="33" t="s">
        <v>85</v>
      </c>
    </row>
    <row r="1628" spans="1:104" x14ac:dyDescent="0.25">
      <c r="A1628">
        <v>1627</v>
      </c>
      <c r="B1628">
        <v>103</v>
      </c>
      <c r="C1628" s="24" t="s">
        <v>4290</v>
      </c>
      <c r="D1628" s="12">
        <v>-2.4500000000000001E-2</v>
      </c>
      <c r="E1628" s="13">
        <f t="shared" si="398"/>
        <v>9.2803030303030311E-3</v>
      </c>
      <c r="F1628" s="7">
        <v>-2.64</v>
      </c>
      <c r="G1628" s="7">
        <f t="shared" si="396"/>
        <v>-3.3780303030303035E-2</v>
      </c>
      <c r="H1628" s="15">
        <f t="shared" si="397"/>
        <v>-1.521969696969697E-2</v>
      </c>
      <c r="I1628" s="11">
        <f t="shared" si="387"/>
        <v>-0.1978932653672392</v>
      </c>
      <c r="J1628" s="32">
        <f t="shared" si="388"/>
        <v>7.4959570214863325E-2</v>
      </c>
      <c r="K1628" s="32">
        <f t="shared" si="389"/>
        <v>13.340524727311143</v>
      </c>
      <c r="L1628" s="8">
        <v>1</v>
      </c>
      <c r="M1628" s="9">
        <v>0</v>
      </c>
      <c r="N1628" s="8">
        <v>1</v>
      </c>
      <c r="O1628" s="9">
        <v>0</v>
      </c>
      <c r="P1628" s="9">
        <v>0</v>
      </c>
      <c r="Q1628" s="9">
        <v>0</v>
      </c>
      <c r="R1628" s="9">
        <v>0</v>
      </c>
      <c r="S1628" s="8">
        <v>182</v>
      </c>
      <c r="T1628" s="9">
        <v>10</v>
      </c>
      <c r="U1628" s="9">
        <f t="shared" si="394"/>
        <v>171</v>
      </c>
      <c r="V1628" s="9">
        <f t="shared" si="395"/>
        <v>8</v>
      </c>
      <c r="W1628" s="7">
        <v>9.3094000000000001</v>
      </c>
      <c r="X1628" s="7">
        <v>10.558</v>
      </c>
      <c r="Y1628" s="9">
        <v>1</v>
      </c>
      <c r="Z1628" s="9">
        <v>0</v>
      </c>
      <c r="AA1628" s="9">
        <v>1</v>
      </c>
      <c r="AB1628" s="9">
        <v>0</v>
      </c>
      <c r="AC1628" s="9">
        <v>0</v>
      </c>
      <c r="AD1628" s="29">
        <v>0</v>
      </c>
      <c r="AE1628" s="9">
        <v>1</v>
      </c>
      <c r="AF1628" s="9">
        <v>0</v>
      </c>
      <c r="AG1628" s="29">
        <v>0</v>
      </c>
      <c r="AH1628" s="9">
        <v>1</v>
      </c>
      <c r="AI1628" s="29">
        <v>0</v>
      </c>
      <c r="AJ1628" s="20">
        <v>1995</v>
      </c>
      <c r="AK1628" s="32">
        <v>0.29870000000000002</v>
      </c>
      <c r="AL1628" s="32">
        <v>4.4200000000000003E-2</v>
      </c>
      <c r="AM1628" s="32">
        <v>0.18229999999999999</v>
      </c>
      <c r="AN1628" s="42">
        <f t="shared" si="399"/>
        <v>0.47479999999999994</v>
      </c>
      <c r="AO1628" s="41" t="s">
        <v>98</v>
      </c>
      <c r="AP1628" s="17" t="s">
        <v>98</v>
      </c>
      <c r="AQ1628" s="32">
        <v>0</v>
      </c>
      <c r="AR1628" s="39">
        <v>1</v>
      </c>
      <c r="AS1628" s="38" t="s">
        <v>98</v>
      </c>
      <c r="AT1628" s="39" t="s">
        <v>98</v>
      </c>
      <c r="AV1628" s="17"/>
      <c r="AW1628">
        <v>0</v>
      </c>
      <c r="AX1628" s="17">
        <v>1</v>
      </c>
      <c r="AY1628" s="17" t="s">
        <v>12</v>
      </c>
      <c r="BF1628" s="17"/>
      <c r="BI1628" s="17"/>
      <c r="BL1628" s="90">
        <f t="shared" si="400"/>
        <v>25.8674</v>
      </c>
      <c r="BM1628">
        <v>1</v>
      </c>
      <c r="BN1628">
        <v>0</v>
      </c>
      <c r="BO1628">
        <v>0</v>
      </c>
      <c r="BP1628">
        <v>0</v>
      </c>
      <c r="BQ1628">
        <v>0</v>
      </c>
      <c r="BR1628">
        <v>0</v>
      </c>
      <c r="BS1628">
        <v>0</v>
      </c>
      <c r="BT1628" s="17">
        <v>0</v>
      </c>
      <c r="BU1628">
        <v>0</v>
      </c>
      <c r="BV1628">
        <v>0</v>
      </c>
      <c r="BW1628">
        <v>0</v>
      </c>
      <c r="BX1628" s="17">
        <v>1</v>
      </c>
      <c r="BY1628">
        <v>0</v>
      </c>
      <c r="BZ1628">
        <v>0</v>
      </c>
      <c r="CA1628">
        <v>0</v>
      </c>
      <c r="CB1628">
        <v>0</v>
      </c>
      <c r="CC1628" s="17">
        <v>0</v>
      </c>
      <c r="CD1628">
        <v>0</v>
      </c>
      <c r="CE1628">
        <v>0</v>
      </c>
      <c r="CF1628">
        <v>1</v>
      </c>
      <c r="CG1628">
        <v>1</v>
      </c>
      <c r="CH1628">
        <v>1</v>
      </c>
      <c r="CI1628">
        <v>0</v>
      </c>
      <c r="CJ1628">
        <v>0</v>
      </c>
      <c r="CK1628">
        <v>1</v>
      </c>
      <c r="CL1628">
        <v>0</v>
      </c>
      <c r="CM1628">
        <v>0</v>
      </c>
      <c r="CN1628">
        <v>0</v>
      </c>
      <c r="CO1628" s="17">
        <v>0</v>
      </c>
      <c r="CZ1628" s="33" t="s">
        <v>85</v>
      </c>
    </row>
    <row r="1629" spans="1:104" x14ac:dyDescent="0.25">
      <c r="A1629">
        <v>1628</v>
      </c>
      <c r="B1629">
        <v>104</v>
      </c>
      <c r="C1629" s="24" t="s">
        <v>119</v>
      </c>
      <c r="D1629" s="12">
        <v>12.8</v>
      </c>
      <c r="E1629" s="13">
        <v>0.5</v>
      </c>
      <c r="F1629" s="7">
        <f>D1629/E1629</f>
        <v>25.6</v>
      </c>
      <c r="G1629" s="7">
        <f t="shared" ref="G1629:G1657" si="401">D1629-E1629</f>
        <v>12.3</v>
      </c>
      <c r="H1629" s="15">
        <f t="shared" ref="H1629:H1657" si="402">D1629+E1629</f>
        <v>13.3</v>
      </c>
      <c r="I1629" s="11">
        <f t="shared" ref="I1629:I1692" si="403">IFERROR(F1629/SQRT(F1629^2+U1629), "X")</f>
        <v>0.3016913511167586</v>
      </c>
      <c r="J1629" s="32">
        <f t="shared" ref="J1629:J1692" si="404">IFERROR(SQRT((1-I1629^2)/U1629), "X")</f>
        <v>1.178481840299838E-2</v>
      </c>
      <c r="K1629" s="32">
        <f t="shared" ref="K1629:K1692" si="405">IFERROR(1/J1629, "X")</f>
        <v>84.854935036213419</v>
      </c>
      <c r="L1629" s="8">
        <v>1</v>
      </c>
      <c r="M1629" s="9">
        <v>0</v>
      </c>
      <c r="N1629" s="8">
        <v>0</v>
      </c>
      <c r="O1629" s="9">
        <v>0</v>
      </c>
      <c r="P1629" s="9">
        <v>0</v>
      </c>
      <c r="Q1629" s="9">
        <v>1</v>
      </c>
      <c r="R1629" s="9">
        <v>0</v>
      </c>
      <c r="S1629" s="8">
        <v>6558</v>
      </c>
      <c r="T1629" s="9">
        <v>12</v>
      </c>
      <c r="U1629" s="9">
        <f t="shared" si="394"/>
        <v>6545</v>
      </c>
      <c r="V1629" s="9">
        <f t="shared" si="395"/>
        <v>17</v>
      </c>
      <c r="W1629" s="7">
        <v>12.086</v>
      </c>
      <c r="X1629" s="7">
        <f>BL1629-W1629-6</f>
        <v>24.353999999999999</v>
      </c>
      <c r="Y1629" s="9">
        <v>1</v>
      </c>
      <c r="Z1629" s="9">
        <v>0</v>
      </c>
      <c r="AA1629" s="9">
        <v>0</v>
      </c>
      <c r="AB1629" s="9">
        <v>0</v>
      </c>
      <c r="AC1629" s="9">
        <v>0</v>
      </c>
      <c r="AD1629" s="29">
        <v>1</v>
      </c>
      <c r="AE1629" s="9">
        <v>0</v>
      </c>
      <c r="AF1629" s="9">
        <v>1</v>
      </c>
      <c r="AG1629" s="29">
        <v>0</v>
      </c>
      <c r="AH1629" s="9">
        <v>0</v>
      </c>
      <c r="AI1629" s="29">
        <v>1</v>
      </c>
      <c r="AJ1629" s="20">
        <v>2003</v>
      </c>
      <c r="AK1629" s="32" t="s">
        <v>98</v>
      </c>
      <c r="AL1629" s="32" t="s">
        <v>98</v>
      </c>
      <c r="AM1629" s="32" t="s">
        <v>98</v>
      </c>
      <c r="AN1629" s="42" t="s">
        <v>98</v>
      </c>
      <c r="AO1629" s="41" t="s">
        <v>98</v>
      </c>
      <c r="AP1629" s="17" t="s">
        <v>98</v>
      </c>
      <c r="AQ1629" s="32">
        <v>0.48399999999999999</v>
      </c>
      <c r="AR1629" s="39">
        <v>0.51600000000000001</v>
      </c>
      <c r="AS1629" s="38" t="s">
        <v>98</v>
      </c>
      <c r="AT1629" s="39" t="s">
        <v>98</v>
      </c>
      <c r="AV1629" s="17"/>
      <c r="AW1629" t="s">
        <v>98</v>
      </c>
      <c r="AX1629" s="17" t="s">
        <v>98</v>
      </c>
      <c r="AY1629" s="17" t="s">
        <v>2</v>
      </c>
      <c r="BF1629" s="17"/>
      <c r="BI1629" s="17"/>
      <c r="BL1629" s="24">
        <v>42.44</v>
      </c>
      <c r="BM1629">
        <v>1</v>
      </c>
      <c r="BN1629">
        <v>0</v>
      </c>
      <c r="BO1629">
        <v>0</v>
      </c>
      <c r="BP1629">
        <v>0</v>
      </c>
      <c r="BQ1629">
        <v>0</v>
      </c>
      <c r="BR1629">
        <v>0</v>
      </c>
      <c r="BS1629">
        <v>0</v>
      </c>
      <c r="BT1629" s="17">
        <v>0</v>
      </c>
      <c r="BU1629">
        <v>0</v>
      </c>
      <c r="BV1629">
        <v>0</v>
      </c>
      <c r="BW1629">
        <v>1</v>
      </c>
      <c r="BX1629" s="17">
        <v>0</v>
      </c>
      <c r="BY1629">
        <v>0</v>
      </c>
      <c r="BZ1629">
        <v>0</v>
      </c>
      <c r="CA1629">
        <v>0</v>
      </c>
      <c r="CB1629">
        <v>0</v>
      </c>
      <c r="CC1629" s="17">
        <v>0</v>
      </c>
      <c r="CD1629">
        <v>0</v>
      </c>
      <c r="CE1629">
        <v>0</v>
      </c>
      <c r="CF1629">
        <v>0</v>
      </c>
      <c r="CG1629">
        <v>0</v>
      </c>
      <c r="CH1629">
        <v>0</v>
      </c>
      <c r="CI1629">
        <v>0</v>
      </c>
      <c r="CJ1629">
        <v>1</v>
      </c>
      <c r="CK1629">
        <v>1</v>
      </c>
      <c r="CL1629">
        <v>0</v>
      </c>
      <c r="CM1629">
        <v>0</v>
      </c>
      <c r="CN1629">
        <v>0</v>
      </c>
      <c r="CO1629" s="17">
        <v>0</v>
      </c>
      <c r="CZ1629" s="33" t="s">
        <v>85</v>
      </c>
    </row>
    <row r="1630" spans="1:104" x14ac:dyDescent="0.25">
      <c r="A1630">
        <v>1629</v>
      </c>
      <c r="B1630">
        <v>104</v>
      </c>
      <c r="C1630" s="24" t="s">
        <v>119</v>
      </c>
      <c r="D1630" s="12">
        <v>11</v>
      </c>
      <c r="E1630" s="13">
        <v>0.5</v>
      </c>
      <c r="F1630" s="7">
        <f t="shared" ref="F1630:F1657" si="406">D1630/E1630</f>
        <v>22</v>
      </c>
      <c r="G1630" s="7">
        <f t="shared" si="401"/>
        <v>10.5</v>
      </c>
      <c r="H1630" s="15">
        <f t="shared" si="402"/>
        <v>11.5</v>
      </c>
      <c r="I1630" s="11">
        <f t="shared" si="403"/>
        <v>0.26240729788698813</v>
      </c>
      <c r="J1630" s="32">
        <f t="shared" si="404"/>
        <v>1.1927604449408553E-2</v>
      </c>
      <c r="K1630" s="32">
        <f t="shared" si="405"/>
        <v>83.839131674892727</v>
      </c>
      <c r="L1630" s="8">
        <v>1</v>
      </c>
      <c r="M1630" s="9">
        <v>0</v>
      </c>
      <c r="N1630" s="8">
        <v>0</v>
      </c>
      <c r="O1630" s="9">
        <v>0</v>
      </c>
      <c r="P1630" s="9">
        <v>0</v>
      </c>
      <c r="Q1630" s="9">
        <v>1</v>
      </c>
      <c r="R1630" s="9">
        <v>0</v>
      </c>
      <c r="S1630" s="8">
        <v>6558</v>
      </c>
      <c r="T1630" s="9">
        <v>12</v>
      </c>
      <c r="U1630" s="9">
        <f t="shared" ref="U1630:U1635" si="407">S1630-T1630-1</f>
        <v>6545</v>
      </c>
      <c r="V1630" s="9">
        <f t="shared" si="395"/>
        <v>17</v>
      </c>
      <c r="W1630" s="7">
        <v>12.086</v>
      </c>
      <c r="X1630" s="7">
        <f t="shared" ref="X1630:X1657" si="408">BL1630-W1630-6</f>
        <v>24.353999999999999</v>
      </c>
      <c r="Y1630" s="9">
        <v>1</v>
      </c>
      <c r="Z1630" s="9">
        <v>0</v>
      </c>
      <c r="AA1630" s="9">
        <v>0</v>
      </c>
      <c r="AB1630" s="9">
        <v>0</v>
      </c>
      <c r="AC1630" s="9">
        <v>0</v>
      </c>
      <c r="AD1630" s="29">
        <v>1</v>
      </c>
      <c r="AE1630" s="9">
        <v>0</v>
      </c>
      <c r="AF1630" s="9">
        <v>1</v>
      </c>
      <c r="AG1630" s="29">
        <v>0</v>
      </c>
      <c r="AH1630" s="9">
        <v>0</v>
      </c>
      <c r="AI1630" s="29">
        <v>1</v>
      </c>
      <c r="AJ1630" s="20">
        <v>2003</v>
      </c>
      <c r="AK1630" s="32" t="s">
        <v>98</v>
      </c>
      <c r="AL1630" s="32" t="s">
        <v>98</v>
      </c>
      <c r="AM1630" s="32" t="s">
        <v>98</v>
      </c>
      <c r="AN1630" s="42" t="s">
        <v>98</v>
      </c>
      <c r="AO1630" s="41" t="s">
        <v>98</v>
      </c>
      <c r="AP1630" s="17" t="s">
        <v>98</v>
      </c>
      <c r="AQ1630" s="32">
        <v>0.48399999999999999</v>
      </c>
      <c r="AR1630" s="39">
        <v>0.51600000000000001</v>
      </c>
      <c r="AS1630" s="38" t="s">
        <v>98</v>
      </c>
      <c r="AT1630" s="39" t="s">
        <v>98</v>
      </c>
      <c r="AV1630" s="17"/>
      <c r="AW1630" t="s">
        <v>98</v>
      </c>
      <c r="AX1630" s="17" t="s">
        <v>98</v>
      </c>
      <c r="AY1630" s="17" t="s">
        <v>2</v>
      </c>
      <c r="BF1630" s="17"/>
      <c r="BI1630" s="17"/>
      <c r="BL1630" s="24">
        <v>42.44</v>
      </c>
      <c r="BM1630">
        <v>1</v>
      </c>
      <c r="BN1630">
        <v>0</v>
      </c>
      <c r="BO1630">
        <v>0</v>
      </c>
      <c r="BP1630">
        <v>0</v>
      </c>
      <c r="BQ1630">
        <v>0</v>
      </c>
      <c r="BR1630">
        <v>0</v>
      </c>
      <c r="BS1630">
        <v>0</v>
      </c>
      <c r="BT1630" s="17">
        <v>0</v>
      </c>
      <c r="BU1630">
        <v>0</v>
      </c>
      <c r="BV1630">
        <v>0</v>
      </c>
      <c r="BW1630">
        <v>1</v>
      </c>
      <c r="BX1630" s="17">
        <v>0</v>
      </c>
      <c r="BY1630">
        <v>0</v>
      </c>
      <c r="BZ1630">
        <v>0</v>
      </c>
      <c r="CA1630">
        <v>0</v>
      </c>
      <c r="CB1630">
        <v>0</v>
      </c>
      <c r="CC1630" s="17">
        <v>0</v>
      </c>
      <c r="CD1630">
        <v>0</v>
      </c>
      <c r="CE1630">
        <v>0</v>
      </c>
      <c r="CF1630">
        <v>0</v>
      </c>
      <c r="CG1630">
        <v>0</v>
      </c>
      <c r="CH1630">
        <v>0</v>
      </c>
      <c r="CI1630">
        <v>0</v>
      </c>
      <c r="CJ1630">
        <v>1</v>
      </c>
      <c r="CK1630">
        <v>1</v>
      </c>
      <c r="CL1630">
        <v>0</v>
      </c>
      <c r="CM1630">
        <v>0</v>
      </c>
      <c r="CN1630">
        <v>0</v>
      </c>
      <c r="CO1630" s="17">
        <v>0</v>
      </c>
      <c r="CZ1630" s="33" t="s">
        <v>85</v>
      </c>
    </row>
    <row r="1631" spans="1:104" x14ac:dyDescent="0.25">
      <c r="A1631">
        <v>1630</v>
      </c>
      <c r="B1631">
        <v>104</v>
      </c>
      <c r="C1631" s="24" t="s">
        <v>119</v>
      </c>
      <c r="D1631" s="12">
        <v>13</v>
      </c>
      <c r="E1631" s="13">
        <v>0.5</v>
      </c>
      <c r="F1631" s="7">
        <f t="shared" si="406"/>
        <v>26</v>
      </c>
      <c r="G1631" s="7">
        <f t="shared" si="401"/>
        <v>12.5</v>
      </c>
      <c r="H1631" s="15">
        <f t="shared" si="402"/>
        <v>13.5</v>
      </c>
      <c r="I1631" s="11">
        <f t="shared" si="403"/>
        <v>0.29300541241475969</v>
      </c>
      <c r="J1631" s="32">
        <f t="shared" si="404"/>
        <v>1.1269438939029219E-2</v>
      </c>
      <c r="K1631" s="32">
        <f t="shared" si="405"/>
        <v>88.735562205916068</v>
      </c>
      <c r="L1631" s="8">
        <v>1</v>
      </c>
      <c r="M1631" s="9">
        <v>0</v>
      </c>
      <c r="N1631" s="8">
        <v>0</v>
      </c>
      <c r="O1631" s="9">
        <v>0</v>
      </c>
      <c r="P1631" s="9">
        <v>0</v>
      </c>
      <c r="Q1631" s="9">
        <v>1</v>
      </c>
      <c r="R1631" s="9">
        <v>0</v>
      </c>
      <c r="S1631" s="8">
        <v>7211</v>
      </c>
      <c r="T1631" s="9">
        <v>12</v>
      </c>
      <c r="U1631" s="9">
        <f t="shared" si="407"/>
        <v>7198</v>
      </c>
      <c r="V1631" s="9">
        <f t="shared" si="395"/>
        <v>17</v>
      </c>
      <c r="W1631" s="7">
        <v>12.086</v>
      </c>
      <c r="X1631" s="7">
        <f t="shared" si="408"/>
        <v>24.353999999999999</v>
      </c>
      <c r="Y1631" s="9">
        <v>1</v>
      </c>
      <c r="Z1631" s="9">
        <v>0</v>
      </c>
      <c r="AA1631" s="9">
        <v>0</v>
      </c>
      <c r="AB1631" s="9">
        <v>0</v>
      </c>
      <c r="AC1631" s="9">
        <v>0</v>
      </c>
      <c r="AD1631" s="29">
        <v>1</v>
      </c>
      <c r="AE1631" s="9">
        <v>0</v>
      </c>
      <c r="AF1631" s="9">
        <v>1</v>
      </c>
      <c r="AG1631" s="29">
        <v>0</v>
      </c>
      <c r="AH1631" s="9">
        <v>0</v>
      </c>
      <c r="AI1631" s="29">
        <v>1</v>
      </c>
      <c r="AJ1631" s="20">
        <v>2003</v>
      </c>
      <c r="AK1631" s="32" t="s">
        <v>98</v>
      </c>
      <c r="AL1631" s="32" t="s">
        <v>98</v>
      </c>
      <c r="AM1631" s="32" t="s">
        <v>98</v>
      </c>
      <c r="AN1631" s="42" t="s">
        <v>98</v>
      </c>
      <c r="AO1631" s="41" t="s">
        <v>98</v>
      </c>
      <c r="AP1631" s="17" t="s">
        <v>98</v>
      </c>
      <c r="AQ1631" s="32">
        <v>0.48399999999999999</v>
      </c>
      <c r="AR1631" s="39">
        <v>0.51600000000000001</v>
      </c>
      <c r="AS1631" s="38" t="s">
        <v>98</v>
      </c>
      <c r="AT1631" s="39" t="s">
        <v>98</v>
      </c>
      <c r="AV1631" s="17"/>
      <c r="AW1631" t="s">
        <v>98</v>
      </c>
      <c r="AX1631" s="17" t="s">
        <v>98</v>
      </c>
      <c r="AY1631" s="17" t="s">
        <v>2</v>
      </c>
      <c r="BF1631" s="17"/>
      <c r="BI1631" s="17"/>
      <c r="BL1631" s="24">
        <v>42.44</v>
      </c>
      <c r="BM1631">
        <v>1</v>
      </c>
      <c r="BN1631">
        <v>0</v>
      </c>
      <c r="BO1631">
        <v>0</v>
      </c>
      <c r="BP1631">
        <v>0</v>
      </c>
      <c r="BQ1631">
        <v>0</v>
      </c>
      <c r="BR1631">
        <v>0</v>
      </c>
      <c r="BS1631">
        <v>0</v>
      </c>
      <c r="BT1631" s="17">
        <v>0</v>
      </c>
      <c r="BU1631">
        <v>0</v>
      </c>
      <c r="BV1631">
        <v>0</v>
      </c>
      <c r="BW1631">
        <v>1</v>
      </c>
      <c r="BX1631" s="17">
        <v>0</v>
      </c>
      <c r="BY1631">
        <v>0</v>
      </c>
      <c r="BZ1631">
        <v>0</v>
      </c>
      <c r="CA1631">
        <v>0</v>
      </c>
      <c r="CB1631">
        <v>0</v>
      </c>
      <c r="CC1631" s="17">
        <v>0</v>
      </c>
      <c r="CD1631">
        <v>0</v>
      </c>
      <c r="CE1631">
        <v>0</v>
      </c>
      <c r="CF1631">
        <v>0</v>
      </c>
      <c r="CG1631">
        <v>0</v>
      </c>
      <c r="CH1631">
        <v>0</v>
      </c>
      <c r="CI1631">
        <v>0</v>
      </c>
      <c r="CJ1631">
        <v>1</v>
      </c>
      <c r="CK1631">
        <v>1</v>
      </c>
      <c r="CL1631">
        <v>0</v>
      </c>
      <c r="CM1631">
        <v>0</v>
      </c>
      <c r="CN1631">
        <v>0</v>
      </c>
      <c r="CO1631" s="17">
        <v>0</v>
      </c>
      <c r="CZ1631" s="33" t="s">
        <v>85</v>
      </c>
    </row>
    <row r="1632" spans="1:104" x14ac:dyDescent="0.25">
      <c r="A1632">
        <v>1631</v>
      </c>
      <c r="B1632">
        <v>104</v>
      </c>
      <c r="C1632" s="24" t="s">
        <v>119</v>
      </c>
      <c r="D1632" s="12">
        <v>11.2</v>
      </c>
      <c r="E1632" s="13">
        <v>0.5</v>
      </c>
      <c r="F1632" s="7">
        <f t="shared" si="406"/>
        <v>22.4</v>
      </c>
      <c r="G1632" s="7">
        <f t="shared" si="401"/>
        <v>10.7</v>
      </c>
      <c r="H1632" s="15">
        <f t="shared" si="402"/>
        <v>11.7</v>
      </c>
      <c r="I1632" s="11">
        <f t="shared" si="403"/>
        <v>0.25527566962271336</v>
      </c>
      <c r="J1632" s="32">
        <f t="shared" si="404"/>
        <v>1.1396235251013992E-2</v>
      </c>
      <c r="K1632" s="32">
        <f t="shared" si="405"/>
        <v>87.748276336347473</v>
      </c>
      <c r="L1632" s="8">
        <v>1</v>
      </c>
      <c r="M1632" s="9">
        <v>0</v>
      </c>
      <c r="N1632" s="8">
        <v>0</v>
      </c>
      <c r="O1632" s="9">
        <v>0</v>
      </c>
      <c r="P1632" s="9">
        <v>0</v>
      </c>
      <c r="Q1632" s="9">
        <v>1</v>
      </c>
      <c r="R1632" s="9">
        <v>0</v>
      </c>
      <c r="S1632" s="8">
        <v>7211</v>
      </c>
      <c r="T1632" s="9">
        <v>12</v>
      </c>
      <c r="U1632" s="9">
        <f t="shared" si="407"/>
        <v>7198</v>
      </c>
      <c r="V1632" s="9">
        <f t="shared" si="395"/>
        <v>17</v>
      </c>
      <c r="W1632" s="7">
        <v>12.086</v>
      </c>
      <c r="X1632" s="7">
        <f t="shared" si="408"/>
        <v>24.353999999999999</v>
      </c>
      <c r="Y1632" s="9">
        <v>1</v>
      </c>
      <c r="Z1632" s="9">
        <v>0</v>
      </c>
      <c r="AA1632" s="9">
        <v>0</v>
      </c>
      <c r="AB1632" s="9">
        <v>0</v>
      </c>
      <c r="AC1632" s="9">
        <v>0</v>
      </c>
      <c r="AD1632" s="29">
        <v>1</v>
      </c>
      <c r="AE1632" s="9">
        <v>0</v>
      </c>
      <c r="AF1632" s="9">
        <v>1</v>
      </c>
      <c r="AG1632" s="29">
        <v>0</v>
      </c>
      <c r="AH1632" s="9">
        <v>0</v>
      </c>
      <c r="AI1632" s="29">
        <v>1</v>
      </c>
      <c r="AJ1632" s="20">
        <v>2003</v>
      </c>
      <c r="AK1632" s="32" t="s">
        <v>98</v>
      </c>
      <c r="AL1632" s="32" t="s">
        <v>98</v>
      </c>
      <c r="AM1632" s="32" t="s">
        <v>98</v>
      </c>
      <c r="AN1632" s="42" t="s">
        <v>98</v>
      </c>
      <c r="AO1632" s="41" t="s">
        <v>98</v>
      </c>
      <c r="AP1632" s="17" t="s">
        <v>98</v>
      </c>
      <c r="AQ1632" s="32">
        <v>0.48399999999999999</v>
      </c>
      <c r="AR1632" s="39">
        <v>0.51600000000000001</v>
      </c>
      <c r="AS1632" s="38" t="s">
        <v>98</v>
      </c>
      <c r="AT1632" s="39" t="s">
        <v>98</v>
      </c>
      <c r="AV1632" s="17"/>
      <c r="AW1632" t="s">
        <v>98</v>
      </c>
      <c r="AX1632" s="17" t="s">
        <v>98</v>
      </c>
      <c r="AY1632" s="17" t="s">
        <v>2</v>
      </c>
      <c r="BF1632" s="17"/>
      <c r="BI1632" s="17"/>
      <c r="BL1632" s="24">
        <v>42.44</v>
      </c>
      <c r="BM1632">
        <v>1</v>
      </c>
      <c r="BN1632">
        <v>0</v>
      </c>
      <c r="BO1632">
        <v>0</v>
      </c>
      <c r="BP1632">
        <v>0</v>
      </c>
      <c r="BQ1632">
        <v>0</v>
      </c>
      <c r="BR1632">
        <v>0</v>
      </c>
      <c r="BS1632">
        <v>0</v>
      </c>
      <c r="BT1632" s="17">
        <v>0</v>
      </c>
      <c r="BU1632">
        <v>0</v>
      </c>
      <c r="BV1632">
        <v>0</v>
      </c>
      <c r="BW1632">
        <v>1</v>
      </c>
      <c r="BX1632" s="17">
        <v>0</v>
      </c>
      <c r="BY1632">
        <v>0</v>
      </c>
      <c r="BZ1632">
        <v>0</v>
      </c>
      <c r="CA1632">
        <v>0</v>
      </c>
      <c r="CB1632">
        <v>0</v>
      </c>
      <c r="CC1632" s="17">
        <v>0</v>
      </c>
      <c r="CD1632">
        <v>0</v>
      </c>
      <c r="CE1632">
        <v>0</v>
      </c>
      <c r="CF1632">
        <v>0</v>
      </c>
      <c r="CG1632">
        <v>0</v>
      </c>
      <c r="CH1632">
        <v>0</v>
      </c>
      <c r="CI1632">
        <v>0</v>
      </c>
      <c r="CJ1632">
        <v>1</v>
      </c>
      <c r="CK1632">
        <v>1</v>
      </c>
      <c r="CL1632">
        <v>0</v>
      </c>
      <c r="CM1632">
        <v>0</v>
      </c>
      <c r="CN1632">
        <v>0</v>
      </c>
      <c r="CO1632" s="17">
        <v>0</v>
      </c>
      <c r="CZ1632" s="33" t="s">
        <v>85</v>
      </c>
    </row>
    <row r="1633" spans="1:104" x14ac:dyDescent="0.25">
      <c r="A1633">
        <v>1632</v>
      </c>
      <c r="B1633">
        <v>104</v>
      </c>
      <c r="C1633" s="24" t="s">
        <v>119</v>
      </c>
      <c r="D1633" s="12">
        <v>9.9</v>
      </c>
      <c r="E1633" s="13">
        <v>0.5</v>
      </c>
      <c r="F1633" s="7">
        <f t="shared" si="406"/>
        <v>19.8</v>
      </c>
      <c r="G1633" s="7">
        <f t="shared" si="401"/>
        <v>9.4</v>
      </c>
      <c r="H1633" s="15">
        <f t="shared" si="402"/>
        <v>10.4</v>
      </c>
      <c r="I1633" s="11">
        <f t="shared" si="403"/>
        <v>0.2772000221760027</v>
      </c>
      <c r="J1633" s="32">
        <f t="shared" si="404"/>
        <v>1.4000001120000135E-2</v>
      </c>
      <c r="K1633" s="32">
        <f t="shared" si="405"/>
        <v>71.428565714285483</v>
      </c>
      <c r="L1633" s="8">
        <v>1</v>
      </c>
      <c r="M1633" s="9">
        <v>0</v>
      </c>
      <c r="N1633" s="8">
        <v>0</v>
      </c>
      <c r="O1633" s="9">
        <v>0</v>
      </c>
      <c r="P1633" s="9">
        <v>0</v>
      </c>
      <c r="Q1633" s="9">
        <v>1</v>
      </c>
      <c r="R1633" s="9">
        <v>0</v>
      </c>
      <c r="S1633" s="8">
        <v>4723</v>
      </c>
      <c r="T1633" s="9">
        <v>12</v>
      </c>
      <c r="U1633" s="9">
        <f t="shared" si="407"/>
        <v>4710</v>
      </c>
      <c r="V1633" s="9">
        <f t="shared" si="395"/>
        <v>17</v>
      </c>
      <c r="W1633" s="7">
        <v>12.086</v>
      </c>
      <c r="X1633" s="7">
        <f t="shared" si="408"/>
        <v>24.353999999999999</v>
      </c>
      <c r="Y1633" s="9">
        <v>1</v>
      </c>
      <c r="Z1633" s="9">
        <v>0</v>
      </c>
      <c r="AA1633" s="9">
        <v>0</v>
      </c>
      <c r="AB1633" s="9">
        <v>1</v>
      </c>
      <c r="AC1633" s="9">
        <v>0</v>
      </c>
      <c r="AD1633" s="29">
        <v>0</v>
      </c>
      <c r="AE1633" s="9">
        <v>0</v>
      </c>
      <c r="AF1633" s="9">
        <v>1</v>
      </c>
      <c r="AG1633" s="29">
        <v>0</v>
      </c>
      <c r="AH1633" s="9">
        <v>0</v>
      </c>
      <c r="AI1633" s="29">
        <v>1</v>
      </c>
      <c r="AJ1633" s="20">
        <v>2003</v>
      </c>
      <c r="AK1633" s="32" t="s">
        <v>98</v>
      </c>
      <c r="AL1633" s="32" t="s">
        <v>98</v>
      </c>
      <c r="AM1633" s="32" t="s">
        <v>98</v>
      </c>
      <c r="AN1633" s="42" t="s">
        <v>98</v>
      </c>
      <c r="AO1633" s="41" t="s">
        <v>98</v>
      </c>
      <c r="AP1633" s="17" t="s">
        <v>98</v>
      </c>
      <c r="AQ1633" s="32">
        <v>0.48399999999999999</v>
      </c>
      <c r="AR1633" s="39">
        <v>0.51600000000000001</v>
      </c>
      <c r="AS1633" s="38" t="s">
        <v>98</v>
      </c>
      <c r="AT1633" s="39" t="s">
        <v>98</v>
      </c>
      <c r="AV1633" s="17"/>
      <c r="AW1633" t="s">
        <v>98</v>
      </c>
      <c r="AX1633" s="17" t="s">
        <v>98</v>
      </c>
      <c r="AY1633" s="17" t="s">
        <v>2</v>
      </c>
      <c r="BF1633" s="17"/>
      <c r="BI1633" s="17"/>
      <c r="BL1633" s="24">
        <v>42.44</v>
      </c>
      <c r="BM1633">
        <v>1</v>
      </c>
      <c r="BN1633">
        <v>0</v>
      </c>
      <c r="BO1633">
        <v>0</v>
      </c>
      <c r="BP1633">
        <v>0</v>
      </c>
      <c r="BQ1633">
        <v>0</v>
      </c>
      <c r="BR1633">
        <v>0</v>
      </c>
      <c r="BS1633">
        <v>0</v>
      </c>
      <c r="BT1633" s="17">
        <v>0</v>
      </c>
      <c r="BU1633">
        <v>0</v>
      </c>
      <c r="BV1633">
        <v>0</v>
      </c>
      <c r="BW1633">
        <v>1</v>
      </c>
      <c r="BX1633" s="17">
        <v>0</v>
      </c>
      <c r="BY1633">
        <v>0</v>
      </c>
      <c r="BZ1633">
        <v>0</v>
      </c>
      <c r="CA1633">
        <v>0</v>
      </c>
      <c r="CB1633">
        <v>0</v>
      </c>
      <c r="CC1633" s="17">
        <v>0</v>
      </c>
      <c r="CD1633">
        <v>0</v>
      </c>
      <c r="CE1633">
        <v>0</v>
      </c>
      <c r="CF1633">
        <v>0</v>
      </c>
      <c r="CG1633">
        <v>0</v>
      </c>
      <c r="CH1633">
        <v>0</v>
      </c>
      <c r="CI1633">
        <v>0</v>
      </c>
      <c r="CJ1633">
        <v>1</v>
      </c>
      <c r="CK1633">
        <v>1</v>
      </c>
      <c r="CL1633">
        <v>0</v>
      </c>
      <c r="CM1633">
        <v>0</v>
      </c>
      <c r="CN1633">
        <v>0</v>
      </c>
      <c r="CO1633" s="17">
        <v>0</v>
      </c>
      <c r="CZ1633" s="33" t="s">
        <v>85</v>
      </c>
    </row>
    <row r="1634" spans="1:104" x14ac:dyDescent="0.25">
      <c r="A1634">
        <v>1633</v>
      </c>
      <c r="B1634">
        <v>104</v>
      </c>
      <c r="C1634" s="24" t="s">
        <v>119</v>
      </c>
      <c r="D1634" s="12">
        <v>8</v>
      </c>
      <c r="E1634" s="13">
        <v>0.3</v>
      </c>
      <c r="F1634" s="7">
        <f t="shared" si="406"/>
        <v>26.666666666666668</v>
      </c>
      <c r="G1634" s="7">
        <f t="shared" si="401"/>
        <v>7.7</v>
      </c>
      <c r="H1634" s="15">
        <f t="shared" si="402"/>
        <v>8.3000000000000007</v>
      </c>
      <c r="I1634" s="11">
        <f t="shared" si="403"/>
        <v>0.36315273213871846</v>
      </c>
      <c r="J1634" s="32">
        <f t="shared" si="404"/>
        <v>1.361822745520194E-2</v>
      </c>
      <c r="K1634" s="32">
        <f t="shared" si="405"/>
        <v>73.430995574832778</v>
      </c>
      <c r="L1634" s="8">
        <v>1</v>
      </c>
      <c r="M1634" s="9">
        <v>0</v>
      </c>
      <c r="N1634" s="8">
        <v>0</v>
      </c>
      <c r="O1634" s="9">
        <v>0</v>
      </c>
      <c r="P1634" s="9">
        <v>0</v>
      </c>
      <c r="Q1634" s="9">
        <v>1</v>
      </c>
      <c r="R1634" s="9">
        <v>0</v>
      </c>
      <c r="S1634" s="8">
        <v>4694</v>
      </c>
      <c r="T1634" s="9">
        <v>12</v>
      </c>
      <c r="U1634" s="9">
        <f t="shared" si="407"/>
        <v>4681</v>
      </c>
      <c r="V1634" s="9">
        <f t="shared" si="395"/>
        <v>17</v>
      </c>
      <c r="W1634" s="7">
        <v>12.086</v>
      </c>
      <c r="X1634" s="7">
        <f t="shared" si="408"/>
        <v>24.353999999999999</v>
      </c>
      <c r="Y1634" s="9">
        <v>1</v>
      </c>
      <c r="Z1634" s="9">
        <v>0</v>
      </c>
      <c r="AA1634" s="9">
        <v>1</v>
      </c>
      <c r="AB1634" s="9">
        <v>0</v>
      </c>
      <c r="AC1634" s="9">
        <v>0</v>
      </c>
      <c r="AD1634" s="29">
        <v>0</v>
      </c>
      <c r="AE1634" s="9">
        <v>0</v>
      </c>
      <c r="AF1634" s="9">
        <v>1</v>
      </c>
      <c r="AG1634" s="29">
        <v>0</v>
      </c>
      <c r="AH1634" s="9">
        <v>0</v>
      </c>
      <c r="AI1634" s="29">
        <v>1</v>
      </c>
      <c r="AJ1634" s="20">
        <v>2003</v>
      </c>
      <c r="AK1634" s="32" t="s">
        <v>98</v>
      </c>
      <c r="AL1634" s="32" t="s">
        <v>98</v>
      </c>
      <c r="AM1634" s="32" t="s">
        <v>98</v>
      </c>
      <c r="AN1634" s="42" t="s">
        <v>98</v>
      </c>
      <c r="AO1634" s="41" t="s">
        <v>98</v>
      </c>
      <c r="AP1634" s="17" t="s">
        <v>98</v>
      </c>
      <c r="AQ1634" s="32">
        <v>0.48399999999999999</v>
      </c>
      <c r="AR1634" s="39">
        <v>0.51600000000000001</v>
      </c>
      <c r="AS1634" s="38" t="s">
        <v>98</v>
      </c>
      <c r="AT1634" s="39" t="s">
        <v>98</v>
      </c>
      <c r="AV1634" s="17"/>
      <c r="AW1634" t="s">
        <v>98</v>
      </c>
      <c r="AX1634" s="17" t="s">
        <v>98</v>
      </c>
      <c r="AY1634" s="17" t="s">
        <v>2</v>
      </c>
      <c r="BF1634" s="17"/>
      <c r="BI1634" s="17"/>
      <c r="BL1634" s="24">
        <v>42.44</v>
      </c>
      <c r="BM1634">
        <v>1</v>
      </c>
      <c r="BN1634">
        <v>0</v>
      </c>
      <c r="BO1634">
        <v>0</v>
      </c>
      <c r="BP1634">
        <v>0</v>
      </c>
      <c r="BQ1634">
        <v>0</v>
      </c>
      <c r="BR1634">
        <v>0</v>
      </c>
      <c r="BS1634">
        <v>0</v>
      </c>
      <c r="BT1634" s="17">
        <v>0</v>
      </c>
      <c r="BU1634">
        <v>0</v>
      </c>
      <c r="BV1634">
        <v>0</v>
      </c>
      <c r="BW1634">
        <v>1</v>
      </c>
      <c r="BX1634" s="17">
        <v>0</v>
      </c>
      <c r="BY1634">
        <v>0</v>
      </c>
      <c r="BZ1634">
        <v>0</v>
      </c>
      <c r="CA1634">
        <v>0</v>
      </c>
      <c r="CB1634">
        <v>0</v>
      </c>
      <c r="CC1634" s="17">
        <v>0</v>
      </c>
      <c r="CD1634">
        <v>0</v>
      </c>
      <c r="CE1634">
        <v>0</v>
      </c>
      <c r="CF1634">
        <v>0</v>
      </c>
      <c r="CG1634">
        <v>0</v>
      </c>
      <c r="CH1634">
        <v>0</v>
      </c>
      <c r="CI1634">
        <v>0</v>
      </c>
      <c r="CJ1634">
        <v>1</v>
      </c>
      <c r="CK1634">
        <v>1</v>
      </c>
      <c r="CL1634">
        <v>0</v>
      </c>
      <c r="CM1634">
        <v>0</v>
      </c>
      <c r="CN1634">
        <v>0</v>
      </c>
      <c r="CO1634" s="17">
        <v>0</v>
      </c>
      <c r="CZ1634" s="33" t="s">
        <v>85</v>
      </c>
    </row>
    <row r="1635" spans="1:104" x14ac:dyDescent="0.25">
      <c r="A1635">
        <v>1634</v>
      </c>
      <c r="B1635">
        <v>104</v>
      </c>
      <c r="C1635" s="24" t="s">
        <v>119</v>
      </c>
      <c r="D1635" s="12">
        <v>10.1</v>
      </c>
      <c r="E1635" s="13">
        <v>0.5</v>
      </c>
      <c r="F1635" s="7">
        <f t="shared" si="406"/>
        <v>20.2</v>
      </c>
      <c r="G1635" s="7">
        <f t="shared" si="401"/>
        <v>9.6</v>
      </c>
      <c r="H1635" s="15">
        <f t="shared" si="402"/>
        <v>10.6</v>
      </c>
      <c r="I1635" s="11">
        <f t="shared" si="403"/>
        <v>0.24057781651757557</v>
      </c>
      <c r="J1635" s="32">
        <f t="shared" si="404"/>
        <v>1.1909792896909681E-2</v>
      </c>
      <c r="K1635" s="32">
        <f t="shared" si="405"/>
        <v>83.964516314929128</v>
      </c>
      <c r="L1635" s="8">
        <v>1</v>
      </c>
      <c r="M1635" s="9">
        <v>0</v>
      </c>
      <c r="N1635" s="8">
        <v>0</v>
      </c>
      <c r="O1635" s="9">
        <v>0</v>
      </c>
      <c r="P1635" s="9">
        <v>0</v>
      </c>
      <c r="Q1635" s="9">
        <v>1</v>
      </c>
      <c r="R1635" s="9">
        <v>0</v>
      </c>
      <c r="S1635" s="8">
        <v>6658</v>
      </c>
      <c r="T1635" s="9">
        <v>15</v>
      </c>
      <c r="U1635" s="9">
        <f t="shared" si="407"/>
        <v>6642</v>
      </c>
      <c r="V1635" s="9">
        <f t="shared" si="395"/>
        <v>17</v>
      </c>
      <c r="W1635" s="7">
        <v>12.086</v>
      </c>
      <c r="X1635" s="7">
        <f t="shared" si="408"/>
        <v>24.353999999999999</v>
      </c>
      <c r="Y1635" s="9">
        <v>1</v>
      </c>
      <c r="Z1635" s="9">
        <v>0</v>
      </c>
      <c r="AA1635" s="9">
        <v>0</v>
      </c>
      <c r="AB1635" s="9">
        <v>0</v>
      </c>
      <c r="AC1635" s="9">
        <v>0</v>
      </c>
      <c r="AD1635" s="29">
        <v>1</v>
      </c>
      <c r="AE1635" s="9">
        <v>0</v>
      </c>
      <c r="AF1635" s="9">
        <v>1</v>
      </c>
      <c r="AG1635" s="29">
        <v>0</v>
      </c>
      <c r="AH1635" s="9">
        <v>0</v>
      </c>
      <c r="AI1635" s="29">
        <v>1</v>
      </c>
      <c r="AJ1635" s="20">
        <v>2003</v>
      </c>
      <c r="AK1635" s="32" t="s">
        <v>98</v>
      </c>
      <c r="AL1635" s="32" t="s">
        <v>98</v>
      </c>
      <c r="AM1635" s="32" t="s">
        <v>98</v>
      </c>
      <c r="AN1635" s="42" t="s">
        <v>98</v>
      </c>
      <c r="AO1635" s="41" t="s">
        <v>98</v>
      </c>
      <c r="AP1635" s="17" t="s">
        <v>98</v>
      </c>
      <c r="AQ1635" s="32">
        <v>0.48399999999999999</v>
      </c>
      <c r="AR1635" s="39">
        <v>0.51600000000000001</v>
      </c>
      <c r="AS1635" s="38" t="s">
        <v>98</v>
      </c>
      <c r="AT1635" s="39" t="s">
        <v>98</v>
      </c>
      <c r="AV1635" s="17"/>
      <c r="AW1635" t="s">
        <v>98</v>
      </c>
      <c r="AX1635" s="17" t="s">
        <v>98</v>
      </c>
      <c r="AY1635" s="17" t="s">
        <v>2</v>
      </c>
      <c r="BF1635" s="17"/>
      <c r="BI1635" s="17"/>
      <c r="BL1635" s="24">
        <v>42.44</v>
      </c>
      <c r="BM1635">
        <v>1</v>
      </c>
      <c r="BN1635">
        <v>0</v>
      </c>
      <c r="BO1635">
        <v>0</v>
      </c>
      <c r="BP1635">
        <v>0</v>
      </c>
      <c r="BQ1635">
        <v>0</v>
      </c>
      <c r="BR1635">
        <v>0</v>
      </c>
      <c r="BS1635">
        <v>0</v>
      </c>
      <c r="BT1635" s="17">
        <v>0</v>
      </c>
      <c r="BU1635">
        <v>0</v>
      </c>
      <c r="BV1635">
        <v>0</v>
      </c>
      <c r="BW1635">
        <v>1</v>
      </c>
      <c r="BX1635" s="17">
        <v>0</v>
      </c>
      <c r="BY1635">
        <v>0</v>
      </c>
      <c r="BZ1635">
        <v>0</v>
      </c>
      <c r="CA1635">
        <v>0</v>
      </c>
      <c r="CB1635">
        <v>0</v>
      </c>
      <c r="CC1635" s="17">
        <v>0</v>
      </c>
      <c r="CD1635">
        <v>0</v>
      </c>
      <c r="CE1635">
        <v>0</v>
      </c>
      <c r="CF1635">
        <v>0</v>
      </c>
      <c r="CG1635">
        <v>0</v>
      </c>
      <c r="CH1635">
        <v>0</v>
      </c>
      <c r="CI1635">
        <v>0</v>
      </c>
      <c r="CJ1635">
        <v>1</v>
      </c>
      <c r="CK1635">
        <v>1</v>
      </c>
      <c r="CL1635">
        <v>0</v>
      </c>
      <c r="CM1635">
        <v>0</v>
      </c>
      <c r="CN1635">
        <v>0</v>
      </c>
      <c r="CO1635" s="17">
        <v>0</v>
      </c>
      <c r="CZ1635" s="33" t="s">
        <v>85</v>
      </c>
    </row>
    <row r="1636" spans="1:104" x14ac:dyDescent="0.25">
      <c r="A1636">
        <v>1635</v>
      </c>
      <c r="B1636">
        <v>104</v>
      </c>
      <c r="C1636" s="24" t="s">
        <v>119</v>
      </c>
      <c r="D1636" s="12">
        <v>8.8000000000000007</v>
      </c>
      <c r="E1636" s="13">
        <v>0.4</v>
      </c>
      <c r="F1636" s="7">
        <f t="shared" si="406"/>
        <v>22</v>
      </c>
      <c r="G1636" s="7">
        <f t="shared" si="401"/>
        <v>8.4</v>
      </c>
      <c r="H1636" s="15">
        <f t="shared" si="402"/>
        <v>9.2000000000000011</v>
      </c>
      <c r="I1636" s="11">
        <f t="shared" si="403"/>
        <v>0.26061521806843457</v>
      </c>
      <c r="J1636" s="32">
        <f t="shared" si="404"/>
        <v>1.1846146275837934E-2</v>
      </c>
      <c r="K1636" s="32">
        <f t="shared" si="405"/>
        <v>84.415638361621134</v>
      </c>
      <c r="L1636" s="8">
        <v>1</v>
      </c>
      <c r="M1636" s="9">
        <v>0</v>
      </c>
      <c r="N1636" s="8">
        <v>0</v>
      </c>
      <c r="O1636" s="9">
        <v>0</v>
      </c>
      <c r="P1636" s="9">
        <v>0</v>
      </c>
      <c r="Q1636" s="9">
        <v>1</v>
      </c>
      <c r="R1636" s="9">
        <v>0</v>
      </c>
      <c r="S1636" s="8">
        <v>6658</v>
      </c>
      <c r="T1636" s="9">
        <v>15</v>
      </c>
      <c r="U1636" s="9">
        <f t="shared" ref="U1636:U1641" si="409">S1636-T1636-1</f>
        <v>6642</v>
      </c>
      <c r="V1636" s="9">
        <f t="shared" si="395"/>
        <v>17</v>
      </c>
      <c r="W1636" s="7">
        <v>12.086</v>
      </c>
      <c r="X1636" s="7">
        <f t="shared" si="408"/>
        <v>24.353999999999999</v>
      </c>
      <c r="Y1636" s="9">
        <v>1</v>
      </c>
      <c r="Z1636" s="9">
        <v>0</v>
      </c>
      <c r="AA1636" s="9">
        <v>0</v>
      </c>
      <c r="AB1636" s="9">
        <v>0</v>
      </c>
      <c r="AC1636" s="9">
        <v>0</v>
      </c>
      <c r="AD1636" s="29">
        <v>1</v>
      </c>
      <c r="AE1636" s="9">
        <v>0</v>
      </c>
      <c r="AF1636" s="9">
        <v>1</v>
      </c>
      <c r="AG1636" s="29">
        <v>0</v>
      </c>
      <c r="AH1636" s="9">
        <v>0</v>
      </c>
      <c r="AI1636" s="29">
        <v>1</v>
      </c>
      <c r="AJ1636" s="20">
        <v>2003</v>
      </c>
      <c r="AK1636" s="32" t="s">
        <v>98</v>
      </c>
      <c r="AL1636" s="32" t="s">
        <v>98</v>
      </c>
      <c r="AM1636" s="32" t="s">
        <v>98</v>
      </c>
      <c r="AN1636" s="42" t="s">
        <v>98</v>
      </c>
      <c r="AO1636" s="41" t="s">
        <v>98</v>
      </c>
      <c r="AP1636" s="17" t="s">
        <v>98</v>
      </c>
      <c r="AQ1636" s="32">
        <v>0.48399999999999999</v>
      </c>
      <c r="AR1636" s="39">
        <v>0.51600000000000001</v>
      </c>
      <c r="AS1636" s="38" t="s">
        <v>98</v>
      </c>
      <c r="AT1636" s="39" t="s">
        <v>98</v>
      </c>
      <c r="AV1636" s="17"/>
      <c r="AW1636" t="s">
        <v>98</v>
      </c>
      <c r="AX1636" s="17" t="s">
        <v>98</v>
      </c>
      <c r="AY1636" s="17" t="s">
        <v>2</v>
      </c>
      <c r="BF1636" s="17"/>
      <c r="BI1636" s="17"/>
      <c r="BL1636" s="24">
        <v>42.44</v>
      </c>
      <c r="BM1636">
        <v>1</v>
      </c>
      <c r="BN1636">
        <v>0</v>
      </c>
      <c r="BO1636">
        <v>0</v>
      </c>
      <c r="BP1636">
        <v>0</v>
      </c>
      <c r="BQ1636">
        <v>0</v>
      </c>
      <c r="BR1636">
        <v>0</v>
      </c>
      <c r="BS1636">
        <v>0</v>
      </c>
      <c r="BT1636" s="17">
        <v>0</v>
      </c>
      <c r="BU1636">
        <v>0</v>
      </c>
      <c r="BV1636">
        <v>0</v>
      </c>
      <c r="BW1636">
        <v>1</v>
      </c>
      <c r="BX1636" s="17">
        <v>0</v>
      </c>
      <c r="BY1636">
        <v>0</v>
      </c>
      <c r="BZ1636">
        <v>0</v>
      </c>
      <c r="CA1636">
        <v>0</v>
      </c>
      <c r="CB1636">
        <v>0</v>
      </c>
      <c r="CC1636" s="17">
        <v>0</v>
      </c>
      <c r="CD1636">
        <v>0</v>
      </c>
      <c r="CE1636">
        <v>0</v>
      </c>
      <c r="CF1636">
        <v>0</v>
      </c>
      <c r="CG1636">
        <v>0</v>
      </c>
      <c r="CH1636">
        <v>0</v>
      </c>
      <c r="CI1636">
        <v>0</v>
      </c>
      <c r="CJ1636">
        <v>1</v>
      </c>
      <c r="CK1636">
        <v>1</v>
      </c>
      <c r="CL1636">
        <v>0</v>
      </c>
      <c r="CM1636">
        <v>0</v>
      </c>
      <c r="CN1636">
        <v>0</v>
      </c>
      <c r="CO1636" s="17">
        <v>0</v>
      </c>
      <c r="CZ1636" s="33" t="s">
        <v>85</v>
      </c>
    </row>
    <row r="1637" spans="1:104" x14ac:dyDescent="0.25">
      <c r="A1637">
        <v>1636</v>
      </c>
      <c r="B1637">
        <v>104</v>
      </c>
      <c r="C1637" s="24" t="s">
        <v>119</v>
      </c>
      <c r="D1637" s="12">
        <v>9.8000000000000007</v>
      </c>
      <c r="E1637" s="13">
        <v>0.5</v>
      </c>
      <c r="F1637" s="7">
        <f t="shared" si="406"/>
        <v>19.600000000000001</v>
      </c>
      <c r="G1637" s="7">
        <f t="shared" si="401"/>
        <v>9.3000000000000007</v>
      </c>
      <c r="H1637" s="15">
        <f t="shared" si="402"/>
        <v>10.3</v>
      </c>
      <c r="I1637" s="11">
        <f t="shared" si="403"/>
        <v>0.22513630481090405</v>
      </c>
      <c r="J1637" s="32">
        <f t="shared" si="404"/>
        <v>1.1486546163821635E-2</v>
      </c>
      <c r="K1637" s="32">
        <f t="shared" si="405"/>
        <v>87.058371222990374</v>
      </c>
      <c r="L1637" s="8">
        <v>1</v>
      </c>
      <c r="M1637" s="9">
        <v>0</v>
      </c>
      <c r="N1637" s="8">
        <v>0</v>
      </c>
      <c r="O1637" s="9">
        <v>0</v>
      </c>
      <c r="P1637" s="9">
        <v>0</v>
      </c>
      <c r="Q1637" s="9">
        <v>1</v>
      </c>
      <c r="R1637" s="9">
        <v>0</v>
      </c>
      <c r="S1637" s="8">
        <v>7211</v>
      </c>
      <c r="T1637" s="9">
        <v>15</v>
      </c>
      <c r="U1637" s="9">
        <f t="shared" si="409"/>
        <v>7195</v>
      </c>
      <c r="V1637" s="9">
        <f t="shared" si="395"/>
        <v>17</v>
      </c>
      <c r="W1637" s="7">
        <v>12.086</v>
      </c>
      <c r="X1637" s="7">
        <f t="shared" si="408"/>
        <v>24.353999999999999</v>
      </c>
      <c r="Y1637" s="9">
        <v>1</v>
      </c>
      <c r="Z1637" s="9">
        <v>0</v>
      </c>
      <c r="AA1637" s="9">
        <v>0</v>
      </c>
      <c r="AB1637" s="9">
        <v>0</v>
      </c>
      <c r="AC1637" s="9">
        <v>0</v>
      </c>
      <c r="AD1637" s="29">
        <v>1</v>
      </c>
      <c r="AE1637" s="9">
        <v>0</v>
      </c>
      <c r="AF1637" s="9">
        <v>1</v>
      </c>
      <c r="AG1637" s="29">
        <v>0</v>
      </c>
      <c r="AH1637" s="9">
        <v>0</v>
      </c>
      <c r="AI1637" s="29">
        <v>1</v>
      </c>
      <c r="AJ1637" s="20">
        <v>2003</v>
      </c>
      <c r="AK1637" s="32" t="s">
        <v>98</v>
      </c>
      <c r="AL1637" s="32" t="s">
        <v>98</v>
      </c>
      <c r="AM1637" s="32" t="s">
        <v>98</v>
      </c>
      <c r="AN1637" s="42" t="s">
        <v>98</v>
      </c>
      <c r="AO1637" s="41" t="s">
        <v>98</v>
      </c>
      <c r="AP1637" s="17" t="s">
        <v>98</v>
      </c>
      <c r="AQ1637" s="32">
        <v>0.48399999999999999</v>
      </c>
      <c r="AR1637" s="39">
        <v>0.51600000000000001</v>
      </c>
      <c r="AS1637" s="38" t="s">
        <v>98</v>
      </c>
      <c r="AT1637" s="39" t="s">
        <v>98</v>
      </c>
      <c r="AV1637" s="17"/>
      <c r="AW1637" t="s">
        <v>98</v>
      </c>
      <c r="AX1637" s="17" t="s">
        <v>98</v>
      </c>
      <c r="AY1637" s="17" t="s">
        <v>2</v>
      </c>
      <c r="BF1637" s="17"/>
      <c r="BI1637" s="17"/>
      <c r="BL1637" s="24">
        <v>42.44</v>
      </c>
      <c r="BM1637">
        <v>1</v>
      </c>
      <c r="BN1637">
        <v>0</v>
      </c>
      <c r="BO1637">
        <v>0</v>
      </c>
      <c r="BP1637">
        <v>0</v>
      </c>
      <c r="BQ1637">
        <v>0</v>
      </c>
      <c r="BR1637">
        <v>0</v>
      </c>
      <c r="BS1637">
        <v>0</v>
      </c>
      <c r="BT1637" s="17">
        <v>0</v>
      </c>
      <c r="BU1637">
        <v>0</v>
      </c>
      <c r="BV1637">
        <v>0</v>
      </c>
      <c r="BW1637">
        <v>1</v>
      </c>
      <c r="BX1637" s="17">
        <v>0</v>
      </c>
      <c r="BY1637">
        <v>0</v>
      </c>
      <c r="BZ1637">
        <v>0</v>
      </c>
      <c r="CA1637">
        <v>0</v>
      </c>
      <c r="CB1637">
        <v>0</v>
      </c>
      <c r="CC1637" s="17">
        <v>0</v>
      </c>
      <c r="CD1637">
        <v>0</v>
      </c>
      <c r="CE1637">
        <v>0</v>
      </c>
      <c r="CF1637">
        <v>0</v>
      </c>
      <c r="CG1637">
        <v>0</v>
      </c>
      <c r="CH1637">
        <v>0</v>
      </c>
      <c r="CI1637">
        <v>0</v>
      </c>
      <c r="CJ1637">
        <v>1</v>
      </c>
      <c r="CK1637">
        <v>1</v>
      </c>
      <c r="CL1637">
        <v>0</v>
      </c>
      <c r="CM1637">
        <v>0</v>
      </c>
      <c r="CN1637">
        <v>0</v>
      </c>
      <c r="CO1637" s="17">
        <v>0</v>
      </c>
      <c r="CZ1637" s="33" t="s">
        <v>85</v>
      </c>
    </row>
    <row r="1638" spans="1:104" x14ac:dyDescent="0.25">
      <c r="A1638">
        <v>1637</v>
      </c>
      <c r="B1638">
        <v>104</v>
      </c>
      <c r="C1638" s="24" t="s">
        <v>119</v>
      </c>
      <c r="D1638" s="12">
        <v>8.5</v>
      </c>
      <c r="E1638" s="13">
        <v>0.4</v>
      </c>
      <c r="F1638" s="7">
        <f t="shared" si="406"/>
        <v>21.25</v>
      </c>
      <c r="G1638" s="7">
        <f t="shared" si="401"/>
        <v>8.1</v>
      </c>
      <c r="H1638" s="15">
        <f t="shared" si="402"/>
        <v>8.9</v>
      </c>
      <c r="I1638" s="11">
        <f t="shared" si="403"/>
        <v>0.24301093313124159</v>
      </c>
      <c r="J1638" s="32">
        <f t="shared" si="404"/>
        <v>1.1435808617940781E-2</v>
      </c>
      <c r="K1638" s="32">
        <f t="shared" si="405"/>
        <v>87.444625335122794</v>
      </c>
      <c r="L1638" s="8">
        <v>1</v>
      </c>
      <c r="M1638" s="9">
        <v>0</v>
      </c>
      <c r="N1638" s="8">
        <v>0</v>
      </c>
      <c r="O1638" s="9">
        <v>0</v>
      </c>
      <c r="P1638" s="9">
        <v>0</v>
      </c>
      <c r="Q1638" s="9">
        <v>1</v>
      </c>
      <c r="R1638" s="9">
        <v>0</v>
      </c>
      <c r="S1638" s="8">
        <v>7211</v>
      </c>
      <c r="T1638" s="9">
        <v>15</v>
      </c>
      <c r="U1638" s="9">
        <f t="shared" si="409"/>
        <v>7195</v>
      </c>
      <c r="V1638" s="9">
        <f t="shared" si="395"/>
        <v>17</v>
      </c>
      <c r="W1638" s="7">
        <v>12.086</v>
      </c>
      <c r="X1638" s="7">
        <f t="shared" si="408"/>
        <v>24.353999999999999</v>
      </c>
      <c r="Y1638" s="9">
        <v>1</v>
      </c>
      <c r="Z1638" s="9">
        <v>0</v>
      </c>
      <c r="AA1638" s="9">
        <v>0</v>
      </c>
      <c r="AB1638" s="9">
        <v>0</v>
      </c>
      <c r="AC1638" s="9">
        <v>0</v>
      </c>
      <c r="AD1638" s="29">
        <v>1</v>
      </c>
      <c r="AE1638" s="9">
        <v>0</v>
      </c>
      <c r="AF1638" s="9">
        <v>1</v>
      </c>
      <c r="AG1638" s="29">
        <v>0</v>
      </c>
      <c r="AH1638" s="9">
        <v>0</v>
      </c>
      <c r="AI1638" s="29">
        <v>1</v>
      </c>
      <c r="AJ1638" s="20">
        <v>2003</v>
      </c>
      <c r="AK1638" s="32" t="s">
        <v>98</v>
      </c>
      <c r="AL1638" s="32" t="s">
        <v>98</v>
      </c>
      <c r="AM1638" s="32" t="s">
        <v>98</v>
      </c>
      <c r="AN1638" s="42" t="s">
        <v>98</v>
      </c>
      <c r="AO1638" s="41" t="s">
        <v>98</v>
      </c>
      <c r="AP1638" s="17" t="s">
        <v>98</v>
      </c>
      <c r="AQ1638" s="32">
        <v>0.48399999999999999</v>
      </c>
      <c r="AR1638" s="39">
        <v>0.51600000000000001</v>
      </c>
      <c r="AS1638" s="38" t="s">
        <v>98</v>
      </c>
      <c r="AT1638" s="39" t="s">
        <v>98</v>
      </c>
      <c r="AV1638" s="17"/>
      <c r="AW1638" t="s">
        <v>98</v>
      </c>
      <c r="AX1638" s="17" t="s">
        <v>98</v>
      </c>
      <c r="AY1638" s="17" t="s">
        <v>2</v>
      </c>
      <c r="BF1638" s="17"/>
      <c r="BI1638" s="17"/>
      <c r="BL1638" s="24">
        <v>42.44</v>
      </c>
      <c r="BM1638">
        <v>1</v>
      </c>
      <c r="BN1638">
        <v>0</v>
      </c>
      <c r="BO1638">
        <v>0</v>
      </c>
      <c r="BP1638">
        <v>0</v>
      </c>
      <c r="BQ1638">
        <v>0</v>
      </c>
      <c r="BR1638">
        <v>0</v>
      </c>
      <c r="BS1638">
        <v>0</v>
      </c>
      <c r="BT1638" s="17">
        <v>0</v>
      </c>
      <c r="BU1638">
        <v>0</v>
      </c>
      <c r="BV1638">
        <v>0</v>
      </c>
      <c r="BW1638">
        <v>1</v>
      </c>
      <c r="BX1638" s="17">
        <v>0</v>
      </c>
      <c r="BY1638">
        <v>0</v>
      </c>
      <c r="BZ1638">
        <v>0</v>
      </c>
      <c r="CA1638">
        <v>0</v>
      </c>
      <c r="CB1638">
        <v>0</v>
      </c>
      <c r="CC1638" s="17">
        <v>0</v>
      </c>
      <c r="CD1638">
        <v>0</v>
      </c>
      <c r="CE1638">
        <v>0</v>
      </c>
      <c r="CF1638">
        <v>0</v>
      </c>
      <c r="CG1638">
        <v>0</v>
      </c>
      <c r="CH1638">
        <v>0</v>
      </c>
      <c r="CI1638">
        <v>0</v>
      </c>
      <c r="CJ1638">
        <v>1</v>
      </c>
      <c r="CK1638">
        <v>1</v>
      </c>
      <c r="CL1638">
        <v>0</v>
      </c>
      <c r="CM1638">
        <v>0</v>
      </c>
      <c r="CN1638">
        <v>0</v>
      </c>
      <c r="CO1638" s="17">
        <v>0</v>
      </c>
      <c r="CZ1638" s="33" t="s">
        <v>85</v>
      </c>
    </row>
    <row r="1639" spans="1:104" x14ac:dyDescent="0.25">
      <c r="A1639">
        <v>1638</v>
      </c>
      <c r="B1639">
        <v>104</v>
      </c>
      <c r="C1639" s="24" t="s">
        <v>119</v>
      </c>
      <c r="D1639" s="12">
        <v>8.5</v>
      </c>
      <c r="E1639" s="13">
        <v>0.4</v>
      </c>
      <c r="F1639" s="7">
        <f t="shared" si="406"/>
        <v>21.25</v>
      </c>
      <c r="G1639" s="7">
        <f t="shared" si="401"/>
        <v>8.1</v>
      </c>
      <c r="H1639" s="15">
        <f t="shared" si="402"/>
        <v>8.9</v>
      </c>
      <c r="I1639" s="11">
        <f t="shared" si="403"/>
        <v>0.29586567692512811</v>
      </c>
      <c r="J1639" s="32">
        <f t="shared" si="404"/>
        <v>1.3923090678829558E-2</v>
      </c>
      <c r="K1639" s="32">
        <f t="shared" si="405"/>
        <v>71.823133459909698</v>
      </c>
      <c r="L1639" s="8">
        <v>1</v>
      </c>
      <c r="M1639" s="9">
        <v>0</v>
      </c>
      <c r="N1639" s="8">
        <v>0</v>
      </c>
      <c r="O1639" s="9">
        <v>0</v>
      </c>
      <c r="P1639" s="9">
        <v>0</v>
      </c>
      <c r="Q1639" s="9">
        <v>1</v>
      </c>
      <c r="R1639" s="9">
        <v>0</v>
      </c>
      <c r="S1639" s="8">
        <v>4723</v>
      </c>
      <c r="T1639" s="9">
        <v>15</v>
      </c>
      <c r="U1639" s="9">
        <f t="shared" si="409"/>
        <v>4707</v>
      </c>
      <c r="V1639" s="9">
        <f t="shared" si="395"/>
        <v>17</v>
      </c>
      <c r="W1639" s="7">
        <v>12.086</v>
      </c>
      <c r="X1639" s="7">
        <f t="shared" si="408"/>
        <v>24.353999999999999</v>
      </c>
      <c r="Y1639" s="9">
        <v>1</v>
      </c>
      <c r="Z1639" s="9">
        <v>0</v>
      </c>
      <c r="AA1639" s="9">
        <v>0</v>
      </c>
      <c r="AB1639" s="9">
        <v>1</v>
      </c>
      <c r="AC1639" s="9">
        <v>0</v>
      </c>
      <c r="AD1639" s="29">
        <v>0</v>
      </c>
      <c r="AE1639" s="9">
        <v>0</v>
      </c>
      <c r="AF1639" s="9">
        <v>1</v>
      </c>
      <c r="AG1639" s="29">
        <v>0</v>
      </c>
      <c r="AH1639" s="9">
        <v>0</v>
      </c>
      <c r="AI1639" s="29">
        <v>1</v>
      </c>
      <c r="AJ1639" s="20">
        <v>2003</v>
      </c>
      <c r="AK1639" s="32" t="s">
        <v>98</v>
      </c>
      <c r="AL1639" s="32" t="s">
        <v>98</v>
      </c>
      <c r="AM1639" s="32" t="s">
        <v>98</v>
      </c>
      <c r="AN1639" s="42" t="s">
        <v>98</v>
      </c>
      <c r="AO1639" s="41" t="s">
        <v>98</v>
      </c>
      <c r="AP1639" s="17" t="s">
        <v>98</v>
      </c>
      <c r="AQ1639" s="32">
        <v>0.48399999999999999</v>
      </c>
      <c r="AR1639" s="39">
        <v>0.51600000000000001</v>
      </c>
      <c r="AS1639" s="38" t="s">
        <v>98</v>
      </c>
      <c r="AT1639" s="39" t="s">
        <v>98</v>
      </c>
      <c r="AV1639" s="17"/>
      <c r="AW1639" t="s">
        <v>98</v>
      </c>
      <c r="AX1639" s="17" t="s">
        <v>98</v>
      </c>
      <c r="AY1639" s="17" t="s">
        <v>2</v>
      </c>
      <c r="BF1639" s="17"/>
      <c r="BI1639" s="17"/>
      <c r="BL1639" s="24">
        <v>42.44</v>
      </c>
      <c r="BM1639">
        <v>1</v>
      </c>
      <c r="BN1639">
        <v>0</v>
      </c>
      <c r="BO1639">
        <v>0</v>
      </c>
      <c r="BP1639">
        <v>0</v>
      </c>
      <c r="BQ1639">
        <v>0</v>
      </c>
      <c r="BR1639">
        <v>0</v>
      </c>
      <c r="BS1639">
        <v>0</v>
      </c>
      <c r="BT1639" s="17">
        <v>0</v>
      </c>
      <c r="BU1639">
        <v>0</v>
      </c>
      <c r="BV1639">
        <v>0</v>
      </c>
      <c r="BW1639">
        <v>1</v>
      </c>
      <c r="BX1639" s="17">
        <v>0</v>
      </c>
      <c r="BY1639">
        <v>0</v>
      </c>
      <c r="BZ1639">
        <v>0</v>
      </c>
      <c r="CA1639">
        <v>0</v>
      </c>
      <c r="CB1639">
        <v>0</v>
      </c>
      <c r="CC1639" s="17">
        <v>0</v>
      </c>
      <c r="CD1639">
        <v>0</v>
      </c>
      <c r="CE1639">
        <v>0</v>
      </c>
      <c r="CF1639">
        <v>0</v>
      </c>
      <c r="CG1639">
        <v>0</v>
      </c>
      <c r="CH1639">
        <v>0</v>
      </c>
      <c r="CI1639">
        <v>0</v>
      </c>
      <c r="CJ1639">
        <v>1</v>
      </c>
      <c r="CK1639">
        <v>1</v>
      </c>
      <c r="CL1639">
        <v>0</v>
      </c>
      <c r="CM1639">
        <v>0</v>
      </c>
      <c r="CN1639">
        <v>0</v>
      </c>
      <c r="CO1639" s="17">
        <v>0</v>
      </c>
      <c r="CZ1639" s="33" t="s">
        <v>85</v>
      </c>
    </row>
    <row r="1640" spans="1:104" x14ac:dyDescent="0.25">
      <c r="A1640">
        <v>1639</v>
      </c>
      <c r="B1640">
        <v>104</v>
      </c>
      <c r="C1640" s="24" t="s">
        <v>119</v>
      </c>
      <c r="D1640" s="12">
        <v>8</v>
      </c>
      <c r="E1640" s="13">
        <v>0.3</v>
      </c>
      <c r="F1640" s="7">
        <f t="shared" si="406"/>
        <v>26.666666666666668</v>
      </c>
      <c r="G1640" s="7">
        <f t="shared" si="401"/>
        <v>7.7</v>
      </c>
      <c r="H1640" s="15">
        <f t="shared" si="402"/>
        <v>8.3000000000000007</v>
      </c>
      <c r="I1640" s="11">
        <f t="shared" si="403"/>
        <v>0.36325379765738852</v>
      </c>
      <c r="J1640" s="32">
        <f t="shared" si="404"/>
        <v>1.3622017412152068E-2</v>
      </c>
      <c r="K1640" s="32">
        <f t="shared" si="405"/>
        <v>73.410565391577748</v>
      </c>
      <c r="L1640" s="8">
        <v>1</v>
      </c>
      <c r="M1640" s="9">
        <v>0</v>
      </c>
      <c r="N1640" s="8">
        <v>0</v>
      </c>
      <c r="O1640" s="9">
        <v>0</v>
      </c>
      <c r="P1640" s="9">
        <v>0</v>
      </c>
      <c r="Q1640" s="9">
        <v>1</v>
      </c>
      <c r="R1640" s="9">
        <v>0</v>
      </c>
      <c r="S1640" s="8">
        <v>4694</v>
      </c>
      <c r="T1640" s="9">
        <v>15</v>
      </c>
      <c r="U1640" s="9">
        <f t="shared" si="409"/>
        <v>4678</v>
      </c>
      <c r="V1640" s="9">
        <f t="shared" si="395"/>
        <v>17</v>
      </c>
      <c r="W1640" s="7">
        <v>12.086</v>
      </c>
      <c r="X1640" s="7">
        <f t="shared" si="408"/>
        <v>24.353999999999999</v>
      </c>
      <c r="Y1640" s="9">
        <v>1</v>
      </c>
      <c r="Z1640" s="9">
        <v>0</v>
      </c>
      <c r="AA1640" s="9">
        <v>1</v>
      </c>
      <c r="AB1640" s="9">
        <v>0</v>
      </c>
      <c r="AC1640" s="9">
        <v>0</v>
      </c>
      <c r="AD1640" s="29">
        <v>0</v>
      </c>
      <c r="AE1640" s="9">
        <v>0</v>
      </c>
      <c r="AF1640" s="9">
        <v>1</v>
      </c>
      <c r="AG1640" s="29">
        <v>0</v>
      </c>
      <c r="AH1640" s="9">
        <v>0</v>
      </c>
      <c r="AI1640" s="29">
        <v>1</v>
      </c>
      <c r="AJ1640" s="20">
        <v>2003</v>
      </c>
      <c r="AK1640" s="32" t="s">
        <v>98</v>
      </c>
      <c r="AL1640" s="32" t="s">
        <v>98</v>
      </c>
      <c r="AM1640" s="32" t="s">
        <v>98</v>
      </c>
      <c r="AN1640" s="42" t="s">
        <v>98</v>
      </c>
      <c r="AO1640" s="41" t="s">
        <v>98</v>
      </c>
      <c r="AP1640" s="17" t="s">
        <v>98</v>
      </c>
      <c r="AQ1640" s="32">
        <v>0.48399999999999999</v>
      </c>
      <c r="AR1640" s="39">
        <v>0.51600000000000001</v>
      </c>
      <c r="AS1640" s="38" t="s">
        <v>98</v>
      </c>
      <c r="AT1640" s="39" t="s">
        <v>98</v>
      </c>
      <c r="AV1640" s="17"/>
      <c r="AW1640" t="s">
        <v>98</v>
      </c>
      <c r="AX1640" s="17" t="s">
        <v>98</v>
      </c>
      <c r="AY1640" s="17" t="s">
        <v>2</v>
      </c>
      <c r="BF1640" s="17"/>
      <c r="BI1640" s="17"/>
      <c r="BL1640" s="24">
        <v>42.44</v>
      </c>
      <c r="BM1640">
        <v>1</v>
      </c>
      <c r="BN1640">
        <v>0</v>
      </c>
      <c r="BO1640">
        <v>0</v>
      </c>
      <c r="BP1640">
        <v>0</v>
      </c>
      <c r="BQ1640">
        <v>0</v>
      </c>
      <c r="BR1640">
        <v>0</v>
      </c>
      <c r="BS1640">
        <v>0</v>
      </c>
      <c r="BT1640" s="17">
        <v>0</v>
      </c>
      <c r="BU1640">
        <v>0</v>
      </c>
      <c r="BV1640">
        <v>0</v>
      </c>
      <c r="BW1640">
        <v>1</v>
      </c>
      <c r="BX1640" s="17">
        <v>0</v>
      </c>
      <c r="BY1640">
        <v>0</v>
      </c>
      <c r="BZ1640">
        <v>0</v>
      </c>
      <c r="CA1640">
        <v>0</v>
      </c>
      <c r="CB1640">
        <v>0</v>
      </c>
      <c r="CC1640" s="17">
        <v>0</v>
      </c>
      <c r="CD1640">
        <v>0</v>
      </c>
      <c r="CE1640">
        <v>0</v>
      </c>
      <c r="CF1640">
        <v>0</v>
      </c>
      <c r="CG1640">
        <v>0</v>
      </c>
      <c r="CH1640">
        <v>0</v>
      </c>
      <c r="CI1640">
        <v>0</v>
      </c>
      <c r="CJ1640">
        <v>1</v>
      </c>
      <c r="CK1640">
        <v>1</v>
      </c>
      <c r="CL1640">
        <v>0</v>
      </c>
      <c r="CM1640">
        <v>0</v>
      </c>
      <c r="CN1640">
        <v>0</v>
      </c>
      <c r="CO1640" s="17">
        <v>0</v>
      </c>
      <c r="CZ1640" s="33" t="s">
        <v>85</v>
      </c>
    </row>
    <row r="1641" spans="1:104" x14ac:dyDescent="0.25">
      <c r="A1641">
        <v>1640</v>
      </c>
      <c r="B1641">
        <v>104</v>
      </c>
      <c r="C1641" s="24" t="s">
        <v>119</v>
      </c>
      <c r="D1641" s="12">
        <v>12.8</v>
      </c>
      <c r="E1641" s="13">
        <v>1.3</v>
      </c>
      <c r="F1641" s="7">
        <f t="shared" si="406"/>
        <v>9.8461538461538467</v>
      </c>
      <c r="G1641" s="7">
        <f t="shared" si="401"/>
        <v>11.5</v>
      </c>
      <c r="H1641" s="15">
        <f t="shared" si="402"/>
        <v>14.100000000000001</v>
      </c>
      <c r="I1641" s="11">
        <f t="shared" si="403"/>
        <v>0.29933925599173861</v>
      </c>
      <c r="J1641" s="32">
        <f t="shared" si="404"/>
        <v>3.040164318666095E-2</v>
      </c>
      <c r="K1641" s="32">
        <f t="shared" si="405"/>
        <v>32.892958905548923</v>
      </c>
      <c r="L1641" s="8">
        <v>1</v>
      </c>
      <c r="M1641" s="9">
        <v>0</v>
      </c>
      <c r="N1641" s="8">
        <v>0</v>
      </c>
      <c r="O1641" s="9">
        <v>0</v>
      </c>
      <c r="P1641" s="9">
        <v>0</v>
      </c>
      <c r="Q1641" s="9">
        <v>1</v>
      </c>
      <c r="R1641" s="9">
        <v>0</v>
      </c>
      <c r="S1641" s="8">
        <v>998</v>
      </c>
      <c r="T1641" s="9">
        <v>12</v>
      </c>
      <c r="U1641" s="9">
        <f t="shared" si="409"/>
        <v>985</v>
      </c>
      <c r="V1641" s="9">
        <f t="shared" si="395"/>
        <v>17</v>
      </c>
      <c r="W1641" s="7">
        <v>12.086</v>
      </c>
      <c r="X1641" s="7">
        <f t="shared" si="408"/>
        <v>24.353999999999999</v>
      </c>
      <c r="Y1641" s="9">
        <v>1</v>
      </c>
      <c r="Z1641" s="9">
        <v>0</v>
      </c>
      <c r="AA1641" s="9">
        <v>0</v>
      </c>
      <c r="AB1641" s="9">
        <v>0</v>
      </c>
      <c r="AC1641" s="9">
        <v>0</v>
      </c>
      <c r="AD1641" s="29">
        <v>1</v>
      </c>
      <c r="AE1641" s="9">
        <v>0</v>
      </c>
      <c r="AF1641" s="9">
        <v>1</v>
      </c>
      <c r="AG1641" s="29">
        <v>0</v>
      </c>
      <c r="AH1641" s="9">
        <v>0</v>
      </c>
      <c r="AI1641" s="29">
        <v>1</v>
      </c>
      <c r="AJ1641" s="20">
        <v>2003</v>
      </c>
      <c r="AK1641" s="32" t="s">
        <v>98</v>
      </c>
      <c r="AL1641" s="32" t="s">
        <v>98</v>
      </c>
      <c r="AM1641" s="32" t="s">
        <v>98</v>
      </c>
      <c r="AN1641" s="42" t="s">
        <v>98</v>
      </c>
      <c r="AO1641" s="41" t="s">
        <v>98</v>
      </c>
      <c r="AP1641" s="17" t="s">
        <v>98</v>
      </c>
      <c r="AQ1641" s="32">
        <v>0.48399999999999999</v>
      </c>
      <c r="AR1641" s="39">
        <v>0.51600000000000001</v>
      </c>
      <c r="AS1641" s="38" t="s">
        <v>98</v>
      </c>
      <c r="AT1641" s="39" t="s">
        <v>98</v>
      </c>
      <c r="AV1641" s="17"/>
      <c r="AW1641" t="s">
        <v>98</v>
      </c>
      <c r="AX1641" s="17" t="s">
        <v>98</v>
      </c>
      <c r="AY1641" s="17" t="s">
        <v>2</v>
      </c>
      <c r="BF1641" s="17"/>
      <c r="BI1641" s="17"/>
      <c r="BL1641" s="24">
        <v>42.44</v>
      </c>
      <c r="BM1641">
        <v>1</v>
      </c>
      <c r="BN1641">
        <v>0</v>
      </c>
      <c r="BO1641">
        <v>0</v>
      </c>
      <c r="BP1641">
        <v>0</v>
      </c>
      <c r="BQ1641">
        <v>0</v>
      </c>
      <c r="BR1641">
        <v>0</v>
      </c>
      <c r="BS1641">
        <v>0</v>
      </c>
      <c r="BT1641" s="17">
        <v>0</v>
      </c>
      <c r="BU1641">
        <v>0</v>
      </c>
      <c r="BV1641">
        <v>0</v>
      </c>
      <c r="BW1641">
        <v>1</v>
      </c>
      <c r="BX1641" s="17">
        <v>0</v>
      </c>
      <c r="BY1641">
        <v>0</v>
      </c>
      <c r="BZ1641">
        <v>0</v>
      </c>
      <c r="CA1641">
        <v>0</v>
      </c>
      <c r="CB1641">
        <v>0</v>
      </c>
      <c r="CC1641" s="17">
        <v>1</v>
      </c>
      <c r="CD1641">
        <v>0</v>
      </c>
      <c r="CE1641">
        <v>0</v>
      </c>
      <c r="CF1641">
        <v>0</v>
      </c>
      <c r="CG1641">
        <v>0</v>
      </c>
      <c r="CH1641">
        <v>0</v>
      </c>
      <c r="CI1641">
        <v>0</v>
      </c>
      <c r="CJ1641">
        <v>1</v>
      </c>
      <c r="CK1641">
        <v>1</v>
      </c>
      <c r="CL1641">
        <v>0</v>
      </c>
      <c r="CM1641">
        <v>0</v>
      </c>
      <c r="CN1641">
        <v>0</v>
      </c>
      <c r="CO1641" s="17">
        <v>0</v>
      </c>
      <c r="CZ1641" s="33" t="s">
        <v>85</v>
      </c>
    </row>
    <row r="1642" spans="1:104" x14ac:dyDescent="0.25">
      <c r="A1642">
        <v>1641</v>
      </c>
      <c r="B1642">
        <v>104</v>
      </c>
      <c r="C1642" s="24" t="s">
        <v>119</v>
      </c>
      <c r="D1642" s="12">
        <v>-9.9</v>
      </c>
      <c r="E1642" s="13">
        <v>29.5</v>
      </c>
      <c r="F1642" s="7">
        <f t="shared" si="406"/>
        <v>-0.33559322033898309</v>
      </c>
      <c r="G1642" s="7">
        <f t="shared" si="401"/>
        <v>-39.4</v>
      </c>
      <c r="H1642" s="15">
        <f t="shared" si="402"/>
        <v>19.600000000000001</v>
      </c>
      <c r="I1642" s="11">
        <f t="shared" si="403"/>
        <v>-1.0692277869908848E-2</v>
      </c>
      <c r="J1642" s="32">
        <f t="shared" si="404"/>
        <v>3.1860827996193032E-2</v>
      </c>
      <c r="K1642" s="32">
        <f t="shared" si="405"/>
        <v>31.386503832213258</v>
      </c>
      <c r="L1642" s="8">
        <v>1</v>
      </c>
      <c r="M1642" s="9">
        <v>0</v>
      </c>
      <c r="N1642" s="8">
        <v>0</v>
      </c>
      <c r="O1642" s="9">
        <v>0</v>
      </c>
      <c r="P1642" s="9">
        <v>0</v>
      </c>
      <c r="Q1642" s="9">
        <v>1</v>
      </c>
      <c r="R1642" s="9">
        <v>0</v>
      </c>
      <c r="S1642" s="8">
        <v>998</v>
      </c>
      <c r="T1642" s="9">
        <v>12</v>
      </c>
      <c r="U1642" s="9">
        <f t="shared" ref="U1642:U1672" si="410">S1642-T1642-1</f>
        <v>985</v>
      </c>
      <c r="V1642" s="9">
        <f t="shared" si="395"/>
        <v>17</v>
      </c>
      <c r="W1642" s="7">
        <v>12.086</v>
      </c>
      <c r="X1642" s="7">
        <f t="shared" si="408"/>
        <v>24.353999999999999</v>
      </c>
      <c r="Y1642" s="9">
        <v>1</v>
      </c>
      <c r="Z1642" s="9">
        <v>0</v>
      </c>
      <c r="AA1642" s="9">
        <v>0</v>
      </c>
      <c r="AB1642" s="9">
        <v>0</v>
      </c>
      <c r="AC1642" s="9">
        <v>0</v>
      </c>
      <c r="AD1642" s="29">
        <v>1</v>
      </c>
      <c r="AE1642" s="9">
        <v>0</v>
      </c>
      <c r="AF1642" s="9">
        <v>1</v>
      </c>
      <c r="AG1642" s="29">
        <v>0</v>
      </c>
      <c r="AH1642" s="9">
        <v>0</v>
      </c>
      <c r="AI1642" s="29">
        <v>1</v>
      </c>
      <c r="AJ1642" s="20">
        <v>2003</v>
      </c>
      <c r="AK1642" s="32" t="s">
        <v>98</v>
      </c>
      <c r="AL1642" s="32" t="s">
        <v>98</v>
      </c>
      <c r="AM1642" s="32" t="s">
        <v>98</v>
      </c>
      <c r="AN1642" s="42" t="s">
        <v>98</v>
      </c>
      <c r="AO1642" s="41" t="s">
        <v>98</v>
      </c>
      <c r="AP1642" s="17" t="s">
        <v>98</v>
      </c>
      <c r="AQ1642" s="32">
        <v>0.48399999999999999</v>
      </c>
      <c r="AR1642" s="39">
        <v>0.51600000000000001</v>
      </c>
      <c r="AS1642" s="38" t="s">
        <v>98</v>
      </c>
      <c r="AT1642" s="39" t="s">
        <v>98</v>
      </c>
      <c r="AV1642" s="17"/>
      <c r="AW1642" t="s">
        <v>98</v>
      </c>
      <c r="AX1642" s="17" t="s">
        <v>98</v>
      </c>
      <c r="AY1642" s="17" t="s">
        <v>2</v>
      </c>
      <c r="BF1642" s="17"/>
      <c r="BI1642" s="17"/>
      <c r="BL1642" s="24">
        <v>42.44</v>
      </c>
      <c r="BM1642">
        <v>0</v>
      </c>
      <c r="BN1642">
        <v>0</v>
      </c>
      <c r="BO1642">
        <v>0</v>
      </c>
      <c r="BP1642">
        <v>0</v>
      </c>
      <c r="BQ1642">
        <v>0</v>
      </c>
      <c r="BR1642">
        <v>0</v>
      </c>
      <c r="BS1642">
        <v>0</v>
      </c>
      <c r="BT1642" s="17">
        <v>1</v>
      </c>
      <c r="BU1642">
        <v>0</v>
      </c>
      <c r="BV1642">
        <v>1</v>
      </c>
      <c r="BW1642">
        <v>0</v>
      </c>
      <c r="BX1642" s="17">
        <v>0</v>
      </c>
      <c r="BY1642">
        <v>0</v>
      </c>
      <c r="BZ1642">
        <v>0</v>
      </c>
      <c r="CA1642">
        <v>0</v>
      </c>
      <c r="CB1642">
        <v>0</v>
      </c>
      <c r="CC1642" s="17">
        <v>1</v>
      </c>
      <c r="CD1642">
        <v>0</v>
      </c>
      <c r="CE1642">
        <v>0</v>
      </c>
      <c r="CF1642">
        <v>0</v>
      </c>
      <c r="CG1642">
        <v>0</v>
      </c>
      <c r="CH1642">
        <v>0</v>
      </c>
      <c r="CI1642">
        <v>0</v>
      </c>
      <c r="CJ1642">
        <v>1</v>
      </c>
      <c r="CK1642">
        <v>1</v>
      </c>
      <c r="CL1642">
        <v>0</v>
      </c>
      <c r="CM1642">
        <v>0</v>
      </c>
      <c r="CN1642">
        <v>0</v>
      </c>
      <c r="CO1642" s="17">
        <v>0</v>
      </c>
      <c r="CZ1642" s="33" t="s">
        <v>85</v>
      </c>
    </row>
    <row r="1643" spans="1:104" x14ac:dyDescent="0.25">
      <c r="A1643">
        <v>1642</v>
      </c>
      <c r="B1643">
        <v>104</v>
      </c>
      <c r="C1643" s="24" t="s">
        <v>119</v>
      </c>
      <c r="D1643" s="12">
        <v>7.9</v>
      </c>
      <c r="E1643" s="13">
        <v>3.2</v>
      </c>
      <c r="F1643" s="7">
        <f t="shared" si="406"/>
        <v>2.46875</v>
      </c>
      <c r="G1643" s="7">
        <f t="shared" si="401"/>
        <v>4.7</v>
      </c>
      <c r="H1643" s="15">
        <f t="shared" si="402"/>
        <v>11.100000000000001</v>
      </c>
      <c r="I1643" s="11">
        <f t="shared" si="403"/>
        <v>7.8418680475581121E-2</v>
      </c>
      <c r="J1643" s="32">
        <f t="shared" si="404"/>
        <v>3.1764528800235385E-2</v>
      </c>
      <c r="K1643" s="32">
        <f t="shared" si="405"/>
        <v>31.481656985655952</v>
      </c>
      <c r="L1643" s="8">
        <v>1</v>
      </c>
      <c r="M1643" s="9">
        <v>0</v>
      </c>
      <c r="N1643" s="8">
        <v>0</v>
      </c>
      <c r="O1643" s="9">
        <v>0</v>
      </c>
      <c r="P1643" s="9">
        <v>0</v>
      </c>
      <c r="Q1643" s="9">
        <v>1</v>
      </c>
      <c r="R1643" s="9">
        <v>0</v>
      </c>
      <c r="S1643" s="8">
        <v>998</v>
      </c>
      <c r="T1643" s="9">
        <v>12</v>
      </c>
      <c r="U1643" s="9">
        <f t="shared" si="410"/>
        <v>985</v>
      </c>
      <c r="V1643" s="9">
        <f t="shared" si="395"/>
        <v>17</v>
      </c>
      <c r="W1643" s="7">
        <v>12.086</v>
      </c>
      <c r="X1643" s="7">
        <f t="shared" si="408"/>
        <v>24.353999999999999</v>
      </c>
      <c r="Y1643" s="9">
        <v>1</v>
      </c>
      <c r="Z1643" s="9">
        <v>0</v>
      </c>
      <c r="AA1643" s="9">
        <v>0</v>
      </c>
      <c r="AB1643" s="9">
        <v>0</v>
      </c>
      <c r="AC1643" s="9">
        <v>0</v>
      </c>
      <c r="AD1643" s="29">
        <v>1</v>
      </c>
      <c r="AE1643" s="9">
        <v>0</v>
      </c>
      <c r="AF1643" s="9">
        <v>1</v>
      </c>
      <c r="AG1643" s="29">
        <v>0</v>
      </c>
      <c r="AH1643" s="9">
        <v>0</v>
      </c>
      <c r="AI1643" s="29">
        <v>1</v>
      </c>
      <c r="AJ1643" s="20">
        <v>2003</v>
      </c>
      <c r="AK1643" s="32" t="s">
        <v>98</v>
      </c>
      <c r="AL1643" s="32" t="s">
        <v>98</v>
      </c>
      <c r="AM1643" s="32" t="s">
        <v>98</v>
      </c>
      <c r="AN1643" s="42" t="s">
        <v>98</v>
      </c>
      <c r="AO1643" s="41" t="s">
        <v>98</v>
      </c>
      <c r="AP1643" s="17" t="s">
        <v>98</v>
      </c>
      <c r="AQ1643" s="32">
        <v>0.48399999999999999</v>
      </c>
      <c r="AR1643" s="39">
        <v>0.51600000000000001</v>
      </c>
      <c r="AS1643" s="38" t="s">
        <v>98</v>
      </c>
      <c r="AT1643" s="39" t="s">
        <v>98</v>
      </c>
      <c r="AV1643" s="17"/>
      <c r="AW1643" t="s">
        <v>98</v>
      </c>
      <c r="AX1643" s="17" t="s">
        <v>98</v>
      </c>
      <c r="AY1643" s="17" t="s">
        <v>2</v>
      </c>
      <c r="BF1643" s="17"/>
      <c r="BI1643" s="17"/>
      <c r="BL1643" s="24">
        <v>42.44</v>
      </c>
      <c r="BM1643">
        <v>0</v>
      </c>
      <c r="BN1643">
        <v>0</v>
      </c>
      <c r="BO1643">
        <v>0</v>
      </c>
      <c r="BP1643">
        <v>0</v>
      </c>
      <c r="BQ1643">
        <v>0</v>
      </c>
      <c r="BR1643">
        <v>0</v>
      </c>
      <c r="BS1643">
        <v>0</v>
      </c>
      <c r="BT1643" s="17">
        <v>1</v>
      </c>
      <c r="BU1643">
        <v>0</v>
      </c>
      <c r="BV1643">
        <v>1</v>
      </c>
      <c r="BW1643">
        <v>0</v>
      </c>
      <c r="BX1643" s="17">
        <v>0</v>
      </c>
      <c r="BY1643">
        <v>0</v>
      </c>
      <c r="BZ1643">
        <v>0</v>
      </c>
      <c r="CA1643">
        <v>0</v>
      </c>
      <c r="CB1643">
        <v>0</v>
      </c>
      <c r="CC1643" s="17">
        <v>1</v>
      </c>
      <c r="CD1643">
        <v>0</v>
      </c>
      <c r="CE1643">
        <v>0</v>
      </c>
      <c r="CF1643">
        <v>0</v>
      </c>
      <c r="CG1643">
        <v>0</v>
      </c>
      <c r="CH1643">
        <v>0</v>
      </c>
      <c r="CI1643">
        <v>0</v>
      </c>
      <c r="CJ1643">
        <v>1</v>
      </c>
      <c r="CK1643">
        <v>1</v>
      </c>
      <c r="CL1643">
        <v>0</v>
      </c>
      <c r="CM1643">
        <v>0</v>
      </c>
      <c r="CN1643">
        <v>0</v>
      </c>
      <c r="CO1643" s="17">
        <v>0</v>
      </c>
      <c r="CZ1643" s="33" t="s">
        <v>85</v>
      </c>
    </row>
    <row r="1644" spans="1:104" x14ac:dyDescent="0.25">
      <c r="A1644">
        <v>1643</v>
      </c>
      <c r="B1644">
        <v>104</v>
      </c>
      <c r="C1644" s="24" t="s">
        <v>119</v>
      </c>
      <c r="D1644" s="12">
        <v>19.100000000000001</v>
      </c>
      <c r="E1644" s="13">
        <v>9.8000000000000007</v>
      </c>
      <c r="F1644" s="7">
        <f t="shared" si="406"/>
        <v>1.9489795918367347</v>
      </c>
      <c r="G1644" s="7">
        <f t="shared" si="401"/>
        <v>9.3000000000000007</v>
      </c>
      <c r="H1644" s="15">
        <f t="shared" si="402"/>
        <v>28.900000000000002</v>
      </c>
      <c r="I1644" s="11">
        <f t="shared" si="403"/>
        <v>2.2966076540661011E-2</v>
      </c>
      <c r="J1644" s="32">
        <f t="shared" si="404"/>
        <v>1.1783641366412455E-2</v>
      </c>
      <c r="K1644" s="32">
        <f t="shared" si="405"/>
        <v>84.863410969919158</v>
      </c>
      <c r="L1644" s="8">
        <v>1</v>
      </c>
      <c r="M1644" s="9">
        <v>0</v>
      </c>
      <c r="N1644" s="8">
        <v>0</v>
      </c>
      <c r="O1644" s="9">
        <v>0</v>
      </c>
      <c r="P1644" s="9">
        <v>0</v>
      </c>
      <c r="Q1644" s="9">
        <v>1</v>
      </c>
      <c r="R1644" s="9">
        <v>0</v>
      </c>
      <c r="S1644" s="8">
        <v>7211</v>
      </c>
      <c r="T1644" s="9">
        <v>12</v>
      </c>
      <c r="U1644" s="9">
        <f t="shared" si="410"/>
        <v>7198</v>
      </c>
      <c r="V1644" s="9">
        <f t="shared" si="395"/>
        <v>17</v>
      </c>
      <c r="W1644" s="7">
        <v>12.086</v>
      </c>
      <c r="X1644" s="7">
        <f t="shared" si="408"/>
        <v>24.353999999999999</v>
      </c>
      <c r="Y1644" s="9">
        <v>1</v>
      </c>
      <c r="Z1644" s="9">
        <v>0</v>
      </c>
      <c r="AA1644" s="9">
        <v>0</v>
      </c>
      <c r="AB1644" s="9">
        <v>0</v>
      </c>
      <c r="AC1644" s="9">
        <v>0</v>
      </c>
      <c r="AD1644" s="29">
        <v>1</v>
      </c>
      <c r="AE1644" s="9">
        <v>0</v>
      </c>
      <c r="AF1644" s="9">
        <v>1</v>
      </c>
      <c r="AG1644" s="29">
        <v>0</v>
      </c>
      <c r="AH1644" s="9">
        <v>0</v>
      </c>
      <c r="AI1644" s="29">
        <v>1</v>
      </c>
      <c r="AJ1644" s="20">
        <v>2003</v>
      </c>
      <c r="AK1644" s="32" t="s">
        <v>98</v>
      </c>
      <c r="AL1644" s="32" t="s">
        <v>98</v>
      </c>
      <c r="AM1644" s="32" t="s">
        <v>98</v>
      </c>
      <c r="AN1644" s="42" t="s">
        <v>98</v>
      </c>
      <c r="AO1644" s="41" t="s">
        <v>98</v>
      </c>
      <c r="AP1644" s="17" t="s">
        <v>98</v>
      </c>
      <c r="AQ1644" s="32">
        <v>0.48399999999999999</v>
      </c>
      <c r="AR1644" s="39">
        <v>0.51600000000000001</v>
      </c>
      <c r="AS1644" s="38" t="s">
        <v>98</v>
      </c>
      <c r="AT1644" s="39" t="s">
        <v>98</v>
      </c>
      <c r="AV1644" s="17"/>
      <c r="AW1644" t="s">
        <v>98</v>
      </c>
      <c r="AX1644" s="17" t="s">
        <v>98</v>
      </c>
      <c r="AY1644" s="17" t="s">
        <v>2</v>
      </c>
      <c r="BF1644" s="17"/>
      <c r="BI1644" s="17"/>
      <c r="BL1644" s="24">
        <v>42.44</v>
      </c>
      <c r="BM1644">
        <v>0</v>
      </c>
      <c r="BN1644">
        <v>0</v>
      </c>
      <c r="BO1644">
        <v>0</v>
      </c>
      <c r="BP1644">
        <v>0</v>
      </c>
      <c r="BQ1644">
        <v>0</v>
      </c>
      <c r="BR1644">
        <v>0</v>
      </c>
      <c r="BS1644">
        <v>0</v>
      </c>
      <c r="BT1644" s="17">
        <v>1</v>
      </c>
      <c r="BU1644">
        <v>0</v>
      </c>
      <c r="BV1644">
        <v>1</v>
      </c>
      <c r="BW1644">
        <v>0</v>
      </c>
      <c r="BX1644" s="17">
        <v>0</v>
      </c>
      <c r="BY1644">
        <v>0</v>
      </c>
      <c r="BZ1644">
        <v>0</v>
      </c>
      <c r="CA1644">
        <v>0</v>
      </c>
      <c r="CB1644">
        <v>0</v>
      </c>
      <c r="CC1644" s="17">
        <v>1</v>
      </c>
      <c r="CD1644">
        <v>0</v>
      </c>
      <c r="CE1644">
        <v>0</v>
      </c>
      <c r="CF1644">
        <v>0</v>
      </c>
      <c r="CG1644">
        <v>0</v>
      </c>
      <c r="CH1644">
        <v>0</v>
      </c>
      <c r="CI1644">
        <v>0</v>
      </c>
      <c r="CJ1644">
        <v>1</v>
      </c>
      <c r="CK1644">
        <v>1</v>
      </c>
      <c r="CL1644">
        <v>0</v>
      </c>
      <c r="CM1644">
        <v>0</v>
      </c>
      <c r="CN1644">
        <v>0</v>
      </c>
      <c r="CO1644" s="17">
        <v>0</v>
      </c>
      <c r="CZ1644" s="33" t="s">
        <v>85</v>
      </c>
    </row>
    <row r="1645" spans="1:104" x14ac:dyDescent="0.25">
      <c r="A1645">
        <v>1644</v>
      </c>
      <c r="B1645">
        <v>104</v>
      </c>
      <c r="C1645" s="24" t="s">
        <v>119</v>
      </c>
      <c r="D1645" s="12">
        <v>11.8</v>
      </c>
      <c r="E1645" s="13">
        <v>3.5</v>
      </c>
      <c r="F1645" s="7">
        <f t="shared" si="406"/>
        <v>3.3714285714285714</v>
      </c>
      <c r="G1645" s="7">
        <f t="shared" si="401"/>
        <v>8.3000000000000007</v>
      </c>
      <c r="H1645" s="15">
        <f t="shared" si="402"/>
        <v>15.3</v>
      </c>
      <c r="I1645" s="11">
        <f t="shared" si="403"/>
        <v>3.970684768807043E-2</v>
      </c>
      <c r="J1645" s="32">
        <f t="shared" si="404"/>
        <v>1.1777454822732755E-2</v>
      </c>
      <c r="K1645" s="32">
        <f t="shared" si="405"/>
        <v>84.907988614807294</v>
      </c>
      <c r="L1645" s="8">
        <v>1</v>
      </c>
      <c r="M1645" s="9">
        <v>0</v>
      </c>
      <c r="N1645" s="8">
        <v>0</v>
      </c>
      <c r="O1645" s="9">
        <v>0</v>
      </c>
      <c r="P1645" s="9">
        <v>0</v>
      </c>
      <c r="Q1645" s="9">
        <v>1</v>
      </c>
      <c r="R1645" s="9">
        <v>0</v>
      </c>
      <c r="S1645" s="8">
        <v>7211</v>
      </c>
      <c r="T1645" s="9">
        <v>12</v>
      </c>
      <c r="U1645" s="9">
        <f t="shared" si="410"/>
        <v>7198</v>
      </c>
      <c r="V1645" s="9">
        <f t="shared" si="395"/>
        <v>17</v>
      </c>
      <c r="W1645" s="7">
        <v>12.086</v>
      </c>
      <c r="X1645" s="7">
        <f t="shared" si="408"/>
        <v>24.353999999999999</v>
      </c>
      <c r="Y1645" s="9">
        <v>1</v>
      </c>
      <c r="Z1645" s="9">
        <v>0</v>
      </c>
      <c r="AA1645" s="9">
        <v>0</v>
      </c>
      <c r="AB1645" s="9">
        <v>0</v>
      </c>
      <c r="AC1645" s="9">
        <v>0</v>
      </c>
      <c r="AD1645" s="29">
        <v>1</v>
      </c>
      <c r="AE1645" s="9">
        <v>0</v>
      </c>
      <c r="AF1645" s="9">
        <v>1</v>
      </c>
      <c r="AG1645" s="29">
        <v>0</v>
      </c>
      <c r="AH1645" s="9">
        <v>0</v>
      </c>
      <c r="AI1645" s="29">
        <v>1</v>
      </c>
      <c r="AJ1645" s="20">
        <v>2003</v>
      </c>
      <c r="AK1645" s="32" t="s">
        <v>98</v>
      </c>
      <c r="AL1645" s="32" t="s">
        <v>98</v>
      </c>
      <c r="AM1645" s="32" t="s">
        <v>98</v>
      </c>
      <c r="AN1645" s="42" t="s">
        <v>98</v>
      </c>
      <c r="AO1645" s="41" t="s">
        <v>98</v>
      </c>
      <c r="AP1645" s="17" t="s">
        <v>98</v>
      </c>
      <c r="AQ1645" s="32">
        <v>0.48399999999999999</v>
      </c>
      <c r="AR1645" s="39">
        <v>0.51600000000000001</v>
      </c>
      <c r="AS1645" s="38" t="s">
        <v>98</v>
      </c>
      <c r="AT1645" s="39" t="s">
        <v>98</v>
      </c>
      <c r="AV1645" s="17"/>
      <c r="AW1645" t="s">
        <v>98</v>
      </c>
      <c r="AX1645" s="17" t="s">
        <v>98</v>
      </c>
      <c r="AY1645" s="17" t="s">
        <v>2</v>
      </c>
      <c r="BF1645" s="17"/>
      <c r="BI1645" s="17"/>
      <c r="BL1645" s="24">
        <v>42.44</v>
      </c>
      <c r="BM1645">
        <v>0</v>
      </c>
      <c r="BN1645">
        <v>0</v>
      </c>
      <c r="BO1645">
        <v>0</v>
      </c>
      <c r="BP1645">
        <v>0</v>
      </c>
      <c r="BQ1645">
        <v>0</v>
      </c>
      <c r="BR1645">
        <v>0</v>
      </c>
      <c r="BS1645">
        <v>0</v>
      </c>
      <c r="BT1645" s="17">
        <v>1</v>
      </c>
      <c r="BU1645">
        <v>0</v>
      </c>
      <c r="BV1645">
        <v>1</v>
      </c>
      <c r="BW1645">
        <v>0</v>
      </c>
      <c r="BX1645" s="17">
        <v>0</v>
      </c>
      <c r="BY1645">
        <v>0</v>
      </c>
      <c r="BZ1645">
        <v>0</v>
      </c>
      <c r="CA1645">
        <v>0</v>
      </c>
      <c r="CB1645">
        <v>0</v>
      </c>
      <c r="CC1645" s="17">
        <v>1</v>
      </c>
      <c r="CD1645">
        <v>0</v>
      </c>
      <c r="CE1645">
        <v>0</v>
      </c>
      <c r="CF1645">
        <v>0</v>
      </c>
      <c r="CG1645">
        <v>0</v>
      </c>
      <c r="CH1645">
        <v>0</v>
      </c>
      <c r="CI1645">
        <v>0</v>
      </c>
      <c r="CJ1645">
        <v>1</v>
      </c>
      <c r="CK1645">
        <v>1</v>
      </c>
      <c r="CL1645">
        <v>0</v>
      </c>
      <c r="CM1645">
        <v>0</v>
      </c>
      <c r="CN1645">
        <v>0</v>
      </c>
      <c r="CO1645" s="17">
        <v>0</v>
      </c>
      <c r="CZ1645" s="33" t="s">
        <v>85</v>
      </c>
    </row>
    <row r="1646" spans="1:104" x14ac:dyDescent="0.25">
      <c r="A1646">
        <v>1645</v>
      </c>
      <c r="B1646">
        <v>105</v>
      </c>
      <c r="C1646" s="24" t="s">
        <v>4298</v>
      </c>
      <c r="D1646" s="12">
        <v>7</v>
      </c>
      <c r="E1646" s="13">
        <v>0.2</v>
      </c>
      <c r="F1646" s="7">
        <f t="shared" si="406"/>
        <v>35</v>
      </c>
      <c r="G1646" s="7">
        <f t="shared" si="401"/>
        <v>6.8</v>
      </c>
      <c r="H1646" s="15">
        <f t="shared" si="402"/>
        <v>7.2</v>
      </c>
      <c r="I1646" s="11">
        <f t="shared" si="403"/>
        <v>0.23355661638635691</v>
      </c>
      <c r="J1646" s="32">
        <f t="shared" si="404"/>
        <v>6.67304618246734E-3</v>
      </c>
      <c r="K1646" s="32">
        <f t="shared" si="405"/>
        <v>149.85659811966906</v>
      </c>
      <c r="L1646" s="8">
        <v>1</v>
      </c>
      <c r="M1646" s="9">
        <v>0</v>
      </c>
      <c r="N1646" s="8">
        <v>0</v>
      </c>
      <c r="O1646" s="9">
        <v>0</v>
      </c>
      <c r="P1646" s="9">
        <v>1</v>
      </c>
      <c r="Q1646" s="9">
        <v>0</v>
      </c>
      <c r="R1646" s="9">
        <v>0</v>
      </c>
      <c r="S1646" s="8">
        <v>21241</v>
      </c>
      <c r="T1646" s="9">
        <v>8</v>
      </c>
      <c r="U1646" s="9">
        <f t="shared" si="410"/>
        <v>21232</v>
      </c>
      <c r="V1646" s="9">
        <f t="shared" si="395"/>
        <v>12</v>
      </c>
      <c r="W1646" s="7">
        <v>9.65</v>
      </c>
      <c r="X1646" s="7">
        <f t="shared" si="408"/>
        <v>26.4</v>
      </c>
      <c r="Y1646" s="9">
        <v>1</v>
      </c>
      <c r="Z1646" s="9">
        <v>0</v>
      </c>
      <c r="AA1646" s="9">
        <v>0</v>
      </c>
      <c r="AB1646" s="9">
        <v>0</v>
      </c>
      <c r="AC1646" s="9">
        <v>0</v>
      </c>
      <c r="AD1646" s="29">
        <v>1</v>
      </c>
      <c r="AE1646" s="9">
        <v>0</v>
      </c>
      <c r="AF1646" s="9">
        <v>1</v>
      </c>
      <c r="AG1646" s="29">
        <v>0</v>
      </c>
      <c r="AH1646" s="9">
        <v>1</v>
      </c>
      <c r="AI1646" s="29">
        <v>0</v>
      </c>
      <c r="AJ1646" s="20">
        <v>1971</v>
      </c>
      <c r="AK1646" s="32">
        <f>1*(1-$AN1646)/4</f>
        <v>0.21762500000000001</v>
      </c>
      <c r="AL1646" s="32">
        <f>1*(1-$AN1646)/4</f>
        <v>0.21762500000000001</v>
      </c>
      <c r="AM1646" s="32">
        <f>2*(1-$AN1646)/4</f>
        <v>0.43525000000000003</v>
      </c>
      <c r="AN1646" s="42">
        <v>0.1295</v>
      </c>
      <c r="AO1646" s="41" t="s">
        <v>98</v>
      </c>
      <c r="AP1646" s="17" t="s">
        <v>98</v>
      </c>
      <c r="AQ1646" s="32">
        <v>1</v>
      </c>
      <c r="AR1646" s="39">
        <v>0</v>
      </c>
      <c r="AS1646" s="38" t="s">
        <v>98</v>
      </c>
      <c r="AT1646" s="39" t="s">
        <v>98</v>
      </c>
      <c r="AV1646" s="17"/>
      <c r="AW1646" t="s">
        <v>98</v>
      </c>
      <c r="AX1646" s="17" t="s">
        <v>98</v>
      </c>
      <c r="AY1646" s="17" t="s">
        <v>563</v>
      </c>
      <c r="BF1646" s="17"/>
      <c r="BI1646" s="17"/>
      <c r="BL1646" s="24">
        <v>42.05</v>
      </c>
      <c r="BM1646">
        <v>1</v>
      </c>
      <c r="BN1646">
        <v>0</v>
      </c>
      <c r="BO1646">
        <v>0</v>
      </c>
      <c r="BP1646">
        <v>0</v>
      </c>
      <c r="BQ1646">
        <v>0</v>
      </c>
      <c r="BR1646">
        <v>0</v>
      </c>
      <c r="BS1646">
        <v>0</v>
      </c>
      <c r="BT1646" s="17">
        <v>0</v>
      </c>
      <c r="BU1646">
        <v>0</v>
      </c>
      <c r="BV1646">
        <v>0</v>
      </c>
      <c r="BW1646">
        <v>1</v>
      </c>
      <c r="BX1646" s="17">
        <v>0</v>
      </c>
      <c r="BY1646">
        <v>0</v>
      </c>
      <c r="BZ1646">
        <v>0</v>
      </c>
      <c r="CA1646">
        <v>0</v>
      </c>
      <c r="CB1646">
        <v>0</v>
      </c>
      <c r="CC1646" s="17">
        <v>0</v>
      </c>
      <c r="CD1646">
        <v>0</v>
      </c>
      <c r="CE1646">
        <v>0</v>
      </c>
      <c r="CF1646">
        <v>1</v>
      </c>
      <c r="CG1646">
        <v>1</v>
      </c>
      <c r="CH1646">
        <v>0</v>
      </c>
      <c r="CI1646">
        <v>0</v>
      </c>
      <c r="CJ1646">
        <v>0</v>
      </c>
      <c r="CK1646">
        <v>0</v>
      </c>
      <c r="CL1646">
        <v>0</v>
      </c>
      <c r="CM1646">
        <v>0</v>
      </c>
      <c r="CN1646">
        <v>1</v>
      </c>
      <c r="CO1646" s="17">
        <v>0</v>
      </c>
      <c r="CZ1646" s="33" t="s">
        <v>85</v>
      </c>
    </row>
    <row r="1647" spans="1:104" x14ac:dyDescent="0.25">
      <c r="A1647">
        <v>1646</v>
      </c>
      <c r="B1647">
        <v>105</v>
      </c>
      <c r="C1647" s="24" t="s">
        <v>4298</v>
      </c>
      <c r="D1647" s="12">
        <v>7</v>
      </c>
      <c r="E1647" s="13">
        <v>0.2</v>
      </c>
      <c r="F1647" s="7">
        <f t="shared" si="406"/>
        <v>35</v>
      </c>
      <c r="G1647" s="7">
        <f t="shared" si="401"/>
        <v>6.8</v>
      </c>
      <c r="H1647" s="15">
        <f t="shared" si="402"/>
        <v>7.2</v>
      </c>
      <c r="I1647" s="11">
        <f t="shared" si="403"/>
        <v>0.23355661638635691</v>
      </c>
      <c r="J1647" s="32">
        <f t="shared" si="404"/>
        <v>6.67304618246734E-3</v>
      </c>
      <c r="K1647" s="32">
        <f t="shared" si="405"/>
        <v>149.85659811966906</v>
      </c>
      <c r="L1647" s="8">
        <v>1</v>
      </c>
      <c r="M1647" s="9">
        <v>0</v>
      </c>
      <c r="N1647" s="8">
        <v>0</v>
      </c>
      <c r="O1647" s="9">
        <v>0</v>
      </c>
      <c r="P1647" s="9">
        <v>1</v>
      </c>
      <c r="Q1647" s="9">
        <v>0</v>
      </c>
      <c r="R1647" s="9">
        <v>0</v>
      </c>
      <c r="S1647" s="8">
        <v>21241</v>
      </c>
      <c r="T1647" s="9">
        <v>8</v>
      </c>
      <c r="U1647" s="9">
        <f t="shared" si="410"/>
        <v>21232</v>
      </c>
      <c r="V1647" s="9">
        <f t="shared" si="395"/>
        <v>12</v>
      </c>
      <c r="W1647" s="7">
        <v>9.65</v>
      </c>
      <c r="X1647" s="7">
        <f t="shared" si="408"/>
        <v>26.4</v>
      </c>
      <c r="Y1647" s="9">
        <v>1</v>
      </c>
      <c r="Z1647" s="9">
        <v>0</v>
      </c>
      <c r="AA1647" s="9">
        <v>0</v>
      </c>
      <c r="AB1647" s="9">
        <v>0</v>
      </c>
      <c r="AC1647" s="9">
        <v>0</v>
      </c>
      <c r="AD1647" s="29">
        <v>1</v>
      </c>
      <c r="AE1647" s="9">
        <v>0</v>
      </c>
      <c r="AF1647" s="9">
        <v>1</v>
      </c>
      <c r="AG1647" s="29">
        <v>0</v>
      </c>
      <c r="AH1647" s="9">
        <v>1</v>
      </c>
      <c r="AI1647" s="29">
        <v>0</v>
      </c>
      <c r="AJ1647" s="20">
        <v>1971</v>
      </c>
      <c r="AK1647" s="32">
        <f t="shared" ref="AK1647:AL1657" si="411">1*(1-$AN1647)/4</f>
        <v>0.21762500000000001</v>
      </c>
      <c r="AL1647" s="32">
        <f t="shared" si="411"/>
        <v>0.21762500000000001</v>
      </c>
      <c r="AM1647" s="32">
        <f t="shared" ref="AM1647:AM1657" si="412">2*(1-$AN1647)/4</f>
        <v>0.43525000000000003</v>
      </c>
      <c r="AN1647" s="42">
        <v>0.1295</v>
      </c>
      <c r="AO1647" s="41" t="s">
        <v>98</v>
      </c>
      <c r="AP1647" s="17" t="s">
        <v>98</v>
      </c>
      <c r="AQ1647" s="32">
        <v>1</v>
      </c>
      <c r="AR1647" s="39">
        <v>0</v>
      </c>
      <c r="AS1647" s="38" t="s">
        <v>98</v>
      </c>
      <c r="AT1647" s="39" t="s">
        <v>98</v>
      </c>
      <c r="AV1647" s="17"/>
      <c r="AW1647" t="s">
        <v>98</v>
      </c>
      <c r="AX1647" s="17" t="s">
        <v>98</v>
      </c>
      <c r="AY1647" s="17" t="s">
        <v>563</v>
      </c>
      <c r="BF1647" s="17"/>
      <c r="BI1647" s="17"/>
      <c r="BL1647" s="24">
        <v>42.05</v>
      </c>
      <c r="BM1647">
        <v>1</v>
      </c>
      <c r="BN1647">
        <v>0</v>
      </c>
      <c r="BO1647">
        <v>0</v>
      </c>
      <c r="BP1647">
        <v>0</v>
      </c>
      <c r="BQ1647">
        <v>0</v>
      </c>
      <c r="BR1647">
        <v>0</v>
      </c>
      <c r="BS1647">
        <v>0</v>
      </c>
      <c r="BT1647" s="17">
        <v>0</v>
      </c>
      <c r="BU1647">
        <v>0</v>
      </c>
      <c r="BV1647">
        <v>0</v>
      </c>
      <c r="BW1647">
        <v>1</v>
      </c>
      <c r="BX1647" s="17">
        <v>0</v>
      </c>
      <c r="BY1647">
        <v>0</v>
      </c>
      <c r="BZ1647">
        <v>0</v>
      </c>
      <c r="CA1647">
        <v>0</v>
      </c>
      <c r="CB1647">
        <v>0</v>
      </c>
      <c r="CC1647" s="17">
        <v>0</v>
      </c>
      <c r="CD1647">
        <v>0</v>
      </c>
      <c r="CE1647">
        <v>0</v>
      </c>
      <c r="CF1647">
        <v>1</v>
      </c>
      <c r="CG1647">
        <v>1</v>
      </c>
      <c r="CH1647">
        <v>0</v>
      </c>
      <c r="CI1647">
        <v>0</v>
      </c>
      <c r="CJ1647">
        <v>0</v>
      </c>
      <c r="CK1647">
        <v>0</v>
      </c>
      <c r="CL1647">
        <v>0</v>
      </c>
      <c r="CM1647">
        <v>0</v>
      </c>
      <c r="CN1647">
        <v>1</v>
      </c>
      <c r="CO1647" s="17">
        <v>0</v>
      </c>
      <c r="CZ1647" s="33" t="s">
        <v>85</v>
      </c>
    </row>
    <row r="1648" spans="1:104" x14ac:dyDescent="0.25">
      <c r="A1648">
        <v>1647</v>
      </c>
      <c r="B1648">
        <v>105</v>
      </c>
      <c r="C1648" s="24" t="s">
        <v>4298</v>
      </c>
      <c r="D1648" s="12">
        <v>7</v>
      </c>
      <c r="E1648" s="13">
        <v>0.2</v>
      </c>
      <c r="F1648" s="7">
        <f t="shared" si="406"/>
        <v>35</v>
      </c>
      <c r="G1648" s="7">
        <f t="shared" si="401"/>
        <v>6.8</v>
      </c>
      <c r="H1648" s="15">
        <f t="shared" si="402"/>
        <v>7.2</v>
      </c>
      <c r="I1648" s="11">
        <f t="shared" si="403"/>
        <v>0.23358262115371911</v>
      </c>
      <c r="J1648" s="32">
        <f t="shared" si="404"/>
        <v>6.6737891758205459E-3</v>
      </c>
      <c r="K1648" s="32">
        <f t="shared" si="405"/>
        <v>149.8399145755229</v>
      </c>
      <c r="L1648" s="8">
        <v>1</v>
      </c>
      <c r="M1648" s="9">
        <v>0</v>
      </c>
      <c r="N1648" s="8">
        <v>0</v>
      </c>
      <c r="O1648" s="9">
        <v>0</v>
      </c>
      <c r="P1648" s="9">
        <v>1</v>
      </c>
      <c r="Q1648" s="9">
        <v>0</v>
      </c>
      <c r="R1648" s="9">
        <v>0</v>
      </c>
      <c r="S1648" s="8">
        <v>21241</v>
      </c>
      <c r="T1648" s="9">
        <v>13</v>
      </c>
      <c r="U1648" s="9">
        <f t="shared" si="410"/>
        <v>21227</v>
      </c>
      <c r="V1648" s="9">
        <f t="shared" si="395"/>
        <v>12</v>
      </c>
      <c r="W1648" s="7">
        <v>9.65</v>
      </c>
      <c r="X1648" s="7">
        <f t="shared" si="408"/>
        <v>26.4</v>
      </c>
      <c r="Y1648" s="9">
        <v>1</v>
      </c>
      <c r="Z1648" s="9">
        <v>0</v>
      </c>
      <c r="AA1648" s="9">
        <v>0</v>
      </c>
      <c r="AB1648" s="9">
        <v>0</v>
      </c>
      <c r="AC1648" s="9">
        <v>0</v>
      </c>
      <c r="AD1648" s="29">
        <v>1</v>
      </c>
      <c r="AE1648" s="9">
        <v>0</v>
      </c>
      <c r="AF1648" s="9">
        <v>1</v>
      </c>
      <c r="AG1648" s="29">
        <v>0</v>
      </c>
      <c r="AH1648" s="9">
        <v>1</v>
      </c>
      <c r="AI1648" s="29">
        <v>0</v>
      </c>
      <c r="AJ1648" s="20">
        <v>1971</v>
      </c>
      <c r="AK1648" s="32">
        <f t="shared" si="411"/>
        <v>0.21762500000000001</v>
      </c>
      <c r="AL1648" s="32">
        <f t="shared" si="411"/>
        <v>0.21762500000000001</v>
      </c>
      <c r="AM1648" s="32">
        <f t="shared" si="412"/>
        <v>0.43525000000000003</v>
      </c>
      <c r="AN1648" s="42">
        <v>0.1295</v>
      </c>
      <c r="AO1648" s="41" t="s">
        <v>98</v>
      </c>
      <c r="AP1648" s="17" t="s">
        <v>98</v>
      </c>
      <c r="AQ1648" s="32">
        <v>1</v>
      </c>
      <c r="AR1648" s="39">
        <v>0</v>
      </c>
      <c r="AS1648" s="38" t="s">
        <v>98</v>
      </c>
      <c r="AT1648" s="39" t="s">
        <v>98</v>
      </c>
      <c r="AV1648" s="17"/>
      <c r="AW1648" t="s">
        <v>98</v>
      </c>
      <c r="AX1648" s="17" t="s">
        <v>98</v>
      </c>
      <c r="AY1648" s="17" t="s">
        <v>563</v>
      </c>
      <c r="BF1648" s="17"/>
      <c r="BI1648" s="17"/>
      <c r="BL1648" s="24">
        <v>42.05</v>
      </c>
      <c r="BM1648">
        <v>1</v>
      </c>
      <c r="BN1648">
        <v>0</v>
      </c>
      <c r="BO1648">
        <v>0</v>
      </c>
      <c r="BP1648">
        <v>0</v>
      </c>
      <c r="BQ1648">
        <v>0</v>
      </c>
      <c r="BR1648">
        <v>0</v>
      </c>
      <c r="BS1648">
        <v>0</v>
      </c>
      <c r="BT1648" s="17">
        <v>0</v>
      </c>
      <c r="BU1648">
        <v>0</v>
      </c>
      <c r="BV1648">
        <v>0</v>
      </c>
      <c r="BW1648">
        <v>1</v>
      </c>
      <c r="BX1648" s="17">
        <v>0</v>
      </c>
      <c r="BY1648">
        <v>0</v>
      </c>
      <c r="BZ1648">
        <v>0</v>
      </c>
      <c r="CA1648">
        <v>0</v>
      </c>
      <c r="CB1648">
        <v>0</v>
      </c>
      <c r="CC1648" s="17">
        <v>0</v>
      </c>
      <c r="CD1648">
        <v>0</v>
      </c>
      <c r="CE1648">
        <v>0</v>
      </c>
      <c r="CF1648">
        <v>1</v>
      </c>
      <c r="CG1648">
        <v>1</v>
      </c>
      <c r="CH1648">
        <v>0</v>
      </c>
      <c r="CI1648">
        <v>0</v>
      </c>
      <c r="CJ1648">
        <v>0</v>
      </c>
      <c r="CK1648">
        <v>0</v>
      </c>
      <c r="CL1648">
        <v>0</v>
      </c>
      <c r="CM1648">
        <v>0</v>
      </c>
      <c r="CN1648">
        <v>1</v>
      </c>
      <c r="CO1648" s="17">
        <v>0</v>
      </c>
      <c r="CZ1648" s="33" t="s">
        <v>85</v>
      </c>
    </row>
    <row r="1649" spans="1:104" x14ac:dyDescent="0.25">
      <c r="A1649">
        <v>1648</v>
      </c>
      <c r="B1649">
        <v>105</v>
      </c>
      <c r="C1649" s="24" t="s">
        <v>4298</v>
      </c>
      <c r="D1649" s="12">
        <v>6.2</v>
      </c>
      <c r="E1649" s="13">
        <v>0.1</v>
      </c>
      <c r="F1649" s="7">
        <f t="shared" si="406"/>
        <v>62</v>
      </c>
      <c r="G1649" s="7">
        <f t="shared" si="401"/>
        <v>6.1000000000000005</v>
      </c>
      <c r="H1649" s="15">
        <f t="shared" si="402"/>
        <v>6.3</v>
      </c>
      <c r="I1649" s="11">
        <f t="shared" si="403"/>
        <v>0.39152775927346917</v>
      </c>
      <c r="J1649" s="32">
        <f t="shared" si="404"/>
        <v>6.314963859249503E-3</v>
      </c>
      <c r="K1649" s="32">
        <f t="shared" si="405"/>
        <v>158.35403373454054</v>
      </c>
      <c r="L1649" s="8">
        <v>1</v>
      </c>
      <c r="M1649" s="9">
        <v>0</v>
      </c>
      <c r="N1649" s="8">
        <v>0</v>
      </c>
      <c r="O1649" s="9">
        <v>0</v>
      </c>
      <c r="P1649" s="9">
        <v>1</v>
      </c>
      <c r="Q1649" s="9">
        <v>0</v>
      </c>
      <c r="R1649" s="9">
        <v>0</v>
      </c>
      <c r="S1649" s="8">
        <v>21241</v>
      </c>
      <c r="T1649" s="9">
        <v>8</v>
      </c>
      <c r="U1649" s="9">
        <f t="shared" si="410"/>
        <v>21232</v>
      </c>
      <c r="V1649" s="9">
        <f t="shared" si="395"/>
        <v>12</v>
      </c>
      <c r="W1649" s="7">
        <v>9.65</v>
      </c>
      <c r="X1649" s="7">
        <f t="shared" si="408"/>
        <v>26.4</v>
      </c>
      <c r="Y1649" s="9">
        <v>1</v>
      </c>
      <c r="Z1649" s="9">
        <v>0</v>
      </c>
      <c r="AA1649" s="9">
        <v>0</v>
      </c>
      <c r="AB1649" s="9">
        <v>0</v>
      </c>
      <c r="AC1649" s="9">
        <v>0</v>
      </c>
      <c r="AD1649" s="29">
        <v>1</v>
      </c>
      <c r="AE1649" s="9">
        <v>0</v>
      </c>
      <c r="AF1649" s="9">
        <v>1</v>
      </c>
      <c r="AG1649" s="29">
        <v>0</v>
      </c>
      <c r="AH1649" s="9">
        <v>1</v>
      </c>
      <c r="AI1649" s="29">
        <v>0</v>
      </c>
      <c r="AJ1649" s="20">
        <v>1971</v>
      </c>
      <c r="AK1649" s="32">
        <f t="shared" si="411"/>
        <v>0.21762500000000001</v>
      </c>
      <c r="AL1649" s="32">
        <f t="shared" si="411"/>
        <v>0.21762500000000001</v>
      </c>
      <c r="AM1649" s="32">
        <f t="shared" si="412"/>
        <v>0.43525000000000003</v>
      </c>
      <c r="AN1649" s="42">
        <v>0.1295</v>
      </c>
      <c r="AO1649" s="41" t="s">
        <v>98</v>
      </c>
      <c r="AP1649" s="17" t="s">
        <v>98</v>
      </c>
      <c r="AQ1649" s="32">
        <v>1</v>
      </c>
      <c r="AR1649" s="39">
        <v>0</v>
      </c>
      <c r="AS1649" s="38" t="s">
        <v>98</v>
      </c>
      <c r="AT1649" s="39" t="s">
        <v>98</v>
      </c>
      <c r="AV1649" s="17"/>
      <c r="AW1649" t="s">
        <v>98</v>
      </c>
      <c r="AX1649" s="17" t="s">
        <v>98</v>
      </c>
      <c r="AY1649" s="17" t="s">
        <v>563</v>
      </c>
      <c r="BF1649" s="17"/>
      <c r="BI1649" s="17"/>
      <c r="BL1649" s="24">
        <v>42.05</v>
      </c>
      <c r="BM1649">
        <v>1</v>
      </c>
      <c r="BN1649">
        <v>0</v>
      </c>
      <c r="BO1649">
        <v>0</v>
      </c>
      <c r="BP1649">
        <v>0</v>
      </c>
      <c r="BQ1649">
        <v>0</v>
      </c>
      <c r="BR1649">
        <v>0</v>
      </c>
      <c r="BS1649">
        <v>0</v>
      </c>
      <c r="BT1649" s="17">
        <v>0</v>
      </c>
      <c r="BU1649">
        <v>0</v>
      </c>
      <c r="BV1649">
        <v>0</v>
      </c>
      <c r="BW1649">
        <v>1</v>
      </c>
      <c r="BX1649" s="17">
        <v>0</v>
      </c>
      <c r="BY1649">
        <v>0</v>
      </c>
      <c r="BZ1649">
        <v>0</v>
      </c>
      <c r="CA1649">
        <v>0</v>
      </c>
      <c r="CB1649">
        <v>0</v>
      </c>
      <c r="CC1649" s="17">
        <v>0</v>
      </c>
      <c r="CD1649">
        <v>1</v>
      </c>
      <c r="CE1649">
        <v>1</v>
      </c>
      <c r="CF1649">
        <v>0</v>
      </c>
      <c r="CG1649">
        <v>0</v>
      </c>
      <c r="CH1649">
        <v>0</v>
      </c>
      <c r="CI1649">
        <v>0</v>
      </c>
      <c r="CJ1649">
        <v>0</v>
      </c>
      <c r="CK1649">
        <v>0</v>
      </c>
      <c r="CL1649">
        <v>0</v>
      </c>
      <c r="CM1649">
        <v>0</v>
      </c>
      <c r="CN1649">
        <v>1</v>
      </c>
      <c r="CO1649" s="17">
        <v>0</v>
      </c>
      <c r="CZ1649" s="33" t="s">
        <v>85</v>
      </c>
    </row>
    <row r="1650" spans="1:104" x14ac:dyDescent="0.25">
      <c r="A1650">
        <v>1649</v>
      </c>
      <c r="B1650">
        <v>105</v>
      </c>
      <c r="C1650" s="24" t="s">
        <v>4298</v>
      </c>
      <c r="D1650" s="12">
        <v>6.2</v>
      </c>
      <c r="E1650" s="13">
        <v>0.1</v>
      </c>
      <c r="F1650" s="7">
        <f t="shared" si="406"/>
        <v>62</v>
      </c>
      <c r="G1650" s="7">
        <f t="shared" si="401"/>
        <v>6.1000000000000005</v>
      </c>
      <c r="H1650" s="15">
        <f t="shared" si="402"/>
        <v>6.3</v>
      </c>
      <c r="I1650" s="11">
        <f t="shared" si="403"/>
        <v>0.39152775927346917</v>
      </c>
      <c r="J1650" s="32">
        <f t="shared" si="404"/>
        <v>6.314963859249503E-3</v>
      </c>
      <c r="K1650" s="32">
        <f t="shared" si="405"/>
        <v>158.35403373454054</v>
      </c>
      <c r="L1650" s="8">
        <v>1</v>
      </c>
      <c r="M1650" s="9">
        <v>0</v>
      </c>
      <c r="N1650" s="8">
        <v>0</v>
      </c>
      <c r="O1650" s="9">
        <v>0</v>
      </c>
      <c r="P1650" s="9">
        <v>1</v>
      </c>
      <c r="Q1650" s="9">
        <v>0</v>
      </c>
      <c r="R1650" s="9">
        <v>0</v>
      </c>
      <c r="S1650" s="8">
        <v>21241</v>
      </c>
      <c r="T1650" s="9">
        <v>8</v>
      </c>
      <c r="U1650" s="9">
        <f t="shared" si="410"/>
        <v>21232</v>
      </c>
      <c r="V1650" s="9">
        <f t="shared" si="395"/>
        <v>12</v>
      </c>
      <c r="W1650" s="7">
        <v>9.65</v>
      </c>
      <c r="X1650" s="7">
        <f t="shared" si="408"/>
        <v>26.4</v>
      </c>
      <c r="Y1650" s="9">
        <v>1</v>
      </c>
      <c r="Z1650" s="9">
        <v>0</v>
      </c>
      <c r="AA1650" s="9">
        <v>0</v>
      </c>
      <c r="AB1650" s="9">
        <v>0</v>
      </c>
      <c r="AC1650" s="9">
        <v>0</v>
      </c>
      <c r="AD1650" s="29">
        <v>1</v>
      </c>
      <c r="AE1650" s="9">
        <v>0</v>
      </c>
      <c r="AF1650" s="9">
        <v>1</v>
      </c>
      <c r="AG1650" s="29">
        <v>0</v>
      </c>
      <c r="AH1650" s="9">
        <v>1</v>
      </c>
      <c r="AI1650" s="29">
        <v>0</v>
      </c>
      <c r="AJ1650" s="20">
        <v>1971</v>
      </c>
      <c r="AK1650" s="32">
        <f t="shared" si="411"/>
        <v>0.21762500000000001</v>
      </c>
      <c r="AL1650" s="32">
        <f t="shared" si="411"/>
        <v>0.21762500000000001</v>
      </c>
      <c r="AM1650" s="32">
        <f t="shared" si="412"/>
        <v>0.43525000000000003</v>
      </c>
      <c r="AN1650" s="42">
        <v>0.1295</v>
      </c>
      <c r="AO1650" s="41" t="s">
        <v>98</v>
      </c>
      <c r="AP1650" s="17" t="s">
        <v>98</v>
      </c>
      <c r="AQ1650" s="32">
        <v>1</v>
      </c>
      <c r="AR1650" s="39">
        <v>0</v>
      </c>
      <c r="AS1650" s="38" t="s">
        <v>98</v>
      </c>
      <c r="AT1650" s="39" t="s">
        <v>98</v>
      </c>
      <c r="AV1650" s="17"/>
      <c r="AW1650" t="s">
        <v>98</v>
      </c>
      <c r="AX1650" s="17" t="s">
        <v>98</v>
      </c>
      <c r="AY1650" s="17" t="s">
        <v>563</v>
      </c>
      <c r="BF1650" s="17"/>
      <c r="BI1650" s="17"/>
      <c r="BL1650" s="24">
        <v>42.05</v>
      </c>
      <c r="BM1650">
        <v>1</v>
      </c>
      <c r="BN1650">
        <v>0</v>
      </c>
      <c r="BO1650">
        <v>0</v>
      </c>
      <c r="BP1650">
        <v>0</v>
      </c>
      <c r="BQ1650">
        <v>0</v>
      </c>
      <c r="BR1650">
        <v>0</v>
      </c>
      <c r="BS1650">
        <v>0</v>
      </c>
      <c r="BT1650" s="17">
        <v>0</v>
      </c>
      <c r="BU1650">
        <v>0</v>
      </c>
      <c r="BV1650">
        <v>0</v>
      </c>
      <c r="BW1650">
        <v>1</v>
      </c>
      <c r="BX1650" s="17">
        <v>0</v>
      </c>
      <c r="BY1650">
        <v>0</v>
      </c>
      <c r="BZ1650">
        <v>0</v>
      </c>
      <c r="CA1650">
        <v>0</v>
      </c>
      <c r="CB1650">
        <v>0</v>
      </c>
      <c r="CC1650" s="17">
        <v>0</v>
      </c>
      <c r="CD1650">
        <v>1</v>
      </c>
      <c r="CE1650">
        <v>1</v>
      </c>
      <c r="CF1650">
        <v>0</v>
      </c>
      <c r="CG1650">
        <v>0</v>
      </c>
      <c r="CH1650">
        <v>0</v>
      </c>
      <c r="CI1650">
        <v>0</v>
      </c>
      <c r="CJ1650">
        <v>0</v>
      </c>
      <c r="CK1650">
        <v>0</v>
      </c>
      <c r="CL1650">
        <v>0</v>
      </c>
      <c r="CM1650">
        <v>0</v>
      </c>
      <c r="CN1650">
        <v>1</v>
      </c>
      <c r="CO1650" s="17">
        <v>0</v>
      </c>
      <c r="CZ1650" s="33" t="s">
        <v>85</v>
      </c>
    </row>
    <row r="1651" spans="1:104" x14ac:dyDescent="0.25">
      <c r="A1651">
        <v>1650</v>
      </c>
      <c r="B1651">
        <v>105</v>
      </c>
      <c r="C1651" s="24" t="s">
        <v>4298</v>
      </c>
      <c r="D1651" s="12">
        <v>6.2</v>
      </c>
      <c r="E1651" s="13">
        <v>0.1</v>
      </c>
      <c r="F1651" s="7">
        <f t="shared" si="406"/>
        <v>62</v>
      </c>
      <c r="G1651" s="7">
        <f t="shared" si="401"/>
        <v>6.1000000000000005</v>
      </c>
      <c r="H1651" s="15">
        <f t="shared" si="402"/>
        <v>6.3</v>
      </c>
      <c r="I1651" s="11">
        <f t="shared" si="403"/>
        <v>0.3915667992240367</v>
      </c>
      <c r="J1651" s="32">
        <f t="shared" si="404"/>
        <v>6.3155935358715594E-3</v>
      </c>
      <c r="K1651" s="32">
        <f t="shared" si="405"/>
        <v>158.33824553783586</v>
      </c>
      <c r="L1651" s="8">
        <v>1</v>
      </c>
      <c r="M1651" s="9">
        <v>0</v>
      </c>
      <c r="N1651" s="8">
        <v>0</v>
      </c>
      <c r="O1651" s="9">
        <v>0</v>
      </c>
      <c r="P1651" s="9">
        <v>1</v>
      </c>
      <c r="Q1651" s="9">
        <v>0</v>
      </c>
      <c r="R1651" s="9">
        <v>0</v>
      </c>
      <c r="S1651" s="8">
        <v>21241</v>
      </c>
      <c r="T1651" s="9">
        <v>13</v>
      </c>
      <c r="U1651" s="9">
        <f t="shared" si="410"/>
        <v>21227</v>
      </c>
      <c r="V1651" s="9">
        <f t="shared" si="395"/>
        <v>12</v>
      </c>
      <c r="W1651" s="7">
        <v>9.65</v>
      </c>
      <c r="X1651" s="7">
        <f t="shared" si="408"/>
        <v>26.4</v>
      </c>
      <c r="Y1651" s="9">
        <v>1</v>
      </c>
      <c r="Z1651" s="9">
        <v>0</v>
      </c>
      <c r="AA1651" s="9">
        <v>0</v>
      </c>
      <c r="AB1651" s="9">
        <v>0</v>
      </c>
      <c r="AC1651" s="9">
        <v>0</v>
      </c>
      <c r="AD1651" s="29">
        <v>1</v>
      </c>
      <c r="AE1651" s="9">
        <v>0</v>
      </c>
      <c r="AF1651" s="9">
        <v>1</v>
      </c>
      <c r="AG1651" s="29">
        <v>0</v>
      </c>
      <c r="AH1651" s="9">
        <v>1</v>
      </c>
      <c r="AI1651" s="29">
        <v>0</v>
      </c>
      <c r="AJ1651" s="20">
        <v>1971</v>
      </c>
      <c r="AK1651" s="32">
        <f t="shared" si="411"/>
        <v>0.21762500000000001</v>
      </c>
      <c r="AL1651" s="32">
        <f t="shared" si="411"/>
        <v>0.21762500000000001</v>
      </c>
      <c r="AM1651" s="32">
        <f t="shared" si="412"/>
        <v>0.43525000000000003</v>
      </c>
      <c r="AN1651" s="42">
        <v>0.1295</v>
      </c>
      <c r="AO1651" s="41" t="s">
        <v>98</v>
      </c>
      <c r="AP1651" s="17" t="s">
        <v>98</v>
      </c>
      <c r="AQ1651" s="32">
        <v>1</v>
      </c>
      <c r="AR1651" s="39">
        <v>0</v>
      </c>
      <c r="AS1651" s="38" t="s">
        <v>98</v>
      </c>
      <c r="AT1651" s="39" t="s">
        <v>98</v>
      </c>
      <c r="AV1651" s="17"/>
      <c r="AW1651" t="s">
        <v>98</v>
      </c>
      <c r="AX1651" s="17" t="s">
        <v>98</v>
      </c>
      <c r="AY1651" s="17" t="s">
        <v>563</v>
      </c>
      <c r="BF1651" s="17"/>
      <c r="BI1651" s="17"/>
      <c r="BL1651" s="24">
        <v>42.05</v>
      </c>
      <c r="BM1651">
        <v>1</v>
      </c>
      <c r="BN1651">
        <v>0</v>
      </c>
      <c r="BO1651">
        <v>0</v>
      </c>
      <c r="BP1651">
        <v>0</v>
      </c>
      <c r="BQ1651">
        <v>0</v>
      </c>
      <c r="BR1651">
        <v>0</v>
      </c>
      <c r="BS1651">
        <v>0</v>
      </c>
      <c r="BT1651" s="17">
        <v>0</v>
      </c>
      <c r="BU1651">
        <v>0</v>
      </c>
      <c r="BV1651">
        <v>0</v>
      </c>
      <c r="BW1651">
        <v>1</v>
      </c>
      <c r="BX1651" s="17">
        <v>0</v>
      </c>
      <c r="BY1651">
        <v>0</v>
      </c>
      <c r="BZ1651">
        <v>0</v>
      </c>
      <c r="CA1651">
        <v>0</v>
      </c>
      <c r="CB1651">
        <v>0</v>
      </c>
      <c r="CC1651" s="17">
        <v>0</v>
      </c>
      <c r="CD1651">
        <v>1</v>
      </c>
      <c r="CE1651">
        <v>1</v>
      </c>
      <c r="CF1651">
        <v>0</v>
      </c>
      <c r="CG1651">
        <v>0</v>
      </c>
      <c r="CH1651">
        <v>0</v>
      </c>
      <c r="CI1651">
        <v>0</v>
      </c>
      <c r="CJ1651">
        <v>0</v>
      </c>
      <c r="CK1651">
        <v>0</v>
      </c>
      <c r="CL1651">
        <v>0</v>
      </c>
      <c r="CM1651">
        <v>0</v>
      </c>
      <c r="CN1651">
        <v>1</v>
      </c>
      <c r="CO1651" s="17">
        <v>0</v>
      </c>
      <c r="CZ1651" s="33" t="s">
        <v>85</v>
      </c>
    </row>
    <row r="1652" spans="1:104" x14ac:dyDescent="0.25">
      <c r="A1652">
        <v>1651</v>
      </c>
      <c r="B1652">
        <v>105</v>
      </c>
      <c r="C1652" s="24" t="s">
        <v>4298</v>
      </c>
      <c r="D1652" s="12">
        <v>6.5</v>
      </c>
      <c r="E1652" s="13">
        <v>0.3</v>
      </c>
      <c r="F1652" s="7">
        <f t="shared" si="406"/>
        <v>21.666666666666668</v>
      </c>
      <c r="G1652" s="7">
        <f t="shared" si="401"/>
        <v>6.2</v>
      </c>
      <c r="H1652" s="15">
        <f t="shared" si="402"/>
        <v>6.8</v>
      </c>
      <c r="I1652" s="11">
        <f t="shared" si="403"/>
        <v>0.35806830255561106</v>
      </c>
      <c r="J1652" s="32">
        <f t="shared" si="404"/>
        <v>1.6526229348720507E-2</v>
      </c>
      <c r="K1652" s="32">
        <f t="shared" si="405"/>
        <v>60.509870636487442</v>
      </c>
      <c r="L1652" s="8">
        <v>1</v>
      </c>
      <c r="M1652" s="9">
        <v>0</v>
      </c>
      <c r="N1652" s="8">
        <v>0</v>
      </c>
      <c r="O1652" s="9">
        <v>0</v>
      </c>
      <c r="P1652" s="9">
        <v>1</v>
      </c>
      <c r="Q1652" s="9">
        <v>0</v>
      </c>
      <c r="R1652" s="9">
        <v>0</v>
      </c>
      <c r="S1652" s="8">
        <v>3196</v>
      </c>
      <c r="T1652" s="9">
        <v>3</v>
      </c>
      <c r="U1652" s="9">
        <f t="shared" si="410"/>
        <v>3192</v>
      </c>
      <c r="V1652" s="9">
        <f t="shared" si="395"/>
        <v>12</v>
      </c>
      <c r="W1652" s="7">
        <v>10.55</v>
      </c>
      <c r="X1652" s="7">
        <f t="shared" si="408"/>
        <v>25.499999999999996</v>
      </c>
      <c r="Y1652" s="9">
        <v>1</v>
      </c>
      <c r="Z1652" s="9">
        <v>0</v>
      </c>
      <c r="AA1652" s="9">
        <v>1</v>
      </c>
      <c r="AB1652" s="9">
        <v>0</v>
      </c>
      <c r="AC1652" s="9">
        <v>0</v>
      </c>
      <c r="AD1652" s="29">
        <v>0</v>
      </c>
      <c r="AE1652" s="9">
        <v>0</v>
      </c>
      <c r="AF1652" s="9">
        <v>1</v>
      </c>
      <c r="AG1652" s="29">
        <v>0</v>
      </c>
      <c r="AH1652" s="9">
        <v>1</v>
      </c>
      <c r="AI1652" s="29">
        <v>0</v>
      </c>
      <c r="AJ1652" s="20">
        <v>1973</v>
      </c>
      <c r="AK1652" s="32">
        <f t="shared" si="411"/>
        <v>0.21287500000000001</v>
      </c>
      <c r="AL1652" s="32">
        <f t="shared" si="411"/>
        <v>0.21287500000000001</v>
      </c>
      <c r="AM1652" s="32">
        <f t="shared" si="412"/>
        <v>0.42575000000000002</v>
      </c>
      <c r="AN1652" s="42">
        <v>0.14849999999999999</v>
      </c>
      <c r="AO1652" s="41" t="s">
        <v>98</v>
      </c>
      <c r="AP1652" s="17" t="s">
        <v>98</v>
      </c>
      <c r="AQ1652" s="32">
        <v>1</v>
      </c>
      <c r="AR1652" s="39">
        <v>0</v>
      </c>
      <c r="AS1652" s="38" t="s">
        <v>98</v>
      </c>
      <c r="AT1652" s="39" t="s">
        <v>98</v>
      </c>
      <c r="AV1652" s="17"/>
      <c r="AW1652" t="s">
        <v>98</v>
      </c>
      <c r="AX1652" s="17" t="s">
        <v>98</v>
      </c>
      <c r="AY1652" s="17" t="s">
        <v>563</v>
      </c>
      <c r="BF1652" s="17"/>
      <c r="BI1652" s="17"/>
      <c r="BL1652" s="24">
        <v>42.05</v>
      </c>
      <c r="BM1652">
        <v>1</v>
      </c>
      <c r="BN1652">
        <v>0</v>
      </c>
      <c r="BO1652">
        <v>0</v>
      </c>
      <c r="BP1652">
        <v>0</v>
      </c>
      <c r="BQ1652">
        <v>0</v>
      </c>
      <c r="BR1652">
        <v>0</v>
      </c>
      <c r="BS1652">
        <v>0</v>
      </c>
      <c r="BT1652" s="17">
        <v>0</v>
      </c>
      <c r="BU1652">
        <v>0</v>
      </c>
      <c r="BV1652">
        <v>0</v>
      </c>
      <c r="BW1652">
        <v>1</v>
      </c>
      <c r="BX1652" s="17">
        <v>0</v>
      </c>
      <c r="BY1652">
        <v>0</v>
      </c>
      <c r="BZ1652">
        <v>0</v>
      </c>
      <c r="CA1652">
        <v>0</v>
      </c>
      <c r="CB1652">
        <v>0</v>
      </c>
      <c r="CC1652" s="17">
        <v>0</v>
      </c>
      <c r="CD1652">
        <v>0</v>
      </c>
      <c r="CE1652">
        <v>0</v>
      </c>
      <c r="CF1652">
        <v>1</v>
      </c>
      <c r="CG1652">
        <v>1</v>
      </c>
      <c r="CH1652">
        <v>0</v>
      </c>
      <c r="CI1652">
        <v>0</v>
      </c>
      <c r="CJ1652">
        <v>0</v>
      </c>
      <c r="CK1652">
        <v>0</v>
      </c>
      <c r="CL1652">
        <v>0</v>
      </c>
      <c r="CM1652">
        <v>0</v>
      </c>
      <c r="CN1652">
        <v>1</v>
      </c>
      <c r="CO1652" s="17">
        <v>0</v>
      </c>
      <c r="CZ1652" s="33" t="s">
        <v>85</v>
      </c>
    </row>
    <row r="1653" spans="1:104" x14ac:dyDescent="0.25">
      <c r="A1653">
        <v>1652</v>
      </c>
      <c r="B1653">
        <v>105</v>
      </c>
      <c r="C1653" s="24" t="s">
        <v>4298</v>
      </c>
      <c r="D1653" s="12">
        <v>14</v>
      </c>
      <c r="E1653" s="13">
        <v>9.1</v>
      </c>
      <c r="F1653" s="7">
        <f t="shared" si="406"/>
        <v>1.5384615384615385</v>
      </c>
      <c r="G1653" s="7">
        <f t="shared" si="401"/>
        <v>4.9000000000000004</v>
      </c>
      <c r="H1653" s="15">
        <f t="shared" si="402"/>
        <v>23.1</v>
      </c>
      <c r="I1653" s="11">
        <f t="shared" si="403"/>
        <v>2.7224645670160603E-2</v>
      </c>
      <c r="J1653" s="32">
        <f t="shared" si="404"/>
        <v>1.769601968560439E-2</v>
      </c>
      <c r="K1653" s="32">
        <f t="shared" si="405"/>
        <v>56.509882887025398</v>
      </c>
      <c r="L1653" s="8">
        <v>1</v>
      </c>
      <c r="M1653" s="9">
        <v>0</v>
      </c>
      <c r="N1653" s="8">
        <v>0</v>
      </c>
      <c r="O1653" s="9">
        <v>0</v>
      </c>
      <c r="P1653" s="9">
        <v>1</v>
      </c>
      <c r="Q1653" s="9">
        <v>0</v>
      </c>
      <c r="R1653" s="9">
        <v>0</v>
      </c>
      <c r="S1653" s="8">
        <v>3196</v>
      </c>
      <c r="T1653" s="9">
        <v>4</v>
      </c>
      <c r="U1653" s="9">
        <f t="shared" si="410"/>
        <v>3191</v>
      </c>
      <c r="V1653" s="9">
        <f t="shared" si="395"/>
        <v>12</v>
      </c>
      <c r="W1653" s="7">
        <v>10.55</v>
      </c>
      <c r="X1653" s="7">
        <f t="shared" si="408"/>
        <v>25.499999999999996</v>
      </c>
      <c r="Y1653" s="9">
        <v>1</v>
      </c>
      <c r="Z1653" s="9">
        <v>0</v>
      </c>
      <c r="AA1653" s="9">
        <v>1</v>
      </c>
      <c r="AB1653" s="9">
        <v>0</v>
      </c>
      <c r="AC1653" s="9">
        <v>0</v>
      </c>
      <c r="AD1653" s="29">
        <v>0</v>
      </c>
      <c r="AE1653" s="9">
        <v>0</v>
      </c>
      <c r="AF1653" s="9">
        <v>1</v>
      </c>
      <c r="AG1653" s="29">
        <v>0</v>
      </c>
      <c r="AH1653" s="9">
        <v>1</v>
      </c>
      <c r="AI1653" s="29">
        <v>0</v>
      </c>
      <c r="AJ1653" s="20">
        <v>1973</v>
      </c>
      <c r="AK1653" s="32">
        <f t="shared" si="411"/>
        <v>0.21287500000000001</v>
      </c>
      <c r="AL1653" s="32">
        <f t="shared" si="411"/>
        <v>0.21287500000000001</v>
      </c>
      <c r="AM1653" s="32">
        <f t="shared" si="412"/>
        <v>0.42575000000000002</v>
      </c>
      <c r="AN1653" s="42">
        <v>0.14849999999999999</v>
      </c>
      <c r="AO1653" s="41" t="s">
        <v>98</v>
      </c>
      <c r="AP1653" s="17" t="s">
        <v>98</v>
      </c>
      <c r="AQ1653" s="32">
        <v>1</v>
      </c>
      <c r="AR1653" s="39">
        <v>0</v>
      </c>
      <c r="AS1653" s="38" t="s">
        <v>98</v>
      </c>
      <c r="AT1653" s="39" t="s">
        <v>98</v>
      </c>
      <c r="AV1653" s="17"/>
      <c r="AW1653" t="s">
        <v>98</v>
      </c>
      <c r="AX1653" s="17" t="s">
        <v>98</v>
      </c>
      <c r="AY1653" s="17" t="s">
        <v>563</v>
      </c>
      <c r="BF1653" s="17"/>
      <c r="BI1653" s="17"/>
      <c r="BL1653" s="24">
        <v>42.05</v>
      </c>
      <c r="BM1653">
        <v>0</v>
      </c>
      <c r="BN1653">
        <v>0</v>
      </c>
      <c r="BO1653">
        <v>0</v>
      </c>
      <c r="BP1653">
        <v>0</v>
      </c>
      <c r="BQ1653">
        <v>0</v>
      </c>
      <c r="BR1653">
        <v>0</v>
      </c>
      <c r="BS1653">
        <v>0</v>
      </c>
      <c r="BT1653" s="17">
        <v>1</v>
      </c>
      <c r="BU1653">
        <v>0</v>
      </c>
      <c r="BV1653">
        <v>0</v>
      </c>
      <c r="BW1653">
        <v>1</v>
      </c>
      <c r="BX1653" s="17">
        <v>0</v>
      </c>
      <c r="BY1653">
        <v>1</v>
      </c>
      <c r="BZ1653">
        <v>0</v>
      </c>
      <c r="CA1653">
        <v>0</v>
      </c>
      <c r="CB1653">
        <v>0</v>
      </c>
      <c r="CC1653" s="17">
        <v>0</v>
      </c>
      <c r="CD1653">
        <v>0</v>
      </c>
      <c r="CE1653">
        <v>0</v>
      </c>
      <c r="CF1653">
        <v>1</v>
      </c>
      <c r="CG1653">
        <v>1</v>
      </c>
      <c r="CH1653">
        <v>0</v>
      </c>
      <c r="CI1653">
        <v>0</v>
      </c>
      <c r="CJ1653">
        <v>0</v>
      </c>
      <c r="CK1653">
        <v>0</v>
      </c>
      <c r="CL1653">
        <v>0</v>
      </c>
      <c r="CM1653">
        <v>0</v>
      </c>
      <c r="CN1653">
        <v>1</v>
      </c>
      <c r="CO1653" s="17">
        <v>0</v>
      </c>
      <c r="CZ1653" s="33" t="s">
        <v>85</v>
      </c>
    </row>
    <row r="1654" spans="1:104" x14ac:dyDescent="0.25">
      <c r="A1654">
        <v>1653</v>
      </c>
      <c r="B1654">
        <v>105</v>
      </c>
      <c r="C1654" s="24" t="s">
        <v>4298</v>
      </c>
      <c r="D1654" s="12">
        <v>15.1</v>
      </c>
      <c r="E1654" s="13">
        <v>3.6</v>
      </c>
      <c r="F1654" s="7">
        <f t="shared" si="406"/>
        <v>4.1944444444444446</v>
      </c>
      <c r="G1654" s="7">
        <f t="shared" si="401"/>
        <v>11.5</v>
      </c>
      <c r="H1654" s="15">
        <f t="shared" si="402"/>
        <v>18.7</v>
      </c>
      <c r="I1654" s="11">
        <f t="shared" si="403"/>
        <v>7.4048643322740831E-2</v>
      </c>
      <c r="J1654" s="32">
        <f t="shared" si="404"/>
        <v>1.7653981189527612E-2</v>
      </c>
      <c r="K1654" s="32">
        <f t="shared" si="405"/>
        <v>56.644446896386334</v>
      </c>
      <c r="L1654" s="8">
        <v>1</v>
      </c>
      <c r="M1654" s="9">
        <v>0</v>
      </c>
      <c r="N1654" s="8">
        <v>0</v>
      </c>
      <c r="O1654" s="9">
        <v>0</v>
      </c>
      <c r="P1654" s="9">
        <v>1</v>
      </c>
      <c r="Q1654" s="9">
        <v>0</v>
      </c>
      <c r="R1654" s="9">
        <v>0</v>
      </c>
      <c r="S1654" s="8">
        <v>3196</v>
      </c>
      <c r="T1654" s="9">
        <v>4</v>
      </c>
      <c r="U1654" s="9">
        <f t="shared" si="410"/>
        <v>3191</v>
      </c>
      <c r="V1654" s="9">
        <f t="shared" si="395"/>
        <v>12</v>
      </c>
      <c r="W1654" s="7">
        <v>10.55</v>
      </c>
      <c r="X1654" s="7">
        <f t="shared" si="408"/>
        <v>25.499999999999996</v>
      </c>
      <c r="Y1654" s="9">
        <v>1</v>
      </c>
      <c r="Z1654" s="9">
        <v>0</v>
      </c>
      <c r="AA1654" s="9">
        <v>1</v>
      </c>
      <c r="AB1654" s="9">
        <v>0</v>
      </c>
      <c r="AC1654" s="9">
        <v>0</v>
      </c>
      <c r="AD1654" s="29">
        <v>0</v>
      </c>
      <c r="AE1654" s="9">
        <v>0</v>
      </c>
      <c r="AF1654" s="9">
        <v>1</v>
      </c>
      <c r="AG1654" s="29">
        <v>0</v>
      </c>
      <c r="AH1654" s="9">
        <v>1</v>
      </c>
      <c r="AI1654" s="29">
        <v>0</v>
      </c>
      <c r="AJ1654" s="20">
        <v>1973</v>
      </c>
      <c r="AK1654" s="32">
        <f t="shared" si="411"/>
        <v>0.21287500000000001</v>
      </c>
      <c r="AL1654" s="32">
        <f t="shared" si="411"/>
        <v>0.21287500000000001</v>
      </c>
      <c r="AM1654" s="32">
        <f t="shared" si="412"/>
        <v>0.42575000000000002</v>
      </c>
      <c r="AN1654" s="42">
        <v>0.14849999999999999</v>
      </c>
      <c r="AO1654" s="41" t="s">
        <v>98</v>
      </c>
      <c r="AP1654" s="17" t="s">
        <v>98</v>
      </c>
      <c r="AQ1654" s="32">
        <v>1</v>
      </c>
      <c r="AR1654" s="39">
        <v>0</v>
      </c>
      <c r="AS1654" s="38" t="s">
        <v>98</v>
      </c>
      <c r="AT1654" s="39" t="s">
        <v>98</v>
      </c>
      <c r="AV1654" s="17"/>
      <c r="AW1654" t="s">
        <v>98</v>
      </c>
      <c r="AX1654" s="17" t="s">
        <v>98</v>
      </c>
      <c r="AY1654" s="17" t="s">
        <v>563</v>
      </c>
      <c r="BF1654" s="17"/>
      <c r="BI1654" s="17"/>
      <c r="BL1654" s="24">
        <v>42.05</v>
      </c>
      <c r="BM1654">
        <v>0</v>
      </c>
      <c r="BN1654">
        <v>0</v>
      </c>
      <c r="BO1654">
        <v>0</v>
      </c>
      <c r="BP1654">
        <v>0</v>
      </c>
      <c r="BQ1654">
        <v>0</v>
      </c>
      <c r="BR1654">
        <v>0</v>
      </c>
      <c r="BS1654">
        <v>0</v>
      </c>
      <c r="BT1654" s="17">
        <v>1</v>
      </c>
      <c r="BU1654">
        <v>0</v>
      </c>
      <c r="BV1654">
        <v>0</v>
      </c>
      <c r="BW1654">
        <v>1</v>
      </c>
      <c r="BX1654" s="17">
        <v>0</v>
      </c>
      <c r="BY1654">
        <v>1</v>
      </c>
      <c r="BZ1654">
        <v>0</v>
      </c>
      <c r="CA1654">
        <v>0</v>
      </c>
      <c r="CB1654">
        <v>0</v>
      </c>
      <c r="CC1654" s="17">
        <v>0</v>
      </c>
      <c r="CD1654">
        <v>0</v>
      </c>
      <c r="CE1654">
        <v>0</v>
      </c>
      <c r="CF1654">
        <v>1</v>
      </c>
      <c r="CG1654">
        <v>1</v>
      </c>
      <c r="CH1654">
        <v>0</v>
      </c>
      <c r="CI1654">
        <v>0</v>
      </c>
      <c r="CJ1654">
        <v>0</v>
      </c>
      <c r="CK1654">
        <v>0</v>
      </c>
      <c r="CL1654">
        <v>0</v>
      </c>
      <c r="CM1654">
        <v>0</v>
      </c>
      <c r="CN1654">
        <v>1</v>
      </c>
      <c r="CO1654" s="17">
        <v>0</v>
      </c>
      <c r="CZ1654" s="33" t="s">
        <v>85</v>
      </c>
    </row>
    <row r="1655" spans="1:104" x14ac:dyDescent="0.25">
      <c r="A1655">
        <v>1654</v>
      </c>
      <c r="B1655">
        <v>105</v>
      </c>
      <c r="C1655" s="24" t="s">
        <v>4298</v>
      </c>
      <c r="D1655" s="12">
        <v>8.4</v>
      </c>
      <c r="E1655" s="13">
        <v>0.7</v>
      </c>
      <c r="F1655" s="7">
        <f t="shared" si="406"/>
        <v>12.000000000000002</v>
      </c>
      <c r="G1655" s="7">
        <f t="shared" si="401"/>
        <v>7.7</v>
      </c>
      <c r="H1655" s="15">
        <f t="shared" si="402"/>
        <v>9.1</v>
      </c>
      <c r="I1655" s="11">
        <f t="shared" si="403"/>
        <v>0.20779415486149438</v>
      </c>
      <c r="J1655" s="32">
        <f t="shared" si="404"/>
        <v>1.7316179571791195E-2</v>
      </c>
      <c r="K1655" s="32">
        <f t="shared" si="405"/>
        <v>57.749458871923643</v>
      </c>
      <c r="L1655" s="8">
        <v>1</v>
      </c>
      <c r="M1655" s="9">
        <v>0</v>
      </c>
      <c r="N1655" s="8">
        <v>0</v>
      </c>
      <c r="O1655" s="9">
        <v>0</v>
      </c>
      <c r="P1655" s="9">
        <v>1</v>
      </c>
      <c r="Q1655" s="9">
        <v>0</v>
      </c>
      <c r="R1655" s="9">
        <v>0</v>
      </c>
      <c r="S1655" s="8">
        <v>3196</v>
      </c>
      <c r="T1655" s="9">
        <v>4</v>
      </c>
      <c r="U1655" s="9">
        <f t="shared" si="410"/>
        <v>3191</v>
      </c>
      <c r="V1655" s="9">
        <f t="shared" si="395"/>
        <v>12</v>
      </c>
      <c r="W1655" s="7">
        <v>10.55</v>
      </c>
      <c r="X1655" s="7">
        <f t="shared" si="408"/>
        <v>25.499999999999996</v>
      </c>
      <c r="Y1655" s="9">
        <v>1</v>
      </c>
      <c r="Z1655" s="9">
        <v>0</v>
      </c>
      <c r="AA1655" s="9">
        <v>1</v>
      </c>
      <c r="AB1655" s="9">
        <v>0</v>
      </c>
      <c r="AC1655" s="9">
        <v>0</v>
      </c>
      <c r="AD1655" s="29">
        <v>0</v>
      </c>
      <c r="AE1655" s="9">
        <v>0</v>
      </c>
      <c r="AF1655" s="9">
        <v>1</v>
      </c>
      <c r="AG1655" s="29">
        <v>0</v>
      </c>
      <c r="AH1655" s="9">
        <v>1</v>
      </c>
      <c r="AI1655" s="29">
        <v>0</v>
      </c>
      <c r="AJ1655" s="20">
        <v>1973</v>
      </c>
      <c r="AK1655" s="32">
        <f t="shared" si="411"/>
        <v>0.21287500000000001</v>
      </c>
      <c r="AL1655" s="32">
        <f t="shared" si="411"/>
        <v>0.21287500000000001</v>
      </c>
      <c r="AM1655" s="32">
        <f t="shared" si="412"/>
        <v>0.42575000000000002</v>
      </c>
      <c r="AN1655" s="42">
        <v>0.14849999999999999</v>
      </c>
      <c r="AO1655" s="41" t="s">
        <v>98</v>
      </c>
      <c r="AP1655" s="17" t="s">
        <v>98</v>
      </c>
      <c r="AQ1655" s="32">
        <v>1</v>
      </c>
      <c r="AR1655" s="39">
        <v>0</v>
      </c>
      <c r="AS1655" s="38" t="s">
        <v>98</v>
      </c>
      <c r="AT1655" s="39" t="s">
        <v>98</v>
      </c>
      <c r="AV1655" s="17"/>
      <c r="AW1655" t="s">
        <v>98</v>
      </c>
      <c r="AX1655" s="17" t="s">
        <v>98</v>
      </c>
      <c r="AY1655" s="17" t="s">
        <v>563</v>
      </c>
      <c r="BF1655" s="17"/>
      <c r="BI1655" s="17"/>
      <c r="BL1655" s="24">
        <v>42.05</v>
      </c>
      <c r="BM1655">
        <v>0</v>
      </c>
      <c r="BN1655">
        <v>0</v>
      </c>
      <c r="BO1655">
        <v>0</v>
      </c>
      <c r="BP1655">
        <v>0</v>
      </c>
      <c r="BQ1655">
        <v>0</v>
      </c>
      <c r="BR1655">
        <v>0</v>
      </c>
      <c r="BS1655">
        <v>0</v>
      </c>
      <c r="BT1655" s="17">
        <v>1</v>
      </c>
      <c r="BU1655">
        <v>0</v>
      </c>
      <c r="BV1655">
        <v>0</v>
      </c>
      <c r="BW1655">
        <v>1</v>
      </c>
      <c r="BX1655" s="17">
        <v>0</v>
      </c>
      <c r="BY1655">
        <v>1</v>
      </c>
      <c r="BZ1655">
        <v>0</v>
      </c>
      <c r="CA1655">
        <v>0</v>
      </c>
      <c r="CB1655">
        <v>0</v>
      </c>
      <c r="CC1655" s="17">
        <v>0</v>
      </c>
      <c r="CD1655">
        <v>0</v>
      </c>
      <c r="CE1655">
        <v>0</v>
      </c>
      <c r="CF1655">
        <v>1</v>
      </c>
      <c r="CG1655">
        <v>1</v>
      </c>
      <c r="CH1655">
        <v>0</v>
      </c>
      <c r="CI1655">
        <v>0</v>
      </c>
      <c r="CJ1655">
        <v>0</v>
      </c>
      <c r="CK1655">
        <v>0</v>
      </c>
      <c r="CL1655">
        <v>0</v>
      </c>
      <c r="CM1655">
        <v>0</v>
      </c>
      <c r="CN1655">
        <v>1</v>
      </c>
      <c r="CO1655" s="17">
        <v>0</v>
      </c>
      <c r="CZ1655" s="33" t="s">
        <v>85</v>
      </c>
    </row>
    <row r="1656" spans="1:104" x14ac:dyDescent="0.25">
      <c r="A1656">
        <v>1655</v>
      </c>
      <c r="B1656">
        <v>105</v>
      </c>
      <c r="C1656" s="24" t="s">
        <v>4298</v>
      </c>
      <c r="D1656" s="12">
        <v>6.3</v>
      </c>
      <c r="E1656" s="13">
        <v>0.3</v>
      </c>
      <c r="F1656" s="7">
        <f t="shared" si="406"/>
        <v>21</v>
      </c>
      <c r="G1656" s="7">
        <f t="shared" si="401"/>
        <v>6</v>
      </c>
      <c r="H1656" s="15">
        <f t="shared" si="402"/>
        <v>6.6</v>
      </c>
      <c r="I1656" s="11">
        <f t="shared" si="403"/>
        <v>0.28799567421991124</v>
      </c>
      <c r="J1656" s="32">
        <f t="shared" si="404"/>
        <v>1.3714079724757676E-2</v>
      </c>
      <c r="K1656" s="32">
        <f t="shared" si="405"/>
        <v>72.917761896536575</v>
      </c>
      <c r="L1656" s="8">
        <v>1</v>
      </c>
      <c r="M1656" s="9">
        <v>0</v>
      </c>
      <c r="N1656" s="8">
        <v>0</v>
      </c>
      <c r="O1656" s="9">
        <v>0</v>
      </c>
      <c r="P1656" s="9">
        <v>1</v>
      </c>
      <c r="Q1656" s="9">
        <v>0</v>
      </c>
      <c r="R1656" s="9">
        <v>0</v>
      </c>
      <c r="S1656" s="8">
        <v>4880</v>
      </c>
      <c r="T1656" s="9">
        <v>3</v>
      </c>
      <c r="U1656" s="9">
        <f t="shared" si="410"/>
        <v>4876</v>
      </c>
      <c r="V1656" s="9">
        <f t="shared" si="395"/>
        <v>12</v>
      </c>
      <c r="W1656" s="7">
        <v>10.55</v>
      </c>
      <c r="X1656" s="7">
        <f t="shared" si="408"/>
        <v>25.499999999999996</v>
      </c>
      <c r="Y1656" s="9">
        <v>1</v>
      </c>
      <c r="Z1656" s="9">
        <v>0</v>
      </c>
      <c r="AA1656" s="9">
        <v>1</v>
      </c>
      <c r="AB1656" s="9">
        <v>0</v>
      </c>
      <c r="AC1656" s="9">
        <v>0</v>
      </c>
      <c r="AD1656" s="29">
        <v>0</v>
      </c>
      <c r="AE1656" s="9">
        <v>0</v>
      </c>
      <c r="AF1656" s="9">
        <v>1</v>
      </c>
      <c r="AG1656" s="29">
        <v>0</v>
      </c>
      <c r="AH1656" s="9">
        <v>1</v>
      </c>
      <c r="AI1656" s="29">
        <v>0</v>
      </c>
      <c r="AJ1656" s="20">
        <v>1973</v>
      </c>
      <c r="AK1656" s="32">
        <f t="shared" si="411"/>
        <v>0.21287500000000001</v>
      </c>
      <c r="AL1656" s="32">
        <f t="shared" si="411"/>
        <v>0.21287500000000001</v>
      </c>
      <c r="AM1656" s="32">
        <f t="shared" si="412"/>
        <v>0.42575000000000002</v>
      </c>
      <c r="AN1656" s="42">
        <v>0.14849999999999999</v>
      </c>
      <c r="AO1656" s="41" t="s">
        <v>98</v>
      </c>
      <c r="AP1656" s="17" t="s">
        <v>98</v>
      </c>
      <c r="AQ1656" s="32">
        <v>1</v>
      </c>
      <c r="AR1656" s="39">
        <v>0</v>
      </c>
      <c r="AS1656" s="38" t="s">
        <v>98</v>
      </c>
      <c r="AT1656" s="39" t="s">
        <v>98</v>
      </c>
      <c r="AV1656" s="17"/>
      <c r="AW1656" t="s">
        <v>98</v>
      </c>
      <c r="AX1656" s="17" t="s">
        <v>98</v>
      </c>
      <c r="AY1656" s="17" t="s">
        <v>563</v>
      </c>
      <c r="BF1656" s="17"/>
      <c r="BI1656" s="17"/>
      <c r="BL1656" s="24">
        <v>42.05</v>
      </c>
      <c r="BM1656">
        <v>1</v>
      </c>
      <c r="BN1656">
        <v>0</v>
      </c>
      <c r="BO1656">
        <v>0</v>
      </c>
      <c r="BP1656">
        <v>0</v>
      </c>
      <c r="BQ1656">
        <v>0</v>
      </c>
      <c r="BR1656">
        <v>0</v>
      </c>
      <c r="BS1656">
        <v>0</v>
      </c>
      <c r="BT1656" s="17">
        <v>0</v>
      </c>
      <c r="BU1656">
        <v>0</v>
      </c>
      <c r="BV1656">
        <v>0</v>
      </c>
      <c r="BW1656">
        <v>1</v>
      </c>
      <c r="BX1656" s="17">
        <v>0</v>
      </c>
      <c r="BY1656">
        <v>0</v>
      </c>
      <c r="BZ1656">
        <v>0</v>
      </c>
      <c r="CA1656">
        <v>0</v>
      </c>
      <c r="CB1656">
        <v>0</v>
      </c>
      <c r="CC1656" s="17">
        <v>0</v>
      </c>
      <c r="CD1656">
        <v>0</v>
      </c>
      <c r="CE1656">
        <v>0</v>
      </c>
      <c r="CF1656">
        <v>1</v>
      </c>
      <c r="CG1656">
        <v>1</v>
      </c>
      <c r="CH1656">
        <v>0</v>
      </c>
      <c r="CI1656">
        <v>0</v>
      </c>
      <c r="CJ1656">
        <v>0</v>
      </c>
      <c r="CK1656">
        <v>0</v>
      </c>
      <c r="CL1656">
        <v>0</v>
      </c>
      <c r="CM1656">
        <v>0</v>
      </c>
      <c r="CN1656">
        <v>1</v>
      </c>
      <c r="CO1656" s="17">
        <v>0</v>
      </c>
      <c r="CZ1656" s="33" t="s">
        <v>85</v>
      </c>
    </row>
    <row r="1657" spans="1:104" x14ac:dyDescent="0.25">
      <c r="A1657">
        <v>1656</v>
      </c>
      <c r="B1657">
        <v>105</v>
      </c>
      <c r="C1657" s="24" t="s">
        <v>4298</v>
      </c>
      <c r="D1657" s="12">
        <v>16.600000000000001</v>
      </c>
      <c r="E1657" s="13">
        <v>10</v>
      </c>
      <c r="F1657" s="7">
        <f t="shared" si="406"/>
        <v>1.6600000000000001</v>
      </c>
      <c r="G1657" s="7">
        <f t="shared" si="401"/>
        <v>6.6000000000000014</v>
      </c>
      <c r="H1657" s="15">
        <f t="shared" si="402"/>
        <v>26.6</v>
      </c>
      <c r="I1657" s="11">
        <f t="shared" si="403"/>
        <v>2.3768297236871464E-2</v>
      </c>
      <c r="J1657" s="32">
        <f t="shared" si="404"/>
        <v>1.431825134751293E-2</v>
      </c>
      <c r="K1657" s="32">
        <f t="shared" si="405"/>
        <v>69.840930692538734</v>
      </c>
      <c r="L1657" s="8">
        <v>1</v>
      </c>
      <c r="M1657" s="9">
        <v>0</v>
      </c>
      <c r="N1657" s="8">
        <v>0</v>
      </c>
      <c r="O1657" s="9">
        <v>0</v>
      </c>
      <c r="P1657" s="9">
        <v>1</v>
      </c>
      <c r="Q1657" s="9">
        <v>0</v>
      </c>
      <c r="R1657" s="9">
        <v>0</v>
      </c>
      <c r="S1657" s="8">
        <v>4880</v>
      </c>
      <c r="T1657" s="9">
        <v>4</v>
      </c>
      <c r="U1657" s="9">
        <f t="shared" si="410"/>
        <v>4875</v>
      </c>
      <c r="V1657" s="9">
        <f t="shared" si="395"/>
        <v>12</v>
      </c>
      <c r="W1657" s="7">
        <v>10.55</v>
      </c>
      <c r="X1657" s="7">
        <f t="shared" si="408"/>
        <v>25.499999999999996</v>
      </c>
      <c r="Y1657" s="9">
        <v>1</v>
      </c>
      <c r="Z1657" s="9">
        <v>0</v>
      </c>
      <c r="AA1657" s="9">
        <v>1</v>
      </c>
      <c r="AB1657" s="9">
        <v>0</v>
      </c>
      <c r="AC1657" s="9">
        <v>0</v>
      </c>
      <c r="AD1657" s="29">
        <v>0</v>
      </c>
      <c r="AE1657" s="9">
        <v>0</v>
      </c>
      <c r="AF1657" s="9">
        <v>1</v>
      </c>
      <c r="AG1657" s="29">
        <v>0</v>
      </c>
      <c r="AH1657" s="9">
        <v>1</v>
      </c>
      <c r="AI1657" s="29">
        <v>0</v>
      </c>
      <c r="AJ1657" s="20">
        <v>1973</v>
      </c>
      <c r="AK1657" s="32">
        <f t="shared" si="411"/>
        <v>0.21287500000000001</v>
      </c>
      <c r="AL1657" s="32">
        <f t="shared" si="411"/>
        <v>0.21287500000000001</v>
      </c>
      <c r="AM1657" s="32">
        <f t="shared" si="412"/>
        <v>0.42575000000000002</v>
      </c>
      <c r="AN1657" s="42">
        <v>0.14849999999999999</v>
      </c>
      <c r="AO1657" s="41" t="s">
        <v>98</v>
      </c>
      <c r="AP1657" s="17" t="s">
        <v>98</v>
      </c>
      <c r="AQ1657" s="32">
        <v>1</v>
      </c>
      <c r="AR1657" s="39">
        <v>0</v>
      </c>
      <c r="AS1657" s="38" t="s">
        <v>98</v>
      </c>
      <c r="AT1657" s="39" t="s">
        <v>98</v>
      </c>
      <c r="AV1657" s="17"/>
      <c r="AW1657" t="s">
        <v>98</v>
      </c>
      <c r="AX1657" s="17" t="s">
        <v>98</v>
      </c>
      <c r="AY1657" s="17" t="s">
        <v>563</v>
      </c>
      <c r="BF1657" s="17"/>
      <c r="BI1657" s="17"/>
      <c r="BL1657" s="24">
        <v>42.05</v>
      </c>
      <c r="BM1657">
        <v>0</v>
      </c>
      <c r="BN1657">
        <v>0</v>
      </c>
      <c r="BO1657">
        <v>0</v>
      </c>
      <c r="BP1657">
        <v>0</v>
      </c>
      <c r="BQ1657">
        <v>0</v>
      </c>
      <c r="BR1657">
        <v>0</v>
      </c>
      <c r="BS1657">
        <v>0</v>
      </c>
      <c r="BT1657" s="17">
        <v>1</v>
      </c>
      <c r="BU1657">
        <v>0</v>
      </c>
      <c r="BV1657">
        <v>0</v>
      </c>
      <c r="BW1657">
        <v>1</v>
      </c>
      <c r="BX1657" s="17">
        <v>0</v>
      </c>
      <c r="BY1657">
        <v>1</v>
      </c>
      <c r="BZ1657">
        <v>0</v>
      </c>
      <c r="CA1657">
        <v>0</v>
      </c>
      <c r="CB1657">
        <v>0</v>
      </c>
      <c r="CC1657" s="17">
        <v>0</v>
      </c>
      <c r="CD1657">
        <v>0</v>
      </c>
      <c r="CE1657">
        <v>0</v>
      </c>
      <c r="CF1657">
        <v>1</v>
      </c>
      <c r="CG1657">
        <v>1</v>
      </c>
      <c r="CH1657">
        <v>0</v>
      </c>
      <c r="CI1657">
        <v>0</v>
      </c>
      <c r="CJ1657">
        <v>0</v>
      </c>
      <c r="CK1657">
        <v>0</v>
      </c>
      <c r="CL1657">
        <v>0</v>
      </c>
      <c r="CM1657">
        <v>0</v>
      </c>
      <c r="CN1657">
        <v>1</v>
      </c>
      <c r="CO1657" s="17">
        <v>0</v>
      </c>
      <c r="CZ1657" s="33" t="s">
        <v>85</v>
      </c>
    </row>
    <row r="1658" spans="1:104" x14ac:dyDescent="0.25">
      <c r="A1658">
        <v>1657</v>
      </c>
      <c r="B1658">
        <v>106</v>
      </c>
      <c r="C1658" s="24" t="s">
        <v>4302</v>
      </c>
      <c r="D1658" s="12">
        <v>9.2999999999999972</v>
      </c>
      <c r="E1658" s="13">
        <v>0.68286713286713274</v>
      </c>
      <c r="F1658" s="7">
        <v>13.619047619047617</v>
      </c>
      <c r="G1658" s="7">
        <f t="shared" ref="G1658:G1669" si="413">D1658-E1658</f>
        <v>8.6171328671328649</v>
      </c>
      <c r="H1658" s="15">
        <f t="shared" ref="H1658:H1669" si="414">D1658+E1658</f>
        <v>9.9828671328671295</v>
      </c>
      <c r="I1658" s="11">
        <f t="shared" si="403"/>
        <v>6.1885279765741312E-2</v>
      </c>
      <c r="J1658" s="32">
        <f t="shared" si="404"/>
        <v>4.5440240387432437E-3</v>
      </c>
      <c r="K1658" s="32">
        <f t="shared" si="405"/>
        <v>220.06925832121553</v>
      </c>
      <c r="L1658" s="8">
        <v>0</v>
      </c>
      <c r="M1658" s="9">
        <v>1</v>
      </c>
      <c r="N1658" s="8">
        <v>0</v>
      </c>
      <c r="O1658" s="9">
        <v>0</v>
      </c>
      <c r="P1658" s="9">
        <v>0</v>
      </c>
      <c r="Q1658" s="9">
        <v>1</v>
      </c>
      <c r="R1658" s="9">
        <v>0</v>
      </c>
      <c r="S1658" s="8">
        <v>48266</v>
      </c>
      <c r="T1658" s="9">
        <v>20</v>
      </c>
      <c r="U1658" s="9">
        <f t="shared" si="410"/>
        <v>48245</v>
      </c>
      <c r="V1658" s="9">
        <f t="shared" si="395"/>
        <v>10</v>
      </c>
      <c r="W1658" s="7">
        <v>13</v>
      </c>
      <c r="X1658" s="7">
        <v>5.16</v>
      </c>
      <c r="Y1658" s="9">
        <v>0</v>
      </c>
      <c r="Z1658" s="9">
        <v>1</v>
      </c>
      <c r="AA1658" s="9">
        <v>1</v>
      </c>
      <c r="AB1658" s="9">
        <v>0</v>
      </c>
      <c r="AC1658" s="9">
        <v>0</v>
      </c>
      <c r="AD1658" s="29">
        <v>0</v>
      </c>
      <c r="AE1658" s="9">
        <v>0</v>
      </c>
      <c r="AF1658" s="9">
        <v>0</v>
      </c>
      <c r="AG1658" s="29">
        <v>1</v>
      </c>
      <c r="AH1658" s="9">
        <v>0</v>
      </c>
      <c r="AI1658" s="29">
        <v>1</v>
      </c>
      <c r="AJ1658" s="20">
        <v>1992</v>
      </c>
      <c r="AK1658" s="32">
        <v>0</v>
      </c>
      <c r="AL1658" s="32">
        <v>0</v>
      </c>
      <c r="AM1658" s="32">
        <v>0.25</v>
      </c>
      <c r="AN1658" s="42">
        <v>0.75</v>
      </c>
      <c r="AO1658" s="41">
        <v>1</v>
      </c>
      <c r="AP1658" s="17">
        <v>0</v>
      </c>
      <c r="AQ1658" s="32">
        <v>0.56000000000000005</v>
      </c>
      <c r="AR1658" s="39">
        <v>0.44</v>
      </c>
      <c r="AS1658" s="38" t="s">
        <v>98</v>
      </c>
      <c r="AT1658" s="39" t="s">
        <v>98</v>
      </c>
      <c r="AV1658" s="17"/>
      <c r="AW1658" t="s">
        <v>98</v>
      </c>
      <c r="AX1658" s="17" t="s">
        <v>98</v>
      </c>
      <c r="AY1658" s="17" t="s">
        <v>233</v>
      </c>
      <c r="BF1658" s="17"/>
      <c r="BI1658" s="17"/>
      <c r="BL1658" s="90">
        <f>W1658+X1658+6</f>
        <v>24.16</v>
      </c>
      <c r="BM1658">
        <v>1</v>
      </c>
      <c r="BN1658">
        <v>0</v>
      </c>
      <c r="BO1658">
        <v>0</v>
      </c>
      <c r="BP1658">
        <v>0</v>
      </c>
      <c r="BQ1658">
        <v>0</v>
      </c>
      <c r="BR1658">
        <v>0</v>
      </c>
      <c r="BS1658">
        <v>0</v>
      </c>
      <c r="BT1658" s="17">
        <v>0</v>
      </c>
      <c r="BU1658">
        <v>0</v>
      </c>
      <c r="BV1658">
        <v>0</v>
      </c>
      <c r="BW1658">
        <v>1</v>
      </c>
      <c r="BX1658" s="17">
        <v>0</v>
      </c>
      <c r="BY1658">
        <v>0</v>
      </c>
      <c r="BZ1658">
        <v>0</v>
      </c>
      <c r="CA1658">
        <v>0</v>
      </c>
      <c r="CB1658">
        <v>0</v>
      </c>
      <c r="CC1658" s="17">
        <v>0</v>
      </c>
      <c r="CD1658">
        <v>0</v>
      </c>
      <c r="CE1658">
        <v>0</v>
      </c>
      <c r="CF1658">
        <v>1</v>
      </c>
      <c r="CG1658">
        <v>0</v>
      </c>
      <c r="CH1658">
        <v>1</v>
      </c>
      <c r="CI1658">
        <v>0</v>
      </c>
      <c r="CJ1658">
        <v>1</v>
      </c>
      <c r="CK1658">
        <v>0</v>
      </c>
      <c r="CL1658">
        <v>0</v>
      </c>
      <c r="CM1658">
        <v>0</v>
      </c>
      <c r="CN1658">
        <v>0</v>
      </c>
      <c r="CO1658" s="17">
        <v>0</v>
      </c>
      <c r="CZ1658" s="33" t="s">
        <v>85</v>
      </c>
    </row>
    <row r="1659" spans="1:104" x14ac:dyDescent="0.25">
      <c r="A1659">
        <v>1658</v>
      </c>
      <c r="B1659">
        <v>106</v>
      </c>
      <c r="C1659" s="24" t="s">
        <v>4302</v>
      </c>
      <c r="D1659" s="12">
        <v>10.7</v>
      </c>
      <c r="E1659" s="13">
        <v>0.97627737226277356</v>
      </c>
      <c r="F1659" s="7">
        <v>10.96</v>
      </c>
      <c r="G1659" s="7">
        <f t="shared" si="413"/>
        <v>9.7237226277372262</v>
      </c>
      <c r="H1659" s="15">
        <f t="shared" si="414"/>
        <v>11.676277372262772</v>
      </c>
      <c r="I1659" s="11">
        <f t="shared" si="403"/>
        <v>4.9836141716404395E-2</v>
      </c>
      <c r="J1659" s="32">
        <f t="shared" si="404"/>
        <v>4.5470932222996712E-3</v>
      </c>
      <c r="K1659" s="32">
        <f t="shared" si="405"/>
        <v>219.92071662305941</v>
      </c>
      <c r="L1659" s="8">
        <v>0</v>
      </c>
      <c r="M1659" s="9">
        <v>1</v>
      </c>
      <c r="N1659" s="8">
        <v>0</v>
      </c>
      <c r="O1659" s="9">
        <v>0</v>
      </c>
      <c r="P1659" s="9">
        <v>0</v>
      </c>
      <c r="Q1659" s="9">
        <v>1</v>
      </c>
      <c r="R1659" s="9">
        <v>0</v>
      </c>
      <c r="S1659" s="8">
        <v>48266</v>
      </c>
      <c r="T1659" s="9">
        <v>20</v>
      </c>
      <c r="U1659" s="9">
        <f t="shared" si="410"/>
        <v>48245</v>
      </c>
      <c r="V1659" s="9">
        <f t="shared" si="395"/>
        <v>10</v>
      </c>
      <c r="W1659" s="7">
        <v>13</v>
      </c>
      <c r="X1659" s="7">
        <v>5.16</v>
      </c>
      <c r="Y1659" s="9">
        <v>0</v>
      </c>
      <c r="Z1659" s="9">
        <v>1</v>
      </c>
      <c r="AA1659" s="9">
        <v>1</v>
      </c>
      <c r="AB1659" s="9">
        <v>0</v>
      </c>
      <c r="AC1659" s="9">
        <v>0</v>
      </c>
      <c r="AD1659" s="29">
        <v>0</v>
      </c>
      <c r="AE1659" s="9">
        <v>0</v>
      </c>
      <c r="AF1659" s="9">
        <v>0</v>
      </c>
      <c r="AG1659" s="29">
        <v>1</v>
      </c>
      <c r="AH1659" s="9">
        <v>0</v>
      </c>
      <c r="AI1659" s="29">
        <v>1</v>
      </c>
      <c r="AJ1659" s="20">
        <v>1992</v>
      </c>
      <c r="AK1659" s="32">
        <v>0</v>
      </c>
      <c r="AL1659" s="32">
        <v>0</v>
      </c>
      <c r="AM1659" s="32">
        <v>0.25</v>
      </c>
      <c r="AN1659" s="42">
        <v>0.75</v>
      </c>
      <c r="AO1659" s="41">
        <v>1</v>
      </c>
      <c r="AP1659" s="17">
        <v>0</v>
      </c>
      <c r="AQ1659" s="32">
        <v>0.56000000000000005</v>
      </c>
      <c r="AR1659" s="39">
        <v>0.44</v>
      </c>
      <c r="AS1659" s="38" t="s">
        <v>98</v>
      </c>
      <c r="AT1659" s="39" t="s">
        <v>98</v>
      </c>
      <c r="AV1659" s="17"/>
      <c r="AW1659" t="s">
        <v>98</v>
      </c>
      <c r="AX1659" s="17" t="s">
        <v>98</v>
      </c>
      <c r="AY1659" s="17" t="s">
        <v>233</v>
      </c>
      <c r="BF1659" s="17"/>
      <c r="BI1659" s="17"/>
      <c r="BL1659" s="90">
        <f t="shared" ref="BL1659:BL1690" si="415">W1659+X1659+6</f>
        <v>24.16</v>
      </c>
      <c r="BM1659">
        <v>1</v>
      </c>
      <c r="BN1659">
        <v>0</v>
      </c>
      <c r="BO1659">
        <v>0</v>
      </c>
      <c r="BP1659">
        <v>0</v>
      </c>
      <c r="BQ1659">
        <v>0</v>
      </c>
      <c r="BR1659">
        <v>0</v>
      </c>
      <c r="BS1659">
        <v>0</v>
      </c>
      <c r="BT1659" s="17">
        <v>0</v>
      </c>
      <c r="BU1659">
        <v>0</v>
      </c>
      <c r="BV1659">
        <v>0</v>
      </c>
      <c r="BW1659">
        <v>1</v>
      </c>
      <c r="BX1659" s="17">
        <v>0</v>
      </c>
      <c r="BY1659">
        <v>0</v>
      </c>
      <c r="BZ1659">
        <v>0</v>
      </c>
      <c r="CA1659">
        <v>0</v>
      </c>
      <c r="CB1659">
        <v>0</v>
      </c>
      <c r="CC1659" s="17">
        <v>0</v>
      </c>
      <c r="CD1659">
        <v>0</v>
      </c>
      <c r="CE1659">
        <v>0</v>
      </c>
      <c r="CF1659">
        <v>1</v>
      </c>
      <c r="CG1659">
        <v>0</v>
      </c>
      <c r="CH1659">
        <v>1</v>
      </c>
      <c r="CI1659">
        <v>0</v>
      </c>
      <c r="CJ1659">
        <v>1</v>
      </c>
      <c r="CK1659">
        <v>0</v>
      </c>
      <c r="CL1659">
        <v>0</v>
      </c>
      <c r="CM1659">
        <v>0</v>
      </c>
      <c r="CN1659">
        <v>0</v>
      </c>
      <c r="CO1659" s="17">
        <v>0</v>
      </c>
      <c r="CZ1659" s="33" t="s">
        <v>85</v>
      </c>
    </row>
    <row r="1660" spans="1:104" x14ac:dyDescent="0.25">
      <c r="A1660">
        <v>1659</v>
      </c>
      <c r="B1660">
        <v>106</v>
      </c>
      <c r="C1660" s="24" t="s">
        <v>4302</v>
      </c>
      <c r="D1660" s="12">
        <v>11.7</v>
      </c>
      <c r="E1660" s="13">
        <v>1.1487272727272724</v>
      </c>
      <c r="F1660" s="7">
        <v>10.185185185185187</v>
      </c>
      <c r="G1660" s="7">
        <f t="shared" si="413"/>
        <v>10.551272727272726</v>
      </c>
      <c r="H1660" s="15">
        <f t="shared" si="414"/>
        <v>12.848727272727272</v>
      </c>
      <c r="I1660" s="11">
        <f t="shared" si="403"/>
        <v>4.6320832739635158E-2</v>
      </c>
      <c r="J1660" s="32">
        <f t="shared" si="404"/>
        <v>4.547863578073269E-3</v>
      </c>
      <c r="K1660" s="32">
        <f t="shared" si="405"/>
        <v>219.88346458353007</v>
      </c>
      <c r="L1660" s="8">
        <v>0</v>
      </c>
      <c r="M1660" s="9">
        <v>1</v>
      </c>
      <c r="N1660" s="8">
        <v>0</v>
      </c>
      <c r="O1660" s="9">
        <v>0</v>
      </c>
      <c r="P1660" s="9">
        <v>0</v>
      </c>
      <c r="Q1660" s="9">
        <v>1</v>
      </c>
      <c r="R1660" s="9">
        <v>0</v>
      </c>
      <c r="S1660" s="8">
        <v>48266</v>
      </c>
      <c r="T1660" s="9">
        <v>20</v>
      </c>
      <c r="U1660" s="9">
        <f t="shared" si="410"/>
        <v>48245</v>
      </c>
      <c r="V1660" s="9">
        <f t="shared" si="395"/>
        <v>10</v>
      </c>
      <c r="W1660" s="7">
        <v>13</v>
      </c>
      <c r="X1660" s="7">
        <v>5.16</v>
      </c>
      <c r="Y1660" s="9">
        <v>0</v>
      </c>
      <c r="Z1660" s="9">
        <v>1</v>
      </c>
      <c r="AA1660" s="9">
        <v>1</v>
      </c>
      <c r="AB1660" s="9">
        <v>0</v>
      </c>
      <c r="AC1660" s="9">
        <v>0</v>
      </c>
      <c r="AD1660" s="29">
        <v>0</v>
      </c>
      <c r="AE1660" s="9">
        <v>0</v>
      </c>
      <c r="AF1660" s="9">
        <v>0</v>
      </c>
      <c r="AG1660" s="29">
        <v>1</v>
      </c>
      <c r="AH1660" s="9">
        <v>0</v>
      </c>
      <c r="AI1660" s="29">
        <v>1</v>
      </c>
      <c r="AJ1660" s="20">
        <v>1992</v>
      </c>
      <c r="AK1660" s="32">
        <v>0</v>
      </c>
      <c r="AL1660" s="32">
        <v>0</v>
      </c>
      <c r="AM1660" s="32">
        <v>0.25</v>
      </c>
      <c r="AN1660" s="42">
        <v>0.75</v>
      </c>
      <c r="AO1660" s="41">
        <v>1</v>
      </c>
      <c r="AP1660" s="17">
        <v>0</v>
      </c>
      <c r="AQ1660" s="32">
        <v>0.56000000000000005</v>
      </c>
      <c r="AR1660" s="39">
        <v>0.44</v>
      </c>
      <c r="AS1660" s="38" t="s">
        <v>98</v>
      </c>
      <c r="AT1660" s="39" t="s">
        <v>98</v>
      </c>
      <c r="AV1660" s="17"/>
      <c r="AW1660" t="s">
        <v>98</v>
      </c>
      <c r="AX1660" s="17" t="s">
        <v>98</v>
      </c>
      <c r="AY1660" s="17" t="s">
        <v>233</v>
      </c>
      <c r="BF1660" s="17"/>
      <c r="BI1660" s="17"/>
      <c r="BL1660" s="90">
        <f t="shared" si="415"/>
        <v>24.16</v>
      </c>
      <c r="BM1660">
        <v>1</v>
      </c>
      <c r="BN1660">
        <v>0</v>
      </c>
      <c r="BO1660">
        <v>0</v>
      </c>
      <c r="BP1660">
        <v>0</v>
      </c>
      <c r="BQ1660">
        <v>0</v>
      </c>
      <c r="BR1660">
        <v>0</v>
      </c>
      <c r="BS1660">
        <v>0</v>
      </c>
      <c r="BT1660" s="17">
        <v>0</v>
      </c>
      <c r="BU1660">
        <v>0</v>
      </c>
      <c r="BV1660">
        <v>0</v>
      </c>
      <c r="BW1660">
        <v>1</v>
      </c>
      <c r="BX1660" s="17">
        <v>0</v>
      </c>
      <c r="BY1660">
        <v>0</v>
      </c>
      <c r="BZ1660">
        <v>0</v>
      </c>
      <c r="CA1660">
        <v>0</v>
      </c>
      <c r="CB1660">
        <v>0</v>
      </c>
      <c r="CC1660" s="17">
        <v>0</v>
      </c>
      <c r="CD1660">
        <v>0</v>
      </c>
      <c r="CE1660">
        <v>0</v>
      </c>
      <c r="CF1660">
        <v>1</v>
      </c>
      <c r="CG1660">
        <v>0</v>
      </c>
      <c r="CH1660">
        <v>1</v>
      </c>
      <c r="CI1660">
        <v>0</v>
      </c>
      <c r="CJ1660">
        <v>1</v>
      </c>
      <c r="CK1660">
        <v>0</v>
      </c>
      <c r="CL1660">
        <v>0</v>
      </c>
      <c r="CM1660">
        <v>0</v>
      </c>
      <c r="CN1660">
        <v>0</v>
      </c>
      <c r="CO1660" s="17">
        <v>0</v>
      </c>
      <c r="CZ1660" s="33" t="s">
        <v>85</v>
      </c>
    </row>
    <row r="1661" spans="1:104" x14ac:dyDescent="0.25">
      <c r="A1661">
        <v>1660</v>
      </c>
      <c r="B1661">
        <v>106</v>
      </c>
      <c r="C1661" s="24" t="s">
        <v>4302</v>
      </c>
      <c r="D1661" s="12">
        <v>9.6999999999999975</v>
      </c>
      <c r="E1661" s="13">
        <v>1.2471428571428569</v>
      </c>
      <c r="F1661" s="7">
        <v>7.7777777777777777</v>
      </c>
      <c r="G1661" s="7">
        <f t="shared" si="413"/>
        <v>8.4528571428571411</v>
      </c>
      <c r="H1661" s="15">
        <f t="shared" si="414"/>
        <v>10.947142857142854</v>
      </c>
      <c r="I1661" s="11">
        <f t="shared" si="403"/>
        <v>3.5389200696427148E-2</v>
      </c>
      <c r="J1661" s="32">
        <f t="shared" si="404"/>
        <v>4.5500400895406327E-3</v>
      </c>
      <c r="K1661" s="32">
        <f t="shared" si="405"/>
        <v>219.77828333836922</v>
      </c>
      <c r="L1661" s="8">
        <v>0</v>
      </c>
      <c r="M1661" s="9">
        <v>1</v>
      </c>
      <c r="N1661" s="8">
        <v>0</v>
      </c>
      <c r="O1661" s="9">
        <v>0</v>
      </c>
      <c r="P1661" s="9">
        <v>0</v>
      </c>
      <c r="Q1661" s="9">
        <v>1</v>
      </c>
      <c r="R1661" s="9">
        <v>0</v>
      </c>
      <c r="S1661" s="8">
        <v>48266</v>
      </c>
      <c r="T1661" s="9">
        <v>23</v>
      </c>
      <c r="U1661" s="9">
        <f t="shared" si="410"/>
        <v>48242</v>
      </c>
      <c r="V1661" s="9">
        <f t="shared" si="395"/>
        <v>10</v>
      </c>
      <c r="W1661" s="7">
        <v>13</v>
      </c>
      <c r="X1661" s="7">
        <v>5.16</v>
      </c>
      <c r="Y1661" s="9">
        <v>0</v>
      </c>
      <c r="Z1661" s="9">
        <v>1</v>
      </c>
      <c r="AA1661" s="9">
        <v>1</v>
      </c>
      <c r="AB1661" s="9">
        <v>0</v>
      </c>
      <c r="AC1661" s="9">
        <v>0</v>
      </c>
      <c r="AD1661" s="29">
        <v>0</v>
      </c>
      <c r="AE1661" s="9">
        <v>0</v>
      </c>
      <c r="AF1661" s="9">
        <v>0</v>
      </c>
      <c r="AG1661" s="29">
        <v>1</v>
      </c>
      <c r="AH1661" s="9">
        <v>0</v>
      </c>
      <c r="AI1661" s="29">
        <v>1</v>
      </c>
      <c r="AJ1661" s="20">
        <v>1992</v>
      </c>
      <c r="AK1661" s="32">
        <v>0</v>
      </c>
      <c r="AL1661" s="32">
        <v>0</v>
      </c>
      <c r="AM1661" s="32">
        <v>0.25</v>
      </c>
      <c r="AN1661" s="42">
        <v>0.75</v>
      </c>
      <c r="AO1661" s="41">
        <v>1</v>
      </c>
      <c r="AP1661" s="17">
        <v>0</v>
      </c>
      <c r="AQ1661" s="32">
        <v>0.56000000000000005</v>
      </c>
      <c r="AR1661" s="39">
        <v>0.44</v>
      </c>
      <c r="AS1661" s="38" t="s">
        <v>98</v>
      </c>
      <c r="AT1661" s="39" t="s">
        <v>98</v>
      </c>
      <c r="AV1661" s="17"/>
      <c r="AW1661" t="s">
        <v>98</v>
      </c>
      <c r="AX1661" s="17" t="s">
        <v>98</v>
      </c>
      <c r="AY1661" s="17" t="s">
        <v>233</v>
      </c>
      <c r="BF1661" s="17"/>
      <c r="BI1661" s="17"/>
      <c r="BL1661" s="90">
        <f t="shared" si="415"/>
        <v>24.16</v>
      </c>
      <c r="BM1661">
        <v>1</v>
      </c>
      <c r="BN1661">
        <v>0</v>
      </c>
      <c r="BO1661">
        <v>0</v>
      </c>
      <c r="BP1661">
        <v>0</v>
      </c>
      <c r="BQ1661">
        <v>0</v>
      </c>
      <c r="BR1661">
        <v>0</v>
      </c>
      <c r="BS1661">
        <v>0</v>
      </c>
      <c r="BT1661" s="17">
        <v>0</v>
      </c>
      <c r="BU1661">
        <v>1</v>
      </c>
      <c r="BV1661">
        <v>0</v>
      </c>
      <c r="BW1661">
        <v>0</v>
      </c>
      <c r="BX1661" s="17">
        <v>0</v>
      </c>
      <c r="BY1661">
        <v>0</v>
      </c>
      <c r="BZ1661">
        <v>0</v>
      </c>
      <c r="CA1661">
        <v>0</v>
      </c>
      <c r="CB1661">
        <v>0</v>
      </c>
      <c r="CC1661" s="17">
        <v>0</v>
      </c>
      <c r="CD1661">
        <v>0</v>
      </c>
      <c r="CE1661">
        <v>0</v>
      </c>
      <c r="CF1661">
        <v>1</v>
      </c>
      <c r="CG1661">
        <v>0</v>
      </c>
      <c r="CH1661">
        <v>1</v>
      </c>
      <c r="CI1661">
        <v>0</v>
      </c>
      <c r="CJ1661">
        <v>1</v>
      </c>
      <c r="CK1661">
        <v>0</v>
      </c>
      <c r="CL1661">
        <v>0</v>
      </c>
      <c r="CM1661">
        <v>0</v>
      </c>
      <c r="CN1661">
        <v>0</v>
      </c>
      <c r="CO1661" s="17">
        <v>0</v>
      </c>
      <c r="CZ1661" s="33" t="s">
        <v>85</v>
      </c>
    </row>
    <row r="1662" spans="1:104" x14ac:dyDescent="0.25">
      <c r="A1662">
        <v>1661</v>
      </c>
      <c r="B1662">
        <v>106</v>
      </c>
      <c r="C1662" s="24" t="s">
        <v>4302</v>
      </c>
      <c r="D1662" s="12">
        <v>8.4999999999999964</v>
      </c>
      <c r="E1662" s="13">
        <v>1.5231213872832365</v>
      </c>
      <c r="F1662" s="7">
        <v>5.5806451612903221</v>
      </c>
      <c r="G1662" s="7">
        <f t="shared" si="413"/>
        <v>6.9768786127167601</v>
      </c>
      <c r="H1662" s="15">
        <f t="shared" si="414"/>
        <v>10.023121387283233</v>
      </c>
      <c r="I1662" s="11">
        <f t="shared" si="403"/>
        <v>2.5400666585380833E-2</v>
      </c>
      <c r="J1662" s="32">
        <f t="shared" si="404"/>
        <v>4.5515645326404969E-3</v>
      </c>
      <c r="K1662" s="32">
        <f t="shared" si="405"/>
        <v>219.70467359711816</v>
      </c>
      <c r="L1662" s="8">
        <v>0</v>
      </c>
      <c r="M1662" s="9">
        <v>1</v>
      </c>
      <c r="N1662" s="8">
        <v>0</v>
      </c>
      <c r="O1662" s="9">
        <v>0</v>
      </c>
      <c r="P1662" s="9">
        <v>0</v>
      </c>
      <c r="Q1662" s="9">
        <v>1</v>
      </c>
      <c r="R1662" s="9">
        <v>0</v>
      </c>
      <c r="S1662" s="8">
        <v>48266</v>
      </c>
      <c r="T1662" s="9">
        <v>26</v>
      </c>
      <c r="U1662" s="9">
        <f t="shared" si="410"/>
        <v>48239</v>
      </c>
      <c r="V1662" s="9">
        <f t="shared" si="395"/>
        <v>10</v>
      </c>
      <c r="W1662" s="7">
        <v>13</v>
      </c>
      <c r="X1662" s="7">
        <v>5.16</v>
      </c>
      <c r="Y1662" s="9">
        <v>0</v>
      </c>
      <c r="Z1662" s="9">
        <v>1</v>
      </c>
      <c r="AA1662" s="9">
        <v>1</v>
      </c>
      <c r="AB1662" s="9">
        <v>0</v>
      </c>
      <c r="AC1662" s="9">
        <v>0</v>
      </c>
      <c r="AD1662" s="29">
        <v>0</v>
      </c>
      <c r="AE1662" s="9">
        <v>0</v>
      </c>
      <c r="AF1662" s="9">
        <v>0</v>
      </c>
      <c r="AG1662" s="29">
        <v>1</v>
      </c>
      <c r="AH1662" s="9">
        <v>0</v>
      </c>
      <c r="AI1662" s="29">
        <v>1</v>
      </c>
      <c r="AJ1662" s="20">
        <v>1992</v>
      </c>
      <c r="AK1662" s="32">
        <v>0</v>
      </c>
      <c r="AL1662" s="32">
        <v>0</v>
      </c>
      <c r="AM1662" s="32">
        <v>0.25</v>
      </c>
      <c r="AN1662" s="42">
        <v>0.75</v>
      </c>
      <c r="AO1662" s="41">
        <v>1</v>
      </c>
      <c r="AP1662" s="17">
        <v>0</v>
      </c>
      <c r="AQ1662" s="32">
        <v>0.56000000000000005</v>
      </c>
      <c r="AR1662" s="39">
        <v>0.44</v>
      </c>
      <c r="AS1662" s="38" t="s">
        <v>98</v>
      </c>
      <c r="AT1662" s="39" t="s">
        <v>98</v>
      </c>
      <c r="AV1662" s="17"/>
      <c r="AW1662" t="s">
        <v>98</v>
      </c>
      <c r="AX1662" s="17" t="s">
        <v>98</v>
      </c>
      <c r="AY1662" s="17" t="s">
        <v>233</v>
      </c>
      <c r="BF1662" s="17"/>
      <c r="BI1662" s="17"/>
      <c r="BL1662" s="90">
        <f t="shared" si="415"/>
        <v>24.16</v>
      </c>
      <c r="BM1662">
        <v>1</v>
      </c>
      <c r="BN1662">
        <v>0</v>
      </c>
      <c r="BO1662">
        <v>0</v>
      </c>
      <c r="BP1662">
        <v>0</v>
      </c>
      <c r="BQ1662">
        <v>0</v>
      </c>
      <c r="BR1662">
        <v>0</v>
      </c>
      <c r="BS1662">
        <v>0</v>
      </c>
      <c r="BT1662" s="17">
        <v>0</v>
      </c>
      <c r="BU1662">
        <v>1</v>
      </c>
      <c r="BV1662">
        <v>0</v>
      </c>
      <c r="BW1662">
        <v>0</v>
      </c>
      <c r="BX1662" s="17">
        <v>0</v>
      </c>
      <c r="BY1662">
        <v>0</v>
      </c>
      <c r="BZ1662">
        <v>0</v>
      </c>
      <c r="CA1662">
        <v>0</v>
      </c>
      <c r="CB1662">
        <v>0</v>
      </c>
      <c r="CC1662" s="17">
        <v>0</v>
      </c>
      <c r="CD1662">
        <v>0</v>
      </c>
      <c r="CE1662">
        <v>0</v>
      </c>
      <c r="CF1662">
        <v>1</v>
      </c>
      <c r="CG1662">
        <v>0</v>
      </c>
      <c r="CH1662">
        <v>1</v>
      </c>
      <c r="CI1662">
        <v>0</v>
      </c>
      <c r="CJ1662">
        <v>1</v>
      </c>
      <c r="CK1662">
        <v>0</v>
      </c>
      <c r="CL1662">
        <v>0</v>
      </c>
      <c r="CM1662">
        <v>0</v>
      </c>
      <c r="CN1662">
        <v>0</v>
      </c>
      <c r="CO1662" s="17">
        <v>0</v>
      </c>
      <c r="CZ1662" s="33" t="s">
        <v>85</v>
      </c>
    </row>
    <row r="1663" spans="1:104" x14ac:dyDescent="0.25">
      <c r="A1663">
        <v>1662</v>
      </c>
      <c r="B1663">
        <v>106</v>
      </c>
      <c r="C1663" s="24" t="s">
        <v>4302</v>
      </c>
      <c r="D1663" s="12">
        <v>14.599999999999991</v>
      </c>
      <c r="E1663" s="13">
        <v>0.54185567010309243</v>
      </c>
      <c r="F1663" s="7">
        <v>26.944444444444446</v>
      </c>
      <c r="G1663" s="7">
        <f t="shared" si="413"/>
        <v>14.058144329896898</v>
      </c>
      <c r="H1663" s="15">
        <f t="shared" si="414"/>
        <v>15.141855670103084</v>
      </c>
      <c r="I1663" s="11">
        <f t="shared" si="403"/>
        <v>0.12175862458496017</v>
      </c>
      <c r="J1663" s="32">
        <f t="shared" si="404"/>
        <v>4.5188767887201714E-3</v>
      </c>
      <c r="K1663" s="32">
        <f t="shared" si="405"/>
        <v>221.29392916756606</v>
      </c>
      <c r="L1663" s="8">
        <v>0</v>
      </c>
      <c r="M1663" s="9">
        <v>1</v>
      </c>
      <c r="N1663" s="8">
        <v>0</v>
      </c>
      <c r="O1663" s="9">
        <v>0</v>
      </c>
      <c r="P1663" s="9">
        <v>0</v>
      </c>
      <c r="Q1663" s="9">
        <v>1</v>
      </c>
      <c r="R1663" s="9">
        <v>0</v>
      </c>
      <c r="S1663" s="8">
        <v>48266</v>
      </c>
      <c r="T1663" s="9">
        <v>20</v>
      </c>
      <c r="U1663" s="9">
        <f t="shared" si="410"/>
        <v>48245</v>
      </c>
      <c r="V1663" s="9">
        <f t="shared" si="395"/>
        <v>10</v>
      </c>
      <c r="W1663" s="7">
        <v>15</v>
      </c>
      <c r="X1663" s="7">
        <v>5.16</v>
      </c>
      <c r="Y1663" s="9">
        <v>0</v>
      </c>
      <c r="Z1663" s="9">
        <v>1</v>
      </c>
      <c r="AA1663" s="9">
        <v>1</v>
      </c>
      <c r="AB1663" s="9">
        <v>0</v>
      </c>
      <c r="AC1663" s="9">
        <v>0</v>
      </c>
      <c r="AD1663" s="29">
        <v>0</v>
      </c>
      <c r="AE1663" s="9">
        <v>0</v>
      </c>
      <c r="AF1663" s="9">
        <v>0</v>
      </c>
      <c r="AG1663" s="29">
        <v>1</v>
      </c>
      <c r="AH1663" s="9">
        <v>0</v>
      </c>
      <c r="AI1663" s="29">
        <v>1</v>
      </c>
      <c r="AJ1663" s="20">
        <v>1992</v>
      </c>
      <c r="AK1663" s="32">
        <v>0</v>
      </c>
      <c r="AL1663" s="32">
        <v>0</v>
      </c>
      <c r="AM1663" s="32">
        <v>0.25</v>
      </c>
      <c r="AN1663" s="42">
        <v>0.75</v>
      </c>
      <c r="AO1663" s="41">
        <v>1</v>
      </c>
      <c r="AP1663" s="17">
        <v>0</v>
      </c>
      <c r="AQ1663" s="32">
        <v>0.56000000000000005</v>
      </c>
      <c r="AR1663" s="39">
        <v>0.44</v>
      </c>
      <c r="AS1663" s="38" t="s">
        <v>98</v>
      </c>
      <c r="AT1663" s="39" t="s">
        <v>98</v>
      </c>
      <c r="AV1663" s="17"/>
      <c r="AW1663" t="s">
        <v>98</v>
      </c>
      <c r="AX1663" s="17" t="s">
        <v>98</v>
      </c>
      <c r="AY1663" s="17" t="s">
        <v>233</v>
      </c>
      <c r="BF1663" s="17"/>
      <c r="BI1663" s="17"/>
      <c r="BL1663" s="90">
        <f t="shared" si="415"/>
        <v>26.16</v>
      </c>
      <c r="BM1663">
        <v>1</v>
      </c>
      <c r="BN1663">
        <v>0</v>
      </c>
      <c r="BO1663">
        <v>0</v>
      </c>
      <c r="BP1663">
        <v>0</v>
      </c>
      <c r="BQ1663">
        <v>0</v>
      </c>
      <c r="BR1663">
        <v>0</v>
      </c>
      <c r="BS1663">
        <v>0</v>
      </c>
      <c r="BT1663" s="17">
        <v>0</v>
      </c>
      <c r="BU1663">
        <v>0</v>
      </c>
      <c r="BV1663">
        <v>0</v>
      </c>
      <c r="BW1663">
        <v>1</v>
      </c>
      <c r="BX1663" s="17">
        <v>0</v>
      </c>
      <c r="BY1663">
        <v>0</v>
      </c>
      <c r="BZ1663">
        <v>0</v>
      </c>
      <c r="CA1663">
        <v>0</v>
      </c>
      <c r="CB1663">
        <v>0</v>
      </c>
      <c r="CC1663" s="17">
        <v>0</v>
      </c>
      <c r="CD1663">
        <v>0</v>
      </c>
      <c r="CE1663">
        <v>0</v>
      </c>
      <c r="CF1663">
        <v>1</v>
      </c>
      <c r="CG1663">
        <v>0</v>
      </c>
      <c r="CH1663">
        <v>1</v>
      </c>
      <c r="CI1663">
        <v>0</v>
      </c>
      <c r="CJ1663">
        <v>1</v>
      </c>
      <c r="CK1663">
        <v>0</v>
      </c>
      <c r="CL1663">
        <v>0</v>
      </c>
      <c r="CM1663">
        <v>0</v>
      </c>
      <c r="CN1663">
        <v>0</v>
      </c>
      <c r="CO1663" s="17">
        <v>0</v>
      </c>
      <c r="CZ1663" s="33" t="s">
        <v>85</v>
      </c>
    </row>
    <row r="1664" spans="1:104" x14ac:dyDescent="0.25">
      <c r="A1664">
        <v>1663</v>
      </c>
      <c r="B1664">
        <v>106</v>
      </c>
      <c r="C1664" s="24" t="s">
        <v>4302</v>
      </c>
      <c r="D1664" s="12">
        <v>12.549999999999994</v>
      </c>
      <c r="E1664" s="13">
        <v>0.48862704918032757</v>
      </c>
      <c r="F1664" s="7">
        <v>25.684210526315791</v>
      </c>
      <c r="G1664" s="7">
        <f t="shared" si="413"/>
        <v>12.061372950819665</v>
      </c>
      <c r="H1664" s="15">
        <f t="shared" si="414"/>
        <v>13.038627049180322</v>
      </c>
      <c r="I1664" s="11">
        <f t="shared" si="403"/>
        <v>0.11614245883951721</v>
      </c>
      <c r="J1664" s="32">
        <f t="shared" si="404"/>
        <v>4.521939995800874E-3</v>
      </c>
      <c r="K1664" s="32">
        <f t="shared" si="405"/>
        <v>221.14402246129131</v>
      </c>
      <c r="L1664" s="8">
        <v>0</v>
      </c>
      <c r="M1664" s="9">
        <v>1</v>
      </c>
      <c r="N1664" s="8">
        <v>0</v>
      </c>
      <c r="O1664" s="9">
        <v>0</v>
      </c>
      <c r="P1664" s="9">
        <v>0</v>
      </c>
      <c r="Q1664" s="9">
        <v>1</v>
      </c>
      <c r="R1664" s="9">
        <v>0</v>
      </c>
      <c r="S1664" s="8">
        <v>48266</v>
      </c>
      <c r="T1664" s="9">
        <v>20</v>
      </c>
      <c r="U1664" s="9">
        <f t="shared" si="410"/>
        <v>48245</v>
      </c>
      <c r="V1664" s="9">
        <f t="shared" si="395"/>
        <v>10</v>
      </c>
      <c r="W1664" s="7">
        <v>15</v>
      </c>
      <c r="X1664" s="7">
        <v>5.16</v>
      </c>
      <c r="Y1664" s="9">
        <v>0</v>
      </c>
      <c r="Z1664" s="9">
        <v>1</v>
      </c>
      <c r="AA1664" s="9">
        <v>1</v>
      </c>
      <c r="AB1664" s="9">
        <v>0</v>
      </c>
      <c r="AC1664" s="9">
        <v>0</v>
      </c>
      <c r="AD1664" s="29">
        <v>0</v>
      </c>
      <c r="AE1664" s="9">
        <v>0</v>
      </c>
      <c r="AF1664" s="9">
        <v>0</v>
      </c>
      <c r="AG1664" s="29">
        <v>1</v>
      </c>
      <c r="AH1664" s="9">
        <v>0</v>
      </c>
      <c r="AI1664" s="29">
        <v>1</v>
      </c>
      <c r="AJ1664" s="20">
        <v>1992</v>
      </c>
      <c r="AK1664" s="32">
        <v>0</v>
      </c>
      <c r="AL1664" s="32">
        <v>0</v>
      </c>
      <c r="AM1664" s="32">
        <v>0.25</v>
      </c>
      <c r="AN1664" s="42">
        <v>0.75</v>
      </c>
      <c r="AO1664" s="41">
        <v>1</v>
      </c>
      <c r="AP1664" s="17">
        <v>0</v>
      </c>
      <c r="AQ1664" s="32">
        <v>0.56000000000000005</v>
      </c>
      <c r="AR1664" s="39">
        <v>0.44</v>
      </c>
      <c r="AS1664" s="38" t="s">
        <v>98</v>
      </c>
      <c r="AT1664" s="39" t="s">
        <v>98</v>
      </c>
      <c r="AV1664" s="17"/>
      <c r="AW1664" t="s">
        <v>98</v>
      </c>
      <c r="AX1664" s="17" t="s">
        <v>98</v>
      </c>
      <c r="AY1664" s="17" t="s">
        <v>233</v>
      </c>
      <c r="BF1664" s="17"/>
      <c r="BI1664" s="17"/>
      <c r="BL1664" s="90">
        <f t="shared" si="415"/>
        <v>26.16</v>
      </c>
      <c r="BM1664">
        <v>1</v>
      </c>
      <c r="BN1664">
        <v>0</v>
      </c>
      <c r="BO1664">
        <v>0</v>
      </c>
      <c r="BP1664">
        <v>0</v>
      </c>
      <c r="BQ1664">
        <v>0</v>
      </c>
      <c r="BR1664">
        <v>0</v>
      </c>
      <c r="BS1664">
        <v>0</v>
      </c>
      <c r="BT1664" s="17">
        <v>0</v>
      </c>
      <c r="BU1664">
        <v>0</v>
      </c>
      <c r="BV1664">
        <v>0</v>
      </c>
      <c r="BW1664">
        <v>1</v>
      </c>
      <c r="BX1664" s="17">
        <v>0</v>
      </c>
      <c r="BY1664">
        <v>0</v>
      </c>
      <c r="BZ1664">
        <v>0</v>
      </c>
      <c r="CA1664">
        <v>0</v>
      </c>
      <c r="CB1664">
        <v>0</v>
      </c>
      <c r="CC1664" s="17">
        <v>0</v>
      </c>
      <c r="CD1664">
        <v>0</v>
      </c>
      <c r="CE1664">
        <v>0</v>
      </c>
      <c r="CF1664">
        <v>1</v>
      </c>
      <c r="CG1664">
        <v>0</v>
      </c>
      <c r="CH1664">
        <v>1</v>
      </c>
      <c r="CI1664">
        <v>0</v>
      </c>
      <c r="CJ1664">
        <v>1</v>
      </c>
      <c r="CK1664">
        <v>0</v>
      </c>
      <c r="CL1664">
        <v>0</v>
      </c>
      <c r="CM1664">
        <v>0</v>
      </c>
      <c r="CN1664">
        <v>0</v>
      </c>
      <c r="CO1664" s="17">
        <v>0</v>
      </c>
      <c r="CZ1664" s="33" t="s">
        <v>85</v>
      </c>
    </row>
    <row r="1665" spans="1:104" x14ac:dyDescent="0.25">
      <c r="A1665">
        <v>1664</v>
      </c>
      <c r="B1665">
        <v>106</v>
      </c>
      <c r="C1665" s="24" t="s">
        <v>4302</v>
      </c>
      <c r="D1665" s="12">
        <v>12.6</v>
      </c>
      <c r="E1665" s="13">
        <v>0.52719665271966532</v>
      </c>
      <c r="F1665" s="7">
        <v>23.9</v>
      </c>
      <c r="G1665" s="7">
        <f t="shared" si="413"/>
        <v>12.072803347280335</v>
      </c>
      <c r="H1665" s="15">
        <f t="shared" si="414"/>
        <v>13.127196652719665</v>
      </c>
      <c r="I1665" s="11">
        <f t="shared" si="403"/>
        <v>0.10817225210874803</v>
      </c>
      <c r="J1665" s="32">
        <f t="shared" si="404"/>
        <v>4.5260356530856926E-3</v>
      </c>
      <c r="K1665" s="32">
        <f t="shared" si="405"/>
        <v>220.94390690851827</v>
      </c>
      <c r="L1665" s="8">
        <v>0</v>
      </c>
      <c r="M1665" s="9">
        <v>1</v>
      </c>
      <c r="N1665" s="8">
        <v>0</v>
      </c>
      <c r="O1665" s="9">
        <v>0</v>
      </c>
      <c r="P1665" s="9">
        <v>0</v>
      </c>
      <c r="Q1665" s="9">
        <v>1</v>
      </c>
      <c r="R1665" s="9">
        <v>0</v>
      </c>
      <c r="S1665" s="8">
        <v>48266</v>
      </c>
      <c r="T1665" s="9">
        <v>20</v>
      </c>
      <c r="U1665" s="9">
        <f t="shared" si="410"/>
        <v>48245</v>
      </c>
      <c r="V1665" s="9">
        <f t="shared" si="395"/>
        <v>10</v>
      </c>
      <c r="W1665" s="7">
        <v>15</v>
      </c>
      <c r="X1665" s="7">
        <v>5.16</v>
      </c>
      <c r="Y1665" s="9">
        <v>0</v>
      </c>
      <c r="Z1665" s="9">
        <v>1</v>
      </c>
      <c r="AA1665" s="9">
        <v>1</v>
      </c>
      <c r="AB1665" s="9">
        <v>0</v>
      </c>
      <c r="AC1665" s="9">
        <v>0</v>
      </c>
      <c r="AD1665" s="29">
        <v>0</v>
      </c>
      <c r="AE1665" s="9">
        <v>0</v>
      </c>
      <c r="AF1665" s="9">
        <v>0</v>
      </c>
      <c r="AG1665" s="29">
        <v>1</v>
      </c>
      <c r="AH1665" s="9">
        <v>0</v>
      </c>
      <c r="AI1665" s="29">
        <v>1</v>
      </c>
      <c r="AJ1665" s="20">
        <v>1992</v>
      </c>
      <c r="AK1665" s="32">
        <v>0</v>
      </c>
      <c r="AL1665" s="32">
        <v>0</v>
      </c>
      <c r="AM1665" s="32">
        <v>0.25</v>
      </c>
      <c r="AN1665" s="42">
        <v>0.75</v>
      </c>
      <c r="AO1665" s="41">
        <v>1</v>
      </c>
      <c r="AP1665" s="17">
        <v>0</v>
      </c>
      <c r="AQ1665" s="32">
        <v>0.56000000000000005</v>
      </c>
      <c r="AR1665" s="39">
        <v>0.44</v>
      </c>
      <c r="AS1665" s="38" t="s">
        <v>98</v>
      </c>
      <c r="AT1665" s="39" t="s">
        <v>98</v>
      </c>
      <c r="AV1665" s="17"/>
      <c r="AW1665" t="s">
        <v>98</v>
      </c>
      <c r="AX1665" s="17" t="s">
        <v>98</v>
      </c>
      <c r="AY1665" s="17" t="s">
        <v>233</v>
      </c>
      <c r="BF1665" s="17"/>
      <c r="BI1665" s="17"/>
      <c r="BL1665" s="90">
        <f t="shared" si="415"/>
        <v>26.16</v>
      </c>
      <c r="BM1665">
        <v>1</v>
      </c>
      <c r="BN1665">
        <v>0</v>
      </c>
      <c r="BO1665">
        <v>0</v>
      </c>
      <c r="BP1665">
        <v>0</v>
      </c>
      <c r="BQ1665">
        <v>0</v>
      </c>
      <c r="BR1665">
        <v>0</v>
      </c>
      <c r="BS1665">
        <v>0</v>
      </c>
      <c r="BT1665" s="17">
        <v>0</v>
      </c>
      <c r="BU1665">
        <v>0</v>
      </c>
      <c r="BV1665">
        <v>0</v>
      </c>
      <c r="BW1665">
        <v>1</v>
      </c>
      <c r="BX1665" s="17">
        <v>0</v>
      </c>
      <c r="BY1665">
        <v>0</v>
      </c>
      <c r="BZ1665">
        <v>0</v>
      </c>
      <c r="CA1665">
        <v>0</v>
      </c>
      <c r="CB1665">
        <v>0</v>
      </c>
      <c r="CC1665" s="17">
        <v>0</v>
      </c>
      <c r="CD1665">
        <v>0</v>
      </c>
      <c r="CE1665">
        <v>0</v>
      </c>
      <c r="CF1665">
        <v>1</v>
      </c>
      <c r="CG1665">
        <v>0</v>
      </c>
      <c r="CH1665">
        <v>1</v>
      </c>
      <c r="CI1665">
        <v>0</v>
      </c>
      <c r="CJ1665">
        <v>1</v>
      </c>
      <c r="CK1665">
        <v>0</v>
      </c>
      <c r="CL1665">
        <v>0</v>
      </c>
      <c r="CM1665">
        <v>0</v>
      </c>
      <c r="CN1665">
        <v>0</v>
      </c>
      <c r="CO1665" s="17">
        <v>0</v>
      </c>
      <c r="CZ1665" s="33" t="s">
        <v>85</v>
      </c>
    </row>
    <row r="1666" spans="1:104" x14ac:dyDescent="0.25">
      <c r="A1666">
        <v>1665</v>
      </c>
      <c r="B1666">
        <v>106</v>
      </c>
      <c r="C1666" s="24" t="s">
        <v>4302</v>
      </c>
      <c r="D1666" s="12">
        <v>9.5500000000000025</v>
      </c>
      <c r="E1666" s="13">
        <v>0.56019553072625716</v>
      </c>
      <c r="F1666" s="7">
        <v>17.047619047619047</v>
      </c>
      <c r="G1666" s="7">
        <f t="shared" si="413"/>
        <v>8.9898044692737447</v>
      </c>
      <c r="H1666" s="15">
        <f t="shared" si="414"/>
        <v>10.11019553072626</v>
      </c>
      <c r="I1666" s="11">
        <f t="shared" si="403"/>
        <v>7.7383230740808023E-2</v>
      </c>
      <c r="J1666" s="32">
        <f t="shared" si="404"/>
        <v>4.5392397920585711E-3</v>
      </c>
      <c r="K1666" s="32">
        <f t="shared" si="405"/>
        <v>220.30120588683295</v>
      </c>
      <c r="L1666" s="8">
        <v>0</v>
      </c>
      <c r="M1666" s="9">
        <v>1</v>
      </c>
      <c r="N1666" s="8">
        <v>0</v>
      </c>
      <c r="O1666" s="9">
        <v>0</v>
      </c>
      <c r="P1666" s="9">
        <v>0</v>
      </c>
      <c r="Q1666" s="9">
        <v>1</v>
      </c>
      <c r="R1666" s="9">
        <v>0</v>
      </c>
      <c r="S1666" s="8">
        <v>48266</v>
      </c>
      <c r="T1666" s="9">
        <v>23</v>
      </c>
      <c r="U1666" s="9">
        <f t="shared" si="410"/>
        <v>48242</v>
      </c>
      <c r="V1666" s="9">
        <f t="shared" ref="V1666:V1729" si="416">COUNTIF(B:B,B1666)</f>
        <v>10</v>
      </c>
      <c r="W1666" s="7">
        <v>15</v>
      </c>
      <c r="X1666" s="7">
        <v>5.16</v>
      </c>
      <c r="Y1666" s="9">
        <v>0</v>
      </c>
      <c r="Z1666" s="9">
        <v>1</v>
      </c>
      <c r="AA1666" s="9">
        <v>1</v>
      </c>
      <c r="AB1666" s="9">
        <v>0</v>
      </c>
      <c r="AC1666" s="9">
        <v>0</v>
      </c>
      <c r="AD1666" s="29">
        <v>0</v>
      </c>
      <c r="AE1666" s="9">
        <v>0</v>
      </c>
      <c r="AF1666" s="9">
        <v>0</v>
      </c>
      <c r="AG1666" s="29">
        <v>1</v>
      </c>
      <c r="AH1666" s="9">
        <v>0</v>
      </c>
      <c r="AI1666" s="29">
        <v>1</v>
      </c>
      <c r="AJ1666" s="20">
        <v>1992</v>
      </c>
      <c r="AK1666" s="32">
        <v>0</v>
      </c>
      <c r="AL1666" s="32">
        <v>0</v>
      </c>
      <c r="AM1666" s="32">
        <v>0.25</v>
      </c>
      <c r="AN1666" s="42">
        <v>0.75</v>
      </c>
      <c r="AO1666" s="41">
        <v>1</v>
      </c>
      <c r="AP1666" s="17">
        <v>0</v>
      </c>
      <c r="AQ1666" s="32">
        <v>0.56000000000000005</v>
      </c>
      <c r="AR1666" s="39">
        <v>0.44</v>
      </c>
      <c r="AS1666" s="38" t="s">
        <v>98</v>
      </c>
      <c r="AT1666" s="39" t="s">
        <v>98</v>
      </c>
      <c r="AV1666" s="17"/>
      <c r="AW1666" t="s">
        <v>98</v>
      </c>
      <c r="AX1666" s="17" t="s">
        <v>98</v>
      </c>
      <c r="AY1666" s="17" t="s">
        <v>233</v>
      </c>
      <c r="BF1666" s="17"/>
      <c r="BI1666" s="17"/>
      <c r="BL1666" s="90">
        <f t="shared" si="415"/>
        <v>26.16</v>
      </c>
      <c r="BM1666">
        <v>1</v>
      </c>
      <c r="BN1666">
        <v>0</v>
      </c>
      <c r="BO1666">
        <v>0</v>
      </c>
      <c r="BP1666">
        <v>0</v>
      </c>
      <c r="BQ1666">
        <v>0</v>
      </c>
      <c r="BR1666">
        <v>0</v>
      </c>
      <c r="BS1666">
        <v>0</v>
      </c>
      <c r="BT1666" s="17">
        <v>0</v>
      </c>
      <c r="BU1666">
        <v>1</v>
      </c>
      <c r="BV1666">
        <v>0</v>
      </c>
      <c r="BW1666">
        <v>0</v>
      </c>
      <c r="BX1666" s="17">
        <v>0</v>
      </c>
      <c r="BY1666">
        <v>0</v>
      </c>
      <c r="BZ1666">
        <v>0</v>
      </c>
      <c r="CA1666">
        <v>0</v>
      </c>
      <c r="CB1666">
        <v>0</v>
      </c>
      <c r="CC1666" s="17">
        <v>0</v>
      </c>
      <c r="CD1666">
        <v>0</v>
      </c>
      <c r="CE1666">
        <v>0</v>
      </c>
      <c r="CF1666">
        <v>1</v>
      </c>
      <c r="CG1666">
        <v>0</v>
      </c>
      <c r="CH1666">
        <v>1</v>
      </c>
      <c r="CI1666">
        <v>0</v>
      </c>
      <c r="CJ1666">
        <v>1</v>
      </c>
      <c r="CK1666">
        <v>0</v>
      </c>
      <c r="CL1666">
        <v>0</v>
      </c>
      <c r="CM1666">
        <v>0</v>
      </c>
      <c r="CN1666">
        <v>0</v>
      </c>
      <c r="CO1666" s="17">
        <v>0</v>
      </c>
      <c r="CZ1666" s="33" t="s">
        <v>85</v>
      </c>
    </row>
    <row r="1667" spans="1:104" x14ac:dyDescent="0.25">
      <c r="A1667">
        <v>1666</v>
      </c>
      <c r="B1667">
        <v>106</v>
      </c>
      <c r="C1667" s="24" t="s">
        <v>4302</v>
      </c>
      <c r="D1667" s="12">
        <v>6.6000000000000059</v>
      </c>
      <c r="E1667" s="13">
        <v>1.1696202531645581</v>
      </c>
      <c r="F1667" s="7">
        <v>5.6428571428571423</v>
      </c>
      <c r="G1667" s="7">
        <f t="shared" si="413"/>
        <v>5.430379746835448</v>
      </c>
      <c r="H1667" s="15">
        <f t="shared" si="414"/>
        <v>7.7696202531645637</v>
      </c>
      <c r="I1667" s="11">
        <f t="shared" si="403"/>
        <v>2.5683642675599524E-2</v>
      </c>
      <c r="J1667" s="32">
        <f t="shared" si="404"/>
        <v>4.5515316133973851E-3</v>
      </c>
      <c r="K1667" s="32">
        <f t="shared" si="405"/>
        <v>219.70626262520304</v>
      </c>
      <c r="L1667" s="8">
        <v>0</v>
      </c>
      <c r="M1667" s="9">
        <v>1</v>
      </c>
      <c r="N1667" s="8">
        <v>0</v>
      </c>
      <c r="O1667" s="9">
        <v>0</v>
      </c>
      <c r="P1667" s="9">
        <v>0</v>
      </c>
      <c r="Q1667" s="9">
        <v>1</v>
      </c>
      <c r="R1667" s="9">
        <v>0</v>
      </c>
      <c r="S1667" s="8">
        <v>48266</v>
      </c>
      <c r="T1667" s="9">
        <v>26</v>
      </c>
      <c r="U1667" s="9">
        <f t="shared" si="410"/>
        <v>48239</v>
      </c>
      <c r="V1667" s="9">
        <f t="shared" si="416"/>
        <v>10</v>
      </c>
      <c r="W1667" s="7">
        <v>15</v>
      </c>
      <c r="X1667" s="7">
        <v>5.16</v>
      </c>
      <c r="Y1667" s="9">
        <v>0</v>
      </c>
      <c r="Z1667" s="9">
        <v>1</v>
      </c>
      <c r="AA1667" s="9">
        <v>1</v>
      </c>
      <c r="AB1667" s="9">
        <v>0</v>
      </c>
      <c r="AC1667" s="9">
        <v>0</v>
      </c>
      <c r="AD1667" s="29">
        <v>0</v>
      </c>
      <c r="AE1667" s="9">
        <v>0</v>
      </c>
      <c r="AF1667" s="9">
        <v>0</v>
      </c>
      <c r="AG1667" s="29">
        <v>1</v>
      </c>
      <c r="AH1667" s="9">
        <v>0</v>
      </c>
      <c r="AI1667" s="29">
        <v>1</v>
      </c>
      <c r="AJ1667" s="20">
        <v>1992</v>
      </c>
      <c r="AK1667" s="32">
        <v>0</v>
      </c>
      <c r="AL1667" s="32">
        <v>0</v>
      </c>
      <c r="AM1667" s="32">
        <v>0.25</v>
      </c>
      <c r="AN1667" s="42">
        <v>0.75</v>
      </c>
      <c r="AO1667" s="41">
        <v>1</v>
      </c>
      <c r="AP1667" s="17">
        <v>0</v>
      </c>
      <c r="AQ1667" s="32">
        <v>0.56000000000000005</v>
      </c>
      <c r="AR1667" s="39">
        <v>0.44</v>
      </c>
      <c r="AS1667" s="38" t="s">
        <v>98</v>
      </c>
      <c r="AT1667" s="39" t="s">
        <v>98</v>
      </c>
      <c r="AV1667" s="17"/>
      <c r="AW1667" t="s">
        <v>98</v>
      </c>
      <c r="AX1667" s="17" t="s">
        <v>98</v>
      </c>
      <c r="AY1667" s="17" t="s">
        <v>233</v>
      </c>
      <c r="BF1667" s="17"/>
      <c r="BI1667" s="17"/>
      <c r="BL1667" s="90">
        <f t="shared" si="415"/>
        <v>26.16</v>
      </c>
      <c r="BM1667">
        <v>1</v>
      </c>
      <c r="BN1667">
        <v>0</v>
      </c>
      <c r="BO1667">
        <v>0</v>
      </c>
      <c r="BP1667">
        <v>0</v>
      </c>
      <c r="BQ1667">
        <v>0</v>
      </c>
      <c r="BR1667">
        <v>0</v>
      </c>
      <c r="BS1667">
        <v>0</v>
      </c>
      <c r="BT1667" s="17">
        <v>0</v>
      </c>
      <c r="BU1667">
        <v>1</v>
      </c>
      <c r="BV1667">
        <v>0</v>
      </c>
      <c r="BW1667">
        <v>0</v>
      </c>
      <c r="BX1667" s="17">
        <v>0</v>
      </c>
      <c r="BY1667">
        <v>0</v>
      </c>
      <c r="BZ1667">
        <v>0</v>
      </c>
      <c r="CA1667">
        <v>0</v>
      </c>
      <c r="CB1667">
        <v>0</v>
      </c>
      <c r="CC1667" s="17">
        <v>0</v>
      </c>
      <c r="CD1667">
        <v>0</v>
      </c>
      <c r="CE1667">
        <v>0</v>
      </c>
      <c r="CF1667">
        <v>1</v>
      </c>
      <c r="CG1667">
        <v>0</v>
      </c>
      <c r="CH1667">
        <v>1</v>
      </c>
      <c r="CI1667">
        <v>0</v>
      </c>
      <c r="CJ1667">
        <v>1</v>
      </c>
      <c r="CK1667">
        <v>0</v>
      </c>
      <c r="CL1667">
        <v>0</v>
      </c>
      <c r="CM1667">
        <v>0</v>
      </c>
      <c r="CN1667">
        <v>0</v>
      </c>
      <c r="CO1667" s="17">
        <v>0</v>
      </c>
      <c r="CZ1667" s="33" t="s">
        <v>85</v>
      </c>
    </row>
    <row r="1668" spans="1:104" x14ac:dyDescent="0.25">
      <c r="A1668">
        <v>1667</v>
      </c>
      <c r="B1668">
        <v>107</v>
      </c>
      <c r="C1668" s="24" t="s">
        <v>4314</v>
      </c>
      <c r="D1668" s="12">
        <v>7</v>
      </c>
      <c r="E1668" s="13">
        <v>1</v>
      </c>
      <c r="F1668" s="7">
        <f>D1668/E1668</f>
        <v>7</v>
      </c>
      <c r="G1668" s="7">
        <f t="shared" si="413"/>
        <v>6</v>
      </c>
      <c r="H1668" s="15">
        <f t="shared" si="414"/>
        <v>8</v>
      </c>
      <c r="I1668" s="11">
        <f t="shared" si="403"/>
        <v>3.3028055093370853E-2</v>
      </c>
      <c r="J1668" s="32">
        <f t="shared" si="404"/>
        <v>4.7182935847672643E-3</v>
      </c>
      <c r="K1668" s="32">
        <f t="shared" si="405"/>
        <v>211.94102953416075</v>
      </c>
      <c r="L1668" s="8">
        <v>0</v>
      </c>
      <c r="M1668" s="9">
        <v>1</v>
      </c>
      <c r="N1668" s="8">
        <v>1</v>
      </c>
      <c r="O1668" s="9">
        <v>0</v>
      </c>
      <c r="P1668" s="9">
        <v>0</v>
      </c>
      <c r="Q1668" s="9">
        <v>0</v>
      </c>
      <c r="R1668" s="9">
        <v>0</v>
      </c>
      <c r="S1668" s="8">
        <v>44891</v>
      </c>
      <c r="T1668" s="9">
        <v>20</v>
      </c>
      <c r="U1668" s="9">
        <f t="shared" si="410"/>
        <v>44870</v>
      </c>
      <c r="V1668" s="9">
        <f t="shared" si="416"/>
        <v>16</v>
      </c>
      <c r="W1668" s="7">
        <v>13.1</v>
      </c>
      <c r="X1668" s="7">
        <v>9.06</v>
      </c>
      <c r="Y1668" s="9">
        <v>1</v>
      </c>
      <c r="Z1668" s="9">
        <v>0</v>
      </c>
      <c r="AA1668" s="9">
        <v>1</v>
      </c>
      <c r="AB1668" s="9">
        <v>0</v>
      </c>
      <c r="AC1668" s="9">
        <v>0</v>
      </c>
      <c r="AD1668" s="29">
        <v>0</v>
      </c>
      <c r="AE1668" s="9">
        <v>0</v>
      </c>
      <c r="AF1668" s="9">
        <v>0</v>
      </c>
      <c r="AG1668" s="29">
        <v>1</v>
      </c>
      <c r="AH1668" s="9">
        <v>0</v>
      </c>
      <c r="AI1668" s="29">
        <v>1</v>
      </c>
      <c r="AJ1668" s="20">
        <v>1980</v>
      </c>
      <c r="AK1668" s="32">
        <f t="shared" ref="AK1668:AL1683" si="417">1*(1-$AN1668)/4</f>
        <v>0.19</v>
      </c>
      <c r="AL1668" s="32">
        <f t="shared" si="417"/>
        <v>0.19</v>
      </c>
      <c r="AM1668" s="32">
        <f t="shared" ref="AM1668:AM1683" si="418">2*(1-$AN1668)/4</f>
        <v>0.38</v>
      </c>
      <c r="AN1668" s="42">
        <v>0.24</v>
      </c>
      <c r="AO1668" s="41" t="s">
        <v>98</v>
      </c>
      <c r="AP1668" s="17" t="s">
        <v>98</v>
      </c>
      <c r="AQ1668" s="32">
        <v>0.52</v>
      </c>
      <c r="AR1668" s="39">
        <v>0.48</v>
      </c>
      <c r="AS1668" s="38" t="s">
        <v>98</v>
      </c>
      <c r="AT1668" s="39" t="s">
        <v>98</v>
      </c>
      <c r="AV1668" s="17"/>
      <c r="AW1668" t="s">
        <v>98</v>
      </c>
      <c r="AX1668" s="17" t="s">
        <v>98</v>
      </c>
      <c r="AY1668" s="17" t="s">
        <v>233</v>
      </c>
      <c r="BF1668" s="17"/>
      <c r="BI1668" s="17"/>
      <c r="BL1668" s="24">
        <f t="shared" si="415"/>
        <v>28.16</v>
      </c>
      <c r="BM1668">
        <v>1</v>
      </c>
      <c r="BN1668">
        <v>0</v>
      </c>
      <c r="BO1668">
        <v>0</v>
      </c>
      <c r="BP1668">
        <v>0</v>
      </c>
      <c r="BQ1668">
        <v>0</v>
      </c>
      <c r="BR1668">
        <v>0</v>
      </c>
      <c r="BS1668">
        <v>0</v>
      </c>
      <c r="BT1668" s="17">
        <v>0</v>
      </c>
      <c r="BU1668">
        <v>0</v>
      </c>
      <c r="BV1668">
        <v>1</v>
      </c>
      <c r="BW1668">
        <v>0</v>
      </c>
      <c r="BX1668" s="17">
        <v>0</v>
      </c>
      <c r="BY1668">
        <v>0</v>
      </c>
      <c r="BZ1668">
        <v>0</v>
      </c>
      <c r="CA1668">
        <v>0</v>
      </c>
      <c r="CB1668">
        <v>0</v>
      </c>
      <c r="CC1668" s="17">
        <v>0</v>
      </c>
      <c r="CD1668">
        <v>0</v>
      </c>
      <c r="CE1668">
        <v>0</v>
      </c>
      <c r="CF1668">
        <v>1</v>
      </c>
      <c r="CG1668">
        <v>1</v>
      </c>
      <c r="CH1668">
        <v>1</v>
      </c>
      <c r="CI1668">
        <v>0</v>
      </c>
      <c r="CJ1668">
        <v>1</v>
      </c>
      <c r="CK1668">
        <v>0</v>
      </c>
      <c r="CL1668">
        <v>0</v>
      </c>
      <c r="CM1668">
        <v>0</v>
      </c>
      <c r="CN1668">
        <v>0</v>
      </c>
      <c r="CO1668" s="17">
        <v>0</v>
      </c>
      <c r="CZ1668" s="33" t="s">
        <v>85</v>
      </c>
    </row>
    <row r="1669" spans="1:104" x14ac:dyDescent="0.25">
      <c r="A1669">
        <v>1668</v>
      </c>
      <c r="B1669">
        <v>107</v>
      </c>
      <c r="C1669" s="24" t="s">
        <v>4314</v>
      </c>
      <c r="D1669" s="12">
        <v>9</v>
      </c>
      <c r="E1669" s="13">
        <v>1</v>
      </c>
      <c r="F1669" s="7">
        <f t="shared" ref="F1669:F1692" si="419">D1669/E1669</f>
        <v>9</v>
      </c>
      <c r="G1669" s="7">
        <f t="shared" si="413"/>
        <v>8</v>
      </c>
      <c r="H1669" s="15">
        <f t="shared" si="414"/>
        <v>10</v>
      </c>
      <c r="I1669" s="11">
        <f t="shared" si="403"/>
        <v>4.2449524573882881E-2</v>
      </c>
      <c r="J1669" s="32">
        <f t="shared" si="404"/>
        <v>4.716613841542542E-3</v>
      </c>
      <c r="K1669" s="32">
        <f t="shared" si="405"/>
        <v>212.01650879117881</v>
      </c>
      <c r="L1669" s="8">
        <v>0</v>
      </c>
      <c r="M1669" s="9">
        <v>1</v>
      </c>
      <c r="N1669" s="8">
        <v>1</v>
      </c>
      <c r="O1669" s="9">
        <v>0</v>
      </c>
      <c r="P1669" s="9">
        <v>0</v>
      </c>
      <c r="Q1669" s="9">
        <v>0</v>
      </c>
      <c r="R1669" s="9">
        <v>0</v>
      </c>
      <c r="S1669" s="8">
        <v>44891</v>
      </c>
      <c r="T1669" s="9">
        <v>20</v>
      </c>
      <c r="U1669" s="9">
        <f t="shared" si="410"/>
        <v>44870</v>
      </c>
      <c r="V1669" s="9">
        <f t="shared" si="416"/>
        <v>16</v>
      </c>
      <c r="W1669" s="7">
        <v>13.1</v>
      </c>
      <c r="X1669" s="7">
        <v>9.06</v>
      </c>
      <c r="Y1669" s="9">
        <v>1</v>
      </c>
      <c r="Z1669" s="9">
        <v>0</v>
      </c>
      <c r="AA1669" s="9">
        <v>1</v>
      </c>
      <c r="AB1669" s="9">
        <v>0</v>
      </c>
      <c r="AC1669" s="9">
        <v>0</v>
      </c>
      <c r="AD1669" s="29">
        <v>0</v>
      </c>
      <c r="AE1669" s="9">
        <v>0</v>
      </c>
      <c r="AF1669" s="9">
        <v>0</v>
      </c>
      <c r="AG1669" s="29">
        <v>1</v>
      </c>
      <c r="AH1669" s="9">
        <v>0</v>
      </c>
      <c r="AI1669" s="29">
        <v>1</v>
      </c>
      <c r="AJ1669" s="20">
        <v>1990</v>
      </c>
      <c r="AK1669" s="32">
        <f t="shared" si="417"/>
        <v>0.19</v>
      </c>
      <c r="AL1669" s="32">
        <f t="shared" si="417"/>
        <v>0.19</v>
      </c>
      <c r="AM1669" s="32">
        <f t="shared" si="418"/>
        <v>0.38</v>
      </c>
      <c r="AN1669" s="42">
        <v>0.24</v>
      </c>
      <c r="AO1669" s="41" t="s">
        <v>98</v>
      </c>
      <c r="AP1669" s="17" t="s">
        <v>98</v>
      </c>
      <c r="AQ1669" s="32">
        <v>0.52</v>
      </c>
      <c r="AR1669" s="39">
        <v>0.48</v>
      </c>
      <c r="AS1669" s="38" t="s">
        <v>98</v>
      </c>
      <c r="AT1669" s="39" t="s">
        <v>98</v>
      </c>
      <c r="AV1669" s="17"/>
      <c r="AW1669" t="s">
        <v>98</v>
      </c>
      <c r="AX1669" s="17" t="s">
        <v>98</v>
      </c>
      <c r="AY1669" s="17" t="s">
        <v>233</v>
      </c>
      <c r="BF1669" s="17"/>
      <c r="BI1669" s="17"/>
      <c r="BL1669" s="24">
        <f t="shared" si="415"/>
        <v>28.16</v>
      </c>
      <c r="BM1669">
        <v>1</v>
      </c>
      <c r="BN1669">
        <v>0</v>
      </c>
      <c r="BO1669">
        <v>0</v>
      </c>
      <c r="BP1669">
        <v>0</v>
      </c>
      <c r="BQ1669">
        <v>0</v>
      </c>
      <c r="BR1669">
        <v>0</v>
      </c>
      <c r="BS1669">
        <v>0</v>
      </c>
      <c r="BT1669" s="17">
        <v>0</v>
      </c>
      <c r="BU1669">
        <v>0</v>
      </c>
      <c r="BV1669">
        <v>1</v>
      </c>
      <c r="BW1669">
        <v>0</v>
      </c>
      <c r="BX1669" s="17">
        <v>0</v>
      </c>
      <c r="BY1669">
        <v>0</v>
      </c>
      <c r="BZ1669">
        <v>0</v>
      </c>
      <c r="CA1669">
        <v>0</v>
      </c>
      <c r="CB1669">
        <v>0</v>
      </c>
      <c r="CC1669" s="17">
        <v>0</v>
      </c>
      <c r="CD1669">
        <v>0</v>
      </c>
      <c r="CE1669">
        <v>0</v>
      </c>
      <c r="CF1669">
        <v>1</v>
      </c>
      <c r="CG1669">
        <v>1</v>
      </c>
      <c r="CH1669">
        <v>1</v>
      </c>
      <c r="CI1669">
        <v>0</v>
      </c>
      <c r="CJ1669">
        <v>1</v>
      </c>
      <c r="CK1669">
        <v>0</v>
      </c>
      <c r="CL1669">
        <v>0</v>
      </c>
      <c r="CM1669">
        <v>0</v>
      </c>
      <c r="CN1669">
        <v>0</v>
      </c>
      <c r="CO1669" s="17">
        <v>0</v>
      </c>
      <c r="CZ1669" s="33" t="s">
        <v>85</v>
      </c>
    </row>
    <row r="1670" spans="1:104" x14ac:dyDescent="0.25">
      <c r="A1670">
        <v>1669</v>
      </c>
      <c r="B1670">
        <v>107</v>
      </c>
      <c r="C1670" s="24" t="s">
        <v>4314</v>
      </c>
      <c r="D1670" s="12">
        <v>7</v>
      </c>
      <c r="E1670" s="13">
        <v>1</v>
      </c>
      <c r="F1670" s="7">
        <f t="shared" si="419"/>
        <v>7</v>
      </c>
      <c r="G1670" s="7">
        <f t="shared" ref="G1670:G1692" si="420">D1670-E1670</f>
        <v>6</v>
      </c>
      <c r="H1670" s="15">
        <f t="shared" ref="H1670:H1692" si="421">D1670+E1670</f>
        <v>8</v>
      </c>
      <c r="I1670" s="11">
        <f t="shared" si="403"/>
        <v>3.3028055093370853E-2</v>
      </c>
      <c r="J1670" s="32">
        <f t="shared" si="404"/>
        <v>4.7182935847672643E-3</v>
      </c>
      <c r="K1670" s="32">
        <f t="shared" si="405"/>
        <v>211.94102953416075</v>
      </c>
      <c r="L1670" s="8">
        <v>0</v>
      </c>
      <c r="M1670" s="9">
        <v>1</v>
      </c>
      <c r="N1670" s="8">
        <v>1</v>
      </c>
      <c r="O1670" s="9">
        <v>0</v>
      </c>
      <c r="P1670" s="9">
        <v>0</v>
      </c>
      <c r="Q1670" s="9">
        <v>0</v>
      </c>
      <c r="R1670" s="9">
        <v>0</v>
      </c>
      <c r="S1670" s="8">
        <v>44891</v>
      </c>
      <c r="T1670" s="9">
        <v>20</v>
      </c>
      <c r="U1670" s="9">
        <f t="shared" si="410"/>
        <v>44870</v>
      </c>
      <c r="V1670" s="9">
        <f t="shared" si="416"/>
        <v>16</v>
      </c>
      <c r="W1670" s="7">
        <v>13.1</v>
      </c>
      <c r="X1670" s="7">
        <v>9.06</v>
      </c>
      <c r="Y1670" s="9">
        <v>1</v>
      </c>
      <c r="Z1670" s="9">
        <v>0</v>
      </c>
      <c r="AA1670" s="9">
        <v>1</v>
      </c>
      <c r="AB1670" s="9">
        <v>0</v>
      </c>
      <c r="AC1670" s="9">
        <v>0</v>
      </c>
      <c r="AD1670" s="29">
        <v>0</v>
      </c>
      <c r="AE1670" s="9">
        <v>0</v>
      </c>
      <c r="AF1670" s="9">
        <v>0</v>
      </c>
      <c r="AG1670" s="29">
        <v>1</v>
      </c>
      <c r="AH1670" s="9">
        <v>0</v>
      </c>
      <c r="AI1670" s="29">
        <v>1</v>
      </c>
      <c r="AJ1670" s="20">
        <v>1980</v>
      </c>
      <c r="AK1670" s="32">
        <f t="shared" si="417"/>
        <v>0.19</v>
      </c>
      <c r="AL1670" s="32">
        <f t="shared" si="417"/>
        <v>0.19</v>
      </c>
      <c r="AM1670" s="32">
        <f t="shared" si="418"/>
        <v>0.38</v>
      </c>
      <c r="AN1670" s="42">
        <v>0.24</v>
      </c>
      <c r="AO1670" s="41" t="s">
        <v>98</v>
      </c>
      <c r="AP1670" s="17" t="s">
        <v>98</v>
      </c>
      <c r="AQ1670" s="32">
        <v>0.52</v>
      </c>
      <c r="AR1670" s="39">
        <v>0.48</v>
      </c>
      <c r="AS1670" s="38" t="s">
        <v>98</v>
      </c>
      <c r="AT1670" s="39" t="s">
        <v>98</v>
      </c>
      <c r="AV1670" s="17"/>
      <c r="AW1670" t="s">
        <v>98</v>
      </c>
      <c r="AX1670" s="17" t="s">
        <v>98</v>
      </c>
      <c r="AY1670" s="17" t="s">
        <v>233</v>
      </c>
      <c r="BF1670" s="17"/>
      <c r="BI1670" s="17"/>
      <c r="BL1670" s="24">
        <f t="shared" si="415"/>
        <v>28.16</v>
      </c>
      <c r="BM1670">
        <v>1</v>
      </c>
      <c r="BN1670">
        <v>0</v>
      </c>
      <c r="BO1670">
        <v>0</v>
      </c>
      <c r="BP1670">
        <v>0</v>
      </c>
      <c r="BQ1670">
        <v>0</v>
      </c>
      <c r="BR1670">
        <v>0</v>
      </c>
      <c r="BS1670">
        <v>0</v>
      </c>
      <c r="BT1670" s="17">
        <v>0</v>
      </c>
      <c r="BU1670">
        <v>0</v>
      </c>
      <c r="BV1670">
        <v>1</v>
      </c>
      <c r="BW1670">
        <v>0</v>
      </c>
      <c r="BX1670" s="17">
        <v>0</v>
      </c>
      <c r="BY1670">
        <v>0</v>
      </c>
      <c r="BZ1670">
        <v>0</v>
      </c>
      <c r="CA1670">
        <v>0</v>
      </c>
      <c r="CB1670">
        <v>0</v>
      </c>
      <c r="CC1670" s="17">
        <v>0</v>
      </c>
      <c r="CD1670">
        <v>0</v>
      </c>
      <c r="CE1670">
        <v>0</v>
      </c>
      <c r="CF1670">
        <v>1</v>
      </c>
      <c r="CG1670">
        <v>1</v>
      </c>
      <c r="CH1670">
        <v>1</v>
      </c>
      <c r="CI1670">
        <v>0</v>
      </c>
      <c r="CJ1670">
        <v>1</v>
      </c>
      <c r="CK1670">
        <v>0</v>
      </c>
      <c r="CL1670">
        <v>0</v>
      </c>
      <c r="CM1670">
        <v>0</v>
      </c>
      <c r="CN1670">
        <v>0</v>
      </c>
      <c r="CO1670" s="17">
        <v>0</v>
      </c>
      <c r="CZ1670" s="33" t="s">
        <v>85</v>
      </c>
    </row>
    <row r="1671" spans="1:104" x14ac:dyDescent="0.25">
      <c r="A1671">
        <v>1670</v>
      </c>
      <c r="B1671">
        <v>107</v>
      </c>
      <c r="C1671" s="24" t="s">
        <v>4314</v>
      </c>
      <c r="D1671" s="12">
        <v>9</v>
      </c>
      <c r="E1671" s="13">
        <v>0.9</v>
      </c>
      <c r="F1671" s="7">
        <f t="shared" si="419"/>
        <v>10</v>
      </c>
      <c r="G1671" s="7">
        <f t="shared" si="420"/>
        <v>8.1</v>
      </c>
      <c r="H1671" s="15">
        <f t="shared" si="421"/>
        <v>9.9</v>
      </c>
      <c r="I1671" s="11">
        <f t="shared" si="403"/>
        <v>4.7156173424238952E-2</v>
      </c>
      <c r="J1671" s="32">
        <f t="shared" si="404"/>
        <v>4.7156173424238949E-3</v>
      </c>
      <c r="K1671" s="32">
        <f t="shared" si="405"/>
        <v>212.06131188880261</v>
      </c>
      <c r="L1671" s="8">
        <v>0</v>
      </c>
      <c r="M1671" s="9">
        <v>1</v>
      </c>
      <c r="N1671" s="8">
        <v>1</v>
      </c>
      <c r="O1671" s="9">
        <v>0</v>
      </c>
      <c r="P1671" s="9">
        <v>0</v>
      </c>
      <c r="Q1671" s="9">
        <v>0</v>
      </c>
      <c r="R1671" s="9">
        <v>0</v>
      </c>
      <c r="S1671" s="8">
        <v>44891</v>
      </c>
      <c r="T1671" s="9">
        <v>20</v>
      </c>
      <c r="U1671" s="9">
        <f t="shared" si="410"/>
        <v>44870</v>
      </c>
      <c r="V1671" s="9">
        <f t="shared" si="416"/>
        <v>16</v>
      </c>
      <c r="W1671" s="7">
        <v>13.1</v>
      </c>
      <c r="X1671" s="7">
        <v>9.06</v>
      </c>
      <c r="Y1671" s="9">
        <v>1</v>
      </c>
      <c r="Z1671" s="9">
        <v>0</v>
      </c>
      <c r="AA1671" s="9">
        <v>1</v>
      </c>
      <c r="AB1671" s="9">
        <v>0</v>
      </c>
      <c r="AC1671" s="9">
        <v>0</v>
      </c>
      <c r="AD1671" s="29">
        <v>0</v>
      </c>
      <c r="AE1671" s="9">
        <v>0</v>
      </c>
      <c r="AF1671" s="9">
        <v>0</v>
      </c>
      <c r="AG1671" s="29">
        <v>1</v>
      </c>
      <c r="AH1671" s="9">
        <v>0</v>
      </c>
      <c r="AI1671" s="29">
        <v>1</v>
      </c>
      <c r="AJ1671" s="20">
        <v>1990</v>
      </c>
      <c r="AK1671" s="32">
        <f t="shared" si="417"/>
        <v>0.19</v>
      </c>
      <c r="AL1671" s="32">
        <f t="shared" si="417"/>
        <v>0.19</v>
      </c>
      <c r="AM1671" s="32">
        <f t="shared" si="418"/>
        <v>0.38</v>
      </c>
      <c r="AN1671" s="42">
        <v>0.24</v>
      </c>
      <c r="AO1671" s="41" t="s">
        <v>98</v>
      </c>
      <c r="AP1671" s="17" t="s">
        <v>98</v>
      </c>
      <c r="AQ1671" s="32">
        <v>0.52</v>
      </c>
      <c r="AR1671" s="39">
        <v>0.48</v>
      </c>
      <c r="AS1671" s="38" t="s">
        <v>98</v>
      </c>
      <c r="AT1671" s="39" t="s">
        <v>98</v>
      </c>
      <c r="AV1671" s="17"/>
      <c r="AW1671" t="s">
        <v>98</v>
      </c>
      <c r="AX1671" s="17" t="s">
        <v>98</v>
      </c>
      <c r="AY1671" s="17" t="s">
        <v>233</v>
      </c>
      <c r="BF1671" s="17"/>
      <c r="BI1671" s="17"/>
      <c r="BL1671" s="24">
        <f t="shared" si="415"/>
        <v>28.16</v>
      </c>
      <c r="BM1671">
        <v>1</v>
      </c>
      <c r="BN1671">
        <v>0</v>
      </c>
      <c r="BO1671">
        <v>0</v>
      </c>
      <c r="BP1671">
        <v>0</v>
      </c>
      <c r="BQ1671">
        <v>0</v>
      </c>
      <c r="BR1671">
        <v>0</v>
      </c>
      <c r="BS1671">
        <v>0</v>
      </c>
      <c r="BT1671" s="17">
        <v>0</v>
      </c>
      <c r="BU1671">
        <v>0</v>
      </c>
      <c r="BV1671">
        <v>1</v>
      </c>
      <c r="BW1671">
        <v>0</v>
      </c>
      <c r="BX1671" s="17">
        <v>0</v>
      </c>
      <c r="BY1671">
        <v>0</v>
      </c>
      <c r="BZ1671">
        <v>0</v>
      </c>
      <c r="CA1671">
        <v>0</v>
      </c>
      <c r="CB1671">
        <v>0</v>
      </c>
      <c r="CC1671" s="17">
        <v>0</v>
      </c>
      <c r="CD1671">
        <v>0</v>
      </c>
      <c r="CE1671">
        <v>0</v>
      </c>
      <c r="CF1671">
        <v>1</v>
      </c>
      <c r="CG1671">
        <v>1</v>
      </c>
      <c r="CH1671">
        <v>1</v>
      </c>
      <c r="CI1671">
        <v>0</v>
      </c>
      <c r="CJ1671">
        <v>1</v>
      </c>
      <c r="CK1671">
        <v>0</v>
      </c>
      <c r="CL1671">
        <v>0</v>
      </c>
      <c r="CM1671">
        <v>0</v>
      </c>
      <c r="CN1671">
        <v>0</v>
      </c>
      <c r="CO1671" s="17">
        <v>0</v>
      </c>
      <c r="CZ1671" s="33" t="s">
        <v>85</v>
      </c>
    </row>
    <row r="1672" spans="1:104" x14ac:dyDescent="0.25">
      <c r="A1672">
        <v>1671</v>
      </c>
      <c r="B1672">
        <v>107</v>
      </c>
      <c r="C1672" s="24" t="s">
        <v>4314</v>
      </c>
      <c r="D1672" s="12">
        <v>-1</v>
      </c>
      <c r="E1672" s="13">
        <v>3</v>
      </c>
      <c r="F1672" s="7">
        <f t="shared" si="419"/>
        <v>-0.33333333333333331</v>
      </c>
      <c r="G1672" s="7">
        <f t="shared" si="420"/>
        <v>-4</v>
      </c>
      <c r="H1672" s="15">
        <f t="shared" si="421"/>
        <v>2</v>
      </c>
      <c r="I1672" s="11">
        <f t="shared" si="403"/>
        <v>-1.5735685061033736E-3</v>
      </c>
      <c r="J1672" s="32">
        <f t="shared" si="404"/>
        <v>4.7207055183101209E-3</v>
      </c>
      <c r="K1672" s="32">
        <f t="shared" si="405"/>
        <v>211.83274324596542</v>
      </c>
      <c r="L1672" s="8">
        <v>0</v>
      </c>
      <c r="M1672" s="9">
        <v>1</v>
      </c>
      <c r="N1672" s="8">
        <v>1</v>
      </c>
      <c r="O1672" s="9">
        <v>0</v>
      </c>
      <c r="P1672" s="9">
        <v>0</v>
      </c>
      <c r="Q1672" s="9">
        <v>0</v>
      </c>
      <c r="R1672" s="9">
        <v>0</v>
      </c>
      <c r="S1672" s="8">
        <v>44891</v>
      </c>
      <c r="T1672" s="9">
        <v>17</v>
      </c>
      <c r="U1672" s="9">
        <f t="shared" si="410"/>
        <v>44873</v>
      </c>
      <c r="V1672" s="9">
        <f t="shared" si="416"/>
        <v>16</v>
      </c>
      <c r="W1672" s="7">
        <v>13.1</v>
      </c>
      <c r="X1672" s="7">
        <v>9.06</v>
      </c>
      <c r="Y1672" s="9">
        <v>1</v>
      </c>
      <c r="Z1672" s="9">
        <v>0</v>
      </c>
      <c r="AA1672" s="9">
        <v>1</v>
      </c>
      <c r="AB1672" s="9">
        <v>0</v>
      </c>
      <c r="AC1672" s="9">
        <v>0</v>
      </c>
      <c r="AD1672" s="29">
        <v>0</v>
      </c>
      <c r="AE1672" s="9">
        <v>0</v>
      </c>
      <c r="AF1672" s="9">
        <v>0</v>
      </c>
      <c r="AG1672" s="29">
        <v>1</v>
      </c>
      <c r="AH1672" s="9">
        <v>0</v>
      </c>
      <c r="AI1672" s="29">
        <v>1</v>
      </c>
      <c r="AJ1672" s="20">
        <v>1980</v>
      </c>
      <c r="AK1672" s="32">
        <f t="shared" si="417"/>
        <v>0.19</v>
      </c>
      <c r="AL1672" s="32">
        <f t="shared" si="417"/>
        <v>0.19</v>
      </c>
      <c r="AM1672" s="32">
        <f t="shared" si="418"/>
        <v>0.38</v>
      </c>
      <c r="AN1672" s="42">
        <v>0.24</v>
      </c>
      <c r="AO1672" s="41" t="s">
        <v>98</v>
      </c>
      <c r="AP1672" s="17" t="s">
        <v>98</v>
      </c>
      <c r="AQ1672" s="32">
        <v>0.52</v>
      </c>
      <c r="AR1672" s="39">
        <v>0.48</v>
      </c>
      <c r="AS1672" s="38" t="s">
        <v>98</v>
      </c>
      <c r="AT1672" s="39" t="s">
        <v>98</v>
      </c>
      <c r="AV1672" s="17"/>
      <c r="AW1672" t="s">
        <v>98</v>
      </c>
      <c r="AX1672" s="17" t="s">
        <v>98</v>
      </c>
      <c r="AY1672" s="17" t="s">
        <v>233</v>
      </c>
      <c r="BF1672" s="17"/>
      <c r="BI1672" s="17"/>
      <c r="BL1672" s="24">
        <f t="shared" si="415"/>
        <v>28.16</v>
      </c>
      <c r="BM1672">
        <v>1</v>
      </c>
      <c r="BN1672">
        <v>0</v>
      </c>
      <c r="BO1672">
        <v>0</v>
      </c>
      <c r="BP1672">
        <v>0</v>
      </c>
      <c r="BQ1672">
        <v>0</v>
      </c>
      <c r="BR1672">
        <v>0</v>
      </c>
      <c r="BS1672">
        <v>0</v>
      </c>
      <c r="BT1672" s="17">
        <v>0</v>
      </c>
      <c r="BU1672">
        <v>0</v>
      </c>
      <c r="BV1672">
        <v>1</v>
      </c>
      <c r="BW1672">
        <v>0</v>
      </c>
      <c r="BX1672" s="17">
        <v>0</v>
      </c>
      <c r="BY1672">
        <v>0</v>
      </c>
      <c r="BZ1672">
        <v>0</v>
      </c>
      <c r="CA1672">
        <v>0</v>
      </c>
      <c r="CB1672">
        <v>0</v>
      </c>
      <c r="CC1672" s="17">
        <v>0</v>
      </c>
      <c r="CD1672">
        <v>0</v>
      </c>
      <c r="CE1672">
        <v>0</v>
      </c>
      <c r="CF1672">
        <v>1</v>
      </c>
      <c r="CG1672">
        <v>1</v>
      </c>
      <c r="CH1672">
        <v>0</v>
      </c>
      <c r="CI1672">
        <v>0</v>
      </c>
      <c r="CJ1672">
        <v>0</v>
      </c>
      <c r="CK1672">
        <v>0</v>
      </c>
      <c r="CL1672">
        <v>0</v>
      </c>
      <c r="CM1672">
        <v>0</v>
      </c>
      <c r="CN1672">
        <v>0</v>
      </c>
      <c r="CO1672" s="17">
        <v>0</v>
      </c>
      <c r="CZ1672" s="33" t="s">
        <v>85</v>
      </c>
    </row>
    <row r="1673" spans="1:104" x14ac:dyDescent="0.25">
      <c r="A1673">
        <v>1672</v>
      </c>
      <c r="B1673">
        <v>107</v>
      </c>
      <c r="C1673" s="24" t="s">
        <v>4314</v>
      </c>
      <c r="D1673" s="12">
        <v>1</v>
      </c>
      <c r="E1673" s="13">
        <v>2</v>
      </c>
      <c r="F1673" s="7">
        <f t="shared" si="419"/>
        <v>0.5</v>
      </c>
      <c r="G1673" s="7">
        <f t="shared" si="420"/>
        <v>-1</v>
      </c>
      <c r="H1673" s="15">
        <f t="shared" si="421"/>
        <v>3</v>
      </c>
      <c r="I1673" s="11">
        <f t="shared" si="403"/>
        <v>2.3603491063438E-3</v>
      </c>
      <c r="J1673" s="32">
        <f t="shared" si="404"/>
        <v>4.7206982126876008E-3</v>
      </c>
      <c r="K1673" s="32">
        <f t="shared" si="405"/>
        <v>211.83307107248385</v>
      </c>
      <c r="L1673" s="8">
        <v>0</v>
      </c>
      <c r="M1673" s="9">
        <v>1</v>
      </c>
      <c r="N1673" s="8">
        <v>1</v>
      </c>
      <c r="O1673" s="9">
        <v>0</v>
      </c>
      <c r="P1673" s="9">
        <v>0</v>
      </c>
      <c r="Q1673" s="9">
        <v>0</v>
      </c>
      <c r="R1673" s="9">
        <v>0</v>
      </c>
      <c r="S1673" s="8">
        <v>44891</v>
      </c>
      <c r="T1673" s="9">
        <v>17</v>
      </c>
      <c r="U1673" s="9">
        <f t="shared" ref="U1673:U1711" si="422">S1673-T1673-1</f>
        <v>44873</v>
      </c>
      <c r="V1673" s="9">
        <f t="shared" si="416"/>
        <v>16</v>
      </c>
      <c r="W1673" s="7">
        <v>13.1</v>
      </c>
      <c r="X1673" s="7">
        <v>9.06</v>
      </c>
      <c r="Y1673" s="9">
        <v>1</v>
      </c>
      <c r="Z1673" s="9">
        <v>0</v>
      </c>
      <c r="AA1673" s="9">
        <v>1</v>
      </c>
      <c r="AB1673" s="9">
        <v>0</v>
      </c>
      <c r="AC1673" s="9">
        <v>0</v>
      </c>
      <c r="AD1673" s="29">
        <v>0</v>
      </c>
      <c r="AE1673" s="9">
        <v>0</v>
      </c>
      <c r="AF1673" s="9">
        <v>0</v>
      </c>
      <c r="AG1673" s="29">
        <v>1</v>
      </c>
      <c r="AH1673" s="9">
        <v>0</v>
      </c>
      <c r="AI1673" s="29">
        <v>1</v>
      </c>
      <c r="AJ1673" s="20">
        <v>1990</v>
      </c>
      <c r="AK1673" s="32">
        <f t="shared" si="417"/>
        <v>0.19</v>
      </c>
      <c r="AL1673" s="32">
        <f t="shared" si="417"/>
        <v>0.19</v>
      </c>
      <c r="AM1673" s="32">
        <f t="shared" si="418"/>
        <v>0.38</v>
      </c>
      <c r="AN1673" s="42">
        <v>0.24</v>
      </c>
      <c r="AO1673" s="41" t="s">
        <v>98</v>
      </c>
      <c r="AP1673" s="17" t="s">
        <v>98</v>
      </c>
      <c r="AQ1673" s="32">
        <v>0.52</v>
      </c>
      <c r="AR1673" s="39">
        <v>0.48</v>
      </c>
      <c r="AS1673" s="38" t="s">
        <v>98</v>
      </c>
      <c r="AT1673" s="39" t="s">
        <v>98</v>
      </c>
      <c r="AV1673" s="17"/>
      <c r="AW1673" t="s">
        <v>98</v>
      </c>
      <c r="AX1673" s="17" t="s">
        <v>98</v>
      </c>
      <c r="AY1673" s="17" t="s">
        <v>233</v>
      </c>
      <c r="BF1673" s="17"/>
      <c r="BI1673" s="17"/>
      <c r="BL1673" s="24">
        <f t="shared" si="415"/>
        <v>28.16</v>
      </c>
      <c r="BM1673">
        <v>1</v>
      </c>
      <c r="BN1673">
        <v>0</v>
      </c>
      <c r="BO1673">
        <v>0</v>
      </c>
      <c r="BP1673">
        <v>0</v>
      </c>
      <c r="BQ1673">
        <v>0</v>
      </c>
      <c r="BR1673">
        <v>0</v>
      </c>
      <c r="BS1673">
        <v>0</v>
      </c>
      <c r="BT1673" s="17">
        <v>0</v>
      </c>
      <c r="BU1673">
        <v>0</v>
      </c>
      <c r="BV1673">
        <v>1</v>
      </c>
      <c r="BW1673">
        <v>0</v>
      </c>
      <c r="BX1673" s="17">
        <v>0</v>
      </c>
      <c r="BY1673">
        <v>0</v>
      </c>
      <c r="BZ1673">
        <v>0</v>
      </c>
      <c r="CA1673">
        <v>0</v>
      </c>
      <c r="CB1673">
        <v>0</v>
      </c>
      <c r="CC1673" s="17">
        <v>0</v>
      </c>
      <c r="CD1673">
        <v>0</v>
      </c>
      <c r="CE1673">
        <v>0</v>
      </c>
      <c r="CF1673">
        <v>1</v>
      </c>
      <c r="CG1673">
        <v>1</v>
      </c>
      <c r="CH1673">
        <v>0</v>
      </c>
      <c r="CI1673">
        <v>0</v>
      </c>
      <c r="CJ1673">
        <v>0</v>
      </c>
      <c r="CK1673">
        <v>0</v>
      </c>
      <c r="CL1673">
        <v>0</v>
      </c>
      <c r="CM1673">
        <v>0</v>
      </c>
      <c r="CN1673">
        <v>0</v>
      </c>
      <c r="CO1673" s="17">
        <v>0</v>
      </c>
      <c r="CZ1673" s="33" t="s">
        <v>85</v>
      </c>
    </row>
    <row r="1674" spans="1:104" x14ac:dyDescent="0.25">
      <c r="A1674">
        <v>1673</v>
      </c>
      <c r="B1674">
        <v>107</v>
      </c>
      <c r="C1674" s="24" t="s">
        <v>4314</v>
      </c>
      <c r="D1674" s="12">
        <v>-0.5</v>
      </c>
      <c r="E1674" s="13">
        <v>2</v>
      </c>
      <c r="F1674" s="7">
        <f t="shared" si="419"/>
        <v>-0.25</v>
      </c>
      <c r="G1674" s="7">
        <f t="shared" si="420"/>
        <v>-2.5</v>
      </c>
      <c r="H1674" s="15">
        <f t="shared" si="421"/>
        <v>1.5</v>
      </c>
      <c r="I1674" s="11">
        <f t="shared" si="403"/>
        <v>-1.1801770188215042E-3</v>
      </c>
      <c r="J1674" s="32">
        <f t="shared" si="404"/>
        <v>4.7207080752860158E-3</v>
      </c>
      <c r="K1674" s="32">
        <f t="shared" si="405"/>
        <v>211.83262850656413</v>
      </c>
      <c r="L1674" s="8">
        <v>0</v>
      </c>
      <c r="M1674" s="9">
        <v>1</v>
      </c>
      <c r="N1674" s="8">
        <v>1</v>
      </c>
      <c r="O1674" s="9">
        <v>0</v>
      </c>
      <c r="P1674" s="9">
        <v>0</v>
      </c>
      <c r="Q1674" s="9">
        <v>0</v>
      </c>
      <c r="R1674" s="9">
        <v>0</v>
      </c>
      <c r="S1674" s="8">
        <v>44891</v>
      </c>
      <c r="T1674" s="9">
        <v>17</v>
      </c>
      <c r="U1674" s="9">
        <f t="shared" si="422"/>
        <v>44873</v>
      </c>
      <c r="V1674" s="9">
        <f t="shared" si="416"/>
        <v>16</v>
      </c>
      <c r="W1674" s="7">
        <v>13.1</v>
      </c>
      <c r="X1674" s="7">
        <v>9.06</v>
      </c>
      <c r="Y1674" s="9">
        <v>1</v>
      </c>
      <c r="Z1674" s="9">
        <v>0</v>
      </c>
      <c r="AA1674" s="9">
        <v>1</v>
      </c>
      <c r="AB1674" s="9">
        <v>0</v>
      </c>
      <c r="AC1674" s="9">
        <v>0</v>
      </c>
      <c r="AD1674" s="29">
        <v>0</v>
      </c>
      <c r="AE1674" s="9">
        <v>0</v>
      </c>
      <c r="AF1674" s="9">
        <v>0</v>
      </c>
      <c r="AG1674" s="29">
        <v>1</v>
      </c>
      <c r="AH1674" s="9">
        <v>0</v>
      </c>
      <c r="AI1674" s="29">
        <v>1</v>
      </c>
      <c r="AJ1674" s="20">
        <v>1980</v>
      </c>
      <c r="AK1674" s="32">
        <f t="shared" si="417"/>
        <v>0.19</v>
      </c>
      <c r="AL1674" s="32">
        <f t="shared" si="417"/>
        <v>0.19</v>
      </c>
      <c r="AM1674" s="32">
        <f t="shared" si="418"/>
        <v>0.38</v>
      </c>
      <c r="AN1674" s="42">
        <v>0.24</v>
      </c>
      <c r="AO1674" s="41" t="s">
        <v>98</v>
      </c>
      <c r="AP1674" s="17" t="s">
        <v>98</v>
      </c>
      <c r="AQ1674" s="32">
        <v>0.52</v>
      </c>
      <c r="AR1674" s="39">
        <v>0.48</v>
      </c>
      <c r="AS1674" s="38" t="s">
        <v>98</v>
      </c>
      <c r="AT1674" s="39" t="s">
        <v>98</v>
      </c>
      <c r="AV1674" s="17"/>
      <c r="AW1674" t="s">
        <v>98</v>
      </c>
      <c r="AX1674" s="17" t="s">
        <v>98</v>
      </c>
      <c r="AY1674" s="17" t="s">
        <v>233</v>
      </c>
      <c r="BF1674" s="17"/>
      <c r="BI1674" s="17"/>
      <c r="BL1674" s="24">
        <f t="shared" si="415"/>
        <v>28.16</v>
      </c>
      <c r="BM1674">
        <v>1</v>
      </c>
      <c r="BN1674">
        <v>0</v>
      </c>
      <c r="BO1674">
        <v>0</v>
      </c>
      <c r="BP1674">
        <v>0</v>
      </c>
      <c r="BQ1674">
        <v>0</v>
      </c>
      <c r="BR1674">
        <v>0</v>
      </c>
      <c r="BS1674">
        <v>0</v>
      </c>
      <c r="BT1674" s="17">
        <v>0</v>
      </c>
      <c r="BU1674">
        <v>0</v>
      </c>
      <c r="BV1674">
        <v>1</v>
      </c>
      <c r="BW1674">
        <v>0</v>
      </c>
      <c r="BX1674" s="17">
        <v>0</v>
      </c>
      <c r="BY1674">
        <v>0</v>
      </c>
      <c r="BZ1674">
        <v>0</v>
      </c>
      <c r="CA1674">
        <v>0</v>
      </c>
      <c r="CB1674">
        <v>0</v>
      </c>
      <c r="CC1674" s="17">
        <v>0</v>
      </c>
      <c r="CD1674">
        <v>0</v>
      </c>
      <c r="CE1674">
        <v>0</v>
      </c>
      <c r="CF1674">
        <v>1</v>
      </c>
      <c r="CG1674">
        <v>1</v>
      </c>
      <c r="CH1674">
        <v>0</v>
      </c>
      <c r="CI1674">
        <v>0</v>
      </c>
      <c r="CJ1674">
        <v>0</v>
      </c>
      <c r="CK1674">
        <v>0</v>
      </c>
      <c r="CL1674">
        <v>0</v>
      </c>
      <c r="CM1674">
        <v>0</v>
      </c>
      <c r="CN1674">
        <v>0</v>
      </c>
      <c r="CO1674" s="17">
        <v>0</v>
      </c>
      <c r="CZ1674" s="33" t="s">
        <v>85</v>
      </c>
    </row>
    <row r="1675" spans="1:104" x14ac:dyDescent="0.25">
      <c r="A1675">
        <v>1674</v>
      </c>
      <c r="B1675">
        <v>107</v>
      </c>
      <c r="C1675" s="24" t="s">
        <v>4314</v>
      </c>
      <c r="D1675" s="12">
        <v>2</v>
      </c>
      <c r="E1675" s="13">
        <v>2</v>
      </c>
      <c r="F1675" s="7">
        <f t="shared" si="419"/>
        <v>1</v>
      </c>
      <c r="G1675" s="7">
        <f t="shared" si="420"/>
        <v>0</v>
      </c>
      <c r="H1675" s="15">
        <f t="shared" si="421"/>
        <v>4</v>
      </c>
      <c r="I1675" s="11">
        <f t="shared" si="403"/>
        <v>4.7206587629120824E-3</v>
      </c>
      <c r="J1675" s="32">
        <f t="shared" si="404"/>
        <v>4.7206587629120816E-3</v>
      </c>
      <c r="K1675" s="32">
        <f t="shared" si="405"/>
        <v>211.83484132691677</v>
      </c>
      <c r="L1675" s="8">
        <v>0</v>
      </c>
      <c r="M1675" s="9">
        <v>1</v>
      </c>
      <c r="N1675" s="8">
        <v>1</v>
      </c>
      <c r="O1675" s="9">
        <v>0</v>
      </c>
      <c r="P1675" s="9">
        <v>0</v>
      </c>
      <c r="Q1675" s="9">
        <v>0</v>
      </c>
      <c r="R1675" s="9">
        <v>0</v>
      </c>
      <c r="S1675" s="8">
        <v>44891</v>
      </c>
      <c r="T1675" s="9">
        <v>17</v>
      </c>
      <c r="U1675" s="9">
        <f t="shared" si="422"/>
        <v>44873</v>
      </c>
      <c r="V1675" s="9">
        <f t="shared" si="416"/>
        <v>16</v>
      </c>
      <c r="W1675" s="7">
        <v>13.1</v>
      </c>
      <c r="X1675" s="7">
        <v>9.06</v>
      </c>
      <c r="Y1675" s="9">
        <v>1</v>
      </c>
      <c r="Z1675" s="9">
        <v>0</v>
      </c>
      <c r="AA1675" s="9">
        <v>1</v>
      </c>
      <c r="AB1675" s="9">
        <v>0</v>
      </c>
      <c r="AC1675" s="9">
        <v>0</v>
      </c>
      <c r="AD1675" s="29">
        <v>0</v>
      </c>
      <c r="AE1675" s="9">
        <v>0</v>
      </c>
      <c r="AF1675" s="9">
        <v>0</v>
      </c>
      <c r="AG1675" s="29">
        <v>1</v>
      </c>
      <c r="AH1675" s="9">
        <v>0</v>
      </c>
      <c r="AI1675" s="29">
        <v>1</v>
      </c>
      <c r="AJ1675" s="20">
        <v>1990</v>
      </c>
      <c r="AK1675" s="32">
        <f t="shared" si="417"/>
        <v>0.19</v>
      </c>
      <c r="AL1675" s="32">
        <f t="shared" si="417"/>
        <v>0.19</v>
      </c>
      <c r="AM1675" s="32">
        <f t="shared" si="418"/>
        <v>0.38</v>
      </c>
      <c r="AN1675" s="42">
        <v>0.24</v>
      </c>
      <c r="AO1675" s="41" t="s">
        <v>98</v>
      </c>
      <c r="AP1675" s="17" t="s">
        <v>98</v>
      </c>
      <c r="AQ1675" s="32">
        <v>0.52</v>
      </c>
      <c r="AR1675" s="39">
        <v>0.48</v>
      </c>
      <c r="AS1675" s="38" t="s">
        <v>98</v>
      </c>
      <c r="AT1675" s="39" t="s">
        <v>98</v>
      </c>
      <c r="AV1675" s="17"/>
      <c r="AW1675" t="s">
        <v>98</v>
      </c>
      <c r="AX1675" s="17" t="s">
        <v>98</v>
      </c>
      <c r="AY1675" s="17" t="s">
        <v>233</v>
      </c>
      <c r="BF1675" s="17"/>
      <c r="BI1675" s="17"/>
      <c r="BL1675" s="24">
        <f t="shared" si="415"/>
        <v>28.16</v>
      </c>
      <c r="BM1675">
        <v>1</v>
      </c>
      <c r="BN1675">
        <v>0</v>
      </c>
      <c r="BO1675">
        <v>0</v>
      </c>
      <c r="BP1675">
        <v>0</v>
      </c>
      <c r="BQ1675">
        <v>0</v>
      </c>
      <c r="BR1675">
        <v>0</v>
      </c>
      <c r="BS1675">
        <v>0</v>
      </c>
      <c r="BT1675" s="17">
        <v>0</v>
      </c>
      <c r="BU1675">
        <v>0</v>
      </c>
      <c r="BV1675">
        <v>1</v>
      </c>
      <c r="BW1675">
        <v>0</v>
      </c>
      <c r="BX1675" s="17">
        <v>0</v>
      </c>
      <c r="BY1675">
        <v>0</v>
      </c>
      <c r="BZ1675">
        <v>0</v>
      </c>
      <c r="CA1675">
        <v>0</v>
      </c>
      <c r="CB1675">
        <v>0</v>
      </c>
      <c r="CC1675" s="17">
        <v>0</v>
      </c>
      <c r="CD1675">
        <v>0</v>
      </c>
      <c r="CE1675">
        <v>0</v>
      </c>
      <c r="CF1675">
        <v>1</v>
      </c>
      <c r="CG1675">
        <v>1</v>
      </c>
      <c r="CH1675">
        <v>0</v>
      </c>
      <c r="CI1675">
        <v>0</v>
      </c>
      <c r="CJ1675">
        <v>0</v>
      </c>
      <c r="CK1675">
        <v>0</v>
      </c>
      <c r="CL1675">
        <v>0</v>
      </c>
      <c r="CM1675">
        <v>0</v>
      </c>
      <c r="CN1675">
        <v>0</v>
      </c>
      <c r="CO1675" s="17">
        <v>0</v>
      </c>
      <c r="CZ1675" s="33" t="s">
        <v>85</v>
      </c>
    </row>
    <row r="1676" spans="1:104" x14ac:dyDescent="0.25">
      <c r="A1676">
        <v>1675</v>
      </c>
      <c r="B1676">
        <v>107</v>
      </c>
      <c r="C1676" s="24" t="s">
        <v>4314</v>
      </c>
      <c r="D1676" s="12">
        <v>-0.5</v>
      </c>
      <c r="E1676" s="13">
        <v>2</v>
      </c>
      <c r="F1676" s="7">
        <f t="shared" si="419"/>
        <v>-0.25</v>
      </c>
      <c r="G1676" s="7">
        <f t="shared" si="420"/>
        <v>-2.5</v>
      </c>
      <c r="H1676" s="15">
        <f t="shared" si="421"/>
        <v>1.5</v>
      </c>
      <c r="I1676" s="11">
        <f t="shared" si="403"/>
        <v>-1.1801770188215042E-3</v>
      </c>
      <c r="J1676" s="32">
        <f t="shared" si="404"/>
        <v>4.7207080752860158E-3</v>
      </c>
      <c r="K1676" s="32">
        <f t="shared" si="405"/>
        <v>211.83262850656413</v>
      </c>
      <c r="L1676" s="8">
        <v>0</v>
      </c>
      <c r="M1676" s="9">
        <v>1</v>
      </c>
      <c r="N1676" s="8">
        <v>1</v>
      </c>
      <c r="O1676" s="9">
        <v>0</v>
      </c>
      <c r="P1676" s="9">
        <v>0</v>
      </c>
      <c r="Q1676" s="9">
        <v>0</v>
      </c>
      <c r="R1676" s="9">
        <v>0</v>
      </c>
      <c r="S1676" s="8">
        <v>44891</v>
      </c>
      <c r="T1676" s="9">
        <v>17</v>
      </c>
      <c r="U1676" s="9">
        <f t="shared" si="422"/>
        <v>44873</v>
      </c>
      <c r="V1676" s="9">
        <f t="shared" si="416"/>
        <v>16</v>
      </c>
      <c r="W1676" s="7">
        <v>13.1</v>
      </c>
      <c r="X1676" s="7">
        <v>9.06</v>
      </c>
      <c r="Y1676" s="9">
        <v>1</v>
      </c>
      <c r="Z1676" s="9">
        <v>0</v>
      </c>
      <c r="AA1676" s="9">
        <v>1</v>
      </c>
      <c r="AB1676" s="9">
        <v>0</v>
      </c>
      <c r="AC1676" s="9">
        <v>0</v>
      </c>
      <c r="AD1676" s="29">
        <v>0</v>
      </c>
      <c r="AE1676" s="9">
        <v>0</v>
      </c>
      <c r="AF1676" s="9">
        <v>0</v>
      </c>
      <c r="AG1676" s="29">
        <v>1</v>
      </c>
      <c r="AH1676" s="9">
        <v>0</v>
      </c>
      <c r="AI1676" s="29">
        <v>1</v>
      </c>
      <c r="AJ1676" s="20">
        <v>1980</v>
      </c>
      <c r="AK1676" s="32">
        <f t="shared" si="417"/>
        <v>0.19</v>
      </c>
      <c r="AL1676" s="32">
        <f t="shared" si="417"/>
        <v>0.19</v>
      </c>
      <c r="AM1676" s="32">
        <f t="shared" si="418"/>
        <v>0.38</v>
      </c>
      <c r="AN1676" s="42">
        <v>0.24</v>
      </c>
      <c r="AO1676" s="41" t="s">
        <v>98</v>
      </c>
      <c r="AP1676" s="17" t="s">
        <v>98</v>
      </c>
      <c r="AQ1676" s="32">
        <v>0.52</v>
      </c>
      <c r="AR1676" s="39">
        <v>0.48</v>
      </c>
      <c r="AS1676" s="38" t="s">
        <v>98</v>
      </c>
      <c r="AT1676" s="39" t="s">
        <v>98</v>
      </c>
      <c r="AV1676" s="17"/>
      <c r="AW1676" t="s">
        <v>98</v>
      </c>
      <c r="AX1676" s="17" t="s">
        <v>98</v>
      </c>
      <c r="AY1676" s="17" t="s">
        <v>233</v>
      </c>
      <c r="BF1676" s="17"/>
      <c r="BI1676" s="17"/>
      <c r="BL1676" s="24">
        <f t="shared" si="415"/>
        <v>28.16</v>
      </c>
      <c r="BM1676">
        <v>1</v>
      </c>
      <c r="BN1676">
        <v>0</v>
      </c>
      <c r="BO1676">
        <v>0</v>
      </c>
      <c r="BP1676">
        <v>0</v>
      </c>
      <c r="BQ1676">
        <v>0</v>
      </c>
      <c r="BR1676">
        <v>0</v>
      </c>
      <c r="BS1676">
        <v>0</v>
      </c>
      <c r="BT1676" s="17">
        <v>0</v>
      </c>
      <c r="BU1676">
        <v>0</v>
      </c>
      <c r="BV1676">
        <v>1</v>
      </c>
      <c r="BW1676">
        <v>0</v>
      </c>
      <c r="BX1676" s="17">
        <v>0</v>
      </c>
      <c r="BY1676">
        <v>0</v>
      </c>
      <c r="BZ1676">
        <v>0</v>
      </c>
      <c r="CA1676">
        <v>0</v>
      </c>
      <c r="CB1676">
        <v>0</v>
      </c>
      <c r="CC1676" s="17">
        <v>0</v>
      </c>
      <c r="CD1676">
        <v>0</v>
      </c>
      <c r="CE1676">
        <v>0</v>
      </c>
      <c r="CF1676">
        <v>1</v>
      </c>
      <c r="CG1676">
        <v>1</v>
      </c>
      <c r="CH1676">
        <v>0</v>
      </c>
      <c r="CI1676">
        <v>0</v>
      </c>
      <c r="CJ1676">
        <v>0</v>
      </c>
      <c r="CK1676">
        <v>0</v>
      </c>
      <c r="CL1676">
        <v>0</v>
      </c>
      <c r="CM1676">
        <v>0</v>
      </c>
      <c r="CN1676">
        <v>0</v>
      </c>
      <c r="CO1676" s="17">
        <v>0</v>
      </c>
      <c r="CZ1676" s="33" t="s">
        <v>85</v>
      </c>
    </row>
    <row r="1677" spans="1:104" x14ac:dyDescent="0.25">
      <c r="A1677">
        <v>1676</v>
      </c>
      <c r="B1677">
        <v>107</v>
      </c>
      <c r="C1677" s="24" t="s">
        <v>4314</v>
      </c>
      <c r="D1677" s="12">
        <v>2</v>
      </c>
      <c r="E1677" s="13">
        <v>2</v>
      </c>
      <c r="F1677" s="7">
        <f t="shared" si="419"/>
        <v>1</v>
      </c>
      <c r="G1677" s="7">
        <f t="shared" si="420"/>
        <v>0</v>
      </c>
      <c r="H1677" s="15">
        <f t="shared" si="421"/>
        <v>4</v>
      </c>
      <c r="I1677" s="11">
        <f t="shared" si="403"/>
        <v>4.7206587629120824E-3</v>
      </c>
      <c r="J1677" s="32">
        <f t="shared" si="404"/>
        <v>4.7206587629120816E-3</v>
      </c>
      <c r="K1677" s="32">
        <f t="shared" si="405"/>
        <v>211.83484132691677</v>
      </c>
      <c r="L1677" s="8">
        <v>0</v>
      </c>
      <c r="M1677" s="9">
        <v>1</v>
      </c>
      <c r="N1677" s="8">
        <v>1</v>
      </c>
      <c r="O1677" s="9">
        <v>0</v>
      </c>
      <c r="P1677" s="9">
        <v>0</v>
      </c>
      <c r="Q1677" s="9">
        <v>0</v>
      </c>
      <c r="R1677" s="9">
        <v>0</v>
      </c>
      <c r="S1677" s="8">
        <v>44891</v>
      </c>
      <c r="T1677" s="9">
        <v>17</v>
      </c>
      <c r="U1677" s="9">
        <f t="shared" si="422"/>
        <v>44873</v>
      </c>
      <c r="V1677" s="9">
        <f t="shared" si="416"/>
        <v>16</v>
      </c>
      <c r="W1677" s="7">
        <v>13.1</v>
      </c>
      <c r="X1677" s="7">
        <v>9.06</v>
      </c>
      <c r="Y1677" s="9">
        <v>1</v>
      </c>
      <c r="Z1677" s="9">
        <v>0</v>
      </c>
      <c r="AA1677" s="9">
        <v>1</v>
      </c>
      <c r="AB1677" s="9">
        <v>0</v>
      </c>
      <c r="AC1677" s="9">
        <v>0</v>
      </c>
      <c r="AD1677" s="29">
        <v>0</v>
      </c>
      <c r="AE1677" s="9">
        <v>0</v>
      </c>
      <c r="AF1677" s="9">
        <v>0</v>
      </c>
      <c r="AG1677" s="29">
        <v>1</v>
      </c>
      <c r="AH1677" s="9">
        <v>0</v>
      </c>
      <c r="AI1677" s="29">
        <v>1</v>
      </c>
      <c r="AJ1677" s="20">
        <v>1990</v>
      </c>
      <c r="AK1677" s="32">
        <f t="shared" si="417"/>
        <v>0.19</v>
      </c>
      <c r="AL1677" s="32">
        <f t="shared" si="417"/>
        <v>0.19</v>
      </c>
      <c r="AM1677" s="32">
        <f t="shared" si="418"/>
        <v>0.38</v>
      </c>
      <c r="AN1677" s="42">
        <v>0.24</v>
      </c>
      <c r="AO1677" s="41" t="s">
        <v>98</v>
      </c>
      <c r="AP1677" s="17" t="s">
        <v>98</v>
      </c>
      <c r="AQ1677" s="32">
        <v>0.52</v>
      </c>
      <c r="AR1677" s="39">
        <v>0.48</v>
      </c>
      <c r="AS1677" s="38" t="s">
        <v>98</v>
      </c>
      <c r="AT1677" s="39" t="s">
        <v>98</v>
      </c>
      <c r="AV1677" s="17"/>
      <c r="AW1677" t="s">
        <v>98</v>
      </c>
      <c r="AX1677" s="17" t="s">
        <v>98</v>
      </c>
      <c r="AY1677" s="17" t="s">
        <v>233</v>
      </c>
      <c r="BF1677" s="17"/>
      <c r="BI1677" s="17"/>
      <c r="BL1677" s="24">
        <f t="shared" si="415"/>
        <v>28.16</v>
      </c>
      <c r="BM1677">
        <v>1</v>
      </c>
      <c r="BN1677">
        <v>0</v>
      </c>
      <c r="BO1677">
        <v>0</v>
      </c>
      <c r="BP1677">
        <v>0</v>
      </c>
      <c r="BQ1677">
        <v>0</v>
      </c>
      <c r="BR1677">
        <v>0</v>
      </c>
      <c r="BS1677">
        <v>0</v>
      </c>
      <c r="BT1677" s="17">
        <v>0</v>
      </c>
      <c r="BU1677">
        <v>0</v>
      </c>
      <c r="BV1677">
        <v>1</v>
      </c>
      <c r="BW1677">
        <v>0</v>
      </c>
      <c r="BX1677" s="17">
        <v>0</v>
      </c>
      <c r="BY1677">
        <v>0</v>
      </c>
      <c r="BZ1677">
        <v>0</v>
      </c>
      <c r="CA1677">
        <v>0</v>
      </c>
      <c r="CB1677">
        <v>0</v>
      </c>
      <c r="CC1677" s="17">
        <v>0</v>
      </c>
      <c r="CD1677">
        <v>0</v>
      </c>
      <c r="CE1677">
        <v>0</v>
      </c>
      <c r="CF1677">
        <v>1</v>
      </c>
      <c r="CG1677">
        <v>1</v>
      </c>
      <c r="CH1677">
        <v>0</v>
      </c>
      <c r="CI1677">
        <v>0</v>
      </c>
      <c r="CJ1677">
        <v>0</v>
      </c>
      <c r="CK1677">
        <v>0</v>
      </c>
      <c r="CL1677">
        <v>0</v>
      </c>
      <c r="CM1677">
        <v>0</v>
      </c>
      <c r="CN1677">
        <v>0</v>
      </c>
      <c r="CO1677" s="17">
        <v>0</v>
      </c>
      <c r="CZ1677" s="33" t="s">
        <v>85</v>
      </c>
    </row>
    <row r="1678" spans="1:104" x14ac:dyDescent="0.25">
      <c r="A1678">
        <v>1677</v>
      </c>
      <c r="B1678">
        <v>107</v>
      </c>
      <c r="C1678" s="24" t="s">
        <v>4314</v>
      </c>
      <c r="D1678" s="12">
        <v>-1</v>
      </c>
      <c r="E1678" s="13">
        <v>3</v>
      </c>
      <c r="F1678" s="7">
        <f t="shared" si="419"/>
        <v>-0.33333333333333331</v>
      </c>
      <c r="G1678" s="7">
        <f t="shared" si="420"/>
        <v>-4</v>
      </c>
      <c r="H1678" s="15">
        <f t="shared" si="421"/>
        <v>2</v>
      </c>
      <c r="I1678" s="11">
        <f t="shared" si="403"/>
        <v>-1.5735685061033736E-3</v>
      </c>
      <c r="J1678" s="32">
        <f t="shared" si="404"/>
        <v>4.7207055183101209E-3</v>
      </c>
      <c r="K1678" s="32">
        <f t="shared" si="405"/>
        <v>211.83274324596542</v>
      </c>
      <c r="L1678" s="8">
        <v>0</v>
      </c>
      <c r="M1678" s="9">
        <v>1</v>
      </c>
      <c r="N1678" s="8">
        <v>1</v>
      </c>
      <c r="O1678" s="9">
        <v>0</v>
      </c>
      <c r="P1678" s="9">
        <v>0</v>
      </c>
      <c r="Q1678" s="9">
        <v>0</v>
      </c>
      <c r="R1678" s="9">
        <v>0</v>
      </c>
      <c r="S1678" s="8">
        <v>44891</v>
      </c>
      <c r="T1678" s="9">
        <v>17</v>
      </c>
      <c r="U1678" s="9">
        <f t="shared" si="422"/>
        <v>44873</v>
      </c>
      <c r="V1678" s="9">
        <f t="shared" si="416"/>
        <v>16</v>
      </c>
      <c r="W1678" s="7">
        <v>13.1</v>
      </c>
      <c r="X1678" s="7">
        <v>9.06</v>
      </c>
      <c r="Y1678" s="9">
        <v>1</v>
      </c>
      <c r="Z1678" s="9">
        <v>0</v>
      </c>
      <c r="AA1678" s="9">
        <v>1</v>
      </c>
      <c r="AB1678" s="9">
        <v>0</v>
      </c>
      <c r="AC1678" s="9">
        <v>0</v>
      </c>
      <c r="AD1678" s="29">
        <v>0</v>
      </c>
      <c r="AE1678" s="9">
        <v>0</v>
      </c>
      <c r="AF1678" s="9">
        <v>0</v>
      </c>
      <c r="AG1678" s="29">
        <v>1</v>
      </c>
      <c r="AH1678" s="9">
        <v>0</v>
      </c>
      <c r="AI1678" s="29">
        <v>1</v>
      </c>
      <c r="AJ1678" s="20">
        <v>1980</v>
      </c>
      <c r="AK1678" s="32">
        <f t="shared" si="417"/>
        <v>0.19</v>
      </c>
      <c r="AL1678" s="32">
        <f t="shared" si="417"/>
        <v>0.19</v>
      </c>
      <c r="AM1678" s="32">
        <f t="shared" si="418"/>
        <v>0.38</v>
      </c>
      <c r="AN1678" s="42">
        <v>0.24</v>
      </c>
      <c r="AO1678" s="41" t="s">
        <v>98</v>
      </c>
      <c r="AP1678" s="17" t="s">
        <v>98</v>
      </c>
      <c r="AQ1678" s="32">
        <v>0.52</v>
      </c>
      <c r="AR1678" s="39">
        <v>0.48</v>
      </c>
      <c r="AS1678" s="38" t="s">
        <v>98</v>
      </c>
      <c r="AT1678" s="39" t="s">
        <v>98</v>
      </c>
      <c r="AV1678" s="17"/>
      <c r="AW1678" t="s">
        <v>98</v>
      </c>
      <c r="AX1678" s="17" t="s">
        <v>98</v>
      </c>
      <c r="AY1678" s="17" t="s">
        <v>233</v>
      </c>
      <c r="BF1678" s="17"/>
      <c r="BI1678" s="17"/>
      <c r="BL1678" s="24">
        <f t="shared" si="415"/>
        <v>28.16</v>
      </c>
      <c r="BM1678">
        <v>1</v>
      </c>
      <c r="BN1678">
        <v>0</v>
      </c>
      <c r="BO1678">
        <v>0</v>
      </c>
      <c r="BP1678">
        <v>0</v>
      </c>
      <c r="BQ1678">
        <v>0</v>
      </c>
      <c r="BR1678">
        <v>0</v>
      </c>
      <c r="BS1678">
        <v>0</v>
      </c>
      <c r="BT1678" s="17">
        <v>0</v>
      </c>
      <c r="BU1678">
        <v>0</v>
      </c>
      <c r="BV1678">
        <v>1</v>
      </c>
      <c r="BW1678">
        <v>0</v>
      </c>
      <c r="BX1678" s="17">
        <v>0</v>
      </c>
      <c r="BY1678">
        <v>0</v>
      </c>
      <c r="BZ1678">
        <v>0</v>
      </c>
      <c r="CA1678">
        <v>0</v>
      </c>
      <c r="CB1678">
        <v>0</v>
      </c>
      <c r="CC1678" s="17">
        <v>0</v>
      </c>
      <c r="CD1678">
        <v>0</v>
      </c>
      <c r="CE1678">
        <v>0</v>
      </c>
      <c r="CF1678">
        <v>1</v>
      </c>
      <c r="CG1678">
        <v>1</v>
      </c>
      <c r="CH1678">
        <v>0</v>
      </c>
      <c r="CI1678">
        <v>0</v>
      </c>
      <c r="CJ1678">
        <v>0</v>
      </c>
      <c r="CK1678">
        <v>0</v>
      </c>
      <c r="CL1678">
        <v>0</v>
      </c>
      <c r="CM1678">
        <v>0</v>
      </c>
      <c r="CN1678">
        <v>0</v>
      </c>
      <c r="CO1678" s="17">
        <v>0</v>
      </c>
      <c r="CZ1678" s="33" t="s">
        <v>85</v>
      </c>
    </row>
    <row r="1679" spans="1:104" x14ac:dyDescent="0.25">
      <c r="A1679">
        <v>1678</v>
      </c>
      <c r="B1679">
        <v>107</v>
      </c>
      <c r="C1679" s="24" t="s">
        <v>4314</v>
      </c>
      <c r="D1679" s="12">
        <v>1</v>
      </c>
      <c r="E1679" s="13">
        <v>2</v>
      </c>
      <c r="F1679" s="7">
        <f t="shared" si="419"/>
        <v>0.5</v>
      </c>
      <c r="G1679" s="7">
        <f t="shared" si="420"/>
        <v>-1</v>
      </c>
      <c r="H1679" s="15">
        <f t="shared" si="421"/>
        <v>3</v>
      </c>
      <c r="I1679" s="11">
        <f t="shared" si="403"/>
        <v>2.3603491063438E-3</v>
      </c>
      <c r="J1679" s="32">
        <f t="shared" si="404"/>
        <v>4.7206982126876008E-3</v>
      </c>
      <c r="K1679" s="32">
        <f t="shared" si="405"/>
        <v>211.83307107248385</v>
      </c>
      <c r="L1679" s="8">
        <v>0</v>
      </c>
      <c r="M1679" s="9">
        <v>1</v>
      </c>
      <c r="N1679" s="8">
        <v>1</v>
      </c>
      <c r="O1679" s="9">
        <v>0</v>
      </c>
      <c r="P1679" s="9">
        <v>0</v>
      </c>
      <c r="Q1679" s="9">
        <v>0</v>
      </c>
      <c r="R1679" s="9">
        <v>0</v>
      </c>
      <c r="S1679" s="8">
        <v>44891</v>
      </c>
      <c r="T1679" s="9">
        <v>17</v>
      </c>
      <c r="U1679" s="9">
        <f t="shared" si="422"/>
        <v>44873</v>
      </c>
      <c r="V1679" s="9">
        <f t="shared" si="416"/>
        <v>16</v>
      </c>
      <c r="W1679" s="7">
        <v>13.1</v>
      </c>
      <c r="X1679" s="7">
        <v>9.06</v>
      </c>
      <c r="Y1679" s="9">
        <v>1</v>
      </c>
      <c r="Z1679" s="9">
        <v>0</v>
      </c>
      <c r="AA1679" s="9">
        <v>1</v>
      </c>
      <c r="AB1679" s="9">
        <v>0</v>
      </c>
      <c r="AC1679" s="9">
        <v>0</v>
      </c>
      <c r="AD1679" s="29">
        <v>0</v>
      </c>
      <c r="AE1679" s="9">
        <v>0</v>
      </c>
      <c r="AF1679" s="9">
        <v>0</v>
      </c>
      <c r="AG1679" s="29">
        <v>1</v>
      </c>
      <c r="AH1679" s="9">
        <v>0</v>
      </c>
      <c r="AI1679" s="29">
        <v>1</v>
      </c>
      <c r="AJ1679" s="20">
        <v>1990</v>
      </c>
      <c r="AK1679" s="32">
        <f t="shared" si="417"/>
        <v>0.19</v>
      </c>
      <c r="AL1679" s="32">
        <f t="shared" si="417"/>
        <v>0.19</v>
      </c>
      <c r="AM1679" s="32">
        <f t="shared" si="418"/>
        <v>0.38</v>
      </c>
      <c r="AN1679" s="42">
        <v>0.24</v>
      </c>
      <c r="AO1679" s="41" t="s">
        <v>98</v>
      </c>
      <c r="AP1679" s="17" t="s">
        <v>98</v>
      </c>
      <c r="AQ1679" s="32">
        <v>0.52</v>
      </c>
      <c r="AR1679" s="39">
        <v>0.48</v>
      </c>
      <c r="AS1679" s="38" t="s">
        <v>98</v>
      </c>
      <c r="AT1679" s="39" t="s">
        <v>98</v>
      </c>
      <c r="AV1679" s="17"/>
      <c r="AW1679" t="s">
        <v>98</v>
      </c>
      <c r="AX1679" s="17" t="s">
        <v>98</v>
      </c>
      <c r="AY1679" s="17" t="s">
        <v>233</v>
      </c>
      <c r="BF1679" s="17"/>
      <c r="BI1679" s="17"/>
      <c r="BL1679" s="24">
        <f t="shared" si="415"/>
        <v>28.16</v>
      </c>
      <c r="BM1679">
        <v>1</v>
      </c>
      <c r="BN1679">
        <v>0</v>
      </c>
      <c r="BO1679">
        <v>0</v>
      </c>
      <c r="BP1679">
        <v>0</v>
      </c>
      <c r="BQ1679">
        <v>0</v>
      </c>
      <c r="BR1679">
        <v>0</v>
      </c>
      <c r="BS1679">
        <v>0</v>
      </c>
      <c r="BT1679" s="17">
        <v>0</v>
      </c>
      <c r="BU1679">
        <v>0</v>
      </c>
      <c r="BV1679">
        <v>1</v>
      </c>
      <c r="BW1679">
        <v>0</v>
      </c>
      <c r="BX1679" s="17">
        <v>0</v>
      </c>
      <c r="BY1679">
        <v>0</v>
      </c>
      <c r="BZ1679">
        <v>0</v>
      </c>
      <c r="CA1679">
        <v>0</v>
      </c>
      <c r="CB1679">
        <v>0</v>
      </c>
      <c r="CC1679" s="17">
        <v>0</v>
      </c>
      <c r="CD1679">
        <v>0</v>
      </c>
      <c r="CE1679">
        <v>0</v>
      </c>
      <c r="CF1679">
        <v>1</v>
      </c>
      <c r="CG1679">
        <v>1</v>
      </c>
      <c r="CH1679">
        <v>0</v>
      </c>
      <c r="CI1679">
        <v>0</v>
      </c>
      <c r="CJ1679">
        <v>0</v>
      </c>
      <c r="CK1679">
        <v>0</v>
      </c>
      <c r="CL1679">
        <v>0</v>
      </c>
      <c r="CM1679">
        <v>0</v>
      </c>
      <c r="CN1679">
        <v>0</v>
      </c>
      <c r="CO1679" s="17">
        <v>0</v>
      </c>
      <c r="CZ1679" s="33" t="s">
        <v>85</v>
      </c>
    </row>
    <row r="1680" spans="1:104" x14ac:dyDescent="0.25">
      <c r="A1680">
        <v>1679</v>
      </c>
      <c r="B1680">
        <v>107</v>
      </c>
      <c r="C1680" s="24" t="s">
        <v>4314</v>
      </c>
      <c r="D1680" s="12">
        <v>-1</v>
      </c>
      <c r="E1680" s="13">
        <v>2</v>
      </c>
      <c r="F1680" s="7">
        <f t="shared" si="419"/>
        <v>-0.5</v>
      </c>
      <c r="G1680" s="7">
        <f t="shared" si="420"/>
        <v>-3</v>
      </c>
      <c r="H1680" s="15">
        <f t="shared" si="421"/>
        <v>1</v>
      </c>
      <c r="I1680" s="11">
        <f t="shared" si="403"/>
        <v>-2.3603491063438E-3</v>
      </c>
      <c r="J1680" s="32">
        <f t="shared" si="404"/>
        <v>4.7206982126876008E-3</v>
      </c>
      <c r="K1680" s="32">
        <f t="shared" si="405"/>
        <v>211.83307107248385</v>
      </c>
      <c r="L1680" s="8">
        <v>0</v>
      </c>
      <c r="M1680" s="9">
        <v>1</v>
      </c>
      <c r="N1680" s="8">
        <v>1</v>
      </c>
      <c r="O1680" s="9">
        <v>0</v>
      </c>
      <c r="P1680" s="9">
        <v>0</v>
      </c>
      <c r="Q1680" s="9">
        <v>0</v>
      </c>
      <c r="R1680" s="9">
        <v>0</v>
      </c>
      <c r="S1680" s="8">
        <v>44891</v>
      </c>
      <c r="T1680" s="9">
        <v>17</v>
      </c>
      <c r="U1680" s="9">
        <f t="shared" si="422"/>
        <v>44873</v>
      </c>
      <c r="V1680" s="9">
        <f t="shared" si="416"/>
        <v>16</v>
      </c>
      <c r="W1680" s="7">
        <v>13.1</v>
      </c>
      <c r="X1680" s="7">
        <v>9.06</v>
      </c>
      <c r="Y1680" s="9">
        <v>1</v>
      </c>
      <c r="Z1680" s="9">
        <v>0</v>
      </c>
      <c r="AA1680" s="9">
        <v>1</v>
      </c>
      <c r="AB1680" s="9">
        <v>0</v>
      </c>
      <c r="AC1680" s="9">
        <v>0</v>
      </c>
      <c r="AD1680" s="29">
        <v>0</v>
      </c>
      <c r="AE1680" s="9">
        <v>0</v>
      </c>
      <c r="AF1680" s="9">
        <v>0</v>
      </c>
      <c r="AG1680" s="29">
        <v>1</v>
      </c>
      <c r="AH1680" s="9">
        <v>0</v>
      </c>
      <c r="AI1680" s="29">
        <v>1</v>
      </c>
      <c r="AJ1680" s="20">
        <v>1980</v>
      </c>
      <c r="AK1680" s="32">
        <f t="shared" si="417"/>
        <v>0.19</v>
      </c>
      <c r="AL1680" s="32">
        <f t="shared" si="417"/>
        <v>0.19</v>
      </c>
      <c r="AM1680" s="32">
        <f t="shared" si="418"/>
        <v>0.38</v>
      </c>
      <c r="AN1680" s="42">
        <v>0.24</v>
      </c>
      <c r="AO1680" s="41" t="s">
        <v>98</v>
      </c>
      <c r="AP1680" s="17" t="s">
        <v>98</v>
      </c>
      <c r="AQ1680" s="32">
        <v>0.52</v>
      </c>
      <c r="AR1680" s="39">
        <v>0.48</v>
      </c>
      <c r="AS1680" s="38" t="s">
        <v>98</v>
      </c>
      <c r="AT1680" s="39" t="s">
        <v>98</v>
      </c>
      <c r="AV1680" s="17"/>
      <c r="AW1680" t="s">
        <v>98</v>
      </c>
      <c r="AX1680" s="17" t="s">
        <v>98</v>
      </c>
      <c r="AY1680" s="17" t="s">
        <v>233</v>
      </c>
      <c r="BF1680" s="17"/>
      <c r="BI1680" s="17"/>
      <c r="BL1680" s="24">
        <f t="shared" si="415"/>
        <v>28.16</v>
      </c>
      <c r="BM1680">
        <v>1</v>
      </c>
      <c r="BN1680">
        <v>0</v>
      </c>
      <c r="BO1680">
        <v>0</v>
      </c>
      <c r="BP1680">
        <v>0</v>
      </c>
      <c r="BQ1680">
        <v>0</v>
      </c>
      <c r="BR1680">
        <v>0</v>
      </c>
      <c r="BS1680">
        <v>0</v>
      </c>
      <c r="BT1680" s="17">
        <v>0</v>
      </c>
      <c r="BU1680">
        <v>0</v>
      </c>
      <c r="BV1680">
        <v>1</v>
      </c>
      <c r="BW1680">
        <v>0</v>
      </c>
      <c r="BX1680" s="17">
        <v>0</v>
      </c>
      <c r="BY1680">
        <v>0</v>
      </c>
      <c r="BZ1680">
        <v>0</v>
      </c>
      <c r="CA1680">
        <v>0</v>
      </c>
      <c r="CB1680">
        <v>0</v>
      </c>
      <c r="CC1680" s="17">
        <v>0</v>
      </c>
      <c r="CD1680">
        <v>0</v>
      </c>
      <c r="CE1680">
        <v>0</v>
      </c>
      <c r="CF1680">
        <v>1</v>
      </c>
      <c r="CG1680">
        <v>1</v>
      </c>
      <c r="CH1680">
        <v>0</v>
      </c>
      <c r="CI1680">
        <v>0</v>
      </c>
      <c r="CJ1680">
        <v>0</v>
      </c>
      <c r="CK1680">
        <v>0</v>
      </c>
      <c r="CL1680">
        <v>0</v>
      </c>
      <c r="CM1680">
        <v>0</v>
      </c>
      <c r="CN1680">
        <v>0</v>
      </c>
      <c r="CO1680" s="17">
        <v>0</v>
      </c>
      <c r="CZ1680" s="33" t="s">
        <v>85</v>
      </c>
    </row>
    <row r="1681" spans="1:104" x14ac:dyDescent="0.25">
      <c r="A1681">
        <v>1680</v>
      </c>
      <c r="B1681">
        <v>107</v>
      </c>
      <c r="C1681" s="24" t="s">
        <v>4314</v>
      </c>
      <c r="D1681" s="12">
        <v>1</v>
      </c>
      <c r="E1681" s="13">
        <v>2</v>
      </c>
      <c r="F1681" s="7">
        <f t="shared" si="419"/>
        <v>0.5</v>
      </c>
      <c r="G1681" s="7">
        <f t="shared" si="420"/>
        <v>-1</v>
      </c>
      <c r="H1681" s="15">
        <f t="shared" si="421"/>
        <v>3</v>
      </c>
      <c r="I1681" s="11">
        <f t="shared" si="403"/>
        <v>2.3603491063438E-3</v>
      </c>
      <c r="J1681" s="32">
        <f t="shared" si="404"/>
        <v>4.7206982126876008E-3</v>
      </c>
      <c r="K1681" s="32">
        <f t="shared" si="405"/>
        <v>211.83307107248385</v>
      </c>
      <c r="L1681" s="8">
        <v>0</v>
      </c>
      <c r="M1681" s="9">
        <v>1</v>
      </c>
      <c r="N1681" s="8">
        <v>1</v>
      </c>
      <c r="O1681" s="9">
        <v>0</v>
      </c>
      <c r="P1681" s="9">
        <v>0</v>
      </c>
      <c r="Q1681" s="9">
        <v>0</v>
      </c>
      <c r="R1681" s="9">
        <v>0</v>
      </c>
      <c r="S1681" s="8">
        <v>44891</v>
      </c>
      <c r="T1681" s="9">
        <v>17</v>
      </c>
      <c r="U1681" s="9">
        <f t="shared" si="422"/>
        <v>44873</v>
      </c>
      <c r="V1681" s="9">
        <f t="shared" si="416"/>
        <v>16</v>
      </c>
      <c r="W1681" s="7">
        <v>13.1</v>
      </c>
      <c r="X1681" s="7">
        <v>9.06</v>
      </c>
      <c r="Y1681" s="9">
        <v>1</v>
      </c>
      <c r="Z1681" s="9">
        <v>0</v>
      </c>
      <c r="AA1681" s="9">
        <v>1</v>
      </c>
      <c r="AB1681" s="9">
        <v>0</v>
      </c>
      <c r="AC1681" s="9">
        <v>0</v>
      </c>
      <c r="AD1681" s="29">
        <v>0</v>
      </c>
      <c r="AE1681" s="9">
        <v>0</v>
      </c>
      <c r="AF1681" s="9">
        <v>0</v>
      </c>
      <c r="AG1681" s="29">
        <v>1</v>
      </c>
      <c r="AH1681" s="9">
        <v>0</v>
      </c>
      <c r="AI1681" s="29">
        <v>1</v>
      </c>
      <c r="AJ1681" s="20">
        <v>1990</v>
      </c>
      <c r="AK1681" s="32">
        <f t="shared" si="417"/>
        <v>0.19</v>
      </c>
      <c r="AL1681" s="32">
        <f t="shared" si="417"/>
        <v>0.19</v>
      </c>
      <c r="AM1681" s="32">
        <f t="shared" si="418"/>
        <v>0.38</v>
      </c>
      <c r="AN1681" s="42">
        <v>0.24</v>
      </c>
      <c r="AO1681" s="41" t="s">
        <v>98</v>
      </c>
      <c r="AP1681" s="17" t="s">
        <v>98</v>
      </c>
      <c r="AQ1681" s="32">
        <v>0.52</v>
      </c>
      <c r="AR1681" s="39">
        <v>0.48</v>
      </c>
      <c r="AS1681" s="38" t="s">
        <v>98</v>
      </c>
      <c r="AT1681" s="39" t="s">
        <v>98</v>
      </c>
      <c r="AV1681" s="17"/>
      <c r="AW1681" t="s">
        <v>98</v>
      </c>
      <c r="AX1681" s="17" t="s">
        <v>98</v>
      </c>
      <c r="AY1681" s="17" t="s">
        <v>233</v>
      </c>
      <c r="BF1681" s="17"/>
      <c r="BI1681" s="17"/>
      <c r="BL1681" s="24">
        <f t="shared" si="415"/>
        <v>28.16</v>
      </c>
      <c r="BM1681">
        <v>1</v>
      </c>
      <c r="BN1681">
        <v>0</v>
      </c>
      <c r="BO1681">
        <v>0</v>
      </c>
      <c r="BP1681">
        <v>0</v>
      </c>
      <c r="BQ1681">
        <v>0</v>
      </c>
      <c r="BR1681">
        <v>0</v>
      </c>
      <c r="BS1681">
        <v>0</v>
      </c>
      <c r="BT1681" s="17">
        <v>0</v>
      </c>
      <c r="BU1681">
        <v>0</v>
      </c>
      <c r="BV1681">
        <v>1</v>
      </c>
      <c r="BW1681">
        <v>0</v>
      </c>
      <c r="BX1681" s="17">
        <v>0</v>
      </c>
      <c r="BY1681">
        <v>0</v>
      </c>
      <c r="BZ1681">
        <v>0</v>
      </c>
      <c r="CA1681">
        <v>0</v>
      </c>
      <c r="CB1681">
        <v>0</v>
      </c>
      <c r="CC1681" s="17">
        <v>0</v>
      </c>
      <c r="CD1681">
        <v>0</v>
      </c>
      <c r="CE1681">
        <v>0</v>
      </c>
      <c r="CF1681">
        <v>1</v>
      </c>
      <c r="CG1681">
        <v>1</v>
      </c>
      <c r="CH1681">
        <v>0</v>
      </c>
      <c r="CI1681">
        <v>0</v>
      </c>
      <c r="CJ1681">
        <v>0</v>
      </c>
      <c r="CK1681">
        <v>0</v>
      </c>
      <c r="CL1681">
        <v>0</v>
      </c>
      <c r="CM1681">
        <v>0</v>
      </c>
      <c r="CN1681">
        <v>0</v>
      </c>
      <c r="CO1681" s="17">
        <v>0</v>
      </c>
      <c r="CZ1681" s="33" t="s">
        <v>85</v>
      </c>
    </row>
    <row r="1682" spans="1:104" x14ac:dyDescent="0.25">
      <c r="A1682">
        <v>1681</v>
      </c>
      <c r="B1682">
        <v>107</v>
      </c>
      <c r="C1682" s="24" t="s">
        <v>4314</v>
      </c>
      <c r="D1682" s="12">
        <v>9</v>
      </c>
      <c r="E1682" s="13">
        <v>3</v>
      </c>
      <c r="F1682" s="7">
        <f t="shared" si="419"/>
        <v>3</v>
      </c>
      <c r="G1682" s="7">
        <f t="shared" si="420"/>
        <v>6</v>
      </c>
      <c r="H1682" s="15">
        <f t="shared" si="421"/>
        <v>12</v>
      </c>
      <c r="I1682" s="11">
        <f t="shared" si="403"/>
        <v>3.4367169831173536E-2</v>
      </c>
      <c r="J1682" s="32">
        <f t="shared" si="404"/>
        <v>1.1455723277057845E-2</v>
      </c>
      <c r="K1682" s="32">
        <f t="shared" si="405"/>
        <v>87.292611371180783</v>
      </c>
      <c r="L1682" s="8">
        <v>0</v>
      </c>
      <c r="M1682" s="9">
        <v>1</v>
      </c>
      <c r="N1682" s="8">
        <v>1</v>
      </c>
      <c r="O1682" s="9">
        <v>0</v>
      </c>
      <c r="P1682" s="9">
        <v>0</v>
      </c>
      <c r="Q1682" s="9">
        <v>0</v>
      </c>
      <c r="R1682" s="9">
        <v>0</v>
      </c>
      <c r="S1682" s="8">
        <v>7629</v>
      </c>
      <c r="T1682" s="9">
        <v>17</v>
      </c>
      <c r="U1682" s="9">
        <f t="shared" si="422"/>
        <v>7611</v>
      </c>
      <c r="V1682" s="9">
        <f t="shared" si="416"/>
        <v>16</v>
      </c>
      <c r="W1682" s="7">
        <v>13.1</v>
      </c>
      <c r="X1682" s="7">
        <v>9.06</v>
      </c>
      <c r="Y1682" s="9">
        <v>1</v>
      </c>
      <c r="Z1682" s="9">
        <v>0</v>
      </c>
      <c r="AA1682" s="9">
        <v>1</v>
      </c>
      <c r="AB1682" s="9">
        <v>0</v>
      </c>
      <c r="AC1682" s="9">
        <v>0</v>
      </c>
      <c r="AD1682" s="29">
        <v>0</v>
      </c>
      <c r="AE1682" s="9">
        <v>0</v>
      </c>
      <c r="AF1682" s="9">
        <v>0</v>
      </c>
      <c r="AG1682" s="29">
        <v>1</v>
      </c>
      <c r="AH1682" s="9">
        <v>0</v>
      </c>
      <c r="AI1682" s="29">
        <v>1</v>
      </c>
      <c r="AJ1682" s="20">
        <v>1980</v>
      </c>
      <c r="AK1682" s="32">
        <f t="shared" si="417"/>
        <v>0.19</v>
      </c>
      <c r="AL1682" s="32">
        <f t="shared" si="417"/>
        <v>0.19</v>
      </c>
      <c r="AM1682" s="32">
        <f t="shared" si="418"/>
        <v>0.38</v>
      </c>
      <c r="AN1682" s="42">
        <v>0.24</v>
      </c>
      <c r="AO1682" s="41" t="s">
        <v>98</v>
      </c>
      <c r="AP1682" s="17" t="s">
        <v>98</v>
      </c>
      <c r="AQ1682" s="32">
        <v>0.52</v>
      </c>
      <c r="AR1682" s="39">
        <v>0.48</v>
      </c>
      <c r="AS1682" s="38" t="s">
        <v>98</v>
      </c>
      <c r="AT1682" s="39" t="s">
        <v>98</v>
      </c>
      <c r="AV1682" s="17"/>
      <c r="AW1682" t="s">
        <v>98</v>
      </c>
      <c r="AX1682" s="17" t="s">
        <v>98</v>
      </c>
      <c r="AY1682" s="17" t="s">
        <v>233</v>
      </c>
      <c r="BF1682" s="17"/>
      <c r="BI1682" s="17"/>
      <c r="BL1682" s="24">
        <f t="shared" si="415"/>
        <v>28.16</v>
      </c>
      <c r="BM1682">
        <v>1</v>
      </c>
      <c r="BN1682">
        <v>0</v>
      </c>
      <c r="BO1682">
        <v>0</v>
      </c>
      <c r="BP1682">
        <v>0</v>
      </c>
      <c r="BQ1682">
        <v>0</v>
      </c>
      <c r="BR1682">
        <v>0</v>
      </c>
      <c r="BS1682">
        <v>0</v>
      </c>
      <c r="BT1682" s="17">
        <v>0</v>
      </c>
      <c r="BU1682">
        <v>0</v>
      </c>
      <c r="BV1682">
        <v>1</v>
      </c>
      <c r="BW1682">
        <v>0</v>
      </c>
      <c r="BX1682" s="17">
        <v>0</v>
      </c>
      <c r="BY1682">
        <v>0</v>
      </c>
      <c r="BZ1682">
        <v>0</v>
      </c>
      <c r="CA1682">
        <v>0</v>
      </c>
      <c r="CB1682">
        <v>0</v>
      </c>
      <c r="CC1682" s="17">
        <v>0</v>
      </c>
      <c r="CD1682">
        <v>0</v>
      </c>
      <c r="CE1682">
        <v>0</v>
      </c>
      <c r="CF1682">
        <v>1</v>
      </c>
      <c r="CG1682">
        <v>1</v>
      </c>
      <c r="CH1682">
        <v>0</v>
      </c>
      <c r="CI1682">
        <v>0</v>
      </c>
      <c r="CJ1682">
        <v>0</v>
      </c>
      <c r="CK1682">
        <v>0</v>
      </c>
      <c r="CL1682">
        <v>0</v>
      </c>
      <c r="CM1682">
        <v>0</v>
      </c>
      <c r="CN1682">
        <v>0</v>
      </c>
      <c r="CO1682" s="17">
        <v>0</v>
      </c>
      <c r="CZ1682" s="33" t="s">
        <v>85</v>
      </c>
    </row>
    <row r="1683" spans="1:104" x14ac:dyDescent="0.25">
      <c r="A1683">
        <v>1682</v>
      </c>
      <c r="B1683">
        <v>107</v>
      </c>
      <c r="C1683" s="24" t="s">
        <v>4314</v>
      </c>
      <c r="D1683" s="12">
        <v>7</v>
      </c>
      <c r="E1683" s="13">
        <v>2</v>
      </c>
      <c r="F1683" s="7">
        <f t="shared" si="419"/>
        <v>3.5</v>
      </c>
      <c r="G1683" s="7">
        <f t="shared" si="420"/>
        <v>5</v>
      </c>
      <c r="H1683" s="15">
        <f t="shared" si="421"/>
        <v>9</v>
      </c>
      <c r="I1683" s="11">
        <f t="shared" si="403"/>
        <v>4.0086483754240225E-2</v>
      </c>
      <c r="J1683" s="32">
        <f t="shared" si="404"/>
        <v>1.1453281072640065E-2</v>
      </c>
      <c r="K1683" s="32">
        <f t="shared" si="405"/>
        <v>87.311224937003374</v>
      </c>
      <c r="L1683" s="8">
        <v>0</v>
      </c>
      <c r="M1683" s="9">
        <v>1</v>
      </c>
      <c r="N1683" s="8">
        <v>1</v>
      </c>
      <c r="O1683" s="9">
        <v>0</v>
      </c>
      <c r="P1683" s="9">
        <v>0</v>
      </c>
      <c r="Q1683" s="9">
        <v>0</v>
      </c>
      <c r="R1683" s="9">
        <v>0</v>
      </c>
      <c r="S1683" s="8">
        <v>7629</v>
      </c>
      <c r="T1683" s="9">
        <v>17</v>
      </c>
      <c r="U1683" s="9">
        <f t="shared" si="422"/>
        <v>7611</v>
      </c>
      <c r="V1683" s="9">
        <f t="shared" si="416"/>
        <v>16</v>
      </c>
      <c r="W1683" s="7">
        <v>13.1</v>
      </c>
      <c r="X1683" s="7">
        <v>9.06</v>
      </c>
      <c r="Y1683" s="9">
        <v>1</v>
      </c>
      <c r="Z1683" s="9">
        <v>0</v>
      </c>
      <c r="AA1683" s="9">
        <v>1</v>
      </c>
      <c r="AB1683" s="9">
        <v>0</v>
      </c>
      <c r="AC1683" s="9">
        <v>0</v>
      </c>
      <c r="AD1683" s="29">
        <v>0</v>
      </c>
      <c r="AE1683" s="9">
        <v>0</v>
      </c>
      <c r="AF1683" s="9">
        <v>0</v>
      </c>
      <c r="AG1683" s="29">
        <v>1</v>
      </c>
      <c r="AH1683" s="9">
        <v>0</v>
      </c>
      <c r="AI1683" s="29">
        <v>1</v>
      </c>
      <c r="AJ1683" s="20">
        <v>1990</v>
      </c>
      <c r="AK1683" s="32">
        <f t="shared" si="417"/>
        <v>0.19</v>
      </c>
      <c r="AL1683" s="32">
        <f t="shared" si="417"/>
        <v>0.19</v>
      </c>
      <c r="AM1683" s="32">
        <f t="shared" si="418"/>
        <v>0.38</v>
      </c>
      <c r="AN1683" s="42">
        <v>0.24</v>
      </c>
      <c r="AO1683" s="41" t="s">
        <v>98</v>
      </c>
      <c r="AP1683" s="17" t="s">
        <v>98</v>
      </c>
      <c r="AQ1683" s="32">
        <v>0.52</v>
      </c>
      <c r="AR1683" s="39">
        <v>0.48</v>
      </c>
      <c r="AS1683" s="38" t="s">
        <v>98</v>
      </c>
      <c r="AT1683" s="39" t="s">
        <v>98</v>
      </c>
      <c r="AV1683" s="17"/>
      <c r="AW1683" t="s">
        <v>98</v>
      </c>
      <c r="AX1683" s="17" t="s">
        <v>98</v>
      </c>
      <c r="AY1683" s="17" t="s">
        <v>233</v>
      </c>
      <c r="BF1683" s="17"/>
      <c r="BI1683" s="17"/>
      <c r="BL1683" s="24">
        <f t="shared" si="415"/>
        <v>28.16</v>
      </c>
      <c r="BM1683">
        <v>1</v>
      </c>
      <c r="BN1683">
        <v>0</v>
      </c>
      <c r="BO1683">
        <v>0</v>
      </c>
      <c r="BP1683">
        <v>0</v>
      </c>
      <c r="BQ1683">
        <v>0</v>
      </c>
      <c r="BR1683">
        <v>0</v>
      </c>
      <c r="BS1683">
        <v>0</v>
      </c>
      <c r="BT1683" s="17">
        <v>0</v>
      </c>
      <c r="BU1683">
        <v>0</v>
      </c>
      <c r="BV1683">
        <v>1</v>
      </c>
      <c r="BW1683">
        <v>0</v>
      </c>
      <c r="BX1683" s="17">
        <v>0</v>
      </c>
      <c r="BY1683">
        <v>0</v>
      </c>
      <c r="BZ1683">
        <v>0</v>
      </c>
      <c r="CA1683">
        <v>0</v>
      </c>
      <c r="CB1683">
        <v>0</v>
      </c>
      <c r="CC1683" s="17">
        <v>0</v>
      </c>
      <c r="CD1683">
        <v>0</v>
      </c>
      <c r="CE1683">
        <v>0</v>
      </c>
      <c r="CF1683">
        <v>1</v>
      </c>
      <c r="CG1683">
        <v>1</v>
      </c>
      <c r="CH1683">
        <v>0</v>
      </c>
      <c r="CI1683">
        <v>0</v>
      </c>
      <c r="CJ1683">
        <v>0</v>
      </c>
      <c r="CK1683">
        <v>0</v>
      </c>
      <c r="CL1683">
        <v>0</v>
      </c>
      <c r="CM1683">
        <v>0</v>
      </c>
      <c r="CN1683">
        <v>0</v>
      </c>
      <c r="CO1683" s="17">
        <v>0</v>
      </c>
      <c r="CZ1683" s="33" t="s">
        <v>85</v>
      </c>
    </row>
    <row r="1684" spans="1:104" x14ac:dyDescent="0.25">
      <c r="A1684">
        <v>1683</v>
      </c>
      <c r="B1684">
        <v>108</v>
      </c>
      <c r="C1684" s="24" t="s">
        <v>4318</v>
      </c>
      <c r="D1684" s="12">
        <v>2.6</v>
      </c>
      <c r="E1684" s="13">
        <v>0.3</v>
      </c>
      <c r="F1684" s="7">
        <f t="shared" si="419"/>
        <v>8.6666666666666679</v>
      </c>
      <c r="G1684" s="7">
        <f t="shared" si="420"/>
        <v>2.3000000000000003</v>
      </c>
      <c r="H1684" s="15">
        <f t="shared" si="421"/>
        <v>2.9</v>
      </c>
      <c r="I1684" s="11">
        <f t="shared" si="403"/>
        <v>0.19253977685250923</v>
      </c>
      <c r="J1684" s="32">
        <f t="shared" si="404"/>
        <v>2.2216128098366445E-2</v>
      </c>
      <c r="K1684" s="32">
        <f t="shared" si="405"/>
        <v>45.012343985968023</v>
      </c>
      <c r="L1684" s="8">
        <v>1</v>
      </c>
      <c r="M1684" s="9">
        <v>0</v>
      </c>
      <c r="N1684" s="8">
        <v>0</v>
      </c>
      <c r="O1684" s="9">
        <v>0</v>
      </c>
      <c r="P1684" s="9">
        <v>0</v>
      </c>
      <c r="Q1684" s="9">
        <v>1</v>
      </c>
      <c r="R1684" s="9">
        <v>0</v>
      </c>
      <c r="S1684" s="8">
        <v>1955</v>
      </c>
      <c r="T1684" s="9">
        <v>3</v>
      </c>
      <c r="U1684" s="9">
        <f t="shared" si="422"/>
        <v>1951</v>
      </c>
      <c r="V1684" s="9">
        <f t="shared" si="416"/>
        <v>7</v>
      </c>
      <c r="W1684" s="7">
        <v>12.843</v>
      </c>
      <c r="X1684" s="7">
        <v>7.0090000000000003</v>
      </c>
      <c r="Y1684" s="9">
        <v>1</v>
      </c>
      <c r="Z1684" s="9">
        <v>0</v>
      </c>
      <c r="AA1684" s="9">
        <v>0</v>
      </c>
      <c r="AB1684" s="9">
        <v>0</v>
      </c>
      <c r="AC1684" s="9">
        <v>1</v>
      </c>
      <c r="AD1684" s="29">
        <v>0</v>
      </c>
      <c r="AE1684" s="9">
        <v>0</v>
      </c>
      <c r="AF1684" s="9">
        <v>1</v>
      </c>
      <c r="AG1684" s="29">
        <v>0</v>
      </c>
      <c r="AH1684" s="9">
        <v>1</v>
      </c>
      <c r="AI1684" s="29">
        <v>0</v>
      </c>
      <c r="AJ1684" s="20">
        <v>1989</v>
      </c>
      <c r="AK1684" s="32">
        <f>1-AL1684-AM1684-AN1684</f>
        <v>4.5000000000000012E-2</v>
      </c>
      <c r="AL1684" s="32">
        <v>0.51200000000000001</v>
      </c>
      <c r="AM1684" s="32">
        <v>0.3</v>
      </c>
      <c r="AN1684" s="42">
        <v>0.14299999999999999</v>
      </c>
      <c r="AO1684" s="41">
        <f>1-AP1684</f>
        <v>0.93900000000000006</v>
      </c>
      <c r="AP1684" s="17">
        <v>6.0999999999999999E-2</v>
      </c>
      <c r="AQ1684" t="s">
        <v>98</v>
      </c>
      <c r="AR1684" s="39" t="s">
        <v>98</v>
      </c>
      <c r="AS1684">
        <v>0.05</v>
      </c>
      <c r="AT1684" s="39">
        <v>0.95</v>
      </c>
      <c r="AV1684" s="17"/>
      <c r="AW1684" t="s">
        <v>98</v>
      </c>
      <c r="AX1684" s="17" t="s">
        <v>98</v>
      </c>
      <c r="AY1684" s="17" t="s">
        <v>543</v>
      </c>
      <c r="BF1684" s="17"/>
      <c r="BI1684" s="17"/>
      <c r="BL1684" s="24">
        <f t="shared" si="415"/>
        <v>25.852</v>
      </c>
      <c r="BM1684">
        <v>1</v>
      </c>
      <c r="BN1684">
        <v>0</v>
      </c>
      <c r="BO1684">
        <v>0</v>
      </c>
      <c r="BP1684">
        <v>0</v>
      </c>
      <c r="BQ1684">
        <v>0</v>
      </c>
      <c r="BR1684">
        <v>0</v>
      </c>
      <c r="BS1684">
        <v>0</v>
      </c>
      <c r="BT1684" s="17">
        <v>0</v>
      </c>
      <c r="BU1684">
        <v>0</v>
      </c>
      <c r="BV1684">
        <v>1</v>
      </c>
      <c r="BW1684">
        <v>0</v>
      </c>
      <c r="BX1684" s="17">
        <v>0</v>
      </c>
      <c r="BY1684">
        <v>0</v>
      </c>
      <c r="BZ1684">
        <v>0</v>
      </c>
      <c r="CA1684">
        <v>0</v>
      </c>
      <c r="CB1684">
        <v>0</v>
      </c>
      <c r="CC1684" s="17">
        <v>0</v>
      </c>
      <c r="CD1684">
        <v>0</v>
      </c>
      <c r="CE1684">
        <v>0</v>
      </c>
      <c r="CF1684">
        <v>1</v>
      </c>
      <c r="CG1684">
        <v>1</v>
      </c>
      <c r="CH1684">
        <v>0</v>
      </c>
      <c r="CI1684">
        <v>0</v>
      </c>
      <c r="CJ1684">
        <v>0</v>
      </c>
      <c r="CK1684">
        <v>0</v>
      </c>
      <c r="CL1684">
        <v>0</v>
      </c>
      <c r="CM1684">
        <v>0</v>
      </c>
      <c r="CN1684">
        <v>0</v>
      </c>
      <c r="CO1684" s="17">
        <v>0</v>
      </c>
      <c r="CZ1684" s="33" t="s">
        <v>85</v>
      </c>
    </row>
    <row r="1685" spans="1:104" x14ac:dyDescent="0.25">
      <c r="A1685">
        <v>1684</v>
      </c>
      <c r="B1685">
        <v>108</v>
      </c>
      <c r="C1685" s="24" t="s">
        <v>4318</v>
      </c>
      <c r="D1685" s="12">
        <v>2.7</v>
      </c>
      <c r="E1685" s="13">
        <v>0.5</v>
      </c>
      <c r="F1685" s="7">
        <f t="shared" si="419"/>
        <v>5.4</v>
      </c>
      <c r="G1685" s="7">
        <f t="shared" si="420"/>
        <v>2.2000000000000002</v>
      </c>
      <c r="H1685" s="15">
        <f t="shared" si="421"/>
        <v>3.2</v>
      </c>
      <c r="I1685" s="11">
        <f t="shared" si="403"/>
        <v>0.12184433124162354</v>
      </c>
      <c r="J1685" s="32">
        <f t="shared" si="404"/>
        <v>2.2563765044745096E-2</v>
      </c>
      <c r="K1685" s="32">
        <f t="shared" si="405"/>
        <v>44.318844750286537</v>
      </c>
      <c r="L1685" s="8">
        <v>1</v>
      </c>
      <c r="M1685" s="9">
        <v>0</v>
      </c>
      <c r="N1685" s="8">
        <v>0</v>
      </c>
      <c r="O1685" s="9">
        <v>0</v>
      </c>
      <c r="P1685" s="9">
        <v>0</v>
      </c>
      <c r="Q1685" s="9">
        <v>1</v>
      </c>
      <c r="R1685" s="9">
        <v>0</v>
      </c>
      <c r="S1685" s="8">
        <v>1951</v>
      </c>
      <c r="T1685" s="9">
        <v>15</v>
      </c>
      <c r="U1685" s="9">
        <f t="shared" si="422"/>
        <v>1935</v>
      </c>
      <c r="V1685" s="9">
        <f t="shared" si="416"/>
        <v>7</v>
      </c>
      <c r="W1685" s="7">
        <v>12.843</v>
      </c>
      <c r="X1685" s="7">
        <v>7.0090000000000003</v>
      </c>
      <c r="Y1685" s="9">
        <v>1</v>
      </c>
      <c r="Z1685" s="9">
        <v>0</v>
      </c>
      <c r="AA1685" s="9">
        <v>0</v>
      </c>
      <c r="AB1685" s="9">
        <v>0</v>
      </c>
      <c r="AC1685" s="9">
        <v>1</v>
      </c>
      <c r="AD1685" s="29">
        <v>0</v>
      </c>
      <c r="AE1685" s="9">
        <v>0</v>
      </c>
      <c r="AF1685" s="9">
        <v>1</v>
      </c>
      <c r="AG1685" s="29">
        <v>0</v>
      </c>
      <c r="AH1685" s="9">
        <v>1</v>
      </c>
      <c r="AI1685" s="29">
        <v>0</v>
      </c>
      <c r="AJ1685" s="20">
        <v>1989</v>
      </c>
      <c r="AK1685" s="32">
        <f t="shared" ref="AK1685:AK1690" si="423">1-AL1685-AM1685-AN1685</f>
        <v>4.5000000000000012E-2</v>
      </c>
      <c r="AL1685" s="32">
        <v>0.51200000000000001</v>
      </c>
      <c r="AM1685" s="32">
        <v>0.3</v>
      </c>
      <c r="AN1685" s="42">
        <v>0.14299999999999999</v>
      </c>
      <c r="AO1685" s="41">
        <f>1-AP1685</f>
        <v>0.93900000000000006</v>
      </c>
      <c r="AP1685" s="17">
        <v>6.0999999999999999E-2</v>
      </c>
      <c r="AQ1685" t="s">
        <v>98</v>
      </c>
      <c r="AR1685" s="39" t="s">
        <v>98</v>
      </c>
      <c r="AS1685">
        <v>0.05</v>
      </c>
      <c r="AT1685" s="39">
        <v>0.95</v>
      </c>
      <c r="AV1685" s="17"/>
      <c r="AW1685" t="s">
        <v>98</v>
      </c>
      <c r="AX1685" s="17" t="s">
        <v>98</v>
      </c>
      <c r="AY1685" s="17" t="s">
        <v>543</v>
      </c>
      <c r="BF1685" s="17"/>
      <c r="BI1685" s="17"/>
      <c r="BL1685" s="24">
        <f t="shared" si="415"/>
        <v>25.852</v>
      </c>
      <c r="BM1685">
        <v>1</v>
      </c>
      <c r="BN1685">
        <v>0</v>
      </c>
      <c r="BO1685">
        <v>0</v>
      </c>
      <c r="BP1685">
        <v>0</v>
      </c>
      <c r="BQ1685">
        <v>0</v>
      </c>
      <c r="BR1685">
        <v>0</v>
      </c>
      <c r="BS1685">
        <v>0</v>
      </c>
      <c r="BT1685" s="17">
        <v>0</v>
      </c>
      <c r="BU1685">
        <v>0</v>
      </c>
      <c r="BV1685">
        <v>1</v>
      </c>
      <c r="BW1685">
        <v>0</v>
      </c>
      <c r="BX1685" s="17">
        <v>0</v>
      </c>
      <c r="BY1685">
        <v>0</v>
      </c>
      <c r="BZ1685">
        <v>0</v>
      </c>
      <c r="CA1685">
        <v>0</v>
      </c>
      <c r="CB1685">
        <v>0</v>
      </c>
      <c r="CC1685" s="17">
        <v>0</v>
      </c>
      <c r="CD1685">
        <v>0</v>
      </c>
      <c r="CE1685">
        <v>0</v>
      </c>
      <c r="CF1685">
        <v>1</v>
      </c>
      <c r="CG1685">
        <v>1</v>
      </c>
      <c r="CH1685">
        <v>0</v>
      </c>
      <c r="CI1685">
        <v>0</v>
      </c>
      <c r="CJ1685">
        <v>0</v>
      </c>
      <c r="CK1685">
        <v>0</v>
      </c>
      <c r="CL1685">
        <v>1</v>
      </c>
      <c r="CM1685">
        <v>0</v>
      </c>
      <c r="CN1685">
        <v>1</v>
      </c>
      <c r="CO1685" s="17">
        <v>0</v>
      </c>
      <c r="CZ1685" s="33" t="s">
        <v>85</v>
      </c>
    </row>
    <row r="1686" spans="1:104" x14ac:dyDescent="0.25">
      <c r="A1686">
        <v>1685</v>
      </c>
      <c r="B1686">
        <v>108</v>
      </c>
      <c r="C1686" s="24" t="s">
        <v>4318</v>
      </c>
      <c r="D1686" s="12">
        <v>5.8</v>
      </c>
      <c r="E1686" s="13">
        <v>0.4</v>
      </c>
      <c r="F1686" s="7">
        <f t="shared" si="419"/>
        <v>14.499999999999998</v>
      </c>
      <c r="G1686" s="7">
        <f t="shared" si="420"/>
        <v>5.3999999999999995</v>
      </c>
      <c r="H1686" s="15">
        <f t="shared" si="421"/>
        <v>6.2</v>
      </c>
      <c r="I1686" s="11">
        <f t="shared" si="403"/>
        <v>0.33755177436854389</v>
      </c>
      <c r="J1686" s="32">
        <f t="shared" si="404"/>
        <v>2.3279432715071994E-2</v>
      </c>
      <c r="K1686" s="32">
        <f t="shared" si="405"/>
        <v>42.9563732174866</v>
      </c>
      <c r="L1686" s="8">
        <v>1</v>
      </c>
      <c r="M1686" s="9">
        <v>0</v>
      </c>
      <c r="N1686" s="8">
        <v>0</v>
      </c>
      <c r="O1686" s="9">
        <v>0</v>
      </c>
      <c r="P1686" s="9">
        <v>0</v>
      </c>
      <c r="Q1686" s="9">
        <v>1</v>
      </c>
      <c r="R1686" s="9">
        <v>0</v>
      </c>
      <c r="S1686" s="8">
        <v>1639</v>
      </c>
      <c r="T1686" s="9">
        <v>3</v>
      </c>
      <c r="U1686" s="9">
        <f t="shared" si="422"/>
        <v>1635</v>
      </c>
      <c r="V1686" s="9">
        <f t="shared" si="416"/>
        <v>7</v>
      </c>
      <c r="W1686" s="7">
        <v>12.428000000000001</v>
      </c>
      <c r="X1686" s="7">
        <v>13.442</v>
      </c>
      <c r="Y1686" s="9">
        <v>1</v>
      </c>
      <c r="Z1686" s="9">
        <v>0</v>
      </c>
      <c r="AA1686" s="9">
        <v>0</v>
      </c>
      <c r="AB1686" s="9">
        <v>0</v>
      </c>
      <c r="AC1686" s="9">
        <v>1</v>
      </c>
      <c r="AD1686" s="29">
        <v>0</v>
      </c>
      <c r="AE1686" s="9">
        <v>0</v>
      </c>
      <c r="AF1686" s="9">
        <v>1</v>
      </c>
      <c r="AG1686" s="29">
        <v>0</v>
      </c>
      <c r="AH1686" s="9">
        <v>1</v>
      </c>
      <c r="AI1686" s="29">
        <v>0</v>
      </c>
      <c r="AJ1686" s="20">
        <v>1996</v>
      </c>
      <c r="AK1686" s="32">
        <f t="shared" si="423"/>
        <v>5.1000000000000018E-2</v>
      </c>
      <c r="AL1686" s="32">
        <v>0.56899999999999995</v>
      </c>
      <c r="AM1686" s="32">
        <v>0.27900000000000003</v>
      </c>
      <c r="AN1686" s="42">
        <v>0.10100000000000001</v>
      </c>
      <c r="AO1686" s="41">
        <f>1-AP1686</f>
        <v>0.93900000000000006</v>
      </c>
      <c r="AP1686" s="17">
        <v>6.0999999999999999E-2</v>
      </c>
      <c r="AQ1686" t="s">
        <v>98</v>
      </c>
      <c r="AR1686" s="39" t="s">
        <v>98</v>
      </c>
      <c r="AS1686">
        <v>0.35</v>
      </c>
      <c r="AT1686" s="39">
        <v>0.65</v>
      </c>
      <c r="AV1686" s="17"/>
      <c r="AW1686" t="s">
        <v>98</v>
      </c>
      <c r="AX1686" s="17" t="s">
        <v>98</v>
      </c>
      <c r="AY1686" s="17" t="s">
        <v>543</v>
      </c>
      <c r="BF1686" s="17"/>
      <c r="BI1686" s="17"/>
      <c r="BL1686" s="24">
        <f t="shared" si="415"/>
        <v>31.87</v>
      </c>
      <c r="BM1686">
        <v>1</v>
      </c>
      <c r="BN1686">
        <v>0</v>
      </c>
      <c r="BO1686">
        <v>0</v>
      </c>
      <c r="BP1686">
        <v>0</v>
      </c>
      <c r="BQ1686">
        <v>0</v>
      </c>
      <c r="BR1686">
        <v>0</v>
      </c>
      <c r="BS1686">
        <v>0</v>
      </c>
      <c r="BT1686" s="17">
        <v>0</v>
      </c>
      <c r="BU1686">
        <v>0</v>
      </c>
      <c r="BV1686">
        <v>1</v>
      </c>
      <c r="BW1686">
        <v>0</v>
      </c>
      <c r="BX1686" s="17">
        <v>0</v>
      </c>
      <c r="BY1686">
        <v>0</v>
      </c>
      <c r="BZ1686">
        <v>0</v>
      </c>
      <c r="CA1686">
        <v>0</v>
      </c>
      <c r="CB1686">
        <v>0</v>
      </c>
      <c r="CC1686" s="17">
        <v>0</v>
      </c>
      <c r="CD1686">
        <v>0</v>
      </c>
      <c r="CE1686">
        <v>0</v>
      </c>
      <c r="CF1686">
        <v>1</v>
      </c>
      <c r="CG1686">
        <v>1</v>
      </c>
      <c r="CH1686">
        <v>0</v>
      </c>
      <c r="CI1686">
        <v>0</v>
      </c>
      <c r="CJ1686">
        <v>0</v>
      </c>
      <c r="CK1686">
        <v>0</v>
      </c>
      <c r="CL1686">
        <v>0</v>
      </c>
      <c r="CM1686">
        <v>0</v>
      </c>
      <c r="CN1686">
        <v>0</v>
      </c>
      <c r="CO1686" s="17">
        <v>0</v>
      </c>
      <c r="CZ1686" s="33" t="s">
        <v>85</v>
      </c>
    </row>
    <row r="1687" spans="1:104" x14ac:dyDescent="0.25">
      <c r="A1687">
        <v>1686</v>
      </c>
      <c r="B1687">
        <v>108</v>
      </c>
      <c r="C1687" s="24" t="s">
        <v>4318</v>
      </c>
      <c r="D1687" s="12">
        <v>5.8</v>
      </c>
      <c r="E1687" s="13">
        <v>0.5</v>
      </c>
      <c r="F1687" s="7">
        <f t="shared" si="419"/>
        <v>11.6</v>
      </c>
      <c r="G1687" s="7">
        <f t="shared" si="420"/>
        <v>5.3</v>
      </c>
      <c r="H1687" s="15">
        <f t="shared" si="421"/>
        <v>6.3</v>
      </c>
      <c r="I1687" s="11">
        <f t="shared" si="403"/>
        <v>0.27764547416898383</v>
      </c>
      <c r="J1687" s="32">
        <f t="shared" si="404"/>
        <v>2.3934954669739984E-2</v>
      </c>
      <c r="K1687" s="32">
        <f t="shared" si="405"/>
        <v>41.779899473311325</v>
      </c>
      <c r="L1687" s="8">
        <v>1</v>
      </c>
      <c r="M1687" s="9">
        <v>0</v>
      </c>
      <c r="N1687" s="8">
        <v>0</v>
      </c>
      <c r="O1687" s="9">
        <v>0</v>
      </c>
      <c r="P1687" s="9">
        <v>0</v>
      </c>
      <c r="Q1687" s="9">
        <v>1</v>
      </c>
      <c r="R1687" s="9">
        <v>0</v>
      </c>
      <c r="S1687" s="8">
        <v>1627</v>
      </c>
      <c r="T1687" s="9">
        <v>15</v>
      </c>
      <c r="U1687" s="9">
        <f t="shared" si="422"/>
        <v>1611</v>
      </c>
      <c r="V1687" s="9">
        <f t="shared" si="416"/>
        <v>7</v>
      </c>
      <c r="W1687" s="7">
        <v>12.428000000000001</v>
      </c>
      <c r="X1687" s="7">
        <v>13.442</v>
      </c>
      <c r="Y1687" s="9">
        <v>1</v>
      </c>
      <c r="Z1687" s="9">
        <v>0</v>
      </c>
      <c r="AA1687" s="9">
        <v>0</v>
      </c>
      <c r="AB1687" s="9">
        <v>0</v>
      </c>
      <c r="AC1687" s="9">
        <v>1</v>
      </c>
      <c r="AD1687" s="29">
        <v>0</v>
      </c>
      <c r="AE1687" s="9">
        <v>0</v>
      </c>
      <c r="AF1687" s="9">
        <v>1</v>
      </c>
      <c r="AG1687" s="29">
        <v>0</v>
      </c>
      <c r="AH1687" s="9">
        <v>1</v>
      </c>
      <c r="AI1687" s="29">
        <v>0</v>
      </c>
      <c r="AJ1687" s="20">
        <v>1996</v>
      </c>
      <c r="AK1687" s="32">
        <f t="shared" si="423"/>
        <v>5.1000000000000018E-2</v>
      </c>
      <c r="AL1687" s="32">
        <v>0.56899999999999995</v>
      </c>
      <c r="AM1687" s="32">
        <v>0.27900000000000003</v>
      </c>
      <c r="AN1687" s="42">
        <v>0.10100000000000001</v>
      </c>
      <c r="AO1687" s="41">
        <f t="shared" ref="AO1687:AO1690" si="424">1-AP1687</f>
        <v>0.93900000000000006</v>
      </c>
      <c r="AP1687" s="17">
        <v>6.0999999999999999E-2</v>
      </c>
      <c r="AQ1687" t="s">
        <v>98</v>
      </c>
      <c r="AR1687" s="39" t="s">
        <v>98</v>
      </c>
      <c r="AS1687">
        <v>0.35</v>
      </c>
      <c r="AT1687" s="39">
        <v>0.65</v>
      </c>
      <c r="AV1687" s="17"/>
      <c r="AW1687" t="s">
        <v>98</v>
      </c>
      <c r="AX1687" s="17" t="s">
        <v>98</v>
      </c>
      <c r="AY1687" s="17" t="s">
        <v>543</v>
      </c>
      <c r="BF1687" s="17"/>
      <c r="BI1687" s="17"/>
      <c r="BL1687" s="24">
        <f t="shared" si="415"/>
        <v>31.87</v>
      </c>
      <c r="BM1687">
        <v>1</v>
      </c>
      <c r="BN1687">
        <v>0</v>
      </c>
      <c r="BO1687">
        <v>0</v>
      </c>
      <c r="BP1687">
        <v>0</v>
      </c>
      <c r="BQ1687">
        <v>0</v>
      </c>
      <c r="BR1687">
        <v>0</v>
      </c>
      <c r="BS1687">
        <v>0</v>
      </c>
      <c r="BT1687" s="17">
        <v>0</v>
      </c>
      <c r="BU1687">
        <v>0</v>
      </c>
      <c r="BV1687">
        <v>1</v>
      </c>
      <c r="BW1687">
        <v>0</v>
      </c>
      <c r="BX1687" s="17">
        <v>0</v>
      </c>
      <c r="BY1687">
        <v>0</v>
      </c>
      <c r="BZ1687">
        <v>0</v>
      </c>
      <c r="CA1687">
        <v>0</v>
      </c>
      <c r="CB1687">
        <v>0</v>
      </c>
      <c r="CC1687" s="17">
        <v>0</v>
      </c>
      <c r="CD1687">
        <v>0</v>
      </c>
      <c r="CE1687">
        <v>0</v>
      </c>
      <c r="CF1687">
        <v>1</v>
      </c>
      <c r="CG1687">
        <v>1</v>
      </c>
      <c r="CH1687">
        <v>0</v>
      </c>
      <c r="CI1687">
        <v>0</v>
      </c>
      <c r="CJ1687">
        <v>0</v>
      </c>
      <c r="CK1687">
        <v>0</v>
      </c>
      <c r="CL1687">
        <v>1</v>
      </c>
      <c r="CM1687">
        <v>0</v>
      </c>
      <c r="CN1687">
        <v>1</v>
      </c>
      <c r="CO1687" s="17">
        <v>0</v>
      </c>
      <c r="CZ1687" s="33" t="s">
        <v>85</v>
      </c>
    </row>
    <row r="1688" spans="1:104" x14ac:dyDescent="0.25">
      <c r="A1688">
        <v>1687</v>
      </c>
      <c r="B1688">
        <v>108</v>
      </c>
      <c r="C1688" s="24" t="s">
        <v>4318</v>
      </c>
      <c r="D1688" s="12">
        <v>5.6</v>
      </c>
      <c r="E1688" s="13">
        <v>0.9</v>
      </c>
      <c r="F1688" s="7">
        <f t="shared" si="419"/>
        <v>6.2222222222222214</v>
      </c>
      <c r="G1688" s="7">
        <f t="shared" si="420"/>
        <v>4.6999999999999993</v>
      </c>
      <c r="H1688" s="15">
        <f t="shared" si="421"/>
        <v>6.5</v>
      </c>
      <c r="I1688" s="11">
        <f t="shared" si="403"/>
        <v>0.30853174990488191</v>
      </c>
      <c r="J1688" s="32">
        <f t="shared" si="404"/>
        <v>4.9585459806141742E-2</v>
      </c>
      <c r="K1688" s="32">
        <f t="shared" si="405"/>
        <v>20.167202319179427</v>
      </c>
      <c r="L1688" s="8">
        <v>1</v>
      </c>
      <c r="M1688" s="9">
        <v>0</v>
      </c>
      <c r="N1688" s="8">
        <v>0</v>
      </c>
      <c r="O1688" s="9">
        <v>0</v>
      </c>
      <c r="P1688" s="9">
        <v>0</v>
      </c>
      <c r="Q1688" s="9">
        <v>1</v>
      </c>
      <c r="R1688" s="9">
        <v>0</v>
      </c>
      <c r="S1688" s="8">
        <v>384</v>
      </c>
      <c r="T1688" s="9">
        <v>15</v>
      </c>
      <c r="U1688" s="9">
        <f t="shared" si="422"/>
        <v>368</v>
      </c>
      <c r="V1688" s="9">
        <f t="shared" si="416"/>
        <v>7</v>
      </c>
      <c r="W1688" s="7">
        <v>12.428000000000001</v>
      </c>
      <c r="X1688" s="7">
        <v>13.442</v>
      </c>
      <c r="Y1688" s="9">
        <v>1</v>
      </c>
      <c r="Z1688" s="9">
        <v>0</v>
      </c>
      <c r="AA1688" s="9">
        <v>0</v>
      </c>
      <c r="AB1688" s="9">
        <v>0</v>
      </c>
      <c r="AC1688" s="9">
        <v>1</v>
      </c>
      <c r="AD1688" s="29">
        <v>0</v>
      </c>
      <c r="AE1688" s="9">
        <v>0</v>
      </c>
      <c r="AF1688" s="9">
        <v>1</v>
      </c>
      <c r="AG1688" s="29">
        <v>0</v>
      </c>
      <c r="AH1688" s="9">
        <v>1</v>
      </c>
      <c r="AI1688" s="29">
        <v>0</v>
      </c>
      <c r="AJ1688" s="20">
        <v>1996</v>
      </c>
      <c r="AK1688" s="32">
        <f t="shared" si="423"/>
        <v>5.1000000000000018E-2</v>
      </c>
      <c r="AL1688" s="32">
        <v>0.56899999999999995</v>
      </c>
      <c r="AM1688" s="32">
        <v>0.27900000000000003</v>
      </c>
      <c r="AN1688" s="42">
        <v>0.10100000000000001</v>
      </c>
      <c r="AO1688" s="41">
        <f t="shared" si="424"/>
        <v>0.93900000000000006</v>
      </c>
      <c r="AP1688" s="17">
        <v>6.0999999999999999E-2</v>
      </c>
      <c r="AQ1688" t="s">
        <v>98</v>
      </c>
      <c r="AR1688" s="39" t="s">
        <v>98</v>
      </c>
      <c r="AS1688">
        <v>0.35</v>
      </c>
      <c r="AT1688" s="39">
        <v>0.65</v>
      </c>
      <c r="AV1688" s="17"/>
      <c r="AW1688" t="s">
        <v>98</v>
      </c>
      <c r="AX1688" s="17" t="s">
        <v>98</v>
      </c>
      <c r="AY1688" s="17" t="s">
        <v>543</v>
      </c>
      <c r="BF1688" s="17"/>
      <c r="BI1688" s="17"/>
      <c r="BL1688" s="24">
        <f t="shared" si="415"/>
        <v>31.87</v>
      </c>
      <c r="BM1688">
        <v>1</v>
      </c>
      <c r="BN1688">
        <v>0</v>
      </c>
      <c r="BO1688">
        <v>0</v>
      </c>
      <c r="BP1688">
        <v>0</v>
      </c>
      <c r="BQ1688">
        <v>0</v>
      </c>
      <c r="BR1688">
        <v>0</v>
      </c>
      <c r="BS1688">
        <v>0</v>
      </c>
      <c r="BT1688" s="17">
        <v>0</v>
      </c>
      <c r="BU1688">
        <v>0</v>
      </c>
      <c r="BV1688">
        <v>1</v>
      </c>
      <c r="BW1688">
        <v>0</v>
      </c>
      <c r="BX1688" s="17">
        <v>0</v>
      </c>
      <c r="BY1688">
        <v>0</v>
      </c>
      <c r="BZ1688">
        <v>0</v>
      </c>
      <c r="CA1688">
        <v>0</v>
      </c>
      <c r="CB1688">
        <v>0</v>
      </c>
      <c r="CC1688" s="17">
        <v>0</v>
      </c>
      <c r="CD1688">
        <v>0</v>
      </c>
      <c r="CE1688">
        <v>0</v>
      </c>
      <c r="CF1688">
        <v>1</v>
      </c>
      <c r="CG1688">
        <v>1</v>
      </c>
      <c r="CH1688">
        <v>0</v>
      </c>
      <c r="CI1688">
        <v>0</v>
      </c>
      <c r="CJ1688">
        <v>0</v>
      </c>
      <c r="CK1688">
        <v>0</v>
      </c>
      <c r="CL1688">
        <v>1</v>
      </c>
      <c r="CM1688">
        <v>0</v>
      </c>
      <c r="CN1688">
        <v>1</v>
      </c>
      <c r="CO1688" s="17">
        <v>0</v>
      </c>
      <c r="CZ1688" s="33" t="s">
        <v>85</v>
      </c>
    </row>
    <row r="1689" spans="1:104" x14ac:dyDescent="0.25">
      <c r="A1689">
        <v>1688</v>
      </c>
      <c r="B1689">
        <v>108</v>
      </c>
      <c r="C1689" s="24" t="s">
        <v>4318</v>
      </c>
      <c r="D1689" s="12">
        <v>6.5</v>
      </c>
      <c r="E1689" s="13">
        <v>0.7</v>
      </c>
      <c r="F1689" s="7">
        <f t="shared" si="419"/>
        <v>9.2857142857142865</v>
      </c>
      <c r="G1689" s="7">
        <f t="shared" si="420"/>
        <v>5.8</v>
      </c>
      <c r="H1689" s="15">
        <f t="shared" si="421"/>
        <v>7.2</v>
      </c>
      <c r="I1689" s="11">
        <f t="shared" si="403"/>
        <v>0.38750245772493536</v>
      </c>
      <c r="J1689" s="32">
        <f t="shared" si="404"/>
        <v>4.1731033908839185E-2</v>
      </c>
      <c r="K1689" s="32">
        <f t="shared" si="405"/>
        <v>23.96298165495935</v>
      </c>
      <c r="L1689" s="8">
        <v>1</v>
      </c>
      <c r="M1689" s="9">
        <v>0</v>
      </c>
      <c r="N1689" s="8">
        <v>0</v>
      </c>
      <c r="O1689" s="9">
        <v>0</v>
      </c>
      <c r="P1689" s="9">
        <v>0</v>
      </c>
      <c r="Q1689" s="9">
        <v>1</v>
      </c>
      <c r="R1689" s="9">
        <v>0</v>
      </c>
      <c r="S1689" s="8">
        <v>504</v>
      </c>
      <c r="T1689" s="9">
        <v>15</v>
      </c>
      <c r="U1689" s="9">
        <f t="shared" si="422"/>
        <v>488</v>
      </c>
      <c r="V1689" s="9">
        <f t="shared" si="416"/>
        <v>7</v>
      </c>
      <c r="W1689" s="7">
        <v>12.428000000000001</v>
      </c>
      <c r="X1689" s="7">
        <v>13.442</v>
      </c>
      <c r="Y1689" s="9">
        <v>1</v>
      </c>
      <c r="Z1689" s="9">
        <v>0</v>
      </c>
      <c r="AA1689" s="9">
        <v>0</v>
      </c>
      <c r="AB1689" s="9">
        <v>0</v>
      </c>
      <c r="AC1689" s="9">
        <v>1</v>
      </c>
      <c r="AD1689" s="29">
        <v>0</v>
      </c>
      <c r="AE1689" s="9">
        <v>0</v>
      </c>
      <c r="AF1689" s="9">
        <v>1</v>
      </c>
      <c r="AG1689" s="29">
        <v>0</v>
      </c>
      <c r="AH1689" s="9">
        <v>1</v>
      </c>
      <c r="AI1689" s="29">
        <v>0</v>
      </c>
      <c r="AJ1689" s="20">
        <v>1996</v>
      </c>
      <c r="AK1689" s="32">
        <f t="shared" si="423"/>
        <v>5.1000000000000018E-2</v>
      </c>
      <c r="AL1689" s="32">
        <v>0.56899999999999995</v>
      </c>
      <c r="AM1689" s="32">
        <v>0.27900000000000003</v>
      </c>
      <c r="AN1689" s="42">
        <v>0.10100000000000001</v>
      </c>
      <c r="AO1689" s="41">
        <f t="shared" si="424"/>
        <v>0.93900000000000006</v>
      </c>
      <c r="AP1689" s="17">
        <v>6.0999999999999999E-2</v>
      </c>
      <c r="AQ1689" t="s">
        <v>98</v>
      </c>
      <c r="AR1689" s="39" t="s">
        <v>98</v>
      </c>
      <c r="AS1689">
        <v>0.35</v>
      </c>
      <c r="AT1689" s="39">
        <v>0.65</v>
      </c>
      <c r="AV1689" s="17"/>
      <c r="AW1689" t="s">
        <v>98</v>
      </c>
      <c r="AX1689" s="17" t="s">
        <v>98</v>
      </c>
      <c r="AY1689" s="17" t="s">
        <v>543</v>
      </c>
      <c r="BF1689" s="17"/>
      <c r="BI1689" s="17"/>
      <c r="BL1689" s="24">
        <f t="shared" si="415"/>
        <v>31.87</v>
      </c>
      <c r="BM1689">
        <v>1</v>
      </c>
      <c r="BN1689">
        <v>0</v>
      </c>
      <c r="BO1689">
        <v>0</v>
      </c>
      <c r="BP1689">
        <v>0</v>
      </c>
      <c r="BQ1689">
        <v>0</v>
      </c>
      <c r="BR1689">
        <v>0</v>
      </c>
      <c r="BS1689">
        <v>0</v>
      </c>
      <c r="BT1689" s="17">
        <v>0</v>
      </c>
      <c r="BU1689">
        <v>0</v>
      </c>
      <c r="BV1689">
        <v>1</v>
      </c>
      <c r="BW1689">
        <v>0</v>
      </c>
      <c r="BX1689" s="17">
        <v>0</v>
      </c>
      <c r="BY1689">
        <v>0</v>
      </c>
      <c r="BZ1689">
        <v>0</v>
      </c>
      <c r="CA1689">
        <v>0</v>
      </c>
      <c r="CB1689">
        <v>0</v>
      </c>
      <c r="CC1689" s="17">
        <v>0</v>
      </c>
      <c r="CD1689">
        <v>0</v>
      </c>
      <c r="CE1689">
        <v>0</v>
      </c>
      <c r="CF1689">
        <v>1</v>
      </c>
      <c r="CG1689">
        <v>1</v>
      </c>
      <c r="CH1689">
        <v>0</v>
      </c>
      <c r="CI1689">
        <v>0</v>
      </c>
      <c r="CJ1689">
        <v>0</v>
      </c>
      <c r="CK1689">
        <v>0</v>
      </c>
      <c r="CL1689">
        <v>1</v>
      </c>
      <c r="CM1689">
        <v>0</v>
      </c>
      <c r="CN1689">
        <v>1</v>
      </c>
      <c r="CO1689" s="17">
        <v>0</v>
      </c>
      <c r="CZ1689" s="33" t="s">
        <v>85</v>
      </c>
    </row>
    <row r="1690" spans="1:104" x14ac:dyDescent="0.25">
      <c r="A1690">
        <v>1689</v>
      </c>
      <c r="B1690">
        <v>108</v>
      </c>
      <c r="C1690" s="24" t="s">
        <v>4318</v>
      </c>
      <c r="D1690" s="12">
        <v>6.1</v>
      </c>
      <c r="E1690" s="13">
        <v>1</v>
      </c>
      <c r="F1690" s="7">
        <f t="shared" si="419"/>
        <v>6.1</v>
      </c>
      <c r="G1690" s="7">
        <f t="shared" si="420"/>
        <v>5.0999999999999996</v>
      </c>
      <c r="H1690" s="15">
        <f t="shared" si="421"/>
        <v>7.1</v>
      </c>
      <c r="I1690" s="11">
        <f t="shared" si="403"/>
        <v>0.24395901832709244</v>
      </c>
      <c r="J1690" s="32">
        <f t="shared" si="404"/>
        <v>3.9993281692965975E-2</v>
      </c>
      <c r="K1690" s="32">
        <f t="shared" si="405"/>
        <v>25.004199647259259</v>
      </c>
      <c r="L1690" s="8">
        <v>1</v>
      </c>
      <c r="M1690" s="9">
        <v>0</v>
      </c>
      <c r="N1690" s="8">
        <v>0</v>
      </c>
      <c r="O1690" s="9">
        <v>0</v>
      </c>
      <c r="P1690" s="9">
        <v>0</v>
      </c>
      <c r="Q1690" s="9">
        <v>1</v>
      </c>
      <c r="R1690" s="9">
        <v>0</v>
      </c>
      <c r="S1690" s="8">
        <v>604</v>
      </c>
      <c r="T1690" s="9">
        <v>15</v>
      </c>
      <c r="U1690" s="9">
        <f t="shared" si="422"/>
        <v>588</v>
      </c>
      <c r="V1690" s="9">
        <f t="shared" si="416"/>
        <v>7</v>
      </c>
      <c r="W1690" s="7">
        <v>12.428000000000001</v>
      </c>
      <c r="X1690" s="7">
        <v>13.442</v>
      </c>
      <c r="Y1690" s="9">
        <v>1</v>
      </c>
      <c r="Z1690" s="9">
        <v>0</v>
      </c>
      <c r="AA1690" s="9">
        <v>0</v>
      </c>
      <c r="AB1690" s="9">
        <v>0</v>
      </c>
      <c r="AC1690" s="9">
        <v>1</v>
      </c>
      <c r="AD1690" s="29">
        <v>0</v>
      </c>
      <c r="AE1690" s="9">
        <v>0</v>
      </c>
      <c r="AF1690" s="9">
        <v>1</v>
      </c>
      <c r="AG1690" s="29">
        <v>0</v>
      </c>
      <c r="AH1690" s="9">
        <v>1</v>
      </c>
      <c r="AI1690" s="29">
        <v>0</v>
      </c>
      <c r="AJ1690" s="20">
        <v>1996</v>
      </c>
      <c r="AK1690" s="32">
        <f t="shared" si="423"/>
        <v>5.1000000000000018E-2</v>
      </c>
      <c r="AL1690" s="32">
        <v>0.56899999999999995</v>
      </c>
      <c r="AM1690" s="32">
        <v>0.27900000000000003</v>
      </c>
      <c r="AN1690" s="42">
        <v>0.10100000000000001</v>
      </c>
      <c r="AO1690" s="41">
        <f t="shared" si="424"/>
        <v>0.93900000000000006</v>
      </c>
      <c r="AP1690" s="17">
        <v>6.0999999999999999E-2</v>
      </c>
      <c r="AQ1690" t="s">
        <v>98</v>
      </c>
      <c r="AR1690" s="39" t="s">
        <v>98</v>
      </c>
      <c r="AS1690">
        <v>0.35</v>
      </c>
      <c r="AT1690" s="39">
        <v>0.65</v>
      </c>
      <c r="AV1690" s="17"/>
      <c r="AW1690" t="s">
        <v>98</v>
      </c>
      <c r="AX1690" s="17" t="s">
        <v>98</v>
      </c>
      <c r="AY1690" s="17" t="s">
        <v>543</v>
      </c>
      <c r="BF1690" s="17"/>
      <c r="BI1690" s="17"/>
      <c r="BL1690" s="24">
        <f t="shared" si="415"/>
        <v>31.87</v>
      </c>
      <c r="BM1690">
        <v>1</v>
      </c>
      <c r="BN1690">
        <v>0</v>
      </c>
      <c r="BO1690">
        <v>0</v>
      </c>
      <c r="BP1690">
        <v>0</v>
      </c>
      <c r="BQ1690">
        <v>0</v>
      </c>
      <c r="BR1690">
        <v>0</v>
      </c>
      <c r="BS1690">
        <v>0</v>
      </c>
      <c r="BT1690" s="17">
        <v>0</v>
      </c>
      <c r="BU1690">
        <v>0</v>
      </c>
      <c r="BV1690">
        <v>1</v>
      </c>
      <c r="BW1690">
        <v>0</v>
      </c>
      <c r="BX1690" s="17">
        <v>0</v>
      </c>
      <c r="BY1690">
        <v>0</v>
      </c>
      <c r="BZ1690">
        <v>0</v>
      </c>
      <c r="CA1690">
        <v>0</v>
      </c>
      <c r="CB1690">
        <v>0</v>
      </c>
      <c r="CC1690" s="17">
        <v>0</v>
      </c>
      <c r="CD1690">
        <v>0</v>
      </c>
      <c r="CE1690">
        <v>0</v>
      </c>
      <c r="CF1690">
        <v>1</v>
      </c>
      <c r="CG1690">
        <v>1</v>
      </c>
      <c r="CH1690">
        <v>0</v>
      </c>
      <c r="CI1690">
        <v>0</v>
      </c>
      <c r="CJ1690">
        <v>0</v>
      </c>
      <c r="CK1690">
        <v>0</v>
      </c>
      <c r="CL1690">
        <v>1</v>
      </c>
      <c r="CM1690">
        <v>0</v>
      </c>
      <c r="CN1690">
        <v>1</v>
      </c>
      <c r="CO1690" s="17">
        <v>0</v>
      </c>
      <c r="CZ1690" s="33" t="s">
        <v>85</v>
      </c>
    </row>
    <row r="1691" spans="1:104" x14ac:dyDescent="0.25">
      <c r="A1691">
        <v>1690</v>
      </c>
      <c r="B1691">
        <v>109</v>
      </c>
      <c r="C1691" s="24" t="s">
        <v>4322</v>
      </c>
      <c r="D1691" s="12">
        <v>6.1</v>
      </c>
      <c r="E1691" s="13">
        <v>0.1</v>
      </c>
      <c r="F1691" s="7">
        <f t="shared" si="419"/>
        <v>60.999999999999993</v>
      </c>
      <c r="G1691" s="7">
        <f t="shared" si="420"/>
        <v>6</v>
      </c>
      <c r="H1691" s="15">
        <f t="shared" si="421"/>
        <v>6.1999999999999993</v>
      </c>
      <c r="I1691" s="11">
        <f t="shared" si="403"/>
        <v>0.25373533081748617</v>
      </c>
      <c r="J1691" s="32">
        <f t="shared" si="404"/>
        <v>4.1595955871719052E-3</v>
      </c>
      <c r="K1691" s="32">
        <f t="shared" si="405"/>
        <v>240.40798655618744</v>
      </c>
      <c r="L1691" s="8">
        <v>0</v>
      </c>
      <c r="M1691" s="9">
        <v>1</v>
      </c>
      <c r="N1691" s="8">
        <v>0</v>
      </c>
      <c r="O1691" s="9">
        <v>0</v>
      </c>
      <c r="P1691" s="9">
        <v>1</v>
      </c>
      <c r="Q1691" s="9">
        <v>0</v>
      </c>
      <c r="R1691" s="9">
        <v>0</v>
      </c>
      <c r="S1691" s="8">
        <v>54126</v>
      </c>
      <c r="T1691" s="9">
        <v>50</v>
      </c>
      <c r="U1691" s="9">
        <f t="shared" si="422"/>
        <v>54075</v>
      </c>
      <c r="V1691" s="9">
        <f t="shared" si="416"/>
        <v>2</v>
      </c>
      <c r="W1691" s="7" t="s">
        <v>98</v>
      </c>
      <c r="X1691" s="7" t="s">
        <v>98</v>
      </c>
      <c r="Y1691" s="9">
        <v>1</v>
      </c>
      <c r="Z1691" s="9">
        <v>0</v>
      </c>
      <c r="AA1691" s="9">
        <v>1</v>
      </c>
      <c r="AB1691" s="9">
        <v>0</v>
      </c>
      <c r="AC1691" s="9">
        <v>0</v>
      </c>
      <c r="AD1691" s="29">
        <v>0</v>
      </c>
      <c r="AE1691" s="9">
        <v>0</v>
      </c>
      <c r="AF1691" s="9">
        <v>1</v>
      </c>
      <c r="AG1691" s="29">
        <v>0</v>
      </c>
      <c r="AH1691" s="9">
        <v>0</v>
      </c>
      <c r="AI1691" s="29">
        <v>1</v>
      </c>
      <c r="AJ1691" s="20">
        <v>1989</v>
      </c>
      <c r="AK1691" s="32" t="s">
        <v>98</v>
      </c>
      <c r="AL1691" s="32" t="s">
        <v>98</v>
      </c>
      <c r="AM1691" s="32" t="s">
        <v>98</v>
      </c>
      <c r="AN1691" s="42" t="s">
        <v>98</v>
      </c>
      <c r="AO1691" s="41">
        <v>0.64</v>
      </c>
      <c r="AP1691" s="17">
        <v>0.36</v>
      </c>
      <c r="AQ1691" t="s">
        <v>98</v>
      </c>
      <c r="AR1691" s="39" t="s">
        <v>98</v>
      </c>
      <c r="AS1691" t="s">
        <v>98</v>
      </c>
      <c r="AT1691" s="39" t="s">
        <v>98</v>
      </c>
      <c r="AV1691" s="17"/>
      <c r="AW1691" t="s">
        <v>98</v>
      </c>
      <c r="AX1691" s="17" t="s">
        <v>98</v>
      </c>
      <c r="AY1691" s="17" t="s">
        <v>540</v>
      </c>
      <c r="BF1691" s="17"/>
      <c r="BI1691" s="17"/>
      <c r="BL1691" s="24">
        <v>44</v>
      </c>
      <c r="BM1691">
        <v>1</v>
      </c>
      <c r="BN1691">
        <v>0</v>
      </c>
      <c r="BO1691">
        <v>0</v>
      </c>
      <c r="BP1691">
        <v>0</v>
      </c>
      <c r="BQ1691">
        <v>0</v>
      </c>
      <c r="BR1691">
        <v>0</v>
      </c>
      <c r="BS1691">
        <v>0</v>
      </c>
      <c r="BT1691" s="17">
        <v>0</v>
      </c>
      <c r="BU1691">
        <v>0</v>
      </c>
      <c r="BV1691">
        <v>0</v>
      </c>
      <c r="BW1691">
        <v>1</v>
      </c>
      <c r="BX1691" s="17">
        <v>0</v>
      </c>
      <c r="BY1691">
        <v>0</v>
      </c>
      <c r="BZ1691">
        <v>0</v>
      </c>
      <c r="CA1691">
        <v>0</v>
      </c>
      <c r="CB1691">
        <v>0</v>
      </c>
      <c r="CC1691" s="17">
        <v>0</v>
      </c>
      <c r="CD1691">
        <v>1</v>
      </c>
      <c r="CE1691">
        <v>1</v>
      </c>
      <c r="CF1691">
        <v>0</v>
      </c>
      <c r="CG1691">
        <v>0</v>
      </c>
      <c r="CH1691">
        <v>0</v>
      </c>
      <c r="CI1691">
        <v>0</v>
      </c>
      <c r="CJ1691">
        <v>1</v>
      </c>
      <c r="CK1691">
        <v>0</v>
      </c>
      <c r="CL1691">
        <v>0</v>
      </c>
      <c r="CM1691">
        <v>0</v>
      </c>
      <c r="CN1691">
        <v>1</v>
      </c>
      <c r="CO1691" s="17">
        <v>1</v>
      </c>
      <c r="CZ1691" s="33" t="s">
        <v>85</v>
      </c>
    </row>
    <row r="1692" spans="1:104" x14ac:dyDescent="0.25">
      <c r="A1692">
        <v>1691</v>
      </c>
      <c r="B1692">
        <v>109</v>
      </c>
      <c r="C1692" s="24" t="s">
        <v>4322</v>
      </c>
      <c r="D1692" s="12">
        <v>7.4</v>
      </c>
      <c r="E1692" s="13">
        <v>0.1</v>
      </c>
      <c r="F1692" s="7">
        <f t="shared" si="419"/>
        <v>74</v>
      </c>
      <c r="G1692" s="7">
        <f t="shared" si="420"/>
        <v>7.3000000000000007</v>
      </c>
      <c r="H1692" s="15">
        <f t="shared" si="421"/>
        <v>7.5</v>
      </c>
      <c r="I1692" s="11">
        <f t="shared" si="403"/>
        <v>7.6116502259104865E-2</v>
      </c>
      <c r="J1692" s="32">
        <f t="shared" si="404"/>
        <v>1.0286013818797954E-3</v>
      </c>
      <c r="K1692" s="32">
        <f t="shared" si="405"/>
        <v>972.19391069888934</v>
      </c>
      <c r="L1692" s="8">
        <v>0</v>
      </c>
      <c r="M1692" s="9">
        <v>1</v>
      </c>
      <c r="N1692" s="8">
        <v>0</v>
      </c>
      <c r="O1692" s="9">
        <v>0</v>
      </c>
      <c r="P1692" s="9">
        <v>1</v>
      </c>
      <c r="Q1692" s="9">
        <v>0</v>
      </c>
      <c r="R1692" s="9">
        <v>0</v>
      </c>
      <c r="S1692" s="8">
        <v>939736</v>
      </c>
      <c r="T1692" s="9">
        <v>50</v>
      </c>
      <c r="U1692" s="9">
        <f t="shared" si="422"/>
        <v>939685</v>
      </c>
      <c r="V1692" s="9">
        <f t="shared" si="416"/>
        <v>2</v>
      </c>
      <c r="W1692" s="7" t="s">
        <v>98</v>
      </c>
      <c r="X1692" s="7" t="s">
        <v>98</v>
      </c>
      <c r="Y1692" s="9">
        <v>1</v>
      </c>
      <c r="Z1692" s="9">
        <v>0</v>
      </c>
      <c r="AA1692" s="9">
        <v>1</v>
      </c>
      <c r="AB1692" s="9">
        <v>0</v>
      </c>
      <c r="AC1692" s="9">
        <v>0</v>
      </c>
      <c r="AD1692" s="29">
        <v>0</v>
      </c>
      <c r="AE1692" s="9">
        <v>1</v>
      </c>
      <c r="AF1692" s="9">
        <v>0</v>
      </c>
      <c r="AG1692" s="29">
        <v>0</v>
      </c>
      <c r="AH1692" s="9">
        <v>0</v>
      </c>
      <c r="AI1692" s="29">
        <v>1</v>
      </c>
      <c r="AJ1692" s="20">
        <v>1989</v>
      </c>
      <c r="AK1692" s="32" t="s">
        <v>98</v>
      </c>
      <c r="AL1692" s="32" t="s">
        <v>98</v>
      </c>
      <c r="AM1692" s="32" t="s">
        <v>98</v>
      </c>
      <c r="AN1692" s="42" t="s">
        <v>98</v>
      </c>
      <c r="AO1692" s="41">
        <v>0.64</v>
      </c>
      <c r="AP1692" s="17">
        <v>0.36</v>
      </c>
      <c r="AQ1692" t="s">
        <v>98</v>
      </c>
      <c r="AR1692" s="39" t="s">
        <v>98</v>
      </c>
      <c r="AS1692" t="s">
        <v>98</v>
      </c>
      <c r="AT1692" s="39" t="s">
        <v>98</v>
      </c>
      <c r="AV1692" s="17"/>
      <c r="AW1692" t="s">
        <v>98</v>
      </c>
      <c r="AX1692" s="17" t="s">
        <v>98</v>
      </c>
      <c r="AY1692" s="17" t="s">
        <v>540</v>
      </c>
      <c r="BF1692" s="17"/>
      <c r="BI1692" s="17"/>
      <c r="BL1692" s="24">
        <v>44</v>
      </c>
      <c r="BM1692">
        <v>1</v>
      </c>
      <c r="BN1692">
        <v>0</v>
      </c>
      <c r="BO1692">
        <v>0</v>
      </c>
      <c r="BP1692">
        <v>0</v>
      </c>
      <c r="BQ1692">
        <v>0</v>
      </c>
      <c r="BR1692">
        <v>0</v>
      </c>
      <c r="BS1692">
        <v>0</v>
      </c>
      <c r="BT1692" s="17">
        <v>0</v>
      </c>
      <c r="BU1692">
        <v>0</v>
      </c>
      <c r="BV1692">
        <v>0</v>
      </c>
      <c r="BW1692">
        <v>1</v>
      </c>
      <c r="BX1692" s="17">
        <v>0</v>
      </c>
      <c r="BY1692">
        <v>0</v>
      </c>
      <c r="BZ1692">
        <v>0</v>
      </c>
      <c r="CA1692">
        <v>0</v>
      </c>
      <c r="CB1692">
        <v>0</v>
      </c>
      <c r="CC1692" s="17">
        <v>0</v>
      </c>
      <c r="CD1692">
        <v>1</v>
      </c>
      <c r="CE1692">
        <v>1</v>
      </c>
      <c r="CF1692">
        <v>0</v>
      </c>
      <c r="CG1692">
        <v>0</v>
      </c>
      <c r="CH1692">
        <v>0</v>
      </c>
      <c r="CI1692">
        <v>0</v>
      </c>
      <c r="CJ1692">
        <v>1</v>
      </c>
      <c r="CK1692">
        <v>0</v>
      </c>
      <c r="CL1692">
        <v>0</v>
      </c>
      <c r="CM1692">
        <v>0</v>
      </c>
      <c r="CN1692">
        <v>1</v>
      </c>
      <c r="CO1692" s="17">
        <v>1</v>
      </c>
      <c r="CZ1692" s="33" t="s">
        <v>85</v>
      </c>
    </row>
    <row r="1693" spans="1:104" x14ac:dyDescent="0.25">
      <c r="A1693">
        <v>1692</v>
      </c>
      <c r="B1693">
        <v>110</v>
      </c>
      <c r="C1693" s="24" t="s">
        <v>4326</v>
      </c>
      <c r="D1693" s="12">
        <v>9.1999999999999993</v>
      </c>
      <c r="E1693" s="13">
        <f>D1693/F1693</f>
        <v>0.38493723849372385</v>
      </c>
      <c r="F1693" s="7">
        <v>23.9</v>
      </c>
      <c r="G1693" s="7">
        <f t="shared" ref="G1693:G1695" si="425">D1693-E1693</f>
        <v>8.815062761506276</v>
      </c>
      <c r="H1693" s="15">
        <f t="shared" ref="H1693:H1695" si="426">D1693+E1693</f>
        <v>9.5849372384937226</v>
      </c>
      <c r="I1693" s="11">
        <f t="shared" ref="I1693:I1756" si="427">IFERROR(F1693/SQRT(F1693^2+U1693), "X")</f>
        <v>0.6610361650001465</v>
      </c>
      <c r="J1693" s="32">
        <f t="shared" ref="J1693:J1756" si="428">IFERROR(SQRT((1-I1693^2)/U1693), "X")</f>
        <v>2.7658416945612826E-2</v>
      </c>
      <c r="K1693" s="32">
        <f t="shared" ref="K1693:K1756" si="429">IFERROR(1/J1693, "X")</f>
        <v>36.155359215474547</v>
      </c>
      <c r="L1693" s="8">
        <v>1</v>
      </c>
      <c r="M1693" s="9">
        <v>0</v>
      </c>
      <c r="N1693" s="8">
        <v>0</v>
      </c>
      <c r="O1693" s="9">
        <v>0</v>
      </c>
      <c r="P1693" s="9">
        <v>0</v>
      </c>
      <c r="Q1693" s="9">
        <v>1</v>
      </c>
      <c r="R1693" s="9">
        <v>0</v>
      </c>
      <c r="S1693" s="8">
        <v>740</v>
      </c>
      <c r="T1693" s="9">
        <v>3</v>
      </c>
      <c r="U1693" s="9">
        <f t="shared" si="422"/>
        <v>736</v>
      </c>
      <c r="V1693" s="9">
        <f t="shared" si="416"/>
        <v>3</v>
      </c>
      <c r="W1693" s="7" t="s">
        <v>98</v>
      </c>
      <c r="X1693" s="7" t="s">
        <v>98</v>
      </c>
      <c r="Y1693" s="9">
        <v>1</v>
      </c>
      <c r="Z1693" s="9">
        <v>0</v>
      </c>
      <c r="AA1693" s="9">
        <v>0</v>
      </c>
      <c r="AB1693" s="9">
        <v>0</v>
      </c>
      <c r="AC1693" s="9">
        <v>0</v>
      </c>
      <c r="AD1693" s="29">
        <v>1</v>
      </c>
      <c r="AE1693" s="9">
        <v>0</v>
      </c>
      <c r="AF1693" s="9">
        <v>1</v>
      </c>
      <c r="AG1693" s="29">
        <v>0</v>
      </c>
      <c r="AH1693" s="9">
        <v>1</v>
      </c>
      <c r="AI1693" s="29">
        <v>0</v>
      </c>
      <c r="AJ1693" s="20">
        <v>1960</v>
      </c>
      <c r="AK1693" s="32">
        <f t="shared" ref="AK1693:AL1695" si="430">1*(1-$AN1693)/4</f>
        <v>0.245</v>
      </c>
      <c r="AL1693" s="32">
        <f t="shared" si="430"/>
        <v>0.245</v>
      </c>
      <c r="AM1693" s="32">
        <f t="shared" ref="AM1693:AM1695" si="431">2*(1-$AN1693)/4</f>
        <v>0.49</v>
      </c>
      <c r="AN1693" s="42">
        <v>0.02</v>
      </c>
      <c r="AO1693" s="41" t="s">
        <v>98</v>
      </c>
      <c r="AP1693" s="17" t="s">
        <v>98</v>
      </c>
      <c r="AQ1693">
        <v>1</v>
      </c>
      <c r="AR1693" s="39">
        <v>0</v>
      </c>
      <c r="AS1693">
        <v>1</v>
      </c>
      <c r="AT1693" s="39">
        <v>0</v>
      </c>
      <c r="AV1693" s="17"/>
      <c r="AW1693">
        <v>0</v>
      </c>
      <c r="AX1693" s="17">
        <v>1</v>
      </c>
      <c r="AY1693" s="17" t="s">
        <v>11</v>
      </c>
      <c r="BF1693" s="17"/>
      <c r="BI1693" s="17"/>
      <c r="BL1693" s="24" t="s">
        <v>98</v>
      </c>
      <c r="BM1693">
        <v>1</v>
      </c>
      <c r="BN1693">
        <v>0</v>
      </c>
      <c r="BO1693">
        <v>0</v>
      </c>
      <c r="BP1693">
        <v>0</v>
      </c>
      <c r="BQ1693">
        <v>0</v>
      </c>
      <c r="BR1693">
        <v>0</v>
      </c>
      <c r="BS1693">
        <v>0</v>
      </c>
      <c r="BT1693" s="17">
        <v>0</v>
      </c>
      <c r="BU1693">
        <v>0</v>
      </c>
      <c r="BV1693">
        <v>0</v>
      </c>
      <c r="BW1693">
        <v>0</v>
      </c>
      <c r="BX1693" s="17">
        <v>1</v>
      </c>
      <c r="BY1693">
        <v>0</v>
      </c>
      <c r="BZ1693">
        <v>0</v>
      </c>
      <c r="CA1693">
        <v>0</v>
      </c>
      <c r="CB1693">
        <v>0</v>
      </c>
      <c r="CC1693" s="17">
        <v>0</v>
      </c>
      <c r="CD1693">
        <v>0</v>
      </c>
      <c r="CE1693">
        <v>0</v>
      </c>
      <c r="CF1693">
        <v>1</v>
      </c>
      <c r="CG1693">
        <v>1</v>
      </c>
      <c r="CH1693">
        <v>0</v>
      </c>
      <c r="CI1693">
        <v>0</v>
      </c>
      <c r="CJ1693">
        <v>0</v>
      </c>
      <c r="CK1693">
        <v>0</v>
      </c>
      <c r="CL1693">
        <v>0</v>
      </c>
      <c r="CM1693">
        <v>0</v>
      </c>
      <c r="CN1693">
        <v>0</v>
      </c>
      <c r="CO1693" s="17">
        <v>0</v>
      </c>
      <c r="CZ1693" s="33" t="s">
        <v>85</v>
      </c>
    </row>
    <row r="1694" spans="1:104" x14ac:dyDescent="0.25">
      <c r="A1694">
        <v>1693</v>
      </c>
      <c r="B1694">
        <v>110</v>
      </c>
      <c r="C1694" s="24" t="s">
        <v>4326</v>
      </c>
      <c r="D1694" s="12">
        <v>8.6</v>
      </c>
      <c r="E1694" s="13">
        <f t="shared" ref="E1694:E1695" si="432">D1694/F1694</f>
        <v>0.32452830188679244</v>
      </c>
      <c r="F1694" s="7">
        <v>26.5</v>
      </c>
      <c r="G1694" s="7">
        <f t="shared" si="425"/>
        <v>8.2754716981132077</v>
      </c>
      <c r="H1694" s="15">
        <f t="shared" si="426"/>
        <v>8.9245283018867916</v>
      </c>
      <c r="I1694" s="11">
        <f t="shared" si="427"/>
        <v>0.65076003067065225</v>
      </c>
      <c r="J1694" s="32">
        <f t="shared" si="428"/>
        <v>2.4556982289458577E-2</v>
      </c>
      <c r="K1694" s="32">
        <f t="shared" si="429"/>
        <v>40.721615881494678</v>
      </c>
      <c r="L1694" s="8">
        <v>1</v>
      </c>
      <c r="M1694" s="9">
        <v>0</v>
      </c>
      <c r="N1694" s="8">
        <v>0</v>
      </c>
      <c r="O1694" s="9">
        <v>0</v>
      </c>
      <c r="P1694" s="9">
        <v>0</v>
      </c>
      <c r="Q1694" s="9">
        <v>1</v>
      </c>
      <c r="R1694" s="9">
        <v>0</v>
      </c>
      <c r="S1694" s="8">
        <v>960</v>
      </c>
      <c r="T1694" s="9">
        <v>3</v>
      </c>
      <c r="U1694" s="9">
        <f t="shared" si="422"/>
        <v>956</v>
      </c>
      <c r="V1694" s="9">
        <f t="shared" si="416"/>
        <v>3</v>
      </c>
      <c r="W1694" s="7" t="s">
        <v>98</v>
      </c>
      <c r="X1694" s="7" t="s">
        <v>98</v>
      </c>
      <c r="Y1694" s="9">
        <v>1</v>
      </c>
      <c r="Z1694" s="9">
        <v>0</v>
      </c>
      <c r="AA1694" s="9">
        <v>0</v>
      </c>
      <c r="AB1694" s="9">
        <v>0</v>
      </c>
      <c r="AC1694" s="9">
        <v>0</v>
      </c>
      <c r="AD1694" s="29">
        <v>1</v>
      </c>
      <c r="AE1694" s="9">
        <v>0</v>
      </c>
      <c r="AF1694" s="9">
        <v>1</v>
      </c>
      <c r="AG1694" s="29">
        <v>0</v>
      </c>
      <c r="AH1694" s="9">
        <v>1</v>
      </c>
      <c r="AI1694" s="29">
        <v>0</v>
      </c>
      <c r="AJ1694" s="20">
        <v>1964</v>
      </c>
      <c r="AK1694" s="32">
        <f t="shared" si="430"/>
        <v>0.23749999999999999</v>
      </c>
      <c r="AL1694" s="32">
        <f t="shared" si="430"/>
        <v>0.23749999999999999</v>
      </c>
      <c r="AM1694" s="32">
        <f t="shared" si="431"/>
        <v>0.47499999999999998</v>
      </c>
      <c r="AN1694" s="42">
        <v>0.05</v>
      </c>
      <c r="AO1694" s="41" t="s">
        <v>98</v>
      </c>
      <c r="AP1694" s="17" t="s">
        <v>98</v>
      </c>
      <c r="AQ1694">
        <v>1</v>
      </c>
      <c r="AR1694" s="39">
        <v>0</v>
      </c>
      <c r="AS1694">
        <v>1</v>
      </c>
      <c r="AT1694" s="39">
        <v>0</v>
      </c>
      <c r="AV1694" s="17"/>
      <c r="AW1694">
        <v>0</v>
      </c>
      <c r="AX1694" s="17">
        <v>1</v>
      </c>
      <c r="AY1694" s="17" t="s">
        <v>11</v>
      </c>
      <c r="BF1694" s="17"/>
      <c r="BI1694" s="17"/>
      <c r="BL1694" s="24" t="s">
        <v>98</v>
      </c>
      <c r="BM1694">
        <v>1</v>
      </c>
      <c r="BN1694">
        <v>0</v>
      </c>
      <c r="BO1694">
        <v>0</v>
      </c>
      <c r="BP1694">
        <v>0</v>
      </c>
      <c r="BQ1694">
        <v>0</v>
      </c>
      <c r="BR1694">
        <v>0</v>
      </c>
      <c r="BS1694">
        <v>0</v>
      </c>
      <c r="BT1694" s="17">
        <v>0</v>
      </c>
      <c r="BU1694">
        <v>0</v>
      </c>
      <c r="BV1694">
        <v>0</v>
      </c>
      <c r="BW1694">
        <v>0</v>
      </c>
      <c r="BX1694" s="17">
        <v>1</v>
      </c>
      <c r="BY1694">
        <v>0</v>
      </c>
      <c r="BZ1694">
        <v>0</v>
      </c>
      <c r="CA1694">
        <v>0</v>
      </c>
      <c r="CB1694">
        <v>0</v>
      </c>
      <c r="CC1694" s="17">
        <v>0</v>
      </c>
      <c r="CD1694">
        <v>0</v>
      </c>
      <c r="CE1694">
        <v>0</v>
      </c>
      <c r="CF1694">
        <v>1</v>
      </c>
      <c r="CG1694">
        <v>1</v>
      </c>
      <c r="CH1694">
        <v>0</v>
      </c>
      <c r="CI1694">
        <v>0</v>
      </c>
      <c r="CJ1694">
        <v>0</v>
      </c>
      <c r="CK1694">
        <v>0</v>
      </c>
      <c r="CL1694">
        <v>0</v>
      </c>
      <c r="CM1694">
        <v>0</v>
      </c>
      <c r="CN1694">
        <v>0</v>
      </c>
      <c r="CO1694" s="17">
        <v>0</v>
      </c>
      <c r="CZ1694" s="33" t="s">
        <v>85</v>
      </c>
    </row>
    <row r="1695" spans="1:104" x14ac:dyDescent="0.25">
      <c r="A1695">
        <v>1694</v>
      </c>
      <c r="B1695">
        <v>110</v>
      </c>
      <c r="C1695" s="24" t="s">
        <v>4326</v>
      </c>
      <c r="D1695" s="12">
        <v>5.8</v>
      </c>
      <c r="E1695" s="13">
        <f t="shared" si="432"/>
        <v>0.1277533039647577</v>
      </c>
      <c r="F1695" s="7">
        <v>45.4</v>
      </c>
      <c r="G1695" s="7">
        <f t="shared" si="425"/>
        <v>5.6722466960352422</v>
      </c>
      <c r="H1695" s="15">
        <f t="shared" si="426"/>
        <v>5.9277533039647574</v>
      </c>
      <c r="I1695" s="11">
        <f t="shared" si="427"/>
        <v>0.50230459585409293</v>
      </c>
      <c r="J1695" s="32">
        <f t="shared" si="428"/>
        <v>1.1063977882248744E-2</v>
      </c>
      <c r="K1695" s="32">
        <f t="shared" si="429"/>
        <v>90.383405556551139</v>
      </c>
      <c r="L1695" s="8">
        <v>1</v>
      </c>
      <c r="M1695" s="9">
        <v>0</v>
      </c>
      <c r="N1695" s="8">
        <v>0</v>
      </c>
      <c r="O1695" s="9">
        <v>0</v>
      </c>
      <c r="P1695" s="9">
        <v>0</v>
      </c>
      <c r="Q1695" s="9">
        <v>1</v>
      </c>
      <c r="R1695" s="9">
        <v>0</v>
      </c>
      <c r="S1695" s="8">
        <v>6112</v>
      </c>
      <c r="T1695" s="9">
        <v>3</v>
      </c>
      <c r="U1695" s="9">
        <f t="shared" si="422"/>
        <v>6108</v>
      </c>
      <c r="V1695" s="9">
        <f t="shared" si="416"/>
        <v>3</v>
      </c>
      <c r="W1695" s="7" t="s">
        <v>98</v>
      </c>
      <c r="X1695" s="7" t="s">
        <v>98</v>
      </c>
      <c r="Y1695" s="9">
        <v>1</v>
      </c>
      <c r="Z1695" s="9">
        <v>0</v>
      </c>
      <c r="AA1695" s="9">
        <v>0</v>
      </c>
      <c r="AB1695" s="9">
        <v>0</v>
      </c>
      <c r="AC1695" s="9">
        <v>0</v>
      </c>
      <c r="AD1695" s="29">
        <v>1</v>
      </c>
      <c r="AE1695" s="9">
        <v>0</v>
      </c>
      <c r="AF1695" s="9">
        <v>1</v>
      </c>
      <c r="AG1695" s="29">
        <v>0</v>
      </c>
      <c r="AH1695" s="9">
        <v>1</v>
      </c>
      <c r="AI1695" s="29">
        <v>0</v>
      </c>
      <c r="AJ1695" s="20">
        <v>1977</v>
      </c>
      <c r="AK1695" s="32">
        <f t="shared" si="430"/>
        <v>0.23249999999999998</v>
      </c>
      <c r="AL1695" s="32">
        <f t="shared" si="430"/>
        <v>0.23249999999999998</v>
      </c>
      <c r="AM1695" s="32">
        <f t="shared" si="431"/>
        <v>0.46499999999999997</v>
      </c>
      <c r="AN1695" s="42">
        <v>7.0000000000000007E-2</v>
      </c>
      <c r="AO1695" s="41" t="s">
        <v>98</v>
      </c>
      <c r="AP1695" s="17" t="s">
        <v>98</v>
      </c>
      <c r="AQ1695">
        <v>1</v>
      </c>
      <c r="AR1695" s="39">
        <v>0</v>
      </c>
      <c r="AS1695">
        <v>1</v>
      </c>
      <c r="AT1695" s="39">
        <v>0</v>
      </c>
      <c r="AV1695" s="17"/>
      <c r="AW1695">
        <v>0</v>
      </c>
      <c r="AX1695" s="17">
        <v>1</v>
      </c>
      <c r="AY1695" s="17" t="s">
        <v>11</v>
      </c>
      <c r="BF1695" s="17"/>
      <c r="BI1695" s="17"/>
      <c r="BL1695" s="24" t="s">
        <v>98</v>
      </c>
      <c r="BM1695">
        <v>1</v>
      </c>
      <c r="BN1695">
        <v>0</v>
      </c>
      <c r="BO1695">
        <v>0</v>
      </c>
      <c r="BP1695">
        <v>0</v>
      </c>
      <c r="BQ1695">
        <v>0</v>
      </c>
      <c r="BR1695">
        <v>0</v>
      </c>
      <c r="BS1695">
        <v>0</v>
      </c>
      <c r="BT1695" s="17">
        <v>0</v>
      </c>
      <c r="BU1695">
        <v>0</v>
      </c>
      <c r="BV1695">
        <v>0</v>
      </c>
      <c r="BW1695">
        <v>0</v>
      </c>
      <c r="BX1695" s="17">
        <v>1</v>
      </c>
      <c r="BY1695">
        <v>0</v>
      </c>
      <c r="BZ1695">
        <v>0</v>
      </c>
      <c r="CA1695">
        <v>0</v>
      </c>
      <c r="CB1695">
        <v>0</v>
      </c>
      <c r="CC1695" s="17">
        <v>0</v>
      </c>
      <c r="CD1695">
        <v>0</v>
      </c>
      <c r="CE1695">
        <v>0</v>
      </c>
      <c r="CF1695">
        <v>1</v>
      </c>
      <c r="CG1695">
        <v>1</v>
      </c>
      <c r="CH1695">
        <v>0</v>
      </c>
      <c r="CI1695">
        <v>0</v>
      </c>
      <c r="CJ1695">
        <v>0</v>
      </c>
      <c r="CK1695">
        <v>0</v>
      </c>
      <c r="CL1695">
        <v>0</v>
      </c>
      <c r="CM1695">
        <v>0</v>
      </c>
      <c r="CN1695">
        <v>0</v>
      </c>
      <c r="CO1695" s="17">
        <v>0</v>
      </c>
      <c r="CZ1695" s="33" t="s">
        <v>85</v>
      </c>
    </row>
    <row r="1696" spans="1:104" x14ac:dyDescent="0.25">
      <c r="A1696">
        <v>1695</v>
      </c>
      <c r="B1696">
        <v>111</v>
      </c>
      <c r="C1696" s="24" t="s">
        <v>4331</v>
      </c>
      <c r="D1696" s="12">
        <v>5.3</v>
      </c>
      <c r="E1696" s="13">
        <v>0.4</v>
      </c>
      <c r="F1696" s="7">
        <f>D1696/E1696</f>
        <v>13.249999999999998</v>
      </c>
      <c r="G1696" s="7">
        <f t="shared" ref="G1696:G1725" si="433">D1696-E1696</f>
        <v>4.8999999999999995</v>
      </c>
      <c r="H1696" s="15">
        <f t="shared" ref="H1696:H1725" si="434">D1696+E1696</f>
        <v>5.7</v>
      </c>
      <c r="I1696" s="11">
        <f t="shared" si="427"/>
        <v>0.15784368964436979</v>
      </c>
      <c r="J1696" s="32">
        <f t="shared" si="428"/>
        <v>1.1912731293914704E-2</v>
      </c>
      <c r="K1696" s="32">
        <f t="shared" si="429"/>
        <v>83.943805608275824</v>
      </c>
      <c r="L1696" s="8">
        <v>0</v>
      </c>
      <c r="M1696" s="9">
        <v>1</v>
      </c>
      <c r="N1696" s="8">
        <v>0</v>
      </c>
      <c r="O1696" s="9">
        <v>0</v>
      </c>
      <c r="P1696" s="9">
        <v>0</v>
      </c>
      <c r="Q1696" s="9">
        <v>0</v>
      </c>
      <c r="R1696" s="9">
        <v>1</v>
      </c>
      <c r="S1696" s="8">
        <v>6873</v>
      </c>
      <c r="T1696" s="9">
        <v>1</v>
      </c>
      <c r="U1696" s="9">
        <f t="shared" si="422"/>
        <v>6871</v>
      </c>
      <c r="V1696" s="9">
        <f t="shared" si="416"/>
        <v>4</v>
      </c>
      <c r="W1696" s="7">
        <v>4.8049999999999997</v>
      </c>
      <c r="X1696" s="7">
        <v>20.7</v>
      </c>
      <c r="Y1696" s="9">
        <v>1</v>
      </c>
      <c r="Z1696" s="9">
        <v>0</v>
      </c>
      <c r="AA1696" s="9">
        <v>0</v>
      </c>
      <c r="AB1696" s="9">
        <v>0</v>
      </c>
      <c r="AC1696" s="9">
        <v>0</v>
      </c>
      <c r="AD1696" s="29">
        <v>1</v>
      </c>
      <c r="AE1696" s="9">
        <v>0</v>
      </c>
      <c r="AF1696" s="9">
        <v>1</v>
      </c>
      <c r="AG1696" s="29">
        <v>0</v>
      </c>
      <c r="AH1696" s="9">
        <v>0</v>
      </c>
      <c r="AI1696" s="29">
        <v>1</v>
      </c>
      <c r="AJ1696" s="20">
        <v>1972</v>
      </c>
      <c r="AK1696" s="32" t="s">
        <v>98</v>
      </c>
      <c r="AL1696" s="32" t="s">
        <v>98</v>
      </c>
      <c r="AM1696" s="32" t="s">
        <v>98</v>
      </c>
      <c r="AN1696" s="42" t="s">
        <v>98</v>
      </c>
      <c r="AO1696" s="41">
        <v>1</v>
      </c>
      <c r="AP1696" s="17">
        <v>0</v>
      </c>
      <c r="AQ1696">
        <v>1</v>
      </c>
      <c r="AR1696" s="39">
        <v>0</v>
      </c>
      <c r="AS1696" t="s">
        <v>98</v>
      </c>
      <c r="AT1696" s="39" t="s">
        <v>98</v>
      </c>
      <c r="AV1696" s="17"/>
      <c r="AW1696" t="s">
        <v>98</v>
      </c>
      <c r="AX1696" s="17" t="s">
        <v>98</v>
      </c>
      <c r="AY1696" s="17" t="s">
        <v>558</v>
      </c>
      <c r="BF1696" s="17"/>
      <c r="BI1696" s="17"/>
      <c r="BL1696" s="90">
        <f>W1696+X1696+5</f>
        <v>30.504999999999999</v>
      </c>
      <c r="BM1696">
        <v>1</v>
      </c>
      <c r="BN1696">
        <v>0</v>
      </c>
      <c r="BO1696">
        <v>0</v>
      </c>
      <c r="BP1696">
        <v>0</v>
      </c>
      <c r="BQ1696">
        <v>0</v>
      </c>
      <c r="BR1696">
        <v>0</v>
      </c>
      <c r="BS1696">
        <v>0</v>
      </c>
      <c r="BT1696" s="17">
        <v>0</v>
      </c>
      <c r="BU1696">
        <v>0</v>
      </c>
      <c r="BV1696">
        <v>0</v>
      </c>
      <c r="BW1696">
        <v>1</v>
      </c>
      <c r="BX1696" s="17">
        <v>0</v>
      </c>
      <c r="BY1696">
        <v>0</v>
      </c>
      <c r="BZ1696">
        <v>0</v>
      </c>
      <c r="CA1696">
        <v>0</v>
      </c>
      <c r="CB1696">
        <v>0</v>
      </c>
      <c r="CC1696" s="17">
        <v>0</v>
      </c>
      <c r="CD1696">
        <v>0</v>
      </c>
      <c r="CE1696">
        <v>0</v>
      </c>
      <c r="CF1696">
        <v>0</v>
      </c>
      <c r="CG1696">
        <v>0</v>
      </c>
      <c r="CH1696">
        <v>0</v>
      </c>
      <c r="CI1696">
        <v>0</v>
      </c>
      <c r="CJ1696">
        <v>0</v>
      </c>
      <c r="CK1696">
        <v>0</v>
      </c>
      <c r="CL1696">
        <v>0</v>
      </c>
      <c r="CM1696">
        <v>0</v>
      </c>
      <c r="CN1696">
        <v>0</v>
      </c>
      <c r="CO1696" s="17">
        <v>0</v>
      </c>
      <c r="CZ1696" s="33" t="s">
        <v>85</v>
      </c>
    </row>
    <row r="1697" spans="1:104" x14ac:dyDescent="0.25">
      <c r="A1697">
        <v>1696</v>
      </c>
      <c r="B1697">
        <v>111</v>
      </c>
      <c r="C1697" s="24" t="s">
        <v>4331</v>
      </c>
      <c r="D1697" s="12">
        <v>9.6999999999999993</v>
      </c>
      <c r="E1697" s="13">
        <v>0.3</v>
      </c>
      <c r="F1697" s="7">
        <f t="shared" ref="F1697:F1751" si="435">D1697/E1697</f>
        <v>32.333333333333336</v>
      </c>
      <c r="G1697" s="7">
        <f t="shared" si="433"/>
        <v>9.3999999999999986</v>
      </c>
      <c r="H1697" s="15">
        <f t="shared" si="434"/>
        <v>10</v>
      </c>
      <c r="I1697" s="11">
        <f t="shared" si="427"/>
        <v>0.3634463084820575</v>
      </c>
      <c r="J1697" s="32">
        <f t="shared" si="428"/>
        <v>1.124060747882652E-2</v>
      </c>
      <c r="K1697" s="32">
        <f t="shared" si="429"/>
        <v>88.963163412979213</v>
      </c>
      <c r="L1697" s="8">
        <v>0</v>
      </c>
      <c r="M1697" s="9">
        <v>1</v>
      </c>
      <c r="N1697" s="8">
        <v>0</v>
      </c>
      <c r="O1697" s="9">
        <v>0</v>
      </c>
      <c r="P1697" s="9">
        <v>0</v>
      </c>
      <c r="Q1697" s="9">
        <v>0</v>
      </c>
      <c r="R1697" s="9">
        <v>1</v>
      </c>
      <c r="S1697" s="8">
        <v>6873</v>
      </c>
      <c r="T1697" s="9">
        <v>3</v>
      </c>
      <c r="U1697" s="9">
        <f t="shared" si="422"/>
        <v>6869</v>
      </c>
      <c r="V1697" s="9">
        <f t="shared" si="416"/>
        <v>4</v>
      </c>
      <c r="W1697" s="7">
        <v>4.8049999999999997</v>
      </c>
      <c r="X1697" s="7">
        <v>20.7</v>
      </c>
      <c r="Y1697" s="9">
        <v>1</v>
      </c>
      <c r="Z1697" s="9">
        <v>0</v>
      </c>
      <c r="AA1697" s="9">
        <v>0</v>
      </c>
      <c r="AB1697" s="9">
        <v>0</v>
      </c>
      <c r="AC1697" s="9">
        <v>0</v>
      </c>
      <c r="AD1697" s="29">
        <v>1</v>
      </c>
      <c r="AE1697" s="9">
        <v>0</v>
      </c>
      <c r="AF1697" s="9">
        <v>1</v>
      </c>
      <c r="AG1697" s="29">
        <v>0</v>
      </c>
      <c r="AH1697" s="9">
        <v>0</v>
      </c>
      <c r="AI1697" s="29">
        <v>1</v>
      </c>
      <c r="AJ1697" s="20">
        <v>1972</v>
      </c>
      <c r="AK1697" s="32" t="s">
        <v>98</v>
      </c>
      <c r="AL1697" s="32" t="s">
        <v>98</v>
      </c>
      <c r="AM1697" s="32" t="s">
        <v>98</v>
      </c>
      <c r="AN1697" s="42" t="s">
        <v>98</v>
      </c>
      <c r="AO1697" s="41">
        <v>1</v>
      </c>
      <c r="AP1697" s="17">
        <v>0</v>
      </c>
      <c r="AQ1697">
        <v>1</v>
      </c>
      <c r="AR1697" s="39">
        <v>0</v>
      </c>
      <c r="AS1697" t="s">
        <v>98</v>
      </c>
      <c r="AT1697" s="39" t="s">
        <v>98</v>
      </c>
      <c r="AV1697" s="17"/>
      <c r="AW1697" t="s">
        <v>98</v>
      </c>
      <c r="AX1697" s="17" t="s">
        <v>98</v>
      </c>
      <c r="AY1697" s="17" t="s">
        <v>558</v>
      </c>
      <c r="BF1697" s="17"/>
      <c r="BI1697" s="17"/>
      <c r="BL1697" s="90">
        <f t="shared" ref="BL1697:BL1699" si="436">W1697+X1697+5</f>
        <v>30.504999999999999</v>
      </c>
      <c r="BM1697">
        <v>1</v>
      </c>
      <c r="BN1697">
        <v>0</v>
      </c>
      <c r="BO1697">
        <v>0</v>
      </c>
      <c r="BP1697">
        <v>0</v>
      </c>
      <c r="BQ1697">
        <v>0</v>
      </c>
      <c r="BR1697">
        <v>0</v>
      </c>
      <c r="BS1697">
        <v>0</v>
      </c>
      <c r="BT1697" s="17">
        <v>0</v>
      </c>
      <c r="BU1697">
        <v>0</v>
      </c>
      <c r="BV1697">
        <v>0</v>
      </c>
      <c r="BW1697">
        <v>1</v>
      </c>
      <c r="BX1697" s="17">
        <v>0</v>
      </c>
      <c r="BY1697">
        <v>0</v>
      </c>
      <c r="BZ1697">
        <v>0</v>
      </c>
      <c r="CA1697">
        <v>0</v>
      </c>
      <c r="CB1697">
        <v>0</v>
      </c>
      <c r="CC1697" s="17">
        <v>0</v>
      </c>
      <c r="CD1697">
        <v>0</v>
      </c>
      <c r="CE1697">
        <v>0</v>
      </c>
      <c r="CF1697">
        <v>1</v>
      </c>
      <c r="CG1697">
        <v>1</v>
      </c>
      <c r="CH1697">
        <v>0</v>
      </c>
      <c r="CI1697">
        <v>0</v>
      </c>
      <c r="CJ1697">
        <v>0</v>
      </c>
      <c r="CK1697">
        <v>0</v>
      </c>
      <c r="CL1697">
        <v>0</v>
      </c>
      <c r="CM1697">
        <v>0</v>
      </c>
      <c r="CN1697">
        <v>0</v>
      </c>
      <c r="CO1697" s="17">
        <v>0</v>
      </c>
      <c r="CZ1697" s="33" t="s">
        <v>85</v>
      </c>
    </row>
    <row r="1698" spans="1:104" x14ac:dyDescent="0.25">
      <c r="A1698">
        <v>1697</v>
      </c>
      <c r="B1698">
        <v>111</v>
      </c>
      <c r="C1698" s="24" t="s">
        <v>4331</v>
      </c>
      <c r="D1698" s="12">
        <v>5.3</v>
      </c>
      <c r="E1698" s="13">
        <v>0.3</v>
      </c>
      <c r="F1698" s="7">
        <f t="shared" si="435"/>
        <v>17.666666666666668</v>
      </c>
      <c r="G1698" s="7">
        <f t="shared" si="433"/>
        <v>5</v>
      </c>
      <c r="H1698" s="15">
        <f t="shared" si="434"/>
        <v>5.6</v>
      </c>
      <c r="I1698" s="11">
        <f t="shared" si="427"/>
        <v>0.20844828326515091</v>
      </c>
      <c r="J1698" s="32">
        <f t="shared" si="428"/>
        <v>1.1798959430102882E-2</v>
      </c>
      <c r="K1698" s="32">
        <f t="shared" si="429"/>
        <v>84.753236581921229</v>
      </c>
      <c r="L1698" s="8">
        <v>0</v>
      </c>
      <c r="M1698" s="9">
        <v>1</v>
      </c>
      <c r="N1698" s="8">
        <v>0</v>
      </c>
      <c r="O1698" s="9">
        <v>0</v>
      </c>
      <c r="P1698" s="9">
        <v>0</v>
      </c>
      <c r="Q1698" s="9">
        <v>0</v>
      </c>
      <c r="R1698" s="9">
        <v>1</v>
      </c>
      <c r="S1698" s="8">
        <v>6873</v>
      </c>
      <c r="T1698" s="9">
        <v>1</v>
      </c>
      <c r="U1698" s="9">
        <f t="shared" si="422"/>
        <v>6871</v>
      </c>
      <c r="V1698" s="9">
        <f t="shared" si="416"/>
        <v>4</v>
      </c>
      <c r="W1698" s="7">
        <v>4.8049999999999997</v>
      </c>
      <c r="X1698" s="7">
        <v>20.7</v>
      </c>
      <c r="Y1698" s="9">
        <v>1</v>
      </c>
      <c r="Z1698" s="9">
        <v>0</v>
      </c>
      <c r="AA1698" s="9">
        <v>0</v>
      </c>
      <c r="AB1698" s="9">
        <v>0</v>
      </c>
      <c r="AC1698" s="9">
        <v>0</v>
      </c>
      <c r="AD1698" s="29">
        <v>1</v>
      </c>
      <c r="AE1698" s="9">
        <v>0</v>
      </c>
      <c r="AF1698" s="9">
        <v>1</v>
      </c>
      <c r="AG1698" s="29">
        <v>0</v>
      </c>
      <c r="AH1698" s="9">
        <v>0</v>
      </c>
      <c r="AI1698" s="29">
        <v>1</v>
      </c>
      <c r="AJ1698" s="20">
        <v>1972</v>
      </c>
      <c r="AK1698" s="32" t="s">
        <v>98</v>
      </c>
      <c r="AL1698" s="32" t="s">
        <v>98</v>
      </c>
      <c r="AM1698" s="32" t="s">
        <v>98</v>
      </c>
      <c r="AN1698" s="42" t="s">
        <v>98</v>
      </c>
      <c r="AO1698" s="41">
        <v>1</v>
      </c>
      <c r="AP1698" s="17">
        <v>0</v>
      </c>
      <c r="AQ1698">
        <v>1</v>
      </c>
      <c r="AR1698" s="39">
        <v>0</v>
      </c>
      <c r="AS1698" t="s">
        <v>98</v>
      </c>
      <c r="AT1698" s="39" t="s">
        <v>98</v>
      </c>
      <c r="AV1698" s="17"/>
      <c r="AW1698" t="s">
        <v>98</v>
      </c>
      <c r="AX1698" s="17" t="s">
        <v>98</v>
      </c>
      <c r="AY1698" s="17" t="s">
        <v>558</v>
      </c>
      <c r="BF1698" s="17"/>
      <c r="BI1698" s="17"/>
      <c r="BL1698" s="90">
        <f t="shared" si="436"/>
        <v>30.504999999999999</v>
      </c>
      <c r="BM1698">
        <v>1</v>
      </c>
      <c r="BN1698">
        <v>0</v>
      </c>
      <c r="BO1698">
        <v>0</v>
      </c>
      <c r="BP1698">
        <v>0</v>
      </c>
      <c r="BQ1698">
        <v>0</v>
      </c>
      <c r="BR1698">
        <v>0</v>
      </c>
      <c r="BS1698">
        <v>0</v>
      </c>
      <c r="BT1698" s="17">
        <v>0</v>
      </c>
      <c r="BU1698">
        <v>0</v>
      </c>
      <c r="BV1698">
        <v>0</v>
      </c>
      <c r="BW1698">
        <v>1</v>
      </c>
      <c r="BX1698" s="17">
        <v>0</v>
      </c>
      <c r="BY1698">
        <v>0</v>
      </c>
      <c r="BZ1698">
        <v>0</v>
      </c>
      <c r="CA1698">
        <v>0</v>
      </c>
      <c r="CB1698">
        <v>0</v>
      </c>
      <c r="CC1698" s="17">
        <v>0</v>
      </c>
      <c r="CD1698">
        <v>0</v>
      </c>
      <c r="CE1698">
        <v>0</v>
      </c>
      <c r="CF1698">
        <v>0</v>
      </c>
      <c r="CG1698">
        <v>0</v>
      </c>
      <c r="CH1698">
        <v>0</v>
      </c>
      <c r="CI1698">
        <v>0</v>
      </c>
      <c r="CJ1698">
        <v>0</v>
      </c>
      <c r="CK1698">
        <v>0</v>
      </c>
      <c r="CL1698">
        <v>0</v>
      </c>
      <c r="CM1698">
        <v>0</v>
      </c>
      <c r="CN1698">
        <v>0</v>
      </c>
      <c r="CO1698" s="17">
        <v>0</v>
      </c>
      <c r="CZ1698" s="33" t="s">
        <v>85</v>
      </c>
    </row>
    <row r="1699" spans="1:104" x14ac:dyDescent="0.25">
      <c r="A1699">
        <v>1698</v>
      </c>
      <c r="B1699">
        <v>111</v>
      </c>
      <c r="C1699" s="24" t="s">
        <v>4331</v>
      </c>
      <c r="D1699" s="12">
        <v>8.5</v>
      </c>
      <c r="E1699" s="13">
        <v>0.2</v>
      </c>
      <c r="F1699" s="7">
        <f t="shared" si="435"/>
        <v>42.5</v>
      </c>
      <c r="G1699" s="7">
        <f t="shared" si="433"/>
        <v>8.3000000000000007</v>
      </c>
      <c r="H1699" s="15">
        <f t="shared" si="434"/>
        <v>8.6999999999999993</v>
      </c>
      <c r="I1699" s="11">
        <f t="shared" si="427"/>
        <v>0.45629733318860771</v>
      </c>
      <c r="J1699" s="32">
        <f t="shared" si="428"/>
        <v>1.0736407839731947E-2</v>
      </c>
      <c r="K1699" s="32">
        <f t="shared" si="429"/>
        <v>93.14102211163457</v>
      </c>
      <c r="L1699" s="8">
        <v>0</v>
      </c>
      <c r="M1699" s="9">
        <v>1</v>
      </c>
      <c r="N1699" s="8">
        <v>0</v>
      </c>
      <c r="O1699" s="9">
        <v>0</v>
      </c>
      <c r="P1699" s="9">
        <v>0</v>
      </c>
      <c r="Q1699" s="9">
        <v>0</v>
      </c>
      <c r="R1699" s="9">
        <v>1</v>
      </c>
      <c r="S1699" s="8">
        <v>6873</v>
      </c>
      <c r="T1699" s="9">
        <v>3</v>
      </c>
      <c r="U1699" s="9">
        <f t="shared" si="422"/>
        <v>6869</v>
      </c>
      <c r="V1699" s="9">
        <f t="shared" si="416"/>
        <v>4</v>
      </c>
      <c r="W1699" s="7">
        <v>4.8049999999999997</v>
      </c>
      <c r="X1699" s="7">
        <v>20.7</v>
      </c>
      <c r="Y1699" s="9">
        <v>1</v>
      </c>
      <c r="Z1699" s="9">
        <v>0</v>
      </c>
      <c r="AA1699" s="9">
        <v>0</v>
      </c>
      <c r="AB1699" s="9">
        <v>0</v>
      </c>
      <c r="AC1699" s="9">
        <v>0</v>
      </c>
      <c r="AD1699" s="29">
        <v>1</v>
      </c>
      <c r="AE1699" s="9">
        <v>0</v>
      </c>
      <c r="AF1699" s="9">
        <v>1</v>
      </c>
      <c r="AG1699" s="29">
        <v>0</v>
      </c>
      <c r="AH1699" s="9">
        <v>0</v>
      </c>
      <c r="AI1699" s="29">
        <v>1</v>
      </c>
      <c r="AJ1699" s="20">
        <v>1972</v>
      </c>
      <c r="AK1699" s="32" t="s">
        <v>98</v>
      </c>
      <c r="AL1699" s="32" t="s">
        <v>98</v>
      </c>
      <c r="AM1699" s="32" t="s">
        <v>98</v>
      </c>
      <c r="AN1699" s="42" t="s">
        <v>98</v>
      </c>
      <c r="AO1699" s="41">
        <v>1</v>
      </c>
      <c r="AP1699" s="17">
        <v>0</v>
      </c>
      <c r="AQ1699">
        <v>1</v>
      </c>
      <c r="AR1699" s="39">
        <v>0</v>
      </c>
      <c r="AS1699" t="s">
        <v>98</v>
      </c>
      <c r="AT1699" s="39" t="s">
        <v>98</v>
      </c>
      <c r="AV1699" s="17"/>
      <c r="AW1699" t="s">
        <v>98</v>
      </c>
      <c r="AX1699" s="17" t="s">
        <v>98</v>
      </c>
      <c r="AY1699" s="17" t="s">
        <v>558</v>
      </c>
      <c r="BF1699" s="17"/>
      <c r="BI1699" s="17"/>
      <c r="BL1699" s="90">
        <f t="shared" si="436"/>
        <v>30.504999999999999</v>
      </c>
      <c r="BM1699">
        <v>1</v>
      </c>
      <c r="BN1699">
        <v>0</v>
      </c>
      <c r="BO1699">
        <v>0</v>
      </c>
      <c r="BP1699">
        <v>0</v>
      </c>
      <c r="BQ1699">
        <v>0</v>
      </c>
      <c r="BR1699">
        <v>0</v>
      </c>
      <c r="BS1699">
        <v>0</v>
      </c>
      <c r="BT1699" s="17">
        <v>0</v>
      </c>
      <c r="BU1699">
        <v>0</v>
      </c>
      <c r="BV1699">
        <v>0</v>
      </c>
      <c r="BW1699">
        <v>1</v>
      </c>
      <c r="BX1699" s="17">
        <v>0</v>
      </c>
      <c r="BY1699">
        <v>0</v>
      </c>
      <c r="BZ1699">
        <v>0</v>
      </c>
      <c r="CA1699">
        <v>0</v>
      </c>
      <c r="CB1699">
        <v>0</v>
      </c>
      <c r="CC1699" s="17">
        <v>0</v>
      </c>
      <c r="CD1699">
        <v>0</v>
      </c>
      <c r="CE1699">
        <v>0</v>
      </c>
      <c r="CF1699">
        <v>1</v>
      </c>
      <c r="CG1699">
        <v>1</v>
      </c>
      <c r="CH1699">
        <v>0</v>
      </c>
      <c r="CI1699">
        <v>0</v>
      </c>
      <c r="CJ1699">
        <v>0</v>
      </c>
      <c r="CK1699">
        <v>0</v>
      </c>
      <c r="CL1699">
        <v>0</v>
      </c>
      <c r="CM1699">
        <v>0</v>
      </c>
      <c r="CN1699">
        <v>0</v>
      </c>
      <c r="CO1699" s="17">
        <v>0</v>
      </c>
      <c r="CZ1699" s="33" t="s">
        <v>85</v>
      </c>
    </row>
    <row r="1700" spans="1:104" x14ac:dyDescent="0.25">
      <c r="A1700">
        <v>1699</v>
      </c>
      <c r="B1700">
        <v>112</v>
      </c>
      <c r="C1700" s="24" t="s">
        <v>4334</v>
      </c>
      <c r="D1700" s="12">
        <v>6.32</v>
      </c>
      <c r="E1700" s="13">
        <v>0.03</v>
      </c>
      <c r="F1700" s="7">
        <f t="shared" si="435"/>
        <v>210.66666666666669</v>
      </c>
      <c r="G1700" s="7">
        <f t="shared" si="433"/>
        <v>6.29</v>
      </c>
      <c r="H1700" s="15">
        <f t="shared" si="434"/>
        <v>6.3500000000000005</v>
      </c>
      <c r="I1700" s="11">
        <f t="shared" si="427"/>
        <v>0.34453513264747504</v>
      </c>
      <c r="J1700" s="32">
        <f t="shared" si="428"/>
        <v>1.6354515790228243E-3</v>
      </c>
      <c r="K1700" s="32">
        <f t="shared" si="429"/>
        <v>611.45191507136883</v>
      </c>
      <c r="L1700" s="8">
        <v>1</v>
      </c>
      <c r="M1700" s="9">
        <v>0</v>
      </c>
      <c r="N1700" s="8">
        <v>0</v>
      </c>
      <c r="O1700" s="9">
        <v>0</v>
      </c>
      <c r="P1700" s="9">
        <v>0</v>
      </c>
      <c r="Q1700" s="9">
        <v>1</v>
      </c>
      <c r="R1700" s="9">
        <v>0</v>
      </c>
      <c r="S1700" s="8">
        <v>329509</v>
      </c>
      <c r="T1700" s="9">
        <v>15</v>
      </c>
      <c r="U1700" s="9">
        <f t="shared" si="422"/>
        <v>329493</v>
      </c>
      <c r="V1700" s="9">
        <f t="shared" si="416"/>
        <v>24</v>
      </c>
      <c r="W1700" s="7">
        <v>13.56</v>
      </c>
      <c r="X1700" s="7">
        <f t="shared" ref="X1700" si="437">BL1700-W1700-6</f>
        <v>25.439999999999998</v>
      </c>
      <c r="Y1700" s="9">
        <v>1</v>
      </c>
      <c r="Z1700" s="9">
        <v>0</v>
      </c>
      <c r="AA1700" s="9">
        <v>0</v>
      </c>
      <c r="AB1700" s="9">
        <v>1</v>
      </c>
      <c r="AC1700" s="9">
        <v>0</v>
      </c>
      <c r="AD1700" s="29">
        <v>0</v>
      </c>
      <c r="AE1700" s="9">
        <v>0</v>
      </c>
      <c r="AF1700" s="9">
        <v>0</v>
      </c>
      <c r="AG1700" s="29">
        <v>1</v>
      </c>
      <c r="AH1700" s="9">
        <v>1</v>
      </c>
      <c r="AI1700" s="29">
        <v>0</v>
      </c>
      <c r="AJ1700" s="20">
        <v>1980</v>
      </c>
      <c r="AK1700" s="32">
        <f t="shared" ref="AK1700:AL1715" si="438">(1-$AM1700-$AN1700)/2</f>
        <v>0.11499999999999999</v>
      </c>
      <c r="AL1700" s="32">
        <f t="shared" si="438"/>
        <v>0.11499999999999999</v>
      </c>
      <c r="AM1700" s="32">
        <f t="shared" ref="AM1700" si="439">0.77-AN1700</f>
        <v>0.53</v>
      </c>
      <c r="AN1700" s="42">
        <v>0.24</v>
      </c>
      <c r="AO1700" s="41" t="s">
        <v>98</v>
      </c>
      <c r="AP1700" s="17" t="s">
        <v>98</v>
      </c>
      <c r="AQ1700">
        <v>1</v>
      </c>
      <c r="AR1700" s="39">
        <v>0</v>
      </c>
      <c r="AS1700" t="s">
        <v>98</v>
      </c>
      <c r="AT1700" s="39" t="s">
        <v>98</v>
      </c>
      <c r="AV1700" s="17"/>
      <c r="AW1700" t="s">
        <v>98</v>
      </c>
      <c r="AX1700" s="17" t="s">
        <v>98</v>
      </c>
      <c r="AY1700" s="17" t="s">
        <v>233</v>
      </c>
      <c r="BF1700" s="17"/>
      <c r="BI1700" s="17"/>
      <c r="BL1700" s="24">
        <v>45</v>
      </c>
      <c r="BM1700">
        <v>1</v>
      </c>
      <c r="BN1700">
        <v>0</v>
      </c>
      <c r="BO1700">
        <v>0</v>
      </c>
      <c r="BP1700">
        <v>0</v>
      </c>
      <c r="BQ1700">
        <v>0</v>
      </c>
      <c r="BR1700">
        <v>0</v>
      </c>
      <c r="BS1700">
        <v>0</v>
      </c>
      <c r="BT1700" s="17">
        <v>0</v>
      </c>
      <c r="BU1700">
        <v>0</v>
      </c>
      <c r="BV1700">
        <v>0</v>
      </c>
      <c r="BW1700">
        <v>0</v>
      </c>
      <c r="BX1700" s="17">
        <v>1</v>
      </c>
      <c r="BY1700">
        <v>0</v>
      </c>
      <c r="BZ1700">
        <v>0</v>
      </c>
      <c r="CA1700">
        <v>0</v>
      </c>
      <c r="CB1700">
        <v>0</v>
      </c>
      <c r="CC1700" s="17">
        <v>0</v>
      </c>
      <c r="CD1700">
        <v>0</v>
      </c>
      <c r="CE1700">
        <v>0</v>
      </c>
      <c r="CF1700">
        <v>0</v>
      </c>
      <c r="CG1700">
        <v>0</v>
      </c>
      <c r="CH1700">
        <v>1</v>
      </c>
      <c r="CI1700">
        <v>0</v>
      </c>
      <c r="CJ1700">
        <v>0</v>
      </c>
      <c r="CK1700">
        <v>1</v>
      </c>
      <c r="CL1700">
        <v>0</v>
      </c>
      <c r="CM1700">
        <v>0</v>
      </c>
      <c r="CN1700">
        <v>1</v>
      </c>
      <c r="CO1700" s="17">
        <v>1</v>
      </c>
      <c r="CZ1700" s="33" t="s">
        <v>85</v>
      </c>
    </row>
    <row r="1701" spans="1:104" x14ac:dyDescent="0.25">
      <c r="A1701">
        <v>1700</v>
      </c>
      <c r="B1701">
        <v>112</v>
      </c>
      <c r="C1701" s="24" t="s">
        <v>4334</v>
      </c>
      <c r="D1701" s="12">
        <v>9.9</v>
      </c>
      <c r="E1701" s="13">
        <v>2.0699999999999998</v>
      </c>
      <c r="F1701" s="7">
        <f t="shared" si="435"/>
        <v>4.7826086956521747</v>
      </c>
      <c r="G1701" s="7">
        <f t="shared" si="433"/>
        <v>7.83</v>
      </c>
      <c r="H1701" s="15">
        <f t="shared" si="434"/>
        <v>11.97</v>
      </c>
      <c r="I1701" s="11">
        <f t="shared" si="427"/>
        <v>8.3315667684673838E-3</v>
      </c>
      <c r="J1701" s="32">
        <f t="shared" si="428"/>
        <v>1.7420548697704525E-3</v>
      </c>
      <c r="K1701" s="32">
        <f t="shared" si="429"/>
        <v>574.03473182895107</v>
      </c>
      <c r="L1701" s="8">
        <v>1</v>
      </c>
      <c r="M1701" s="9">
        <v>0</v>
      </c>
      <c r="N1701" s="8">
        <v>0</v>
      </c>
      <c r="O1701" s="9">
        <v>0</v>
      </c>
      <c r="P1701" s="9">
        <v>0</v>
      </c>
      <c r="Q1701" s="9">
        <v>1</v>
      </c>
      <c r="R1701" s="9">
        <v>0</v>
      </c>
      <c r="S1701" s="8">
        <v>329509</v>
      </c>
      <c r="T1701" s="9">
        <v>15</v>
      </c>
      <c r="U1701" s="9">
        <f t="shared" si="422"/>
        <v>329493</v>
      </c>
      <c r="V1701" s="9">
        <f t="shared" si="416"/>
        <v>24</v>
      </c>
      <c r="W1701" s="7">
        <v>13.56</v>
      </c>
      <c r="X1701" s="7">
        <f t="shared" ref="X1701:X1724" si="440">BL1701-W1701-6</f>
        <v>25.439999999999998</v>
      </c>
      <c r="Y1701" s="9">
        <v>1</v>
      </c>
      <c r="Z1701" s="9">
        <v>0</v>
      </c>
      <c r="AA1701" s="9">
        <v>0</v>
      </c>
      <c r="AB1701" s="9">
        <v>1</v>
      </c>
      <c r="AC1701" s="9">
        <v>0</v>
      </c>
      <c r="AD1701" s="29">
        <v>0</v>
      </c>
      <c r="AE1701" s="9">
        <v>0</v>
      </c>
      <c r="AF1701" s="9">
        <v>0</v>
      </c>
      <c r="AG1701" s="29">
        <v>1</v>
      </c>
      <c r="AH1701" s="9">
        <v>1</v>
      </c>
      <c r="AI1701" s="29">
        <v>0</v>
      </c>
      <c r="AJ1701" s="20">
        <v>1980</v>
      </c>
      <c r="AK1701" s="32">
        <f t="shared" si="438"/>
        <v>0.11499999999999999</v>
      </c>
      <c r="AL1701" s="32">
        <f t="shared" si="438"/>
        <v>0.11499999999999999</v>
      </c>
      <c r="AM1701" s="32">
        <f t="shared" ref="AM1701:AM1723" si="441">0.77-AN1701</f>
        <v>0.53</v>
      </c>
      <c r="AN1701" s="42">
        <v>0.24</v>
      </c>
      <c r="AO1701" s="41" t="s">
        <v>98</v>
      </c>
      <c r="AP1701" s="17" t="s">
        <v>98</v>
      </c>
      <c r="AQ1701">
        <v>1</v>
      </c>
      <c r="AR1701" s="39">
        <v>0</v>
      </c>
      <c r="AS1701" t="s">
        <v>98</v>
      </c>
      <c r="AT1701" s="39" t="s">
        <v>98</v>
      </c>
      <c r="AV1701" s="17"/>
      <c r="AW1701" t="s">
        <v>98</v>
      </c>
      <c r="AX1701" s="17" t="s">
        <v>98</v>
      </c>
      <c r="AY1701" s="17" t="s">
        <v>233</v>
      </c>
      <c r="BF1701" s="17"/>
      <c r="BI1701" s="17"/>
      <c r="BL1701" s="24">
        <v>45</v>
      </c>
      <c r="BM1701">
        <v>0</v>
      </c>
      <c r="BN1701">
        <v>0</v>
      </c>
      <c r="BO1701">
        <v>0</v>
      </c>
      <c r="BP1701">
        <v>0</v>
      </c>
      <c r="BQ1701">
        <v>1</v>
      </c>
      <c r="BR1701">
        <v>0</v>
      </c>
      <c r="BS1701">
        <v>0</v>
      </c>
      <c r="BT1701" s="17">
        <v>0</v>
      </c>
      <c r="BU1701">
        <v>0</v>
      </c>
      <c r="BV1701">
        <v>0</v>
      </c>
      <c r="BW1701">
        <v>0</v>
      </c>
      <c r="BX1701" s="17">
        <v>1</v>
      </c>
      <c r="BY1701">
        <v>0</v>
      </c>
      <c r="BZ1701">
        <v>0</v>
      </c>
      <c r="CA1701">
        <v>0</v>
      </c>
      <c r="CB1701">
        <v>0</v>
      </c>
      <c r="CC1701" s="17">
        <v>1</v>
      </c>
      <c r="CD1701">
        <v>0</v>
      </c>
      <c r="CE1701">
        <v>0</v>
      </c>
      <c r="CF1701">
        <v>0</v>
      </c>
      <c r="CG1701">
        <v>0</v>
      </c>
      <c r="CH1701">
        <v>1</v>
      </c>
      <c r="CI1701">
        <v>0</v>
      </c>
      <c r="CJ1701">
        <v>0</v>
      </c>
      <c r="CK1701">
        <v>1</v>
      </c>
      <c r="CL1701">
        <v>0</v>
      </c>
      <c r="CM1701">
        <v>0</v>
      </c>
      <c r="CN1701">
        <v>1</v>
      </c>
      <c r="CO1701" s="17">
        <v>1</v>
      </c>
      <c r="CZ1701" s="33" t="s">
        <v>85</v>
      </c>
    </row>
    <row r="1702" spans="1:104" x14ac:dyDescent="0.25">
      <c r="A1702">
        <v>1701</v>
      </c>
      <c r="B1702">
        <v>112</v>
      </c>
      <c r="C1702" s="24" t="s">
        <v>4334</v>
      </c>
      <c r="D1702" s="12">
        <v>9.99</v>
      </c>
      <c r="E1702" s="13">
        <v>2.1</v>
      </c>
      <c r="F1702" s="7">
        <f t="shared" si="435"/>
        <v>4.7571428571428571</v>
      </c>
      <c r="G1702" s="7">
        <f t="shared" si="433"/>
        <v>7.8900000000000006</v>
      </c>
      <c r="H1702" s="15">
        <f t="shared" si="434"/>
        <v>12.09</v>
      </c>
      <c r="I1702" s="11">
        <f t="shared" si="427"/>
        <v>8.2872069353792585E-3</v>
      </c>
      <c r="J1702" s="32">
        <f t="shared" si="428"/>
        <v>1.7420555119415859E-3</v>
      </c>
      <c r="K1702" s="32">
        <f t="shared" si="429"/>
        <v>574.0345202234472</v>
      </c>
      <c r="L1702" s="8">
        <v>1</v>
      </c>
      <c r="M1702" s="9">
        <v>0</v>
      </c>
      <c r="N1702" s="8">
        <v>0</v>
      </c>
      <c r="O1702" s="9">
        <v>0</v>
      </c>
      <c r="P1702" s="9">
        <v>0</v>
      </c>
      <c r="Q1702" s="9">
        <v>1</v>
      </c>
      <c r="R1702" s="9">
        <v>0</v>
      </c>
      <c r="S1702" s="8">
        <v>329509</v>
      </c>
      <c r="T1702" s="9">
        <v>15</v>
      </c>
      <c r="U1702" s="9">
        <f t="shared" si="422"/>
        <v>329493</v>
      </c>
      <c r="V1702" s="9">
        <f t="shared" si="416"/>
        <v>24</v>
      </c>
      <c r="W1702" s="7">
        <v>13.56</v>
      </c>
      <c r="X1702" s="7">
        <f t="shared" si="440"/>
        <v>25.439999999999998</v>
      </c>
      <c r="Y1702" s="9">
        <v>1</v>
      </c>
      <c r="Z1702" s="9">
        <v>0</v>
      </c>
      <c r="AA1702" s="9">
        <v>0</v>
      </c>
      <c r="AB1702" s="9">
        <v>1</v>
      </c>
      <c r="AC1702" s="9">
        <v>0</v>
      </c>
      <c r="AD1702" s="29">
        <v>0</v>
      </c>
      <c r="AE1702" s="9">
        <v>0</v>
      </c>
      <c r="AF1702" s="9">
        <v>0</v>
      </c>
      <c r="AG1702" s="29">
        <v>1</v>
      </c>
      <c r="AH1702" s="9">
        <v>1</v>
      </c>
      <c r="AI1702" s="29">
        <v>0</v>
      </c>
      <c r="AJ1702" s="20">
        <v>1980</v>
      </c>
      <c r="AK1702" s="32">
        <f t="shared" si="438"/>
        <v>0.11499999999999999</v>
      </c>
      <c r="AL1702" s="32">
        <f t="shared" si="438"/>
        <v>0.11499999999999999</v>
      </c>
      <c r="AM1702" s="32">
        <f t="shared" si="441"/>
        <v>0.53</v>
      </c>
      <c r="AN1702" s="42">
        <v>0.24</v>
      </c>
      <c r="AO1702" s="41" t="s">
        <v>98</v>
      </c>
      <c r="AP1702" s="17" t="s">
        <v>98</v>
      </c>
      <c r="AQ1702">
        <v>1</v>
      </c>
      <c r="AR1702" s="39">
        <v>0</v>
      </c>
      <c r="AS1702" t="s">
        <v>98</v>
      </c>
      <c r="AT1702" s="39" t="s">
        <v>98</v>
      </c>
      <c r="AV1702" s="17"/>
      <c r="AW1702" t="s">
        <v>98</v>
      </c>
      <c r="AX1702" s="17" t="s">
        <v>98</v>
      </c>
      <c r="AY1702" s="17" t="s">
        <v>233</v>
      </c>
      <c r="BF1702" s="17"/>
      <c r="BI1702" s="17"/>
      <c r="BL1702" s="24">
        <v>45</v>
      </c>
      <c r="BM1702">
        <v>0</v>
      </c>
      <c r="BN1702">
        <v>0</v>
      </c>
      <c r="BO1702">
        <v>0</v>
      </c>
      <c r="BP1702">
        <v>0</v>
      </c>
      <c r="BQ1702">
        <v>1</v>
      </c>
      <c r="BR1702">
        <v>0</v>
      </c>
      <c r="BS1702">
        <v>0</v>
      </c>
      <c r="BT1702" s="17">
        <v>0</v>
      </c>
      <c r="BU1702">
        <v>0</v>
      </c>
      <c r="BV1702">
        <v>0</v>
      </c>
      <c r="BW1702">
        <v>0</v>
      </c>
      <c r="BX1702" s="17">
        <v>1</v>
      </c>
      <c r="BY1702">
        <v>0</v>
      </c>
      <c r="BZ1702">
        <v>0</v>
      </c>
      <c r="CA1702">
        <v>0</v>
      </c>
      <c r="CB1702">
        <v>0</v>
      </c>
      <c r="CC1702" s="17">
        <v>1</v>
      </c>
      <c r="CD1702">
        <v>0</v>
      </c>
      <c r="CE1702">
        <v>0</v>
      </c>
      <c r="CF1702">
        <v>0</v>
      </c>
      <c r="CG1702">
        <v>0</v>
      </c>
      <c r="CH1702">
        <v>1</v>
      </c>
      <c r="CI1702">
        <v>0</v>
      </c>
      <c r="CJ1702">
        <v>0</v>
      </c>
      <c r="CK1702">
        <v>1</v>
      </c>
      <c r="CL1702">
        <v>0</v>
      </c>
      <c r="CM1702">
        <v>0</v>
      </c>
      <c r="CN1702">
        <v>1</v>
      </c>
      <c r="CO1702" s="17">
        <v>1</v>
      </c>
      <c r="CZ1702" s="33" t="s">
        <v>85</v>
      </c>
    </row>
    <row r="1703" spans="1:104" x14ac:dyDescent="0.25">
      <c r="A1703">
        <v>1702</v>
      </c>
      <c r="B1703">
        <v>112</v>
      </c>
      <c r="C1703" s="24" t="s">
        <v>4334</v>
      </c>
      <c r="D1703" s="12">
        <v>6.32</v>
      </c>
      <c r="E1703" s="13">
        <v>0.03</v>
      </c>
      <c r="F1703" s="7">
        <f t="shared" si="435"/>
        <v>210.66666666666669</v>
      </c>
      <c r="G1703" s="7">
        <f t="shared" si="433"/>
        <v>6.29</v>
      </c>
      <c r="H1703" s="15">
        <f t="shared" si="434"/>
        <v>6.3500000000000005</v>
      </c>
      <c r="I1703" s="11">
        <f t="shared" si="427"/>
        <v>0.34453513264747504</v>
      </c>
      <c r="J1703" s="32">
        <f t="shared" si="428"/>
        <v>1.6354515790228243E-3</v>
      </c>
      <c r="K1703" s="32">
        <f t="shared" si="429"/>
        <v>611.45191507136883</v>
      </c>
      <c r="L1703" s="8">
        <v>1</v>
      </c>
      <c r="M1703" s="9">
        <v>0</v>
      </c>
      <c r="N1703" s="8">
        <v>0</v>
      </c>
      <c r="O1703" s="9">
        <v>0</v>
      </c>
      <c r="P1703" s="9">
        <v>0</v>
      </c>
      <c r="Q1703" s="9">
        <v>1</v>
      </c>
      <c r="R1703" s="9">
        <v>0</v>
      </c>
      <c r="S1703" s="8">
        <v>329509</v>
      </c>
      <c r="T1703" s="9">
        <v>15</v>
      </c>
      <c r="U1703" s="9">
        <f t="shared" si="422"/>
        <v>329493</v>
      </c>
      <c r="V1703" s="9">
        <f t="shared" si="416"/>
        <v>24</v>
      </c>
      <c r="W1703" s="7">
        <v>13.56</v>
      </c>
      <c r="X1703" s="7">
        <f t="shared" si="440"/>
        <v>25.439999999999998</v>
      </c>
      <c r="Y1703" s="9">
        <v>1</v>
      </c>
      <c r="Z1703" s="9">
        <v>0</v>
      </c>
      <c r="AA1703" s="9">
        <v>0</v>
      </c>
      <c r="AB1703" s="9">
        <v>1</v>
      </c>
      <c r="AC1703" s="9">
        <v>0</v>
      </c>
      <c r="AD1703" s="29">
        <v>0</v>
      </c>
      <c r="AE1703" s="9">
        <v>0</v>
      </c>
      <c r="AF1703" s="9">
        <v>0</v>
      </c>
      <c r="AG1703" s="29">
        <v>1</v>
      </c>
      <c r="AH1703" s="9">
        <v>1</v>
      </c>
      <c r="AI1703" s="29">
        <v>0</v>
      </c>
      <c r="AJ1703" s="20">
        <v>1980</v>
      </c>
      <c r="AK1703" s="32">
        <f t="shared" si="438"/>
        <v>0.11499999999999999</v>
      </c>
      <c r="AL1703" s="32">
        <f t="shared" si="438"/>
        <v>0.11499999999999999</v>
      </c>
      <c r="AM1703" s="32">
        <f t="shared" si="441"/>
        <v>0.53</v>
      </c>
      <c r="AN1703" s="42">
        <v>0.24</v>
      </c>
      <c r="AO1703" s="41" t="s">
        <v>98</v>
      </c>
      <c r="AP1703" s="17" t="s">
        <v>98</v>
      </c>
      <c r="AQ1703">
        <v>1</v>
      </c>
      <c r="AR1703" s="39">
        <v>0</v>
      </c>
      <c r="AS1703" t="s">
        <v>98</v>
      </c>
      <c r="AT1703" s="39" t="s">
        <v>98</v>
      </c>
      <c r="AV1703" s="17"/>
      <c r="AW1703" t="s">
        <v>98</v>
      </c>
      <c r="AX1703" s="17" t="s">
        <v>98</v>
      </c>
      <c r="AY1703" s="17" t="s">
        <v>233</v>
      </c>
      <c r="BF1703" s="17"/>
      <c r="BI1703" s="17"/>
      <c r="BL1703" s="24">
        <v>45</v>
      </c>
      <c r="BM1703">
        <v>1</v>
      </c>
      <c r="BN1703">
        <v>0</v>
      </c>
      <c r="BO1703">
        <v>0</v>
      </c>
      <c r="BP1703">
        <v>0</v>
      </c>
      <c r="BQ1703">
        <v>0</v>
      </c>
      <c r="BR1703">
        <v>0</v>
      </c>
      <c r="BS1703">
        <v>0</v>
      </c>
      <c r="BT1703" s="17">
        <v>0</v>
      </c>
      <c r="BU1703">
        <v>0</v>
      </c>
      <c r="BV1703">
        <v>0</v>
      </c>
      <c r="BW1703">
        <v>0</v>
      </c>
      <c r="BX1703" s="17">
        <v>1</v>
      </c>
      <c r="BY1703">
        <v>0</v>
      </c>
      <c r="BZ1703">
        <v>0</v>
      </c>
      <c r="CA1703">
        <v>0</v>
      </c>
      <c r="CB1703">
        <v>0</v>
      </c>
      <c r="CC1703" s="17">
        <v>0</v>
      </c>
      <c r="CD1703">
        <v>0</v>
      </c>
      <c r="CE1703">
        <v>0</v>
      </c>
      <c r="CF1703">
        <v>0</v>
      </c>
      <c r="CG1703">
        <v>0</v>
      </c>
      <c r="CH1703">
        <v>1</v>
      </c>
      <c r="CI1703">
        <v>0</v>
      </c>
      <c r="CJ1703">
        <v>0</v>
      </c>
      <c r="CK1703">
        <v>1</v>
      </c>
      <c r="CL1703">
        <v>0</v>
      </c>
      <c r="CM1703">
        <v>0</v>
      </c>
      <c r="CN1703">
        <v>1</v>
      </c>
      <c r="CO1703" s="17">
        <v>1</v>
      </c>
      <c r="CZ1703" s="33" t="s">
        <v>85</v>
      </c>
    </row>
    <row r="1704" spans="1:104" x14ac:dyDescent="0.25">
      <c r="A1704">
        <v>1703</v>
      </c>
      <c r="B1704">
        <v>112</v>
      </c>
      <c r="C1704" s="24" t="s">
        <v>4334</v>
      </c>
      <c r="D1704" s="12">
        <v>8.06</v>
      </c>
      <c r="E1704" s="13">
        <v>1.64</v>
      </c>
      <c r="F1704" s="7">
        <f t="shared" si="435"/>
        <v>4.9146341463414638</v>
      </c>
      <c r="G1704" s="7">
        <f t="shared" si="433"/>
        <v>6.4200000000000008</v>
      </c>
      <c r="H1704" s="15">
        <f t="shared" si="434"/>
        <v>9.7000000000000011</v>
      </c>
      <c r="I1704" s="11">
        <f t="shared" si="427"/>
        <v>8.5615457155109615E-3</v>
      </c>
      <c r="J1704" s="32">
        <f t="shared" si="428"/>
        <v>1.7420514855382102E-3</v>
      </c>
      <c r="K1704" s="32">
        <f t="shared" si="429"/>
        <v>574.03584698936038</v>
      </c>
      <c r="L1704" s="8">
        <v>1</v>
      </c>
      <c r="M1704" s="9">
        <v>0</v>
      </c>
      <c r="N1704" s="8">
        <v>0</v>
      </c>
      <c r="O1704" s="9">
        <v>0</v>
      </c>
      <c r="P1704" s="9">
        <v>0</v>
      </c>
      <c r="Q1704" s="9">
        <v>1</v>
      </c>
      <c r="R1704" s="9">
        <v>0</v>
      </c>
      <c r="S1704" s="8">
        <v>329509</v>
      </c>
      <c r="T1704" s="9">
        <v>15</v>
      </c>
      <c r="U1704" s="9">
        <f t="shared" si="422"/>
        <v>329493</v>
      </c>
      <c r="V1704" s="9">
        <f t="shared" si="416"/>
        <v>24</v>
      </c>
      <c r="W1704" s="7">
        <v>13.56</v>
      </c>
      <c r="X1704" s="7">
        <f t="shared" si="440"/>
        <v>25.439999999999998</v>
      </c>
      <c r="Y1704" s="9">
        <v>1</v>
      </c>
      <c r="Z1704" s="9">
        <v>0</v>
      </c>
      <c r="AA1704" s="9">
        <v>0</v>
      </c>
      <c r="AB1704" s="9">
        <v>1</v>
      </c>
      <c r="AC1704" s="9">
        <v>0</v>
      </c>
      <c r="AD1704" s="29">
        <v>0</v>
      </c>
      <c r="AE1704" s="9">
        <v>0</v>
      </c>
      <c r="AF1704" s="9">
        <v>0</v>
      </c>
      <c r="AG1704" s="29">
        <v>1</v>
      </c>
      <c r="AH1704" s="9">
        <v>1</v>
      </c>
      <c r="AI1704" s="29">
        <v>0</v>
      </c>
      <c r="AJ1704" s="20">
        <v>1980</v>
      </c>
      <c r="AK1704" s="32">
        <f t="shared" si="438"/>
        <v>0.11499999999999999</v>
      </c>
      <c r="AL1704" s="32">
        <f t="shared" si="438"/>
        <v>0.11499999999999999</v>
      </c>
      <c r="AM1704" s="32">
        <f t="shared" si="441"/>
        <v>0.53</v>
      </c>
      <c r="AN1704" s="42">
        <v>0.24</v>
      </c>
      <c r="AO1704" s="41" t="s">
        <v>98</v>
      </c>
      <c r="AP1704" s="17" t="s">
        <v>98</v>
      </c>
      <c r="AQ1704">
        <v>1</v>
      </c>
      <c r="AR1704" s="39">
        <v>0</v>
      </c>
      <c r="AS1704" t="s">
        <v>98</v>
      </c>
      <c r="AT1704" s="39" t="s">
        <v>98</v>
      </c>
      <c r="AV1704" s="17"/>
      <c r="AW1704" t="s">
        <v>98</v>
      </c>
      <c r="AX1704" s="17" t="s">
        <v>98</v>
      </c>
      <c r="AY1704" s="17" t="s">
        <v>233</v>
      </c>
      <c r="BF1704" s="17"/>
      <c r="BI1704" s="17"/>
      <c r="BL1704" s="24">
        <v>45</v>
      </c>
      <c r="BM1704">
        <v>0</v>
      </c>
      <c r="BN1704">
        <v>0</v>
      </c>
      <c r="BO1704">
        <v>0</v>
      </c>
      <c r="BP1704">
        <v>0</v>
      </c>
      <c r="BQ1704">
        <v>1</v>
      </c>
      <c r="BR1704">
        <v>0</v>
      </c>
      <c r="BS1704">
        <v>0</v>
      </c>
      <c r="BT1704" s="17">
        <v>0</v>
      </c>
      <c r="BU1704">
        <v>0</v>
      </c>
      <c r="BV1704">
        <v>0</v>
      </c>
      <c r="BW1704">
        <v>0</v>
      </c>
      <c r="BX1704" s="17">
        <v>1</v>
      </c>
      <c r="BY1704">
        <v>0</v>
      </c>
      <c r="BZ1704">
        <v>0</v>
      </c>
      <c r="CA1704">
        <v>0</v>
      </c>
      <c r="CB1704">
        <v>0</v>
      </c>
      <c r="CC1704" s="17">
        <v>1</v>
      </c>
      <c r="CD1704">
        <v>0</v>
      </c>
      <c r="CE1704">
        <v>0</v>
      </c>
      <c r="CF1704">
        <v>0</v>
      </c>
      <c r="CG1704">
        <v>0</v>
      </c>
      <c r="CH1704">
        <v>1</v>
      </c>
      <c r="CI1704">
        <v>0</v>
      </c>
      <c r="CJ1704">
        <v>0</v>
      </c>
      <c r="CK1704">
        <v>1</v>
      </c>
      <c r="CL1704">
        <v>0</v>
      </c>
      <c r="CM1704">
        <v>0</v>
      </c>
      <c r="CN1704">
        <v>1</v>
      </c>
      <c r="CO1704" s="17">
        <v>1</v>
      </c>
      <c r="CZ1704" s="33" t="s">
        <v>85</v>
      </c>
    </row>
    <row r="1705" spans="1:104" x14ac:dyDescent="0.25">
      <c r="A1705">
        <v>1704</v>
      </c>
      <c r="B1705">
        <v>112</v>
      </c>
      <c r="C1705" s="24" t="s">
        <v>4334</v>
      </c>
      <c r="D1705" s="12">
        <v>8.3800000000000008</v>
      </c>
      <c r="E1705" s="13">
        <v>1.79</v>
      </c>
      <c r="F1705" s="7">
        <f t="shared" si="435"/>
        <v>4.6815642458100566</v>
      </c>
      <c r="G1705" s="7">
        <f t="shared" si="433"/>
        <v>6.5900000000000007</v>
      </c>
      <c r="H1705" s="15">
        <f t="shared" si="434"/>
        <v>10.170000000000002</v>
      </c>
      <c r="I1705" s="11">
        <f t="shared" si="427"/>
        <v>8.155553626856207E-3</v>
      </c>
      <c r="J1705" s="32">
        <f t="shared" si="428"/>
        <v>1.7420573976220295E-3</v>
      </c>
      <c r="K1705" s="32">
        <f t="shared" si="429"/>
        <v>574.03389886293974</v>
      </c>
      <c r="L1705" s="8">
        <v>1</v>
      </c>
      <c r="M1705" s="9">
        <v>0</v>
      </c>
      <c r="N1705" s="8">
        <v>0</v>
      </c>
      <c r="O1705" s="9">
        <v>0</v>
      </c>
      <c r="P1705" s="9">
        <v>0</v>
      </c>
      <c r="Q1705" s="9">
        <v>1</v>
      </c>
      <c r="R1705" s="9">
        <v>0</v>
      </c>
      <c r="S1705" s="8">
        <v>329509</v>
      </c>
      <c r="T1705" s="9">
        <v>15</v>
      </c>
      <c r="U1705" s="9">
        <f t="shared" si="422"/>
        <v>329493</v>
      </c>
      <c r="V1705" s="9">
        <f t="shared" si="416"/>
        <v>24</v>
      </c>
      <c r="W1705" s="7">
        <v>13.56</v>
      </c>
      <c r="X1705" s="7">
        <f t="shared" si="440"/>
        <v>25.439999999999998</v>
      </c>
      <c r="Y1705" s="9">
        <v>1</v>
      </c>
      <c r="Z1705" s="9">
        <v>0</v>
      </c>
      <c r="AA1705" s="9">
        <v>0</v>
      </c>
      <c r="AB1705" s="9">
        <v>1</v>
      </c>
      <c r="AC1705" s="9">
        <v>0</v>
      </c>
      <c r="AD1705" s="29">
        <v>0</v>
      </c>
      <c r="AE1705" s="9">
        <v>0</v>
      </c>
      <c r="AF1705" s="9">
        <v>0</v>
      </c>
      <c r="AG1705" s="29">
        <v>1</v>
      </c>
      <c r="AH1705" s="9">
        <v>1</v>
      </c>
      <c r="AI1705" s="29">
        <v>0</v>
      </c>
      <c r="AJ1705" s="20">
        <v>1980</v>
      </c>
      <c r="AK1705" s="32">
        <f t="shared" si="438"/>
        <v>0.11499999999999999</v>
      </c>
      <c r="AL1705" s="32">
        <f t="shared" si="438"/>
        <v>0.11499999999999999</v>
      </c>
      <c r="AM1705" s="32">
        <f t="shared" si="441"/>
        <v>0.53</v>
      </c>
      <c r="AN1705" s="42">
        <v>0.24</v>
      </c>
      <c r="AO1705" s="41" t="s">
        <v>98</v>
      </c>
      <c r="AP1705" s="17" t="s">
        <v>98</v>
      </c>
      <c r="AQ1705">
        <v>1</v>
      </c>
      <c r="AR1705" s="39">
        <v>0</v>
      </c>
      <c r="AS1705" t="s">
        <v>98</v>
      </c>
      <c r="AT1705" s="39" t="s">
        <v>98</v>
      </c>
      <c r="AV1705" s="17"/>
      <c r="AW1705" t="s">
        <v>98</v>
      </c>
      <c r="AX1705" s="17" t="s">
        <v>98</v>
      </c>
      <c r="AY1705" s="17" t="s">
        <v>233</v>
      </c>
      <c r="BF1705" s="17"/>
      <c r="BI1705" s="17"/>
      <c r="BL1705" s="24">
        <v>45</v>
      </c>
      <c r="BM1705">
        <v>0</v>
      </c>
      <c r="BN1705">
        <v>0</v>
      </c>
      <c r="BO1705">
        <v>0</v>
      </c>
      <c r="BP1705">
        <v>0</v>
      </c>
      <c r="BQ1705">
        <v>1</v>
      </c>
      <c r="BR1705">
        <v>0</v>
      </c>
      <c r="BS1705">
        <v>0</v>
      </c>
      <c r="BT1705" s="17">
        <v>0</v>
      </c>
      <c r="BU1705">
        <v>0</v>
      </c>
      <c r="BV1705">
        <v>0</v>
      </c>
      <c r="BW1705">
        <v>0</v>
      </c>
      <c r="BX1705" s="17">
        <v>1</v>
      </c>
      <c r="BY1705">
        <v>0</v>
      </c>
      <c r="BZ1705">
        <v>0</v>
      </c>
      <c r="CA1705">
        <v>0</v>
      </c>
      <c r="CB1705">
        <v>0</v>
      </c>
      <c r="CC1705" s="17">
        <v>1</v>
      </c>
      <c r="CD1705">
        <v>0</v>
      </c>
      <c r="CE1705">
        <v>0</v>
      </c>
      <c r="CF1705">
        <v>0</v>
      </c>
      <c r="CG1705">
        <v>0</v>
      </c>
      <c r="CH1705">
        <v>1</v>
      </c>
      <c r="CI1705">
        <v>0</v>
      </c>
      <c r="CJ1705">
        <v>0</v>
      </c>
      <c r="CK1705">
        <v>1</v>
      </c>
      <c r="CL1705">
        <v>0</v>
      </c>
      <c r="CM1705">
        <v>0</v>
      </c>
      <c r="CN1705">
        <v>1</v>
      </c>
      <c r="CO1705" s="17">
        <v>1</v>
      </c>
      <c r="CZ1705" s="33" t="s">
        <v>85</v>
      </c>
    </row>
    <row r="1706" spans="1:104" x14ac:dyDescent="0.25">
      <c r="A1706">
        <v>1705</v>
      </c>
      <c r="B1706">
        <v>112</v>
      </c>
      <c r="C1706" s="24" t="s">
        <v>4334</v>
      </c>
      <c r="D1706" s="12">
        <v>6.32</v>
      </c>
      <c r="E1706" s="13">
        <v>0.03</v>
      </c>
      <c r="F1706" s="7">
        <f t="shared" si="435"/>
        <v>210.66666666666669</v>
      </c>
      <c r="G1706" s="7">
        <f t="shared" si="433"/>
        <v>6.29</v>
      </c>
      <c r="H1706" s="15">
        <f t="shared" si="434"/>
        <v>6.3500000000000005</v>
      </c>
      <c r="I1706" s="11">
        <f t="shared" si="427"/>
        <v>0.34453605417993488</v>
      </c>
      <c r="J1706" s="32">
        <f t="shared" si="428"/>
        <v>1.6354559533857667E-3</v>
      </c>
      <c r="K1706" s="32">
        <f t="shared" si="429"/>
        <v>611.45027961760263</v>
      </c>
      <c r="L1706" s="8">
        <v>1</v>
      </c>
      <c r="M1706" s="9">
        <v>0</v>
      </c>
      <c r="N1706" s="8">
        <v>0</v>
      </c>
      <c r="O1706" s="9">
        <v>0</v>
      </c>
      <c r="P1706" s="9">
        <v>0</v>
      </c>
      <c r="Q1706" s="9">
        <v>1</v>
      </c>
      <c r="R1706" s="9">
        <v>0</v>
      </c>
      <c r="S1706" s="8">
        <v>329509</v>
      </c>
      <c r="T1706" s="9">
        <v>17</v>
      </c>
      <c r="U1706" s="9">
        <f t="shared" si="422"/>
        <v>329491</v>
      </c>
      <c r="V1706" s="9">
        <f t="shared" si="416"/>
        <v>24</v>
      </c>
      <c r="W1706" s="7">
        <v>13.56</v>
      </c>
      <c r="X1706" s="7">
        <f t="shared" si="440"/>
        <v>25.439999999999998</v>
      </c>
      <c r="Y1706" s="9">
        <v>1</v>
      </c>
      <c r="Z1706" s="9">
        <v>0</v>
      </c>
      <c r="AA1706" s="9">
        <v>0</v>
      </c>
      <c r="AB1706" s="9">
        <v>1</v>
      </c>
      <c r="AC1706" s="9">
        <v>0</v>
      </c>
      <c r="AD1706" s="29">
        <v>0</v>
      </c>
      <c r="AE1706" s="9">
        <v>0</v>
      </c>
      <c r="AF1706" s="9">
        <v>0</v>
      </c>
      <c r="AG1706" s="29">
        <v>1</v>
      </c>
      <c r="AH1706" s="9">
        <v>1</v>
      </c>
      <c r="AI1706" s="29">
        <v>0</v>
      </c>
      <c r="AJ1706" s="20">
        <v>1980</v>
      </c>
      <c r="AK1706" s="32">
        <f t="shared" si="438"/>
        <v>0.11499999999999999</v>
      </c>
      <c r="AL1706" s="32">
        <f t="shared" si="438"/>
        <v>0.11499999999999999</v>
      </c>
      <c r="AM1706" s="32">
        <f t="shared" si="441"/>
        <v>0.53</v>
      </c>
      <c r="AN1706" s="42">
        <v>0.24</v>
      </c>
      <c r="AO1706" s="41" t="s">
        <v>98</v>
      </c>
      <c r="AP1706" s="17" t="s">
        <v>98</v>
      </c>
      <c r="AQ1706">
        <v>1</v>
      </c>
      <c r="AR1706" s="39">
        <v>0</v>
      </c>
      <c r="AS1706" t="s">
        <v>98</v>
      </c>
      <c r="AT1706" s="39" t="s">
        <v>98</v>
      </c>
      <c r="AV1706" s="17"/>
      <c r="AW1706" t="s">
        <v>98</v>
      </c>
      <c r="AX1706" s="17" t="s">
        <v>98</v>
      </c>
      <c r="AY1706" s="17" t="s">
        <v>233</v>
      </c>
      <c r="BF1706" s="17"/>
      <c r="BI1706" s="17"/>
      <c r="BL1706" s="24">
        <v>45</v>
      </c>
      <c r="BM1706">
        <v>1</v>
      </c>
      <c r="BN1706">
        <v>0</v>
      </c>
      <c r="BO1706">
        <v>0</v>
      </c>
      <c r="BP1706">
        <v>0</v>
      </c>
      <c r="BQ1706">
        <v>0</v>
      </c>
      <c r="BR1706">
        <v>0</v>
      </c>
      <c r="BS1706">
        <v>0</v>
      </c>
      <c r="BT1706" s="17">
        <v>0</v>
      </c>
      <c r="BU1706">
        <v>0</v>
      </c>
      <c r="BV1706">
        <v>0</v>
      </c>
      <c r="BW1706">
        <v>0</v>
      </c>
      <c r="BX1706" s="17">
        <v>1</v>
      </c>
      <c r="BY1706">
        <v>0</v>
      </c>
      <c r="BZ1706">
        <v>0</v>
      </c>
      <c r="CA1706">
        <v>0</v>
      </c>
      <c r="CB1706">
        <v>0</v>
      </c>
      <c r="CC1706" s="17">
        <v>0</v>
      </c>
      <c r="CD1706">
        <v>1</v>
      </c>
      <c r="CE1706">
        <v>1</v>
      </c>
      <c r="CF1706">
        <v>0</v>
      </c>
      <c r="CG1706">
        <v>0</v>
      </c>
      <c r="CH1706">
        <v>1</v>
      </c>
      <c r="CI1706">
        <v>0</v>
      </c>
      <c r="CJ1706">
        <v>0</v>
      </c>
      <c r="CK1706">
        <v>1</v>
      </c>
      <c r="CL1706">
        <v>0</v>
      </c>
      <c r="CM1706">
        <v>0</v>
      </c>
      <c r="CN1706">
        <v>1</v>
      </c>
      <c r="CO1706" s="17">
        <v>1</v>
      </c>
      <c r="CZ1706" s="33" t="s">
        <v>85</v>
      </c>
    </row>
    <row r="1707" spans="1:104" x14ac:dyDescent="0.25">
      <c r="A1707">
        <v>1706</v>
      </c>
      <c r="B1707">
        <v>112</v>
      </c>
      <c r="C1707" s="24" t="s">
        <v>4334</v>
      </c>
      <c r="D1707" s="12">
        <v>6</v>
      </c>
      <c r="E1707" s="13">
        <v>2.9</v>
      </c>
      <c r="F1707" s="7">
        <f t="shared" si="435"/>
        <v>2.0689655172413794</v>
      </c>
      <c r="G1707" s="7">
        <f t="shared" si="433"/>
        <v>3.1</v>
      </c>
      <c r="H1707" s="15">
        <f t="shared" si="434"/>
        <v>8.9</v>
      </c>
      <c r="I1707" s="11">
        <f t="shared" si="427"/>
        <v>3.6043640818172527E-3</v>
      </c>
      <c r="J1707" s="32">
        <f t="shared" si="428"/>
        <v>1.7421093062116721E-3</v>
      </c>
      <c r="K1707" s="32">
        <f t="shared" si="429"/>
        <v>574.01679471798695</v>
      </c>
      <c r="L1707" s="8">
        <v>1</v>
      </c>
      <c r="M1707" s="9">
        <v>0</v>
      </c>
      <c r="N1707" s="8">
        <v>0</v>
      </c>
      <c r="O1707" s="9">
        <v>0</v>
      </c>
      <c r="P1707" s="9">
        <v>0</v>
      </c>
      <c r="Q1707" s="9">
        <v>1</v>
      </c>
      <c r="R1707" s="9">
        <v>0</v>
      </c>
      <c r="S1707" s="8">
        <v>329509</v>
      </c>
      <c r="T1707" s="9">
        <v>17</v>
      </c>
      <c r="U1707" s="9">
        <f t="shared" si="422"/>
        <v>329491</v>
      </c>
      <c r="V1707" s="9">
        <f t="shared" si="416"/>
        <v>24</v>
      </c>
      <c r="W1707" s="7">
        <v>13.56</v>
      </c>
      <c r="X1707" s="7">
        <f t="shared" si="440"/>
        <v>25.439999999999998</v>
      </c>
      <c r="Y1707" s="9">
        <v>1</v>
      </c>
      <c r="Z1707" s="9">
        <v>0</v>
      </c>
      <c r="AA1707" s="9">
        <v>0</v>
      </c>
      <c r="AB1707" s="9">
        <v>1</v>
      </c>
      <c r="AC1707" s="9">
        <v>0</v>
      </c>
      <c r="AD1707" s="29">
        <v>0</v>
      </c>
      <c r="AE1707" s="9">
        <v>0</v>
      </c>
      <c r="AF1707" s="9">
        <v>0</v>
      </c>
      <c r="AG1707" s="29">
        <v>1</v>
      </c>
      <c r="AH1707" s="9">
        <v>1</v>
      </c>
      <c r="AI1707" s="29">
        <v>0</v>
      </c>
      <c r="AJ1707" s="20">
        <v>1980</v>
      </c>
      <c r="AK1707" s="32">
        <f t="shared" si="438"/>
        <v>0.11499999999999999</v>
      </c>
      <c r="AL1707" s="32">
        <f t="shared" si="438"/>
        <v>0.11499999999999999</v>
      </c>
      <c r="AM1707" s="32">
        <f t="shared" si="441"/>
        <v>0.53</v>
      </c>
      <c r="AN1707" s="42">
        <v>0.24</v>
      </c>
      <c r="AO1707" s="41" t="s">
        <v>98</v>
      </c>
      <c r="AP1707" s="17" t="s">
        <v>98</v>
      </c>
      <c r="AQ1707">
        <v>1</v>
      </c>
      <c r="AR1707" s="39">
        <v>0</v>
      </c>
      <c r="AS1707" t="s">
        <v>98</v>
      </c>
      <c r="AT1707" s="39" t="s">
        <v>98</v>
      </c>
      <c r="AV1707" s="17"/>
      <c r="AW1707" t="s">
        <v>98</v>
      </c>
      <c r="AX1707" s="17" t="s">
        <v>98</v>
      </c>
      <c r="AY1707" s="17" t="s">
        <v>233</v>
      </c>
      <c r="BF1707" s="17"/>
      <c r="BI1707" s="17"/>
      <c r="BL1707" s="24">
        <v>45</v>
      </c>
      <c r="BM1707">
        <v>0</v>
      </c>
      <c r="BN1707">
        <v>0</v>
      </c>
      <c r="BO1707">
        <v>0</v>
      </c>
      <c r="BP1707">
        <v>0</v>
      </c>
      <c r="BQ1707">
        <v>1</v>
      </c>
      <c r="BR1707">
        <v>0</v>
      </c>
      <c r="BS1707">
        <v>0</v>
      </c>
      <c r="BT1707" s="17">
        <v>0</v>
      </c>
      <c r="BU1707">
        <v>0</v>
      </c>
      <c r="BV1707">
        <v>0</v>
      </c>
      <c r="BW1707">
        <v>0</v>
      </c>
      <c r="BX1707" s="17">
        <v>1</v>
      </c>
      <c r="BY1707">
        <v>0</v>
      </c>
      <c r="BZ1707">
        <v>0</v>
      </c>
      <c r="CA1707">
        <v>0</v>
      </c>
      <c r="CB1707">
        <v>0</v>
      </c>
      <c r="CC1707" s="17">
        <v>1</v>
      </c>
      <c r="CD1707">
        <v>1</v>
      </c>
      <c r="CE1707">
        <v>1</v>
      </c>
      <c r="CF1707">
        <v>0</v>
      </c>
      <c r="CG1707">
        <v>0</v>
      </c>
      <c r="CH1707">
        <v>1</v>
      </c>
      <c r="CI1707">
        <v>0</v>
      </c>
      <c r="CJ1707">
        <v>0</v>
      </c>
      <c r="CK1707">
        <v>1</v>
      </c>
      <c r="CL1707">
        <v>0</v>
      </c>
      <c r="CM1707">
        <v>0</v>
      </c>
      <c r="CN1707">
        <v>1</v>
      </c>
      <c r="CO1707" s="17">
        <v>1</v>
      </c>
      <c r="CZ1707" s="33" t="s">
        <v>85</v>
      </c>
    </row>
    <row r="1708" spans="1:104" x14ac:dyDescent="0.25">
      <c r="A1708">
        <v>1707</v>
      </c>
      <c r="B1708">
        <v>112</v>
      </c>
      <c r="C1708" s="24" t="s">
        <v>4334</v>
      </c>
      <c r="D1708" s="12">
        <v>5.74</v>
      </c>
      <c r="E1708" s="13">
        <v>3.85</v>
      </c>
      <c r="F1708" s="7">
        <f t="shared" si="435"/>
        <v>1.490909090909091</v>
      </c>
      <c r="G1708" s="7">
        <f t="shared" si="433"/>
        <v>1.8900000000000001</v>
      </c>
      <c r="H1708" s="15">
        <f t="shared" si="434"/>
        <v>9.59</v>
      </c>
      <c r="I1708" s="11">
        <f t="shared" si="427"/>
        <v>2.5973347126136124E-3</v>
      </c>
      <c r="J1708" s="32">
        <f t="shared" si="428"/>
        <v>1.7421147462652277E-3</v>
      </c>
      <c r="K1708" s="32">
        <f t="shared" si="429"/>
        <v>574.01500225161135</v>
      </c>
      <c r="L1708" s="8">
        <v>1</v>
      </c>
      <c r="M1708" s="9">
        <v>0</v>
      </c>
      <c r="N1708" s="8">
        <v>0</v>
      </c>
      <c r="O1708" s="9">
        <v>0</v>
      </c>
      <c r="P1708" s="9">
        <v>0</v>
      </c>
      <c r="Q1708" s="9">
        <v>1</v>
      </c>
      <c r="R1708" s="9">
        <v>0</v>
      </c>
      <c r="S1708" s="8">
        <v>329509</v>
      </c>
      <c r="T1708" s="9">
        <v>17</v>
      </c>
      <c r="U1708" s="9">
        <f t="shared" si="422"/>
        <v>329491</v>
      </c>
      <c r="V1708" s="9">
        <f t="shared" si="416"/>
        <v>24</v>
      </c>
      <c r="W1708" s="7">
        <v>13.56</v>
      </c>
      <c r="X1708" s="7">
        <f t="shared" si="440"/>
        <v>25.439999999999998</v>
      </c>
      <c r="Y1708" s="9">
        <v>1</v>
      </c>
      <c r="Z1708" s="9">
        <v>0</v>
      </c>
      <c r="AA1708" s="9">
        <v>0</v>
      </c>
      <c r="AB1708" s="9">
        <v>1</v>
      </c>
      <c r="AC1708" s="9">
        <v>0</v>
      </c>
      <c r="AD1708" s="29">
        <v>0</v>
      </c>
      <c r="AE1708" s="9">
        <v>0</v>
      </c>
      <c r="AF1708" s="9">
        <v>0</v>
      </c>
      <c r="AG1708" s="29">
        <v>1</v>
      </c>
      <c r="AH1708" s="9">
        <v>1</v>
      </c>
      <c r="AI1708" s="29">
        <v>0</v>
      </c>
      <c r="AJ1708" s="20">
        <v>1980</v>
      </c>
      <c r="AK1708" s="32">
        <f t="shared" si="438"/>
        <v>0.11499999999999999</v>
      </c>
      <c r="AL1708" s="32">
        <f t="shared" si="438"/>
        <v>0.11499999999999999</v>
      </c>
      <c r="AM1708" s="32">
        <f t="shared" si="441"/>
        <v>0.53</v>
      </c>
      <c r="AN1708" s="42">
        <v>0.24</v>
      </c>
      <c r="AO1708" s="41" t="s">
        <v>98</v>
      </c>
      <c r="AP1708" s="17" t="s">
        <v>98</v>
      </c>
      <c r="AQ1708">
        <v>1</v>
      </c>
      <c r="AR1708" s="39">
        <v>0</v>
      </c>
      <c r="AS1708" t="s">
        <v>98</v>
      </c>
      <c r="AT1708" s="39" t="s">
        <v>98</v>
      </c>
      <c r="AV1708" s="17"/>
      <c r="AW1708" t="s">
        <v>98</v>
      </c>
      <c r="AX1708" s="17" t="s">
        <v>98</v>
      </c>
      <c r="AY1708" s="17" t="s">
        <v>233</v>
      </c>
      <c r="BF1708" s="17"/>
      <c r="BI1708" s="17"/>
      <c r="BL1708" s="24">
        <v>45</v>
      </c>
      <c r="BM1708">
        <v>0</v>
      </c>
      <c r="BN1708">
        <v>0</v>
      </c>
      <c r="BO1708">
        <v>0</v>
      </c>
      <c r="BP1708">
        <v>0</v>
      </c>
      <c r="BQ1708">
        <v>1</v>
      </c>
      <c r="BR1708">
        <v>0</v>
      </c>
      <c r="BS1708">
        <v>0</v>
      </c>
      <c r="BT1708" s="17">
        <v>0</v>
      </c>
      <c r="BU1708">
        <v>0</v>
      </c>
      <c r="BV1708">
        <v>0</v>
      </c>
      <c r="BW1708">
        <v>0</v>
      </c>
      <c r="BX1708" s="17">
        <v>1</v>
      </c>
      <c r="BY1708">
        <v>0</v>
      </c>
      <c r="BZ1708">
        <v>0</v>
      </c>
      <c r="CA1708">
        <v>0</v>
      </c>
      <c r="CB1708">
        <v>0</v>
      </c>
      <c r="CC1708" s="17">
        <v>1</v>
      </c>
      <c r="CD1708">
        <v>1</v>
      </c>
      <c r="CE1708">
        <v>1</v>
      </c>
      <c r="CF1708">
        <v>0</v>
      </c>
      <c r="CG1708">
        <v>0</v>
      </c>
      <c r="CH1708">
        <v>1</v>
      </c>
      <c r="CI1708">
        <v>0</v>
      </c>
      <c r="CJ1708">
        <v>0</v>
      </c>
      <c r="CK1708">
        <v>1</v>
      </c>
      <c r="CL1708">
        <v>0</v>
      </c>
      <c r="CM1708">
        <v>0</v>
      </c>
      <c r="CN1708">
        <v>1</v>
      </c>
      <c r="CO1708" s="17">
        <v>1</v>
      </c>
      <c r="CZ1708" s="33" t="s">
        <v>85</v>
      </c>
    </row>
    <row r="1709" spans="1:104" x14ac:dyDescent="0.25">
      <c r="A1709">
        <v>1708</v>
      </c>
      <c r="B1709">
        <v>112</v>
      </c>
      <c r="C1709" s="24" t="s">
        <v>4334</v>
      </c>
      <c r="D1709" s="12">
        <v>6.28</v>
      </c>
      <c r="E1709" s="13">
        <v>0.03</v>
      </c>
      <c r="F1709" s="7">
        <f t="shared" si="435"/>
        <v>209.33333333333334</v>
      </c>
      <c r="G1709" s="7">
        <f t="shared" si="433"/>
        <v>6.25</v>
      </c>
      <c r="H1709" s="15">
        <f t="shared" si="434"/>
        <v>6.3100000000000005</v>
      </c>
      <c r="I1709" s="11">
        <f t="shared" si="427"/>
        <v>0.34261442609075954</v>
      </c>
      <c r="J1709" s="32">
        <f t="shared" si="428"/>
        <v>1.6366931182679593E-3</v>
      </c>
      <c r="K1709" s="32">
        <f t="shared" si="429"/>
        <v>610.98808862730255</v>
      </c>
      <c r="L1709" s="8">
        <v>1</v>
      </c>
      <c r="M1709" s="9">
        <v>0</v>
      </c>
      <c r="N1709" s="8">
        <v>0</v>
      </c>
      <c r="O1709" s="9">
        <v>0</v>
      </c>
      <c r="P1709" s="9">
        <v>0</v>
      </c>
      <c r="Q1709" s="9">
        <v>1</v>
      </c>
      <c r="R1709" s="9">
        <v>0</v>
      </c>
      <c r="S1709" s="8">
        <v>329509</v>
      </c>
      <c r="T1709" s="9">
        <v>22</v>
      </c>
      <c r="U1709" s="9">
        <f t="shared" si="422"/>
        <v>329486</v>
      </c>
      <c r="V1709" s="9">
        <f t="shared" si="416"/>
        <v>24</v>
      </c>
      <c r="W1709" s="7">
        <v>13.56</v>
      </c>
      <c r="X1709" s="7">
        <f t="shared" si="440"/>
        <v>25.439999999999998</v>
      </c>
      <c r="Y1709" s="9">
        <v>1</v>
      </c>
      <c r="Z1709" s="9">
        <v>0</v>
      </c>
      <c r="AA1709" s="9">
        <v>0</v>
      </c>
      <c r="AB1709" s="9">
        <v>1</v>
      </c>
      <c r="AC1709" s="9">
        <v>0</v>
      </c>
      <c r="AD1709" s="29">
        <v>0</v>
      </c>
      <c r="AE1709" s="9">
        <v>0</v>
      </c>
      <c r="AF1709" s="9">
        <v>0</v>
      </c>
      <c r="AG1709" s="29">
        <v>1</v>
      </c>
      <c r="AH1709" s="9">
        <v>1</v>
      </c>
      <c r="AI1709" s="29">
        <v>0</v>
      </c>
      <c r="AJ1709" s="20">
        <v>1980</v>
      </c>
      <c r="AK1709" s="32">
        <f t="shared" si="438"/>
        <v>0.11499999999999999</v>
      </c>
      <c r="AL1709" s="32">
        <f t="shared" si="438"/>
        <v>0.11499999999999999</v>
      </c>
      <c r="AM1709" s="32">
        <f t="shared" si="441"/>
        <v>0.53</v>
      </c>
      <c r="AN1709" s="42">
        <v>0.24</v>
      </c>
      <c r="AO1709" s="41" t="s">
        <v>98</v>
      </c>
      <c r="AP1709" s="17" t="s">
        <v>98</v>
      </c>
      <c r="AQ1709">
        <v>1</v>
      </c>
      <c r="AR1709" s="39">
        <v>0</v>
      </c>
      <c r="AS1709" t="s">
        <v>98</v>
      </c>
      <c r="AT1709" s="39" t="s">
        <v>98</v>
      </c>
      <c r="AV1709" s="17"/>
      <c r="AW1709" t="s">
        <v>98</v>
      </c>
      <c r="AX1709" s="17" t="s">
        <v>98</v>
      </c>
      <c r="AY1709" s="17" t="s">
        <v>233</v>
      </c>
      <c r="BF1709" s="17"/>
      <c r="BI1709" s="17"/>
      <c r="BL1709" s="24">
        <v>45</v>
      </c>
      <c r="BM1709">
        <v>1</v>
      </c>
      <c r="BN1709">
        <v>0</v>
      </c>
      <c r="BO1709">
        <v>0</v>
      </c>
      <c r="BP1709">
        <v>0</v>
      </c>
      <c r="BQ1709">
        <v>0</v>
      </c>
      <c r="BR1709">
        <v>0</v>
      </c>
      <c r="BS1709">
        <v>0</v>
      </c>
      <c r="BT1709" s="17">
        <v>0</v>
      </c>
      <c r="BU1709">
        <v>0</v>
      </c>
      <c r="BV1709">
        <v>0</v>
      </c>
      <c r="BW1709">
        <v>0</v>
      </c>
      <c r="BX1709" s="17">
        <v>1</v>
      </c>
      <c r="BY1709">
        <v>0</v>
      </c>
      <c r="BZ1709">
        <v>0</v>
      </c>
      <c r="CA1709">
        <v>0</v>
      </c>
      <c r="CB1709">
        <v>0</v>
      </c>
      <c r="CC1709" s="17">
        <v>0</v>
      </c>
      <c r="CD1709">
        <v>1</v>
      </c>
      <c r="CE1709">
        <v>1</v>
      </c>
      <c r="CF1709">
        <v>0</v>
      </c>
      <c r="CG1709">
        <v>0</v>
      </c>
      <c r="CH1709">
        <v>1</v>
      </c>
      <c r="CI1709">
        <v>0</v>
      </c>
      <c r="CJ1709">
        <v>0</v>
      </c>
      <c r="CK1709">
        <v>1</v>
      </c>
      <c r="CL1709">
        <v>0</v>
      </c>
      <c r="CM1709">
        <v>0</v>
      </c>
      <c r="CN1709">
        <v>1</v>
      </c>
      <c r="CO1709" s="17">
        <v>1</v>
      </c>
      <c r="CZ1709" s="33" t="s">
        <v>85</v>
      </c>
    </row>
    <row r="1710" spans="1:104" x14ac:dyDescent="0.25">
      <c r="A1710">
        <v>1709</v>
      </c>
      <c r="B1710">
        <v>112</v>
      </c>
      <c r="C1710" s="24" t="s">
        <v>4334</v>
      </c>
      <c r="D1710" s="12">
        <v>8.11</v>
      </c>
      <c r="E1710" s="13">
        <v>10.9</v>
      </c>
      <c r="F1710" s="7">
        <f t="shared" si="435"/>
        <v>0.74403669724770638</v>
      </c>
      <c r="G1710" s="7">
        <f t="shared" si="433"/>
        <v>-2.7900000000000009</v>
      </c>
      <c r="H1710" s="15">
        <f t="shared" si="434"/>
        <v>19.009999999999998</v>
      </c>
      <c r="I1710" s="11">
        <f t="shared" si="427"/>
        <v>1.2962104202973721E-3</v>
      </c>
      <c r="J1710" s="32">
        <f t="shared" si="428"/>
        <v>1.7421323774650256E-3</v>
      </c>
      <c r="K1710" s="32">
        <f t="shared" si="429"/>
        <v>574.00919294956145</v>
      </c>
      <c r="L1710" s="8">
        <v>1</v>
      </c>
      <c r="M1710" s="9">
        <v>0</v>
      </c>
      <c r="N1710" s="8">
        <v>0</v>
      </c>
      <c r="O1710" s="9">
        <v>0</v>
      </c>
      <c r="P1710" s="9">
        <v>0</v>
      </c>
      <c r="Q1710" s="9">
        <v>1</v>
      </c>
      <c r="R1710" s="9">
        <v>0</v>
      </c>
      <c r="S1710" s="8">
        <v>329509</v>
      </c>
      <c r="T1710" s="9">
        <v>22</v>
      </c>
      <c r="U1710" s="9">
        <f t="shared" si="422"/>
        <v>329486</v>
      </c>
      <c r="V1710" s="9">
        <f t="shared" si="416"/>
        <v>24</v>
      </c>
      <c r="W1710" s="7">
        <v>13.56</v>
      </c>
      <c r="X1710" s="7">
        <f t="shared" si="440"/>
        <v>25.439999999999998</v>
      </c>
      <c r="Y1710" s="9">
        <v>1</v>
      </c>
      <c r="Z1710" s="9">
        <v>0</v>
      </c>
      <c r="AA1710" s="9">
        <v>0</v>
      </c>
      <c r="AB1710" s="9">
        <v>1</v>
      </c>
      <c r="AC1710" s="9">
        <v>0</v>
      </c>
      <c r="AD1710" s="29">
        <v>0</v>
      </c>
      <c r="AE1710" s="9">
        <v>0</v>
      </c>
      <c r="AF1710" s="9">
        <v>0</v>
      </c>
      <c r="AG1710" s="29">
        <v>1</v>
      </c>
      <c r="AH1710" s="9">
        <v>1</v>
      </c>
      <c r="AI1710" s="29">
        <v>0</v>
      </c>
      <c r="AJ1710" s="20">
        <v>1980</v>
      </c>
      <c r="AK1710" s="32">
        <f t="shared" si="438"/>
        <v>0.11499999999999999</v>
      </c>
      <c r="AL1710" s="32">
        <f t="shared" si="438"/>
        <v>0.11499999999999999</v>
      </c>
      <c r="AM1710" s="32">
        <f t="shared" si="441"/>
        <v>0.53</v>
      </c>
      <c r="AN1710" s="42">
        <v>0.24</v>
      </c>
      <c r="AO1710" s="41" t="s">
        <v>98</v>
      </c>
      <c r="AP1710" s="17" t="s">
        <v>98</v>
      </c>
      <c r="AQ1710">
        <v>1</v>
      </c>
      <c r="AR1710" s="39">
        <v>0</v>
      </c>
      <c r="AS1710" t="s">
        <v>98</v>
      </c>
      <c r="AT1710" s="39" t="s">
        <v>98</v>
      </c>
      <c r="AV1710" s="17"/>
      <c r="AW1710" t="s">
        <v>98</v>
      </c>
      <c r="AX1710" s="17" t="s">
        <v>98</v>
      </c>
      <c r="AY1710" s="17" t="s">
        <v>233</v>
      </c>
      <c r="BF1710" s="17"/>
      <c r="BI1710" s="17"/>
      <c r="BL1710" s="24">
        <v>45</v>
      </c>
      <c r="BM1710">
        <v>0</v>
      </c>
      <c r="BN1710">
        <v>0</v>
      </c>
      <c r="BO1710">
        <v>0</v>
      </c>
      <c r="BP1710">
        <v>0</v>
      </c>
      <c r="BQ1710">
        <v>1</v>
      </c>
      <c r="BR1710">
        <v>0</v>
      </c>
      <c r="BS1710">
        <v>0</v>
      </c>
      <c r="BT1710" s="17">
        <v>0</v>
      </c>
      <c r="BU1710">
        <v>0</v>
      </c>
      <c r="BV1710">
        <v>0</v>
      </c>
      <c r="BW1710">
        <v>0</v>
      </c>
      <c r="BX1710" s="17">
        <v>1</v>
      </c>
      <c r="BY1710">
        <v>0</v>
      </c>
      <c r="BZ1710">
        <v>0</v>
      </c>
      <c r="CA1710">
        <v>0</v>
      </c>
      <c r="CB1710">
        <v>0</v>
      </c>
      <c r="CC1710" s="17">
        <v>1</v>
      </c>
      <c r="CD1710">
        <v>1</v>
      </c>
      <c r="CE1710">
        <v>1</v>
      </c>
      <c r="CF1710">
        <v>0</v>
      </c>
      <c r="CG1710">
        <v>0</v>
      </c>
      <c r="CH1710">
        <v>1</v>
      </c>
      <c r="CI1710">
        <v>0</v>
      </c>
      <c r="CJ1710">
        <v>0</v>
      </c>
      <c r="CK1710">
        <v>1</v>
      </c>
      <c r="CL1710">
        <v>0</v>
      </c>
      <c r="CM1710">
        <v>0</v>
      </c>
      <c r="CN1710">
        <v>1</v>
      </c>
      <c r="CO1710" s="17">
        <v>1</v>
      </c>
      <c r="CZ1710" s="33" t="s">
        <v>85</v>
      </c>
    </row>
    <row r="1711" spans="1:104" x14ac:dyDescent="0.25">
      <c r="A1711">
        <v>1710</v>
      </c>
      <c r="B1711">
        <v>112</v>
      </c>
      <c r="C1711" s="24" t="s">
        <v>4334</v>
      </c>
      <c r="D1711" s="12">
        <v>9.82</v>
      </c>
      <c r="E1711" s="13">
        <v>15.3</v>
      </c>
      <c r="F1711" s="7">
        <f t="shared" si="435"/>
        <v>0.64183006535947706</v>
      </c>
      <c r="G1711" s="7">
        <f t="shared" si="433"/>
        <v>-5.48</v>
      </c>
      <c r="H1711" s="15">
        <f t="shared" si="434"/>
        <v>25.12</v>
      </c>
      <c r="I1711" s="11">
        <f t="shared" si="427"/>
        <v>1.1181531780377527E-3</v>
      </c>
      <c r="J1711" s="32">
        <f t="shared" si="428"/>
        <v>1.7421327519325474E-3</v>
      </c>
      <c r="K1711" s="32">
        <f t="shared" si="429"/>
        <v>574.00906956757467</v>
      </c>
      <c r="L1711" s="8">
        <v>1</v>
      </c>
      <c r="M1711" s="9">
        <v>0</v>
      </c>
      <c r="N1711" s="8">
        <v>0</v>
      </c>
      <c r="O1711" s="9">
        <v>0</v>
      </c>
      <c r="P1711" s="9">
        <v>0</v>
      </c>
      <c r="Q1711" s="9">
        <v>1</v>
      </c>
      <c r="R1711" s="9">
        <v>0</v>
      </c>
      <c r="S1711" s="8">
        <v>329509</v>
      </c>
      <c r="T1711" s="9">
        <v>22</v>
      </c>
      <c r="U1711" s="9">
        <f t="shared" si="422"/>
        <v>329486</v>
      </c>
      <c r="V1711" s="9">
        <f t="shared" si="416"/>
        <v>24</v>
      </c>
      <c r="W1711" s="7">
        <v>13.56</v>
      </c>
      <c r="X1711" s="7">
        <f t="shared" si="440"/>
        <v>25.439999999999998</v>
      </c>
      <c r="Y1711" s="9">
        <v>1</v>
      </c>
      <c r="Z1711" s="9">
        <v>0</v>
      </c>
      <c r="AA1711" s="9">
        <v>0</v>
      </c>
      <c r="AB1711" s="9">
        <v>1</v>
      </c>
      <c r="AC1711" s="9">
        <v>0</v>
      </c>
      <c r="AD1711" s="29">
        <v>0</v>
      </c>
      <c r="AE1711" s="9">
        <v>0</v>
      </c>
      <c r="AF1711" s="9">
        <v>0</v>
      </c>
      <c r="AG1711" s="29">
        <v>1</v>
      </c>
      <c r="AH1711" s="9">
        <v>1</v>
      </c>
      <c r="AI1711" s="29">
        <v>0</v>
      </c>
      <c r="AJ1711" s="20">
        <v>1980</v>
      </c>
      <c r="AK1711" s="32">
        <f t="shared" si="438"/>
        <v>0.11499999999999999</v>
      </c>
      <c r="AL1711" s="32">
        <f t="shared" si="438"/>
        <v>0.11499999999999999</v>
      </c>
      <c r="AM1711" s="32">
        <f t="shared" si="441"/>
        <v>0.53</v>
      </c>
      <c r="AN1711" s="42">
        <v>0.24</v>
      </c>
      <c r="AO1711" s="41" t="s">
        <v>98</v>
      </c>
      <c r="AP1711" s="17" t="s">
        <v>98</v>
      </c>
      <c r="AQ1711">
        <v>1</v>
      </c>
      <c r="AR1711" s="39">
        <v>0</v>
      </c>
      <c r="AS1711" t="s">
        <v>98</v>
      </c>
      <c r="AT1711" s="39" t="s">
        <v>98</v>
      </c>
      <c r="AV1711" s="17"/>
      <c r="AW1711" t="s">
        <v>98</v>
      </c>
      <c r="AX1711" s="17" t="s">
        <v>98</v>
      </c>
      <c r="AY1711" s="17" t="s">
        <v>233</v>
      </c>
      <c r="BF1711" s="17"/>
      <c r="BI1711" s="17"/>
      <c r="BL1711" s="24">
        <v>45</v>
      </c>
      <c r="BM1711">
        <v>0</v>
      </c>
      <c r="BN1711">
        <v>0</v>
      </c>
      <c r="BO1711">
        <v>0</v>
      </c>
      <c r="BP1711">
        <v>0</v>
      </c>
      <c r="BQ1711">
        <v>1</v>
      </c>
      <c r="BR1711">
        <v>0</v>
      </c>
      <c r="BS1711">
        <v>0</v>
      </c>
      <c r="BT1711" s="17">
        <v>0</v>
      </c>
      <c r="BU1711">
        <v>0</v>
      </c>
      <c r="BV1711">
        <v>0</v>
      </c>
      <c r="BW1711">
        <v>0</v>
      </c>
      <c r="BX1711" s="17">
        <v>1</v>
      </c>
      <c r="BY1711">
        <v>0</v>
      </c>
      <c r="BZ1711">
        <v>0</v>
      </c>
      <c r="CA1711">
        <v>0</v>
      </c>
      <c r="CB1711">
        <v>0</v>
      </c>
      <c r="CC1711" s="17">
        <v>1</v>
      </c>
      <c r="CD1711">
        <v>1</v>
      </c>
      <c r="CE1711">
        <v>1</v>
      </c>
      <c r="CF1711">
        <v>0</v>
      </c>
      <c r="CG1711">
        <v>0</v>
      </c>
      <c r="CH1711">
        <v>1</v>
      </c>
      <c r="CI1711">
        <v>0</v>
      </c>
      <c r="CJ1711">
        <v>0</v>
      </c>
      <c r="CK1711">
        <v>1</v>
      </c>
      <c r="CL1711">
        <v>0</v>
      </c>
      <c r="CM1711">
        <v>0</v>
      </c>
      <c r="CN1711">
        <v>1</v>
      </c>
      <c r="CO1711" s="17">
        <v>1</v>
      </c>
      <c r="CZ1711" s="33" t="s">
        <v>85</v>
      </c>
    </row>
    <row r="1712" spans="1:104" x14ac:dyDescent="0.25">
      <c r="A1712">
        <v>1711</v>
      </c>
      <c r="B1712">
        <v>112</v>
      </c>
      <c r="C1712" s="24" t="s">
        <v>4334</v>
      </c>
      <c r="D1712" s="12">
        <v>5.2</v>
      </c>
      <c r="E1712" s="13">
        <v>0.03</v>
      </c>
      <c r="F1712" s="7">
        <f t="shared" si="435"/>
        <v>173.33333333333334</v>
      </c>
      <c r="G1712" s="7">
        <f t="shared" si="433"/>
        <v>5.17</v>
      </c>
      <c r="H1712" s="15">
        <f t="shared" si="434"/>
        <v>5.23</v>
      </c>
      <c r="I1712" s="11">
        <f t="shared" si="427"/>
        <v>0.2410770964663124</v>
      </c>
      <c r="J1712" s="32">
        <f t="shared" si="428"/>
        <v>1.3908294026902638E-3</v>
      </c>
      <c r="K1712" s="32">
        <f t="shared" si="429"/>
        <v>718.99544118474387</v>
      </c>
      <c r="L1712" s="8">
        <v>1</v>
      </c>
      <c r="M1712" s="9">
        <v>0</v>
      </c>
      <c r="N1712" s="8">
        <v>0</v>
      </c>
      <c r="O1712" s="9">
        <v>0</v>
      </c>
      <c r="P1712" s="9">
        <v>0</v>
      </c>
      <c r="Q1712" s="9">
        <v>1</v>
      </c>
      <c r="R1712" s="9">
        <v>0</v>
      </c>
      <c r="S1712" s="8">
        <v>486926</v>
      </c>
      <c r="T1712" s="9">
        <v>15</v>
      </c>
      <c r="U1712" s="9">
        <f t="shared" ref="U1712:U1752" si="442">S1712-T1712-1</f>
        <v>486910</v>
      </c>
      <c r="V1712" s="9">
        <f t="shared" si="416"/>
        <v>24</v>
      </c>
      <c r="W1712" s="7">
        <v>13.56</v>
      </c>
      <c r="X1712" s="7">
        <f t="shared" si="440"/>
        <v>15.439999999999998</v>
      </c>
      <c r="Y1712" s="9">
        <v>1</v>
      </c>
      <c r="Z1712" s="9">
        <v>0</v>
      </c>
      <c r="AA1712" s="9">
        <v>0</v>
      </c>
      <c r="AB1712" s="9">
        <v>1</v>
      </c>
      <c r="AC1712" s="9">
        <v>0</v>
      </c>
      <c r="AD1712" s="29">
        <v>0</v>
      </c>
      <c r="AE1712" s="9">
        <v>0</v>
      </c>
      <c r="AF1712" s="9">
        <v>0</v>
      </c>
      <c r="AG1712" s="29">
        <v>1</v>
      </c>
      <c r="AH1712" s="9">
        <v>1</v>
      </c>
      <c r="AI1712" s="29">
        <v>0</v>
      </c>
      <c r="AJ1712" s="20">
        <v>1980</v>
      </c>
      <c r="AK1712" s="32">
        <f t="shared" si="438"/>
        <v>0.11499999999999999</v>
      </c>
      <c r="AL1712" s="32">
        <f t="shared" si="438"/>
        <v>0.11499999999999999</v>
      </c>
      <c r="AM1712" s="32">
        <f t="shared" si="441"/>
        <v>0.53</v>
      </c>
      <c r="AN1712" s="42">
        <v>0.24</v>
      </c>
      <c r="AO1712" s="41" t="s">
        <v>98</v>
      </c>
      <c r="AP1712" s="17" t="s">
        <v>98</v>
      </c>
      <c r="AQ1712">
        <v>1</v>
      </c>
      <c r="AR1712" s="39">
        <v>0</v>
      </c>
      <c r="AS1712" t="s">
        <v>98</v>
      </c>
      <c r="AT1712" s="39" t="s">
        <v>98</v>
      </c>
      <c r="AV1712" s="17"/>
      <c r="AW1712" t="s">
        <v>98</v>
      </c>
      <c r="AX1712" s="17" t="s">
        <v>98</v>
      </c>
      <c r="AY1712" s="17" t="s">
        <v>233</v>
      </c>
      <c r="BF1712" s="17"/>
      <c r="BI1712" s="17"/>
      <c r="BL1712" s="24">
        <v>35</v>
      </c>
      <c r="BM1712">
        <v>1</v>
      </c>
      <c r="BN1712">
        <v>0</v>
      </c>
      <c r="BO1712">
        <v>0</v>
      </c>
      <c r="BP1712">
        <v>0</v>
      </c>
      <c r="BQ1712">
        <v>0</v>
      </c>
      <c r="BR1712">
        <v>0</v>
      </c>
      <c r="BS1712">
        <v>0</v>
      </c>
      <c r="BT1712" s="17">
        <v>0</v>
      </c>
      <c r="BU1712">
        <v>0</v>
      </c>
      <c r="BV1712">
        <v>0</v>
      </c>
      <c r="BW1712">
        <v>0</v>
      </c>
      <c r="BX1712" s="17">
        <v>1</v>
      </c>
      <c r="BY1712">
        <v>0</v>
      </c>
      <c r="BZ1712">
        <v>0</v>
      </c>
      <c r="CA1712">
        <v>0</v>
      </c>
      <c r="CB1712">
        <v>0</v>
      </c>
      <c r="CC1712" s="17">
        <v>0</v>
      </c>
      <c r="CD1712">
        <v>0</v>
      </c>
      <c r="CE1712">
        <v>0</v>
      </c>
      <c r="CF1712">
        <v>0</v>
      </c>
      <c r="CG1712">
        <v>0</v>
      </c>
      <c r="CH1712">
        <v>1</v>
      </c>
      <c r="CI1712">
        <v>0</v>
      </c>
      <c r="CJ1712">
        <v>0</v>
      </c>
      <c r="CK1712">
        <v>1</v>
      </c>
      <c r="CL1712">
        <v>0</v>
      </c>
      <c r="CM1712">
        <v>0</v>
      </c>
      <c r="CN1712">
        <v>1</v>
      </c>
      <c r="CO1712" s="17">
        <v>1</v>
      </c>
      <c r="CZ1712" s="33" t="s">
        <v>85</v>
      </c>
    </row>
    <row r="1713" spans="1:104" x14ac:dyDescent="0.25">
      <c r="A1713">
        <v>1712</v>
      </c>
      <c r="B1713">
        <v>112</v>
      </c>
      <c r="C1713" s="24" t="s">
        <v>4334</v>
      </c>
      <c r="D1713" s="12">
        <v>-7.34</v>
      </c>
      <c r="E1713" s="13">
        <v>2.73</v>
      </c>
      <c r="F1713" s="7">
        <f t="shared" si="435"/>
        <v>-2.6886446886446884</v>
      </c>
      <c r="G1713" s="7">
        <f t="shared" si="433"/>
        <v>-10.07</v>
      </c>
      <c r="H1713" s="15">
        <f t="shared" si="434"/>
        <v>-4.6099999999999994</v>
      </c>
      <c r="I1713" s="11">
        <f t="shared" si="427"/>
        <v>-3.8530606222128634E-3</v>
      </c>
      <c r="J1713" s="32">
        <f t="shared" si="428"/>
        <v>1.4330865801963375E-3</v>
      </c>
      <c r="K1713" s="32">
        <f t="shared" si="429"/>
        <v>697.79454627437565</v>
      </c>
      <c r="L1713" s="8">
        <v>1</v>
      </c>
      <c r="M1713" s="9">
        <v>0</v>
      </c>
      <c r="N1713" s="8">
        <v>0</v>
      </c>
      <c r="O1713" s="9">
        <v>0</v>
      </c>
      <c r="P1713" s="9">
        <v>0</v>
      </c>
      <c r="Q1713" s="9">
        <v>1</v>
      </c>
      <c r="R1713" s="9">
        <v>0</v>
      </c>
      <c r="S1713" s="8">
        <v>486926</v>
      </c>
      <c r="T1713" s="9">
        <v>15</v>
      </c>
      <c r="U1713" s="9">
        <f t="shared" si="442"/>
        <v>486910</v>
      </c>
      <c r="V1713" s="9">
        <f t="shared" si="416"/>
        <v>24</v>
      </c>
      <c r="W1713" s="7">
        <v>13.56</v>
      </c>
      <c r="X1713" s="7">
        <f t="shared" si="440"/>
        <v>15.439999999999998</v>
      </c>
      <c r="Y1713" s="9">
        <v>1</v>
      </c>
      <c r="Z1713" s="9">
        <v>0</v>
      </c>
      <c r="AA1713" s="9">
        <v>0</v>
      </c>
      <c r="AB1713" s="9">
        <v>1</v>
      </c>
      <c r="AC1713" s="9">
        <v>0</v>
      </c>
      <c r="AD1713" s="29">
        <v>0</v>
      </c>
      <c r="AE1713" s="9">
        <v>0</v>
      </c>
      <c r="AF1713" s="9">
        <v>0</v>
      </c>
      <c r="AG1713" s="29">
        <v>1</v>
      </c>
      <c r="AH1713" s="9">
        <v>1</v>
      </c>
      <c r="AI1713" s="29">
        <v>0</v>
      </c>
      <c r="AJ1713" s="20">
        <v>1980</v>
      </c>
      <c r="AK1713" s="32">
        <f t="shared" si="438"/>
        <v>0.11499999999999999</v>
      </c>
      <c r="AL1713" s="32">
        <f t="shared" si="438"/>
        <v>0.11499999999999999</v>
      </c>
      <c r="AM1713" s="32">
        <f t="shared" si="441"/>
        <v>0.53</v>
      </c>
      <c r="AN1713" s="42">
        <v>0.24</v>
      </c>
      <c r="AO1713" s="41" t="s">
        <v>98</v>
      </c>
      <c r="AP1713" s="17" t="s">
        <v>98</v>
      </c>
      <c r="AQ1713">
        <v>1</v>
      </c>
      <c r="AR1713" s="39">
        <v>0</v>
      </c>
      <c r="AS1713" t="s">
        <v>98</v>
      </c>
      <c r="AT1713" s="39" t="s">
        <v>98</v>
      </c>
      <c r="AV1713" s="17"/>
      <c r="AW1713" t="s">
        <v>98</v>
      </c>
      <c r="AX1713" s="17" t="s">
        <v>98</v>
      </c>
      <c r="AY1713" s="17" t="s">
        <v>233</v>
      </c>
      <c r="BF1713" s="17"/>
      <c r="BI1713" s="17"/>
      <c r="BL1713" s="24">
        <v>35</v>
      </c>
      <c r="BM1713">
        <v>0</v>
      </c>
      <c r="BN1713">
        <v>0</v>
      </c>
      <c r="BO1713">
        <v>0</v>
      </c>
      <c r="BP1713">
        <v>0</v>
      </c>
      <c r="BQ1713">
        <v>1</v>
      </c>
      <c r="BR1713">
        <v>0</v>
      </c>
      <c r="BS1713">
        <v>0</v>
      </c>
      <c r="BT1713" s="17">
        <v>0</v>
      </c>
      <c r="BU1713">
        <v>0</v>
      </c>
      <c r="BV1713">
        <v>0</v>
      </c>
      <c r="BW1713">
        <v>0</v>
      </c>
      <c r="BX1713" s="17">
        <v>1</v>
      </c>
      <c r="BY1713">
        <v>0</v>
      </c>
      <c r="BZ1713">
        <v>0</v>
      </c>
      <c r="CA1713">
        <v>0</v>
      </c>
      <c r="CB1713">
        <v>0</v>
      </c>
      <c r="CC1713" s="17">
        <v>1</v>
      </c>
      <c r="CD1713">
        <v>0</v>
      </c>
      <c r="CE1713">
        <v>0</v>
      </c>
      <c r="CF1713">
        <v>0</v>
      </c>
      <c r="CG1713">
        <v>0</v>
      </c>
      <c r="CH1713">
        <v>1</v>
      </c>
      <c r="CI1713">
        <v>0</v>
      </c>
      <c r="CJ1713">
        <v>0</v>
      </c>
      <c r="CK1713">
        <v>1</v>
      </c>
      <c r="CL1713">
        <v>0</v>
      </c>
      <c r="CM1713">
        <v>0</v>
      </c>
      <c r="CN1713">
        <v>1</v>
      </c>
      <c r="CO1713" s="17">
        <v>1</v>
      </c>
      <c r="CZ1713" s="33" t="s">
        <v>85</v>
      </c>
    </row>
    <row r="1714" spans="1:104" x14ac:dyDescent="0.25">
      <c r="A1714">
        <v>1713</v>
      </c>
      <c r="B1714">
        <v>112</v>
      </c>
      <c r="C1714" s="24" t="s">
        <v>4334</v>
      </c>
      <c r="D1714" s="12">
        <v>-9.02</v>
      </c>
      <c r="E1714" s="13">
        <v>3.01</v>
      </c>
      <c r="F1714" s="7">
        <f t="shared" si="435"/>
        <v>-2.9966777408637872</v>
      </c>
      <c r="G1714" s="7">
        <f t="shared" si="433"/>
        <v>-12.03</v>
      </c>
      <c r="H1714" s="15">
        <f t="shared" si="434"/>
        <v>-6.01</v>
      </c>
      <c r="I1714" s="11">
        <f t="shared" si="427"/>
        <v>-4.2944909327375172E-3</v>
      </c>
      <c r="J1714" s="32">
        <f t="shared" si="428"/>
        <v>1.4330840030532073E-3</v>
      </c>
      <c r="K1714" s="32">
        <f t="shared" si="429"/>
        <v>697.79580113202348</v>
      </c>
      <c r="L1714" s="8">
        <v>1</v>
      </c>
      <c r="M1714" s="9">
        <v>0</v>
      </c>
      <c r="N1714" s="8">
        <v>0</v>
      </c>
      <c r="O1714" s="9">
        <v>0</v>
      </c>
      <c r="P1714" s="9">
        <v>0</v>
      </c>
      <c r="Q1714" s="9">
        <v>1</v>
      </c>
      <c r="R1714" s="9">
        <v>0</v>
      </c>
      <c r="S1714" s="8">
        <v>486926</v>
      </c>
      <c r="T1714" s="9">
        <v>15</v>
      </c>
      <c r="U1714" s="9">
        <f t="shared" si="442"/>
        <v>486910</v>
      </c>
      <c r="V1714" s="9">
        <f t="shared" si="416"/>
        <v>24</v>
      </c>
      <c r="W1714" s="7">
        <v>13.56</v>
      </c>
      <c r="X1714" s="7">
        <f t="shared" si="440"/>
        <v>15.439999999999998</v>
      </c>
      <c r="Y1714" s="9">
        <v>1</v>
      </c>
      <c r="Z1714" s="9">
        <v>0</v>
      </c>
      <c r="AA1714" s="9">
        <v>0</v>
      </c>
      <c r="AB1714" s="9">
        <v>1</v>
      </c>
      <c r="AC1714" s="9">
        <v>0</v>
      </c>
      <c r="AD1714" s="29">
        <v>0</v>
      </c>
      <c r="AE1714" s="9">
        <v>0</v>
      </c>
      <c r="AF1714" s="9">
        <v>0</v>
      </c>
      <c r="AG1714" s="29">
        <v>1</v>
      </c>
      <c r="AH1714" s="9">
        <v>1</v>
      </c>
      <c r="AI1714" s="29">
        <v>0</v>
      </c>
      <c r="AJ1714" s="20">
        <v>1980</v>
      </c>
      <c r="AK1714" s="32">
        <f t="shared" si="438"/>
        <v>0.11499999999999999</v>
      </c>
      <c r="AL1714" s="32">
        <f t="shared" si="438"/>
        <v>0.11499999999999999</v>
      </c>
      <c r="AM1714" s="32">
        <f t="shared" si="441"/>
        <v>0.53</v>
      </c>
      <c r="AN1714" s="42">
        <v>0.24</v>
      </c>
      <c r="AO1714" s="41" t="s">
        <v>98</v>
      </c>
      <c r="AP1714" s="17" t="s">
        <v>98</v>
      </c>
      <c r="AQ1714">
        <v>1</v>
      </c>
      <c r="AR1714" s="39">
        <v>0</v>
      </c>
      <c r="AS1714" t="s">
        <v>98</v>
      </c>
      <c r="AT1714" s="39" t="s">
        <v>98</v>
      </c>
      <c r="AV1714" s="17"/>
      <c r="AW1714" t="s">
        <v>98</v>
      </c>
      <c r="AX1714" s="17" t="s">
        <v>98</v>
      </c>
      <c r="AY1714" s="17" t="s">
        <v>233</v>
      </c>
      <c r="BF1714" s="17"/>
      <c r="BI1714" s="17"/>
      <c r="BL1714" s="24">
        <v>35</v>
      </c>
      <c r="BM1714">
        <v>0</v>
      </c>
      <c r="BN1714">
        <v>0</v>
      </c>
      <c r="BO1714">
        <v>0</v>
      </c>
      <c r="BP1714">
        <v>0</v>
      </c>
      <c r="BQ1714">
        <v>1</v>
      </c>
      <c r="BR1714">
        <v>0</v>
      </c>
      <c r="BS1714">
        <v>0</v>
      </c>
      <c r="BT1714" s="17">
        <v>0</v>
      </c>
      <c r="BU1714">
        <v>0</v>
      </c>
      <c r="BV1714">
        <v>0</v>
      </c>
      <c r="BW1714">
        <v>0</v>
      </c>
      <c r="BX1714" s="17">
        <v>1</v>
      </c>
      <c r="BY1714">
        <v>0</v>
      </c>
      <c r="BZ1714">
        <v>0</v>
      </c>
      <c r="CA1714">
        <v>0</v>
      </c>
      <c r="CB1714">
        <v>0</v>
      </c>
      <c r="CC1714" s="17">
        <v>1</v>
      </c>
      <c r="CD1714">
        <v>0</v>
      </c>
      <c r="CE1714">
        <v>0</v>
      </c>
      <c r="CF1714">
        <v>0</v>
      </c>
      <c r="CG1714">
        <v>0</v>
      </c>
      <c r="CH1714">
        <v>1</v>
      </c>
      <c r="CI1714">
        <v>0</v>
      </c>
      <c r="CJ1714">
        <v>0</v>
      </c>
      <c r="CK1714">
        <v>1</v>
      </c>
      <c r="CL1714">
        <v>0</v>
      </c>
      <c r="CM1714">
        <v>0</v>
      </c>
      <c r="CN1714">
        <v>1</v>
      </c>
      <c r="CO1714" s="17">
        <v>1</v>
      </c>
      <c r="CZ1714" s="33" t="s">
        <v>85</v>
      </c>
    </row>
    <row r="1715" spans="1:104" x14ac:dyDescent="0.25">
      <c r="A1715">
        <v>1714</v>
      </c>
      <c r="B1715">
        <v>112</v>
      </c>
      <c r="C1715" s="24" t="s">
        <v>4334</v>
      </c>
      <c r="D1715" s="12">
        <v>5.2</v>
      </c>
      <c r="E1715" s="13">
        <v>0.03</v>
      </c>
      <c r="F1715" s="7">
        <f t="shared" si="435"/>
        <v>173.33333333333334</v>
      </c>
      <c r="G1715" s="7">
        <f t="shared" si="433"/>
        <v>5.17</v>
      </c>
      <c r="H1715" s="15">
        <f t="shared" si="434"/>
        <v>5.23</v>
      </c>
      <c r="I1715" s="11">
        <f t="shared" si="427"/>
        <v>0.2410770964663124</v>
      </c>
      <c r="J1715" s="32">
        <f t="shared" si="428"/>
        <v>1.3908294026902638E-3</v>
      </c>
      <c r="K1715" s="32">
        <f t="shared" si="429"/>
        <v>718.99544118474387</v>
      </c>
      <c r="L1715" s="8">
        <v>1</v>
      </c>
      <c r="M1715" s="9">
        <v>0</v>
      </c>
      <c r="N1715" s="8">
        <v>0</v>
      </c>
      <c r="O1715" s="9">
        <v>0</v>
      </c>
      <c r="P1715" s="9">
        <v>0</v>
      </c>
      <c r="Q1715" s="9">
        <v>1</v>
      </c>
      <c r="R1715" s="9">
        <v>0</v>
      </c>
      <c r="S1715" s="8">
        <v>486926</v>
      </c>
      <c r="T1715" s="9">
        <v>15</v>
      </c>
      <c r="U1715" s="9">
        <f t="shared" si="442"/>
        <v>486910</v>
      </c>
      <c r="V1715" s="9">
        <f t="shared" si="416"/>
        <v>24</v>
      </c>
      <c r="W1715" s="7">
        <v>13.56</v>
      </c>
      <c r="X1715" s="7">
        <f t="shared" si="440"/>
        <v>15.439999999999998</v>
      </c>
      <c r="Y1715" s="9">
        <v>1</v>
      </c>
      <c r="Z1715" s="9">
        <v>0</v>
      </c>
      <c r="AA1715" s="9">
        <v>0</v>
      </c>
      <c r="AB1715" s="9">
        <v>1</v>
      </c>
      <c r="AC1715" s="9">
        <v>0</v>
      </c>
      <c r="AD1715" s="29">
        <v>0</v>
      </c>
      <c r="AE1715" s="9">
        <v>0</v>
      </c>
      <c r="AF1715" s="9">
        <v>0</v>
      </c>
      <c r="AG1715" s="29">
        <v>1</v>
      </c>
      <c r="AH1715" s="9">
        <v>1</v>
      </c>
      <c r="AI1715" s="29">
        <v>0</v>
      </c>
      <c r="AJ1715" s="20">
        <v>1980</v>
      </c>
      <c r="AK1715" s="32">
        <f t="shared" si="438"/>
        <v>0.11499999999999999</v>
      </c>
      <c r="AL1715" s="32">
        <f t="shared" si="438"/>
        <v>0.11499999999999999</v>
      </c>
      <c r="AM1715" s="32">
        <f t="shared" si="441"/>
        <v>0.53</v>
      </c>
      <c r="AN1715" s="42">
        <v>0.24</v>
      </c>
      <c r="AO1715" s="41" t="s">
        <v>98</v>
      </c>
      <c r="AP1715" s="17" t="s">
        <v>98</v>
      </c>
      <c r="AQ1715">
        <v>1</v>
      </c>
      <c r="AR1715" s="39">
        <v>0</v>
      </c>
      <c r="AS1715" t="s">
        <v>98</v>
      </c>
      <c r="AT1715" s="39" t="s">
        <v>98</v>
      </c>
      <c r="AV1715" s="17"/>
      <c r="AW1715" t="s">
        <v>98</v>
      </c>
      <c r="AX1715" s="17" t="s">
        <v>98</v>
      </c>
      <c r="AY1715" s="17" t="s">
        <v>233</v>
      </c>
      <c r="BF1715" s="17"/>
      <c r="BI1715" s="17"/>
      <c r="BL1715" s="24">
        <v>35</v>
      </c>
      <c r="BM1715">
        <v>1</v>
      </c>
      <c r="BN1715">
        <v>0</v>
      </c>
      <c r="BO1715">
        <v>0</v>
      </c>
      <c r="BP1715">
        <v>0</v>
      </c>
      <c r="BQ1715">
        <v>0</v>
      </c>
      <c r="BR1715">
        <v>0</v>
      </c>
      <c r="BS1715">
        <v>0</v>
      </c>
      <c r="BT1715" s="17">
        <v>0</v>
      </c>
      <c r="BU1715">
        <v>0</v>
      </c>
      <c r="BV1715">
        <v>0</v>
      </c>
      <c r="BW1715">
        <v>0</v>
      </c>
      <c r="BX1715" s="17">
        <v>1</v>
      </c>
      <c r="BY1715">
        <v>0</v>
      </c>
      <c r="BZ1715">
        <v>0</v>
      </c>
      <c r="CA1715">
        <v>0</v>
      </c>
      <c r="CB1715">
        <v>0</v>
      </c>
      <c r="CC1715" s="17">
        <v>0</v>
      </c>
      <c r="CD1715">
        <v>0</v>
      </c>
      <c r="CE1715">
        <v>0</v>
      </c>
      <c r="CF1715">
        <v>0</v>
      </c>
      <c r="CG1715">
        <v>0</v>
      </c>
      <c r="CH1715">
        <v>1</v>
      </c>
      <c r="CI1715">
        <v>0</v>
      </c>
      <c r="CJ1715">
        <v>0</v>
      </c>
      <c r="CK1715">
        <v>1</v>
      </c>
      <c r="CL1715">
        <v>0</v>
      </c>
      <c r="CM1715">
        <v>0</v>
      </c>
      <c r="CN1715">
        <v>1</v>
      </c>
      <c r="CO1715" s="17">
        <v>1</v>
      </c>
      <c r="CZ1715" s="33" t="s">
        <v>85</v>
      </c>
    </row>
    <row r="1716" spans="1:104" x14ac:dyDescent="0.25">
      <c r="A1716">
        <v>1715</v>
      </c>
      <c r="B1716">
        <v>112</v>
      </c>
      <c r="C1716" s="24" t="s">
        <v>4334</v>
      </c>
      <c r="D1716" s="12">
        <v>3.93</v>
      </c>
      <c r="E1716" s="13">
        <v>1.45</v>
      </c>
      <c r="F1716" s="7">
        <f t="shared" si="435"/>
        <v>2.7103448275862072</v>
      </c>
      <c r="G1716" s="7">
        <f t="shared" si="433"/>
        <v>2.4800000000000004</v>
      </c>
      <c r="H1716" s="15">
        <f t="shared" si="434"/>
        <v>5.38</v>
      </c>
      <c r="I1716" s="11">
        <f t="shared" si="427"/>
        <v>3.8841583328280559E-3</v>
      </c>
      <c r="J1716" s="32">
        <f t="shared" si="428"/>
        <v>1.4330864077864327E-3</v>
      </c>
      <c r="K1716" s="32">
        <f t="shared" si="429"/>
        <v>697.79463022373886</v>
      </c>
      <c r="L1716" s="8">
        <v>1</v>
      </c>
      <c r="M1716" s="9">
        <v>0</v>
      </c>
      <c r="N1716" s="8">
        <v>0</v>
      </c>
      <c r="O1716" s="9">
        <v>0</v>
      </c>
      <c r="P1716" s="9">
        <v>0</v>
      </c>
      <c r="Q1716" s="9">
        <v>1</v>
      </c>
      <c r="R1716" s="9">
        <v>0</v>
      </c>
      <c r="S1716" s="8">
        <v>486926</v>
      </c>
      <c r="T1716" s="9">
        <v>15</v>
      </c>
      <c r="U1716" s="9">
        <f t="shared" si="442"/>
        <v>486910</v>
      </c>
      <c r="V1716" s="9">
        <f t="shared" si="416"/>
        <v>24</v>
      </c>
      <c r="W1716" s="7">
        <v>13.56</v>
      </c>
      <c r="X1716" s="7">
        <f t="shared" si="440"/>
        <v>15.439999999999998</v>
      </c>
      <c r="Y1716" s="9">
        <v>1</v>
      </c>
      <c r="Z1716" s="9">
        <v>0</v>
      </c>
      <c r="AA1716" s="9">
        <v>0</v>
      </c>
      <c r="AB1716" s="9">
        <v>1</v>
      </c>
      <c r="AC1716" s="9">
        <v>0</v>
      </c>
      <c r="AD1716" s="29">
        <v>0</v>
      </c>
      <c r="AE1716" s="9">
        <v>0</v>
      </c>
      <c r="AF1716" s="9">
        <v>0</v>
      </c>
      <c r="AG1716" s="29">
        <v>1</v>
      </c>
      <c r="AH1716" s="9">
        <v>1</v>
      </c>
      <c r="AI1716" s="29">
        <v>0</v>
      </c>
      <c r="AJ1716" s="20">
        <v>1980</v>
      </c>
      <c r="AK1716" s="32">
        <f t="shared" ref="AK1716:AL1731" si="443">(1-$AM1716-$AN1716)/2</f>
        <v>0.11499999999999999</v>
      </c>
      <c r="AL1716" s="32">
        <f t="shared" si="443"/>
        <v>0.11499999999999999</v>
      </c>
      <c r="AM1716" s="32">
        <f t="shared" si="441"/>
        <v>0.53</v>
      </c>
      <c r="AN1716" s="42">
        <v>0.24</v>
      </c>
      <c r="AO1716" s="41" t="s">
        <v>98</v>
      </c>
      <c r="AP1716" s="17" t="s">
        <v>98</v>
      </c>
      <c r="AQ1716">
        <v>1</v>
      </c>
      <c r="AR1716" s="39">
        <v>0</v>
      </c>
      <c r="AS1716" t="s">
        <v>98</v>
      </c>
      <c r="AT1716" s="39" t="s">
        <v>98</v>
      </c>
      <c r="AV1716" s="17"/>
      <c r="AW1716" t="s">
        <v>98</v>
      </c>
      <c r="AX1716" s="17" t="s">
        <v>98</v>
      </c>
      <c r="AY1716" s="17" t="s">
        <v>233</v>
      </c>
      <c r="BF1716" s="17"/>
      <c r="BI1716" s="17"/>
      <c r="BL1716" s="24">
        <v>35</v>
      </c>
      <c r="BM1716">
        <v>0</v>
      </c>
      <c r="BN1716">
        <v>0</v>
      </c>
      <c r="BO1716">
        <v>0</v>
      </c>
      <c r="BP1716">
        <v>0</v>
      </c>
      <c r="BQ1716">
        <v>1</v>
      </c>
      <c r="BR1716">
        <v>0</v>
      </c>
      <c r="BS1716">
        <v>0</v>
      </c>
      <c r="BT1716" s="17">
        <v>0</v>
      </c>
      <c r="BU1716">
        <v>0</v>
      </c>
      <c r="BV1716">
        <v>0</v>
      </c>
      <c r="BW1716">
        <v>0</v>
      </c>
      <c r="BX1716" s="17">
        <v>1</v>
      </c>
      <c r="BY1716">
        <v>0</v>
      </c>
      <c r="BZ1716">
        <v>0</v>
      </c>
      <c r="CA1716">
        <v>0</v>
      </c>
      <c r="CB1716">
        <v>0</v>
      </c>
      <c r="CC1716" s="17">
        <v>1</v>
      </c>
      <c r="CD1716">
        <v>0</v>
      </c>
      <c r="CE1716">
        <v>0</v>
      </c>
      <c r="CF1716">
        <v>0</v>
      </c>
      <c r="CG1716">
        <v>0</v>
      </c>
      <c r="CH1716">
        <v>1</v>
      </c>
      <c r="CI1716">
        <v>0</v>
      </c>
      <c r="CJ1716">
        <v>0</v>
      </c>
      <c r="CK1716">
        <v>1</v>
      </c>
      <c r="CL1716">
        <v>0</v>
      </c>
      <c r="CM1716">
        <v>0</v>
      </c>
      <c r="CN1716">
        <v>1</v>
      </c>
      <c r="CO1716" s="17">
        <v>1</v>
      </c>
      <c r="CZ1716" s="33" t="s">
        <v>85</v>
      </c>
    </row>
    <row r="1717" spans="1:104" x14ac:dyDescent="0.25">
      <c r="A1717">
        <v>1716</v>
      </c>
      <c r="B1717">
        <v>112</v>
      </c>
      <c r="C1717" s="24" t="s">
        <v>4334</v>
      </c>
      <c r="D1717" s="12">
        <v>2.86</v>
      </c>
      <c r="E1717" s="13">
        <v>1.97</v>
      </c>
      <c r="F1717" s="7">
        <f t="shared" si="435"/>
        <v>1.4517766497461928</v>
      </c>
      <c r="G1717" s="7">
        <f t="shared" si="433"/>
        <v>0.8899999999999999</v>
      </c>
      <c r="H1717" s="15">
        <f t="shared" si="434"/>
        <v>4.83</v>
      </c>
      <c r="I1717" s="11">
        <f t="shared" si="427"/>
        <v>2.0805325752292409E-3</v>
      </c>
      <c r="J1717" s="32">
        <f t="shared" si="428"/>
        <v>1.4330941165040577E-3</v>
      </c>
      <c r="K1717" s="32">
        <f t="shared" si="429"/>
        <v>697.79087673560241</v>
      </c>
      <c r="L1717" s="8">
        <v>1</v>
      </c>
      <c r="M1717" s="9">
        <v>0</v>
      </c>
      <c r="N1717" s="8">
        <v>0</v>
      </c>
      <c r="O1717" s="9">
        <v>0</v>
      </c>
      <c r="P1717" s="9">
        <v>0</v>
      </c>
      <c r="Q1717" s="9">
        <v>1</v>
      </c>
      <c r="R1717" s="9">
        <v>0</v>
      </c>
      <c r="S1717" s="8">
        <v>486926</v>
      </c>
      <c r="T1717" s="9">
        <v>15</v>
      </c>
      <c r="U1717" s="9">
        <f t="shared" si="442"/>
        <v>486910</v>
      </c>
      <c r="V1717" s="9">
        <f t="shared" si="416"/>
        <v>24</v>
      </c>
      <c r="W1717" s="7">
        <v>13.56</v>
      </c>
      <c r="X1717" s="7">
        <f t="shared" si="440"/>
        <v>15.439999999999998</v>
      </c>
      <c r="Y1717" s="9">
        <v>1</v>
      </c>
      <c r="Z1717" s="9">
        <v>0</v>
      </c>
      <c r="AA1717" s="9">
        <v>0</v>
      </c>
      <c r="AB1717" s="9">
        <v>1</v>
      </c>
      <c r="AC1717" s="9">
        <v>0</v>
      </c>
      <c r="AD1717" s="29">
        <v>0</v>
      </c>
      <c r="AE1717" s="9">
        <v>0</v>
      </c>
      <c r="AF1717" s="9">
        <v>0</v>
      </c>
      <c r="AG1717" s="29">
        <v>1</v>
      </c>
      <c r="AH1717" s="9">
        <v>1</v>
      </c>
      <c r="AI1717" s="29">
        <v>0</v>
      </c>
      <c r="AJ1717" s="20">
        <v>1980</v>
      </c>
      <c r="AK1717" s="32">
        <f t="shared" si="443"/>
        <v>0.11499999999999999</v>
      </c>
      <c r="AL1717" s="32">
        <f t="shared" si="443"/>
        <v>0.11499999999999999</v>
      </c>
      <c r="AM1717" s="32">
        <f t="shared" si="441"/>
        <v>0.53</v>
      </c>
      <c r="AN1717" s="42">
        <v>0.24</v>
      </c>
      <c r="AO1717" s="41" t="s">
        <v>98</v>
      </c>
      <c r="AP1717" s="17" t="s">
        <v>98</v>
      </c>
      <c r="AQ1717">
        <v>1</v>
      </c>
      <c r="AR1717" s="39">
        <v>0</v>
      </c>
      <c r="AS1717" t="s">
        <v>98</v>
      </c>
      <c r="AT1717" s="39" t="s">
        <v>98</v>
      </c>
      <c r="AV1717" s="17"/>
      <c r="AW1717" t="s">
        <v>98</v>
      </c>
      <c r="AX1717" s="17" t="s">
        <v>98</v>
      </c>
      <c r="AY1717" s="17" t="s">
        <v>233</v>
      </c>
      <c r="BF1717" s="17"/>
      <c r="BI1717" s="17"/>
      <c r="BL1717" s="24">
        <v>35</v>
      </c>
      <c r="BM1717">
        <v>0</v>
      </c>
      <c r="BN1717">
        <v>0</v>
      </c>
      <c r="BO1717">
        <v>0</v>
      </c>
      <c r="BP1717">
        <v>0</v>
      </c>
      <c r="BQ1717">
        <v>1</v>
      </c>
      <c r="BR1717">
        <v>0</v>
      </c>
      <c r="BS1717">
        <v>0</v>
      </c>
      <c r="BT1717" s="17">
        <v>0</v>
      </c>
      <c r="BU1717">
        <v>0</v>
      </c>
      <c r="BV1717">
        <v>0</v>
      </c>
      <c r="BW1717">
        <v>0</v>
      </c>
      <c r="BX1717" s="17">
        <v>1</v>
      </c>
      <c r="BY1717">
        <v>0</v>
      </c>
      <c r="BZ1717">
        <v>0</v>
      </c>
      <c r="CA1717">
        <v>0</v>
      </c>
      <c r="CB1717">
        <v>0</v>
      </c>
      <c r="CC1717" s="17">
        <v>1</v>
      </c>
      <c r="CD1717">
        <v>0</v>
      </c>
      <c r="CE1717">
        <v>0</v>
      </c>
      <c r="CF1717">
        <v>0</v>
      </c>
      <c r="CG1717">
        <v>0</v>
      </c>
      <c r="CH1717">
        <v>1</v>
      </c>
      <c r="CI1717">
        <v>0</v>
      </c>
      <c r="CJ1717">
        <v>0</v>
      </c>
      <c r="CK1717">
        <v>1</v>
      </c>
      <c r="CL1717">
        <v>0</v>
      </c>
      <c r="CM1717">
        <v>0</v>
      </c>
      <c r="CN1717">
        <v>1</v>
      </c>
      <c r="CO1717" s="17">
        <v>1</v>
      </c>
      <c r="CZ1717" s="33" t="s">
        <v>85</v>
      </c>
    </row>
    <row r="1718" spans="1:104" x14ac:dyDescent="0.25">
      <c r="A1718">
        <v>1717</v>
      </c>
      <c r="B1718">
        <v>112</v>
      </c>
      <c r="C1718" s="24" t="s">
        <v>4334</v>
      </c>
      <c r="D1718" s="12">
        <v>5.2</v>
      </c>
      <c r="E1718" s="13">
        <v>0.03</v>
      </c>
      <c r="F1718" s="7">
        <f t="shared" si="435"/>
        <v>173.33333333333334</v>
      </c>
      <c r="G1718" s="7">
        <f t="shared" si="433"/>
        <v>5.17</v>
      </c>
      <c r="H1718" s="15">
        <f t="shared" si="434"/>
        <v>5.23</v>
      </c>
      <c r="I1718" s="11">
        <f t="shared" si="427"/>
        <v>0.24107756280875045</v>
      </c>
      <c r="J1718" s="32">
        <f t="shared" si="428"/>
        <v>1.3908320931274064E-3</v>
      </c>
      <c r="K1718" s="32">
        <f t="shared" si="429"/>
        <v>718.99405035399593</v>
      </c>
      <c r="L1718" s="8">
        <v>1</v>
      </c>
      <c r="M1718" s="9">
        <v>0</v>
      </c>
      <c r="N1718" s="8">
        <v>0</v>
      </c>
      <c r="O1718" s="9">
        <v>0</v>
      </c>
      <c r="P1718" s="9">
        <v>0</v>
      </c>
      <c r="Q1718" s="9">
        <v>1</v>
      </c>
      <c r="R1718" s="9">
        <v>0</v>
      </c>
      <c r="S1718" s="8">
        <v>486926</v>
      </c>
      <c r="T1718" s="9">
        <v>17</v>
      </c>
      <c r="U1718" s="9">
        <f t="shared" si="442"/>
        <v>486908</v>
      </c>
      <c r="V1718" s="9">
        <f t="shared" si="416"/>
        <v>24</v>
      </c>
      <c r="W1718" s="7">
        <v>13.56</v>
      </c>
      <c r="X1718" s="7">
        <f t="shared" si="440"/>
        <v>15.439999999999998</v>
      </c>
      <c r="Y1718" s="9">
        <v>1</v>
      </c>
      <c r="Z1718" s="9">
        <v>0</v>
      </c>
      <c r="AA1718" s="9">
        <v>0</v>
      </c>
      <c r="AB1718" s="9">
        <v>1</v>
      </c>
      <c r="AC1718" s="9">
        <v>0</v>
      </c>
      <c r="AD1718" s="29">
        <v>0</v>
      </c>
      <c r="AE1718" s="9">
        <v>0</v>
      </c>
      <c r="AF1718" s="9">
        <v>0</v>
      </c>
      <c r="AG1718" s="29">
        <v>1</v>
      </c>
      <c r="AH1718" s="9">
        <v>1</v>
      </c>
      <c r="AI1718" s="29">
        <v>0</v>
      </c>
      <c r="AJ1718" s="20">
        <v>1980</v>
      </c>
      <c r="AK1718" s="32">
        <f t="shared" si="443"/>
        <v>0.11499999999999999</v>
      </c>
      <c r="AL1718" s="32">
        <f t="shared" si="443"/>
        <v>0.11499999999999999</v>
      </c>
      <c r="AM1718" s="32">
        <f t="shared" si="441"/>
        <v>0.53</v>
      </c>
      <c r="AN1718" s="42">
        <v>0.24</v>
      </c>
      <c r="AO1718" s="41" t="s">
        <v>98</v>
      </c>
      <c r="AP1718" s="17" t="s">
        <v>98</v>
      </c>
      <c r="AQ1718">
        <v>1</v>
      </c>
      <c r="AR1718" s="39">
        <v>0</v>
      </c>
      <c r="AS1718" t="s">
        <v>98</v>
      </c>
      <c r="AT1718" s="39" t="s">
        <v>98</v>
      </c>
      <c r="AV1718" s="17"/>
      <c r="AW1718" t="s">
        <v>98</v>
      </c>
      <c r="AX1718" s="17" t="s">
        <v>98</v>
      </c>
      <c r="AY1718" s="17" t="s">
        <v>233</v>
      </c>
      <c r="BF1718" s="17"/>
      <c r="BI1718" s="17"/>
      <c r="BL1718" s="24">
        <v>35</v>
      </c>
      <c r="BM1718">
        <v>1</v>
      </c>
      <c r="BN1718">
        <v>0</v>
      </c>
      <c r="BO1718">
        <v>0</v>
      </c>
      <c r="BP1718">
        <v>0</v>
      </c>
      <c r="BQ1718">
        <v>0</v>
      </c>
      <c r="BR1718">
        <v>0</v>
      </c>
      <c r="BS1718">
        <v>0</v>
      </c>
      <c r="BT1718" s="17">
        <v>0</v>
      </c>
      <c r="BU1718">
        <v>0</v>
      </c>
      <c r="BV1718">
        <v>0</v>
      </c>
      <c r="BW1718">
        <v>0</v>
      </c>
      <c r="BX1718" s="17">
        <v>1</v>
      </c>
      <c r="BY1718">
        <v>0</v>
      </c>
      <c r="BZ1718">
        <v>0</v>
      </c>
      <c r="CA1718">
        <v>0</v>
      </c>
      <c r="CB1718">
        <v>0</v>
      </c>
      <c r="CC1718" s="17">
        <v>0</v>
      </c>
      <c r="CD1718">
        <v>1</v>
      </c>
      <c r="CE1718">
        <v>1</v>
      </c>
      <c r="CF1718">
        <v>0</v>
      </c>
      <c r="CG1718">
        <v>0</v>
      </c>
      <c r="CH1718">
        <v>1</v>
      </c>
      <c r="CI1718">
        <v>0</v>
      </c>
      <c r="CJ1718">
        <v>0</v>
      </c>
      <c r="CK1718">
        <v>1</v>
      </c>
      <c r="CL1718">
        <v>0</v>
      </c>
      <c r="CM1718">
        <v>0</v>
      </c>
      <c r="CN1718">
        <v>1</v>
      </c>
      <c r="CO1718" s="17">
        <v>1</v>
      </c>
      <c r="CZ1718" s="33" t="s">
        <v>85</v>
      </c>
    </row>
    <row r="1719" spans="1:104" x14ac:dyDescent="0.25">
      <c r="A1719">
        <v>1718</v>
      </c>
      <c r="B1719">
        <v>112</v>
      </c>
      <c r="C1719" s="24" t="s">
        <v>4334</v>
      </c>
      <c r="D1719" s="12">
        <v>7.79</v>
      </c>
      <c r="E1719" s="13">
        <v>2.39</v>
      </c>
      <c r="F1719" s="7">
        <f t="shared" si="435"/>
        <v>3.2594142259414225</v>
      </c>
      <c r="G1719" s="7">
        <f t="shared" si="433"/>
        <v>5.4</v>
      </c>
      <c r="H1719" s="15">
        <f t="shared" si="434"/>
        <v>10.18</v>
      </c>
      <c r="I1719" s="11">
        <f t="shared" si="427"/>
        <v>4.6710160954974832E-3</v>
      </c>
      <c r="J1719" s="32">
        <f t="shared" si="428"/>
        <v>1.4330845273734254E-3</v>
      </c>
      <c r="K1719" s="32">
        <f t="shared" si="429"/>
        <v>697.79554583065112</v>
      </c>
      <c r="L1719" s="8">
        <v>1</v>
      </c>
      <c r="M1719" s="9">
        <v>0</v>
      </c>
      <c r="N1719" s="8">
        <v>0</v>
      </c>
      <c r="O1719" s="9">
        <v>0</v>
      </c>
      <c r="P1719" s="9">
        <v>0</v>
      </c>
      <c r="Q1719" s="9">
        <v>1</v>
      </c>
      <c r="R1719" s="9">
        <v>0</v>
      </c>
      <c r="S1719" s="8">
        <v>486926</v>
      </c>
      <c r="T1719" s="9">
        <v>17</v>
      </c>
      <c r="U1719" s="9">
        <f t="shared" si="442"/>
        <v>486908</v>
      </c>
      <c r="V1719" s="9">
        <f t="shared" si="416"/>
        <v>24</v>
      </c>
      <c r="W1719" s="7">
        <v>13.56</v>
      </c>
      <c r="X1719" s="7">
        <f t="shared" si="440"/>
        <v>15.439999999999998</v>
      </c>
      <c r="Y1719" s="9">
        <v>1</v>
      </c>
      <c r="Z1719" s="9">
        <v>0</v>
      </c>
      <c r="AA1719" s="9">
        <v>0</v>
      </c>
      <c r="AB1719" s="9">
        <v>1</v>
      </c>
      <c r="AC1719" s="9">
        <v>0</v>
      </c>
      <c r="AD1719" s="29">
        <v>0</v>
      </c>
      <c r="AE1719" s="9">
        <v>0</v>
      </c>
      <c r="AF1719" s="9">
        <v>0</v>
      </c>
      <c r="AG1719" s="29">
        <v>1</v>
      </c>
      <c r="AH1719" s="9">
        <v>1</v>
      </c>
      <c r="AI1719" s="29">
        <v>0</v>
      </c>
      <c r="AJ1719" s="20">
        <v>1980</v>
      </c>
      <c r="AK1719" s="32">
        <f t="shared" si="443"/>
        <v>0.11499999999999999</v>
      </c>
      <c r="AL1719" s="32">
        <f t="shared" si="443"/>
        <v>0.11499999999999999</v>
      </c>
      <c r="AM1719" s="32">
        <f t="shared" si="441"/>
        <v>0.53</v>
      </c>
      <c r="AN1719" s="42">
        <v>0.24</v>
      </c>
      <c r="AO1719" s="41" t="s">
        <v>98</v>
      </c>
      <c r="AP1719" s="17" t="s">
        <v>98</v>
      </c>
      <c r="AQ1719">
        <v>1</v>
      </c>
      <c r="AR1719" s="39">
        <v>0</v>
      </c>
      <c r="AS1719" t="s">
        <v>98</v>
      </c>
      <c r="AT1719" s="39" t="s">
        <v>98</v>
      </c>
      <c r="AV1719" s="17"/>
      <c r="AW1719" t="s">
        <v>98</v>
      </c>
      <c r="AX1719" s="17" t="s">
        <v>98</v>
      </c>
      <c r="AY1719" s="17" t="s">
        <v>233</v>
      </c>
      <c r="BF1719" s="17"/>
      <c r="BI1719" s="17"/>
      <c r="BL1719" s="24">
        <v>35</v>
      </c>
      <c r="BM1719">
        <v>0</v>
      </c>
      <c r="BN1719">
        <v>0</v>
      </c>
      <c r="BO1719">
        <v>0</v>
      </c>
      <c r="BP1719">
        <v>0</v>
      </c>
      <c r="BQ1719">
        <v>1</v>
      </c>
      <c r="BR1719">
        <v>0</v>
      </c>
      <c r="BS1719">
        <v>0</v>
      </c>
      <c r="BT1719" s="17">
        <v>0</v>
      </c>
      <c r="BU1719">
        <v>0</v>
      </c>
      <c r="BV1719">
        <v>0</v>
      </c>
      <c r="BW1719">
        <v>0</v>
      </c>
      <c r="BX1719" s="17">
        <v>1</v>
      </c>
      <c r="BY1719">
        <v>0</v>
      </c>
      <c r="BZ1719">
        <v>0</v>
      </c>
      <c r="CA1719">
        <v>0</v>
      </c>
      <c r="CB1719">
        <v>0</v>
      </c>
      <c r="CC1719" s="17">
        <v>1</v>
      </c>
      <c r="CD1719">
        <v>1</v>
      </c>
      <c r="CE1719">
        <v>1</v>
      </c>
      <c r="CF1719">
        <v>0</v>
      </c>
      <c r="CG1719">
        <v>0</v>
      </c>
      <c r="CH1719">
        <v>1</v>
      </c>
      <c r="CI1719">
        <v>0</v>
      </c>
      <c r="CJ1719">
        <v>0</v>
      </c>
      <c r="CK1719">
        <v>1</v>
      </c>
      <c r="CL1719">
        <v>0</v>
      </c>
      <c r="CM1719">
        <v>0</v>
      </c>
      <c r="CN1719">
        <v>1</v>
      </c>
      <c r="CO1719" s="17">
        <v>1</v>
      </c>
      <c r="CZ1719" s="33" t="s">
        <v>85</v>
      </c>
    </row>
    <row r="1720" spans="1:104" x14ac:dyDescent="0.25">
      <c r="A1720">
        <v>1719</v>
      </c>
      <c r="B1720">
        <v>112</v>
      </c>
      <c r="C1720" s="24" t="s">
        <v>4334</v>
      </c>
      <c r="D1720" s="12">
        <v>12.43</v>
      </c>
      <c r="E1720" s="13">
        <v>4.2</v>
      </c>
      <c r="F1720" s="7">
        <f t="shared" si="435"/>
        <v>2.9595238095238092</v>
      </c>
      <c r="G1720" s="7">
        <f t="shared" si="433"/>
        <v>8.23</v>
      </c>
      <c r="H1720" s="15">
        <f t="shared" si="434"/>
        <v>16.63</v>
      </c>
      <c r="I1720" s="11">
        <f t="shared" si="427"/>
        <v>4.2412559022770944E-3</v>
      </c>
      <c r="J1720" s="32">
        <f t="shared" si="428"/>
        <v>1.4330872718876749E-3</v>
      </c>
      <c r="K1720" s="32">
        <f t="shared" si="429"/>
        <v>697.794209478109</v>
      </c>
      <c r="L1720" s="8">
        <v>1</v>
      </c>
      <c r="M1720" s="9">
        <v>0</v>
      </c>
      <c r="N1720" s="8">
        <v>0</v>
      </c>
      <c r="O1720" s="9">
        <v>0</v>
      </c>
      <c r="P1720" s="9">
        <v>0</v>
      </c>
      <c r="Q1720" s="9">
        <v>1</v>
      </c>
      <c r="R1720" s="9">
        <v>0</v>
      </c>
      <c r="S1720" s="8">
        <v>486926</v>
      </c>
      <c r="T1720" s="9">
        <v>17</v>
      </c>
      <c r="U1720" s="9">
        <f t="shared" si="442"/>
        <v>486908</v>
      </c>
      <c r="V1720" s="9">
        <f t="shared" si="416"/>
        <v>24</v>
      </c>
      <c r="W1720" s="7">
        <v>13.56</v>
      </c>
      <c r="X1720" s="7">
        <f t="shared" si="440"/>
        <v>15.439999999999998</v>
      </c>
      <c r="Y1720" s="9">
        <v>1</v>
      </c>
      <c r="Z1720" s="9">
        <v>0</v>
      </c>
      <c r="AA1720" s="9">
        <v>0</v>
      </c>
      <c r="AB1720" s="9">
        <v>1</v>
      </c>
      <c r="AC1720" s="9">
        <v>0</v>
      </c>
      <c r="AD1720" s="29">
        <v>0</v>
      </c>
      <c r="AE1720" s="9">
        <v>0</v>
      </c>
      <c r="AF1720" s="9">
        <v>0</v>
      </c>
      <c r="AG1720" s="29">
        <v>1</v>
      </c>
      <c r="AH1720" s="9">
        <v>1</v>
      </c>
      <c r="AI1720" s="29">
        <v>0</v>
      </c>
      <c r="AJ1720" s="20">
        <v>1980</v>
      </c>
      <c r="AK1720" s="32">
        <f t="shared" si="443"/>
        <v>0.11499999999999999</v>
      </c>
      <c r="AL1720" s="32">
        <f t="shared" si="443"/>
        <v>0.11499999999999999</v>
      </c>
      <c r="AM1720" s="32">
        <f t="shared" si="441"/>
        <v>0.53</v>
      </c>
      <c r="AN1720" s="42">
        <v>0.24</v>
      </c>
      <c r="AO1720" s="41" t="s">
        <v>98</v>
      </c>
      <c r="AP1720" s="17" t="s">
        <v>98</v>
      </c>
      <c r="AQ1720">
        <v>1</v>
      </c>
      <c r="AR1720" s="39">
        <v>0</v>
      </c>
      <c r="AS1720" t="s">
        <v>98</v>
      </c>
      <c r="AT1720" s="39" t="s">
        <v>98</v>
      </c>
      <c r="AV1720" s="17"/>
      <c r="AW1720" t="s">
        <v>98</v>
      </c>
      <c r="AX1720" s="17" t="s">
        <v>98</v>
      </c>
      <c r="AY1720" s="17" t="s">
        <v>233</v>
      </c>
      <c r="BF1720" s="17"/>
      <c r="BI1720" s="17"/>
      <c r="BL1720" s="24">
        <v>35</v>
      </c>
      <c r="BM1720">
        <v>0</v>
      </c>
      <c r="BN1720">
        <v>0</v>
      </c>
      <c r="BO1720">
        <v>0</v>
      </c>
      <c r="BP1720">
        <v>0</v>
      </c>
      <c r="BQ1720">
        <v>1</v>
      </c>
      <c r="BR1720">
        <v>0</v>
      </c>
      <c r="BS1720">
        <v>0</v>
      </c>
      <c r="BT1720" s="17">
        <v>0</v>
      </c>
      <c r="BU1720">
        <v>0</v>
      </c>
      <c r="BV1720">
        <v>0</v>
      </c>
      <c r="BW1720">
        <v>0</v>
      </c>
      <c r="BX1720" s="17">
        <v>1</v>
      </c>
      <c r="BY1720">
        <v>0</v>
      </c>
      <c r="BZ1720">
        <v>0</v>
      </c>
      <c r="CA1720">
        <v>0</v>
      </c>
      <c r="CB1720">
        <v>0</v>
      </c>
      <c r="CC1720" s="17">
        <v>1</v>
      </c>
      <c r="CD1720">
        <v>1</v>
      </c>
      <c r="CE1720">
        <v>1</v>
      </c>
      <c r="CF1720">
        <v>0</v>
      </c>
      <c r="CG1720">
        <v>0</v>
      </c>
      <c r="CH1720">
        <v>1</v>
      </c>
      <c r="CI1720">
        <v>0</v>
      </c>
      <c r="CJ1720">
        <v>0</v>
      </c>
      <c r="CK1720">
        <v>1</v>
      </c>
      <c r="CL1720">
        <v>0</v>
      </c>
      <c r="CM1720">
        <v>0</v>
      </c>
      <c r="CN1720">
        <v>1</v>
      </c>
      <c r="CO1720" s="17">
        <v>1</v>
      </c>
      <c r="CZ1720" s="33" t="s">
        <v>85</v>
      </c>
    </row>
    <row r="1721" spans="1:104" x14ac:dyDescent="0.25">
      <c r="A1721">
        <v>1720</v>
      </c>
      <c r="B1721">
        <v>112</v>
      </c>
      <c r="C1721" s="24" t="s">
        <v>4334</v>
      </c>
      <c r="D1721" s="12">
        <v>5.16</v>
      </c>
      <c r="E1721" s="13">
        <v>0.03</v>
      </c>
      <c r="F1721" s="7">
        <f t="shared" si="435"/>
        <v>172</v>
      </c>
      <c r="G1721" s="7">
        <f t="shared" si="433"/>
        <v>5.13</v>
      </c>
      <c r="H1721" s="15">
        <f t="shared" si="434"/>
        <v>5.19</v>
      </c>
      <c r="I1721" s="11">
        <f t="shared" si="427"/>
        <v>0.23933088652334589</v>
      </c>
      <c r="J1721" s="32">
        <f t="shared" si="428"/>
        <v>1.3914586425775924E-3</v>
      </c>
      <c r="K1721" s="32">
        <f t="shared" si="429"/>
        <v>718.67029992897301</v>
      </c>
      <c r="L1721" s="8">
        <v>1</v>
      </c>
      <c r="M1721" s="9">
        <v>0</v>
      </c>
      <c r="N1721" s="8">
        <v>0</v>
      </c>
      <c r="O1721" s="9">
        <v>0</v>
      </c>
      <c r="P1721" s="9">
        <v>0</v>
      </c>
      <c r="Q1721" s="9">
        <v>1</v>
      </c>
      <c r="R1721" s="9">
        <v>0</v>
      </c>
      <c r="S1721" s="8">
        <v>486926</v>
      </c>
      <c r="T1721" s="9">
        <v>22</v>
      </c>
      <c r="U1721" s="9">
        <f t="shared" si="442"/>
        <v>486903</v>
      </c>
      <c r="V1721" s="9">
        <f t="shared" si="416"/>
        <v>24</v>
      </c>
      <c r="W1721" s="7">
        <v>13.56</v>
      </c>
      <c r="X1721" s="7">
        <f t="shared" si="440"/>
        <v>15.439999999999998</v>
      </c>
      <c r="Y1721" s="9">
        <v>1</v>
      </c>
      <c r="Z1721" s="9">
        <v>0</v>
      </c>
      <c r="AA1721" s="9">
        <v>0</v>
      </c>
      <c r="AB1721" s="9">
        <v>1</v>
      </c>
      <c r="AC1721" s="9">
        <v>0</v>
      </c>
      <c r="AD1721" s="29">
        <v>0</v>
      </c>
      <c r="AE1721" s="9">
        <v>0</v>
      </c>
      <c r="AF1721" s="9">
        <v>0</v>
      </c>
      <c r="AG1721" s="29">
        <v>1</v>
      </c>
      <c r="AH1721" s="9">
        <v>1</v>
      </c>
      <c r="AI1721" s="29">
        <v>0</v>
      </c>
      <c r="AJ1721" s="20">
        <v>1980</v>
      </c>
      <c r="AK1721" s="32">
        <f t="shared" si="443"/>
        <v>0.11499999999999999</v>
      </c>
      <c r="AL1721" s="32">
        <f t="shared" si="443"/>
        <v>0.11499999999999999</v>
      </c>
      <c r="AM1721" s="32">
        <f t="shared" si="441"/>
        <v>0.53</v>
      </c>
      <c r="AN1721" s="42">
        <v>0.24</v>
      </c>
      <c r="AO1721" s="41" t="s">
        <v>98</v>
      </c>
      <c r="AP1721" s="17" t="s">
        <v>98</v>
      </c>
      <c r="AQ1721">
        <v>1</v>
      </c>
      <c r="AR1721" s="39">
        <v>0</v>
      </c>
      <c r="AS1721" t="s">
        <v>98</v>
      </c>
      <c r="AT1721" s="39" t="s">
        <v>98</v>
      </c>
      <c r="AV1721" s="17"/>
      <c r="AW1721" t="s">
        <v>98</v>
      </c>
      <c r="AX1721" s="17" t="s">
        <v>98</v>
      </c>
      <c r="AY1721" s="17" t="s">
        <v>233</v>
      </c>
      <c r="BF1721" s="17"/>
      <c r="BI1721" s="17"/>
      <c r="BL1721" s="24">
        <v>35</v>
      </c>
      <c r="BM1721">
        <v>1</v>
      </c>
      <c r="BN1721">
        <v>0</v>
      </c>
      <c r="BO1721">
        <v>0</v>
      </c>
      <c r="BP1721">
        <v>0</v>
      </c>
      <c r="BQ1721">
        <v>0</v>
      </c>
      <c r="BR1721">
        <v>0</v>
      </c>
      <c r="BS1721">
        <v>0</v>
      </c>
      <c r="BT1721" s="17">
        <v>0</v>
      </c>
      <c r="BU1721">
        <v>0</v>
      </c>
      <c r="BV1721">
        <v>0</v>
      </c>
      <c r="BW1721">
        <v>0</v>
      </c>
      <c r="BX1721" s="17">
        <v>1</v>
      </c>
      <c r="BY1721">
        <v>0</v>
      </c>
      <c r="BZ1721">
        <v>0</v>
      </c>
      <c r="CA1721">
        <v>0</v>
      </c>
      <c r="CB1721">
        <v>0</v>
      </c>
      <c r="CC1721" s="17">
        <v>0</v>
      </c>
      <c r="CD1721">
        <v>1</v>
      </c>
      <c r="CE1721">
        <v>1</v>
      </c>
      <c r="CF1721">
        <v>0</v>
      </c>
      <c r="CG1721">
        <v>0</v>
      </c>
      <c r="CH1721">
        <v>1</v>
      </c>
      <c r="CI1721">
        <v>0</v>
      </c>
      <c r="CJ1721">
        <v>0</v>
      </c>
      <c r="CK1721">
        <v>1</v>
      </c>
      <c r="CL1721">
        <v>0</v>
      </c>
      <c r="CM1721">
        <v>0</v>
      </c>
      <c r="CN1721">
        <v>1</v>
      </c>
      <c r="CO1721" s="17">
        <v>1</v>
      </c>
      <c r="CZ1721" s="33" t="s">
        <v>85</v>
      </c>
    </row>
    <row r="1722" spans="1:104" x14ac:dyDescent="0.25">
      <c r="A1722">
        <v>1721</v>
      </c>
      <c r="B1722">
        <v>112</v>
      </c>
      <c r="C1722" s="24" t="s">
        <v>4334</v>
      </c>
      <c r="D1722" s="12">
        <v>6.66</v>
      </c>
      <c r="E1722" s="13">
        <v>1.1299999999999999</v>
      </c>
      <c r="F1722" s="7">
        <f t="shared" si="435"/>
        <v>5.893805309734514</v>
      </c>
      <c r="G1722" s="7">
        <f t="shared" si="433"/>
        <v>5.53</v>
      </c>
      <c r="H1722" s="15">
        <f t="shared" si="434"/>
        <v>7.79</v>
      </c>
      <c r="I1722" s="11">
        <f t="shared" si="427"/>
        <v>8.4461554286471442E-3</v>
      </c>
      <c r="J1722" s="32">
        <f t="shared" si="428"/>
        <v>1.433056401557248E-3</v>
      </c>
      <c r="K1722" s="32">
        <f t="shared" si="429"/>
        <v>697.80924108314082</v>
      </c>
      <c r="L1722" s="8">
        <v>1</v>
      </c>
      <c r="M1722" s="9">
        <v>0</v>
      </c>
      <c r="N1722" s="8">
        <v>0</v>
      </c>
      <c r="O1722" s="9">
        <v>0</v>
      </c>
      <c r="P1722" s="9">
        <v>0</v>
      </c>
      <c r="Q1722" s="9">
        <v>1</v>
      </c>
      <c r="R1722" s="9">
        <v>0</v>
      </c>
      <c r="S1722" s="8">
        <v>486926</v>
      </c>
      <c r="T1722" s="9">
        <v>22</v>
      </c>
      <c r="U1722" s="9">
        <f t="shared" si="442"/>
        <v>486903</v>
      </c>
      <c r="V1722" s="9">
        <f t="shared" si="416"/>
        <v>24</v>
      </c>
      <c r="W1722" s="7">
        <v>13.56</v>
      </c>
      <c r="X1722" s="7">
        <f t="shared" si="440"/>
        <v>15.439999999999998</v>
      </c>
      <c r="Y1722" s="9">
        <v>1</v>
      </c>
      <c r="Z1722" s="9">
        <v>0</v>
      </c>
      <c r="AA1722" s="9">
        <v>0</v>
      </c>
      <c r="AB1722" s="9">
        <v>1</v>
      </c>
      <c r="AC1722" s="9">
        <v>0</v>
      </c>
      <c r="AD1722" s="29">
        <v>0</v>
      </c>
      <c r="AE1722" s="9">
        <v>0</v>
      </c>
      <c r="AF1722" s="9">
        <v>0</v>
      </c>
      <c r="AG1722" s="29">
        <v>1</v>
      </c>
      <c r="AH1722" s="9">
        <v>1</v>
      </c>
      <c r="AI1722" s="29">
        <v>0</v>
      </c>
      <c r="AJ1722" s="20">
        <v>1980</v>
      </c>
      <c r="AK1722" s="32">
        <f t="shared" si="443"/>
        <v>0.11499999999999999</v>
      </c>
      <c r="AL1722" s="32">
        <f t="shared" si="443"/>
        <v>0.11499999999999999</v>
      </c>
      <c r="AM1722" s="32">
        <f t="shared" si="441"/>
        <v>0.53</v>
      </c>
      <c r="AN1722" s="42">
        <v>0.24</v>
      </c>
      <c r="AO1722" s="41" t="s">
        <v>98</v>
      </c>
      <c r="AP1722" s="17" t="s">
        <v>98</v>
      </c>
      <c r="AQ1722">
        <v>1</v>
      </c>
      <c r="AR1722" s="39">
        <v>0</v>
      </c>
      <c r="AS1722" t="s">
        <v>98</v>
      </c>
      <c r="AT1722" s="39" t="s">
        <v>98</v>
      </c>
      <c r="AV1722" s="17"/>
      <c r="AW1722" t="s">
        <v>98</v>
      </c>
      <c r="AX1722" s="17" t="s">
        <v>98</v>
      </c>
      <c r="AY1722" s="17" t="s">
        <v>233</v>
      </c>
      <c r="BF1722" s="17"/>
      <c r="BI1722" s="17"/>
      <c r="BL1722" s="24">
        <v>35</v>
      </c>
      <c r="BM1722">
        <v>0</v>
      </c>
      <c r="BN1722">
        <v>0</v>
      </c>
      <c r="BO1722">
        <v>0</v>
      </c>
      <c r="BP1722">
        <v>0</v>
      </c>
      <c r="BQ1722">
        <v>1</v>
      </c>
      <c r="BR1722">
        <v>0</v>
      </c>
      <c r="BS1722">
        <v>0</v>
      </c>
      <c r="BT1722" s="17">
        <v>0</v>
      </c>
      <c r="BU1722">
        <v>0</v>
      </c>
      <c r="BV1722">
        <v>0</v>
      </c>
      <c r="BW1722">
        <v>0</v>
      </c>
      <c r="BX1722" s="17">
        <v>1</v>
      </c>
      <c r="BY1722">
        <v>0</v>
      </c>
      <c r="BZ1722">
        <v>0</v>
      </c>
      <c r="CA1722">
        <v>0</v>
      </c>
      <c r="CB1722">
        <v>0</v>
      </c>
      <c r="CC1722" s="17">
        <v>1</v>
      </c>
      <c r="CD1722">
        <v>1</v>
      </c>
      <c r="CE1722">
        <v>1</v>
      </c>
      <c r="CF1722">
        <v>0</v>
      </c>
      <c r="CG1722">
        <v>0</v>
      </c>
      <c r="CH1722">
        <v>1</v>
      </c>
      <c r="CI1722">
        <v>0</v>
      </c>
      <c r="CJ1722">
        <v>0</v>
      </c>
      <c r="CK1722">
        <v>1</v>
      </c>
      <c r="CL1722">
        <v>0</v>
      </c>
      <c r="CM1722">
        <v>0</v>
      </c>
      <c r="CN1722">
        <v>1</v>
      </c>
      <c r="CO1722" s="17">
        <v>1</v>
      </c>
      <c r="CZ1722" s="33" t="s">
        <v>85</v>
      </c>
    </row>
    <row r="1723" spans="1:104" x14ac:dyDescent="0.25">
      <c r="A1723">
        <v>1722</v>
      </c>
      <c r="B1723">
        <v>112</v>
      </c>
      <c r="C1723" s="24" t="s">
        <v>4334</v>
      </c>
      <c r="D1723" s="12">
        <v>8.7799999999999994</v>
      </c>
      <c r="E1723" s="13">
        <v>1.78</v>
      </c>
      <c r="F1723" s="7">
        <f t="shared" si="435"/>
        <v>4.9325842696629207</v>
      </c>
      <c r="G1723" s="7">
        <f t="shared" si="433"/>
        <v>6.9999999999999991</v>
      </c>
      <c r="H1723" s="15">
        <f t="shared" si="434"/>
        <v>10.559999999999999</v>
      </c>
      <c r="I1723" s="11">
        <f t="shared" si="427"/>
        <v>7.0687469988636939E-3</v>
      </c>
      <c r="J1723" s="32">
        <f t="shared" si="428"/>
        <v>1.4330717150315918E-3</v>
      </c>
      <c r="K1723" s="32">
        <f t="shared" si="429"/>
        <v>697.80178445427987</v>
      </c>
      <c r="L1723" s="8">
        <v>1</v>
      </c>
      <c r="M1723" s="9">
        <v>0</v>
      </c>
      <c r="N1723" s="8">
        <v>0</v>
      </c>
      <c r="O1723" s="9">
        <v>0</v>
      </c>
      <c r="P1723" s="9">
        <v>0</v>
      </c>
      <c r="Q1723" s="9">
        <v>1</v>
      </c>
      <c r="R1723" s="9">
        <v>0</v>
      </c>
      <c r="S1723" s="8">
        <v>486926</v>
      </c>
      <c r="T1723" s="9">
        <v>22</v>
      </c>
      <c r="U1723" s="9">
        <f t="shared" si="442"/>
        <v>486903</v>
      </c>
      <c r="V1723" s="9">
        <f t="shared" si="416"/>
        <v>24</v>
      </c>
      <c r="W1723" s="7">
        <v>13.56</v>
      </c>
      <c r="X1723" s="7">
        <f t="shared" si="440"/>
        <v>15.439999999999998</v>
      </c>
      <c r="Y1723" s="9">
        <v>1</v>
      </c>
      <c r="Z1723" s="9">
        <v>0</v>
      </c>
      <c r="AA1723" s="9">
        <v>0</v>
      </c>
      <c r="AB1723" s="9">
        <v>1</v>
      </c>
      <c r="AC1723" s="9">
        <v>0</v>
      </c>
      <c r="AD1723" s="29">
        <v>0</v>
      </c>
      <c r="AE1723" s="9">
        <v>0</v>
      </c>
      <c r="AF1723" s="9">
        <v>0</v>
      </c>
      <c r="AG1723" s="29">
        <v>1</v>
      </c>
      <c r="AH1723" s="9">
        <v>1</v>
      </c>
      <c r="AI1723" s="29">
        <v>0</v>
      </c>
      <c r="AJ1723" s="20">
        <v>1980</v>
      </c>
      <c r="AK1723" s="32">
        <f t="shared" si="443"/>
        <v>0.11499999999999999</v>
      </c>
      <c r="AL1723" s="32">
        <f t="shared" si="443"/>
        <v>0.11499999999999999</v>
      </c>
      <c r="AM1723" s="32">
        <f t="shared" si="441"/>
        <v>0.53</v>
      </c>
      <c r="AN1723" s="42">
        <v>0.24</v>
      </c>
      <c r="AO1723" s="41" t="s">
        <v>98</v>
      </c>
      <c r="AP1723" s="17" t="s">
        <v>98</v>
      </c>
      <c r="AQ1723">
        <v>1</v>
      </c>
      <c r="AR1723" s="39">
        <v>0</v>
      </c>
      <c r="AS1723" t="s">
        <v>98</v>
      </c>
      <c r="AT1723" s="39" t="s">
        <v>98</v>
      </c>
      <c r="AV1723" s="17"/>
      <c r="AW1723" t="s">
        <v>98</v>
      </c>
      <c r="AX1723" s="17" t="s">
        <v>98</v>
      </c>
      <c r="AY1723" s="17" t="s">
        <v>233</v>
      </c>
      <c r="BF1723" s="17"/>
      <c r="BI1723" s="17"/>
      <c r="BL1723" s="24">
        <v>35</v>
      </c>
      <c r="BM1723">
        <v>0</v>
      </c>
      <c r="BN1723">
        <v>0</v>
      </c>
      <c r="BO1723">
        <v>0</v>
      </c>
      <c r="BP1723">
        <v>0</v>
      </c>
      <c r="BQ1723">
        <v>1</v>
      </c>
      <c r="BR1723">
        <v>0</v>
      </c>
      <c r="BS1723">
        <v>0</v>
      </c>
      <c r="BT1723" s="17">
        <v>0</v>
      </c>
      <c r="BU1723">
        <v>0</v>
      </c>
      <c r="BV1723">
        <v>0</v>
      </c>
      <c r="BW1723">
        <v>0</v>
      </c>
      <c r="BX1723" s="17">
        <v>1</v>
      </c>
      <c r="BY1723">
        <v>0</v>
      </c>
      <c r="BZ1723">
        <v>0</v>
      </c>
      <c r="CA1723">
        <v>0</v>
      </c>
      <c r="CB1723">
        <v>0</v>
      </c>
      <c r="CC1723" s="17">
        <v>1</v>
      </c>
      <c r="CD1723">
        <v>1</v>
      </c>
      <c r="CE1723">
        <v>1</v>
      </c>
      <c r="CF1723">
        <v>0</v>
      </c>
      <c r="CG1723">
        <v>0</v>
      </c>
      <c r="CH1723">
        <v>1</v>
      </c>
      <c r="CI1723">
        <v>0</v>
      </c>
      <c r="CJ1723">
        <v>0</v>
      </c>
      <c r="CK1723">
        <v>1</v>
      </c>
      <c r="CL1723">
        <v>0</v>
      </c>
      <c r="CM1723">
        <v>0</v>
      </c>
      <c r="CN1723">
        <v>1</v>
      </c>
      <c r="CO1723" s="17">
        <v>1</v>
      </c>
      <c r="CZ1723" s="33" t="s">
        <v>85</v>
      </c>
    </row>
    <row r="1724" spans="1:104" x14ac:dyDescent="0.25">
      <c r="A1724">
        <v>1723</v>
      </c>
      <c r="B1724">
        <v>113</v>
      </c>
      <c r="C1724" s="24" t="s">
        <v>4339</v>
      </c>
      <c r="D1724" s="12">
        <v>7.3</v>
      </c>
      <c r="E1724" s="13">
        <v>0.05</v>
      </c>
      <c r="F1724" s="7">
        <f t="shared" si="435"/>
        <v>146</v>
      </c>
      <c r="G1724" s="7">
        <f t="shared" si="433"/>
        <v>7.25</v>
      </c>
      <c r="H1724" s="15">
        <f t="shared" si="434"/>
        <v>7.35</v>
      </c>
      <c r="I1724" s="11">
        <f t="shared" si="427"/>
        <v>0.18377549223456921</v>
      </c>
      <c r="J1724" s="32">
        <f t="shared" si="428"/>
        <v>1.2587362481819809E-3</v>
      </c>
      <c r="K1724" s="32">
        <f t="shared" si="429"/>
        <v>794.44760683131267</v>
      </c>
      <c r="L1724" s="8">
        <v>0</v>
      </c>
      <c r="M1724" s="9">
        <v>1</v>
      </c>
      <c r="N1724" s="8">
        <v>0</v>
      </c>
      <c r="O1724" s="9">
        <v>0</v>
      </c>
      <c r="P1724" s="9">
        <v>0</v>
      </c>
      <c r="Q1724" s="9">
        <v>1</v>
      </c>
      <c r="R1724" s="9">
        <v>0</v>
      </c>
      <c r="S1724" s="8">
        <v>609852</v>
      </c>
      <c r="T1724" s="9">
        <v>20</v>
      </c>
      <c r="U1724" s="9">
        <f t="shared" si="442"/>
        <v>609831</v>
      </c>
      <c r="V1724" s="9">
        <f t="shared" si="416"/>
        <v>16</v>
      </c>
      <c r="W1724" s="7">
        <v>9.5</v>
      </c>
      <c r="X1724" s="7">
        <f t="shared" si="440"/>
        <v>29</v>
      </c>
      <c r="Y1724" s="9">
        <v>1</v>
      </c>
      <c r="Z1724" s="9">
        <v>0</v>
      </c>
      <c r="AA1724" s="9">
        <v>0</v>
      </c>
      <c r="AB1724" s="9">
        <v>1</v>
      </c>
      <c r="AC1724" s="9">
        <v>0</v>
      </c>
      <c r="AD1724" s="29">
        <v>0</v>
      </c>
      <c r="AE1724" s="9">
        <v>0</v>
      </c>
      <c r="AF1724" s="9">
        <v>0</v>
      </c>
      <c r="AG1724" s="29">
        <v>1</v>
      </c>
      <c r="AH1724" s="9">
        <v>0</v>
      </c>
      <c r="AI1724" s="29">
        <v>1</v>
      </c>
      <c r="AJ1724" s="20">
        <v>1970</v>
      </c>
      <c r="AK1724" s="32">
        <f t="shared" si="443"/>
        <v>0.11499999999999999</v>
      </c>
      <c r="AL1724" s="32">
        <f t="shared" si="443"/>
        <v>0.11499999999999999</v>
      </c>
      <c r="AM1724" s="32">
        <f t="shared" ref="AM1724:AM1740" si="444">0.77-AN1724</f>
        <v>0.53</v>
      </c>
      <c r="AN1724" s="42">
        <v>0.24</v>
      </c>
      <c r="AO1724" s="41" t="s">
        <v>98</v>
      </c>
      <c r="AP1724" s="17" t="s">
        <v>98</v>
      </c>
      <c r="AQ1724">
        <v>1</v>
      </c>
      <c r="AR1724" s="39">
        <v>0</v>
      </c>
      <c r="AS1724" t="s">
        <v>98</v>
      </c>
      <c r="AT1724" s="39" t="s">
        <v>98</v>
      </c>
      <c r="AV1724" s="17"/>
      <c r="AW1724" t="s">
        <v>98</v>
      </c>
      <c r="AX1724" s="17" t="s">
        <v>98</v>
      </c>
      <c r="AY1724" s="17" t="s">
        <v>233</v>
      </c>
      <c r="BF1724" s="17"/>
      <c r="BI1724" s="17"/>
      <c r="BL1724" s="90">
        <v>44.5</v>
      </c>
      <c r="BM1724">
        <v>1</v>
      </c>
      <c r="BN1724">
        <v>0</v>
      </c>
      <c r="BO1724">
        <v>0</v>
      </c>
      <c r="BP1724">
        <v>0</v>
      </c>
      <c r="BQ1724">
        <v>1</v>
      </c>
      <c r="BR1724">
        <v>0</v>
      </c>
      <c r="BS1724">
        <v>0</v>
      </c>
      <c r="BT1724" s="17">
        <v>0</v>
      </c>
      <c r="BU1724">
        <v>0</v>
      </c>
      <c r="BV1724">
        <v>0</v>
      </c>
      <c r="BW1724">
        <v>0</v>
      </c>
      <c r="BX1724" s="17">
        <v>1</v>
      </c>
      <c r="BY1724">
        <v>0</v>
      </c>
      <c r="BZ1724">
        <v>0</v>
      </c>
      <c r="CA1724">
        <v>0</v>
      </c>
      <c r="CB1724">
        <v>0</v>
      </c>
      <c r="CC1724">
        <v>1</v>
      </c>
      <c r="CD1724">
        <v>0</v>
      </c>
      <c r="CE1724">
        <v>0</v>
      </c>
      <c r="CF1724">
        <v>0</v>
      </c>
      <c r="CG1724">
        <v>0</v>
      </c>
      <c r="CH1724">
        <v>0</v>
      </c>
      <c r="CI1724">
        <v>0</v>
      </c>
      <c r="CJ1724">
        <v>0</v>
      </c>
      <c r="CK1724">
        <v>0</v>
      </c>
      <c r="CL1724">
        <v>0</v>
      </c>
      <c r="CM1724">
        <v>0</v>
      </c>
      <c r="CN1724">
        <v>1</v>
      </c>
      <c r="CO1724" s="17">
        <v>1</v>
      </c>
      <c r="CZ1724" s="33" t="s">
        <v>85</v>
      </c>
    </row>
    <row r="1725" spans="1:104" x14ac:dyDescent="0.25">
      <c r="A1725">
        <v>1724</v>
      </c>
      <c r="B1725">
        <v>113</v>
      </c>
      <c r="C1725" s="24" t="s">
        <v>4339</v>
      </c>
      <c r="D1725" s="12">
        <v>14.2</v>
      </c>
      <c r="E1725" s="13">
        <v>5</v>
      </c>
      <c r="F1725" s="7">
        <f t="shared" si="435"/>
        <v>2.84</v>
      </c>
      <c r="G1725" s="7">
        <f t="shared" si="433"/>
        <v>9.1999999999999993</v>
      </c>
      <c r="H1725" s="15">
        <f t="shared" si="434"/>
        <v>19.2</v>
      </c>
      <c r="I1725" s="11">
        <f t="shared" si="427"/>
        <v>3.6368166095559645E-3</v>
      </c>
      <c r="J1725" s="32">
        <f t="shared" si="428"/>
        <v>1.2805692287168888E-3</v>
      </c>
      <c r="K1725" s="32">
        <f t="shared" si="429"/>
        <v>780.90272479995872</v>
      </c>
      <c r="L1725" s="8">
        <v>0</v>
      </c>
      <c r="M1725" s="9">
        <v>1</v>
      </c>
      <c r="N1725" s="8">
        <v>0</v>
      </c>
      <c r="O1725" s="9">
        <v>0</v>
      </c>
      <c r="P1725" s="9">
        <v>0</v>
      </c>
      <c r="Q1725" s="9">
        <v>1</v>
      </c>
      <c r="R1725" s="9">
        <v>0</v>
      </c>
      <c r="S1725" s="8">
        <v>609852</v>
      </c>
      <c r="T1725" s="9">
        <v>50</v>
      </c>
      <c r="U1725" s="9">
        <f t="shared" si="442"/>
        <v>609801</v>
      </c>
      <c r="V1725" s="9">
        <f t="shared" si="416"/>
        <v>16</v>
      </c>
      <c r="W1725" s="7">
        <v>9.5</v>
      </c>
      <c r="X1725" s="7">
        <f t="shared" ref="X1725:X1739" si="445">BL1725-W1725-6</f>
        <v>29</v>
      </c>
      <c r="Y1725" s="9">
        <v>1</v>
      </c>
      <c r="Z1725" s="9">
        <v>0</v>
      </c>
      <c r="AA1725" s="9">
        <v>0</v>
      </c>
      <c r="AB1725" s="9">
        <v>1</v>
      </c>
      <c r="AC1725" s="9">
        <v>0</v>
      </c>
      <c r="AD1725" s="29">
        <v>0</v>
      </c>
      <c r="AE1725" s="9">
        <v>0</v>
      </c>
      <c r="AF1725" s="9">
        <v>0</v>
      </c>
      <c r="AG1725" s="29">
        <v>1</v>
      </c>
      <c r="AH1725" s="9">
        <v>0</v>
      </c>
      <c r="AI1725" s="29">
        <v>1</v>
      </c>
      <c r="AJ1725" s="20">
        <v>1970</v>
      </c>
      <c r="AK1725" s="32">
        <f t="shared" si="443"/>
        <v>0.11499999999999999</v>
      </c>
      <c r="AL1725" s="32">
        <f t="shared" si="443"/>
        <v>0.11499999999999999</v>
      </c>
      <c r="AM1725" s="32">
        <f t="shared" si="444"/>
        <v>0.53</v>
      </c>
      <c r="AN1725" s="42">
        <v>0.24</v>
      </c>
      <c r="AO1725" s="41" t="s">
        <v>98</v>
      </c>
      <c r="AP1725" s="17" t="s">
        <v>98</v>
      </c>
      <c r="AQ1725">
        <v>1</v>
      </c>
      <c r="AR1725" s="39">
        <v>0</v>
      </c>
      <c r="AS1725" t="s">
        <v>98</v>
      </c>
      <c r="AT1725" s="39" t="s">
        <v>98</v>
      </c>
      <c r="AV1725" s="17"/>
      <c r="AW1725" t="s">
        <v>98</v>
      </c>
      <c r="AX1725" s="17" t="s">
        <v>98</v>
      </c>
      <c r="AY1725" s="17" t="s">
        <v>233</v>
      </c>
      <c r="BF1725" s="17"/>
      <c r="BI1725" s="17"/>
      <c r="BL1725" s="90">
        <v>44.5</v>
      </c>
      <c r="BM1725">
        <v>0</v>
      </c>
      <c r="BN1725">
        <v>0</v>
      </c>
      <c r="BO1725">
        <v>0</v>
      </c>
      <c r="BP1725">
        <v>0</v>
      </c>
      <c r="BQ1725">
        <v>1</v>
      </c>
      <c r="BR1725">
        <v>0</v>
      </c>
      <c r="BS1725">
        <v>0</v>
      </c>
      <c r="BT1725" s="17">
        <v>0</v>
      </c>
      <c r="BU1725">
        <v>0</v>
      </c>
      <c r="BV1725">
        <v>0</v>
      </c>
      <c r="BW1725">
        <v>0</v>
      </c>
      <c r="BX1725" s="17">
        <v>1</v>
      </c>
      <c r="BY1725">
        <v>0</v>
      </c>
      <c r="BZ1725">
        <v>0</v>
      </c>
      <c r="CA1725">
        <v>0</v>
      </c>
      <c r="CB1725">
        <v>0</v>
      </c>
      <c r="CC1725">
        <v>0</v>
      </c>
      <c r="CD1725">
        <v>0</v>
      </c>
      <c r="CE1725">
        <v>0</v>
      </c>
      <c r="CF1725">
        <v>0</v>
      </c>
      <c r="CG1725">
        <v>0</v>
      </c>
      <c r="CH1725">
        <v>0</v>
      </c>
      <c r="CI1725">
        <v>0</v>
      </c>
      <c r="CJ1725">
        <v>0</v>
      </c>
      <c r="CK1725">
        <v>0</v>
      </c>
      <c r="CL1725">
        <v>0</v>
      </c>
      <c r="CM1725">
        <v>0</v>
      </c>
      <c r="CN1725">
        <v>1</v>
      </c>
      <c r="CO1725" s="17">
        <v>1</v>
      </c>
      <c r="CZ1725" s="33" t="s">
        <v>85</v>
      </c>
    </row>
    <row r="1726" spans="1:104" x14ac:dyDescent="0.25">
      <c r="A1726">
        <v>1725</v>
      </c>
      <c r="B1726">
        <v>113</v>
      </c>
      <c r="C1726" s="24" t="s">
        <v>4339</v>
      </c>
      <c r="D1726" s="12">
        <v>7.3</v>
      </c>
      <c r="E1726" s="13">
        <v>0.05</v>
      </c>
      <c r="F1726" s="7">
        <f t="shared" si="435"/>
        <v>146</v>
      </c>
      <c r="G1726" s="7">
        <f t="shared" ref="G1726:G1751" si="446">D1726-E1726</f>
        <v>7.25</v>
      </c>
      <c r="H1726" s="15">
        <f t="shared" ref="H1726:H1751" si="447">D1726+E1726</f>
        <v>7.35</v>
      </c>
      <c r="I1726" s="11">
        <f t="shared" si="427"/>
        <v>0.18377549223456921</v>
      </c>
      <c r="J1726" s="32">
        <f t="shared" si="428"/>
        <v>1.2587362481819809E-3</v>
      </c>
      <c r="K1726" s="32">
        <f t="shared" si="429"/>
        <v>794.44760683131267</v>
      </c>
      <c r="L1726" s="8">
        <v>0</v>
      </c>
      <c r="M1726" s="9">
        <v>1</v>
      </c>
      <c r="N1726" s="8">
        <v>0</v>
      </c>
      <c r="O1726" s="9">
        <v>0</v>
      </c>
      <c r="P1726" s="9">
        <v>0</v>
      </c>
      <c r="Q1726" s="9">
        <v>1</v>
      </c>
      <c r="R1726" s="9">
        <v>0</v>
      </c>
      <c r="S1726" s="8">
        <v>609852</v>
      </c>
      <c r="T1726" s="9">
        <v>20</v>
      </c>
      <c r="U1726" s="9">
        <f t="shared" si="442"/>
        <v>609831</v>
      </c>
      <c r="V1726" s="9">
        <f t="shared" si="416"/>
        <v>16</v>
      </c>
      <c r="W1726" s="7">
        <v>9.5</v>
      </c>
      <c r="X1726" s="7">
        <f t="shared" si="445"/>
        <v>29</v>
      </c>
      <c r="Y1726" s="9">
        <v>1</v>
      </c>
      <c r="Z1726" s="9">
        <v>0</v>
      </c>
      <c r="AA1726" s="9">
        <v>0</v>
      </c>
      <c r="AB1726" s="9">
        <v>1</v>
      </c>
      <c r="AC1726" s="9">
        <v>0</v>
      </c>
      <c r="AD1726" s="29">
        <v>0</v>
      </c>
      <c r="AE1726" s="9">
        <v>0</v>
      </c>
      <c r="AF1726" s="9">
        <v>0</v>
      </c>
      <c r="AG1726" s="29">
        <v>1</v>
      </c>
      <c r="AH1726" s="9">
        <v>0</v>
      </c>
      <c r="AI1726" s="29">
        <v>1</v>
      </c>
      <c r="AJ1726" s="20">
        <v>1970</v>
      </c>
      <c r="AK1726" s="32">
        <f t="shared" si="443"/>
        <v>0.11499999999999999</v>
      </c>
      <c r="AL1726" s="32">
        <f t="shared" si="443"/>
        <v>0.11499999999999999</v>
      </c>
      <c r="AM1726" s="32">
        <f t="shared" si="444"/>
        <v>0.53</v>
      </c>
      <c r="AN1726" s="42">
        <v>0.24</v>
      </c>
      <c r="AO1726" s="41" t="s">
        <v>98</v>
      </c>
      <c r="AP1726" s="17" t="s">
        <v>98</v>
      </c>
      <c r="AQ1726">
        <v>1</v>
      </c>
      <c r="AR1726" s="39">
        <v>0</v>
      </c>
      <c r="AS1726" t="s">
        <v>98</v>
      </c>
      <c r="AT1726" s="39" t="s">
        <v>98</v>
      </c>
      <c r="AV1726" s="17"/>
      <c r="AW1726" t="s">
        <v>98</v>
      </c>
      <c r="AX1726" s="17" t="s">
        <v>98</v>
      </c>
      <c r="AY1726" s="17" t="s">
        <v>233</v>
      </c>
      <c r="BF1726" s="17"/>
      <c r="BI1726" s="17"/>
      <c r="BL1726" s="90">
        <v>44.5</v>
      </c>
      <c r="BM1726">
        <v>1</v>
      </c>
      <c r="BN1726">
        <v>0</v>
      </c>
      <c r="BO1726">
        <v>0</v>
      </c>
      <c r="BP1726">
        <v>0</v>
      </c>
      <c r="BQ1726">
        <v>1</v>
      </c>
      <c r="BR1726">
        <v>0</v>
      </c>
      <c r="BS1726">
        <v>0</v>
      </c>
      <c r="BT1726" s="17">
        <v>0</v>
      </c>
      <c r="BU1726">
        <v>0</v>
      </c>
      <c r="BV1726">
        <v>0</v>
      </c>
      <c r="BW1726">
        <v>0</v>
      </c>
      <c r="BX1726" s="17">
        <v>1</v>
      </c>
      <c r="BY1726">
        <v>0</v>
      </c>
      <c r="BZ1726">
        <v>0</v>
      </c>
      <c r="CA1726">
        <v>0</v>
      </c>
      <c r="CB1726">
        <v>0</v>
      </c>
      <c r="CC1726">
        <v>1</v>
      </c>
      <c r="CD1726">
        <v>0</v>
      </c>
      <c r="CE1726">
        <v>0</v>
      </c>
      <c r="CF1726">
        <v>0</v>
      </c>
      <c r="CG1726">
        <v>0</v>
      </c>
      <c r="CH1726">
        <v>0</v>
      </c>
      <c r="CI1726">
        <v>0</v>
      </c>
      <c r="CJ1726">
        <v>0</v>
      </c>
      <c r="CK1726">
        <v>0</v>
      </c>
      <c r="CL1726">
        <v>0</v>
      </c>
      <c r="CM1726">
        <v>0</v>
      </c>
      <c r="CN1726">
        <v>1</v>
      </c>
      <c r="CO1726" s="17">
        <v>1</v>
      </c>
      <c r="CZ1726" s="33" t="s">
        <v>85</v>
      </c>
    </row>
    <row r="1727" spans="1:104" x14ac:dyDescent="0.25">
      <c r="A1727">
        <v>1726</v>
      </c>
      <c r="B1727">
        <v>113</v>
      </c>
      <c r="C1727" s="24" t="s">
        <v>4339</v>
      </c>
      <c r="D1727" s="12">
        <v>9.1999999999999993</v>
      </c>
      <c r="E1727" s="13">
        <v>7</v>
      </c>
      <c r="F1727" s="7">
        <f t="shared" si="435"/>
        <v>1.3142857142857143</v>
      </c>
      <c r="G1727" s="7">
        <f t="shared" si="446"/>
        <v>2.1999999999999993</v>
      </c>
      <c r="H1727" s="15">
        <f t="shared" si="447"/>
        <v>16.2</v>
      </c>
      <c r="I1727" s="11">
        <f t="shared" si="427"/>
        <v>1.6830425901102877E-3</v>
      </c>
      <c r="J1727" s="32">
        <f t="shared" si="428"/>
        <v>1.2805758837795668E-3</v>
      </c>
      <c r="K1727" s="32">
        <f t="shared" si="429"/>
        <v>780.89866650349632</v>
      </c>
      <c r="L1727" s="8">
        <v>0</v>
      </c>
      <c r="M1727" s="9">
        <v>1</v>
      </c>
      <c r="N1727" s="8">
        <v>0</v>
      </c>
      <c r="O1727" s="9">
        <v>0</v>
      </c>
      <c r="P1727" s="9">
        <v>0</v>
      </c>
      <c r="Q1727" s="9">
        <v>1</v>
      </c>
      <c r="R1727" s="9">
        <v>0</v>
      </c>
      <c r="S1727" s="8">
        <v>609852</v>
      </c>
      <c r="T1727" s="9">
        <v>50</v>
      </c>
      <c r="U1727" s="9">
        <f t="shared" si="442"/>
        <v>609801</v>
      </c>
      <c r="V1727" s="9">
        <f t="shared" si="416"/>
        <v>16</v>
      </c>
      <c r="W1727" s="7">
        <v>9.5</v>
      </c>
      <c r="X1727" s="7">
        <f t="shared" si="445"/>
        <v>29</v>
      </c>
      <c r="Y1727" s="9">
        <v>1</v>
      </c>
      <c r="Z1727" s="9">
        <v>0</v>
      </c>
      <c r="AA1727" s="9">
        <v>0</v>
      </c>
      <c r="AB1727" s="9">
        <v>1</v>
      </c>
      <c r="AC1727" s="9">
        <v>0</v>
      </c>
      <c r="AD1727" s="29">
        <v>0</v>
      </c>
      <c r="AE1727" s="9">
        <v>0</v>
      </c>
      <c r="AF1727" s="9">
        <v>0</v>
      </c>
      <c r="AG1727" s="29">
        <v>1</v>
      </c>
      <c r="AH1727" s="9">
        <v>0</v>
      </c>
      <c r="AI1727" s="29">
        <v>1</v>
      </c>
      <c r="AJ1727" s="20">
        <v>1970</v>
      </c>
      <c r="AK1727" s="32">
        <f t="shared" si="443"/>
        <v>0.11499999999999999</v>
      </c>
      <c r="AL1727" s="32">
        <f t="shared" si="443"/>
        <v>0.11499999999999999</v>
      </c>
      <c r="AM1727" s="32">
        <f t="shared" si="444"/>
        <v>0.53</v>
      </c>
      <c r="AN1727" s="42">
        <v>0.24</v>
      </c>
      <c r="AO1727" s="41" t="s">
        <v>98</v>
      </c>
      <c r="AP1727" s="17" t="s">
        <v>98</v>
      </c>
      <c r="AQ1727">
        <v>1</v>
      </c>
      <c r="AR1727" s="39">
        <v>0</v>
      </c>
      <c r="AS1727" t="s">
        <v>98</v>
      </c>
      <c r="AT1727" s="39" t="s">
        <v>98</v>
      </c>
      <c r="AV1727" s="17"/>
      <c r="AW1727" t="s">
        <v>98</v>
      </c>
      <c r="AX1727" s="17" t="s">
        <v>98</v>
      </c>
      <c r="AY1727" s="17" t="s">
        <v>233</v>
      </c>
      <c r="BF1727" s="17"/>
      <c r="BI1727" s="17"/>
      <c r="BL1727" s="90">
        <v>44.5</v>
      </c>
      <c r="BM1727">
        <v>0</v>
      </c>
      <c r="BN1727">
        <v>0</v>
      </c>
      <c r="BO1727">
        <v>0</v>
      </c>
      <c r="BP1727">
        <v>0</v>
      </c>
      <c r="BQ1727">
        <v>1</v>
      </c>
      <c r="BR1727">
        <v>0</v>
      </c>
      <c r="BS1727">
        <v>0</v>
      </c>
      <c r="BT1727" s="17">
        <v>0</v>
      </c>
      <c r="BU1727">
        <v>0</v>
      </c>
      <c r="BV1727">
        <v>0</v>
      </c>
      <c r="BW1727">
        <v>0</v>
      </c>
      <c r="BX1727" s="17">
        <v>1</v>
      </c>
      <c r="BY1727">
        <v>0</v>
      </c>
      <c r="BZ1727">
        <v>0</v>
      </c>
      <c r="CA1727">
        <v>0</v>
      </c>
      <c r="CB1727">
        <v>0</v>
      </c>
      <c r="CC1727">
        <v>0</v>
      </c>
      <c r="CD1727">
        <v>0</v>
      </c>
      <c r="CE1727">
        <v>0</v>
      </c>
      <c r="CF1727">
        <v>0</v>
      </c>
      <c r="CG1727">
        <v>0</v>
      </c>
      <c r="CH1727">
        <v>0</v>
      </c>
      <c r="CI1727">
        <v>0</v>
      </c>
      <c r="CJ1727">
        <v>0</v>
      </c>
      <c r="CK1727">
        <v>0</v>
      </c>
      <c r="CL1727">
        <v>0</v>
      </c>
      <c r="CM1727">
        <v>0</v>
      </c>
      <c r="CN1727">
        <v>1</v>
      </c>
      <c r="CO1727" s="17">
        <v>1</v>
      </c>
      <c r="CZ1727" s="33" t="s">
        <v>85</v>
      </c>
    </row>
    <row r="1728" spans="1:104" x14ac:dyDescent="0.25">
      <c r="A1728">
        <v>1727</v>
      </c>
      <c r="B1728">
        <v>113</v>
      </c>
      <c r="C1728" s="24" t="s">
        <v>4339</v>
      </c>
      <c r="D1728" s="12">
        <v>6.3</v>
      </c>
      <c r="E1728" s="13">
        <v>0.04</v>
      </c>
      <c r="F1728" s="7">
        <f t="shared" si="435"/>
        <v>157.5</v>
      </c>
      <c r="G1728" s="7">
        <f t="shared" si="446"/>
        <v>6.26</v>
      </c>
      <c r="H1728" s="15">
        <f t="shared" si="447"/>
        <v>6.34</v>
      </c>
      <c r="I1728" s="11">
        <f t="shared" si="427"/>
        <v>0.10640023712619714</v>
      </c>
      <c r="J1728" s="32">
        <f t="shared" si="428"/>
        <v>6.75557061118712E-4</v>
      </c>
      <c r="K1728" s="32">
        <f t="shared" si="429"/>
        <v>1480.2598589436923</v>
      </c>
      <c r="L1728" s="8">
        <v>0</v>
      </c>
      <c r="M1728" s="9">
        <v>1</v>
      </c>
      <c r="N1728" s="8">
        <v>0</v>
      </c>
      <c r="O1728" s="9">
        <v>0</v>
      </c>
      <c r="P1728" s="9">
        <v>0</v>
      </c>
      <c r="Q1728" s="9">
        <v>1</v>
      </c>
      <c r="R1728" s="9">
        <v>0</v>
      </c>
      <c r="S1728" s="8">
        <v>2166387</v>
      </c>
      <c r="T1728" s="9">
        <v>23</v>
      </c>
      <c r="U1728" s="9">
        <f t="shared" si="442"/>
        <v>2166363</v>
      </c>
      <c r="V1728" s="9">
        <f t="shared" si="416"/>
        <v>16</v>
      </c>
      <c r="W1728" s="7">
        <v>9.5</v>
      </c>
      <c r="X1728" s="7">
        <f t="shared" si="445"/>
        <v>24</v>
      </c>
      <c r="Y1728" s="9">
        <v>1</v>
      </c>
      <c r="Z1728" s="9">
        <v>0</v>
      </c>
      <c r="AA1728" s="9">
        <v>0</v>
      </c>
      <c r="AB1728" s="9">
        <v>1</v>
      </c>
      <c r="AC1728" s="9">
        <v>0</v>
      </c>
      <c r="AD1728" s="29">
        <v>0</v>
      </c>
      <c r="AE1728" s="9">
        <v>0</v>
      </c>
      <c r="AF1728" s="9">
        <v>0</v>
      </c>
      <c r="AG1728" s="29">
        <v>1</v>
      </c>
      <c r="AH1728" s="9">
        <v>0</v>
      </c>
      <c r="AI1728" s="29">
        <v>1</v>
      </c>
      <c r="AJ1728" s="20">
        <v>1970</v>
      </c>
      <c r="AK1728" s="32">
        <f t="shared" si="443"/>
        <v>0.11499999999999999</v>
      </c>
      <c r="AL1728" s="32">
        <f t="shared" si="443"/>
        <v>0.11499999999999999</v>
      </c>
      <c r="AM1728" s="32">
        <f t="shared" si="444"/>
        <v>0.53</v>
      </c>
      <c r="AN1728" s="42">
        <v>0.24</v>
      </c>
      <c r="AO1728" s="41" t="s">
        <v>98</v>
      </c>
      <c r="AP1728" s="17" t="s">
        <v>98</v>
      </c>
      <c r="AQ1728">
        <v>1</v>
      </c>
      <c r="AR1728" s="39">
        <v>0</v>
      </c>
      <c r="AS1728" t="s">
        <v>98</v>
      </c>
      <c r="AT1728" s="39" t="s">
        <v>98</v>
      </c>
      <c r="AV1728" s="17"/>
      <c r="AW1728" t="s">
        <v>98</v>
      </c>
      <c r="AX1728" s="17" t="s">
        <v>98</v>
      </c>
      <c r="AY1728" s="17" t="s">
        <v>233</v>
      </c>
      <c r="BF1728" s="17"/>
      <c r="BI1728" s="17"/>
      <c r="BL1728" s="90">
        <v>39.5</v>
      </c>
      <c r="BM1728">
        <v>1</v>
      </c>
      <c r="BN1728">
        <v>0</v>
      </c>
      <c r="BO1728">
        <v>0</v>
      </c>
      <c r="BP1728">
        <v>0</v>
      </c>
      <c r="BQ1728">
        <v>1</v>
      </c>
      <c r="BR1728">
        <v>0</v>
      </c>
      <c r="BS1728">
        <v>0</v>
      </c>
      <c r="BT1728" s="17">
        <v>0</v>
      </c>
      <c r="BU1728">
        <v>0</v>
      </c>
      <c r="BV1728">
        <v>0</v>
      </c>
      <c r="BW1728">
        <v>0</v>
      </c>
      <c r="BX1728" s="17">
        <v>1</v>
      </c>
      <c r="BY1728">
        <v>0</v>
      </c>
      <c r="BZ1728">
        <v>0</v>
      </c>
      <c r="CA1728">
        <v>0</v>
      </c>
      <c r="CB1728">
        <v>0</v>
      </c>
      <c r="CC1728">
        <v>1</v>
      </c>
      <c r="CD1728">
        <v>1</v>
      </c>
      <c r="CE1728">
        <v>1</v>
      </c>
      <c r="CF1728">
        <v>0</v>
      </c>
      <c r="CG1728">
        <v>0</v>
      </c>
      <c r="CH1728">
        <v>0</v>
      </c>
      <c r="CI1728">
        <v>0</v>
      </c>
      <c r="CJ1728">
        <v>0</v>
      </c>
      <c r="CK1728">
        <v>0</v>
      </c>
      <c r="CL1728">
        <v>0</v>
      </c>
      <c r="CM1728">
        <v>0</v>
      </c>
      <c r="CN1728">
        <v>1</v>
      </c>
      <c r="CO1728" s="17">
        <v>1</v>
      </c>
      <c r="CZ1728" s="33" t="s">
        <v>85</v>
      </c>
    </row>
    <row r="1729" spans="1:104" x14ac:dyDescent="0.25">
      <c r="A1729">
        <v>1728</v>
      </c>
      <c r="B1729">
        <v>113</v>
      </c>
      <c r="C1729" s="24" t="s">
        <v>4339</v>
      </c>
      <c r="D1729" s="12">
        <v>14</v>
      </c>
      <c r="E1729" s="13">
        <v>2.6</v>
      </c>
      <c r="F1729" s="7">
        <f t="shared" si="435"/>
        <v>5.3846153846153841</v>
      </c>
      <c r="G1729" s="7">
        <f t="shared" si="446"/>
        <v>11.4</v>
      </c>
      <c r="H1729" s="15">
        <f t="shared" si="447"/>
        <v>16.600000000000001</v>
      </c>
      <c r="I1729" s="11">
        <f t="shared" si="427"/>
        <v>3.6583830291278679E-3</v>
      </c>
      <c r="J1729" s="32">
        <f t="shared" si="428"/>
        <v>6.794139911237469E-4</v>
      </c>
      <c r="K1729" s="32">
        <f t="shared" si="429"/>
        <v>1471.8566486186216</v>
      </c>
      <c r="L1729" s="8">
        <v>0</v>
      </c>
      <c r="M1729" s="9">
        <v>1</v>
      </c>
      <c r="N1729" s="8">
        <v>0</v>
      </c>
      <c r="O1729" s="9">
        <v>0</v>
      </c>
      <c r="P1729" s="9">
        <v>0</v>
      </c>
      <c r="Q1729" s="9">
        <v>1</v>
      </c>
      <c r="R1729" s="9">
        <v>0</v>
      </c>
      <c r="S1729" s="8">
        <v>2166387</v>
      </c>
      <c r="T1729" s="9">
        <v>53</v>
      </c>
      <c r="U1729" s="9">
        <f t="shared" si="442"/>
        <v>2166333</v>
      </c>
      <c r="V1729" s="9">
        <f t="shared" si="416"/>
        <v>16</v>
      </c>
      <c r="W1729" s="7">
        <v>9.5</v>
      </c>
      <c r="X1729" s="7">
        <f t="shared" si="445"/>
        <v>24</v>
      </c>
      <c r="Y1729" s="9">
        <v>1</v>
      </c>
      <c r="Z1729" s="9">
        <v>0</v>
      </c>
      <c r="AA1729" s="9">
        <v>0</v>
      </c>
      <c r="AB1729" s="9">
        <v>1</v>
      </c>
      <c r="AC1729" s="9">
        <v>0</v>
      </c>
      <c r="AD1729" s="29">
        <v>0</v>
      </c>
      <c r="AE1729" s="9">
        <v>0</v>
      </c>
      <c r="AF1729" s="9">
        <v>0</v>
      </c>
      <c r="AG1729" s="29">
        <v>1</v>
      </c>
      <c r="AH1729" s="9">
        <v>0</v>
      </c>
      <c r="AI1729" s="29">
        <v>1</v>
      </c>
      <c r="AJ1729" s="20">
        <v>1970</v>
      </c>
      <c r="AK1729" s="32">
        <f t="shared" si="443"/>
        <v>0.11499999999999999</v>
      </c>
      <c r="AL1729" s="32">
        <f t="shared" si="443"/>
        <v>0.11499999999999999</v>
      </c>
      <c r="AM1729" s="32">
        <f t="shared" si="444"/>
        <v>0.53</v>
      </c>
      <c r="AN1729" s="42">
        <v>0.24</v>
      </c>
      <c r="AO1729" s="41" t="s">
        <v>98</v>
      </c>
      <c r="AP1729" s="17" t="s">
        <v>98</v>
      </c>
      <c r="AQ1729">
        <v>1</v>
      </c>
      <c r="AR1729" s="39">
        <v>0</v>
      </c>
      <c r="AS1729" t="s">
        <v>98</v>
      </c>
      <c r="AT1729" s="39" t="s">
        <v>98</v>
      </c>
      <c r="AV1729" s="17"/>
      <c r="AW1729" t="s">
        <v>98</v>
      </c>
      <c r="AX1729" s="17" t="s">
        <v>98</v>
      </c>
      <c r="AY1729" s="17" t="s">
        <v>233</v>
      </c>
      <c r="BF1729" s="17"/>
      <c r="BI1729" s="17"/>
      <c r="BL1729" s="90">
        <v>39.5</v>
      </c>
      <c r="BM1729">
        <v>0</v>
      </c>
      <c r="BN1729">
        <v>0</v>
      </c>
      <c r="BO1729">
        <v>0</v>
      </c>
      <c r="BP1729">
        <v>0</v>
      </c>
      <c r="BQ1729">
        <v>1</v>
      </c>
      <c r="BR1729">
        <v>0</v>
      </c>
      <c r="BS1729">
        <v>0</v>
      </c>
      <c r="BT1729" s="17">
        <v>0</v>
      </c>
      <c r="BU1729">
        <v>0</v>
      </c>
      <c r="BV1729">
        <v>0</v>
      </c>
      <c r="BW1729">
        <v>0</v>
      </c>
      <c r="BX1729" s="17">
        <v>1</v>
      </c>
      <c r="BY1729">
        <v>0</v>
      </c>
      <c r="BZ1729">
        <v>0</v>
      </c>
      <c r="CA1729">
        <v>0</v>
      </c>
      <c r="CB1729">
        <v>0</v>
      </c>
      <c r="CC1729">
        <v>0</v>
      </c>
      <c r="CD1729">
        <v>1</v>
      </c>
      <c r="CE1729">
        <v>1</v>
      </c>
      <c r="CF1729">
        <v>0</v>
      </c>
      <c r="CG1729">
        <v>0</v>
      </c>
      <c r="CH1729">
        <v>0</v>
      </c>
      <c r="CI1729">
        <v>0</v>
      </c>
      <c r="CJ1729">
        <v>0</v>
      </c>
      <c r="CK1729">
        <v>0</v>
      </c>
      <c r="CL1729">
        <v>0</v>
      </c>
      <c r="CM1729">
        <v>0</v>
      </c>
      <c r="CN1729">
        <v>1</v>
      </c>
      <c r="CO1729" s="17">
        <v>1</v>
      </c>
      <c r="CZ1729" s="33" t="s">
        <v>85</v>
      </c>
    </row>
    <row r="1730" spans="1:104" x14ac:dyDescent="0.25">
      <c r="A1730">
        <v>1729</v>
      </c>
      <c r="B1730">
        <v>113</v>
      </c>
      <c r="C1730" s="24" t="s">
        <v>4339</v>
      </c>
      <c r="D1730" s="12">
        <v>6.3</v>
      </c>
      <c r="E1730" s="13">
        <v>0.04</v>
      </c>
      <c r="F1730" s="7">
        <f t="shared" si="435"/>
        <v>157.5</v>
      </c>
      <c r="G1730" s="7">
        <f t="shared" si="446"/>
        <v>6.26</v>
      </c>
      <c r="H1730" s="15">
        <f t="shared" si="447"/>
        <v>6.34</v>
      </c>
      <c r="I1730" s="11">
        <f t="shared" si="427"/>
        <v>0.10640023712619714</v>
      </c>
      <c r="J1730" s="32">
        <f t="shared" si="428"/>
        <v>6.75557061118712E-4</v>
      </c>
      <c r="K1730" s="32">
        <f t="shared" si="429"/>
        <v>1480.2598589436923</v>
      </c>
      <c r="L1730" s="8">
        <v>0</v>
      </c>
      <c r="M1730" s="9">
        <v>1</v>
      </c>
      <c r="N1730" s="8">
        <v>0</v>
      </c>
      <c r="O1730" s="9">
        <v>0</v>
      </c>
      <c r="P1730" s="9">
        <v>0</v>
      </c>
      <c r="Q1730" s="9">
        <v>1</v>
      </c>
      <c r="R1730" s="9">
        <v>0</v>
      </c>
      <c r="S1730" s="8">
        <v>2166387</v>
      </c>
      <c r="T1730" s="9">
        <v>23</v>
      </c>
      <c r="U1730" s="9">
        <f t="shared" si="442"/>
        <v>2166363</v>
      </c>
      <c r="V1730" s="9">
        <f t="shared" ref="V1730:V1763" si="448">COUNTIF(B:B,B1730)</f>
        <v>16</v>
      </c>
      <c r="W1730" s="7">
        <v>9.5</v>
      </c>
      <c r="X1730" s="7">
        <f t="shared" si="445"/>
        <v>24</v>
      </c>
      <c r="Y1730" s="9">
        <v>1</v>
      </c>
      <c r="Z1730" s="9">
        <v>0</v>
      </c>
      <c r="AA1730" s="9">
        <v>0</v>
      </c>
      <c r="AB1730" s="9">
        <v>1</v>
      </c>
      <c r="AC1730" s="9">
        <v>0</v>
      </c>
      <c r="AD1730" s="29">
        <v>0</v>
      </c>
      <c r="AE1730" s="9">
        <v>0</v>
      </c>
      <c r="AF1730" s="9">
        <v>0</v>
      </c>
      <c r="AG1730" s="29">
        <v>1</v>
      </c>
      <c r="AH1730" s="9">
        <v>0</v>
      </c>
      <c r="AI1730" s="29">
        <v>1</v>
      </c>
      <c r="AJ1730" s="20">
        <v>1970</v>
      </c>
      <c r="AK1730" s="32">
        <f t="shared" si="443"/>
        <v>0.11499999999999999</v>
      </c>
      <c r="AL1730" s="32">
        <f t="shared" si="443"/>
        <v>0.11499999999999999</v>
      </c>
      <c r="AM1730" s="32">
        <f t="shared" si="444"/>
        <v>0.53</v>
      </c>
      <c r="AN1730" s="42">
        <v>0.24</v>
      </c>
      <c r="AO1730" s="41" t="s">
        <v>98</v>
      </c>
      <c r="AP1730" s="17" t="s">
        <v>98</v>
      </c>
      <c r="AQ1730">
        <v>1</v>
      </c>
      <c r="AR1730" s="39">
        <v>0</v>
      </c>
      <c r="AS1730" t="s">
        <v>98</v>
      </c>
      <c r="AT1730" s="39" t="s">
        <v>98</v>
      </c>
      <c r="AV1730" s="17"/>
      <c r="AW1730" t="s">
        <v>98</v>
      </c>
      <c r="AX1730" s="17" t="s">
        <v>98</v>
      </c>
      <c r="AY1730" s="17" t="s">
        <v>233</v>
      </c>
      <c r="BF1730" s="17"/>
      <c r="BI1730" s="17"/>
      <c r="BL1730" s="90">
        <v>39.5</v>
      </c>
      <c r="BM1730">
        <v>1</v>
      </c>
      <c r="BN1730">
        <v>0</v>
      </c>
      <c r="BO1730">
        <v>0</v>
      </c>
      <c r="BP1730">
        <v>0</v>
      </c>
      <c r="BQ1730">
        <v>1</v>
      </c>
      <c r="BR1730">
        <v>0</v>
      </c>
      <c r="BS1730">
        <v>0</v>
      </c>
      <c r="BT1730" s="17">
        <v>0</v>
      </c>
      <c r="BU1730">
        <v>0</v>
      </c>
      <c r="BV1730">
        <v>0</v>
      </c>
      <c r="BW1730">
        <v>0</v>
      </c>
      <c r="BX1730" s="17">
        <v>1</v>
      </c>
      <c r="BY1730">
        <v>0</v>
      </c>
      <c r="BZ1730">
        <v>0</v>
      </c>
      <c r="CA1730">
        <v>0</v>
      </c>
      <c r="CB1730">
        <v>0</v>
      </c>
      <c r="CC1730">
        <v>1</v>
      </c>
      <c r="CD1730">
        <v>1</v>
      </c>
      <c r="CE1730">
        <v>1</v>
      </c>
      <c r="CF1730">
        <v>0</v>
      </c>
      <c r="CG1730">
        <v>0</v>
      </c>
      <c r="CH1730">
        <v>0</v>
      </c>
      <c r="CI1730">
        <v>0</v>
      </c>
      <c r="CJ1730">
        <v>0</v>
      </c>
      <c r="CK1730">
        <v>0</v>
      </c>
      <c r="CL1730">
        <v>0</v>
      </c>
      <c r="CM1730">
        <v>0</v>
      </c>
      <c r="CN1730">
        <v>1</v>
      </c>
      <c r="CO1730" s="17">
        <v>1</v>
      </c>
      <c r="CZ1730" s="33" t="s">
        <v>85</v>
      </c>
    </row>
    <row r="1731" spans="1:104" x14ac:dyDescent="0.25">
      <c r="A1731">
        <v>1730</v>
      </c>
      <c r="B1731">
        <v>113</v>
      </c>
      <c r="C1731" s="24" t="s">
        <v>4339</v>
      </c>
      <c r="D1731" s="12">
        <v>8.6</v>
      </c>
      <c r="E1731" s="13">
        <v>4.0999999999999996</v>
      </c>
      <c r="F1731" s="7">
        <f t="shared" si="435"/>
        <v>2.0975609756097562</v>
      </c>
      <c r="G1731" s="7">
        <f t="shared" si="446"/>
        <v>4.5</v>
      </c>
      <c r="H1731" s="15">
        <f t="shared" si="447"/>
        <v>12.7</v>
      </c>
      <c r="I1731" s="11">
        <f t="shared" si="427"/>
        <v>1.4251203636558817E-3</v>
      </c>
      <c r="J1731" s="32">
        <f t="shared" si="428"/>
        <v>6.7941784778943195E-4</v>
      </c>
      <c r="K1731" s="32">
        <f t="shared" si="429"/>
        <v>1471.8482937320837</v>
      </c>
      <c r="L1731" s="8">
        <v>0</v>
      </c>
      <c r="M1731" s="9">
        <v>1</v>
      </c>
      <c r="N1731" s="8">
        <v>0</v>
      </c>
      <c r="O1731" s="9">
        <v>0</v>
      </c>
      <c r="P1731" s="9">
        <v>0</v>
      </c>
      <c r="Q1731" s="9">
        <v>1</v>
      </c>
      <c r="R1731" s="9">
        <v>0</v>
      </c>
      <c r="S1731" s="8">
        <v>2166387</v>
      </c>
      <c r="T1731" s="9">
        <v>53</v>
      </c>
      <c r="U1731" s="9">
        <f t="shared" si="442"/>
        <v>2166333</v>
      </c>
      <c r="V1731" s="9">
        <f t="shared" si="448"/>
        <v>16</v>
      </c>
      <c r="W1731" s="7">
        <v>9.5</v>
      </c>
      <c r="X1731" s="7">
        <f t="shared" si="445"/>
        <v>24</v>
      </c>
      <c r="Y1731" s="9">
        <v>1</v>
      </c>
      <c r="Z1731" s="9">
        <v>0</v>
      </c>
      <c r="AA1731" s="9">
        <v>0</v>
      </c>
      <c r="AB1731" s="9">
        <v>1</v>
      </c>
      <c r="AC1731" s="9">
        <v>0</v>
      </c>
      <c r="AD1731" s="29">
        <v>0</v>
      </c>
      <c r="AE1731" s="9">
        <v>0</v>
      </c>
      <c r="AF1731" s="9">
        <v>0</v>
      </c>
      <c r="AG1731" s="29">
        <v>1</v>
      </c>
      <c r="AH1731" s="9">
        <v>0</v>
      </c>
      <c r="AI1731" s="29">
        <v>1</v>
      </c>
      <c r="AJ1731" s="20">
        <v>1970</v>
      </c>
      <c r="AK1731" s="32">
        <f t="shared" si="443"/>
        <v>0.11499999999999999</v>
      </c>
      <c r="AL1731" s="32">
        <f t="shared" si="443"/>
        <v>0.11499999999999999</v>
      </c>
      <c r="AM1731" s="32">
        <f t="shared" si="444"/>
        <v>0.53</v>
      </c>
      <c r="AN1731" s="42">
        <v>0.24</v>
      </c>
      <c r="AO1731" s="41" t="s">
        <v>98</v>
      </c>
      <c r="AP1731" s="17" t="s">
        <v>98</v>
      </c>
      <c r="AQ1731">
        <v>1</v>
      </c>
      <c r="AR1731" s="39">
        <v>0</v>
      </c>
      <c r="AS1731" t="s">
        <v>98</v>
      </c>
      <c r="AT1731" s="39" t="s">
        <v>98</v>
      </c>
      <c r="AV1731" s="17"/>
      <c r="AW1731" t="s">
        <v>98</v>
      </c>
      <c r="AX1731" s="17" t="s">
        <v>98</v>
      </c>
      <c r="AY1731" s="17" t="s">
        <v>233</v>
      </c>
      <c r="BF1731" s="17"/>
      <c r="BI1731" s="17"/>
      <c r="BL1731" s="90">
        <v>39.5</v>
      </c>
      <c r="BM1731">
        <v>0</v>
      </c>
      <c r="BN1731">
        <v>0</v>
      </c>
      <c r="BO1731">
        <v>0</v>
      </c>
      <c r="BP1731">
        <v>0</v>
      </c>
      <c r="BQ1731">
        <v>1</v>
      </c>
      <c r="BR1731">
        <v>0</v>
      </c>
      <c r="BS1731">
        <v>0</v>
      </c>
      <c r="BT1731" s="17">
        <v>0</v>
      </c>
      <c r="BU1731">
        <v>0</v>
      </c>
      <c r="BV1731">
        <v>0</v>
      </c>
      <c r="BW1731">
        <v>0</v>
      </c>
      <c r="BX1731" s="17">
        <v>1</v>
      </c>
      <c r="BY1731">
        <v>0</v>
      </c>
      <c r="BZ1731">
        <v>0</v>
      </c>
      <c r="CA1731">
        <v>0</v>
      </c>
      <c r="CB1731">
        <v>0</v>
      </c>
      <c r="CC1731">
        <v>0</v>
      </c>
      <c r="CD1731">
        <v>1</v>
      </c>
      <c r="CE1731">
        <v>1</v>
      </c>
      <c r="CF1731">
        <v>0</v>
      </c>
      <c r="CG1731">
        <v>0</v>
      </c>
      <c r="CH1731">
        <v>0</v>
      </c>
      <c r="CI1731">
        <v>0</v>
      </c>
      <c r="CJ1731">
        <v>0</v>
      </c>
      <c r="CK1731">
        <v>0</v>
      </c>
      <c r="CL1731">
        <v>0</v>
      </c>
      <c r="CM1731">
        <v>0</v>
      </c>
      <c r="CN1731">
        <v>1</v>
      </c>
      <c r="CO1731" s="17">
        <v>1</v>
      </c>
      <c r="CZ1731" s="33" t="s">
        <v>85</v>
      </c>
    </row>
    <row r="1732" spans="1:104" x14ac:dyDescent="0.25">
      <c r="A1732">
        <v>1731</v>
      </c>
      <c r="B1732">
        <v>113</v>
      </c>
      <c r="C1732" s="24" t="s">
        <v>4339</v>
      </c>
      <c r="D1732" s="12">
        <v>6.8</v>
      </c>
      <c r="E1732" s="13">
        <v>0.03</v>
      </c>
      <c r="F1732" s="7">
        <f t="shared" si="435"/>
        <v>226.66666666666666</v>
      </c>
      <c r="G1732" s="7">
        <f t="shared" si="446"/>
        <v>6.77</v>
      </c>
      <c r="H1732" s="15">
        <f t="shared" si="447"/>
        <v>6.83</v>
      </c>
      <c r="I1732" s="11">
        <f t="shared" si="427"/>
        <v>0.11733876834915015</v>
      </c>
      <c r="J1732" s="32">
        <f t="shared" si="428"/>
        <v>5.1767103683448602E-4</v>
      </c>
      <c r="K1732" s="32">
        <f t="shared" si="429"/>
        <v>1931.7287019086759</v>
      </c>
      <c r="L1732" s="8">
        <v>0</v>
      </c>
      <c r="M1732" s="9">
        <v>1</v>
      </c>
      <c r="N1732" s="8">
        <v>0</v>
      </c>
      <c r="O1732" s="9">
        <v>0</v>
      </c>
      <c r="P1732" s="9">
        <v>0</v>
      </c>
      <c r="Q1732" s="9">
        <v>1</v>
      </c>
      <c r="R1732" s="9">
        <v>0</v>
      </c>
      <c r="S1732" s="8">
        <v>3680223</v>
      </c>
      <c r="T1732" s="9">
        <v>24</v>
      </c>
      <c r="U1732" s="9">
        <f t="shared" si="442"/>
        <v>3680198</v>
      </c>
      <c r="V1732" s="9">
        <f t="shared" si="448"/>
        <v>16</v>
      </c>
      <c r="W1732" s="7">
        <v>9.5</v>
      </c>
      <c r="X1732" s="7">
        <f t="shared" si="445"/>
        <v>24</v>
      </c>
      <c r="Y1732" s="9">
        <v>1</v>
      </c>
      <c r="Z1732" s="9">
        <v>0</v>
      </c>
      <c r="AA1732" s="9">
        <v>0</v>
      </c>
      <c r="AB1732" s="9">
        <v>1</v>
      </c>
      <c r="AC1732" s="9">
        <v>0</v>
      </c>
      <c r="AD1732" s="29">
        <v>0</v>
      </c>
      <c r="AE1732" s="9">
        <v>0</v>
      </c>
      <c r="AF1732" s="9">
        <v>0</v>
      </c>
      <c r="AG1732" s="29">
        <v>1</v>
      </c>
      <c r="AH1732" s="9">
        <v>0</v>
      </c>
      <c r="AI1732" s="29">
        <v>1</v>
      </c>
      <c r="AJ1732" s="20">
        <v>1970</v>
      </c>
      <c r="AK1732" s="32">
        <f t="shared" ref="AK1732:AL1747" si="449">(1-$AM1732-$AN1732)/2</f>
        <v>0.11499999999999999</v>
      </c>
      <c r="AL1732" s="32">
        <f t="shared" si="449"/>
        <v>0.11499999999999999</v>
      </c>
      <c r="AM1732" s="32">
        <f t="shared" si="444"/>
        <v>0.53</v>
      </c>
      <c r="AN1732" s="42">
        <v>0.24</v>
      </c>
      <c r="AO1732" s="41" t="s">
        <v>98</v>
      </c>
      <c r="AP1732" s="17" t="s">
        <v>98</v>
      </c>
      <c r="AQ1732">
        <v>0.58799999999999997</v>
      </c>
      <c r="AR1732" s="39">
        <f>1-AQ1732</f>
        <v>0.41200000000000003</v>
      </c>
      <c r="AS1732" t="s">
        <v>98</v>
      </c>
      <c r="AT1732" s="39" t="s">
        <v>98</v>
      </c>
      <c r="AV1732" s="17"/>
      <c r="AW1732" t="s">
        <v>98</v>
      </c>
      <c r="AX1732" s="17" t="s">
        <v>98</v>
      </c>
      <c r="AY1732" s="17" t="s">
        <v>233</v>
      </c>
      <c r="BF1732" s="17"/>
      <c r="BI1732" s="17"/>
      <c r="BL1732" s="90">
        <v>39.5</v>
      </c>
      <c r="BM1732">
        <v>1</v>
      </c>
      <c r="BN1732">
        <v>0</v>
      </c>
      <c r="BO1732">
        <v>0</v>
      </c>
      <c r="BP1732">
        <v>0</v>
      </c>
      <c r="BQ1732">
        <v>1</v>
      </c>
      <c r="BR1732">
        <v>0</v>
      </c>
      <c r="BS1732">
        <v>0</v>
      </c>
      <c r="BT1732" s="17">
        <v>0</v>
      </c>
      <c r="BU1732">
        <v>0</v>
      </c>
      <c r="BV1732">
        <v>0</v>
      </c>
      <c r="BW1732">
        <v>0</v>
      </c>
      <c r="BX1732" s="17">
        <v>1</v>
      </c>
      <c r="BY1732">
        <v>0</v>
      </c>
      <c r="BZ1732">
        <v>0</v>
      </c>
      <c r="CA1732">
        <v>0</v>
      </c>
      <c r="CB1732">
        <v>0</v>
      </c>
      <c r="CC1732">
        <v>1</v>
      </c>
      <c r="CD1732">
        <v>1</v>
      </c>
      <c r="CE1732">
        <v>1</v>
      </c>
      <c r="CF1732">
        <v>0</v>
      </c>
      <c r="CG1732">
        <v>0</v>
      </c>
      <c r="CH1732">
        <v>0</v>
      </c>
      <c r="CI1732">
        <v>0</v>
      </c>
      <c r="CJ1732">
        <v>1</v>
      </c>
      <c r="CK1732">
        <v>0</v>
      </c>
      <c r="CL1732">
        <v>0</v>
      </c>
      <c r="CM1732">
        <v>0</v>
      </c>
      <c r="CN1732">
        <v>1</v>
      </c>
      <c r="CO1732" s="17">
        <v>1</v>
      </c>
      <c r="CZ1732" s="33" t="s">
        <v>85</v>
      </c>
    </row>
    <row r="1733" spans="1:104" x14ac:dyDescent="0.25">
      <c r="A1733">
        <v>1732</v>
      </c>
      <c r="B1733">
        <v>113</v>
      </c>
      <c r="C1733" s="24" t="s">
        <v>4339</v>
      </c>
      <c r="D1733" s="12">
        <v>17.5</v>
      </c>
      <c r="E1733" s="13">
        <v>3.9</v>
      </c>
      <c r="F1733" s="7">
        <f t="shared" si="435"/>
        <v>4.4871794871794872</v>
      </c>
      <c r="G1733" s="7">
        <f t="shared" si="446"/>
        <v>13.6</v>
      </c>
      <c r="H1733" s="15">
        <f t="shared" si="447"/>
        <v>21.4</v>
      </c>
      <c r="I1733" s="11">
        <f t="shared" si="427"/>
        <v>2.3390442144508314E-3</v>
      </c>
      <c r="J1733" s="32">
        <f t="shared" si="428"/>
        <v>5.2127271064904247E-4</v>
      </c>
      <c r="K1733" s="32">
        <f t="shared" si="429"/>
        <v>1918.3816447150837</v>
      </c>
      <c r="L1733" s="8">
        <v>0</v>
      </c>
      <c r="M1733" s="9">
        <v>1</v>
      </c>
      <c r="N1733" s="8">
        <v>0</v>
      </c>
      <c r="O1733" s="9">
        <v>0</v>
      </c>
      <c r="P1733" s="9">
        <v>0</v>
      </c>
      <c r="Q1733" s="9">
        <v>1</v>
      </c>
      <c r="R1733" s="9">
        <v>0</v>
      </c>
      <c r="S1733" s="8">
        <v>3680223</v>
      </c>
      <c r="T1733" s="9">
        <v>54</v>
      </c>
      <c r="U1733" s="9">
        <f t="shared" si="442"/>
        <v>3680168</v>
      </c>
      <c r="V1733" s="9">
        <f t="shared" si="448"/>
        <v>16</v>
      </c>
      <c r="W1733" s="7">
        <v>9.5</v>
      </c>
      <c r="X1733" s="7">
        <f t="shared" si="445"/>
        <v>24</v>
      </c>
      <c r="Y1733" s="9">
        <v>1</v>
      </c>
      <c r="Z1733" s="9">
        <v>0</v>
      </c>
      <c r="AA1733" s="9">
        <v>0</v>
      </c>
      <c r="AB1733" s="9">
        <v>1</v>
      </c>
      <c r="AC1733" s="9">
        <v>0</v>
      </c>
      <c r="AD1733" s="29">
        <v>0</v>
      </c>
      <c r="AE1733" s="9">
        <v>0</v>
      </c>
      <c r="AF1733" s="9">
        <v>0</v>
      </c>
      <c r="AG1733" s="29">
        <v>1</v>
      </c>
      <c r="AH1733" s="9">
        <v>0</v>
      </c>
      <c r="AI1733" s="29">
        <v>1</v>
      </c>
      <c r="AJ1733" s="20">
        <v>1970</v>
      </c>
      <c r="AK1733" s="32">
        <f t="shared" si="449"/>
        <v>0.11499999999999999</v>
      </c>
      <c r="AL1733" s="32">
        <f t="shared" si="449"/>
        <v>0.11499999999999999</v>
      </c>
      <c r="AM1733" s="32">
        <f t="shared" si="444"/>
        <v>0.53</v>
      </c>
      <c r="AN1733" s="42">
        <v>0.24</v>
      </c>
      <c r="AO1733" s="41" t="s">
        <v>98</v>
      </c>
      <c r="AP1733" s="17" t="s">
        <v>98</v>
      </c>
      <c r="AQ1733">
        <v>0.58799999999999997</v>
      </c>
      <c r="AR1733" s="39">
        <f t="shared" ref="AR1733:AR1739" si="450">1-AQ1733</f>
        <v>0.41200000000000003</v>
      </c>
      <c r="AS1733" t="s">
        <v>98</v>
      </c>
      <c r="AT1733" s="39" t="s">
        <v>98</v>
      </c>
      <c r="AV1733" s="17"/>
      <c r="AW1733" t="s">
        <v>98</v>
      </c>
      <c r="AX1733" s="17" t="s">
        <v>98</v>
      </c>
      <c r="AY1733" s="17" t="s">
        <v>233</v>
      </c>
      <c r="BF1733" s="17"/>
      <c r="BI1733" s="17"/>
      <c r="BL1733" s="90">
        <v>39.5</v>
      </c>
      <c r="BM1733">
        <v>0</v>
      </c>
      <c r="BN1733">
        <v>0</v>
      </c>
      <c r="BO1733">
        <v>0</v>
      </c>
      <c r="BP1733">
        <v>0</v>
      </c>
      <c r="BQ1733">
        <v>1</v>
      </c>
      <c r="BR1733">
        <v>0</v>
      </c>
      <c r="BS1733">
        <v>0</v>
      </c>
      <c r="BT1733" s="17">
        <v>0</v>
      </c>
      <c r="BU1733">
        <v>0</v>
      </c>
      <c r="BV1733">
        <v>0</v>
      </c>
      <c r="BW1733">
        <v>0</v>
      </c>
      <c r="BX1733" s="17">
        <v>1</v>
      </c>
      <c r="BY1733">
        <v>0</v>
      </c>
      <c r="BZ1733">
        <v>0</v>
      </c>
      <c r="CA1733">
        <v>0</v>
      </c>
      <c r="CB1733">
        <v>0</v>
      </c>
      <c r="CC1733">
        <v>0</v>
      </c>
      <c r="CD1733">
        <v>1</v>
      </c>
      <c r="CE1733">
        <v>1</v>
      </c>
      <c r="CF1733">
        <v>0</v>
      </c>
      <c r="CG1733">
        <v>0</v>
      </c>
      <c r="CH1733">
        <v>0</v>
      </c>
      <c r="CI1733">
        <v>0</v>
      </c>
      <c r="CJ1733">
        <v>1</v>
      </c>
      <c r="CK1733">
        <v>0</v>
      </c>
      <c r="CL1733">
        <v>0</v>
      </c>
      <c r="CM1733">
        <v>0</v>
      </c>
      <c r="CN1733">
        <v>1</v>
      </c>
      <c r="CO1733" s="17">
        <v>1</v>
      </c>
      <c r="CZ1733" s="33" t="s">
        <v>85</v>
      </c>
    </row>
    <row r="1734" spans="1:104" x14ac:dyDescent="0.25">
      <c r="A1734">
        <v>1733</v>
      </c>
      <c r="B1734">
        <v>113</v>
      </c>
      <c r="C1734" s="24" t="s">
        <v>4339</v>
      </c>
      <c r="D1734" s="12">
        <v>6.8</v>
      </c>
      <c r="E1734" s="13">
        <v>0.03</v>
      </c>
      <c r="F1734" s="7">
        <f t="shared" si="435"/>
        <v>226.66666666666666</v>
      </c>
      <c r="G1734" s="7">
        <f t="shared" si="446"/>
        <v>6.77</v>
      </c>
      <c r="H1734" s="15">
        <f t="shared" si="447"/>
        <v>6.83</v>
      </c>
      <c r="I1734" s="11">
        <f t="shared" si="427"/>
        <v>0.11733876834915015</v>
      </c>
      <c r="J1734" s="32">
        <f t="shared" si="428"/>
        <v>5.1767103683448602E-4</v>
      </c>
      <c r="K1734" s="32">
        <f t="shared" si="429"/>
        <v>1931.7287019086759</v>
      </c>
      <c r="L1734" s="8">
        <v>0</v>
      </c>
      <c r="M1734" s="9">
        <v>1</v>
      </c>
      <c r="N1734" s="8">
        <v>0</v>
      </c>
      <c r="O1734" s="9">
        <v>0</v>
      </c>
      <c r="P1734" s="9">
        <v>0</v>
      </c>
      <c r="Q1734" s="9">
        <v>1</v>
      </c>
      <c r="R1734" s="9">
        <v>0</v>
      </c>
      <c r="S1734" s="8">
        <v>3680223</v>
      </c>
      <c r="T1734" s="9">
        <v>24</v>
      </c>
      <c r="U1734" s="9">
        <f t="shared" si="442"/>
        <v>3680198</v>
      </c>
      <c r="V1734" s="9">
        <f t="shared" si="448"/>
        <v>16</v>
      </c>
      <c r="W1734" s="7">
        <v>9.5</v>
      </c>
      <c r="X1734" s="7">
        <f t="shared" si="445"/>
        <v>24</v>
      </c>
      <c r="Y1734" s="9">
        <v>1</v>
      </c>
      <c r="Z1734" s="9">
        <v>0</v>
      </c>
      <c r="AA1734" s="9">
        <v>0</v>
      </c>
      <c r="AB1734" s="9">
        <v>1</v>
      </c>
      <c r="AC1734" s="9">
        <v>0</v>
      </c>
      <c r="AD1734" s="29">
        <v>0</v>
      </c>
      <c r="AE1734" s="9">
        <v>0</v>
      </c>
      <c r="AF1734" s="9">
        <v>0</v>
      </c>
      <c r="AG1734" s="29">
        <v>1</v>
      </c>
      <c r="AH1734" s="9">
        <v>0</v>
      </c>
      <c r="AI1734" s="29">
        <v>1</v>
      </c>
      <c r="AJ1734" s="20">
        <v>1970</v>
      </c>
      <c r="AK1734" s="32">
        <f t="shared" si="449"/>
        <v>0.11499999999999999</v>
      </c>
      <c r="AL1734" s="32">
        <f t="shared" si="449"/>
        <v>0.11499999999999999</v>
      </c>
      <c r="AM1734" s="32">
        <f t="shared" si="444"/>
        <v>0.53</v>
      </c>
      <c r="AN1734" s="42">
        <v>0.24</v>
      </c>
      <c r="AO1734" s="41" t="s">
        <v>98</v>
      </c>
      <c r="AP1734" s="17" t="s">
        <v>98</v>
      </c>
      <c r="AQ1734">
        <v>0.58799999999999997</v>
      </c>
      <c r="AR1734" s="39">
        <f t="shared" si="450"/>
        <v>0.41200000000000003</v>
      </c>
      <c r="AS1734" t="s">
        <v>98</v>
      </c>
      <c r="AT1734" s="39" t="s">
        <v>98</v>
      </c>
      <c r="AV1734" s="17"/>
      <c r="AW1734" t="s">
        <v>98</v>
      </c>
      <c r="AX1734" s="17" t="s">
        <v>98</v>
      </c>
      <c r="AY1734" s="17" t="s">
        <v>233</v>
      </c>
      <c r="BF1734" s="17"/>
      <c r="BI1734" s="17"/>
      <c r="BL1734" s="90">
        <v>39.5</v>
      </c>
      <c r="BM1734">
        <v>1</v>
      </c>
      <c r="BN1734">
        <v>0</v>
      </c>
      <c r="BO1734">
        <v>0</v>
      </c>
      <c r="BP1734">
        <v>0</v>
      </c>
      <c r="BQ1734">
        <v>1</v>
      </c>
      <c r="BR1734">
        <v>0</v>
      </c>
      <c r="BS1734">
        <v>0</v>
      </c>
      <c r="BT1734" s="17">
        <v>0</v>
      </c>
      <c r="BU1734">
        <v>0</v>
      </c>
      <c r="BV1734">
        <v>0</v>
      </c>
      <c r="BW1734">
        <v>0</v>
      </c>
      <c r="BX1734" s="17">
        <v>1</v>
      </c>
      <c r="BY1734">
        <v>0</v>
      </c>
      <c r="BZ1734">
        <v>0</v>
      </c>
      <c r="CA1734">
        <v>0</v>
      </c>
      <c r="CB1734">
        <v>0</v>
      </c>
      <c r="CC1734">
        <v>1</v>
      </c>
      <c r="CD1734">
        <v>1</v>
      </c>
      <c r="CE1734">
        <v>1</v>
      </c>
      <c r="CF1734">
        <v>0</v>
      </c>
      <c r="CG1734">
        <v>0</v>
      </c>
      <c r="CH1734">
        <v>0</v>
      </c>
      <c r="CI1734">
        <v>0</v>
      </c>
      <c r="CJ1734">
        <v>1</v>
      </c>
      <c r="CK1734">
        <v>0</v>
      </c>
      <c r="CL1734">
        <v>0</v>
      </c>
      <c r="CM1734">
        <v>0</v>
      </c>
      <c r="CN1734">
        <v>1</v>
      </c>
      <c r="CO1734" s="17">
        <v>1</v>
      </c>
      <c r="CZ1734" s="33" t="s">
        <v>85</v>
      </c>
    </row>
    <row r="1735" spans="1:104" x14ac:dyDescent="0.25">
      <c r="A1735">
        <v>1734</v>
      </c>
      <c r="B1735">
        <v>113</v>
      </c>
      <c r="C1735" s="24" t="s">
        <v>4339</v>
      </c>
      <c r="D1735" s="12">
        <v>9.8000000000000007</v>
      </c>
      <c r="E1735" s="13">
        <v>5.8</v>
      </c>
      <c r="F1735" s="7">
        <f t="shared" si="435"/>
        <v>1.6896551724137934</v>
      </c>
      <c r="G1735" s="7">
        <f t="shared" si="446"/>
        <v>4.0000000000000009</v>
      </c>
      <c r="H1735" s="15">
        <f t="shared" si="447"/>
        <v>15.600000000000001</v>
      </c>
      <c r="I1735" s="11">
        <f t="shared" si="427"/>
        <v>8.8077319956679175E-4</v>
      </c>
      <c r="J1735" s="32">
        <f t="shared" si="428"/>
        <v>5.2127393443748892E-4</v>
      </c>
      <c r="K1735" s="32">
        <f t="shared" si="429"/>
        <v>1918.377140953937</v>
      </c>
      <c r="L1735" s="8">
        <v>0</v>
      </c>
      <c r="M1735" s="9">
        <v>1</v>
      </c>
      <c r="N1735" s="8">
        <v>0</v>
      </c>
      <c r="O1735" s="9">
        <v>0</v>
      </c>
      <c r="P1735" s="9">
        <v>0</v>
      </c>
      <c r="Q1735" s="9">
        <v>1</v>
      </c>
      <c r="R1735" s="9">
        <v>0</v>
      </c>
      <c r="S1735" s="8">
        <v>3680223</v>
      </c>
      <c r="T1735" s="9">
        <v>54</v>
      </c>
      <c r="U1735" s="9">
        <f t="shared" si="442"/>
        <v>3680168</v>
      </c>
      <c r="V1735" s="9">
        <f t="shared" si="448"/>
        <v>16</v>
      </c>
      <c r="W1735" s="7">
        <v>9.5</v>
      </c>
      <c r="X1735" s="7">
        <f t="shared" si="445"/>
        <v>24</v>
      </c>
      <c r="Y1735" s="9">
        <v>1</v>
      </c>
      <c r="Z1735" s="9">
        <v>0</v>
      </c>
      <c r="AA1735" s="9">
        <v>0</v>
      </c>
      <c r="AB1735" s="9">
        <v>1</v>
      </c>
      <c r="AC1735" s="9">
        <v>0</v>
      </c>
      <c r="AD1735" s="29">
        <v>0</v>
      </c>
      <c r="AE1735" s="9">
        <v>0</v>
      </c>
      <c r="AF1735" s="9">
        <v>0</v>
      </c>
      <c r="AG1735" s="29">
        <v>1</v>
      </c>
      <c r="AH1735" s="9">
        <v>0</v>
      </c>
      <c r="AI1735" s="29">
        <v>1</v>
      </c>
      <c r="AJ1735" s="20">
        <v>1970</v>
      </c>
      <c r="AK1735" s="32">
        <f t="shared" si="449"/>
        <v>0.11499999999999999</v>
      </c>
      <c r="AL1735" s="32">
        <f t="shared" si="449"/>
        <v>0.11499999999999999</v>
      </c>
      <c r="AM1735" s="32">
        <f t="shared" si="444"/>
        <v>0.53</v>
      </c>
      <c r="AN1735" s="42">
        <v>0.24</v>
      </c>
      <c r="AO1735" s="41" t="s">
        <v>98</v>
      </c>
      <c r="AP1735" s="17" t="s">
        <v>98</v>
      </c>
      <c r="AQ1735">
        <v>0.58799999999999997</v>
      </c>
      <c r="AR1735" s="39">
        <f t="shared" si="450"/>
        <v>0.41200000000000003</v>
      </c>
      <c r="AS1735" t="s">
        <v>98</v>
      </c>
      <c r="AT1735" s="39" t="s">
        <v>98</v>
      </c>
      <c r="AV1735" s="17"/>
      <c r="AW1735" t="s">
        <v>98</v>
      </c>
      <c r="AX1735" s="17" t="s">
        <v>98</v>
      </c>
      <c r="AY1735" s="17" t="s">
        <v>233</v>
      </c>
      <c r="BF1735" s="17"/>
      <c r="BI1735" s="17"/>
      <c r="BL1735" s="90">
        <v>39.5</v>
      </c>
      <c r="BM1735">
        <v>0</v>
      </c>
      <c r="BN1735">
        <v>0</v>
      </c>
      <c r="BO1735">
        <v>0</v>
      </c>
      <c r="BP1735">
        <v>0</v>
      </c>
      <c r="BQ1735">
        <v>1</v>
      </c>
      <c r="BR1735">
        <v>0</v>
      </c>
      <c r="BS1735">
        <v>0</v>
      </c>
      <c r="BT1735" s="17">
        <v>0</v>
      </c>
      <c r="BU1735">
        <v>0</v>
      </c>
      <c r="BV1735">
        <v>0</v>
      </c>
      <c r="BW1735">
        <v>0</v>
      </c>
      <c r="BX1735" s="17">
        <v>1</v>
      </c>
      <c r="BY1735">
        <v>0</v>
      </c>
      <c r="BZ1735">
        <v>0</v>
      </c>
      <c r="CA1735">
        <v>0</v>
      </c>
      <c r="CB1735">
        <v>0</v>
      </c>
      <c r="CC1735">
        <v>0</v>
      </c>
      <c r="CD1735">
        <v>1</v>
      </c>
      <c r="CE1735">
        <v>1</v>
      </c>
      <c r="CF1735">
        <v>0</v>
      </c>
      <c r="CG1735">
        <v>0</v>
      </c>
      <c r="CH1735">
        <v>0</v>
      </c>
      <c r="CI1735">
        <v>0</v>
      </c>
      <c r="CJ1735">
        <v>1</v>
      </c>
      <c r="CK1735">
        <v>0</v>
      </c>
      <c r="CL1735">
        <v>0</v>
      </c>
      <c r="CM1735">
        <v>0</v>
      </c>
      <c r="CN1735">
        <v>1</v>
      </c>
      <c r="CO1735" s="17">
        <v>1</v>
      </c>
      <c r="CZ1735" s="33" t="s">
        <v>85</v>
      </c>
    </row>
    <row r="1736" spans="1:104" x14ac:dyDescent="0.25">
      <c r="A1736">
        <v>1735</v>
      </c>
      <c r="B1736">
        <v>113</v>
      </c>
      <c r="C1736" s="24" t="s">
        <v>4339</v>
      </c>
      <c r="D1736" s="12">
        <v>6.7</v>
      </c>
      <c r="E1736" s="13">
        <v>0.04</v>
      </c>
      <c r="F1736" s="7">
        <f t="shared" si="435"/>
        <v>167.5</v>
      </c>
      <c r="G1736" s="7">
        <f t="shared" si="446"/>
        <v>6.66</v>
      </c>
      <c r="H1736" s="15">
        <f t="shared" si="447"/>
        <v>6.74</v>
      </c>
      <c r="I1736" s="11">
        <f t="shared" si="427"/>
        <v>0.10399578596577695</v>
      </c>
      <c r="J1736" s="32">
        <f t="shared" si="428"/>
        <v>6.2087036397478774E-4</v>
      </c>
      <c r="K1736" s="32">
        <f t="shared" si="429"/>
        <v>1610.6421855893382</v>
      </c>
      <c r="L1736" s="8">
        <v>0</v>
      </c>
      <c r="M1736" s="9">
        <v>1</v>
      </c>
      <c r="N1736" s="8">
        <v>0</v>
      </c>
      <c r="O1736" s="9">
        <v>0</v>
      </c>
      <c r="P1736" s="9">
        <v>0</v>
      </c>
      <c r="Q1736" s="9">
        <v>1</v>
      </c>
      <c r="R1736" s="9">
        <v>0</v>
      </c>
      <c r="S1736" s="8">
        <v>2566127</v>
      </c>
      <c r="T1736" s="9">
        <v>14</v>
      </c>
      <c r="U1736" s="9">
        <f t="shared" si="442"/>
        <v>2566112</v>
      </c>
      <c r="V1736" s="9">
        <f t="shared" si="448"/>
        <v>16</v>
      </c>
      <c r="W1736" s="7">
        <v>9.5</v>
      </c>
      <c r="X1736" s="7">
        <f t="shared" si="445"/>
        <v>24</v>
      </c>
      <c r="Y1736" s="9">
        <v>1</v>
      </c>
      <c r="Z1736" s="9">
        <v>0</v>
      </c>
      <c r="AA1736" s="9">
        <v>0</v>
      </c>
      <c r="AB1736" s="9">
        <v>1</v>
      </c>
      <c r="AC1736" s="9">
        <v>0</v>
      </c>
      <c r="AD1736" s="29">
        <v>0</v>
      </c>
      <c r="AE1736" s="9">
        <v>0</v>
      </c>
      <c r="AF1736" s="9">
        <v>0</v>
      </c>
      <c r="AG1736" s="29">
        <v>1</v>
      </c>
      <c r="AH1736" s="9">
        <v>0</v>
      </c>
      <c r="AI1736" s="29">
        <v>1</v>
      </c>
      <c r="AJ1736" s="20">
        <v>1970</v>
      </c>
      <c r="AK1736" s="32">
        <f t="shared" si="449"/>
        <v>0.11499999999999999</v>
      </c>
      <c r="AL1736" s="32">
        <f t="shared" si="449"/>
        <v>0.11499999999999999</v>
      </c>
      <c r="AM1736" s="32">
        <f t="shared" si="444"/>
        <v>0.53</v>
      </c>
      <c r="AN1736" s="42">
        <v>0.24</v>
      </c>
      <c r="AO1736" s="41" t="s">
        <v>98</v>
      </c>
      <c r="AP1736" s="17" t="s">
        <v>98</v>
      </c>
      <c r="AQ1736">
        <v>0.58799999999999997</v>
      </c>
      <c r="AR1736" s="39">
        <f t="shared" si="450"/>
        <v>0.41200000000000003</v>
      </c>
      <c r="AS1736" t="s">
        <v>98</v>
      </c>
      <c r="AT1736" s="39" t="s">
        <v>98</v>
      </c>
      <c r="AV1736" s="17"/>
      <c r="AW1736" t="s">
        <v>98</v>
      </c>
      <c r="AX1736" s="17" t="s">
        <v>98</v>
      </c>
      <c r="AY1736" s="17" t="s">
        <v>233</v>
      </c>
      <c r="BF1736" s="17"/>
      <c r="BI1736" s="17"/>
      <c r="BL1736" s="90">
        <v>39.5</v>
      </c>
      <c r="BM1736">
        <v>1</v>
      </c>
      <c r="BN1736">
        <v>0</v>
      </c>
      <c r="BO1736">
        <v>0</v>
      </c>
      <c r="BP1736">
        <v>0</v>
      </c>
      <c r="BQ1736">
        <v>1</v>
      </c>
      <c r="BR1736">
        <v>0</v>
      </c>
      <c r="BS1736">
        <v>0</v>
      </c>
      <c r="BT1736" s="17">
        <v>0</v>
      </c>
      <c r="BU1736">
        <v>0</v>
      </c>
      <c r="BV1736">
        <v>0</v>
      </c>
      <c r="BW1736">
        <v>0</v>
      </c>
      <c r="BX1736" s="17">
        <v>1</v>
      </c>
      <c r="BY1736">
        <v>0</v>
      </c>
      <c r="BZ1736">
        <v>0</v>
      </c>
      <c r="CA1736">
        <v>0</v>
      </c>
      <c r="CB1736">
        <v>0</v>
      </c>
      <c r="CC1736">
        <v>1</v>
      </c>
      <c r="CD1736">
        <v>1</v>
      </c>
      <c r="CE1736">
        <v>1</v>
      </c>
      <c r="CF1736">
        <v>0</v>
      </c>
      <c r="CG1736">
        <v>0</v>
      </c>
      <c r="CH1736">
        <v>0</v>
      </c>
      <c r="CI1736">
        <v>0</v>
      </c>
      <c r="CJ1736">
        <v>1</v>
      </c>
      <c r="CK1736">
        <v>0</v>
      </c>
      <c r="CL1736">
        <v>0</v>
      </c>
      <c r="CM1736">
        <v>0</v>
      </c>
      <c r="CN1736">
        <v>1</v>
      </c>
      <c r="CO1736" s="17">
        <v>1</v>
      </c>
      <c r="CZ1736" s="33" t="s">
        <v>85</v>
      </c>
    </row>
    <row r="1737" spans="1:104" x14ac:dyDescent="0.25">
      <c r="A1737">
        <v>1736</v>
      </c>
      <c r="B1737">
        <v>113</v>
      </c>
      <c r="C1737" s="24" t="s">
        <v>4339</v>
      </c>
      <c r="D1737" s="12">
        <v>15.8</v>
      </c>
      <c r="E1737" s="13">
        <v>9.1999999999999993</v>
      </c>
      <c r="F1737" s="7">
        <f t="shared" si="435"/>
        <v>1.7173913043478264</v>
      </c>
      <c r="G1737" s="7">
        <f t="shared" si="446"/>
        <v>6.6000000000000014</v>
      </c>
      <c r="H1737" s="15">
        <f t="shared" si="447"/>
        <v>25</v>
      </c>
      <c r="I1737" s="11">
        <f t="shared" si="427"/>
        <v>1.0720899040157442E-3</v>
      </c>
      <c r="J1737" s="32">
        <f t="shared" si="428"/>
        <v>6.24254880819294E-4</v>
      </c>
      <c r="K1737" s="32">
        <f t="shared" si="429"/>
        <v>1601.9097819268388</v>
      </c>
      <c r="L1737" s="8">
        <v>0</v>
      </c>
      <c r="M1737" s="9">
        <v>1</v>
      </c>
      <c r="N1737" s="8">
        <v>0</v>
      </c>
      <c r="O1737" s="9">
        <v>0</v>
      </c>
      <c r="P1737" s="9">
        <v>0</v>
      </c>
      <c r="Q1737" s="9">
        <v>1</v>
      </c>
      <c r="R1737" s="9">
        <v>0</v>
      </c>
      <c r="S1737" s="8">
        <v>2566127</v>
      </c>
      <c r="T1737" s="9">
        <v>14</v>
      </c>
      <c r="U1737" s="9">
        <f t="shared" si="442"/>
        <v>2566112</v>
      </c>
      <c r="V1737" s="9">
        <f t="shared" si="448"/>
        <v>16</v>
      </c>
      <c r="W1737" s="7">
        <v>9.5</v>
      </c>
      <c r="X1737" s="7">
        <f t="shared" si="445"/>
        <v>24</v>
      </c>
      <c r="Y1737" s="9">
        <v>1</v>
      </c>
      <c r="Z1737" s="9">
        <v>0</v>
      </c>
      <c r="AA1737" s="9">
        <v>0</v>
      </c>
      <c r="AB1737" s="9">
        <v>1</v>
      </c>
      <c r="AC1737" s="9">
        <v>0</v>
      </c>
      <c r="AD1737" s="29">
        <v>0</v>
      </c>
      <c r="AE1737" s="9">
        <v>0</v>
      </c>
      <c r="AF1737" s="9">
        <v>0</v>
      </c>
      <c r="AG1737" s="29">
        <v>1</v>
      </c>
      <c r="AH1737" s="9">
        <v>0</v>
      </c>
      <c r="AI1737" s="29">
        <v>1</v>
      </c>
      <c r="AJ1737" s="20">
        <v>1970</v>
      </c>
      <c r="AK1737" s="32">
        <f t="shared" si="449"/>
        <v>0.11499999999999999</v>
      </c>
      <c r="AL1737" s="32">
        <f t="shared" si="449"/>
        <v>0.11499999999999999</v>
      </c>
      <c r="AM1737" s="32">
        <f t="shared" si="444"/>
        <v>0.53</v>
      </c>
      <c r="AN1737" s="42">
        <v>0.24</v>
      </c>
      <c r="AO1737" s="41" t="s">
        <v>98</v>
      </c>
      <c r="AP1737" s="17" t="s">
        <v>98</v>
      </c>
      <c r="AQ1737">
        <v>0.58799999999999997</v>
      </c>
      <c r="AR1737" s="39">
        <f t="shared" si="450"/>
        <v>0.41200000000000003</v>
      </c>
      <c r="AS1737" t="s">
        <v>98</v>
      </c>
      <c r="AT1737" s="39" t="s">
        <v>98</v>
      </c>
      <c r="AV1737" s="17"/>
      <c r="AW1737" t="s">
        <v>98</v>
      </c>
      <c r="AX1737" s="17" t="s">
        <v>98</v>
      </c>
      <c r="AY1737" s="17" t="s">
        <v>233</v>
      </c>
      <c r="BF1737" s="17"/>
      <c r="BI1737" s="17"/>
      <c r="BL1737" s="90">
        <v>39.5</v>
      </c>
      <c r="BM1737">
        <v>0</v>
      </c>
      <c r="BN1737">
        <v>0</v>
      </c>
      <c r="BO1737">
        <v>0</v>
      </c>
      <c r="BP1737">
        <v>0</v>
      </c>
      <c r="BQ1737">
        <v>1</v>
      </c>
      <c r="BR1737">
        <v>0</v>
      </c>
      <c r="BS1737">
        <v>0</v>
      </c>
      <c r="BT1737" s="17">
        <v>0</v>
      </c>
      <c r="BU1737">
        <v>0</v>
      </c>
      <c r="BV1737">
        <v>0</v>
      </c>
      <c r="BW1737">
        <v>0</v>
      </c>
      <c r="BX1737" s="17">
        <v>1</v>
      </c>
      <c r="BY1737">
        <v>0</v>
      </c>
      <c r="BZ1737">
        <v>0</v>
      </c>
      <c r="CA1737">
        <v>0</v>
      </c>
      <c r="CB1737">
        <v>0</v>
      </c>
      <c r="CC1737">
        <v>0</v>
      </c>
      <c r="CD1737">
        <v>1</v>
      </c>
      <c r="CE1737">
        <v>1</v>
      </c>
      <c r="CF1737">
        <v>0</v>
      </c>
      <c r="CG1737">
        <v>0</v>
      </c>
      <c r="CH1737">
        <v>0</v>
      </c>
      <c r="CI1737">
        <v>0</v>
      </c>
      <c r="CJ1737">
        <v>1</v>
      </c>
      <c r="CK1737">
        <v>0</v>
      </c>
      <c r="CL1737">
        <v>0</v>
      </c>
      <c r="CM1737">
        <v>0</v>
      </c>
      <c r="CN1737">
        <v>1</v>
      </c>
      <c r="CO1737" s="17">
        <v>1</v>
      </c>
      <c r="CZ1737" s="33" t="s">
        <v>85</v>
      </c>
    </row>
    <row r="1738" spans="1:104" x14ac:dyDescent="0.25">
      <c r="A1738">
        <v>1737</v>
      </c>
      <c r="B1738">
        <v>113</v>
      </c>
      <c r="C1738" s="24" t="s">
        <v>4339</v>
      </c>
      <c r="D1738" s="12">
        <v>6.9</v>
      </c>
      <c r="E1738" s="13">
        <v>0.04</v>
      </c>
      <c r="F1738" s="7">
        <f t="shared" si="435"/>
        <v>172.5</v>
      </c>
      <c r="G1738" s="7">
        <f t="shared" si="446"/>
        <v>6.86</v>
      </c>
      <c r="H1738" s="15">
        <f t="shared" si="447"/>
        <v>6.94</v>
      </c>
      <c r="I1738" s="11">
        <f t="shared" si="427"/>
        <v>0.16128982905152403</v>
      </c>
      <c r="J1738" s="32">
        <f t="shared" si="428"/>
        <v>9.3501350174796539E-4</v>
      </c>
      <c r="K1738" s="32">
        <f t="shared" si="429"/>
        <v>1069.5032725522628</v>
      </c>
      <c r="L1738" s="8">
        <v>0</v>
      </c>
      <c r="M1738" s="9">
        <v>1</v>
      </c>
      <c r="N1738" s="8">
        <v>0</v>
      </c>
      <c r="O1738" s="9">
        <v>0</v>
      </c>
      <c r="P1738" s="9">
        <v>0</v>
      </c>
      <c r="Q1738" s="9">
        <v>1</v>
      </c>
      <c r="R1738" s="9">
        <v>0</v>
      </c>
      <c r="S1738" s="8">
        <v>1114096</v>
      </c>
      <c r="T1738" s="9">
        <v>14</v>
      </c>
      <c r="U1738" s="9">
        <f t="shared" si="442"/>
        <v>1114081</v>
      </c>
      <c r="V1738" s="9">
        <f t="shared" si="448"/>
        <v>16</v>
      </c>
      <c r="W1738" s="7">
        <v>9.5</v>
      </c>
      <c r="X1738" s="7">
        <f t="shared" si="445"/>
        <v>24</v>
      </c>
      <c r="Y1738" s="9">
        <v>1</v>
      </c>
      <c r="Z1738" s="9">
        <v>0</v>
      </c>
      <c r="AA1738" s="9">
        <v>0</v>
      </c>
      <c r="AB1738" s="9">
        <v>1</v>
      </c>
      <c r="AC1738" s="9">
        <v>0</v>
      </c>
      <c r="AD1738" s="29">
        <v>0</v>
      </c>
      <c r="AE1738" s="9">
        <v>0</v>
      </c>
      <c r="AF1738" s="9">
        <v>0</v>
      </c>
      <c r="AG1738" s="29">
        <v>1</v>
      </c>
      <c r="AH1738" s="9">
        <v>0</v>
      </c>
      <c r="AI1738" s="29">
        <v>1</v>
      </c>
      <c r="AJ1738" s="20">
        <v>1970</v>
      </c>
      <c r="AK1738" s="32">
        <f t="shared" si="449"/>
        <v>0.11499999999999999</v>
      </c>
      <c r="AL1738" s="32">
        <f t="shared" si="449"/>
        <v>0.11499999999999999</v>
      </c>
      <c r="AM1738" s="32">
        <f t="shared" si="444"/>
        <v>0.53</v>
      </c>
      <c r="AN1738" s="42">
        <v>0.24</v>
      </c>
      <c r="AO1738" s="41" t="s">
        <v>98</v>
      </c>
      <c r="AP1738" s="17" t="s">
        <v>98</v>
      </c>
      <c r="AQ1738">
        <v>0.58799999999999997</v>
      </c>
      <c r="AR1738" s="39">
        <f t="shared" si="450"/>
        <v>0.41200000000000003</v>
      </c>
      <c r="AS1738" t="s">
        <v>98</v>
      </c>
      <c r="AT1738" s="39" t="s">
        <v>98</v>
      </c>
      <c r="AV1738" s="17"/>
      <c r="AW1738" t="s">
        <v>98</v>
      </c>
      <c r="AX1738" s="17" t="s">
        <v>98</v>
      </c>
      <c r="AY1738" s="17" t="s">
        <v>233</v>
      </c>
      <c r="BF1738" s="17"/>
      <c r="BI1738" s="17"/>
      <c r="BL1738" s="90">
        <v>39.5</v>
      </c>
      <c r="BM1738">
        <v>1</v>
      </c>
      <c r="BN1738">
        <v>0</v>
      </c>
      <c r="BO1738">
        <v>0</v>
      </c>
      <c r="BP1738">
        <v>0</v>
      </c>
      <c r="BQ1738">
        <v>1</v>
      </c>
      <c r="BR1738">
        <v>0</v>
      </c>
      <c r="BS1738">
        <v>0</v>
      </c>
      <c r="BT1738" s="17">
        <v>0</v>
      </c>
      <c r="BU1738">
        <v>0</v>
      </c>
      <c r="BV1738">
        <v>0</v>
      </c>
      <c r="BW1738">
        <v>0</v>
      </c>
      <c r="BX1738" s="17">
        <v>1</v>
      </c>
      <c r="BY1738">
        <v>0</v>
      </c>
      <c r="BZ1738">
        <v>0</v>
      </c>
      <c r="CA1738">
        <v>0</v>
      </c>
      <c r="CB1738">
        <v>0</v>
      </c>
      <c r="CC1738">
        <v>1</v>
      </c>
      <c r="CD1738">
        <v>1</v>
      </c>
      <c r="CE1738">
        <v>1</v>
      </c>
      <c r="CF1738">
        <v>0</v>
      </c>
      <c r="CG1738">
        <v>0</v>
      </c>
      <c r="CH1738">
        <v>0</v>
      </c>
      <c r="CI1738">
        <v>0</v>
      </c>
      <c r="CJ1738">
        <v>1</v>
      </c>
      <c r="CK1738">
        <v>0</v>
      </c>
      <c r="CL1738">
        <v>0</v>
      </c>
      <c r="CM1738">
        <v>0</v>
      </c>
      <c r="CN1738">
        <v>1</v>
      </c>
      <c r="CO1738" s="17">
        <v>1</v>
      </c>
      <c r="CZ1738" s="33" t="s">
        <v>85</v>
      </c>
    </row>
    <row r="1739" spans="1:104" x14ac:dyDescent="0.25">
      <c r="A1739">
        <v>1738</v>
      </c>
      <c r="B1739">
        <v>113</v>
      </c>
      <c r="C1739" s="24" t="s">
        <v>4339</v>
      </c>
      <c r="D1739" s="12">
        <v>4.9000000000000004</v>
      </c>
      <c r="E1739" s="13">
        <v>6.4</v>
      </c>
      <c r="F1739" s="7">
        <f t="shared" si="435"/>
        <v>0.765625</v>
      </c>
      <c r="G1739" s="7">
        <f t="shared" si="446"/>
        <v>-1.5</v>
      </c>
      <c r="H1739" s="15">
        <f t="shared" si="447"/>
        <v>11.3</v>
      </c>
      <c r="I1739" s="11">
        <f t="shared" si="427"/>
        <v>7.2536668959827504E-4</v>
      </c>
      <c r="J1739" s="32">
        <f t="shared" si="428"/>
        <v>9.4741771702631841E-4</v>
      </c>
      <c r="K1739" s="32">
        <f t="shared" si="429"/>
        <v>1055.5006329612695</v>
      </c>
      <c r="L1739" s="8">
        <v>0</v>
      </c>
      <c r="M1739" s="9">
        <v>1</v>
      </c>
      <c r="N1739" s="8">
        <v>0</v>
      </c>
      <c r="O1739" s="9">
        <v>0</v>
      </c>
      <c r="P1739" s="9">
        <v>0</v>
      </c>
      <c r="Q1739" s="9">
        <v>1</v>
      </c>
      <c r="R1739" s="9">
        <v>0</v>
      </c>
      <c r="S1739" s="8">
        <v>1114096</v>
      </c>
      <c r="T1739" s="9">
        <v>14</v>
      </c>
      <c r="U1739" s="9">
        <f t="shared" si="442"/>
        <v>1114081</v>
      </c>
      <c r="V1739" s="9">
        <f t="shared" si="448"/>
        <v>16</v>
      </c>
      <c r="W1739" s="7">
        <v>9.5</v>
      </c>
      <c r="X1739" s="7">
        <f t="shared" si="445"/>
        <v>24</v>
      </c>
      <c r="Y1739" s="9">
        <v>1</v>
      </c>
      <c r="Z1739" s="9">
        <v>0</v>
      </c>
      <c r="AA1739" s="9">
        <v>0</v>
      </c>
      <c r="AB1739" s="9">
        <v>1</v>
      </c>
      <c r="AC1739" s="9">
        <v>0</v>
      </c>
      <c r="AD1739" s="29">
        <v>0</v>
      </c>
      <c r="AE1739" s="9">
        <v>0</v>
      </c>
      <c r="AF1739" s="9">
        <v>0</v>
      </c>
      <c r="AG1739" s="29">
        <v>1</v>
      </c>
      <c r="AH1739" s="9">
        <v>0</v>
      </c>
      <c r="AI1739" s="29">
        <v>1</v>
      </c>
      <c r="AJ1739" s="20">
        <v>1970</v>
      </c>
      <c r="AK1739" s="32">
        <f t="shared" si="449"/>
        <v>0.11499999999999999</v>
      </c>
      <c r="AL1739" s="32">
        <f t="shared" si="449"/>
        <v>0.11499999999999999</v>
      </c>
      <c r="AM1739" s="32">
        <f t="shared" si="444"/>
        <v>0.53</v>
      </c>
      <c r="AN1739" s="42">
        <v>0.24</v>
      </c>
      <c r="AO1739" s="41" t="s">
        <v>98</v>
      </c>
      <c r="AP1739" s="17" t="s">
        <v>98</v>
      </c>
      <c r="AQ1739">
        <v>0.58799999999999997</v>
      </c>
      <c r="AR1739" s="39">
        <f t="shared" si="450"/>
        <v>0.41200000000000003</v>
      </c>
      <c r="AS1739" t="s">
        <v>98</v>
      </c>
      <c r="AT1739" s="39" t="s">
        <v>98</v>
      </c>
      <c r="AV1739" s="17"/>
      <c r="AW1739" t="s">
        <v>98</v>
      </c>
      <c r="AX1739" s="17" t="s">
        <v>98</v>
      </c>
      <c r="AY1739" s="17" t="s">
        <v>233</v>
      </c>
      <c r="BF1739" s="17"/>
      <c r="BI1739" s="17"/>
      <c r="BL1739" s="90">
        <v>39.5</v>
      </c>
      <c r="BM1739">
        <v>0</v>
      </c>
      <c r="BN1739">
        <v>0</v>
      </c>
      <c r="BO1739">
        <v>0</v>
      </c>
      <c r="BP1739">
        <v>0</v>
      </c>
      <c r="BQ1739">
        <v>1</v>
      </c>
      <c r="BR1739">
        <v>0</v>
      </c>
      <c r="BS1739">
        <v>0</v>
      </c>
      <c r="BT1739" s="17">
        <v>0</v>
      </c>
      <c r="BU1739">
        <v>0</v>
      </c>
      <c r="BV1739">
        <v>0</v>
      </c>
      <c r="BW1739">
        <v>0</v>
      </c>
      <c r="BX1739" s="17">
        <v>1</v>
      </c>
      <c r="BY1739">
        <v>0</v>
      </c>
      <c r="BZ1739">
        <v>0</v>
      </c>
      <c r="CA1739">
        <v>0</v>
      </c>
      <c r="CB1739">
        <v>0</v>
      </c>
      <c r="CC1739">
        <v>0</v>
      </c>
      <c r="CD1739">
        <v>1</v>
      </c>
      <c r="CE1739">
        <v>1</v>
      </c>
      <c r="CF1739">
        <v>0</v>
      </c>
      <c r="CG1739">
        <v>0</v>
      </c>
      <c r="CH1739">
        <v>0</v>
      </c>
      <c r="CI1739">
        <v>0</v>
      </c>
      <c r="CJ1739">
        <v>1</v>
      </c>
      <c r="CK1739">
        <v>0</v>
      </c>
      <c r="CL1739">
        <v>0</v>
      </c>
      <c r="CM1739">
        <v>0</v>
      </c>
      <c r="CN1739">
        <v>1</v>
      </c>
      <c r="CO1739" s="17">
        <v>1</v>
      </c>
      <c r="CZ1739" s="33" t="s">
        <v>85</v>
      </c>
    </row>
    <row r="1740" spans="1:104" x14ac:dyDescent="0.25">
      <c r="A1740">
        <v>1739</v>
      </c>
      <c r="B1740">
        <v>114</v>
      </c>
      <c r="C1740" s="24" t="s">
        <v>4343</v>
      </c>
      <c r="D1740" s="12">
        <v>7.9</v>
      </c>
      <c r="E1740" s="13">
        <v>1.5</v>
      </c>
      <c r="F1740" s="7">
        <f t="shared" si="435"/>
        <v>5.2666666666666666</v>
      </c>
      <c r="G1740" s="7">
        <f t="shared" si="446"/>
        <v>6.4</v>
      </c>
      <c r="H1740" s="15">
        <f t="shared" si="447"/>
        <v>9.4</v>
      </c>
      <c r="I1740" s="11">
        <f t="shared" si="427"/>
        <v>5.7437595794937547E-2</v>
      </c>
      <c r="J1740" s="32">
        <f t="shared" si="428"/>
        <v>1.0905872619291939E-2</v>
      </c>
      <c r="K1740" s="32">
        <f t="shared" si="429"/>
        <v>91.693717220853131</v>
      </c>
      <c r="L1740" s="8">
        <v>0</v>
      </c>
      <c r="M1740" s="9">
        <v>1</v>
      </c>
      <c r="N1740" s="8">
        <v>0</v>
      </c>
      <c r="O1740" s="9">
        <v>0</v>
      </c>
      <c r="P1740" s="9">
        <v>0</v>
      </c>
      <c r="Q1740" s="9">
        <v>1</v>
      </c>
      <c r="R1740" s="9">
        <v>0</v>
      </c>
      <c r="S1740" s="8">
        <v>8394</v>
      </c>
      <c r="T1740" s="9">
        <v>13</v>
      </c>
      <c r="U1740" s="9">
        <f t="shared" si="442"/>
        <v>8380</v>
      </c>
      <c r="V1740" s="9">
        <f t="shared" si="448"/>
        <v>12</v>
      </c>
      <c r="W1740" s="7">
        <v>13.856999999999999</v>
      </c>
      <c r="X1740" s="7">
        <v>5.8230000000000004</v>
      </c>
      <c r="Y1740" s="9">
        <v>1</v>
      </c>
      <c r="Z1740" s="9">
        <v>0</v>
      </c>
      <c r="AA1740" s="9">
        <v>0</v>
      </c>
      <c r="AB1740" s="9">
        <v>1</v>
      </c>
      <c r="AC1740" s="9">
        <v>0</v>
      </c>
      <c r="AD1740" s="29">
        <v>0</v>
      </c>
      <c r="AE1740" s="9">
        <v>0</v>
      </c>
      <c r="AF1740" s="9">
        <v>0</v>
      </c>
      <c r="AG1740" s="29">
        <v>1</v>
      </c>
      <c r="AH1740" s="9">
        <v>0</v>
      </c>
      <c r="AI1740" s="29">
        <v>1</v>
      </c>
      <c r="AJ1740" s="20">
        <v>1983</v>
      </c>
      <c r="AK1740" s="32">
        <f t="shared" si="449"/>
        <v>0.11499999999999999</v>
      </c>
      <c r="AL1740" s="32">
        <f t="shared" si="449"/>
        <v>0.11499999999999999</v>
      </c>
      <c r="AM1740" s="32">
        <f t="shared" si="444"/>
        <v>0.22599999999999998</v>
      </c>
      <c r="AN1740" s="42">
        <v>0.54400000000000004</v>
      </c>
      <c r="AO1740" s="41" t="s">
        <v>98</v>
      </c>
      <c r="AP1740" s="17" t="s">
        <v>98</v>
      </c>
      <c r="AQ1740">
        <v>1</v>
      </c>
      <c r="AR1740" s="39">
        <v>0</v>
      </c>
      <c r="AS1740" t="s">
        <v>98</v>
      </c>
      <c r="AT1740" s="39" t="s">
        <v>98</v>
      </c>
      <c r="AV1740" s="17"/>
      <c r="AW1740" t="s">
        <v>98</v>
      </c>
      <c r="AX1740" s="17" t="s">
        <v>98</v>
      </c>
      <c r="AY1740" s="17" t="s">
        <v>233</v>
      </c>
      <c r="BF1740" s="17"/>
      <c r="BI1740" s="17"/>
      <c r="BL1740" s="24">
        <v>25.257000000000001</v>
      </c>
      <c r="BM1740">
        <v>1</v>
      </c>
      <c r="BN1740">
        <v>0</v>
      </c>
      <c r="BO1740">
        <v>0</v>
      </c>
      <c r="BP1740">
        <v>0</v>
      </c>
      <c r="BQ1740">
        <v>0</v>
      </c>
      <c r="BR1740">
        <v>0</v>
      </c>
      <c r="BS1740">
        <v>0</v>
      </c>
      <c r="BT1740">
        <v>0</v>
      </c>
      <c r="BU1740">
        <v>1</v>
      </c>
      <c r="BV1740">
        <v>0</v>
      </c>
      <c r="BW1740">
        <v>0</v>
      </c>
      <c r="BX1740" s="17">
        <v>0</v>
      </c>
      <c r="BY1740">
        <v>0</v>
      </c>
      <c r="BZ1740">
        <v>0</v>
      </c>
      <c r="CA1740">
        <v>0</v>
      </c>
      <c r="CB1740">
        <v>0</v>
      </c>
      <c r="CC1740">
        <v>0</v>
      </c>
      <c r="CD1740">
        <v>0</v>
      </c>
      <c r="CE1740">
        <v>0</v>
      </c>
      <c r="CF1740">
        <v>1</v>
      </c>
      <c r="CG1740">
        <v>1</v>
      </c>
      <c r="CH1740">
        <v>0</v>
      </c>
      <c r="CI1740">
        <v>0</v>
      </c>
      <c r="CJ1740">
        <v>0</v>
      </c>
      <c r="CK1740">
        <v>0</v>
      </c>
      <c r="CL1740">
        <v>0</v>
      </c>
      <c r="CM1740">
        <v>0</v>
      </c>
      <c r="CN1740">
        <v>0</v>
      </c>
      <c r="CO1740" s="17">
        <v>1</v>
      </c>
      <c r="CZ1740" s="33" t="s">
        <v>85</v>
      </c>
    </row>
    <row r="1741" spans="1:104" x14ac:dyDescent="0.25">
      <c r="A1741">
        <v>1740</v>
      </c>
      <c r="B1741">
        <v>114</v>
      </c>
      <c r="C1741" s="24" t="s">
        <v>4343</v>
      </c>
      <c r="D1741" s="12">
        <v>8.3000000000000007</v>
      </c>
      <c r="E1741" s="13">
        <v>1</v>
      </c>
      <c r="F1741" s="7">
        <f t="shared" si="435"/>
        <v>8.3000000000000007</v>
      </c>
      <c r="G1741" s="7">
        <f t="shared" si="446"/>
        <v>7.3000000000000007</v>
      </c>
      <c r="H1741" s="15">
        <f t="shared" si="447"/>
        <v>9.3000000000000007</v>
      </c>
      <c r="I1741" s="11">
        <f t="shared" si="427"/>
        <v>9.0298027686575244E-2</v>
      </c>
      <c r="J1741" s="32">
        <f t="shared" si="428"/>
        <v>1.0879280444165692E-2</v>
      </c>
      <c r="K1741" s="32">
        <f t="shared" si="429"/>
        <v>91.917843751907043</v>
      </c>
      <c r="L1741" s="8">
        <v>0</v>
      </c>
      <c r="M1741" s="9">
        <v>1</v>
      </c>
      <c r="N1741" s="8">
        <v>0</v>
      </c>
      <c r="O1741" s="9">
        <v>0</v>
      </c>
      <c r="P1741" s="9">
        <v>0</v>
      </c>
      <c r="Q1741" s="9">
        <v>1</v>
      </c>
      <c r="R1741" s="9">
        <v>0</v>
      </c>
      <c r="S1741" s="8">
        <v>8394</v>
      </c>
      <c r="T1741" s="9">
        <v>13</v>
      </c>
      <c r="U1741" s="9">
        <f t="shared" si="442"/>
        <v>8380</v>
      </c>
      <c r="V1741" s="9">
        <f t="shared" si="448"/>
        <v>12</v>
      </c>
      <c r="W1741" s="7">
        <v>13.856999999999999</v>
      </c>
      <c r="X1741" s="7">
        <v>5.8230000000000004</v>
      </c>
      <c r="Y1741" s="9">
        <v>1</v>
      </c>
      <c r="Z1741" s="9">
        <v>0</v>
      </c>
      <c r="AA1741" s="9">
        <v>0</v>
      </c>
      <c r="AB1741" s="9">
        <v>1</v>
      </c>
      <c r="AC1741" s="9">
        <v>0</v>
      </c>
      <c r="AD1741" s="29">
        <v>0</v>
      </c>
      <c r="AE1741" s="9">
        <v>0</v>
      </c>
      <c r="AF1741" s="9">
        <v>0</v>
      </c>
      <c r="AG1741" s="29">
        <v>1</v>
      </c>
      <c r="AH1741" s="9">
        <v>0</v>
      </c>
      <c r="AI1741" s="29">
        <v>1</v>
      </c>
      <c r="AJ1741" s="20">
        <v>1986</v>
      </c>
      <c r="AK1741" s="32">
        <f t="shared" si="449"/>
        <v>0.11499999999999999</v>
      </c>
      <c r="AL1741" s="32">
        <f t="shared" si="449"/>
        <v>0.11499999999999999</v>
      </c>
      <c r="AM1741" s="32">
        <f t="shared" ref="AM1741:AM1751" si="451">0.77-AN1741</f>
        <v>0.22599999999999998</v>
      </c>
      <c r="AN1741" s="42">
        <v>0.54400000000000004</v>
      </c>
      <c r="AO1741" s="41" t="s">
        <v>98</v>
      </c>
      <c r="AP1741" s="17" t="s">
        <v>98</v>
      </c>
      <c r="AQ1741">
        <v>1</v>
      </c>
      <c r="AR1741" s="39">
        <v>0</v>
      </c>
      <c r="AS1741" t="s">
        <v>98</v>
      </c>
      <c r="AT1741" s="39" t="s">
        <v>98</v>
      </c>
      <c r="AV1741" s="17"/>
      <c r="AW1741" t="s">
        <v>98</v>
      </c>
      <c r="AX1741" s="17" t="s">
        <v>98</v>
      </c>
      <c r="AY1741" s="17" t="s">
        <v>233</v>
      </c>
      <c r="BF1741" s="17"/>
      <c r="BI1741" s="17"/>
      <c r="BL1741" s="24">
        <v>25.257000000000001</v>
      </c>
      <c r="BM1741">
        <v>1</v>
      </c>
      <c r="BN1741">
        <v>0</v>
      </c>
      <c r="BO1741">
        <v>0</v>
      </c>
      <c r="BP1741">
        <v>0</v>
      </c>
      <c r="BQ1741">
        <v>0</v>
      </c>
      <c r="BR1741">
        <v>0</v>
      </c>
      <c r="BS1741">
        <v>0</v>
      </c>
      <c r="BT1741">
        <v>0</v>
      </c>
      <c r="BU1741">
        <v>1</v>
      </c>
      <c r="BV1741">
        <v>0</v>
      </c>
      <c r="BW1741">
        <v>0</v>
      </c>
      <c r="BX1741" s="17">
        <v>0</v>
      </c>
      <c r="BY1741">
        <v>0</v>
      </c>
      <c r="BZ1741">
        <v>0</v>
      </c>
      <c r="CA1741">
        <v>0</v>
      </c>
      <c r="CB1741">
        <v>0</v>
      </c>
      <c r="CC1741">
        <v>0</v>
      </c>
      <c r="CD1741">
        <v>0</v>
      </c>
      <c r="CE1741">
        <v>0</v>
      </c>
      <c r="CF1741">
        <v>1</v>
      </c>
      <c r="CG1741">
        <v>1</v>
      </c>
      <c r="CH1741">
        <v>0</v>
      </c>
      <c r="CI1741">
        <v>0</v>
      </c>
      <c r="CJ1741">
        <v>0</v>
      </c>
      <c r="CK1741">
        <v>0</v>
      </c>
      <c r="CL1741">
        <v>0</v>
      </c>
      <c r="CM1741">
        <v>0</v>
      </c>
      <c r="CN1741">
        <v>0</v>
      </c>
      <c r="CO1741" s="17">
        <v>1</v>
      </c>
      <c r="CZ1741" s="33" t="s">
        <v>85</v>
      </c>
    </row>
    <row r="1742" spans="1:104" x14ac:dyDescent="0.25">
      <c r="A1742">
        <v>1741</v>
      </c>
      <c r="B1742">
        <v>114</v>
      </c>
      <c r="C1742" s="24" t="s">
        <v>4343</v>
      </c>
      <c r="D1742" s="12">
        <v>10.7</v>
      </c>
      <c r="E1742" s="13">
        <v>0.9</v>
      </c>
      <c r="F1742" s="7">
        <f t="shared" si="435"/>
        <v>11.888888888888888</v>
      </c>
      <c r="G1742" s="7">
        <f t="shared" si="446"/>
        <v>9.7999999999999989</v>
      </c>
      <c r="H1742" s="15">
        <f t="shared" si="447"/>
        <v>11.6</v>
      </c>
      <c r="I1742" s="11">
        <f t="shared" si="427"/>
        <v>0.12879149265312193</v>
      </c>
      <c r="J1742" s="32">
        <f t="shared" si="428"/>
        <v>1.083292928858035E-2</v>
      </c>
      <c r="K1742" s="32">
        <f t="shared" si="429"/>
        <v>92.311135184290436</v>
      </c>
      <c r="L1742" s="8">
        <v>0</v>
      </c>
      <c r="M1742" s="9">
        <v>1</v>
      </c>
      <c r="N1742" s="8">
        <v>0</v>
      </c>
      <c r="O1742" s="9">
        <v>0</v>
      </c>
      <c r="P1742" s="9">
        <v>0</v>
      </c>
      <c r="Q1742" s="9">
        <v>1</v>
      </c>
      <c r="R1742" s="9">
        <v>0</v>
      </c>
      <c r="S1742" s="8">
        <v>8394</v>
      </c>
      <c r="T1742" s="9">
        <v>13</v>
      </c>
      <c r="U1742" s="9">
        <f t="shared" si="442"/>
        <v>8380</v>
      </c>
      <c r="V1742" s="9">
        <f t="shared" si="448"/>
        <v>12</v>
      </c>
      <c r="W1742" s="7">
        <v>13.856999999999999</v>
      </c>
      <c r="X1742" s="7">
        <v>5.8230000000000004</v>
      </c>
      <c r="Y1742" s="9">
        <v>1</v>
      </c>
      <c r="Z1742" s="9">
        <v>0</v>
      </c>
      <c r="AA1742" s="9">
        <v>0</v>
      </c>
      <c r="AB1742" s="9">
        <v>1</v>
      </c>
      <c r="AC1742" s="9">
        <v>0</v>
      </c>
      <c r="AD1742" s="29">
        <v>0</v>
      </c>
      <c r="AE1742" s="9">
        <v>0</v>
      </c>
      <c r="AF1742" s="9">
        <v>0</v>
      </c>
      <c r="AG1742" s="29">
        <v>1</v>
      </c>
      <c r="AH1742" s="9">
        <v>0</v>
      </c>
      <c r="AI1742" s="29">
        <v>1</v>
      </c>
      <c r="AJ1742" s="20">
        <v>1989</v>
      </c>
      <c r="AK1742" s="32">
        <f t="shared" si="449"/>
        <v>0.11499999999999999</v>
      </c>
      <c r="AL1742" s="32">
        <f t="shared" si="449"/>
        <v>0.11499999999999999</v>
      </c>
      <c r="AM1742" s="32">
        <f t="shared" si="451"/>
        <v>0.22599999999999998</v>
      </c>
      <c r="AN1742" s="42">
        <v>0.54400000000000004</v>
      </c>
      <c r="AO1742" s="41" t="s">
        <v>98</v>
      </c>
      <c r="AP1742" s="17" t="s">
        <v>98</v>
      </c>
      <c r="AQ1742">
        <v>1</v>
      </c>
      <c r="AR1742" s="39">
        <v>0</v>
      </c>
      <c r="AS1742" t="s">
        <v>98</v>
      </c>
      <c r="AT1742" s="39" t="s">
        <v>98</v>
      </c>
      <c r="AV1742" s="17"/>
      <c r="AW1742" t="s">
        <v>98</v>
      </c>
      <c r="AX1742" s="17" t="s">
        <v>98</v>
      </c>
      <c r="AY1742" s="17" t="s">
        <v>233</v>
      </c>
      <c r="BF1742" s="17"/>
      <c r="BI1742" s="17"/>
      <c r="BL1742" s="24">
        <v>25.257000000000001</v>
      </c>
      <c r="BM1742">
        <v>1</v>
      </c>
      <c r="BN1742">
        <v>0</v>
      </c>
      <c r="BO1742">
        <v>0</v>
      </c>
      <c r="BP1742">
        <v>0</v>
      </c>
      <c r="BQ1742">
        <v>0</v>
      </c>
      <c r="BR1742">
        <v>0</v>
      </c>
      <c r="BS1742">
        <v>0</v>
      </c>
      <c r="BT1742">
        <v>0</v>
      </c>
      <c r="BU1742">
        <v>1</v>
      </c>
      <c r="BV1742">
        <v>0</v>
      </c>
      <c r="BW1742">
        <v>0</v>
      </c>
      <c r="BX1742" s="17">
        <v>0</v>
      </c>
      <c r="BY1742">
        <v>0</v>
      </c>
      <c r="BZ1742">
        <v>0</v>
      </c>
      <c r="CA1742">
        <v>0</v>
      </c>
      <c r="CB1742">
        <v>0</v>
      </c>
      <c r="CC1742">
        <v>0</v>
      </c>
      <c r="CD1742">
        <v>0</v>
      </c>
      <c r="CE1742">
        <v>0</v>
      </c>
      <c r="CF1742">
        <v>1</v>
      </c>
      <c r="CG1742">
        <v>1</v>
      </c>
      <c r="CH1742">
        <v>0</v>
      </c>
      <c r="CI1742">
        <v>0</v>
      </c>
      <c r="CJ1742">
        <v>0</v>
      </c>
      <c r="CK1742">
        <v>0</v>
      </c>
      <c r="CL1742">
        <v>0</v>
      </c>
      <c r="CM1742">
        <v>0</v>
      </c>
      <c r="CN1742">
        <v>0</v>
      </c>
      <c r="CO1742" s="17">
        <v>1</v>
      </c>
      <c r="CZ1742" s="33" t="s">
        <v>85</v>
      </c>
    </row>
    <row r="1743" spans="1:104" x14ac:dyDescent="0.25">
      <c r="A1743">
        <v>1742</v>
      </c>
      <c r="B1743">
        <v>114</v>
      </c>
      <c r="C1743" s="24" t="s">
        <v>4343</v>
      </c>
      <c r="D1743" s="12">
        <v>15.9</v>
      </c>
      <c r="E1743" s="13">
        <v>6.9</v>
      </c>
      <c r="F1743" s="7">
        <f t="shared" si="435"/>
        <v>2.3043478260869565</v>
      </c>
      <c r="G1743" s="7">
        <f t="shared" si="446"/>
        <v>9</v>
      </c>
      <c r="H1743" s="15">
        <f t="shared" si="447"/>
        <v>22.8</v>
      </c>
      <c r="I1743" s="11">
        <f t="shared" si="427"/>
        <v>2.5164509616236667E-2</v>
      </c>
      <c r="J1743" s="32">
        <f t="shared" si="428"/>
        <v>1.0920447569310253E-2</v>
      </c>
      <c r="K1743" s="32">
        <f t="shared" si="429"/>
        <v>91.571338413848636</v>
      </c>
      <c r="L1743" s="8">
        <v>0</v>
      </c>
      <c r="M1743" s="9">
        <v>1</v>
      </c>
      <c r="N1743" s="8">
        <v>0</v>
      </c>
      <c r="O1743" s="9">
        <v>0</v>
      </c>
      <c r="P1743" s="9">
        <v>0</v>
      </c>
      <c r="Q1743" s="9">
        <v>1</v>
      </c>
      <c r="R1743" s="9">
        <v>0</v>
      </c>
      <c r="S1743" s="8">
        <v>8394</v>
      </c>
      <c r="T1743" s="9">
        <v>13</v>
      </c>
      <c r="U1743" s="9">
        <f t="shared" si="442"/>
        <v>8380</v>
      </c>
      <c r="V1743" s="9">
        <f t="shared" si="448"/>
        <v>12</v>
      </c>
      <c r="W1743" s="7">
        <v>13.856999999999999</v>
      </c>
      <c r="X1743" s="7">
        <v>5.8230000000000004</v>
      </c>
      <c r="Y1743" s="9">
        <v>1</v>
      </c>
      <c r="Z1743" s="9">
        <v>0</v>
      </c>
      <c r="AA1743" s="9">
        <v>0</v>
      </c>
      <c r="AB1743" s="9">
        <v>1</v>
      </c>
      <c r="AC1743" s="9">
        <v>0</v>
      </c>
      <c r="AD1743" s="29">
        <v>0</v>
      </c>
      <c r="AE1743" s="9">
        <v>0</v>
      </c>
      <c r="AF1743" s="9">
        <v>0</v>
      </c>
      <c r="AG1743" s="29">
        <v>1</v>
      </c>
      <c r="AH1743" s="9">
        <v>0</v>
      </c>
      <c r="AI1743" s="29">
        <v>1</v>
      </c>
      <c r="AJ1743" s="20">
        <v>1983</v>
      </c>
      <c r="AK1743" s="32">
        <f t="shared" si="449"/>
        <v>0.11499999999999999</v>
      </c>
      <c r="AL1743" s="32">
        <f t="shared" si="449"/>
        <v>0.11499999999999999</v>
      </c>
      <c r="AM1743" s="32">
        <f t="shared" si="451"/>
        <v>0.22599999999999998</v>
      </c>
      <c r="AN1743" s="42">
        <v>0.54400000000000004</v>
      </c>
      <c r="AO1743" s="41" t="s">
        <v>98</v>
      </c>
      <c r="AP1743" s="17" t="s">
        <v>98</v>
      </c>
      <c r="AQ1743">
        <v>1</v>
      </c>
      <c r="AR1743" s="39">
        <v>0</v>
      </c>
      <c r="AS1743" t="s">
        <v>98</v>
      </c>
      <c r="AT1743" s="39" t="s">
        <v>98</v>
      </c>
      <c r="AV1743" s="17"/>
      <c r="AW1743" t="s">
        <v>98</v>
      </c>
      <c r="AX1743" s="17" t="s">
        <v>98</v>
      </c>
      <c r="AY1743" s="17" t="s">
        <v>233</v>
      </c>
      <c r="BF1743" s="17"/>
      <c r="BI1743" s="17"/>
      <c r="BL1743" s="24">
        <v>25.257000000000001</v>
      </c>
      <c r="BM1743">
        <v>0</v>
      </c>
      <c r="BN1743">
        <v>0</v>
      </c>
      <c r="BO1743">
        <v>0</v>
      </c>
      <c r="BP1743">
        <v>0</v>
      </c>
      <c r="BQ1743">
        <v>0</v>
      </c>
      <c r="BR1743">
        <v>0</v>
      </c>
      <c r="BS1743">
        <v>0</v>
      </c>
      <c r="BT1743">
        <v>1</v>
      </c>
      <c r="BU1743">
        <v>1</v>
      </c>
      <c r="BV1743">
        <v>0</v>
      </c>
      <c r="BW1743">
        <v>0</v>
      </c>
      <c r="BX1743" s="17">
        <v>0</v>
      </c>
      <c r="BY1743">
        <v>1</v>
      </c>
      <c r="BZ1743">
        <v>0</v>
      </c>
      <c r="CA1743">
        <v>0</v>
      </c>
      <c r="CB1743">
        <v>0</v>
      </c>
      <c r="CC1743">
        <v>0</v>
      </c>
      <c r="CD1743">
        <v>0</v>
      </c>
      <c r="CE1743">
        <v>0</v>
      </c>
      <c r="CF1743">
        <v>1</v>
      </c>
      <c r="CG1743">
        <v>1</v>
      </c>
      <c r="CH1743">
        <v>0</v>
      </c>
      <c r="CI1743">
        <v>0</v>
      </c>
      <c r="CJ1743">
        <v>0</v>
      </c>
      <c r="CK1743">
        <v>0</v>
      </c>
      <c r="CL1743">
        <v>0</v>
      </c>
      <c r="CM1743">
        <v>0</v>
      </c>
      <c r="CN1743">
        <v>0</v>
      </c>
      <c r="CO1743" s="17">
        <v>1</v>
      </c>
      <c r="CZ1743" s="33" t="s">
        <v>85</v>
      </c>
    </row>
    <row r="1744" spans="1:104" x14ac:dyDescent="0.25">
      <c r="A1744">
        <v>1743</v>
      </c>
      <c r="B1744">
        <v>114</v>
      </c>
      <c r="C1744" s="24" t="s">
        <v>4343</v>
      </c>
      <c r="D1744" s="12">
        <v>12.5</v>
      </c>
      <c r="E1744" s="13">
        <v>3.4</v>
      </c>
      <c r="F1744" s="7">
        <f t="shared" si="435"/>
        <v>3.6764705882352944</v>
      </c>
      <c r="G1744" s="7">
        <f t="shared" si="446"/>
        <v>9.1</v>
      </c>
      <c r="H1744" s="15">
        <f t="shared" si="447"/>
        <v>15.9</v>
      </c>
      <c r="I1744" s="11">
        <f t="shared" si="427"/>
        <v>4.0129072623231642E-2</v>
      </c>
      <c r="J1744" s="32">
        <f t="shared" si="428"/>
        <v>1.0915107753519006E-2</v>
      </c>
      <c r="K1744" s="32">
        <f t="shared" si="429"/>
        <v>91.616136329721741</v>
      </c>
      <c r="L1744" s="8">
        <v>0</v>
      </c>
      <c r="M1744" s="9">
        <v>1</v>
      </c>
      <c r="N1744" s="8">
        <v>0</v>
      </c>
      <c r="O1744" s="9">
        <v>0</v>
      </c>
      <c r="P1744" s="9">
        <v>0</v>
      </c>
      <c r="Q1744" s="9">
        <v>1</v>
      </c>
      <c r="R1744" s="9">
        <v>0</v>
      </c>
      <c r="S1744" s="8">
        <v>8394</v>
      </c>
      <c r="T1744" s="9">
        <v>13</v>
      </c>
      <c r="U1744" s="9">
        <f t="shared" si="442"/>
        <v>8380</v>
      </c>
      <c r="V1744" s="9">
        <f t="shared" si="448"/>
        <v>12</v>
      </c>
      <c r="W1744" s="7">
        <v>13.856999999999999</v>
      </c>
      <c r="X1744" s="7">
        <v>5.8230000000000004</v>
      </c>
      <c r="Y1744" s="9">
        <v>1</v>
      </c>
      <c r="Z1744" s="9">
        <v>0</v>
      </c>
      <c r="AA1744" s="9">
        <v>0</v>
      </c>
      <c r="AB1744" s="9">
        <v>1</v>
      </c>
      <c r="AC1744" s="9">
        <v>0</v>
      </c>
      <c r="AD1744" s="29">
        <v>0</v>
      </c>
      <c r="AE1744" s="9">
        <v>0</v>
      </c>
      <c r="AF1744" s="9">
        <v>0</v>
      </c>
      <c r="AG1744" s="29">
        <v>1</v>
      </c>
      <c r="AH1744" s="9">
        <v>0</v>
      </c>
      <c r="AI1744" s="29">
        <v>1</v>
      </c>
      <c r="AJ1744" s="20">
        <v>1986</v>
      </c>
      <c r="AK1744" s="32">
        <f t="shared" si="449"/>
        <v>0.11499999999999999</v>
      </c>
      <c r="AL1744" s="32">
        <f t="shared" si="449"/>
        <v>0.11499999999999999</v>
      </c>
      <c r="AM1744" s="32">
        <f t="shared" si="451"/>
        <v>0.22599999999999998</v>
      </c>
      <c r="AN1744" s="42">
        <v>0.54400000000000004</v>
      </c>
      <c r="AO1744" s="41" t="s">
        <v>98</v>
      </c>
      <c r="AP1744" s="17" t="s">
        <v>98</v>
      </c>
      <c r="AQ1744">
        <v>1</v>
      </c>
      <c r="AR1744" s="39">
        <v>0</v>
      </c>
      <c r="AS1744" t="s">
        <v>98</v>
      </c>
      <c r="AT1744" s="39" t="s">
        <v>98</v>
      </c>
      <c r="AV1744" s="17"/>
      <c r="AW1744" t="s">
        <v>98</v>
      </c>
      <c r="AX1744" s="17" t="s">
        <v>98</v>
      </c>
      <c r="AY1744" s="17" t="s">
        <v>233</v>
      </c>
      <c r="BF1744" s="17"/>
      <c r="BI1744" s="17"/>
      <c r="BL1744" s="24">
        <v>25.257000000000001</v>
      </c>
      <c r="BM1744">
        <v>0</v>
      </c>
      <c r="BN1744">
        <v>0</v>
      </c>
      <c r="BO1744">
        <v>0</v>
      </c>
      <c r="BP1744">
        <v>0</v>
      </c>
      <c r="BQ1744">
        <v>0</v>
      </c>
      <c r="BR1744">
        <v>0</v>
      </c>
      <c r="BS1744">
        <v>0</v>
      </c>
      <c r="BT1744">
        <v>1</v>
      </c>
      <c r="BU1744">
        <v>1</v>
      </c>
      <c r="BV1744">
        <v>0</v>
      </c>
      <c r="BW1744">
        <v>0</v>
      </c>
      <c r="BX1744" s="17">
        <v>0</v>
      </c>
      <c r="BY1744">
        <v>1</v>
      </c>
      <c r="BZ1744">
        <v>0</v>
      </c>
      <c r="CA1744">
        <v>0</v>
      </c>
      <c r="CB1744">
        <v>0</v>
      </c>
      <c r="CC1744">
        <v>0</v>
      </c>
      <c r="CD1744">
        <v>0</v>
      </c>
      <c r="CE1744">
        <v>0</v>
      </c>
      <c r="CF1744">
        <v>1</v>
      </c>
      <c r="CG1744">
        <v>1</v>
      </c>
      <c r="CH1744">
        <v>0</v>
      </c>
      <c r="CI1744">
        <v>0</v>
      </c>
      <c r="CJ1744">
        <v>0</v>
      </c>
      <c r="CK1744">
        <v>0</v>
      </c>
      <c r="CL1744">
        <v>0</v>
      </c>
      <c r="CM1744">
        <v>0</v>
      </c>
      <c r="CN1744">
        <v>0</v>
      </c>
      <c r="CO1744" s="17">
        <v>1</v>
      </c>
      <c r="CZ1744" s="33" t="s">
        <v>85</v>
      </c>
    </row>
    <row r="1745" spans="1:104" x14ac:dyDescent="0.25">
      <c r="A1745">
        <v>1744</v>
      </c>
      <c r="B1745">
        <v>114</v>
      </c>
      <c r="C1745" s="24" t="s">
        <v>4343</v>
      </c>
      <c r="D1745" s="12">
        <v>13.3</v>
      </c>
      <c r="E1745" s="13">
        <v>2.5</v>
      </c>
      <c r="F1745" s="7">
        <f t="shared" si="435"/>
        <v>5.32</v>
      </c>
      <c r="G1745" s="7">
        <f t="shared" si="446"/>
        <v>10.8</v>
      </c>
      <c r="H1745" s="15">
        <f t="shared" si="447"/>
        <v>15.8</v>
      </c>
      <c r="I1745" s="11">
        <f t="shared" si="427"/>
        <v>5.8017294289597149E-2</v>
      </c>
      <c r="J1745" s="32">
        <f t="shared" si="428"/>
        <v>1.0905506445412997E-2</v>
      </c>
      <c r="K1745" s="32">
        <f t="shared" si="429"/>
        <v>91.696796018181573</v>
      </c>
      <c r="L1745" s="8">
        <v>0</v>
      </c>
      <c r="M1745" s="9">
        <v>1</v>
      </c>
      <c r="N1745" s="8">
        <v>0</v>
      </c>
      <c r="O1745" s="9">
        <v>0</v>
      </c>
      <c r="P1745" s="9">
        <v>0</v>
      </c>
      <c r="Q1745" s="9">
        <v>1</v>
      </c>
      <c r="R1745" s="9">
        <v>0</v>
      </c>
      <c r="S1745" s="8">
        <v>8394</v>
      </c>
      <c r="T1745" s="9">
        <v>13</v>
      </c>
      <c r="U1745" s="9">
        <f t="shared" si="442"/>
        <v>8380</v>
      </c>
      <c r="V1745" s="9">
        <f t="shared" si="448"/>
        <v>12</v>
      </c>
      <c r="W1745" s="7">
        <v>13.856999999999999</v>
      </c>
      <c r="X1745" s="7">
        <v>5.8230000000000004</v>
      </c>
      <c r="Y1745" s="9">
        <v>1</v>
      </c>
      <c r="Z1745" s="9">
        <v>0</v>
      </c>
      <c r="AA1745" s="9">
        <v>0</v>
      </c>
      <c r="AB1745" s="9">
        <v>1</v>
      </c>
      <c r="AC1745" s="9">
        <v>0</v>
      </c>
      <c r="AD1745" s="29">
        <v>0</v>
      </c>
      <c r="AE1745" s="9">
        <v>0</v>
      </c>
      <c r="AF1745" s="9">
        <v>0</v>
      </c>
      <c r="AG1745" s="29">
        <v>1</v>
      </c>
      <c r="AH1745" s="9">
        <v>0</v>
      </c>
      <c r="AI1745" s="29">
        <v>1</v>
      </c>
      <c r="AJ1745" s="20">
        <v>1989</v>
      </c>
      <c r="AK1745" s="32">
        <f t="shared" si="449"/>
        <v>0.11499999999999999</v>
      </c>
      <c r="AL1745" s="32">
        <f t="shared" si="449"/>
        <v>0.11499999999999999</v>
      </c>
      <c r="AM1745" s="32">
        <f t="shared" si="451"/>
        <v>0.22599999999999998</v>
      </c>
      <c r="AN1745" s="42">
        <v>0.54400000000000004</v>
      </c>
      <c r="AO1745" s="41" t="s">
        <v>98</v>
      </c>
      <c r="AP1745" s="17" t="s">
        <v>98</v>
      </c>
      <c r="AQ1745">
        <v>1</v>
      </c>
      <c r="AR1745" s="39">
        <v>0</v>
      </c>
      <c r="AS1745" t="s">
        <v>98</v>
      </c>
      <c r="AT1745" s="39" t="s">
        <v>98</v>
      </c>
      <c r="AV1745" s="17"/>
      <c r="AW1745" t="s">
        <v>98</v>
      </c>
      <c r="AX1745" s="17" t="s">
        <v>98</v>
      </c>
      <c r="AY1745" s="17" t="s">
        <v>233</v>
      </c>
      <c r="BF1745" s="17"/>
      <c r="BI1745" s="17"/>
      <c r="BL1745" s="24">
        <v>25.257000000000001</v>
      </c>
      <c r="BM1745">
        <v>0</v>
      </c>
      <c r="BN1745">
        <v>0</v>
      </c>
      <c r="BO1745">
        <v>0</v>
      </c>
      <c r="BP1745">
        <v>0</v>
      </c>
      <c r="BQ1745">
        <v>0</v>
      </c>
      <c r="BR1745">
        <v>0</v>
      </c>
      <c r="BS1745">
        <v>0</v>
      </c>
      <c r="BT1745">
        <v>1</v>
      </c>
      <c r="BU1745">
        <v>1</v>
      </c>
      <c r="BV1745">
        <v>0</v>
      </c>
      <c r="BW1745">
        <v>0</v>
      </c>
      <c r="BX1745" s="17">
        <v>0</v>
      </c>
      <c r="BY1745">
        <v>1</v>
      </c>
      <c r="BZ1745">
        <v>0</v>
      </c>
      <c r="CA1745">
        <v>0</v>
      </c>
      <c r="CB1745">
        <v>0</v>
      </c>
      <c r="CC1745">
        <v>0</v>
      </c>
      <c r="CD1745">
        <v>0</v>
      </c>
      <c r="CE1745">
        <v>0</v>
      </c>
      <c r="CF1745">
        <v>1</v>
      </c>
      <c r="CG1745">
        <v>1</v>
      </c>
      <c r="CH1745">
        <v>0</v>
      </c>
      <c r="CI1745">
        <v>0</v>
      </c>
      <c r="CJ1745">
        <v>0</v>
      </c>
      <c r="CK1745">
        <v>0</v>
      </c>
      <c r="CL1745">
        <v>0</v>
      </c>
      <c r="CM1745">
        <v>0</v>
      </c>
      <c r="CN1745">
        <v>0</v>
      </c>
      <c r="CO1745" s="17">
        <v>1</v>
      </c>
      <c r="CZ1745" s="33" t="s">
        <v>85</v>
      </c>
    </row>
    <row r="1746" spans="1:104" x14ac:dyDescent="0.25">
      <c r="A1746">
        <v>1745</v>
      </c>
      <c r="B1746">
        <v>114</v>
      </c>
      <c r="C1746" s="24" t="s">
        <v>4343</v>
      </c>
      <c r="D1746" s="12">
        <v>5.4</v>
      </c>
      <c r="E1746" s="13">
        <v>1.9</v>
      </c>
      <c r="F1746" s="7">
        <f t="shared" si="435"/>
        <v>2.8421052631578951</v>
      </c>
      <c r="G1746" s="7">
        <f t="shared" si="446"/>
        <v>3.5000000000000004</v>
      </c>
      <c r="H1746" s="15">
        <f t="shared" si="447"/>
        <v>7.3000000000000007</v>
      </c>
      <c r="I1746" s="11">
        <f t="shared" si="427"/>
        <v>3.3710413507545459E-2</v>
      </c>
      <c r="J1746" s="32">
        <f t="shared" si="428"/>
        <v>1.1861071419321549E-2</v>
      </c>
      <c r="K1746" s="32">
        <f t="shared" si="429"/>
        <v>84.309415620836035</v>
      </c>
      <c r="L1746" s="8">
        <v>0</v>
      </c>
      <c r="M1746" s="9">
        <v>1</v>
      </c>
      <c r="N1746" s="8">
        <v>0</v>
      </c>
      <c r="O1746" s="9">
        <v>0</v>
      </c>
      <c r="P1746" s="9">
        <v>0</v>
      </c>
      <c r="Q1746" s="9">
        <v>1</v>
      </c>
      <c r="R1746" s="9">
        <v>0</v>
      </c>
      <c r="S1746" s="8">
        <v>7113</v>
      </c>
      <c r="T1746" s="9">
        <v>12</v>
      </c>
      <c r="U1746" s="9">
        <f t="shared" si="442"/>
        <v>7100</v>
      </c>
      <c r="V1746" s="9">
        <f t="shared" si="448"/>
        <v>12</v>
      </c>
      <c r="W1746" s="7">
        <v>13.856999999999999</v>
      </c>
      <c r="X1746" s="7">
        <v>5.8230000000000004</v>
      </c>
      <c r="Y1746" s="9">
        <v>1</v>
      </c>
      <c r="Z1746" s="9">
        <v>0</v>
      </c>
      <c r="AA1746" s="9">
        <v>0</v>
      </c>
      <c r="AB1746" s="9">
        <v>1</v>
      </c>
      <c r="AC1746" s="9">
        <v>0</v>
      </c>
      <c r="AD1746" s="29">
        <v>0</v>
      </c>
      <c r="AE1746" s="9">
        <v>0</v>
      </c>
      <c r="AF1746" s="9">
        <v>0</v>
      </c>
      <c r="AG1746" s="29">
        <v>1</v>
      </c>
      <c r="AH1746" s="9">
        <v>0</v>
      </c>
      <c r="AI1746" s="29">
        <v>1</v>
      </c>
      <c r="AJ1746" s="20">
        <v>1983</v>
      </c>
      <c r="AK1746" s="32">
        <f t="shared" si="449"/>
        <v>0.11499999999999999</v>
      </c>
      <c r="AL1746" s="32">
        <f t="shared" si="449"/>
        <v>0.11499999999999999</v>
      </c>
      <c r="AM1746" s="32">
        <f t="shared" si="451"/>
        <v>0.22599999999999998</v>
      </c>
      <c r="AN1746" s="42">
        <v>0.54400000000000004</v>
      </c>
      <c r="AO1746" s="41" t="s">
        <v>98</v>
      </c>
      <c r="AP1746" s="17" t="s">
        <v>98</v>
      </c>
      <c r="AQ1746">
        <v>1</v>
      </c>
      <c r="AR1746" s="39">
        <v>0</v>
      </c>
      <c r="AS1746" t="s">
        <v>98</v>
      </c>
      <c r="AT1746" s="39" t="s">
        <v>98</v>
      </c>
      <c r="AV1746" s="17"/>
      <c r="AW1746" t="s">
        <v>98</v>
      </c>
      <c r="AX1746" s="17" t="s">
        <v>98</v>
      </c>
      <c r="AY1746" s="17" t="s">
        <v>233</v>
      </c>
      <c r="BF1746" s="17"/>
      <c r="BI1746" s="17"/>
      <c r="BL1746" s="24">
        <v>25.257000000000001</v>
      </c>
      <c r="BM1746">
        <v>1</v>
      </c>
      <c r="BN1746">
        <v>0</v>
      </c>
      <c r="BO1746">
        <v>0</v>
      </c>
      <c r="BP1746">
        <v>0</v>
      </c>
      <c r="BQ1746">
        <v>0</v>
      </c>
      <c r="BR1746">
        <v>0</v>
      </c>
      <c r="BS1746">
        <v>0</v>
      </c>
      <c r="BT1746">
        <v>0</v>
      </c>
      <c r="BU1746">
        <v>1</v>
      </c>
      <c r="BV1746">
        <v>0</v>
      </c>
      <c r="BW1746">
        <v>0</v>
      </c>
      <c r="BX1746" s="17">
        <v>0</v>
      </c>
      <c r="BY1746">
        <v>0</v>
      </c>
      <c r="BZ1746">
        <v>0</v>
      </c>
      <c r="CA1746">
        <v>0</v>
      </c>
      <c r="CB1746">
        <v>0</v>
      </c>
      <c r="CC1746">
        <v>0</v>
      </c>
      <c r="CD1746">
        <v>0</v>
      </c>
      <c r="CE1746">
        <v>0</v>
      </c>
      <c r="CF1746">
        <v>1</v>
      </c>
      <c r="CG1746">
        <v>1</v>
      </c>
      <c r="CH1746">
        <v>0</v>
      </c>
      <c r="CI1746">
        <v>0</v>
      </c>
      <c r="CJ1746">
        <v>0</v>
      </c>
      <c r="CK1746">
        <v>0</v>
      </c>
      <c r="CL1746">
        <v>0</v>
      </c>
      <c r="CM1746">
        <v>0</v>
      </c>
      <c r="CN1746">
        <v>0</v>
      </c>
      <c r="CO1746" s="17">
        <v>1</v>
      </c>
      <c r="CZ1746" s="33" t="s">
        <v>85</v>
      </c>
    </row>
    <row r="1747" spans="1:104" x14ac:dyDescent="0.25">
      <c r="A1747">
        <v>1746</v>
      </c>
      <c r="B1747">
        <v>114</v>
      </c>
      <c r="C1747" s="24" t="s">
        <v>4343</v>
      </c>
      <c r="D1747" s="12">
        <v>7.8</v>
      </c>
      <c r="E1747" s="13">
        <v>1.2</v>
      </c>
      <c r="F1747" s="7">
        <f t="shared" si="435"/>
        <v>6.5</v>
      </c>
      <c r="G1747" s="7">
        <f t="shared" si="446"/>
        <v>6.6</v>
      </c>
      <c r="H1747" s="15">
        <f t="shared" si="447"/>
        <v>9</v>
      </c>
      <c r="I1747" s="11">
        <f t="shared" si="427"/>
        <v>7.6912306022765359E-2</v>
      </c>
      <c r="J1747" s="32">
        <f t="shared" si="428"/>
        <v>1.1832662465040824E-2</v>
      </c>
      <c r="K1747" s="32">
        <f t="shared" si="429"/>
        <v>84.511833490937818</v>
      </c>
      <c r="L1747" s="8">
        <v>0</v>
      </c>
      <c r="M1747" s="9">
        <v>1</v>
      </c>
      <c r="N1747" s="8">
        <v>0</v>
      </c>
      <c r="O1747" s="9">
        <v>0</v>
      </c>
      <c r="P1747" s="9">
        <v>0</v>
      </c>
      <c r="Q1747" s="9">
        <v>1</v>
      </c>
      <c r="R1747" s="9">
        <v>0</v>
      </c>
      <c r="S1747" s="8">
        <v>7113</v>
      </c>
      <c r="T1747" s="9">
        <v>12</v>
      </c>
      <c r="U1747" s="9">
        <f t="shared" si="442"/>
        <v>7100</v>
      </c>
      <c r="V1747" s="9">
        <f t="shared" si="448"/>
        <v>12</v>
      </c>
      <c r="W1747" s="7">
        <v>13.856999999999999</v>
      </c>
      <c r="X1747" s="7">
        <v>5.8230000000000004</v>
      </c>
      <c r="Y1747" s="9">
        <v>1</v>
      </c>
      <c r="Z1747" s="9">
        <v>0</v>
      </c>
      <c r="AA1747" s="9">
        <v>0</v>
      </c>
      <c r="AB1747" s="9">
        <v>1</v>
      </c>
      <c r="AC1747" s="9">
        <v>0</v>
      </c>
      <c r="AD1747" s="29">
        <v>0</v>
      </c>
      <c r="AE1747" s="9">
        <v>0</v>
      </c>
      <c r="AF1747" s="9">
        <v>0</v>
      </c>
      <c r="AG1747" s="29">
        <v>1</v>
      </c>
      <c r="AH1747" s="9">
        <v>0</v>
      </c>
      <c r="AI1747" s="29">
        <v>1</v>
      </c>
      <c r="AJ1747" s="20">
        <v>1986</v>
      </c>
      <c r="AK1747" s="32">
        <f t="shared" si="449"/>
        <v>0.11499999999999999</v>
      </c>
      <c r="AL1747" s="32">
        <f t="shared" si="449"/>
        <v>0.11499999999999999</v>
      </c>
      <c r="AM1747" s="32">
        <f t="shared" si="451"/>
        <v>0.22599999999999998</v>
      </c>
      <c r="AN1747" s="42">
        <v>0.54400000000000004</v>
      </c>
      <c r="AO1747" s="41" t="s">
        <v>98</v>
      </c>
      <c r="AP1747" s="17" t="s">
        <v>98</v>
      </c>
      <c r="AQ1747">
        <v>1</v>
      </c>
      <c r="AR1747" s="39">
        <v>0</v>
      </c>
      <c r="AS1747" t="s">
        <v>98</v>
      </c>
      <c r="AT1747" s="39" t="s">
        <v>98</v>
      </c>
      <c r="AV1747" s="17"/>
      <c r="AW1747" t="s">
        <v>98</v>
      </c>
      <c r="AX1747" s="17" t="s">
        <v>98</v>
      </c>
      <c r="AY1747" s="17" t="s">
        <v>233</v>
      </c>
      <c r="BF1747" s="17"/>
      <c r="BI1747" s="17"/>
      <c r="BL1747" s="24">
        <v>25.257000000000001</v>
      </c>
      <c r="BM1747">
        <v>1</v>
      </c>
      <c r="BN1747">
        <v>0</v>
      </c>
      <c r="BO1747">
        <v>0</v>
      </c>
      <c r="BP1747">
        <v>0</v>
      </c>
      <c r="BQ1747">
        <v>0</v>
      </c>
      <c r="BR1747">
        <v>0</v>
      </c>
      <c r="BS1747">
        <v>0</v>
      </c>
      <c r="BT1747">
        <v>0</v>
      </c>
      <c r="BU1747">
        <v>1</v>
      </c>
      <c r="BV1747">
        <v>0</v>
      </c>
      <c r="BW1747">
        <v>0</v>
      </c>
      <c r="BX1747" s="17">
        <v>0</v>
      </c>
      <c r="BY1747">
        <v>0</v>
      </c>
      <c r="BZ1747">
        <v>0</v>
      </c>
      <c r="CA1747">
        <v>0</v>
      </c>
      <c r="CB1747">
        <v>0</v>
      </c>
      <c r="CC1747">
        <v>0</v>
      </c>
      <c r="CD1747">
        <v>0</v>
      </c>
      <c r="CE1747">
        <v>0</v>
      </c>
      <c r="CF1747">
        <v>1</v>
      </c>
      <c r="CG1747">
        <v>1</v>
      </c>
      <c r="CH1747">
        <v>0</v>
      </c>
      <c r="CI1747">
        <v>0</v>
      </c>
      <c r="CJ1747">
        <v>0</v>
      </c>
      <c r="CK1747">
        <v>0</v>
      </c>
      <c r="CL1747">
        <v>0</v>
      </c>
      <c r="CM1747">
        <v>0</v>
      </c>
      <c r="CN1747">
        <v>0</v>
      </c>
      <c r="CO1747" s="17">
        <v>1</v>
      </c>
      <c r="CZ1747" s="33" t="s">
        <v>85</v>
      </c>
    </row>
    <row r="1748" spans="1:104" x14ac:dyDescent="0.25">
      <c r="A1748">
        <v>1747</v>
      </c>
      <c r="B1748">
        <v>114</v>
      </c>
      <c r="C1748" s="24" t="s">
        <v>4343</v>
      </c>
      <c r="D1748" s="12">
        <v>10.199999999999999</v>
      </c>
      <c r="E1748" s="13">
        <v>1</v>
      </c>
      <c r="F1748" s="7">
        <f t="shared" si="435"/>
        <v>10.199999999999999</v>
      </c>
      <c r="G1748" s="7">
        <f t="shared" si="446"/>
        <v>9.1999999999999993</v>
      </c>
      <c r="H1748" s="15">
        <f t="shared" si="447"/>
        <v>11.2</v>
      </c>
      <c r="I1748" s="11">
        <f t="shared" si="427"/>
        <v>0.12017444192261993</v>
      </c>
      <c r="J1748" s="32">
        <f t="shared" si="428"/>
        <v>1.1781808031629405E-2</v>
      </c>
      <c r="K1748" s="32">
        <f t="shared" si="429"/>
        <v>84.876616332179495</v>
      </c>
      <c r="L1748" s="8">
        <v>0</v>
      </c>
      <c r="M1748" s="9">
        <v>1</v>
      </c>
      <c r="N1748" s="8">
        <v>0</v>
      </c>
      <c r="O1748" s="9">
        <v>0</v>
      </c>
      <c r="P1748" s="9">
        <v>0</v>
      </c>
      <c r="Q1748" s="9">
        <v>1</v>
      </c>
      <c r="R1748" s="9">
        <v>0</v>
      </c>
      <c r="S1748" s="8">
        <v>7113</v>
      </c>
      <c r="T1748" s="9">
        <v>12</v>
      </c>
      <c r="U1748" s="9">
        <f t="shared" si="442"/>
        <v>7100</v>
      </c>
      <c r="V1748" s="9">
        <f t="shared" si="448"/>
        <v>12</v>
      </c>
      <c r="W1748" s="7">
        <v>13.856999999999999</v>
      </c>
      <c r="X1748" s="7">
        <v>5.8230000000000004</v>
      </c>
      <c r="Y1748" s="9">
        <v>1</v>
      </c>
      <c r="Z1748" s="9">
        <v>0</v>
      </c>
      <c r="AA1748" s="9">
        <v>0</v>
      </c>
      <c r="AB1748" s="9">
        <v>1</v>
      </c>
      <c r="AC1748" s="9">
        <v>0</v>
      </c>
      <c r="AD1748" s="29">
        <v>0</v>
      </c>
      <c r="AE1748" s="9">
        <v>0</v>
      </c>
      <c r="AF1748" s="9">
        <v>0</v>
      </c>
      <c r="AG1748" s="29">
        <v>1</v>
      </c>
      <c r="AH1748" s="9">
        <v>0</v>
      </c>
      <c r="AI1748" s="29">
        <v>1</v>
      </c>
      <c r="AJ1748" s="20">
        <v>1989</v>
      </c>
      <c r="AK1748" s="32">
        <f t="shared" ref="AK1748:AL1751" si="452">(1-$AM1748-$AN1748)/2</f>
        <v>0.11499999999999999</v>
      </c>
      <c r="AL1748" s="32">
        <f t="shared" si="452"/>
        <v>0.11499999999999999</v>
      </c>
      <c r="AM1748" s="32">
        <f t="shared" si="451"/>
        <v>0.22599999999999998</v>
      </c>
      <c r="AN1748" s="42">
        <v>0.54400000000000004</v>
      </c>
      <c r="AO1748" s="41" t="s">
        <v>98</v>
      </c>
      <c r="AP1748" s="17" t="s">
        <v>98</v>
      </c>
      <c r="AQ1748">
        <v>1</v>
      </c>
      <c r="AR1748" s="39">
        <v>0</v>
      </c>
      <c r="AS1748" t="s">
        <v>98</v>
      </c>
      <c r="AT1748" s="39" t="s">
        <v>98</v>
      </c>
      <c r="AV1748" s="17"/>
      <c r="AW1748" t="s">
        <v>98</v>
      </c>
      <c r="AX1748" s="17" t="s">
        <v>98</v>
      </c>
      <c r="AY1748" s="17" t="s">
        <v>233</v>
      </c>
      <c r="BF1748" s="17"/>
      <c r="BI1748" s="17"/>
      <c r="BL1748" s="24">
        <v>25.257000000000001</v>
      </c>
      <c r="BM1748">
        <v>1</v>
      </c>
      <c r="BN1748">
        <v>0</v>
      </c>
      <c r="BO1748">
        <v>0</v>
      </c>
      <c r="BP1748">
        <v>0</v>
      </c>
      <c r="BQ1748">
        <v>0</v>
      </c>
      <c r="BR1748">
        <v>0</v>
      </c>
      <c r="BS1748">
        <v>0</v>
      </c>
      <c r="BT1748">
        <v>0</v>
      </c>
      <c r="BU1748">
        <v>1</v>
      </c>
      <c r="BV1748">
        <v>0</v>
      </c>
      <c r="BW1748">
        <v>0</v>
      </c>
      <c r="BX1748" s="17">
        <v>0</v>
      </c>
      <c r="BY1748">
        <v>0</v>
      </c>
      <c r="BZ1748">
        <v>0</v>
      </c>
      <c r="CA1748">
        <v>0</v>
      </c>
      <c r="CB1748">
        <v>0</v>
      </c>
      <c r="CC1748">
        <v>0</v>
      </c>
      <c r="CD1748">
        <v>0</v>
      </c>
      <c r="CE1748">
        <v>0</v>
      </c>
      <c r="CF1748">
        <v>1</v>
      </c>
      <c r="CG1748">
        <v>1</v>
      </c>
      <c r="CH1748">
        <v>0</v>
      </c>
      <c r="CI1748">
        <v>0</v>
      </c>
      <c r="CJ1748">
        <v>0</v>
      </c>
      <c r="CK1748">
        <v>0</v>
      </c>
      <c r="CL1748">
        <v>0</v>
      </c>
      <c r="CM1748">
        <v>0</v>
      </c>
      <c r="CN1748">
        <v>0</v>
      </c>
      <c r="CO1748" s="17">
        <v>1</v>
      </c>
      <c r="CZ1748" s="33" t="s">
        <v>85</v>
      </c>
    </row>
    <row r="1749" spans="1:104" x14ac:dyDescent="0.25">
      <c r="A1749">
        <v>1748</v>
      </c>
      <c r="B1749">
        <v>114</v>
      </c>
      <c r="C1749" s="24" t="s">
        <v>4343</v>
      </c>
      <c r="D1749" s="12">
        <v>10</v>
      </c>
      <c r="E1749" s="13">
        <v>9</v>
      </c>
      <c r="F1749" s="7">
        <f t="shared" si="435"/>
        <v>1.1111111111111112</v>
      </c>
      <c r="G1749" s="7">
        <f t="shared" si="446"/>
        <v>1</v>
      </c>
      <c r="H1749" s="15">
        <f t="shared" si="447"/>
        <v>19</v>
      </c>
      <c r="I1749" s="11">
        <f t="shared" si="427"/>
        <v>1.3185316568747248E-2</v>
      </c>
      <c r="J1749" s="32">
        <f t="shared" si="428"/>
        <v>1.1866784911872522E-2</v>
      </c>
      <c r="K1749" s="32">
        <f t="shared" si="429"/>
        <v>84.268823226037966</v>
      </c>
      <c r="L1749" s="8">
        <v>0</v>
      </c>
      <c r="M1749" s="9">
        <v>1</v>
      </c>
      <c r="N1749" s="8">
        <v>0</v>
      </c>
      <c r="O1749" s="9">
        <v>0</v>
      </c>
      <c r="P1749" s="9">
        <v>0</v>
      </c>
      <c r="Q1749" s="9">
        <v>1</v>
      </c>
      <c r="R1749" s="9">
        <v>0</v>
      </c>
      <c r="S1749" s="8">
        <v>7113</v>
      </c>
      <c r="T1749" s="9">
        <v>12</v>
      </c>
      <c r="U1749" s="9">
        <f t="shared" si="442"/>
        <v>7100</v>
      </c>
      <c r="V1749" s="9">
        <f t="shared" si="448"/>
        <v>12</v>
      </c>
      <c r="W1749" s="7">
        <v>13.856999999999999</v>
      </c>
      <c r="X1749" s="7">
        <v>5.8230000000000004</v>
      </c>
      <c r="Y1749" s="9">
        <v>1</v>
      </c>
      <c r="Z1749" s="9">
        <v>0</v>
      </c>
      <c r="AA1749" s="9">
        <v>0</v>
      </c>
      <c r="AB1749" s="9">
        <v>1</v>
      </c>
      <c r="AC1749" s="9">
        <v>0</v>
      </c>
      <c r="AD1749" s="29">
        <v>0</v>
      </c>
      <c r="AE1749" s="9">
        <v>0</v>
      </c>
      <c r="AF1749" s="9">
        <v>0</v>
      </c>
      <c r="AG1749" s="29">
        <v>1</v>
      </c>
      <c r="AH1749" s="9">
        <v>0</v>
      </c>
      <c r="AI1749" s="29">
        <v>1</v>
      </c>
      <c r="AJ1749" s="20">
        <v>1983</v>
      </c>
      <c r="AK1749" s="32">
        <f t="shared" si="452"/>
        <v>0.11499999999999999</v>
      </c>
      <c r="AL1749" s="32">
        <f t="shared" si="452"/>
        <v>0.11499999999999999</v>
      </c>
      <c r="AM1749" s="32">
        <f t="shared" si="451"/>
        <v>0.22599999999999998</v>
      </c>
      <c r="AN1749" s="42">
        <v>0.54400000000000004</v>
      </c>
      <c r="AO1749" s="41" t="s">
        <v>98</v>
      </c>
      <c r="AP1749" s="17" t="s">
        <v>98</v>
      </c>
      <c r="AQ1749">
        <v>1</v>
      </c>
      <c r="AR1749" s="39">
        <v>0</v>
      </c>
      <c r="AS1749" t="s">
        <v>98</v>
      </c>
      <c r="AT1749" s="39" t="s">
        <v>98</v>
      </c>
      <c r="AV1749" s="17"/>
      <c r="AW1749" t="s">
        <v>98</v>
      </c>
      <c r="AX1749" s="17" t="s">
        <v>98</v>
      </c>
      <c r="AY1749" s="17" t="s">
        <v>233</v>
      </c>
      <c r="BF1749" s="17"/>
      <c r="BI1749" s="17"/>
      <c r="BL1749" s="24">
        <v>25.257000000000001</v>
      </c>
      <c r="BM1749">
        <v>0</v>
      </c>
      <c r="BN1749">
        <v>0</v>
      </c>
      <c r="BO1749">
        <v>0</v>
      </c>
      <c r="BP1749">
        <v>0</v>
      </c>
      <c r="BQ1749">
        <v>0</v>
      </c>
      <c r="BR1749">
        <v>0</v>
      </c>
      <c r="BS1749">
        <v>0</v>
      </c>
      <c r="BT1749">
        <v>1</v>
      </c>
      <c r="BU1749">
        <v>1</v>
      </c>
      <c r="BV1749">
        <v>0</v>
      </c>
      <c r="BW1749">
        <v>0</v>
      </c>
      <c r="BX1749" s="17">
        <v>0</v>
      </c>
      <c r="BY1749">
        <v>1</v>
      </c>
      <c r="BZ1749">
        <v>0</v>
      </c>
      <c r="CA1749">
        <v>0</v>
      </c>
      <c r="CB1749">
        <v>0</v>
      </c>
      <c r="CC1749">
        <v>0</v>
      </c>
      <c r="CD1749">
        <v>0</v>
      </c>
      <c r="CE1749">
        <v>0</v>
      </c>
      <c r="CF1749">
        <v>1</v>
      </c>
      <c r="CG1749">
        <v>1</v>
      </c>
      <c r="CH1749">
        <v>0</v>
      </c>
      <c r="CI1749">
        <v>0</v>
      </c>
      <c r="CJ1749">
        <v>0</v>
      </c>
      <c r="CK1749">
        <v>0</v>
      </c>
      <c r="CL1749">
        <v>0</v>
      </c>
      <c r="CM1749">
        <v>0</v>
      </c>
      <c r="CN1749">
        <v>0</v>
      </c>
      <c r="CO1749" s="17">
        <v>1</v>
      </c>
      <c r="CZ1749" s="33" t="s">
        <v>85</v>
      </c>
    </row>
    <row r="1750" spans="1:104" x14ac:dyDescent="0.25">
      <c r="A1750">
        <v>1749</v>
      </c>
      <c r="B1750">
        <v>114</v>
      </c>
      <c r="C1750" s="24" t="s">
        <v>4343</v>
      </c>
      <c r="D1750" s="12">
        <v>12.1</v>
      </c>
      <c r="E1750" s="13">
        <v>4</v>
      </c>
      <c r="F1750" s="7">
        <f t="shared" si="435"/>
        <v>3.0249999999999999</v>
      </c>
      <c r="G1750" s="7">
        <f t="shared" si="446"/>
        <v>8.1</v>
      </c>
      <c r="H1750" s="15">
        <f t="shared" si="447"/>
        <v>16.100000000000001</v>
      </c>
      <c r="I1750" s="11">
        <f t="shared" si="427"/>
        <v>3.5877033078331372E-2</v>
      </c>
      <c r="J1750" s="32">
        <f t="shared" si="428"/>
        <v>1.1860176224241776E-2</v>
      </c>
      <c r="K1750" s="32">
        <f t="shared" si="429"/>
        <v>84.315779217178559</v>
      </c>
      <c r="L1750" s="8">
        <v>0</v>
      </c>
      <c r="M1750" s="9">
        <v>1</v>
      </c>
      <c r="N1750" s="8">
        <v>0</v>
      </c>
      <c r="O1750" s="9">
        <v>0</v>
      </c>
      <c r="P1750" s="9">
        <v>0</v>
      </c>
      <c r="Q1750" s="9">
        <v>1</v>
      </c>
      <c r="R1750" s="9">
        <v>0</v>
      </c>
      <c r="S1750" s="8">
        <v>7113</v>
      </c>
      <c r="T1750" s="9">
        <v>12</v>
      </c>
      <c r="U1750" s="9">
        <f t="shared" si="442"/>
        <v>7100</v>
      </c>
      <c r="V1750" s="9">
        <f t="shared" si="448"/>
        <v>12</v>
      </c>
      <c r="W1750" s="7">
        <v>13.856999999999999</v>
      </c>
      <c r="X1750" s="7">
        <v>5.8230000000000004</v>
      </c>
      <c r="Y1750" s="9">
        <v>1</v>
      </c>
      <c r="Z1750" s="9">
        <v>0</v>
      </c>
      <c r="AA1750" s="9">
        <v>0</v>
      </c>
      <c r="AB1750" s="9">
        <v>1</v>
      </c>
      <c r="AC1750" s="9">
        <v>0</v>
      </c>
      <c r="AD1750" s="29">
        <v>0</v>
      </c>
      <c r="AE1750" s="9">
        <v>0</v>
      </c>
      <c r="AF1750" s="9">
        <v>0</v>
      </c>
      <c r="AG1750" s="29">
        <v>1</v>
      </c>
      <c r="AH1750" s="9">
        <v>0</v>
      </c>
      <c r="AI1750" s="29">
        <v>1</v>
      </c>
      <c r="AJ1750" s="20">
        <v>1986</v>
      </c>
      <c r="AK1750" s="32">
        <f t="shared" si="452"/>
        <v>0.11499999999999999</v>
      </c>
      <c r="AL1750" s="32">
        <f t="shared" si="452"/>
        <v>0.11499999999999999</v>
      </c>
      <c r="AM1750" s="32">
        <f t="shared" si="451"/>
        <v>0.22599999999999998</v>
      </c>
      <c r="AN1750" s="42">
        <v>0.54400000000000004</v>
      </c>
      <c r="AO1750" s="41" t="s">
        <v>98</v>
      </c>
      <c r="AP1750" s="17" t="s">
        <v>98</v>
      </c>
      <c r="AQ1750">
        <v>1</v>
      </c>
      <c r="AR1750" s="39">
        <v>0</v>
      </c>
      <c r="AS1750" t="s">
        <v>98</v>
      </c>
      <c r="AT1750" s="39" t="s">
        <v>98</v>
      </c>
      <c r="AV1750" s="17"/>
      <c r="AW1750" t="s">
        <v>98</v>
      </c>
      <c r="AX1750" s="17" t="s">
        <v>98</v>
      </c>
      <c r="AY1750" s="17" t="s">
        <v>233</v>
      </c>
      <c r="BF1750" s="17"/>
      <c r="BI1750" s="17"/>
      <c r="BL1750" s="24">
        <v>25.257000000000001</v>
      </c>
      <c r="BM1750">
        <v>0</v>
      </c>
      <c r="BN1750">
        <v>0</v>
      </c>
      <c r="BO1750">
        <v>0</v>
      </c>
      <c r="BP1750">
        <v>0</v>
      </c>
      <c r="BQ1750">
        <v>0</v>
      </c>
      <c r="BR1750">
        <v>0</v>
      </c>
      <c r="BS1750">
        <v>0</v>
      </c>
      <c r="BT1750">
        <v>1</v>
      </c>
      <c r="BU1750">
        <v>1</v>
      </c>
      <c r="BV1750">
        <v>0</v>
      </c>
      <c r="BW1750">
        <v>0</v>
      </c>
      <c r="BX1750" s="17">
        <v>0</v>
      </c>
      <c r="BY1750">
        <v>1</v>
      </c>
      <c r="BZ1750">
        <v>0</v>
      </c>
      <c r="CA1750">
        <v>0</v>
      </c>
      <c r="CB1750">
        <v>0</v>
      </c>
      <c r="CC1750">
        <v>0</v>
      </c>
      <c r="CD1750">
        <v>0</v>
      </c>
      <c r="CE1750">
        <v>0</v>
      </c>
      <c r="CF1750">
        <v>1</v>
      </c>
      <c r="CG1750">
        <v>1</v>
      </c>
      <c r="CH1750">
        <v>0</v>
      </c>
      <c r="CI1750">
        <v>0</v>
      </c>
      <c r="CJ1750">
        <v>0</v>
      </c>
      <c r="CK1750">
        <v>0</v>
      </c>
      <c r="CL1750">
        <v>0</v>
      </c>
      <c r="CM1750">
        <v>0</v>
      </c>
      <c r="CN1750">
        <v>0</v>
      </c>
      <c r="CO1750" s="17">
        <v>1</v>
      </c>
      <c r="CZ1750" s="33" t="s">
        <v>85</v>
      </c>
    </row>
    <row r="1751" spans="1:104" x14ac:dyDescent="0.25">
      <c r="A1751">
        <v>1750</v>
      </c>
      <c r="B1751">
        <v>114</v>
      </c>
      <c r="C1751" s="24" t="s">
        <v>4343</v>
      </c>
      <c r="D1751" s="12">
        <v>11.5</v>
      </c>
      <c r="E1751" s="13">
        <v>2.8</v>
      </c>
      <c r="F1751" s="7">
        <f t="shared" si="435"/>
        <v>4.1071428571428577</v>
      </c>
      <c r="G1751" s="7">
        <f t="shared" si="446"/>
        <v>8.6999999999999993</v>
      </c>
      <c r="H1751" s="15">
        <f t="shared" si="447"/>
        <v>14.3</v>
      </c>
      <c r="I1751" s="11">
        <f t="shared" si="427"/>
        <v>4.8685017965528467E-2</v>
      </c>
      <c r="J1751" s="32">
        <f t="shared" si="428"/>
        <v>1.1853743504650408E-2</v>
      </c>
      <c r="K1751" s="32">
        <f t="shared" si="429"/>
        <v>84.361535206804874</v>
      </c>
      <c r="L1751" s="8">
        <v>0</v>
      </c>
      <c r="M1751" s="9">
        <v>1</v>
      </c>
      <c r="N1751" s="8">
        <v>0</v>
      </c>
      <c r="O1751" s="9">
        <v>0</v>
      </c>
      <c r="P1751" s="9">
        <v>0</v>
      </c>
      <c r="Q1751" s="9">
        <v>1</v>
      </c>
      <c r="R1751" s="9">
        <v>0</v>
      </c>
      <c r="S1751" s="8">
        <v>7113</v>
      </c>
      <c r="T1751" s="9">
        <v>12</v>
      </c>
      <c r="U1751" s="9">
        <f t="shared" si="442"/>
        <v>7100</v>
      </c>
      <c r="V1751" s="9">
        <f t="shared" si="448"/>
        <v>12</v>
      </c>
      <c r="W1751" s="7">
        <v>13.856999999999999</v>
      </c>
      <c r="X1751" s="7">
        <v>5.8230000000000004</v>
      </c>
      <c r="Y1751" s="9">
        <v>1</v>
      </c>
      <c r="Z1751" s="9">
        <v>0</v>
      </c>
      <c r="AA1751" s="9">
        <v>0</v>
      </c>
      <c r="AB1751" s="9">
        <v>1</v>
      </c>
      <c r="AC1751" s="9">
        <v>0</v>
      </c>
      <c r="AD1751" s="29">
        <v>0</v>
      </c>
      <c r="AE1751" s="9">
        <v>0</v>
      </c>
      <c r="AF1751" s="9">
        <v>0</v>
      </c>
      <c r="AG1751" s="29">
        <v>1</v>
      </c>
      <c r="AH1751" s="9">
        <v>0</v>
      </c>
      <c r="AI1751" s="29">
        <v>1</v>
      </c>
      <c r="AJ1751" s="20">
        <v>1989</v>
      </c>
      <c r="AK1751" s="32">
        <f t="shared" si="452"/>
        <v>0.11499999999999999</v>
      </c>
      <c r="AL1751" s="32">
        <f t="shared" si="452"/>
        <v>0.11499999999999999</v>
      </c>
      <c r="AM1751" s="32">
        <f t="shared" si="451"/>
        <v>0.22599999999999998</v>
      </c>
      <c r="AN1751" s="42">
        <v>0.54400000000000004</v>
      </c>
      <c r="AO1751" s="41" t="s">
        <v>98</v>
      </c>
      <c r="AP1751" s="17" t="s">
        <v>98</v>
      </c>
      <c r="AQ1751">
        <v>1</v>
      </c>
      <c r="AR1751" s="39">
        <v>0</v>
      </c>
      <c r="AS1751" t="s">
        <v>98</v>
      </c>
      <c r="AT1751" s="39" t="s">
        <v>98</v>
      </c>
      <c r="AV1751" s="17"/>
      <c r="AW1751" t="s">
        <v>98</v>
      </c>
      <c r="AX1751" s="17" t="s">
        <v>98</v>
      </c>
      <c r="AY1751" s="17" t="s">
        <v>233</v>
      </c>
      <c r="BF1751" s="17"/>
      <c r="BI1751" s="17"/>
      <c r="BL1751" s="24">
        <v>25.257000000000001</v>
      </c>
      <c r="BM1751">
        <v>0</v>
      </c>
      <c r="BN1751">
        <v>0</v>
      </c>
      <c r="BO1751">
        <v>0</v>
      </c>
      <c r="BP1751">
        <v>0</v>
      </c>
      <c r="BQ1751">
        <v>0</v>
      </c>
      <c r="BR1751">
        <v>0</v>
      </c>
      <c r="BS1751">
        <v>0</v>
      </c>
      <c r="BT1751">
        <v>1</v>
      </c>
      <c r="BU1751">
        <v>1</v>
      </c>
      <c r="BV1751">
        <v>0</v>
      </c>
      <c r="BW1751">
        <v>0</v>
      </c>
      <c r="BX1751" s="17">
        <v>0</v>
      </c>
      <c r="BY1751">
        <v>1</v>
      </c>
      <c r="BZ1751">
        <v>0</v>
      </c>
      <c r="CA1751">
        <v>0</v>
      </c>
      <c r="CB1751">
        <v>0</v>
      </c>
      <c r="CC1751">
        <v>0</v>
      </c>
      <c r="CD1751">
        <v>0</v>
      </c>
      <c r="CE1751">
        <v>0</v>
      </c>
      <c r="CF1751">
        <v>1</v>
      </c>
      <c r="CG1751">
        <v>1</v>
      </c>
      <c r="CH1751">
        <v>0</v>
      </c>
      <c r="CI1751">
        <v>0</v>
      </c>
      <c r="CJ1751">
        <v>0</v>
      </c>
      <c r="CK1751">
        <v>0</v>
      </c>
      <c r="CL1751">
        <v>0</v>
      </c>
      <c r="CM1751">
        <v>0</v>
      </c>
      <c r="CN1751">
        <v>0</v>
      </c>
      <c r="CO1751" s="17">
        <v>1</v>
      </c>
      <c r="CZ1751" s="33" t="s">
        <v>85</v>
      </c>
    </row>
    <row r="1752" spans="1:104" x14ac:dyDescent="0.25">
      <c r="A1752">
        <v>1751</v>
      </c>
      <c r="B1752">
        <v>115</v>
      </c>
      <c r="C1752" s="24" t="s">
        <v>4347</v>
      </c>
      <c r="D1752" s="12">
        <v>7.2380529476360866</v>
      </c>
      <c r="E1752" s="13">
        <v>9.6507372635147817E-2</v>
      </c>
      <c r="F1752" s="7">
        <v>75</v>
      </c>
      <c r="G1752" s="7">
        <f t="shared" ref="G1752:G1763" si="453">D1752-E1752</f>
        <v>7.1415455750009391</v>
      </c>
      <c r="H1752" s="15">
        <f t="shared" ref="H1752:H1763" si="454">D1752+E1752</f>
        <v>7.3345603202712342</v>
      </c>
      <c r="I1752" s="11">
        <f t="shared" si="427"/>
        <v>9.1425894749748507E-2</v>
      </c>
      <c r="J1752" s="32">
        <f t="shared" si="428"/>
        <v>1.2190119299966468E-3</v>
      </c>
      <c r="K1752" s="32">
        <f t="shared" si="429"/>
        <v>820.33651631510338</v>
      </c>
      <c r="L1752" s="8">
        <v>1</v>
      </c>
      <c r="M1752" s="9">
        <v>0</v>
      </c>
      <c r="N1752" s="8">
        <v>0</v>
      </c>
      <c r="O1752" s="9">
        <v>0</v>
      </c>
      <c r="P1752" s="9">
        <v>1</v>
      </c>
      <c r="Q1752" s="9">
        <v>0</v>
      </c>
      <c r="R1752" s="9">
        <v>0</v>
      </c>
      <c r="S1752" s="8">
        <v>667341</v>
      </c>
      <c r="T1752" s="9">
        <v>13</v>
      </c>
      <c r="U1752" s="9">
        <f t="shared" si="442"/>
        <v>667327</v>
      </c>
      <c r="V1752" s="9">
        <f t="shared" si="448"/>
        <v>12</v>
      </c>
      <c r="W1752" s="7">
        <f>BL1752-X1752-6</f>
        <v>10.5</v>
      </c>
      <c r="X1752" s="7">
        <v>22.6</v>
      </c>
      <c r="Y1752" s="9">
        <v>0</v>
      </c>
      <c r="Z1752" s="9">
        <v>1</v>
      </c>
      <c r="AA1752" s="9">
        <v>1</v>
      </c>
      <c r="AB1752" s="9">
        <v>0</v>
      </c>
      <c r="AC1752" s="9">
        <v>0</v>
      </c>
      <c r="AD1752" s="29">
        <v>0</v>
      </c>
      <c r="AE1752" s="9">
        <v>0</v>
      </c>
      <c r="AF1752" s="9">
        <v>0</v>
      </c>
      <c r="AG1752" s="29">
        <v>1</v>
      </c>
      <c r="AH1752" s="9">
        <v>0</v>
      </c>
      <c r="AI1752" s="29">
        <v>1</v>
      </c>
      <c r="AJ1752" s="20">
        <v>1990</v>
      </c>
      <c r="AK1752" s="32">
        <v>0</v>
      </c>
      <c r="AL1752" s="32">
        <v>0</v>
      </c>
      <c r="AM1752" s="32">
        <v>0.59</v>
      </c>
      <c r="AN1752" s="42">
        <v>0.41</v>
      </c>
      <c r="AO1752" s="41">
        <v>1</v>
      </c>
      <c r="AP1752" s="17">
        <v>0</v>
      </c>
      <c r="AQ1752">
        <v>0.68400000000000005</v>
      </c>
      <c r="AR1752" s="39">
        <f>1-AQ1752</f>
        <v>0.31599999999999995</v>
      </c>
      <c r="AS1752" t="s">
        <v>98</v>
      </c>
      <c r="AT1752" s="39" t="s">
        <v>98</v>
      </c>
      <c r="AV1752" s="17"/>
      <c r="AW1752" t="s">
        <v>98</v>
      </c>
      <c r="AX1752" s="17" t="s">
        <v>98</v>
      </c>
      <c r="AY1752" s="17" t="s">
        <v>233</v>
      </c>
      <c r="BF1752" s="17"/>
      <c r="BI1752" s="17"/>
      <c r="BL1752" s="24">
        <v>39.1</v>
      </c>
      <c r="BM1752">
        <v>1</v>
      </c>
      <c r="BN1752">
        <v>0</v>
      </c>
      <c r="BO1752">
        <v>0</v>
      </c>
      <c r="BP1752">
        <v>0</v>
      </c>
      <c r="BQ1752">
        <v>0</v>
      </c>
      <c r="BR1752">
        <v>0</v>
      </c>
      <c r="BS1752">
        <v>0</v>
      </c>
      <c r="BT1752" s="17">
        <v>0</v>
      </c>
      <c r="BU1752">
        <v>0</v>
      </c>
      <c r="BV1752">
        <v>1</v>
      </c>
      <c r="BW1752">
        <v>0</v>
      </c>
      <c r="BX1752" s="17">
        <v>0</v>
      </c>
      <c r="BY1752">
        <v>0</v>
      </c>
      <c r="BZ1752">
        <v>0</v>
      </c>
      <c r="CA1752">
        <v>0</v>
      </c>
      <c r="CB1752">
        <v>0</v>
      </c>
      <c r="CC1752" s="17">
        <v>0</v>
      </c>
      <c r="CD1752">
        <v>0</v>
      </c>
      <c r="CE1752">
        <v>0</v>
      </c>
      <c r="CF1752">
        <v>1</v>
      </c>
      <c r="CG1752">
        <v>1</v>
      </c>
      <c r="CH1752">
        <v>1</v>
      </c>
      <c r="CI1752">
        <v>0</v>
      </c>
      <c r="CJ1752">
        <v>1</v>
      </c>
      <c r="CK1752">
        <v>1</v>
      </c>
      <c r="CL1752">
        <v>0</v>
      </c>
      <c r="CM1752">
        <v>0</v>
      </c>
      <c r="CN1752">
        <v>0</v>
      </c>
      <c r="CO1752" s="17">
        <v>0</v>
      </c>
      <c r="CZ1752" s="33" t="s">
        <v>85</v>
      </c>
    </row>
    <row r="1753" spans="1:104" x14ac:dyDescent="0.25">
      <c r="A1753">
        <v>1752</v>
      </c>
      <c r="B1753">
        <v>115</v>
      </c>
      <c r="C1753" s="24" t="s">
        <v>4347</v>
      </c>
      <c r="D1753" s="12">
        <v>5.5250146915888587</v>
      </c>
      <c r="E1753" s="13">
        <v>4.6041789096573825E-2</v>
      </c>
      <c r="F1753" s="7">
        <v>120</v>
      </c>
      <c r="G1753" s="7">
        <f t="shared" si="453"/>
        <v>5.4789729024922851</v>
      </c>
      <c r="H1753" s="15">
        <f t="shared" si="454"/>
        <v>5.5710564806854324</v>
      </c>
      <c r="I1753" s="11">
        <f t="shared" si="427"/>
        <v>0.14533693551803467</v>
      </c>
      <c r="J1753" s="32">
        <f t="shared" si="428"/>
        <v>1.2111411293169556E-3</v>
      </c>
      <c r="K1753" s="32">
        <f t="shared" si="429"/>
        <v>825.66760866586014</v>
      </c>
      <c r="L1753" s="8">
        <v>1</v>
      </c>
      <c r="M1753" s="9">
        <v>0</v>
      </c>
      <c r="N1753" s="8">
        <v>0</v>
      </c>
      <c r="O1753" s="9">
        <v>0</v>
      </c>
      <c r="P1753" s="9">
        <v>1</v>
      </c>
      <c r="Q1753" s="9">
        <v>0</v>
      </c>
      <c r="R1753" s="9">
        <v>0</v>
      </c>
      <c r="S1753" s="8">
        <v>667341</v>
      </c>
      <c r="T1753" s="9">
        <v>13</v>
      </c>
      <c r="U1753" s="9">
        <f t="shared" ref="U1753:U1763" si="455">S1753-T1753-1</f>
        <v>667327</v>
      </c>
      <c r="V1753" s="9">
        <f t="shared" si="448"/>
        <v>12</v>
      </c>
      <c r="W1753" s="7">
        <f t="shared" ref="W1753:W1763" si="456">BL1753-X1753-6</f>
        <v>10.5</v>
      </c>
      <c r="X1753" s="7">
        <v>22.6</v>
      </c>
      <c r="Y1753" s="9">
        <v>0</v>
      </c>
      <c r="Z1753" s="9">
        <v>1</v>
      </c>
      <c r="AA1753" s="9">
        <v>1</v>
      </c>
      <c r="AB1753" s="9">
        <v>0</v>
      </c>
      <c r="AC1753" s="9">
        <v>0</v>
      </c>
      <c r="AD1753" s="29">
        <v>0</v>
      </c>
      <c r="AE1753" s="9">
        <v>0</v>
      </c>
      <c r="AF1753" s="9">
        <v>0</v>
      </c>
      <c r="AG1753" s="29">
        <v>1</v>
      </c>
      <c r="AH1753" s="9">
        <v>0</v>
      </c>
      <c r="AI1753" s="29">
        <v>1</v>
      </c>
      <c r="AJ1753" s="20">
        <v>1990</v>
      </c>
      <c r="AK1753" s="32">
        <v>0</v>
      </c>
      <c r="AL1753" s="32">
        <v>0</v>
      </c>
      <c r="AM1753" s="32">
        <v>0.59</v>
      </c>
      <c r="AN1753" s="42">
        <v>0.41</v>
      </c>
      <c r="AO1753" s="41">
        <v>1</v>
      </c>
      <c r="AP1753" s="17">
        <v>0</v>
      </c>
      <c r="AQ1753">
        <v>0.68400000000000005</v>
      </c>
      <c r="AR1753" s="39">
        <f t="shared" ref="AR1753:AR1763" si="457">1-AQ1753</f>
        <v>0.31599999999999995</v>
      </c>
      <c r="AS1753" t="s">
        <v>98</v>
      </c>
      <c r="AT1753" s="39" t="s">
        <v>98</v>
      </c>
      <c r="AV1753" s="17"/>
      <c r="AW1753" t="s">
        <v>98</v>
      </c>
      <c r="AX1753" s="17" t="s">
        <v>98</v>
      </c>
      <c r="AY1753" s="17" t="s">
        <v>233</v>
      </c>
      <c r="BF1753" s="17"/>
      <c r="BI1753" s="17"/>
      <c r="BL1753" s="24">
        <v>39.1</v>
      </c>
      <c r="BM1753">
        <v>1</v>
      </c>
      <c r="BN1753">
        <v>0</v>
      </c>
      <c r="BO1753">
        <v>0</v>
      </c>
      <c r="BP1753">
        <v>0</v>
      </c>
      <c r="BQ1753">
        <v>0</v>
      </c>
      <c r="BR1753">
        <v>0</v>
      </c>
      <c r="BS1753">
        <v>0</v>
      </c>
      <c r="BT1753" s="17">
        <v>0</v>
      </c>
      <c r="BU1753">
        <v>0</v>
      </c>
      <c r="BV1753">
        <v>1</v>
      </c>
      <c r="BW1753">
        <v>0</v>
      </c>
      <c r="BX1753" s="17">
        <v>0</v>
      </c>
      <c r="BY1753">
        <v>0</v>
      </c>
      <c r="BZ1753">
        <v>0</v>
      </c>
      <c r="CA1753">
        <v>0</v>
      </c>
      <c r="CB1753">
        <v>0</v>
      </c>
      <c r="CC1753" s="17">
        <v>0</v>
      </c>
      <c r="CD1753">
        <v>0</v>
      </c>
      <c r="CE1753">
        <v>0</v>
      </c>
      <c r="CF1753">
        <v>1</v>
      </c>
      <c r="CG1753">
        <v>1</v>
      </c>
      <c r="CH1753">
        <v>1</v>
      </c>
      <c r="CI1753">
        <v>0</v>
      </c>
      <c r="CJ1753">
        <v>1</v>
      </c>
      <c r="CK1753">
        <v>1</v>
      </c>
      <c r="CL1753">
        <v>0</v>
      </c>
      <c r="CM1753">
        <v>0</v>
      </c>
      <c r="CN1753">
        <v>0</v>
      </c>
      <c r="CO1753" s="17">
        <v>0</v>
      </c>
      <c r="CZ1753" s="33" t="s">
        <v>85</v>
      </c>
    </row>
    <row r="1754" spans="1:104" x14ac:dyDescent="0.25">
      <c r="A1754">
        <v>1753</v>
      </c>
      <c r="B1754">
        <v>115</v>
      </c>
      <c r="C1754" s="24" t="s">
        <v>4347</v>
      </c>
      <c r="D1754" s="12">
        <v>6.7522291599108941</v>
      </c>
      <c r="E1754" s="13">
        <v>2.8134288166295391E-2</v>
      </c>
      <c r="F1754" s="7">
        <v>240</v>
      </c>
      <c r="G1754" s="7">
        <f t="shared" si="453"/>
        <v>6.7240948717445983</v>
      </c>
      <c r="H1754" s="15">
        <f t="shared" si="454"/>
        <v>6.7803634480771899</v>
      </c>
      <c r="I1754" s="11">
        <f t="shared" si="427"/>
        <v>0.28187989691911269</v>
      </c>
      <c r="J1754" s="32">
        <f t="shared" si="428"/>
        <v>1.1744995704963028E-3</v>
      </c>
      <c r="K1754" s="32">
        <f t="shared" si="429"/>
        <v>851.4264501411734</v>
      </c>
      <c r="L1754" s="8">
        <v>1</v>
      </c>
      <c r="M1754" s="9">
        <v>0</v>
      </c>
      <c r="N1754" s="8">
        <v>0</v>
      </c>
      <c r="O1754" s="9">
        <v>0</v>
      </c>
      <c r="P1754" s="9">
        <v>1</v>
      </c>
      <c r="Q1754" s="9">
        <v>0</v>
      </c>
      <c r="R1754" s="9">
        <v>0</v>
      </c>
      <c r="S1754" s="8">
        <v>667341</v>
      </c>
      <c r="T1754" s="9">
        <v>13</v>
      </c>
      <c r="U1754" s="9">
        <f t="shared" si="455"/>
        <v>667327</v>
      </c>
      <c r="V1754" s="9">
        <f t="shared" si="448"/>
        <v>12</v>
      </c>
      <c r="W1754" s="7">
        <f t="shared" si="456"/>
        <v>10.5</v>
      </c>
      <c r="X1754" s="7">
        <v>22.6</v>
      </c>
      <c r="Y1754" s="9">
        <v>0</v>
      </c>
      <c r="Z1754" s="9">
        <v>1</v>
      </c>
      <c r="AA1754" s="9">
        <v>1</v>
      </c>
      <c r="AB1754" s="9">
        <v>0</v>
      </c>
      <c r="AC1754" s="9">
        <v>0</v>
      </c>
      <c r="AD1754" s="29">
        <v>0</v>
      </c>
      <c r="AE1754" s="9">
        <v>0</v>
      </c>
      <c r="AF1754" s="9">
        <v>0</v>
      </c>
      <c r="AG1754" s="29">
        <v>1</v>
      </c>
      <c r="AH1754" s="9">
        <v>0</v>
      </c>
      <c r="AI1754" s="29">
        <v>1</v>
      </c>
      <c r="AJ1754" s="20">
        <v>1990</v>
      </c>
      <c r="AK1754" s="32">
        <v>0</v>
      </c>
      <c r="AL1754" s="32">
        <v>0</v>
      </c>
      <c r="AM1754" s="32">
        <v>0.59</v>
      </c>
      <c r="AN1754" s="42">
        <v>0.41</v>
      </c>
      <c r="AO1754" s="41">
        <v>1</v>
      </c>
      <c r="AP1754" s="17">
        <v>0</v>
      </c>
      <c r="AQ1754">
        <v>0.68400000000000005</v>
      </c>
      <c r="AR1754" s="39">
        <f t="shared" si="457"/>
        <v>0.31599999999999995</v>
      </c>
      <c r="AS1754" t="s">
        <v>98</v>
      </c>
      <c r="AT1754" s="39" t="s">
        <v>98</v>
      </c>
      <c r="AV1754" s="17"/>
      <c r="AW1754" t="s">
        <v>98</v>
      </c>
      <c r="AX1754" s="17" t="s">
        <v>98</v>
      </c>
      <c r="AY1754" s="17" t="s">
        <v>233</v>
      </c>
      <c r="BF1754" s="17"/>
      <c r="BI1754" s="17"/>
      <c r="BL1754" s="24">
        <v>39.1</v>
      </c>
      <c r="BM1754">
        <v>1</v>
      </c>
      <c r="BN1754">
        <v>0</v>
      </c>
      <c r="BO1754">
        <v>0</v>
      </c>
      <c r="BP1754">
        <v>0</v>
      </c>
      <c r="BQ1754">
        <v>0</v>
      </c>
      <c r="BR1754">
        <v>0</v>
      </c>
      <c r="BS1754">
        <v>0</v>
      </c>
      <c r="BT1754" s="17">
        <v>0</v>
      </c>
      <c r="BU1754">
        <v>0</v>
      </c>
      <c r="BV1754">
        <v>1</v>
      </c>
      <c r="BW1754">
        <v>0</v>
      </c>
      <c r="BX1754" s="17">
        <v>0</v>
      </c>
      <c r="BY1754">
        <v>0</v>
      </c>
      <c r="BZ1754">
        <v>0</v>
      </c>
      <c r="CA1754">
        <v>0</v>
      </c>
      <c r="CB1754">
        <v>0</v>
      </c>
      <c r="CC1754" s="17">
        <v>0</v>
      </c>
      <c r="CD1754">
        <v>0</v>
      </c>
      <c r="CE1754">
        <v>0</v>
      </c>
      <c r="CF1754">
        <v>1</v>
      </c>
      <c r="CG1754">
        <v>1</v>
      </c>
      <c r="CH1754">
        <v>1</v>
      </c>
      <c r="CI1754">
        <v>0</v>
      </c>
      <c r="CJ1754">
        <v>1</v>
      </c>
      <c r="CK1754">
        <v>1</v>
      </c>
      <c r="CL1754">
        <v>0</v>
      </c>
      <c r="CM1754">
        <v>0</v>
      </c>
      <c r="CN1754">
        <v>0</v>
      </c>
      <c r="CO1754" s="17">
        <v>0</v>
      </c>
      <c r="CZ1754" s="33" t="s">
        <v>85</v>
      </c>
    </row>
    <row r="1755" spans="1:104" x14ac:dyDescent="0.25">
      <c r="A1755">
        <v>1754</v>
      </c>
      <c r="B1755">
        <v>115</v>
      </c>
      <c r="C1755" s="24" t="s">
        <v>4347</v>
      </c>
      <c r="D1755" s="12">
        <v>6.3788965157105082</v>
      </c>
      <c r="E1755" s="13">
        <v>2.9901077417393007E-2</v>
      </c>
      <c r="F1755" s="7">
        <v>213.33333333333334</v>
      </c>
      <c r="G1755" s="7">
        <f t="shared" si="453"/>
        <v>6.3489954382931151</v>
      </c>
      <c r="H1755" s="15">
        <f t="shared" si="454"/>
        <v>6.4087975931279013</v>
      </c>
      <c r="I1755" s="11">
        <f t="shared" si="427"/>
        <v>0.25267557571283161</v>
      </c>
      <c r="J1755" s="32">
        <f t="shared" si="428"/>
        <v>1.1844167611538981E-3</v>
      </c>
      <c r="K1755" s="32">
        <f t="shared" si="429"/>
        <v>844.29740678928488</v>
      </c>
      <c r="L1755" s="8">
        <v>1</v>
      </c>
      <c r="M1755" s="9">
        <v>0</v>
      </c>
      <c r="N1755" s="8">
        <v>0</v>
      </c>
      <c r="O1755" s="9">
        <v>0</v>
      </c>
      <c r="P1755" s="9">
        <v>1</v>
      </c>
      <c r="Q1755" s="9">
        <v>0</v>
      </c>
      <c r="R1755" s="9">
        <v>0</v>
      </c>
      <c r="S1755" s="8">
        <v>667341</v>
      </c>
      <c r="T1755" s="9">
        <v>13</v>
      </c>
      <c r="U1755" s="9">
        <f t="shared" si="455"/>
        <v>667327</v>
      </c>
      <c r="V1755" s="9">
        <f t="shared" si="448"/>
        <v>12</v>
      </c>
      <c r="W1755" s="7">
        <f t="shared" si="456"/>
        <v>12.100000000000001</v>
      </c>
      <c r="X1755" s="7">
        <v>22.6</v>
      </c>
      <c r="Y1755" s="9">
        <v>0</v>
      </c>
      <c r="Z1755" s="9">
        <v>1</v>
      </c>
      <c r="AA1755" s="9">
        <v>1</v>
      </c>
      <c r="AB1755" s="9">
        <v>0</v>
      </c>
      <c r="AC1755" s="9">
        <v>0</v>
      </c>
      <c r="AD1755" s="29">
        <v>0</v>
      </c>
      <c r="AE1755" s="9">
        <v>0</v>
      </c>
      <c r="AF1755" s="9">
        <v>0</v>
      </c>
      <c r="AG1755" s="29">
        <v>1</v>
      </c>
      <c r="AH1755" s="9">
        <v>0</v>
      </c>
      <c r="AI1755" s="29">
        <v>1</v>
      </c>
      <c r="AJ1755" s="20">
        <v>1990</v>
      </c>
      <c r="AK1755" s="32">
        <v>0</v>
      </c>
      <c r="AL1755" s="32">
        <v>0</v>
      </c>
      <c r="AM1755" s="32">
        <v>0.6</v>
      </c>
      <c r="AN1755" s="42">
        <v>0.4</v>
      </c>
      <c r="AO1755" s="41">
        <v>1</v>
      </c>
      <c r="AP1755" s="17">
        <v>0</v>
      </c>
      <c r="AQ1755">
        <v>0.68400000000000005</v>
      </c>
      <c r="AR1755" s="39">
        <f t="shared" si="457"/>
        <v>0.31599999999999995</v>
      </c>
      <c r="AS1755" t="s">
        <v>98</v>
      </c>
      <c r="AT1755" s="39" t="s">
        <v>98</v>
      </c>
      <c r="AV1755" s="17"/>
      <c r="AW1755" t="s">
        <v>98</v>
      </c>
      <c r="AX1755" s="17" t="s">
        <v>98</v>
      </c>
      <c r="AY1755" s="17" t="s">
        <v>233</v>
      </c>
      <c r="BF1755" s="17"/>
      <c r="BI1755" s="17"/>
      <c r="BL1755" s="24">
        <v>40.700000000000003</v>
      </c>
      <c r="BM1755">
        <v>1</v>
      </c>
      <c r="BN1755">
        <v>0</v>
      </c>
      <c r="BO1755">
        <v>0</v>
      </c>
      <c r="BP1755">
        <v>0</v>
      </c>
      <c r="BQ1755">
        <v>0</v>
      </c>
      <c r="BR1755">
        <v>0</v>
      </c>
      <c r="BS1755">
        <v>0</v>
      </c>
      <c r="BT1755" s="17">
        <v>0</v>
      </c>
      <c r="BU1755">
        <v>0</v>
      </c>
      <c r="BV1755">
        <v>1</v>
      </c>
      <c r="BW1755">
        <v>0</v>
      </c>
      <c r="BX1755" s="17">
        <v>0</v>
      </c>
      <c r="BY1755">
        <v>0</v>
      </c>
      <c r="BZ1755">
        <v>0</v>
      </c>
      <c r="CA1755">
        <v>0</v>
      </c>
      <c r="CB1755">
        <v>0</v>
      </c>
      <c r="CC1755" s="17">
        <v>0</v>
      </c>
      <c r="CD1755">
        <v>0</v>
      </c>
      <c r="CE1755">
        <v>0</v>
      </c>
      <c r="CF1755">
        <v>1</v>
      </c>
      <c r="CG1755">
        <v>1</v>
      </c>
      <c r="CH1755">
        <v>1</v>
      </c>
      <c r="CI1755">
        <v>0</v>
      </c>
      <c r="CJ1755">
        <v>1</v>
      </c>
      <c r="CK1755">
        <v>1</v>
      </c>
      <c r="CL1755">
        <v>0</v>
      </c>
      <c r="CM1755">
        <v>0</v>
      </c>
      <c r="CN1755">
        <v>0</v>
      </c>
      <c r="CO1755" s="17">
        <v>0</v>
      </c>
      <c r="CZ1755" s="33" t="s">
        <v>85</v>
      </c>
    </row>
    <row r="1756" spans="1:104" x14ac:dyDescent="0.25">
      <c r="A1756">
        <v>1755</v>
      </c>
      <c r="B1756">
        <v>115</v>
      </c>
      <c r="C1756" s="24" t="s">
        <v>4347</v>
      </c>
      <c r="D1756" s="12">
        <v>5.3565375285273831</v>
      </c>
      <c r="E1756" s="13">
        <v>0.24347897856942649</v>
      </c>
      <c r="F1756" s="7">
        <v>22</v>
      </c>
      <c r="G1756" s="7">
        <f t="shared" si="453"/>
        <v>5.1130585499579562</v>
      </c>
      <c r="H1756" s="15">
        <f t="shared" si="454"/>
        <v>5.60001650709681</v>
      </c>
      <c r="I1756" s="11">
        <f t="shared" si="427"/>
        <v>6.0930140902504829E-2</v>
      </c>
      <c r="J1756" s="32">
        <f t="shared" si="428"/>
        <v>2.7695518592047649E-3</v>
      </c>
      <c r="K1756" s="32">
        <f t="shared" si="429"/>
        <v>361.06924543638439</v>
      </c>
      <c r="L1756" s="8">
        <v>1</v>
      </c>
      <c r="M1756" s="9">
        <v>0</v>
      </c>
      <c r="N1756" s="8">
        <v>0</v>
      </c>
      <c r="O1756" s="9">
        <v>0</v>
      </c>
      <c r="P1756" s="9">
        <v>1</v>
      </c>
      <c r="Q1756" s="9">
        <v>0</v>
      </c>
      <c r="R1756" s="9">
        <v>0</v>
      </c>
      <c r="S1756" s="8">
        <v>129901</v>
      </c>
      <c r="T1756" s="9">
        <v>13</v>
      </c>
      <c r="U1756" s="9">
        <f t="shared" si="455"/>
        <v>129887</v>
      </c>
      <c r="V1756" s="9">
        <f t="shared" si="448"/>
        <v>12</v>
      </c>
      <c r="W1756" s="7">
        <f t="shared" si="456"/>
        <v>12.100000000000001</v>
      </c>
      <c r="X1756" s="7">
        <v>22.6</v>
      </c>
      <c r="Y1756" s="9">
        <v>0</v>
      </c>
      <c r="Z1756" s="9">
        <v>1</v>
      </c>
      <c r="AA1756" s="9">
        <v>1</v>
      </c>
      <c r="AB1756" s="9">
        <v>0</v>
      </c>
      <c r="AC1756" s="9">
        <v>0</v>
      </c>
      <c r="AD1756" s="29">
        <v>0</v>
      </c>
      <c r="AE1756" s="9">
        <v>0</v>
      </c>
      <c r="AF1756" s="9">
        <v>0</v>
      </c>
      <c r="AG1756" s="29">
        <v>1</v>
      </c>
      <c r="AH1756" s="9">
        <v>0</v>
      </c>
      <c r="AI1756" s="29">
        <v>1</v>
      </c>
      <c r="AJ1756" s="20">
        <v>1990</v>
      </c>
      <c r="AK1756" s="32">
        <v>0</v>
      </c>
      <c r="AL1756" s="32">
        <v>0</v>
      </c>
      <c r="AM1756" s="32">
        <v>0.6</v>
      </c>
      <c r="AN1756" s="42">
        <v>0.4</v>
      </c>
      <c r="AO1756" s="41">
        <v>1</v>
      </c>
      <c r="AP1756" s="17">
        <v>0</v>
      </c>
      <c r="AQ1756">
        <v>0.73499999999999999</v>
      </c>
      <c r="AR1756" s="39">
        <f t="shared" si="457"/>
        <v>0.26500000000000001</v>
      </c>
      <c r="AS1756" t="s">
        <v>98</v>
      </c>
      <c r="AT1756" s="39" t="s">
        <v>98</v>
      </c>
      <c r="AV1756" s="17"/>
      <c r="AW1756" t="s">
        <v>98</v>
      </c>
      <c r="AX1756" s="17" t="s">
        <v>98</v>
      </c>
      <c r="AY1756" s="17" t="s">
        <v>233</v>
      </c>
      <c r="BF1756" s="17"/>
      <c r="BI1756" s="17"/>
      <c r="BL1756" s="24">
        <v>40.700000000000003</v>
      </c>
      <c r="BM1756">
        <v>1</v>
      </c>
      <c r="BN1756">
        <v>0</v>
      </c>
      <c r="BO1756">
        <v>0</v>
      </c>
      <c r="BP1756">
        <v>0</v>
      </c>
      <c r="BQ1756">
        <v>0</v>
      </c>
      <c r="BR1756">
        <v>0</v>
      </c>
      <c r="BS1756">
        <v>0</v>
      </c>
      <c r="BT1756" s="17">
        <v>0</v>
      </c>
      <c r="BU1756">
        <v>0</v>
      </c>
      <c r="BV1756">
        <v>1</v>
      </c>
      <c r="BW1756">
        <v>0</v>
      </c>
      <c r="BX1756" s="17">
        <v>0</v>
      </c>
      <c r="BY1756">
        <v>0</v>
      </c>
      <c r="BZ1756">
        <v>0</v>
      </c>
      <c r="CA1756">
        <v>0</v>
      </c>
      <c r="CB1756">
        <v>0</v>
      </c>
      <c r="CC1756" s="17">
        <v>0</v>
      </c>
      <c r="CD1756">
        <v>0</v>
      </c>
      <c r="CE1756">
        <v>0</v>
      </c>
      <c r="CF1756">
        <v>1</v>
      </c>
      <c r="CG1756">
        <v>1</v>
      </c>
      <c r="CH1756">
        <v>1</v>
      </c>
      <c r="CI1756">
        <v>0</v>
      </c>
      <c r="CJ1756">
        <v>1</v>
      </c>
      <c r="CK1756">
        <v>1</v>
      </c>
      <c r="CL1756">
        <v>0</v>
      </c>
      <c r="CM1756">
        <v>0</v>
      </c>
      <c r="CN1756">
        <v>0</v>
      </c>
      <c r="CO1756" s="17">
        <v>0</v>
      </c>
      <c r="CZ1756" s="33" t="s">
        <v>85</v>
      </c>
    </row>
    <row r="1757" spans="1:104" x14ac:dyDescent="0.25">
      <c r="A1757">
        <v>1756</v>
      </c>
      <c r="B1757">
        <v>115</v>
      </c>
      <c r="C1757" s="24" t="s">
        <v>4347</v>
      </c>
      <c r="D1757" s="12">
        <v>4.4447802172789874</v>
      </c>
      <c r="E1757" s="13">
        <v>0.14036148054565223</v>
      </c>
      <c r="F1757" s="7">
        <v>31.666666666666668</v>
      </c>
      <c r="G1757" s="7">
        <f t="shared" si="453"/>
        <v>4.3044187367333349</v>
      </c>
      <c r="H1757" s="15">
        <f t="shared" si="454"/>
        <v>4.58514169782464</v>
      </c>
      <c r="I1757" s="11">
        <f t="shared" ref="I1757:I1763" si="458">IFERROR(F1757/SQRT(F1757^2+U1757), "X")</f>
        <v>8.7528499894592424E-2</v>
      </c>
      <c r="J1757" s="32">
        <f t="shared" ref="J1757:J1763" si="459">IFERROR(SQRT((1-I1757^2)/U1757), "X")</f>
        <v>2.7640578914081815E-3</v>
      </c>
      <c r="K1757" s="32">
        <f t="shared" ref="K1757:K1763" si="460">IFERROR(1/J1757, "X")</f>
        <v>361.78692317132993</v>
      </c>
      <c r="L1757" s="8">
        <v>1</v>
      </c>
      <c r="M1757" s="9">
        <v>0</v>
      </c>
      <c r="N1757" s="8">
        <v>0</v>
      </c>
      <c r="O1757" s="9">
        <v>0</v>
      </c>
      <c r="P1757" s="9">
        <v>1</v>
      </c>
      <c r="Q1757" s="9">
        <v>0</v>
      </c>
      <c r="R1757" s="9">
        <v>0</v>
      </c>
      <c r="S1757" s="8">
        <v>129901</v>
      </c>
      <c r="T1757" s="9">
        <v>13</v>
      </c>
      <c r="U1757" s="9">
        <f t="shared" si="455"/>
        <v>129887</v>
      </c>
      <c r="V1757" s="9">
        <f t="shared" si="448"/>
        <v>12</v>
      </c>
      <c r="W1757" s="7">
        <f t="shared" si="456"/>
        <v>12.100000000000001</v>
      </c>
      <c r="X1757" s="7">
        <v>22.6</v>
      </c>
      <c r="Y1757" s="9">
        <v>0</v>
      </c>
      <c r="Z1757" s="9">
        <v>1</v>
      </c>
      <c r="AA1757" s="9">
        <v>1</v>
      </c>
      <c r="AB1757" s="9">
        <v>0</v>
      </c>
      <c r="AC1757" s="9">
        <v>0</v>
      </c>
      <c r="AD1757" s="29">
        <v>0</v>
      </c>
      <c r="AE1757" s="9">
        <v>0</v>
      </c>
      <c r="AF1757" s="9">
        <v>0</v>
      </c>
      <c r="AG1757" s="29">
        <v>1</v>
      </c>
      <c r="AH1757" s="9">
        <v>0</v>
      </c>
      <c r="AI1757" s="29">
        <v>1</v>
      </c>
      <c r="AJ1757" s="20">
        <v>1990</v>
      </c>
      <c r="AK1757" s="32">
        <v>0</v>
      </c>
      <c r="AL1757" s="32">
        <v>0</v>
      </c>
      <c r="AM1757" s="32">
        <v>0.6</v>
      </c>
      <c r="AN1757" s="42">
        <v>0.4</v>
      </c>
      <c r="AO1757" s="41">
        <v>1</v>
      </c>
      <c r="AP1757" s="17">
        <v>0</v>
      </c>
      <c r="AQ1757">
        <v>0.73499999999999999</v>
      </c>
      <c r="AR1757" s="39">
        <f t="shared" si="457"/>
        <v>0.26500000000000001</v>
      </c>
      <c r="AS1757" t="s">
        <v>98</v>
      </c>
      <c r="AT1757" s="39" t="s">
        <v>98</v>
      </c>
      <c r="AV1757" s="17"/>
      <c r="AW1757" t="s">
        <v>98</v>
      </c>
      <c r="AX1757" s="17" t="s">
        <v>98</v>
      </c>
      <c r="AY1757" s="17" t="s">
        <v>233</v>
      </c>
      <c r="BF1757" s="17"/>
      <c r="BI1757" s="17"/>
      <c r="BL1757" s="24">
        <v>40.700000000000003</v>
      </c>
      <c r="BM1757">
        <v>1</v>
      </c>
      <c r="BN1757">
        <v>0</v>
      </c>
      <c r="BO1757">
        <v>0</v>
      </c>
      <c r="BP1757">
        <v>0</v>
      </c>
      <c r="BQ1757">
        <v>0</v>
      </c>
      <c r="BR1757">
        <v>0</v>
      </c>
      <c r="BS1757">
        <v>0</v>
      </c>
      <c r="BT1757" s="17">
        <v>0</v>
      </c>
      <c r="BU1757">
        <v>0</v>
      </c>
      <c r="BV1757">
        <v>1</v>
      </c>
      <c r="BW1757">
        <v>0</v>
      </c>
      <c r="BX1757" s="17">
        <v>0</v>
      </c>
      <c r="BY1757">
        <v>0</v>
      </c>
      <c r="BZ1757">
        <v>0</v>
      </c>
      <c r="CA1757">
        <v>0</v>
      </c>
      <c r="CB1757">
        <v>0</v>
      </c>
      <c r="CC1757" s="17">
        <v>0</v>
      </c>
      <c r="CD1757">
        <v>0</v>
      </c>
      <c r="CE1757">
        <v>0</v>
      </c>
      <c r="CF1757">
        <v>1</v>
      </c>
      <c r="CG1757">
        <v>1</v>
      </c>
      <c r="CH1757">
        <v>1</v>
      </c>
      <c r="CI1757">
        <v>0</v>
      </c>
      <c r="CJ1757">
        <v>1</v>
      </c>
      <c r="CK1757">
        <v>1</v>
      </c>
      <c r="CL1757">
        <v>0</v>
      </c>
      <c r="CM1757">
        <v>0</v>
      </c>
      <c r="CN1757">
        <v>0</v>
      </c>
      <c r="CO1757" s="17">
        <v>0</v>
      </c>
      <c r="CZ1757" s="33" t="s">
        <v>85</v>
      </c>
    </row>
    <row r="1758" spans="1:104" x14ac:dyDescent="0.25">
      <c r="A1758">
        <v>1757</v>
      </c>
      <c r="B1758">
        <v>115</v>
      </c>
      <c r="C1758" s="24" t="s">
        <v>4347</v>
      </c>
      <c r="D1758" s="12">
        <v>5.6418018551802618</v>
      </c>
      <c r="E1758" s="13">
        <v>0.1301954274272368</v>
      </c>
      <c r="F1758" s="7">
        <v>43.333333333333336</v>
      </c>
      <c r="G1758" s="7">
        <f t="shared" si="453"/>
        <v>5.5116064277530246</v>
      </c>
      <c r="H1758" s="15">
        <f t="shared" si="454"/>
        <v>5.771997282607499</v>
      </c>
      <c r="I1758" s="11">
        <f t="shared" si="458"/>
        <v>0.11937748651926536</v>
      </c>
      <c r="J1758" s="32">
        <f t="shared" si="459"/>
        <v>2.7548650735215083E-3</v>
      </c>
      <c r="K1758" s="32">
        <f t="shared" si="460"/>
        <v>362.99418422032295</v>
      </c>
      <c r="L1758" s="8">
        <v>1</v>
      </c>
      <c r="M1758" s="9">
        <v>0</v>
      </c>
      <c r="N1758" s="8">
        <v>0</v>
      </c>
      <c r="O1758" s="9">
        <v>0</v>
      </c>
      <c r="P1758" s="9">
        <v>1</v>
      </c>
      <c r="Q1758" s="9">
        <v>0</v>
      </c>
      <c r="R1758" s="9">
        <v>0</v>
      </c>
      <c r="S1758" s="8">
        <v>129901</v>
      </c>
      <c r="T1758" s="9">
        <v>13</v>
      </c>
      <c r="U1758" s="9">
        <f t="shared" si="455"/>
        <v>129887</v>
      </c>
      <c r="V1758" s="9">
        <f t="shared" si="448"/>
        <v>12</v>
      </c>
      <c r="W1758" s="7">
        <f t="shared" si="456"/>
        <v>12.100000000000001</v>
      </c>
      <c r="X1758" s="7">
        <v>22.6</v>
      </c>
      <c r="Y1758" s="9">
        <v>0</v>
      </c>
      <c r="Z1758" s="9">
        <v>1</v>
      </c>
      <c r="AA1758" s="9">
        <v>1</v>
      </c>
      <c r="AB1758" s="9">
        <v>0</v>
      </c>
      <c r="AC1758" s="9">
        <v>0</v>
      </c>
      <c r="AD1758" s="29">
        <v>0</v>
      </c>
      <c r="AE1758" s="9">
        <v>0</v>
      </c>
      <c r="AF1758" s="9">
        <v>0</v>
      </c>
      <c r="AG1758" s="29">
        <v>1</v>
      </c>
      <c r="AH1758" s="9">
        <v>0</v>
      </c>
      <c r="AI1758" s="29">
        <v>1</v>
      </c>
      <c r="AJ1758" s="20">
        <v>1990</v>
      </c>
      <c r="AK1758" s="32">
        <v>0</v>
      </c>
      <c r="AL1758" s="32">
        <v>0</v>
      </c>
      <c r="AM1758" s="32">
        <v>0.6</v>
      </c>
      <c r="AN1758" s="42">
        <v>0.4</v>
      </c>
      <c r="AO1758" s="41">
        <v>1</v>
      </c>
      <c r="AP1758" s="17">
        <v>0</v>
      </c>
      <c r="AQ1758">
        <v>0.73499999999999999</v>
      </c>
      <c r="AR1758" s="39">
        <f t="shared" si="457"/>
        <v>0.26500000000000001</v>
      </c>
      <c r="AS1758" t="s">
        <v>98</v>
      </c>
      <c r="AT1758" s="39" t="s">
        <v>98</v>
      </c>
      <c r="AV1758" s="17"/>
      <c r="AW1758" t="s">
        <v>98</v>
      </c>
      <c r="AX1758" s="17" t="s">
        <v>98</v>
      </c>
      <c r="AY1758" s="17" t="s">
        <v>233</v>
      </c>
      <c r="BF1758" s="17"/>
      <c r="BI1758" s="17"/>
      <c r="BL1758" s="24">
        <v>40.700000000000003</v>
      </c>
      <c r="BM1758">
        <v>1</v>
      </c>
      <c r="BN1758">
        <v>0</v>
      </c>
      <c r="BO1758">
        <v>0</v>
      </c>
      <c r="BP1758">
        <v>0</v>
      </c>
      <c r="BQ1758">
        <v>0</v>
      </c>
      <c r="BR1758">
        <v>0</v>
      </c>
      <c r="BS1758">
        <v>0</v>
      </c>
      <c r="BT1758" s="17">
        <v>0</v>
      </c>
      <c r="BU1758">
        <v>0</v>
      </c>
      <c r="BV1758">
        <v>1</v>
      </c>
      <c r="BW1758">
        <v>0</v>
      </c>
      <c r="BX1758" s="17">
        <v>0</v>
      </c>
      <c r="BY1758">
        <v>0</v>
      </c>
      <c r="BZ1758">
        <v>0</v>
      </c>
      <c r="CA1758">
        <v>0</v>
      </c>
      <c r="CB1758">
        <v>0</v>
      </c>
      <c r="CC1758" s="17">
        <v>0</v>
      </c>
      <c r="CD1758">
        <v>0</v>
      </c>
      <c r="CE1758">
        <v>0</v>
      </c>
      <c r="CF1758">
        <v>1</v>
      </c>
      <c r="CG1758">
        <v>1</v>
      </c>
      <c r="CH1758">
        <v>1</v>
      </c>
      <c r="CI1758">
        <v>0</v>
      </c>
      <c r="CJ1758">
        <v>1</v>
      </c>
      <c r="CK1758">
        <v>1</v>
      </c>
      <c r="CL1758">
        <v>0</v>
      </c>
      <c r="CM1758">
        <v>0</v>
      </c>
      <c r="CN1758">
        <v>0</v>
      </c>
      <c r="CO1758" s="17">
        <v>0</v>
      </c>
      <c r="CZ1758" s="33" t="s">
        <v>85</v>
      </c>
    </row>
    <row r="1759" spans="1:104" x14ac:dyDescent="0.25">
      <c r="A1759">
        <v>1758</v>
      </c>
      <c r="B1759">
        <v>115</v>
      </c>
      <c r="C1759" s="24" t="s">
        <v>4347</v>
      </c>
      <c r="D1759" s="12">
        <v>5.6310172766642408</v>
      </c>
      <c r="E1759" s="13">
        <v>0.12285855876358343</v>
      </c>
      <c r="F1759" s="7">
        <v>45.833333333333336</v>
      </c>
      <c r="G1759" s="7">
        <f t="shared" si="453"/>
        <v>5.508158717900657</v>
      </c>
      <c r="H1759" s="15">
        <f t="shared" si="454"/>
        <v>5.7538758354278245</v>
      </c>
      <c r="I1759" s="11">
        <f t="shared" si="458"/>
        <v>0.12615797869420803</v>
      </c>
      <c r="J1759" s="32">
        <f t="shared" si="459"/>
        <v>2.7525377169645387E-3</v>
      </c>
      <c r="K1759" s="32">
        <f t="shared" si="460"/>
        <v>363.30110713352423</v>
      </c>
      <c r="L1759" s="8">
        <v>1</v>
      </c>
      <c r="M1759" s="9">
        <v>0</v>
      </c>
      <c r="N1759" s="8">
        <v>0</v>
      </c>
      <c r="O1759" s="9">
        <v>0</v>
      </c>
      <c r="P1759" s="9">
        <v>1</v>
      </c>
      <c r="Q1759" s="9">
        <v>0</v>
      </c>
      <c r="R1759" s="9">
        <v>0</v>
      </c>
      <c r="S1759" s="8">
        <v>129901</v>
      </c>
      <c r="T1759" s="9">
        <v>13</v>
      </c>
      <c r="U1759" s="9">
        <f t="shared" si="455"/>
        <v>129887</v>
      </c>
      <c r="V1759" s="9">
        <f t="shared" si="448"/>
        <v>12</v>
      </c>
      <c r="W1759" s="7">
        <f t="shared" si="456"/>
        <v>12.100000000000001</v>
      </c>
      <c r="X1759" s="7">
        <v>22.6</v>
      </c>
      <c r="Y1759" s="9">
        <v>0</v>
      </c>
      <c r="Z1759" s="9">
        <v>1</v>
      </c>
      <c r="AA1759" s="9">
        <v>1</v>
      </c>
      <c r="AB1759" s="9">
        <v>0</v>
      </c>
      <c r="AC1759" s="9">
        <v>0</v>
      </c>
      <c r="AD1759" s="29">
        <v>0</v>
      </c>
      <c r="AE1759" s="9">
        <v>0</v>
      </c>
      <c r="AF1759" s="9">
        <v>0</v>
      </c>
      <c r="AG1759" s="29">
        <v>1</v>
      </c>
      <c r="AH1759" s="9">
        <v>0</v>
      </c>
      <c r="AI1759" s="29">
        <v>1</v>
      </c>
      <c r="AJ1759" s="20">
        <v>1990</v>
      </c>
      <c r="AK1759" s="32">
        <v>0</v>
      </c>
      <c r="AL1759" s="32">
        <v>0</v>
      </c>
      <c r="AM1759" s="32">
        <v>0.6</v>
      </c>
      <c r="AN1759" s="42">
        <v>0.4</v>
      </c>
      <c r="AO1759" s="41">
        <v>1</v>
      </c>
      <c r="AP1759" s="17">
        <v>0</v>
      </c>
      <c r="AQ1759">
        <v>0.73499999999999999</v>
      </c>
      <c r="AR1759" s="39">
        <f t="shared" si="457"/>
        <v>0.26500000000000001</v>
      </c>
      <c r="AS1759" t="s">
        <v>98</v>
      </c>
      <c r="AT1759" s="39" t="s">
        <v>98</v>
      </c>
      <c r="AV1759" s="17"/>
      <c r="AW1759" t="s">
        <v>98</v>
      </c>
      <c r="AX1759" s="17" t="s">
        <v>98</v>
      </c>
      <c r="AY1759" s="17" t="s">
        <v>233</v>
      </c>
      <c r="BF1759" s="17"/>
      <c r="BI1759" s="17"/>
      <c r="BL1759" s="24">
        <v>40.700000000000003</v>
      </c>
      <c r="BM1759">
        <v>1</v>
      </c>
      <c r="BN1759">
        <v>0</v>
      </c>
      <c r="BO1759">
        <v>0</v>
      </c>
      <c r="BP1759">
        <v>0</v>
      </c>
      <c r="BQ1759">
        <v>0</v>
      </c>
      <c r="BR1759">
        <v>0</v>
      </c>
      <c r="BS1759">
        <v>0</v>
      </c>
      <c r="BT1759" s="17">
        <v>0</v>
      </c>
      <c r="BU1759">
        <v>0</v>
      </c>
      <c r="BV1759">
        <v>1</v>
      </c>
      <c r="BW1759">
        <v>0</v>
      </c>
      <c r="BX1759" s="17">
        <v>0</v>
      </c>
      <c r="BY1759">
        <v>0</v>
      </c>
      <c r="BZ1759">
        <v>0</v>
      </c>
      <c r="CA1759">
        <v>0</v>
      </c>
      <c r="CB1759">
        <v>0</v>
      </c>
      <c r="CC1759" s="17">
        <v>0</v>
      </c>
      <c r="CD1759">
        <v>0</v>
      </c>
      <c r="CE1759">
        <v>0</v>
      </c>
      <c r="CF1759">
        <v>1</v>
      </c>
      <c r="CG1759">
        <v>1</v>
      </c>
      <c r="CH1759">
        <v>1</v>
      </c>
      <c r="CI1759">
        <v>0</v>
      </c>
      <c r="CJ1759">
        <v>1</v>
      </c>
      <c r="CK1759">
        <v>1</v>
      </c>
      <c r="CL1759">
        <v>0</v>
      </c>
      <c r="CM1759">
        <v>0</v>
      </c>
      <c r="CN1759">
        <v>0</v>
      </c>
      <c r="CO1759" s="17">
        <v>0</v>
      </c>
      <c r="CZ1759" s="33" t="s">
        <v>85</v>
      </c>
    </row>
    <row r="1760" spans="1:104" x14ac:dyDescent="0.25">
      <c r="A1760">
        <v>1759</v>
      </c>
      <c r="B1760">
        <v>115</v>
      </c>
      <c r="C1760" s="24" t="s">
        <v>4347</v>
      </c>
      <c r="D1760" s="12">
        <v>4.4030650891055068</v>
      </c>
      <c r="E1760" s="13">
        <v>0.24461472717252816</v>
      </c>
      <c r="F1760" s="7">
        <v>18</v>
      </c>
      <c r="G1760" s="7">
        <f t="shared" si="453"/>
        <v>4.1584503619329789</v>
      </c>
      <c r="H1760" s="15">
        <f t="shared" si="454"/>
        <v>4.6476798162780346</v>
      </c>
      <c r="I1760" s="11">
        <f t="shared" si="458"/>
        <v>4.9882552463261703E-2</v>
      </c>
      <c r="J1760" s="32">
        <f t="shared" si="459"/>
        <v>2.77125291462565E-3</v>
      </c>
      <c r="K1760" s="32">
        <f t="shared" si="460"/>
        <v>360.84761326632048</v>
      </c>
      <c r="L1760" s="8">
        <v>1</v>
      </c>
      <c r="M1760" s="9">
        <v>0</v>
      </c>
      <c r="N1760" s="8">
        <v>0</v>
      </c>
      <c r="O1760" s="9">
        <v>0</v>
      </c>
      <c r="P1760" s="9">
        <v>1</v>
      </c>
      <c r="Q1760" s="9">
        <v>0</v>
      </c>
      <c r="R1760" s="9">
        <v>0</v>
      </c>
      <c r="S1760" s="8">
        <v>129901</v>
      </c>
      <c r="T1760" s="9">
        <v>13</v>
      </c>
      <c r="U1760" s="9">
        <f t="shared" si="455"/>
        <v>129887</v>
      </c>
      <c r="V1760" s="9">
        <f t="shared" si="448"/>
        <v>12</v>
      </c>
      <c r="W1760" s="7">
        <f t="shared" si="456"/>
        <v>12.100000000000001</v>
      </c>
      <c r="X1760" s="7">
        <v>22.6</v>
      </c>
      <c r="Y1760" s="9">
        <v>0</v>
      </c>
      <c r="Z1760" s="9">
        <v>1</v>
      </c>
      <c r="AA1760" s="9">
        <v>1</v>
      </c>
      <c r="AB1760" s="9">
        <v>0</v>
      </c>
      <c r="AC1760" s="9">
        <v>0</v>
      </c>
      <c r="AD1760" s="29">
        <v>0</v>
      </c>
      <c r="AE1760" s="9">
        <v>0</v>
      </c>
      <c r="AF1760" s="9">
        <v>0</v>
      </c>
      <c r="AG1760" s="29">
        <v>1</v>
      </c>
      <c r="AH1760" s="9">
        <v>0</v>
      </c>
      <c r="AI1760" s="29">
        <v>1</v>
      </c>
      <c r="AJ1760" s="20">
        <v>1990</v>
      </c>
      <c r="AK1760" s="32">
        <v>0</v>
      </c>
      <c r="AL1760" s="32">
        <v>0</v>
      </c>
      <c r="AM1760" s="32">
        <v>0.6</v>
      </c>
      <c r="AN1760" s="42">
        <v>0.4</v>
      </c>
      <c r="AO1760" s="41">
        <v>1</v>
      </c>
      <c r="AP1760" s="17">
        <v>0</v>
      </c>
      <c r="AQ1760">
        <v>0.73499999999999999</v>
      </c>
      <c r="AR1760" s="39">
        <f t="shared" si="457"/>
        <v>0.26500000000000001</v>
      </c>
      <c r="AS1760" t="s">
        <v>98</v>
      </c>
      <c r="AT1760" s="39" t="s">
        <v>98</v>
      </c>
      <c r="AV1760" s="17"/>
      <c r="AW1760" t="s">
        <v>98</v>
      </c>
      <c r="AX1760" s="17" t="s">
        <v>98</v>
      </c>
      <c r="AY1760" s="17" t="s">
        <v>233</v>
      </c>
      <c r="BF1760" s="17"/>
      <c r="BI1760" s="17"/>
      <c r="BL1760" s="24">
        <v>40.700000000000003</v>
      </c>
      <c r="BM1760">
        <v>1</v>
      </c>
      <c r="BN1760">
        <v>0</v>
      </c>
      <c r="BO1760">
        <v>0</v>
      </c>
      <c r="BP1760">
        <v>0</v>
      </c>
      <c r="BQ1760">
        <v>0</v>
      </c>
      <c r="BR1760">
        <v>0</v>
      </c>
      <c r="BS1760">
        <v>0</v>
      </c>
      <c r="BT1760" s="17">
        <v>0</v>
      </c>
      <c r="BU1760">
        <v>0</v>
      </c>
      <c r="BV1760">
        <v>1</v>
      </c>
      <c r="BW1760">
        <v>0</v>
      </c>
      <c r="BX1760" s="17">
        <v>0</v>
      </c>
      <c r="BY1760">
        <v>0</v>
      </c>
      <c r="BZ1760">
        <v>0</v>
      </c>
      <c r="CA1760">
        <v>0</v>
      </c>
      <c r="CB1760">
        <v>0</v>
      </c>
      <c r="CC1760" s="17">
        <v>0</v>
      </c>
      <c r="CD1760">
        <v>0</v>
      </c>
      <c r="CE1760">
        <v>0</v>
      </c>
      <c r="CF1760">
        <v>1</v>
      </c>
      <c r="CG1760">
        <v>1</v>
      </c>
      <c r="CH1760">
        <v>1</v>
      </c>
      <c r="CI1760">
        <v>0</v>
      </c>
      <c r="CJ1760">
        <v>1</v>
      </c>
      <c r="CK1760">
        <v>1</v>
      </c>
      <c r="CL1760">
        <v>0</v>
      </c>
      <c r="CM1760">
        <v>0</v>
      </c>
      <c r="CN1760">
        <v>0</v>
      </c>
      <c r="CO1760" s="17">
        <v>0</v>
      </c>
      <c r="CZ1760" s="33" t="s">
        <v>85</v>
      </c>
    </row>
    <row r="1761" spans="1:104" x14ac:dyDescent="0.25">
      <c r="A1761">
        <v>1760</v>
      </c>
      <c r="B1761">
        <v>115</v>
      </c>
      <c r="C1761" s="24" t="s">
        <v>4347</v>
      </c>
      <c r="D1761" s="12">
        <v>3.7801985653766579</v>
      </c>
      <c r="E1761" s="13">
        <v>0.14175744620162467</v>
      </c>
      <c r="F1761" s="7">
        <v>26.666666666666668</v>
      </c>
      <c r="G1761" s="7">
        <f t="shared" si="453"/>
        <v>3.6384411191750332</v>
      </c>
      <c r="H1761" s="15">
        <f t="shared" si="454"/>
        <v>3.9219560115782826</v>
      </c>
      <c r="I1761" s="11">
        <f t="shared" si="458"/>
        <v>7.3790471345345485E-2</v>
      </c>
      <c r="J1761" s="32">
        <f t="shared" si="459"/>
        <v>2.7671426754504553E-3</v>
      </c>
      <c r="K1761" s="32">
        <f t="shared" si="460"/>
        <v>361.38360658877588</v>
      </c>
      <c r="L1761" s="8">
        <v>1</v>
      </c>
      <c r="M1761" s="9">
        <v>0</v>
      </c>
      <c r="N1761" s="8">
        <v>0</v>
      </c>
      <c r="O1761" s="9">
        <v>0</v>
      </c>
      <c r="P1761" s="9">
        <v>1</v>
      </c>
      <c r="Q1761" s="9">
        <v>0</v>
      </c>
      <c r="R1761" s="9">
        <v>0</v>
      </c>
      <c r="S1761" s="8">
        <v>129901</v>
      </c>
      <c r="T1761" s="9">
        <v>13</v>
      </c>
      <c r="U1761" s="9">
        <f t="shared" si="455"/>
        <v>129887</v>
      </c>
      <c r="V1761" s="9">
        <f t="shared" si="448"/>
        <v>12</v>
      </c>
      <c r="W1761" s="7">
        <f t="shared" si="456"/>
        <v>12.100000000000001</v>
      </c>
      <c r="X1761" s="7">
        <v>22.6</v>
      </c>
      <c r="Y1761" s="9">
        <v>0</v>
      </c>
      <c r="Z1761" s="9">
        <v>1</v>
      </c>
      <c r="AA1761" s="9">
        <v>1</v>
      </c>
      <c r="AB1761" s="9">
        <v>0</v>
      </c>
      <c r="AC1761" s="9">
        <v>0</v>
      </c>
      <c r="AD1761" s="29">
        <v>0</v>
      </c>
      <c r="AE1761" s="9">
        <v>0</v>
      </c>
      <c r="AF1761" s="9">
        <v>0</v>
      </c>
      <c r="AG1761" s="29">
        <v>1</v>
      </c>
      <c r="AH1761" s="9">
        <v>0</v>
      </c>
      <c r="AI1761" s="29">
        <v>1</v>
      </c>
      <c r="AJ1761" s="20">
        <v>1990</v>
      </c>
      <c r="AK1761" s="32">
        <v>0</v>
      </c>
      <c r="AL1761" s="32">
        <v>0</v>
      </c>
      <c r="AM1761" s="32">
        <v>0.6</v>
      </c>
      <c r="AN1761" s="42">
        <v>0.4</v>
      </c>
      <c r="AO1761" s="41">
        <v>1</v>
      </c>
      <c r="AP1761" s="17">
        <v>0</v>
      </c>
      <c r="AQ1761">
        <v>0.73499999999999999</v>
      </c>
      <c r="AR1761" s="39">
        <f t="shared" si="457"/>
        <v>0.26500000000000001</v>
      </c>
      <c r="AS1761" t="s">
        <v>98</v>
      </c>
      <c r="AT1761" s="39" t="s">
        <v>98</v>
      </c>
      <c r="AV1761" s="17"/>
      <c r="AW1761" t="s">
        <v>98</v>
      </c>
      <c r="AX1761" s="17" t="s">
        <v>98</v>
      </c>
      <c r="AY1761" s="17" t="s">
        <v>233</v>
      </c>
      <c r="BF1761" s="17"/>
      <c r="BI1761" s="17"/>
      <c r="BL1761" s="24">
        <v>40.700000000000003</v>
      </c>
      <c r="BM1761">
        <v>1</v>
      </c>
      <c r="BN1761">
        <v>0</v>
      </c>
      <c r="BO1761">
        <v>0</v>
      </c>
      <c r="BP1761">
        <v>0</v>
      </c>
      <c r="BQ1761">
        <v>0</v>
      </c>
      <c r="BR1761">
        <v>0</v>
      </c>
      <c r="BS1761">
        <v>0</v>
      </c>
      <c r="BT1761" s="17">
        <v>0</v>
      </c>
      <c r="BU1761">
        <v>0</v>
      </c>
      <c r="BV1761">
        <v>1</v>
      </c>
      <c r="BW1761">
        <v>0</v>
      </c>
      <c r="BX1761" s="17">
        <v>0</v>
      </c>
      <c r="BY1761">
        <v>0</v>
      </c>
      <c r="BZ1761">
        <v>0</v>
      </c>
      <c r="CA1761">
        <v>0</v>
      </c>
      <c r="CB1761">
        <v>0</v>
      </c>
      <c r="CC1761" s="17">
        <v>0</v>
      </c>
      <c r="CD1761">
        <v>0</v>
      </c>
      <c r="CE1761">
        <v>0</v>
      </c>
      <c r="CF1761">
        <v>1</v>
      </c>
      <c r="CG1761">
        <v>1</v>
      </c>
      <c r="CH1761">
        <v>1</v>
      </c>
      <c r="CI1761">
        <v>0</v>
      </c>
      <c r="CJ1761">
        <v>1</v>
      </c>
      <c r="CK1761">
        <v>1</v>
      </c>
      <c r="CL1761">
        <v>0</v>
      </c>
      <c r="CM1761">
        <v>0</v>
      </c>
      <c r="CN1761">
        <v>0</v>
      </c>
      <c r="CO1761" s="17">
        <v>0</v>
      </c>
      <c r="CZ1761" s="33" t="s">
        <v>85</v>
      </c>
    </row>
    <row r="1762" spans="1:104" x14ac:dyDescent="0.25">
      <c r="A1762">
        <v>1761</v>
      </c>
      <c r="B1762">
        <v>115</v>
      </c>
      <c r="C1762" s="24" t="s">
        <v>4347</v>
      </c>
      <c r="D1762" s="12">
        <v>5.1289422372410298</v>
      </c>
      <c r="E1762" s="13">
        <v>0.11723296542265213</v>
      </c>
      <c r="F1762" s="7">
        <v>43.749999999999993</v>
      </c>
      <c r="G1762" s="7">
        <f t="shared" si="453"/>
        <v>5.0117092718183773</v>
      </c>
      <c r="H1762" s="15">
        <f t="shared" si="454"/>
        <v>5.2461752026636823</v>
      </c>
      <c r="I1762" s="11">
        <f t="shared" si="458"/>
        <v>0.12050875556100196</v>
      </c>
      <c r="J1762" s="32">
        <f t="shared" si="459"/>
        <v>2.754485841394331E-3</v>
      </c>
      <c r="K1762" s="32">
        <f t="shared" si="460"/>
        <v>363.04416053697929</v>
      </c>
      <c r="L1762" s="8">
        <v>1</v>
      </c>
      <c r="M1762" s="9">
        <v>0</v>
      </c>
      <c r="N1762" s="8">
        <v>0</v>
      </c>
      <c r="O1762" s="9">
        <v>0</v>
      </c>
      <c r="P1762" s="9">
        <v>1</v>
      </c>
      <c r="Q1762" s="9">
        <v>0</v>
      </c>
      <c r="R1762" s="9">
        <v>0</v>
      </c>
      <c r="S1762" s="8">
        <v>129901</v>
      </c>
      <c r="T1762" s="9">
        <v>13</v>
      </c>
      <c r="U1762" s="9">
        <f t="shared" si="455"/>
        <v>129887</v>
      </c>
      <c r="V1762" s="9">
        <f t="shared" si="448"/>
        <v>12</v>
      </c>
      <c r="W1762" s="7">
        <f t="shared" si="456"/>
        <v>12.100000000000001</v>
      </c>
      <c r="X1762" s="7">
        <v>22.6</v>
      </c>
      <c r="Y1762" s="9">
        <v>0</v>
      </c>
      <c r="Z1762" s="9">
        <v>1</v>
      </c>
      <c r="AA1762" s="9">
        <v>1</v>
      </c>
      <c r="AB1762" s="9">
        <v>0</v>
      </c>
      <c r="AC1762" s="9">
        <v>0</v>
      </c>
      <c r="AD1762" s="29">
        <v>0</v>
      </c>
      <c r="AE1762" s="9">
        <v>0</v>
      </c>
      <c r="AF1762" s="9">
        <v>0</v>
      </c>
      <c r="AG1762" s="29">
        <v>1</v>
      </c>
      <c r="AH1762" s="9">
        <v>0</v>
      </c>
      <c r="AI1762" s="29">
        <v>1</v>
      </c>
      <c r="AJ1762" s="20">
        <v>1990</v>
      </c>
      <c r="AK1762" s="32">
        <v>0</v>
      </c>
      <c r="AL1762" s="32">
        <v>0</v>
      </c>
      <c r="AM1762" s="32">
        <v>0.6</v>
      </c>
      <c r="AN1762" s="42">
        <v>0.4</v>
      </c>
      <c r="AO1762" s="41">
        <v>1</v>
      </c>
      <c r="AP1762" s="17">
        <v>0</v>
      </c>
      <c r="AQ1762">
        <v>0.73499999999999999</v>
      </c>
      <c r="AR1762" s="39">
        <f t="shared" si="457"/>
        <v>0.26500000000000001</v>
      </c>
      <c r="AS1762" t="s">
        <v>98</v>
      </c>
      <c r="AT1762" s="39" t="s">
        <v>98</v>
      </c>
      <c r="AV1762" s="17"/>
      <c r="AW1762" t="s">
        <v>98</v>
      </c>
      <c r="AX1762" s="17" t="s">
        <v>98</v>
      </c>
      <c r="AY1762" s="17" t="s">
        <v>233</v>
      </c>
      <c r="BF1762" s="17"/>
      <c r="BI1762" s="17"/>
      <c r="BL1762" s="24">
        <v>40.700000000000003</v>
      </c>
      <c r="BM1762">
        <v>1</v>
      </c>
      <c r="BN1762">
        <v>0</v>
      </c>
      <c r="BO1762">
        <v>0</v>
      </c>
      <c r="BP1762">
        <v>0</v>
      </c>
      <c r="BQ1762">
        <v>0</v>
      </c>
      <c r="BR1762">
        <v>0</v>
      </c>
      <c r="BS1762">
        <v>0</v>
      </c>
      <c r="BT1762" s="17">
        <v>0</v>
      </c>
      <c r="BU1762">
        <v>0</v>
      </c>
      <c r="BV1762">
        <v>1</v>
      </c>
      <c r="BW1762">
        <v>0</v>
      </c>
      <c r="BX1762" s="17">
        <v>0</v>
      </c>
      <c r="BY1762">
        <v>0</v>
      </c>
      <c r="BZ1762">
        <v>0</v>
      </c>
      <c r="CA1762">
        <v>0</v>
      </c>
      <c r="CB1762">
        <v>0</v>
      </c>
      <c r="CC1762" s="17">
        <v>0</v>
      </c>
      <c r="CD1762">
        <v>0</v>
      </c>
      <c r="CE1762">
        <v>0</v>
      </c>
      <c r="CF1762">
        <v>1</v>
      </c>
      <c r="CG1762">
        <v>1</v>
      </c>
      <c r="CH1762">
        <v>1</v>
      </c>
      <c r="CI1762">
        <v>0</v>
      </c>
      <c r="CJ1762">
        <v>1</v>
      </c>
      <c r="CK1762">
        <v>1</v>
      </c>
      <c r="CL1762">
        <v>0</v>
      </c>
      <c r="CM1762">
        <v>0</v>
      </c>
      <c r="CN1762">
        <v>0</v>
      </c>
      <c r="CO1762" s="17">
        <v>0</v>
      </c>
      <c r="CZ1762" s="33" t="s">
        <v>85</v>
      </c>
    </row>
    <row r="1763" spans="1:104" x14ac:dyDescent="0.25">
      <c r="A1763">
        <v>1762</v>
      </c>
      <c r="B1763">
        <v>115</v>
      </c>
      <c r="C1763" s="24" t="s">
        <v>4347</v>
      </c>
      <c r="D1763" s="12">
        <v>5.0225875934424291</v>
      </c>
      <c r="E1763" s="13">
        <v>0.12556468983606073</v>
      </c>
      <c r="F1763" s="7">
        <v>40</v>
      </c>
      <c r="G1763" s="7">
        <f t="shared" si="453"/>
        <v>4.8970229036063682</v>
      </c>
      <c r="H1763" s="15">
        <f t="shared" si="454"/>
        <v>5.1481522832784901</v>
      </c>
      <c r="I1763" s="11">
        <f t="shared" si="458"/>
        <v>0.11031093939469955</v>
      </c>
      <c r="J1763" s="32">
        <f t="shared" si="459"/>
        <v>2.7577734848674889E-3</v>
      </c>
      <c r="K1763" s="32">
        <f t="shared" si="460"/>
        <v>362.61136220477152</v>
      </c>
      <c r="L1763" s="8">
        <v>1</v>
      </c>
      <c r="M1763" s="9">
        <v>0</v>
      </c>
      <c r="N1763" s="8">
        <v>0</v>
      </c>
      <c r="O1763" s="9">
        <v>0</v>
      </c>
      <c r="P1763" s="9">
        <v>1</v>
      </c>
      <c r="Q1763" s="9">
        <v>0</v>
      </c>
      <c r="R1763" s="9">
        <v>0</v>
      </c>
      <c r="S1763" s="8">
        <v>129901</v>
      </c>
      <c r="T1763" s="9">
        <v>13</v>
      </c>
      <c r="U1763" s="9">
        <f t="shared" si="455"/>
        <v>129887</v>
      </c>
      <c r="V1763" s="9">
        <f t="shared" si="448"/>
        <v>12</v>
      </c>
      <c r="W1763" s="7">
        <f t="shared" si="456"/>
        <v>12.100000000000001</v>
      </c>
      <c r="X1763" s="7">
        <v>22.6</v>
      </c>
      <c r="Y1763" s="9">
        <v>0</v>
      </c>
      <c r="Z1763" s="9">
        <v>1</v>
      </c>
      <c r="AA1763" s="9">
        <v>1</v>
      </c>
      <c r="AB1763" s="9">
        <v>0</v>
      </c>
      <c r="AC1763" s="9">
        <v>0</v>
      </c>
      <c r="AD1763" s="29">
        <v>0</v>
      </c>
      <c r="AE1763" s="9">
        <v>0</v>
      </c>
      <c r="AF1763" s="9">
        <v>0</v>
      </c>
      <c r="AG1763" s="29">
        <v>1</v>
      </c>
      <c r="AH1763" s="9">
        <v>0</v>
      </c>
      <c r="AI1763" s="29">
        <v>1</v>
      </c>
      <c r="AJ1763" s="20">
        <v>1990</v>
      </c>
      <c r="AK1763" s="32">
        <v>0</v>
      </c>
      <c r="AL1763" s="32">
        <v>0</v>
      </c>
      <c r="AM1763" s="32">
        <v>0.6</v>
      </c>
      <c r="AN1763" s="42">
        <v>0.4</v>
      </c>
      <c r="AO1763" s="41">
        <v>1</v>
      </c>
      <c r="AP1763" s="17">
        <v>0</v>
      </c>
      <c r="AQ1763">
        <v>0.73499999999999999</v>
      </c>
      <c r="AR1763" s="39">
        <f t="shared" si="457"/>
        <v>0.26500000000000001</v>
      </c>
      <c r="AS1763" t="s">
        <v>98</v>
      </c>
      <c r="AT1763" s="39" t="s">
        <v>98</v>
      </c>
      <c r="AV1763" s="17"/>
      <c r="AW1763" t="s">
        <v>98</v>
      </c>
      <c r="AX1763" s="17" t="s">
        <v>98</v>
      </c>
      <c r="AY1763" s="17" t="s">
        <v>233</v>
      </c>
      <c r="BF1763" s="17"/>
      <c r="BI1763" s="17"/>
      <c r="BL1763" s="24">
        <v>40.700000000000003</v>
      </c>
      <c r="BM1763">
        <v>1</v>
      </c>
      <c r="BN1763">
        <v>0</v>
      </c>
      <c r="BO1763">
        <v>0</v>
      </c>
      <c r="BP1763">
        <v>0</v>
      </c>
      <c r="BQ1763">
        <v>0</v>
      </c>
      <c r="BR1763">
        <v>0</v>
      </c>
      <c r="BS1763">
        <v>0</v>
      </c>
      <c r="BT1763" s="17">
        <v>0</v>
      </c>
      <c r="BU1763">
        <v>0</v>
      </c>
      <c r="BV1763">
        <v>1</v>
      </c>
      <c r="BW1763">
        <v>0</v>
      </c>
      <c r="BX1763" s="17">
        <v>0</v>
      </c>
      <c r="BY1763">
        <v>0</v>
      </c>
      <c r="BZ1763">
        <v>0</v>
      </c>
      <c r="CA1763">
        <v>0</v>
      </c>
      <c r="CB1763">
        <v>0</v>
      </c>
      <c r="CC1763" s="17">
        <v>0</v>
      </c>
      <c r="CD1763">
        <v>0</v>
      </c>
      <c r="CE1763">
        <v>0</v>
      </c>
      <c r="CF1763">
        <v>1</v>
      </c>
      <c r="CG1763">
        <v>1</v>
      </c>
      <c r="CH1763">
        <v>1</v>
      </c>
      <c r="CI1763">
        <v>0</v>
      </c>
      <c r="CJ1763">
        <v>1</v>
      </c>
      <c r="CK1763">
        <v>1</v>
      </c>
      <c r="CL1763">
        <v>0</v>
      </c>
      <c r="CM1763">
        <v>0</v>
      </c>
      <c r="CN1763">
        <v>0</v>
      </c>
      <c r="CO1763" s="17">
        <v>0</v>
      </c>
      <c r="CZ1763" s="33" t="s">
        <v>85</v>
      </c>
    </row>
  </sheetData>
  <autoFilter ref="A1:CY1116" xr:uid="{00000000-0009-0000-0000-000000000000}"/>
  <conditionalFormatting sqref="A1:XFD2000">
    <cfRule type="containsBlanks" dxfId="608" priority="36">
      <formula>LEN(TRIM(A1))=0</formula>
    </cfRule>
    <cfRule type="expression" dxfId="607" priority="276">
      <formula>AND(NOT(ISBLANK($C1)),ISBLANK($C2))</formula>
    </cfRule>
    <cfRule type="expression" dxfId="606" priority="657">
      <formula>$C1&lt;&gt;$C2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4"/>
  <sheetViews>
    <sheetView workbookViewId="0">
      <pane ySplit="1" topLeftCell="A14" activePane="bottomLeft" state="frozen"/>
      <selection pane="bottomLeft" activeCell="E25" sqref="E25"/>
    </sheetView>
  </sheetViews>
  <sheetFormatPr defaultRowHeight="15" x14ac:dyDescent="0.25"/>
  <cols>
    <col min="1" max="1" width="19.7109375" customWidth="1"/>
    <col min="2" max="2" width="40" style="111" bestFit="1" customWidth="1"/>
    <col min="4" max="4" width="14.85546875" bestFit="1" customWidth="1"/>
    <col min="5" max="5" width="14.85546875" customWidth="1"/>
    <col min="6" max="6" width="17.5703125" style="41" bestFit="1" customWidth="1"/>
    <col min="7" max="7" width="13.85546875" style="41" bestFit="1" customWidth="1"/>
    <col min="9" max="9" width="9.140625" style="17"/>
    <col min="10" max="10" width="18" customWidth="1"/>
    <col min="12" max="12" width="15.140625" bestFit="1" customWidth="1"/>
    <col min="13" max="13" width="9.140625" style="41"/>
  </cols>
  <sheetData>
    <row r="1" spans="1:13" x14ac:dyDescent="0.25">
      <c r="A1" s="89" t="s">
        <v>322</v>
      </c>
      <c r="B1" s="110" t="s">
        <v>358</v>
      </c>
      <c r="C1" s="89" t="s">
        <v>331</v>
      </c>
      <c r="D1" s="89" t="s">
        <v>351</v>
      </c>
      <c r="E1" s="89" t="s">
        <v>3899</v>
      </c>
      <c r="F1" s="117" t="s">
        <v>354</v>
      </c>
      <c r="G1" s="170" t="s">
        <v>3892</v>
      </c>
      <c r="H1" s="171" t="s">
        <v>355</v>
      </c>
      <c r="I1" s="172" t="s">
        <v>356</v>
      </c>
      <c r="J1" s="88" t="s">
        <v>4064</v>
      </c>
      <c r="K1" s="88" t="s">
        <v>323</v>
      </c>
      <c r="L1" s="88" t="s">
        <v>975</v>
      </c>
      <c r="M1" s="173" t="s">
        <v>324</v>
      </c>
    </row>
    <row r="2" spans="1:13" x14ac:dyDescent="0.25">
      <c r="A2" s="27" t="s">
        <v>0</v>
      </c>
      <c r="B2" s="119" t="s">
        <v>361</v>
      </c>
      <c r="C2" t="s">
        <v>349</v>
      </c>
      <c r="D2">
        <v>1</v>
      </c>
      <c r="E2" t="s">
        <v>3900</v>
      </c>
      <c r="F2" s="41" t="b">
        <v>0</v>
      </c>
      <c r="G2" s="41" t="b">
        <v>0</v>
      </c>
      <c r="J2" t="b">
        <v>0</v>
      </c>
      <c r="K2" t="b">
        <v>0</v>
      </c>
      <c r="L2" t="b">
        <v>0</v>
      </c>
    </row>
    <row r="3" spans="1:13" x14ac:dyDescent="0.25">
      <c r="A3" s="27" t="s">
        <v>1</v>
      </c>
      <c r="B3" s="119" t="s">
        <v>359</v>
      </c>
      <c r="C3" t="s">
        <v>349</v>
      </c>
      <c r="D3">
        <v>2</v>
      </c>
      <c r="E3" t="s">
        <v>3900</v>
      </c>
      <c r="F3" s="41" t="b">
        <v>0</v>
      </c>
      <c r="G3" s="41" t="b">
        <v>0</v>
      </c>
      <c r="J3" t="b">
        <v>0</v>
      </c>
      <c r="K3" t="b">
        <v>0</v>
      </c>
      <c r="L3" t="b">
        <v>0</v>
      </c>
    </row>
    <row r="4" spans="1:13" x14ac:dyDescent="0.25">
      <c r="A4" s="27" t="s">
        <v>327</v>
      </c>
      <c r="B4" s="119" t="s">
        <v>360</v>
      </c>
      <c r="C4" t="s">
        <v>357</v>
      </c>
      <c r="D4">
        <v>3</v>
      </c>
      <c r="E4" t="s">
        <v>3900</v>
      </c>
      <c r="F4" s="41" t="b">
        <v>0</v>
      </c>
      <c r="G4" s="41" t="b">
        <v>0</v>
      </c>
      <c r="J4" t="b">
        <v>0</v>
      </c>
      <c r="K4" t="b">
        <v>0</v>
      </c>
      <c r="L4" t="b">
        <v>0</v>
      </c>
    </row>
    <row r="5" spans="1:13" x14ac:dyDescent="0.25">
      <c r="A5" s="118" t="s">
        <v>3887</v>
      </c>
      <c r="B5" s="112" t="s">
        <v>4070</v>
      </c>
      <c r="C5" t="s">
        <v>350</v>
      </c>
      <c r="D5">
        <v>4</v>
      </c>
      <c r="E5" t="s">
        <v>3900</v>
      </c>
      <c r="F5" s="41" t="b">
        <v>1</v>
      </c>
      <c r="G5" s="41" t="b">
        <v>0</v>
      </c>
      <c r="J5" t="b">
        <v>0</v>
      </c>
      <c r="K5" t="b">
        <v>0</v>
      </c>
      <c r="L5" t="b">
        <v>0</v>
      </c>
    </row>
    <row r="6" spans="1:13" x14ac:dyDescent="0.25">
      <c r="A6" s="27" t="s">
        <v>147</v>
      </c>
      <c r="B6" s="119" t="s">
        <v>362</v>
      </c>
      <c r="C6" t="s">
        <v>350</v>
      </c>
      <c r="D6">
        <v>5</v>
      </c>
      <c r="E6" t="s">
        <v>3900</v>
      </c>
      <c r="F6" s="41" t="b">
        <v>1</v>
      </c>
      <c r="G6" s="41" t="b">
        <v>0</v>
      </c>
      <c r="J6" t="b">
        <v>0</v>
      </c>
      <c r="K6" t="b">
        <v>0</v>
      </c>
      <c r="L6" t="b">
        <v>0</v>
      </c>
    </row>
    <row r="7" spans="1:13" x14ac:dyDescent="0.25">
      <c r="A7" s="27" t="s">
        <v>86</v>
      </c>
      <c r="B7" s="119" t="s">
        <v>445</v>
      </c>
      <c r="C7" t="s">
        <v>350</v>
      </c>
      <c r="D7">
        <v>6</v>
      </c>
      <c r="E7" t="s">
        <v>3900</v>
      </c>
      <c r="F7" s="41" t="b">
        <v>1</v>
      </c>
      <c r="G7" s="41" t="b">
        <v>1</v>
      </c>
      <c r="I7" s="17" t="s">
        <v>3902</v>
      </c>
      <c r="J7" t="b">
        <v>0</v>
      </c>
      <c r="K7" t="b">
        <v>0</v>
      </c>
      <c r="L7" t="b">
        <v>0</v>
      </c>
    </row>
    <row r="8" spans="1:13" x14ac:dyDescent="0.25">
      <c r="A8" s="27" t="s">
        <v>87</v>
      </c>
      <c r="B8" s="119" t="s">
        <v>4071</v>
      </c>
      <c r="C8" t="s">
        <v>350</v>
      </c>
      <c r="D8">
        <v>7</v>
      </c>
      <c r="E8" t="s">
        <v>3900</v>
      </c>
      <c r="F8" s="41" t="b">
        <v>0</v>
      </c>
      <c r="G8" s="41" t="b">
        <v>0</v>
      </c>
      <c r="J8" t="b">
        <v>0</v>
      </c>
      <c r="K8" t="b">
        <v>0</v>
      </c>
      <c r="L8" t="b">
        <v>0</v>
      </c>
    </row>
    <row r="9" spans="1:13" x14ac:dyDescent="0.25">
      <c r="A9" s="27" t="s">
        <v>88</v>
      </c>
      <c r="B9" s="119" t="s">
        <v>4072</v>
      </c>
      <c r="C9" t="s">
        <v>350</v>
      </c>
      <c r="D9">
        <v>7</v>
      </c>
      <c r="E9" t="s">
        <v>3900</v>
      </c>
      <c r="F9" s="41" t="b">
        <v>0</v>
      </c>
      <c r="G9" s="41" t="b">
        <v>0</v>
      </c>
      <c r="J9" t="b">
        <v>0</v>
      </c>
      <c r="K9" t="b">
        <v>0</v>
      </c>
      <c r="L9" t="b">
        <v>0</v>
      </c>
    </row>
    <row r="10" spans="1:13" x14ac:dyDescent="0.25">
      <c r="A10" s="118" t="s">
        <v>4067</v>
      </c>
      <c r="B10" s="112" t="s">
        <v>4073</v>
      </c>
      <c r="C10" t="s">
        <v>350</v>
      </c>
      <c r="D10">
        <v>8</v>
      </c>
      <c r="E10" t="s">
        <v>3900</v>
      </c>
      <c r="F10" s="41" t="b">
        <v>1</v>
      </c>
      <c r="G10" s="41" t="b">
        <v>0</v>
      </c>
      <c r="J10" t="b">
        <v>0</v>
      </c>
      <c r="K10" t="b">
        <v>0</v>
      </c>
      <c r="L10" t="b">
        <v>0</v>
      </c>
    </row>
    <row r="11" spans="1:13" x14ac:dyDescent="0.25">
      <c r="A11" s="27" t="s">
        <v>4068</v>
      </c>
      <c r="B11" s="119" t="s">
        <v>4074</v>
      </c>
      <c r="C11" t="s">
        <v>350</v>
      </c>
      <c r="D11">
        <v>9</v>
      </c>
      <c r="E11" t="s">
        <v>3900</v>
      </c>
      <c r="F11" s="41" t="b">
        <v>0</v>
      </c>
      <c r="G11" s="41" t="b">
        <v>0</v>
      </c>
      <c r="J11" t="b">
        <v>0</v>
      </c>
      <c r="K11" t="b">
        <v>0</v>
      </c>
      <c r="L11" t="b">
        <v>0</v>
      </c>
    </row>
    <row r="12" spans="1:13" x14ac:dyDescent="0.25">
      <c r="A12" s="27" t="s">
        <v>4069</v>
      </c>
      <c r="B12" s="119" t="s">
        <v>3911</v>
      </c>
      <c r="C12" t="s">
        <v>350</v>
      </c>
      <c r="D12">
        <v>9</v>
      </c>
      <c r="E12" t="s">
        <v>3900</v>
      </c>
      <c r="F12" s="41" t="b">
        <v>1</v>
      </c>
      <c r="G12" s="41" t="b">
        <v>0</v>
      </c>
      <c r="J12" t="b">
        <v>0</v>
      </c>
      <c r="K12" t="b">
        <v>0</v>
      </c>
      <c r="L12" t="b">
        <v>0</v>
      </c>
    </row>
    <row r="13" spans="1:13" x14ac:dyDescent="0.25">
      <c r="A13" s="6" t="s">
        <v>43</v>
      </c>
      <c r="B13" s="113" t="s">
        <v>363</v>
      </c>
      <c r="C13" t="s">
        <v>332</v>
      </c>
      <c r="D13">
        <v>11</v>
      </c>
      <c r="E13" t="s">
        <v>3900</v>
      </c>
      <c r="F13" s="41" t="b">
        <v>1</v>
      </c>
      <c r="G13" s="41" t="b">
        <v>1</v>
      </c>
      <c r="H13">
        <v>1</v>
      </c>
      <c r="J13" t="b">
        <v>1</v>
      </c>
      <c r="K13" t="b">
        <v>1</v>
      </c>
      <c r="L13" t="b">
        <v>0</v>
      </c>
    </row>
    <row r="14" spans="1:13" x14ac:dyDescent="0.25">
      <c r="A14" s="6" t="s">
        <v>44</v>
      </c>
      <c r="B14" s="113" t="s">
        <v>364</v>
      </c>
      <c r="C14" t="s">
        <v>332</v>
      </c>
      <c r="D14">
        <v>11</v>
      </c>
      <c r="E14" t="s">
        <v>3900</v>
      </c>
      <c r="F14" s="41" t="b">
        <v>1</v>
      </c>
      <c r="G14" s="41" t="b">
        <v>1</v>
      </c>
      <c r="H14">
        <v>1</v>
      </c>
      <c r="J14" t="b">
        <v>0</v>
      </c>
      <c r="K14" t="b">
        <v>0</v>
      </c>
      <c r="L14" t="b">
        <v>0</v>
      </c>
    </row>
    <row r="15" spans="1:13" x14ac:dyDescent="0.25">
      <c r="A15" s="6" t="s">
        <v>41</v>
      </c>
      <c r="B15" s="113" t="s">
        <v>365</v>
      </c>
      <c r="C15" t="s">
        <v>332</v>
      </c>
      <c r="D15">
        <v>12</v>
      </c>
      <c r="E15" t="s">
        <v>3900</v>
      </c>
      <c r="F15" s="41" t="b">
        <v>1</v>
      </c>
      <c r="G15" s="41" t="b">
        <v>1</v>
      </c>
      <c r="H15">
        <v>1</v>
      </c>
      <c r="J15" t="b">
        <v>1</v>
      </c>
      <c r="K15" t="b">
        <v>1</v>
      </c>
      <c r="L15" t="b">
        <v>0</v>
      </c>
    </row>
    <row r="16" spans="1:13" x14ac:dyDescent="0.25">
      <c r="A16" s="6" t="s">
        <v>45</v>
      </c>
      <c r="B16" s="113" t="s">
        <v>366</v>
      </c>
      <c r="C16" t="s">
        <v>332</v>
      </c>
      <c r="D16">
        <v>12</v>
      </c>
      <c r="E16" t="s">
        <v>3900</v>
      </c>
      <c r="F16" s="41" t="b">
        <v>1</v>
      </c>
      <c r="G16" s="41" t="b">
        <v>1</v>
      </c>
      <c r="H16">
        <v>1</v>
      </c>
      <c r="J16" t="b">
        <v>1</v>
      </c>
      <c r="K16" t="b">
        <v>1</v>
      </c>
      <c r="L16" t="b">
        <v>0</v>
      </c>
    </row>
    <row r="17" spans="1:12" x14ac:dyDescent="0.25">
      <c r="A17" s="6" t="s">
        <v>40</v>
      </c>
      <c r="B17" s="113" t="s">
        <v>367</v>
      </c>
      <c r="C17" t="s">
        <v>332</v>
      </c>
      <c r="D17">
        <v>12</v>
      </c>
      <c r="E17" t="s">
        <v>3900</v>
      </c>
      <c r="F17" s="41" t="b">
        <v>1</v>
      </c>
      <c r="G17" s="41" t="b">
        <v>1</v>
      </c>
      <c r="H17">
        <v>1</v>
      </c>
      <c r="J17" t="b">
        <v>1</v>
      </c>
      <c r="K17" t="b">
        <v>1</v>
      </c>
      <c r="L17" t="b">
        <v>0</v>
      </c>
    </row>
    <row r="18" spans="1:12" x14ac:dyDescent="0.25">
      <c r="A18" s="6" t="s">
        <v>42</v>
      </c>
      <c r="B18" s="113" t="s">
        <v>368</v>
      </c>
      <c r="C18" t="s">
        <v>332</v>
      </c>
      <c r="D18">
        <v>12</v>
      </c>
      <c r="E18" t="s">
        <v>3900</v>
      </c>
      <c r="F18" s="41" t="b">
        <v>1</v>
      </c>
      <c r="G18" s="41" t="b">
        <v>1</v>
      </c>
      <c r="H18">
        <v>1</v>
      </c>
      <c r="J18" t="b">
        <v>1</v>
      </c>
      <c r="K18" t="b">
        <v>1</v>
      </c>
      <c r="L18" t="b">
        <v>0</v>
      </c>
    </row>
    <row r="19" spans="1:12" x14ac:dyDescent="0.25">
      <c r="A19" s="6" t="s">
        <v>276</v>
      </c>
      <c r="B19" s="113" t="s">
        <v>369</v>
      </c>
      <c r="C19" t="s">
        <v>332</v>
      </c>
      <c r="D19">
        <v>12</v>
      </c>
      <c r="E19" t="s">
        <v>3900</v>
      </c>
      <c r="F19" s="41" t="b">
        <v>1</v>
      </c>
      <c r="G19" s="41" t="b">
        <v>1</v>
      </c>
      <c r="H19">
        <v>1</v>
      </c>
      <c r="J19" t="b">
        <v>0</v>
      </c>
      <c r="K19" t="b">
        <v>0</v>
      </c>
      <c r="L19" t="b">
        <v>0</v>
      </c>
    </row>
    <row r="20" spans="1:12" x14ac:dyDescent="0.25">
      <c r="A20" s="6" t="s">
        <v>90</v>
      </c>
      <c r="B20" s="113" t="s">
        <v>370</v>
      </c>
      <c r="C20" t="s">
        <v>349</v>
      </c>
      <c r="D20">
        <v>13</v>
      </c>
      <c r="E20" t="s">
        <v>3900</v>
      </c>
      <c r="F20" s="41" t="b">
        <v>1</v>
      </c>
      <c r="G20" s="41" t="b">
        <v>1</v>
      </c>
      <c r="I20" s="17" t="s">
        <v>3902</v>
      </c>
      <c r="J20" t="b">
        <v>0</v>
      </c>
      <c r="K20" t="b">
        <v>0</v>
      </c>
      <c r="L20" t="b">
        <v>0</v>
      </c>
    </row>
    <row r="21" spans="1:12" x14ac:dyDescent="0.25">
      <c r="A21" s="6" t="s">
        <v>91</v>
      </c>
      <c r="B21" s="113" t="s">
        <v>371</v>
      </c>
      <c r="C21" t="s">
        <v>349</v>
      </c>
      <c r="D21">
        <v>13</v>
      </c>
      <c r="E21" t="s">
        <v>3900</v>
      </c>
      <c r="F21" s="41" t="b">
        <v>0</v>
      </c>
      <c r="G21" s="41" t="b">
        <v>0</v>
      </c>
      <c r="J21" t="b">
        <v>0</v>
      </c>
      <c r="K21" t="b">
        <v>0</v>
      </c>
      <c r="L21" t="b">
        <v>0</v>
      </c>
    </row>
    <row r="22" spans="1:12" x14ac:dyDescent="0.25">
      <c r="A22" s="6" t="s">
        <v>89</v>
      </c>
      <c r="B22" s="113" t="s">
        <v>372</v>
      </c>
      <c r="C22" t="s">
        <v>349</v>
      </c>
      <c r="D22">
        <v>13</v>
      </c>
      <c r="E22" t="s">
        <v>3900</v>
      </c>
      <c r="F22" s="41" t="b">
        <v>0</v>
      </c>
      <c r="G22" s="41" t="b">
        <v>0</v>
      </c>
      <c r="J22" t="b">
        <v>0</v>
      </c>
      <c r="K22" t="b">
        <v>0</v>
      </c>
      <c r="L22" t="b">
        <v>0</v>
      </c>
    </row>
    <row r="23" spans="1:12" x14ac:dyDescent="0.25">
      <c r="A23" s="2" t="s">
        <v>137</v>
      </c>
      <c r="B23" s="114" t="s">
        <v>373</v>
      </c>
      <c r="C23" t="s">
        <v>349</v>
      </c>
      <c r="D23">
        <v>14</v>
      </c>
      <c r="E23" t="s">
        <v>3900</v>
      </c>
      <c r="F23" s="41" t="b">
        <v>1</v>
      </c>
      <c r="G23" s="41" t="b">
        <v>1</v>
      </c>
      <c r="I23" s="17" t="s">
        <v>3902</v>
      </c>
      <c r="J23" t="b">
        <v>1</v>
      </c>
      <c r="K23" t="b">
        <v>1</v>
      </c>
      <c r="L23" t="b">
        <v>1</v>
      </c>
    </row>
    <row r="24" spans="1:12" x14ac:dyDescent="0.25">
      <c r="A24" s="2" t="s">
        <v>31</v>
      </c>
      <c r="B24" s="114" t="s">
        <v>374</v>
      </c>
      <c r="C24" t="s">
        <v>350</v>
      </c>
      <c r="D24">
        <v>15</v>
      </c>
      <c r="E24" t="s">
        <v>3902</v>
      </c>
      <c r="F24" s="41" t="b">
        <v>1</v>
      </c>
      <c r="G24" s="41" t="b">
        <v>1</v>
      </c>
      <c r="I24" s="17" t="s">
        <v>3902</v>
      </c>
      <c r="J24" t="b">
        <v>1</v>
      </c>
      <c r="K24" t="b">
        <v>1</v>
      </c>
      <c r="L24" t="b">
        <v>0</v>
      </c>
    </row>
    <row r="25" spans="1:12" x14ac:dyDescent="0.25">
      <c r="A25" s="2" t="s">
        <v>46</v>
      </c>
      <c r="B25" s="114" t="s">
        <v>375</v>
      </c>
      <c r="C25" t="s">
        <v>350</v>
      </c>
      <c r="D25">
        <v>16</v>
      </c>
      <c r="E25" t="s">
        <v>3902</v>
      </c>
      <c r="F25" s="41" t="b">
        <v>1</v>
      </c>
      <c r="G25" s="41" t="b">
        <v>1</v>
      </c>
      <c r="I25" s="17" t="s">
        <v>3902</v>
      </c>
      <c r="J25" t="b">
        <v>1</v>
      </c>
      <c r="K25" t="b">
        <v>1</v>
      </c>
      <c r="L25" t="b">
        <v>0</v>
      </c>
    </row>
    <row r="26" spans="1:12" x14ac:dyDescent="0.25">
      <c r="A26" s="2" t="s">
        <v>193</v>
      </c>
      <c r="B26" s="114" t="s">
        <v>376</v>
      </c>
      <c r="C26" t="s">
        <v>332</v>
      </c>
      <c r="D26">
        <v>17</v>
      </c>
      <c r="E26" t="s">
        <v>3900</v>
      </c>
      <c r="F26" s="41" t="b">
        <v>1</v>
      </c>
      <c r="G26" s="41" t="b">
        <v>1</v>
      </c>
      <c r="H26">
        <v>1</v>
      </c>
      <c r="J26" t="b">
        <v>1</v>
      </c>
      <c r="K26" t="b">
        <v>1</v>
      </c>
      <c r="L26" t="b">
        <v>0</v>
      </c>
    </row>
    <row r="27" spans="1:12" x14ac:dyDescent="0.25">
      <c r="A27" s="2" t="s">
        <v>194</v>
      </c>
      <c r="B27" s="114" t="s">
        <v>377</v>
      </c>
      <c r="C27" t="s">
        <v>332</v>
      </c>
      <c r="D27">
        <v>17</v>
      </c>
      <c r="E27" t="s">
        <v>3900</v>
      </c>
      <c r="F27" s="41" t="b">
        <v>1</v>
      </c>
      <c r="G27" s="41" t="b">
        <v>1</v>
      </c>
      <c r="H27">
        <v>1</v>
      </c>
      <c r="J27" t="b">
        <v>0</v>
      </c>
      <c r="K27" t="b">
        <v>0</v>
      </c>
      <c r="L27" t="b">
        <v>0</v>
      </c>
    </row>
    <row r="28" spans="1:12" x14ac:dyDescent="0.25">
      <c r="A28" s="2" t="s">
        <v>120</v>
      </c>
      <c r="B28" s="114" t="s">
        <v>379</v>
      </c>
      <c r="C28" t="s">
        <v>332</v>
      </c>
      <c r="D28">
        <v>18</v>
      </c>
      <c r="E28" t="s">
        <v>3900</v>
      </c>
      <c r="F28" s="41" t="b">
        <v>1</v>
      </c>
      <c r="G28" s="41" t="b">
        <v>1</v>
      </c>
      <c r="H28">
        <v>1</v>
      </c>
      <c r="J28" t="b">
        <v>1</v>
      </c>
      <c r="K28" t="b">
        <v>1</v>
      </c>
      <c r="L28" t="b">
        <v>0</v>
      </c>
    </row>
    <row r="29" spans="1:12" x14ac:dyDescent="0.25">
      <c r="A29" s="2" t="s">
        <v>135</v>
      </c>
      <c r="B29" s="114" t="s">
        <v>380</v>
      </c>
      <c r="C29" t="s">
        <v>332</v>
      </c>
      <c r="D29">
        <v>18</v>
      </c>
      <c r="E29" t="s">
        <v>3900</v>
      </c>
      <c r="F29" s="41" t="b">
        <v>1</v>
      </c>
      <c r="G29" s="41" t="b">
        <v>1</v>
      </c>
      <c r="H29">
        <v>1</v>
      </c>
      <c r="J29" t="b">
        <v>1</v>
      </c>
      <c r="K29" t="b">
        <v>1</v>
      </c>
      <c r="L29" t="b">
        <v>0</v>
      </c>
    </row>
    <row r="30" spans="1:12" x14ac:dyDescent="0.25">
      <c r="A30" s="2" t="s">
        <v>130</v>
      </c>
      <c r="B30" s="114" t="s">
        <v>381</v>
      </c>
      <c r="C30" t="s">
        <v>332</v>
      </c>
      <c r="D30">
        <v>18</v>
      </c>
      <c r="E30" t="s">
        <v>3900</v>
      </c>
      <c r="F30" s="41" t="b">
        <v>1</v>
      </c>
      <c r="G30" s="41" t="b">
        <v>1</v>
      </c>
      <c r="H30">
        <v>1</v>
      </c>
      <c r="J30" t="b">
        <v>1</v>
      </c>
      <c r="K30" t="b">
        <v>1</v>
      </c>
      <c r="L30" t="b">
        <v>0</v>
      </c>
    </row>
    <row r="31" spans="1:12" x14ac:dyDescent="0.25">
      <c r="A31" s="2" t="s">
        <v>121</v>
      </c>
      <c r="B31" s="114" t="s">
        <v>378</v>
      </c>
      <c r="C31" t="s">
        <v>332</v>
      </c>
      <c r="D31">
        <v>18</v>
      </c>
      <c r="E31" t="s">
        <v>3900</v>
      </c>
      <c r="F31" s="41" t="b">
        <v>1</v>
      </c>
      <c r="G31" s="41" t="b">
        <v>1</v>
      </c>
      <c r="H31">
        <v>1</v>
      </c>
      <c r="J31" t="b">
        <v>0</v>
      </c>
      <c r="K31" t="b">
        <v>0</v>
      </c>
      <c r="L31" t="b">
        <v>0</v>
      </c>
    </row>
    <row r="32" spans="1:12" x14ac:dyDescent="0.25">
      <c r="A32" s="2" t="s">
        <v>47</v>
      </c>
      <c r="B32" s="114" t="s">
        <v>382</v>
      </c>
      <c r="C32" t="s">
        <v>332</v>
      </c>
      <c r="D32">
        <v>19</v>
      </c>
      <c r="E32" t="s">
        <v>3900</v>
      </c>
      <c r="F32" s="41" t="b">
        <v>1</v>
      </c>
      <c r="G32" s="41" t="b">
        <v>1</v>
      </c>
      <c r="H32">
        <v>1</v>
      </c>
      <c r="J32" t="b">
        <v>1</v>
      </c>
      <c r="K32" t="b">
        <v>1</v>
      </c>
      <c r="L32" t="b">
        <v>0</v>
      </c>
    </row>
    <row r="33" spans="1:12" x14ac:dyDescent="0.25">
      <c r="A33" s="2" t="s">
        <v>48</v>
      </c>
      <c r="B33" s="114" t="s">
        <v>383</v>
      </c>
      <c r="C33" t="s">
        <v>332</v>
      </c>
      <c r="D33">
        <v>19</v>
      </c>
      <c r="E33" t="s">
        <v>3900</v>
      </c>
      <c r="F33" s="41" t="b">
        <v>1</v>
      </c>
      <c r="G33" s="41" t="b">
        <v>1</v>
      </c>
      <c r="H33">
        <v>1</v>
      </c>
      <c r="J33" t="b">
        <v>1</v>
      </c>
      <c r="K33" t="b">
        <v>1</v>
      </c>
      <c r="L33" t="b">
        <v>0</v>
      </c>
    </row>
    <row r="34" spans="1:12" x14ac:dyDescent="0.25">
      <c r="A34" s="2" t="s">
        <v>49</v>
      </c>
      <c r="B34" s="114" t="s">
        <v>384</v>
      </c>
      <c r="C34" t="s">
        <v>332</v>
      </c>
      <c r="D34">
        <v>19</v>
      </c>
      <c r="E34" t="s">
        <v>3900</v>
      </c>
      <c r="F34" s="41" t="b">
        <v>1</v>
      </c>
      <c r="G34" s="41" t="b">
        <v>1</v>
      </c>
      <c r="H34">
        <v>1</v>
      </c>
      <c r="J34" t="b">
        <v>0</v>
      </c>
      <c r="K34" t="b">
        <v>0</v>
      </c>
      <c r="L34" t="b">
        <v>0</v>
      </c>
    </row>
    <row r="35" spans="1:12" x14ac:dyDescent="0.25">
      <c r="A35" s="2" t="s">
        <v>50</v>
      </c>
      <c r="B35" s="114" t="s">
        <v>385</v>
      </c>
      <c r="C35" t="s">
        <v>332</v>
      </c>
      <c r="D35">
        <v>20</v>
      </c>
      <c r="E35" t="s">
        <v>3900</v>
      </c>
      <c r="F35" s="41" t="b">
        <v>1</v>
      </c>
      <c r="G35" s="41" t="b">
        <v>1</v>
      </c>
      <c r="H35">
        <v>1</v>
      </c>
      <c r="J35" t="b">
        <v>1</v>
      </c>
      <c r="K35" t="b">
        <v>1</v>
      </c>
      <c r="L35" t="b">
        <v>0</v>
      </c>
    </row>
    <row r="36" spans="1:12" x14ac:dyDescent="0.25">
      <c r="A36" s="2" t="s">
        <v>51</v>
      </c>
      <c r="B36" s="114" t="s">
        <v>386</v>
      </c>
      <c r="C36" t="s">
        <v>332</v>
      </c>
      <c r="D36">
        <v>20</v>
      </c>
      <c r="E36" t="s">
        <v>3900</v>
      </c>
      <c r="F36" s="41" t="b">
        <v>1</v>
      </c>
      <c r="G36" s="41" t="b">
        <v>1</v>
      </c>
      <c r="H36">
        <v>1</v>
      </c>
      <c r="J36" t="b">
        <v>0</v>
      </c>
      <c r="K36" t="b">
        <v>0</v>
      </c>
      <c r="L36" t="b">
        <v>0</v>
      </c>
    </row>
    <row r="37" spans="1:12" x14ac:dyDescent="0.25">
      <c r="A37" s="2" t="s">
        <v>64</v>
      </c>
      <c r="B37" s="114" t="s">
        <v>4075</v>
      </c>
      <c r="C37" t="s">
        <v>349</v>
      </c>
      <c r="D37">
        <v>21</v>
      </c>
      <c r="E37" t="s">
        <v>3902</v>
      </c>
      <c r="F37" s="41" t="b">
        <v>1</v>
      </c>
      <c r="G37" s="41" t="b">
        <v>1</v>
      </c>
      <c r="I37" s="17" t="s">
        <v>3902</v>
      </c>
      <c r="J37" t="b">
        <v>1</v>
      </c>
      <c r="K37" t="b">
        <v>1</v>
      </c>
      <c r="L37" t="b">
        <v>1</v>
      </c>
    </row>
    <row r="38" spans="1:12" x14ac:dyDescent="0.25">
      <c r="A38" s="37" t="s">
        <v>103</v>
      </c>
      <c r="B38" s="120" t="s">
        <v>387</v>
      </c>
      <c r="C38" t="s">
        <v>352</v>
      </c>
      <c r="D38">
        <v>22</v>
      </c>
      <c r="E38" t="s">
        <v>3901</v>
      </c>
      <c r="F38" s="41" t="b">
        <v>1</v>
      </c>
      <c r="G38" s="41" t="b">
        <v>0</v>
      </c>
      <c r="J38" t="b">
        <v>0</v>
      </c>
      <c r="K38" t="b">
        <v>0</v>
      </c>
      <c r="L38" t="b">
        <v>0</v>
      </c>
    </row>
    <row r="39" spans="1:12" x14ac:dyDescent="0.25">
      <c r="A39" s="37" t="s">
        <v>99</v>
      </c>
      <c r="B39" s="120" t="s">
        <v>388</v>
      </c>
      <c r="C39" t="s">
        <v>352</v>
      </c>
      <c r="D39">
        <v>22</v>
      </c>
      <c r="E39" t="s">
        <v>3901</v>
      </c>
      <c r="F39" s="41" t="b">
        <v>1</v>
      </c>
      <c r="G39" s="41" t="b">
        <v>0</v>
      </c>
      <c r="J39" t="b">
        <v>1</v>
      </c>
      <c r="K39" t="b">
        <v>1</v>
      </c>
      <c r="L39" t="b">
        <v>0</v>
      </c>
    </row>
    <row r="40" spans="1:12" x14ac:dyDescent="0.25">
      <c r="A40" s="37" t="s">
        <v>100</v>
      </c>
      <c r="B40" s="120" t="s">
        <v>389</v>
      </c>
      <c r="C40" t="s">
        <v>352</v>
      </c>
      <c r="D40">
        <v>22</v>
      </c>
      <c r="E40" t="s">
        <v>3901</v>
      </c>
      <c r="F40" s="41" t="b">
        <v>1</v>
      </c>
      <c r="G40" s="41" t="b">
        <v>0</v>
      </c>
      <c r="J40" t="b">
        <v>1</v>
      </c>
      <c r="K40" t="b">
        <v>1</v>
      </c>
      <c r="L40" t="b">
        <v>0</v>
      </c>
    </row>
    <row r="41" spans="1:12" x14ac:dyDescent="0.25">
      <c r="A41" s="37" t="s">
        <v>101</v>
      </c>
      <c r="B41" s="120" t="s">
        <v>390</v>
      </c>
      <c r="C41" t="s">
        <v>352</v>
      </c>
      <c r="D41">
        <v>22</v>
      </c>
      <c r="E41" t="s">
        <v>3901</v>
      </c>
      <c r="F41" s="41" t="b">
        <v>1</v>
      </c>
      <c r="G41" s="41" t="b">
        <v>1</v>
      </c>
      <c r="I41" s="17">
        <v>0.5</v>
      </c>
      <c r="J41" t="b">
        <v>1</v>
      </c>
      <c r="K41" t="b">
        <v>1</v>
      </c>
      <c r="L41" t="b">
        <v>0</v>
      </c>
    </row>
    <row r="42" spans="1:12" x14ac:dyDescent="0.25">
      <c r="A42" s="37" t="s">
        <v>93</v>
      </c>
      <c r="B42" s="120" t="s">
        <v>391</v>
      </c>
      <c r="C42" t="s">
        <v>352</v>
      </c>
      <c r="D42">
        <v>24</v>
      </c>
      <c r="E42" t="s">
        <v>3901</v>
      </c>
      <c r="F42" s="41" t="b">
        <v>1</v>
      </c>
      <c r="G42" s="41" t="b">
        <v>1</v>
      </c>
      <c r="I42" s="17">
        <v>0.5</v>
      </c>
      <c r="J42" t="b">
        <v>1</v>
      </c>
      <c r="K42" t="b">
        <v>1</v>
      </c>
      <c r="L42" t="b">
        <v>0</v>
      </c>
    </row>
    <row r="43" spans="1:12" x14ac:dyDescent="0.25">
      <c r="A43" s="37" t="s">
        <v>92</v>
      </c>
      <c r="B43" s="120" t="s">
        <v>392</v>
      </c>
      <c r="C43" t="s">
        <v>352</v>
      </c>
      <c r="D43">
        <v>24</v>
      </c>
      <c r="E43" t="s">
        <v>3901</v>
      </c>
      <c r="F43" s="41" t="b">
        <v>1</v>
      </c>
      <c r="G43" s="41" t="b">
        <v>0</v>
      </c>
      <c r="J43" t="b">
        <v>0</v>
      </c>
      <c r="K43" t="b">
        <v>0</v>
      </c>
      <c r="L43" t="b">
        <v>0</v>
      </c>
    </row>
    <row r="44" spans="1:12" x14ac:dyDescent="0.25">
      <c r="A44" s="37" t="s">
        <v>32</v>
      </c>
      <c r="B44" s="120" t="s">
        <v>393</v>
      </c>
      <c r="C44" t="s">
        <v>352</v>
      </c>
      <c r="D44">
        <v>25</v>
      </c>
      <c r="E44" t="s">
        <v>3901</v>
      </c>
      <c r="F44" s="41" t="b">
        <v>1</v>
      </c>
      <c r="G44" s="41" t="b">
        <v>1</v>
      </c>
      <c r="I44" s="17">
        <v>0.5</v>
      </c>
      <c r="J44" t="b">
        <v>1</v>
      </c>
      <c r="K44" t="b">
        <v>1</v>
      </c>
      <c r="L44" t="b">
        <v>0</v>
      </c>
    </row>
    <row r="45" spans="1:12" x14ac:dyDescent="0.25">
      <c r="A45" s="37" t="s">
        <v>33</v>
      </c>
      <c r="B45" s="120" t="s">
        <v>394</v>
      </c>
      <c r="C45" t="s">
        <v>352</v>
      </c>
      <c r="D45">
        <v>25</v>
      </c>
      <c r="E45" t="s">
        <v>3901</v>
      </c>
      <c r="F45" s="41" t="b">
        <v>1</v>
      </c>
      <c r="G45" s="41" t="b">
        <v>0</v>
      </c>
      <c r="J45" t="b">
        <v>0</v>
      </c>
      <c r="K45" t="b">
        <v>0</v>
      </c>
      <c r="L45" t="b">
        <v>0</v>
      </c>
    </row>
    <row r="46" spans="1:12" x14ac:dyDescent="0.25">
      <c r="A46" s="37" t="s">
        <v>34</v>
      </c>
      <c r="B46" s="120" t="s">
        <v>395</v>
      </c>
      <c r="C46" t="s">
        <v>352</v>
      </c>
      <c r="D46">
        <v>26</v>
      </c>
      <c r="E46" t="s">
        <v>3901</v>
      </c>
      <c r="F46" s="41" t="b">
        <v>1</v>
      </c>
      <c r="G46" s="41" t="b">
        <v>1</v>
      </c>
      <c r="I46" s="17">
        <v>0.5</v>
      </c>
      <c r="J46" t="b">
        <v>1</v>
      </c>
      <c r="K46" t="b">
        <v>1</v>
      </c>
      <c r="L46" t="b">
        <v>0</v>
      </c>
    </row>
    <row r="47" spans="1:12" x14ac:dyDescent="0.25">
      <c r="A47" s="37" t="s">
        <v>35</v>
      </c>
      <c r="B47" s="120" t="s">
        <v>396</v>
      </c>
      <c r="C47" t="s">
        <v>352</v>
      </c>
      <c r="D47">
        <v>26</v>
      </c>
      <c r="E47" t="s">
        <v>3901</v>
      </c>
      <c r="F47" s="41" t="b">
        <v>1</v>
      </c>
      <c r="G47" s="41" t="b">
        <v>0</v>
      </c>
      <c r="J47" t="b">
        <v>0</v>
      </c>
      <c r="K47" t="b">
        <v>0</v>
      </c>
      <c r="L47" t="b">
        <v>0</v>
      </c>
    </row>
    <row r="48" spans="1:12" x14ac:dyDescent="0.25">
      <c r="A48" s="37" t="s">
        <v>52</v>
      </c>
      <c r="B48" s="120" t="s">
        <v>397</v>
      </c>
      <c r="C48" t="s">
        <v>352</v>
      </c>
      <c r="D48">
        <v>27</v>
      </c>
      <c r="E48" t="s">
        <v>3901</v>
      </c>
      <c r="F48" s="41" t="b">
        <v>1</v>
      </c>
      <c r="G48" s="41" t="b">
        <v>1</v>
      </c>
      <c r="I48" s="17">
        <v>0.5</v>
      </c>
      <c r="J48" t="b">
        <v>1</v>
      </c>
      <c r="K48" t="b">
        <v>1</v>
      </c>
      <c r="L48" t="b">
        <v>0</v>
      </c>
    </row>
    <row r="49" spans="1:12" x14ac:dyDescent="0.25">
      <c r="A49" s="37" t="s">
        <v>53</v>
      </c>
      <c r="B49" s="120" t="s">
        <v>398</v>
      </c>
      <c r="C49" t="s">
        <v>352</v>
      </c>
      <c r="D49">
        <v>27</v>
      </c>
      <c r="E49" t="s">
        <v>3901</v>
      </c>
      <c r="F49" s="41" t="b">
        <v>1</v>
      </c>
      <c r="G49" s="41" t="b">
        <v>0</v>
      </c>
      <c r="J49" t="b">
        <v>0</v>
      </c>
      <c r="K49" t="b">
        <v>0</v>
      </c>
      <c r="L49" t="b">
        <v>0</v>
      </c>
    </row>
    <row r="50" spans="1:12" x14ac:dyDescent="0.25">
      <c r="A50" s="37" t="s">
        <v>224</v>
      </c>
      <c r="B50" s="120" t="s">
        <v>399</v>
      </c>
      <c r="C50" t="s">
        <v>352</v>
      </c>
      <c r="D50">
        <v>28</v>
      </c>
      <c r="E50" t="s">
        <v>3901</v>
      </c>
      <c r="F50" s="41" t="b">
        <v>1</v>
      </c>
      <c r="G50" s="41" t="b">
        <v>1</v>
      </c>
      <c r="I50" s="17">
        <v>0.5</v>
      </c>
      <c r="J50" t="b">
        <v>1</v>
      </c>
      <c r="K50" t="b">
        <v>1</v>
      </c>
      <c r="L50" t="b">
        <v>0</v>
      </c>
    </row>
    <row r="51" spans="1:12" x14ac:dyDescent="0.25">
      <c r="A51" s="37" t="s">
        <v>223</v>
      </c>
      <c r="B51" s="120" t="s">
        <v>400</v>
      </c>
      <c r="C51" t="s">
        <v>352</v>
      </c>
      <c r="D51">
        <v>28</v>
      </c>
      <c r="E51" t="s">
        <v>3901</v>
      </c>
      <c r="F51" s="41" t="b">
        <v>1</v>
      </c>
      <c r="G51" s="41" t="b">
        <v>0</v>
      </c>
      <c r="J51" t="b">
        <v>0</v>
      </c>
      <c r="K51" t="b">
        <v>0</v>
      </c>
      <c r="L51" t="b">
        <v>0</v>
      </c>
    </row>
    <row r="52" spans="1:12" x14ac:dyDescent="0.25">
      <c r="A52" s="37" t="s">
        <v>36</v>
      </c>
      <c r="B52" s="120" t="s">
        <v>291</v>
      </c>
      <c r="C52" t="s">
        <v>357</v>
      </c>
      <c r="D52">
        <v>29</v>
      </c>
      <c r="E52" t="s">
        <v>3900</v>
      </c>
      <c r="F52" s="41" t="b">
        <v>0</v>
      </c>
      <c r="G52" s="41" t="b">
        <v>0</v>
      </c>
      <c r="J52" t="b">
        <v>0</v>
      </c>
      <c r="K52" t="b">
        <v>0</v>
      </c>
      <c r="L52" t="b">
        <v>0</v>
      </c>
    </row>
    <row r="53" spans="1:12" x14ac:dyDescent="0.25">
      <c r="A53" s="37" t="s">
        <v>57</v>
      </c>
      <c r="B53" s="120" t="s">
        <v>401</v>
      </c>
      <c r="C53" t="s">
        <v>332</v>
      </c>
      <c r="D53">
        <v>30</v>
      </c>
      <c r="E53" t="s">
        <v>3900</v>
      </c>
      <c r="F53" s="41" t="b">
        <v>1</v>
      </c>
      <c r="G53" s="41" t="b">
        <v>1</v>
      </c>
      <c r="H53">
        <v>1</v>
      </c>
      <c r="J53" t="b">
        <v>0</v>
      </c>
      <c r="K53" t="b">
        <v>0</v>
      </c>
      <c r="L53" t="b">
        <v>0</v>
      </c>
    </row>
    <row r="54" spans="1:12" x14ac:dyDescent="0.25">
      <c r="A54" s="37" t="s">
        <v>58</v>
      </c>
      <c r="B54" s="120" t="s">
        <v>402</v>
      </c>
      <c r="C54" t="s">
        <v>332</v>
      </c>
      <c r="D54">
        <v>30</v>
      </c>
      <c r="E54" t="s">
        <v>3900</v>
      </c>
      <c r="F54" s="41" t="b">
        <v>1</v>
      </c>
      <c r="G54" s="41" t="b">
        <v>1</v>
      </c>
      <c r="H54">
        <v>1</v>
      </c>
      <c r="J54" t="b">
        <v>1</v>
      </c>
      <c r="K54" t="b">
        <v>1</v>
      </c>
      <c r="L54" t="b">
        <v>0</v>
      </c>
    </row>
    <row r="55" spans="1:12" x14ac:dyDescent="0.25">
      <c r="A55" s="37" t="s">
        <v>59</v>
      </c>
      <c r="B55" s="120" t="s">
        <v>403</v>
      </c>
      <c r="C55" t="s">
        <v>332</v>
      </c>
      <c r="D55">
        <v>30</v>
      </c>
      <c r="E55" t="s">
        <v>3900</v>
      </c>
      <c r="F55" s="41" t="b">
        <v>1</v>
      </c>
      <c r="G55" s="41" t="b">
        <v>1</v>
      </c>
      <c r="H55">
        <v>1</v>
      </c>
      <c r="J55" t="b">
        <v>1</v>
      </c>
      <c r="K55" t="b">
        <v>1</v>
      </c>
      <c r="L55" t="b">
        <v>0</v>
      </c>
    </row>
    <row r="56" spans="1:12" x14ac:dyDescent="0.25">
      <c r="A56" s="37" t="s">
        <v>60</v>
      </c>
      <c r="B56" s="120" t="s">
        <v>4288</v>
      </c>
      <c r="C56" t="s">
        <v>332</v>
      </c>
      <c r="D56">
        <v>30</v>
      </c>
      <c r="E56" t="s">
        <v>3900</v>
      </c>
      <c r="F56" s="41" t="b">
        <v>1</v>
      </c>
      <c r="G56" s="41" t="b">
        <v>1</v>
      </c>
      <c r="H56">
        <v>1</v>
      </c>
      <c r="J56" t="b">
        <v>1</v>
      </c>
      <c r="K56" t="b">
        <v>1</v>
      </c>
      <c r="L56" t="b">
        <v>0</v>
      </c>
    </row>
    <row r="57" spans="1:12" x14ac:dyDescent="0.25">
      <c r="A57" s="37" t="s">
        <v>61</v>
      </c>
      <c r="B57" s="120" t="s">
        <v>404</v>
      </c>
      <c r="C57" t="s">
        <v>332</v>
      </c>
      <c r="D57">
        <v>30</v>
      </c>
      <c r="E57" t="s">
        <v>3900</v>
      </c>
      <c r="F57" s="41" t="b">
        <v>1</v>
      </c>
      <c r="G57" s="41" t="b">
        <v>1</v>
      </c>
      <c r="H57">
        <v>1</v>
      </c>
      <c r="J57" t="b">
        <v>1</v>
      </c>
      <c r="K57" t="b">
        <v>1</v>
      </c>
      <c r="L57" t="b">
        <v>0</v>
      </c>
    </row>
    <row r="58" spans="1:12" x14ac:dyDescent="0.25">
      <c r="A58" s="37" t="s">
        <v>62</v>
      </c>
      <c r="B58" s="120" t="s">
        <v>405</v>
      </c>
      <c r="C58" t="s">
        <v>332</v>
      </c>
      <c r="D58">
        <v>30</v>
      </c>
      <c r="E58" t="s">
        <v>3900</v>
      </c>
      <c r="F58" s="41" t="b">
        <v>1</v>
      </c>
      <c r="G58" s="41" t="b">
        <v>1</v>
      </c>
      <c r="H58">
        <v>1</v>
      </c>
      <c r="J58" t="b">
        <v>1</v>
      </c>
      <c r="K58" t="b">
        <v>1</v>
      </c>
      <c r="L58" t="b">
        <v>0</v>
      </c>
    </row>
    <row r="59" spans="1:12" x14ac:dyDescent="0.25">
      <c r="A59" s="37" t="s">
        <v>63</v>
      </c>
      <c r="B59" s="120" t="s">
        <v>406</v>
      </c>
      <c r="C59" t="s">
        <v>332</v>
      </c>
      <c r="D59">
        <v>30</v>
      </c>
      <c r="E59" t="s">
        <v>3900</v>
      </c>
      <c r="F59" s="41" t="b">
        <v>1</v>
      </c>
      <c r="G59" s="41" t="b">
        <v>1</v>
      </c>
      <c r="H59">
        <v>1</v>
      </c>
      <c r="J59" t="b">
        <v>1</v>
      </c>
      <c r="K59" t="b">
        <v>1</v>
      </c>
      <c r="L59" t="b">
        <v>0</v>
      </c>
    </row>
    <row r="60" spans="1:12" x14ac:dyDescent="0.25">
      <c r="A60" s="37" t="s">
        <v>56</v>
      </c>
      <c r="B60" s="120" t="s">
        <v>407</v>
      </c>
      <c r="C60" t="s">
        <v>332</v>
      </c>
      <c r="D60">
        <v>31</v>
      </c>
      <c r="E60" t="s">
        <v>3900</v>
      </c>
      <c r="F60" s="41" t="b">
        <v>1</v>
      </c>
      <c r="G60" s="41" t="b">
        <v>1</v>
      </c>
      <c r="H60">
        <v>1</v>
      </c>
      <c r="J60" t="b">
        <v>0</v>
      </c>
      <c r="K60" t="b">
        <v>0</v>
      </c>
      <c r="L60" t="b">
        <v>0</v>
      </c>
    </row>
    <row r="61" spans="1:12" x14ac:dyDescent="0.25">
      <c r="A61" s="37" t="s">
        <v>55</v>
      </c>
      <c r="B61" s="120" t="s">
        <v>408</v>
      </c>
      <c r="C61" t="s">
        <v>332</v>
      </c>
      <c r="D61">
        <v>31</v>
      </c>
      <c r="E61" t="s">
        <v>3900</v>
      </c>
      <c r="F61" s="41" t="b">
        <v>1</v>
      </c>
      <c r="G61" s="41" t="b">
        <v>1</v>
      </c>
      <c r="H61">
        <v>1</v>
      </c>
      <c r="J61" t="b">
        <v>1</v>
      </c>
      <c r="K61" t="b">
        <v>1</v>
      </c>
      <c r="L61" t="b">
        <v>0</v>
      </c>
    </row>
    <row r="62" spans="1:12" x14ac:dyDescent="0.25">
      <c r="A62" s="37" t="s">
        <v>54</v>
      </c>
      <c r="B62" s="120" t="s">
        <v>409</v>
      </c>
      <c r="C62" t="s">
        <v>332</v>
      </c>
      <c r="D62">
        <v>31</v>
      </c>
      <c r="E62" t="s">
        <v>3900</v>
      </c>
      <c r="F62" s="41" t="b">
        <v>1</v>
      </c>
      <c r="G62" s="41" t="b">
        <v>1</v>
      </c>
      <c r="H62">
        <v>1</v>
      </c>
      <c r="J62" t="b">
        <v>1</v>
      </c>
      <c r="K62" t="b">
        <v>1</v>
      </c>
      <c r="L62" t="b">
        <v>0</v>
      </c>
    </row>
    <row r="63" spans="1:12" x14ac:dyDescent="0.25">
      <c r="A63" s="37" t="s">
        <v>65</v>
      </c>
      <c r="B63" s="120" t="s">
        <v>410</v>
      </c>
      <c r="C63" t="s">
        <v>350</v>
      </c>
      <c r="D63">
        <v>32</v>
      </c>
      <c r="E63" t="s">
        <v>3902</v>
      </c>
      <c r="F63" s="41" t="b">
        <v>1</v>
      </c>
      <c r="G63" s="41" t="b">
        <v>1</v>
      </c>
      <c r="I63" s="17" t="s">
        <v>3902</v>
      </c>
      <c r="J63" t="b">
        <v>1</v>
      </c>
      <c r="K63" t="b">
        <v>1</v>
      </c>
      <c r="L63" t="b">
        <v>1</v>
      </c>
    </row>
    <row r="64" spans="1:12" x14ac:dyDescent="0.25">
      <c r="A64" s="37" t="s">
        <v>66</v>
      </c>
      <c r="B64" s="120" t="s">
        <v>411</v>
      </c>
      <c r="C64" t="s">
        <v>350</v>
      </c>
      <c r="D64">
        <v>33</v>
      </c>
      <c r="E64" t="s">
        <v>3902</v>
      </c>
      <c r="F64" s="41" t="b">
        <v>1</v>
      </c>
      <c r="G64" s="41" t="b">
        <v>1</v>
      </c>
      <c r="I64" s="17" t="s">
        <v>3902</v>
      </c>
      <c r="J64" t="b">
        <v>1</v>
      </c>
      <c r="K64" t="b">
        <v>1</v>
      </c>
      <c r="L64" t="b">
        <v>1</v>
      </c>
    </row>
    <row r="65" spans="1:12" x14ac:dyDescent="0.25">
      <c r="A65" s="37" t="s">
        <v>67</v>
      </c>
      <c r="B65" s="120" t="s">
        <v>412</v>
      </c>
      <c r="C65" t="s">
        <v>350</v>
      </c>
      <c r="D65">
        <v>34</v>
      </c>
      <c r="E65" t="s">
        <v>3902</v>
      </c>
      <c r="F65" s="41" t="b">
        <v>1</v>
      </c>
      <c r="G65" s="41" t="b">
        <v>1</v>
      </c>
      <c r="I65" s="17" t="s">
        <v>3902</v>
      </c>
      <c r="J65" t="b">
        <v>1</v>
      </c>
      <c r="K65" t="b">
        <v>1</v>
      </c>
      <c r="L65" t="b">
        <v>1</v>
      </c>
    </row>
    <row r="66" spans="1:12" x14ac:dyDescent="0.25">
      <c r="A66" s="4" t="s">
        <v>68</v>
      </c>
      <c r="B66" s="115" t="s">
        <v>413</v>
      </c>
      <c r="C66" t="s">
        <v>332</v>
      </c>
      <c r="D66">
        <v>35</v>
      </c>
      <c r="E66" t="s">
        <v>3900</v>
      </c>
      <c r="F66" s="41" t="b">
        <v>1</v>
      </c>
      <c r="G66" s="41" t="b">
        <v>1</v>
      </c>
      <c r="H66">
        <v>1</v>
      </c>
      <c r="J66" t="b">
        <v>1</v>
      </c>
      <c r="K66" t="b">
        <v>1</v>
      </c>
      <c r="L66" t="b">
        <v>0</v>
      </c>
    </row>
    <row r="67" spans="1:12" x14ac:dyDescent="0.25">
      <c r="A67" s="4" t="s">
        <v>231</v>
      </c>
      <c r="B67" s="115" t="s">
        <v>414</v>
      </c>
      <c r="C67" t="s">
        <v>332</v>
      </c>
      <c r="D67">
        <v>35</v>
      </c>
      <c r="E67" t="s">
        <v>3900</v>
      </c>
      <c r="F67" s="41" t="b">
        <v>1</v>
      </c>
      <c r="G67" s="41" t="b">
        <v>1</v>
      </c>
      <c r="H67">
        <v>1</v>
      </c>
      <c r="J67" t="b">
        <v>1</v>
      </c>
      <c r="K67" t="b">
        <v>1</v>
      </c>
      <c r="L67" t="b">
        <v>0</v>
      </c>
    </row>
    <row r="68" spans="1:12" x14ac:dyDescent="0.25">
      <c r="A68" s="4" t="s">
        <v>262</v>
      </c>
      <c r="B68" s="115" t="s">
        <v>415</v>
      </c>
      <c r="C68" t="s">
        <v>332</v>
      </c>
      <c r="D68">
        <v>35</v>
      </c>
      <c r="E68" t="s">
        <v>3900</v>
      </c>
      <c r="F68" s="41" t="b">
        <v>1</v>
      </c>
      <c r="G68" s="41" t="b">
        <v>1</v>
      </c>
      <c r="H68">
        <v>1</v>
      </c>
      <c r="J68" t="b">
        <v>1</v>
      </c>
      <c r="K68" t="b">
        <v>1</v>
      </c>
      <c r="L68" t="b">
        <v>0</v>
      </c>
    </row>
    <row r="69" spans="1:12" x14ac:dyDescent="0.25">
      <c r="A69" s="4" t="s">
        <v>151</v>
      </c>
      <c r="B69" s="115" t="s">
        <v>416</v>
      </c>
      <c r="C69" t="s">
        <v>332</v>
      </c>
      <c r="D69">
        <v>35</v>
      </c>
      <c r="E69" t="s">
        <v>3900</v>
      </c>
      <c r="F69" s="41" t="b">
        <v>1</v>
      </c>
      <c r="G69" s="41" t="b">
        <v>1</v>
      </c>
      <c r="H69">
        <v>1</v>
      </c>
      <c r="J69" t="b">
        <v>1</v>
      </c>
      <c r="K69" t="b">
        <v>1</v>
      </c>
      <c r="L69" t="b">
        <v>0</v>
      </c>
    </row>
    <row r="70" spans="1:12" x14ac:dyDescent="0.25">
      <c r="A70" s="4" t="s">
        <v>123</v>
      </c>
      <c r="B70" s="115" t="s">
        <v>417</v>
      </c>
      <c r="C70" t="s">
        <v>332</v>
      </c>
      <c r="D70">
        <v>35</v>
      </c>
      <c r="E70" t="s">
        <v>3900</v>
      </c>
      <c r="F70" s="41" t="b">
        <v>1</v>
      </c>
      <c r="G70" s="41" t="b">
        <v>1</v>
      </c>
      <c r="H70">
        <v>1</v>
      </c>
      <c r="J70" t="b">
        <v>1</v>
      </c>
      <c r="K70" t="b">
        <v>1</v>
      </c>
      <c r="L70" t="b">
        <v>0</v>
      </c>
    </row>
    <row r="71" spans="1:12" x14ac:dyDescent="0.25">
      <c r="A71" s="4" t="s">
        <v>133</v>
      </c>
      <c r="B71" s="115" t="s">
        <v>418</v>
      </c>
      <c r="C71" t="s">
        <v>332</v>
      </c>
      <c r="D71">
        <v>35</v>
      </c>
      <c r="E71" t="s">
        <v>3900</v>
      </c>
      <c r="F71" s="41" t="b">
        <v>1</v>
      </c>
      <c r="G71" s="41" t="b">
        <v>1</v>
      </c>
      <c r="H71">
        <v>1</v>
      </c>
      <c r="J71" t="b">
        <v>1</v>
      </c>
      <c r="K71" t="b">
        <v>1</v>
      </c>
      <c r="L71" t="b">
        <v>0</v>
      </c>
    </row>
    <row r="72" spans="1:12" x14ac:dyDescent="0.25">
      <c r="A72" s="4" t="s">
        <v>132</v>
      </c>
      <c r="B72" s="115" t="s">
        <v>419</v>
      </c>
      <c r="C72" t="s">
        <v>332</v>
      </c>
      <c r="D72">
        <v>35</v>
      </c>
      <c r="E72" t="s">
        <v>3900</v>
      </c>
      <c r="F72" s="41" t="b">
        <v>1</v>
      </c>
      <c r="G72" s="41" t="b">
        <v>1</v>
      </c>
      <c r="H72">
        <v>1</v>
      </c>
      <c r="J72" t="b">
        <v>1</v>
      </c>
      <c r="K72" t="b">
        <v>1</v>
      </c>
      <c r="L72" t="b">
        <v>0</v>
      </c>
    </row>
    <row r="73" spans="1:12" x14ac:dyDescent="0.25">
      <c r="A73" s="4" t="s">
        <v>69</v>
      </c>
      <c r="B73" s="115" t="s">
        <v>420</v>
      </c>
      <c r="C73" t="s">
        <v>332</v>
      </c>
      <c r="D73">
        <v>35</v>
      </c>
      <c r="E73" t="s">
        <v>3900</v>
      </c>
      <c r="F73" s="41" t="b">
        <v>1</v>
      </c>
      <c r="G73" s="41" t="b">
        <v>1</v>
      </c>
      <c r="H73">
        <v>1</v>
      </c>
      <c r="J73" t="b">
        <v>0</v>
      </c>
      <c r="K73" t="b">
        <v>0</v>
      </c>
      <c r="L73" t="b">
        <v>0</v>
      </c>
    </row>
    <row r="74" spans="1:12" x14ac:dyDescent="0.25">
      <c r="A74" s="4" t="s">
        <v>70</v>
      </c>
      <c r="B74" s="115" t="s">
        <v>421</v>
      </c>
      <c r="C74" t="s">
        <v>332</v>
      </c>
      <c r="D74">
        <v>36</v>
      </c>
      <c r="E74" t="s">
        <v>3900</v>
      </c>
      <c r="F74" s="41" t="b">
        <v>1</v>
      </c>
      <c r="G74" s="41" t="b">
        <v>1</v>
      </c>
      <c r="H74">
        <v>1</v>
      </c>
      <c r="J74" t="b">
        <v>1</v>
      </c>
      <c r="K74" t="b">
        <v>1</v>
      </c>
      <c r="L74" t="b">
        <v>0</v>
      </c>
    </row>
    <row r="75" spans="1:12" x14ac:dyDescent="0.25">
      <c r="A75" s="4" t="s">
        <v>71</v>
      </c>
      <c r="B75" s="115" t="s">
        <v>422</v>
      </c>
      <c r="C75" t="s">
        <v>332</v>
      </c>
      <c r="D75">
        <v>36</v>
      </c>
      <c r="E75" t="s">
        <v>3900</v>
      </c>
      <c r="F75" s="41" t="b">
        <v>1</v>
      </c>
      <c r="G75" s="41" t="b">
        <v>1</v>
      </c>
      <c r="H75">
        <v>1</v>
      </c>
      <c r="J75" t="b">
        <v>1</v>
      </c>
      <c r="K75" t="b">
        <v>1</v>
      </c>
      <c r="L75" t="b">
        <v>0</v>
      </c>
    </row>
    <row r="76" spans="1:12" x14ac:dyDescent="0.25">
      <c r="A76" s="4" t="s">
        <v>117</v>
      </c>
      <c r="B76" s="115" t="s">
        <v>423</v>
      </c>
      <c r="C76" t="s">
        <v>332</v>
      </c>
      <c r="D76">
        <v>36</v>
      </c>
      <c r="E76" t="s">
        <v>3900</v>
      </c>
      <c r="F76" s="41" t="b">
        <v>1</v>
      </c>
      <c r="G76" s="41" t="b">
        <v>1</v>
      </c>
      <c r="H76">
        <v>1</v>
      </c>
      <c r="J76" t="b">
        <v>1</v>
      </c>
      <c r="K76" t="b">
        <v>1</v>
      </c>
      <c r="L76" t="b">
        <v>0</v>
      </c>
    </row>
    <row r="77" spans="1:12" x14ac:dyDescent="0.25">
      <c r="A77" s="4" t="s">
        <v>118</v>
      </c>
      <c r="B77" s="115" t="s">
        <v>424</v>
      </c>
      <c r="C77" t="s">
        <v>332</v>
      </c>
      <c r="D77">
        <v>36</v>
      </c>
      <c r="E77" t="s">
        <v>3900</v>
      </c>
      <c r="F77" s="41" t="b">
        <v>1</v>
      </c>
      <c r="G77" s="41" t="b">
        <v>1</v>
      </c>
      <c r="H77">
        <v>1</v>
      </c>
      <c r="J77" t="b">
        <v>0</v>
      </c>
      <c r="K77" t="b">
        <v>0</v>
      </c>
      <c r="L77" t="b">
        <v>0</v>
      </c>
    </row>
    <row r="78" spans="1:12" x14ac:dyDescent="0.25">
      <c r="A78" s="4" t="s">
        <v>126</v>
      </c>
      <c r="B78" s="115" t="s">
        <v>425</v>
      </c>
      <c r="C78" t="s">
        <v>349</v>
      </c>
      <c r="D78">
        <v>37</v>
      </c>
      <c r="E78" t="s">
        <v>3900</v>
      </c>
      <c r="F78" s="41" t="b">
        <v>1</v>
      </c>
      <c r="G78" s="41" t="b">
        <v>1</v>
      </c>
      <c r="H78">
        <v>1</v>
      </c>
      <c r="J78" t="b">
        <v>0</v>
      </c>
      <c r="K78" t="b">
        <v>0</v>
      </c>
      <c r="L78" t="b">
        <v>0</v>
      </c>
    </row>
    <row r="79" spans="1:12" x14ac:dyDescent="0.25">
      <c r="A79" s="4" t="s">
        <v>136</v>
      </c>
      <c r="B79" s="115" t="s">
        <v>426</v>
      </c>
      <c r="C79" t="s">
        <v>349</v>
      </c>
      <c r="D79">
        <v>37</v>
      </c>
      <c r="E79" t="s">
        <v>3900</v>
      </c>
      <c r="F79" s="41" t="b">
        <v>1</v>
      </c>
      <c r="G79" s="41" t="b">
        <v>1</v>
      </c>
      <c r="H79">
        <v>1</v>
      </c>
      <c r="J79" t="b">
        <v>0</v>
      </c>
      <c r="K79" t="b">
        <v>0</v>
      </c>
      <c r="L79" t="b">
        <v>0</v>
      </c>
    </row>
    <row r="80" spans="1:12" x14ac:dyDescent="0.25">
      <c r="A80" s="4" t="s">
        <v>152</v>
      </c>
      <c r="B80" s="115" t="s">
        <v>427</v>
      </c>
      <c r="C80" t="s">
        <v>349</v>
      </c>
      <c r="D80">
        <v>37</v>
      </c>
      <c r="E80" t="s">
        <v>3900</v>
      </c>
      <c r="F80" s="41" t="b">
        <v>1</v>
      </c>
      <c r="G80" s="41" t="b">
        <v>1</v>
      </c>
      <c r="H80">
        <v>1</v>
      </c>
      <c r="J80" t="b">
        <v>0</v>
      </c>
      <c r="K80" t="b">
        <v>0</v>
      </c>
      <c r="L80" t="b">
        <v>0</v>
      </c>
    </row>
    <row r="81" spans="1:12" x14ac:dyDescent="0.25">
      <c r="A81" s="4" t="s">
        <v>479</v>
      </c>
      <c r="B81" s="115" t="s">
        <v>428</v>
      </c>
      <c r="C81" t="s">
        <v>349</v>
      </c>
      <c r="D81">
        <v>37</v>
      </c>
      <c r="E81" t="s">
        <v>3900</v>
      </c>
      <c r="F81" s="41" t="b">
        <v>1</v>
      </c>
      <c r="G81" s="41" t="b">
        <v>1</v>
      </c>
      <c r="H81">
        <v>1</v>
      </c>
      <c r="J81" t="b">
        <v>0</v>
      </c>
      <c r="K81" t="b">
        <v>0</v>
      </c>
      <c r="L81" t="b">
        <v>0</v>
      </c>
    </row>
    <row r="82" spans="1:12" x14ac:dyDescent="0.25">
      <c r="A82" s="4" t="s">
        <v>127</v>
      </c>
      <c r="B82" s="115" t="s">
        <v>482</v>
      </c>
      <c r="C82" t="s">
        <v>349</v>
      </c>
      <c r="D82">
        <v>37</v>
      </c>
      <c r="E82" t="s">
        <v>3900</v>
      </c>
      <c r="F82" s="41" t="b">
        <v>1</v>
      </c>
      <c r="G82" s="41" t="b">
        <v>1</v>
      </c>
      <c r="H82">
        <v>1</v>
      </c>
      <c r="J82" t="b">
        <v>0</v>
      </c>
      <c r="K82" t="b">
        <v>0</v>
      </c>
      <c r="L82" t="b">
        <v>0</v>
      </c>
    </row>
    <row r="83" spans="1:12" x14ac:dyDescent="0.25">
      <c r="A83" s="4" t="s">
        <v>72</v>
      </c>
      <c r="B83" s="115" t="s">
        <v>429</v>
      </c>
      <c r="C83" t="s">
        <v>349</v>
      </c>
      <c r="D83">
        <v>38</v>
      </c>
      <c r="E83" t="s">
        <v>3900</v>
      </c>
      <c r="F83" s="41" t="b">
        <v>1</v>
      </c>
      <c r="G83" s="41" t="b">
        <v>1</v>
      </c>
      <c r="H83">
        <v>1</v>
      </c>
      <c r="J83" t="b">
        <v>1</v>
      </c>
      <c r="K83" t="b">
        <v>1</v>
      </c>
      <c r="L83" t="b">
        <v>0</v>
      </c>
    </row>
    <row r="84" spans="1:12" x14ac:dyDescent="0.25">
      <c r="A84" s="4" t="s">
        <v>73</v>
      </c>
      <c r="B84" s="115" t="s">
        <v>430</v>
      </c>
      <c r="C84" t="s">
        <v>349</v>
      </c>
      <c r="D84">
        <v>38</v>
      </c>
      <c r="E84" t="s">
        <v>3900</v>
      </c>
      <c r="F84" s="41" t="b">
        <v>1</v>
      </c>
      <c r="G84" s="41" t="b">
        <v>1</v>
      </c>
      <c r="H84">
        <v>1</v>
      </c>
      <c r="J84" t="b">
        <v>1</v>
      </c>
      <c r="K84" t="b">
        <v>1</v>
      </c>
      <c r="L84" t="b">
        <v>0</v>
      </c>
    </row>
    <row r="85" spans="1:12" x14ac:dyDescent="0.25">
      <c r="A85" s="4" t="s">
        <v>74</v>
      </c>
      <c r="B85" s="115" t="s">
        <v>431</v>
      </c>
      <c r="C85" t="s">
        <v>349</v>
      </c>
      <c r="D85">
        <v>38</v>
      </c>
      <c r="E85" t="s">
        <v>3900</v>
      </c>
      <c r="F85" s="41" t="b">
        <v>1</v>
      </c>
      <c r="G85" s="41" t="b">
        <v>1</v>
      </c>
      <c r="H85">
        <v>1</v>
      </c>
      <c r="J85" t="b">
        <v>1</v>
      </c>
      <c r="K85" t="b">
        <v>1</v>
      </c>
      <c r="L85" t="b">
        <v>0</v>
      </c>
    </row>
    <row r="86" spans="1:12" x14ac:dyDescent="0.25">
      <c r="A86" s="4" t="s">
        <v>102</v>
      </c>
      <c r="B86" s="115" t="s">
        <v>432</v>
      </c>
      <c r="C86" t="s">
        <v>349</v>
      </c>
      <c r="D86">
        <v>38</v>
      </c>
      <c r="E86" t="s">
        <v>3900</v>
      </c>
      <c r="F86" s="41" t="b">
        <v>1</v>
      </c>
      <c r="G86" s="41" t="b">
        <v>1</v>
      </c>
      <c r="H86">
        <v>1</v>
      </c>
      <c r="J86" t="b">
        <v>1</v>
      </c>
      <c r="K86" t="b">
        <v>1</v>
      </c>
      <c r="L86" t="b">
        <v>0</v>
      </c>
    </row>
    <row r="87" spans="1:12" x14ac:dyDescent="0.25">
      <c r="A87" s="4" t="s">
        <v>75</v>
      </c>
      <c r="B87" s="115" t="s">
        <v>433</v>
      </c>
      <c r="C87" t="s">
        <v>349</v>
      </c>
      <c r="D87">
        <v>38</v>
      </c>
      <c r="E87" t="s">
        <v>3900</v>
      </c>
      <c r="F87" s="41" t="b">
        <v>1</v>
      </c>
      <c r="G87" s="41" t="b">
        <v>1</v>
      </c>
      <c r="H87">
        <v>1</v>
      </c>
      <c r="J87" t="b">
        <v>1</v>
      </c>
      <c r="K87" t="b">
        <v>1</v>
      </c>
      <c r="L87" t="b">
        <v>0</v>
      </c>
    </row>
    <row r="88" spans="1:12" x14ac:dyDescent="0.25">
      <c r="A88" s="4" t="s">
        <v>76</v>
      </c>
      <c r="B88" s="115" t="s">
        <v>434</v>
      </c>
      <c r="C88" t="s">
        <v>349</v>
      </c>
      <c r="D88">
        <v>38</v>
      </c>
      <c r="E88" t="s">
        <v>3900</v>
      </c>
      <c r="F88" s="41" t="b">
        <v>1</v>
      </c>
      <c r="G88" s="41" t="b">
        <v>1</v>
      </c>
      <c r="H88">
        <v>1</v>
      </c>
      <c r="J88" t="b">
        <v>1</v>
      </c>
      <c r="K88" t="b">
        <v>1</v>
      </c>
      <c r="L88" t="b">
        <v>0</v>
      </c>
    </row>
    <row r="89" spans="1:12" x14ac:dyDescent="0.25">
      <c r="A89" s="4" t="s">
        <v>77</v>
      </c>
      <c r="B89" s="115" t="s">
        <v>435</v>
      </c>
      <c r="C89" t="s">
        <v>349</v>
      </c>
      <c r="D89">
        <v>38</v>
      </c>
      <c r="E89" t="s">
        <v>3900</v>
      </c>
      <c r="F89" s="41" t="b">
        <v>1</v>
      </c>
      <c r="G89" s="41" t="b">
        <v>1</v>
      </c>
      <c r="H89">
        <v>1</v>
      </c>
      <c r="J89" t="b">
        <v>1</v>
      </c>
      <c r="K89" t="b">
        <v>1</v>
      </c>
      <c r="L89" t="b">
        <v>0</v>
      </c>
    </row>
    <row r="90" spans="1:12" x14ac:dyDescent="0.25">
      <c r="A90" s="4" t="s">
        <v>4296</v>
      </c>
      <c r="B90" s="115" t="s">
        <v>4297</v>
      </c>
      <c r="C90" t="s">
        <v>349</v>
      </c>
      <c r="D90">
        <v>38</v>
      </c>
      <c r="E90" t="s">
        <v>3900</v>
      </c>
      <c r="F90" s="41" t="b">
        <v>1</v>
      </c>
      <c r="G90" s="41" t="b">
        <v>1</v>
      </c>
      <c r="H90">
        <v>1</v>
      </c>
      <c r="J90" t="b">
        <v>1</v>
      </c>
      <c r="K90" t="b">
        <v>1</v>
      </c>
      <c r="L90" t="b">
        <v>0</v>
      </c>
    </row>
    <row r="91" spans="1:12" x14ac:dyDescent="0.25">
      <c r="A91" s="4" t="s">
        <v>78</v>
      </c>
      <c r="B91" s="115" t="s">
        <v>436</v>
      </c>
      <c r="C91" t="s">
        <v>349</v>
      </c>
      <c r="D91">
        <v>38</v>
      </c>
      <c r="E91" t="s">
        <v>3900</v>
      </c>
      <c r="F91" s="41" t="b">
        <v>1</v>
      </c>
      <c r="G91" s="41" t="b">
        <v>1</v>
      </c>
      <c r="H91">
        <v>1</v>
      </c>
      <c r="J91" t="b">
        <v>1</v>
      </c>
      <c r="K91" t="b">
        <v>1</v>
      </c>
      <c r="L91" t="b">
        <v>0</v>
      </c>
    </row>
    <row r="92" spans="1:12" x14ac:dyDescent="0.25">
      <c r="A92" s="4" t="s">
        <v>80</v>
      </c>
      <c r="B92" s="115" t="s">
        <v>437</v>
      </c>
      <c r="C92" t="s">
        <v>349</v>
      </c>
      <c r="D92">
        <v>38</v>
      </c>
      <c r="E92" t="s">
        <v>3900</v>
      </c>
      <c r="F92" s="41" t="b">
        <v>1</v>
      </c>
      <c r="G92" s="41" t="b">
        <v>1</v>
      </c>
      <c r="H92">
        <v>1</v>
      </c>
      <c r="J92" t="b">
        <v>1</v>
      </c>
      <c r="K92" t="b">
        <v>1</v>
      </c>
      <c r="L92" t="b">
        <v>0</v>
      </c>
    </row>
    <row r="93" spans="1:12" x14ac:dyDescent="0.25">
      <c r="A93" s="4" t="s">
        <v>134</v>
      </c>
      <c r="B93" s="115" t="s">
        <v>438</v>
      </c>
      <c r="C93" t="s">
        <v>349</v>
      </c>
      <c r="D93">
        <v>38</v>
      </c>
      <c r="E93" t="s">
        <v>3900</v>
      </c>
      <c r="F93" s="41" t="b">
        <v>1</v>
      </c>
      <c r="G93" s="41" t="b">
        <v>1</v>
      </c>
      <c r="H93">
        <v>1</v>
      </c>
      <c r="J93" t="b">
        <v>1</v>
      </c>
      <c r="K93" t="b">
        <v>1</v>
      </c>
      <c r="L93" t="b">
        <v>0</v>
      </c>
    </row>
    <row r="94" spans="1:12" x14ac:dyDescent="0.25">
      <c r="A94" s="4" t="s">
        <v>79</v>
      </c>
      <c r="B94" s="115" t="s">
        <v>439</v>
      </c>
      <c r="C94" t="s">
        <v>349</v>
      </c>
      <c r="D94">
        <v>38</v>
      </c>
      <c r="E94" t="s">
        <v>3900</v>
      </c>
      <c r="F94" s="41" t="b">
        <v>1</v>
      </c>
      <c r="G94" s="41" t="b">
        <v>1</v>
      </c>
      <c r="H94">
        <v>1</v>
      </c>
      <c r="J94" t="b">
        <v>1</v>
      </c>
      <c r="K94" t="b">
        <v>1</v>
      </c>
      <c r="L94" t="b">
        <v>0</v>
      </c>
    </row>
    <row r="95" spans="1:12" x14ac:dyDescent="0.25">
      <c r="A95" s="43" t="s">
        <v>81</v>
      </c>
      <c r="B95" s="116" t="s">
        <v>440</v>
      </c>
      <c r="C95" t="s">
        <v>350</v>
      </c>
      <c r="D95">
        <v>39</v>
      </c>
      <c r="E95" t="s">
        <v>3900</v>
      </c>
      <c r="F95" s="41" t="b">
        <v>1</v>
      </c>
      <c r="G95" s="41" t="b">
        <v>1</v>
      </c>
      <c r="I95" s="17" t="s">
        <v>3902</v>
      </c>
      <c r="J95" t="b">
        <v>1</v>
      </c>
      <c r="K95" t="b">
        <v>1</v>
      </c>
      <c r="L95" t="b">
        <v>1</v>
      </c>
    </row>
    <row r="96" spans="1:12" x14ac:dyDescent="0.25">
      <c r="A96" s="43" t="s">
        <v>82</v>
      </c>
      <c r="B96" s="116" t="s">
        <v>441</v>
      </c>
      <c r="C96" t="s">
        <v>349</v>
      </c>
      <c r="D96">
        <v>40</v>
      </c>
      <c r="E96" t="s">
        <v>3900</v>
      </c>
      <c r="F96" s="41" t="b">
        <v>1</v>
      </c>
      <c r="G96" s="41" t="b">
        <v>1</v>
      </c>
      <c r="I96" s="17" t="s">
        <v>3902</v>
      </c>
      <c r="J96" t="b">
        <v>1</v>
      </c>
      <c r="K96" t="b">
        <v>1</v>
      </c>
      <c r="L96" t="b">
        <v>1</v>
      </c>
    </row>
    <row r="97" spans="1:12" x14ac:dyDescent="0.25">
      <c r="A97" s="43" t="s">
        <v>83</v>
      </c>
      <c r="B97" s="116" t="s">
        <v>442</v>
      </c>
      <c r="C97" t="s">
        <v>332</v>
      </c>
      <c r="D97">
        <v>41</v>
      </c>
      <c r="E97" t="s">
        <v>3900</v>
      </c>
      <c r="F97" s="41" t="b">
        <v>1</v>
      </c>
      <c r="G97" s="41" t="b">
        <v>1</v>
      </c>
      <c r="H97">
        <v>1</v>
      </c>
      <c r="J97" t="b">
        <v>1</v>
      </c>
      <c r="K97" t="b">
        <v>1</v>
      </c>
      <c r="L97" t="b">
        <v>0</v>
      </c>
    </row>
    <row r="98" spans="1:12" x14ac:dyDescent="0.25">
      <c r="A98" s="43" t="s">
        <v>353</v>
      </c>
      <c r="B98" s="116" t="s">
        <v>443</v>
      </c>
      <c r="C98" t="s">
        <v>332</v>
      </c>
      <c r="D98">
        <v>41</v>
      </c>
      <c r="E98" t="s">
        <v>3900</v>
      </c>
      <c r="F98" s="41" t="b">
        <v>1</v>
      </c>
      <c r="G98" s="41" t="b">
        <v>1</v>
      </c>
      <c r="H98">
        <v>1</v>
      </c>
      <c r="J98" t="b">
        <v>0</v>
      </c>
      <c r="K98" t="b">
        <v>0</v>
      </c>
      <c r="L98" t="b">
        <v>0</v>
      </c>
    </row>
    <row r="99" spans="1:12" x14ac:dyDescent="0.25">
      <c r="A99" s="43" t="s">
        <v>84</v>
      </c>
      <c r="B99" s="116" t="s">
        <v>444</v>
      </c>
      <c r="C99" t="s">
        <v>349</v>
      </c>
      <c r="D99">
        <v>42</v>
      </c>
      <c r="E99" t="s">
        <v>3900</v>
      </c>
      <c r="F99" s="41" t="b">
        <v>1</v>
      </c>
      <c r="G99" s="41" t="b">
        <v>1</v>
      </c>
      <c r="I99" s="17" t="s">
        <v>3902</v>
      </c>
      <c r="J99" t="b">
        <v>0</v>
      </c>
      <c r="K99" t="b">
        <v>0</v>
      </c>
      <c r="L99" t="b">
        <v>1</v>
      </c>
    </row>
    <row r="100" spans="1:12" x14ac:dyDescent="0.25">
      <c r="A100" s="121" t="s">
        <v>3888</v>
      </c>
      <c r="B100" s="123" t="s">
        <v>3889</v>
      </c>
      <c r="C100" t="s">
        <v>350</v>
      </c>
      <c r="D100">
        <v>43</v>
      </c>
      <c r="E100" t="s">
        <v>3910</v>
      </c>
      <c r="F100" s="41" t="b">
        <v>0</v>
      </c>
      <c r="G100" s="41" t="b">
        <v>0</v>
      </c>
      <c r="J100" t="b">
        <v>1</v>
      </c>
      <c r="K100" t="b">
        <v>1</v>
      </c>
      <c r="L100" t="b">
        <v>0</v>
      </c>
    </row>
    <row r="101" spans="1:12" x14ac:dyDescent="0.25">
      <c r="A101" s="122" t="s">
        <v>3890</v>
      </c>
      <c r="B101" s="123" t="s">
        <v>3891</v>
      </c>
      <c r="C101" t="s">
        <v>350</v>
      </c>
      <c r="D101">
        <v>44</v>
      </c>
      <c r="E101" t="s">
        <v>3910</v>
      </c>
      <c r="F101" s="41" t="b">
        <v>0</v>
      </c>
      <c r="G101" s="41" t="b">
        <v>0</v>
      </c>
      <c r="J101" t="b">
        <v>1</v>
      </c>
      <c r="K101" t="b">
        <v>1</v>
      </c>
      <c r="L101" t="b">
        <v>0</v>
      </c>
    </row>
    <row r="102" spans="1:12" x14ac:dyDescent="0.25">
      <c r="A102" s="122" t="s">
        <v>448</v>
      </c>
      <c r="B102" s="123" t="s">
        <v>451</v>
      </c>
      <c r="C102" t="s">
        <v>350</v>
      </c>
      <c r="D102">
        <v>45</v>
      </c>
      <c r="E102" t="s">
        <v>3910</v>
      </c>
      <c r="F102" s="41" t="b">
        <v>0</v>
      </c>
      <c r="G102" s="41" t="b">
        <v>0</v>
      </c>
      <c r="J102" t="b">
        <v>0</v>
      </c>
      <c r="K102" t="b">
        <v>0</v>
      </c>
      <c r="L102" t="b">
        <v>0</v>
      </c>
    </row>
    <row r="103" spans="1:12" x14ac:dyDescent="0.25">
      <c r="A103" s="122" t="s">
        <v>449</v>
      </c>
      <c r="B103" s="123" t="s">
        <v>452</v>
      </c>
      <c r="C103" t="s">
        <v>350</v>
      </c>
      <c r="D103">
        <v>46</v>
      </c>
      <c r="E103" t="s">
        <v>3910</v>
      </c>
      <c r="F103" s="41" t="b">
        <v>0</v>
      </c>
      <c r="G103" s="41" t="b">
        <v>1</v>
      </c>
      <c r="I103" s="17" t="s">
        <v>3902</v>
      </c>
      <c r="J103" t="b">
        <v>0</v>
      </c>
      <c r="K103" t="b">
        <v>0</v>
      </c>
      <c r="L103" t="b">
        <v>0</v>
      </c>
    </row>
    <row r="104" spans="1:12" x14ac:dyDescent="0.25">
      <c r="A104" s="122" t="s">
        <v>450</v>
      </c>
      <c r="B104" s="123" t="s">
        <v>453</v>
      </c>
      <c r="C104" t="s">
        <v>350</v>
      </c>
      <c r="D104">
        <v>47</v>
      </c>
      <c r="E104" t="s">
        <v>3910</v>
      </c>
      <c r="F104" s="41" t="b">
        <v>0</v>
      </c>
      <c r="G104" s="41" t="b">
        <v>0</v>
      </c>
      <c r="J104" t="b">
        <v>0</v>
      </c>
      <c r="K104" t="b">
        <v>0</v>
      </c>
      <c r="L104" t="b">
        <v>0</v>
      </c>
    </row>
  </sheetData>
  <conditionalFormatting sqref="A100:A104">
    <cfRule type="containsBlanks" dxfId="605" priority="2">
      <formula>LEN(TRIM(A100))=0</formula>
    </cfRule>
  </conditionalFormatting>
  <conditionalFormatting sqref="A2:B99">
    <cfRule type="containsBlanks" dxfId="604" priority="1">
      <formula>LEN(TRIM(A2))=0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7" sqref="E17"/>
    </sheetView>
  </sheetViews>
  <sheetFormatPr defaultColWidth="15.85546875" defaultRowHeight="15" x14ac:dyDescent="0.25"/>
  <sheetData>
    <row r="1" spans="1:12" x14ac:dyDescent="0.25">
      <c r="A1" s="158" t="s">
        <v>36</v>
      </c>
      <c r="B1" s="158" t="s">
        <v>57</v>
      </c>
      <c r="C1" s="158" t="s">
        <v>58</v>
      </c>
      <c r="D1" s="158" t="s">
        <v>59</v>
      </c>
      <c r="E1" s="158" t="s">
        <v>60</v>
      </c>
      <c r="F1" s="158" t="s">
        <v>61</v>
      </c>
      <c r="G1" s="158" t="s">
        <v>62</v>
      </c>
      <c r="H1" s="158" t="s">
        <v>63</v>
      </c>
      <c r="I1" s="158" t="s">
        <v>56</v>
      </c>
      <c r="J1" s="158" t="s">
        <v>54</v>
      </c>
      <c r="K1" s="158" t="s">
        <v>55</v>
      </c>
    </row>
    <row r="2" spans="1:12" x14ac:dyDescent="0.25">
      <c r="A2" t="s">
        <v>580</v>
      </c>
      <c r="B2">
        <v>0</v>
      </c>
      <c r="C2">
        <v>0</v>
      </c>
      <c r="D2">
        <v>1</v>
      </c>
      <c r="E2">
        <v>0</v>
      </c>
      <c r="F2">
        <v>0</v>
      </c>
      <c r="G2">
        <v>0</v>
      </c>
      <c r="H2">
        <v>0</v>
      </c>
      <c r="I2">
        <v>0</v>
      </c>
      <c r="J2">
        <v>0</v>
      </c>
      <c r="K2">
        <v>1</v>
      </c>
      <c r="L2" s="159"/>
    </row>
    <row r="3" spans="1:12" x14ac:dyDescent="0.25">
      <c r="A3" t="s">
        <v>516</v>
      </c>
      <c r="B3">
        <v>0</v>
      </c>
      <c r="C3">
        <v>0</v>
      </c>
      <c r="D3">
        <v>0</v>
      </c>
      <c r="E3">
        <v>0</v>
      </c>
      <c r="F3">
        <v>1</v>
      </c>
      <c r="G3">
        <v>0</v>
      </c>
      <c r="H3">
        <v>0</v>
      </c>
      <c r="I3">
        <v>0</v>
      </c>
      <c r="J3">
        <v>0</v>
      </c>
      <c r="K3">
        <v>1</v>
      </c>
      <c r="L3" s="159"/>
    </row>
    <row r="4" spans="1:12" x14ac:dyDescent="0.25">
      <c r="A4" t="s">
        <v>553</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477</v>
      </c>
      <c r="B6">
        <v>1</v>
      </c>
      <c r="C6">
        <v>0</v>
      </c>
      <c r="D6">
        <v>0</v>
      </c>
      <c r="E6">
        <v>0</v>
      </c>
      <c r="F6">
        <v>0</v>
      </c>
      <c r="G6">
        <v>0</v>
      </c>
      <c r="H6">
        <v>0</v>
      </c>
      <c r="I6">
        <v>1</v>
      </c>
      <c r="J6">
        <v>0</v>
      </c>
      <c r="K6">
        <v>0</v>
      </c>
    </row>
    <row r="7" spans="1:12" x14ac:dyDescent="0.25">
      <c r="A7" t="s">
        <v>581</v>
      </c>
      <c r="B7">
        <v>0</v>
      </c>
      <c r="C7">
        <v>0</v>
      </c>
      <c r="D7">
        <v>1</v>
      </c>
      <c r="E7">
        <v>0</v>
      </c>
      <c r="F7">
        <v>0</v>
      </c>
      <c r="G7">
        <v>0</v>
      </c>
      <c r="H7">
        <v>0</v>
      </c>
      <c r="I7">
        <v>0</v>
      </c>
      <c r="J7">
        <v>0</v>
      </c>
      <c r="K7">
        <v>1</v>
      </c>
      <c r="L7" s="159"/>
    </row>
    <row r="8" spans="1:12" x14ac:dyDescent="0.25">
      <c r="A8" t="s">
        <v>3</v>
      </c>
      <c r="B8">
        <v>0</v>
      </c>
      <c r="C8">
        <v>0</v>
      </c>
      <c r="D8">
        <v>0</v>
      </c>
      <c r="E8">
        <v>0</v>
      </c>
      <c r="F8">
        <v>0</v>
      </c>
      <c r="G8">
        <v>1</v>
      </c>
      <c r="H8">
        <v>0</v>
      </c>
      <c r="I8">
        <v>0</v>
      </c>
      <c r="J8">
        <v>0</v>
      </c>
      <c r="K8">
        <v>1</v>
      </c>
    </row>
    <row r="9" spans="1:12" x14ac:dyDescent="0.25">
      <c r="A9" t="s">
        <v>599</v>
      </c>
      <c r="B9">
        <v>0</v>
      </c>
      <c r="C9">
        <v>0</v>
      </c>
      <c r="D9">
        <v>1</v>
      </c>
      <c r="E9">
        <v>0</v>
      </c>
      <c r="F9">
        <v>0</v>
      </c>
      <c r="G9">
        <v>0</v>
      </c>
      <c r="H9">
        <v>0</v>
      </c>
      <c r="I9">
        <v>0</v>
      </c>
      <c r="J9">
        <v>0</v>
      </c>
      <c r="K9">
        <v>1</v>
      </c>
      <c r="L9" s="159"/>
    </row>
    <row r="10" spans="1:12" x14ac:dyDescent="0.25">
      <c r="A10" t="s">
        <v>588</v>
      </c>
      <c r="B10">
        <v>1</v>
      </c>
      <c r="C10">
        <v>0</v>
      </c>
      <c r="D10">
        <v>0</v>
      </c>
      <c r="E10">
        <v>0</v>
      </c>
      <c r="F10">
        <v>0</v>
      </c>
      <c r="G10">
        <v>0</v>
      </c>
      <c r="H10">
        <v>0</v>
      </c>
      <c r="I10">
        <v>1</v>
      </c>
      <c r="J10">
        <v>0</v>
      </c>
      <c r="K10">
        <v>0</v>
      </c>
    </row>
    <row r="11" spans="1:12" x14ac:dyDescent="0.25">
      <c r="A11" t="s">
        <v>560</v>
      </c>
      <c r="B11">
        <v>0</v>
      </c>
      <c r="C11">
        <v>0</v>
      </c>
      <c r="D11">
        <v>0</v>
      </c>
      <c r="E11">
        <v>1</v>
      </c>
      <c r="F11">
        <v>0</v>
      </c>
      <c r="G11">
        <v>0</v>
      </c>
      <c r="H11">
        <v>0</v>
      </c>
      <c r="I11">
        <v>0</v>
      </c>
      <c r="J11">
        <v>0</v>
      </c>
      <c r="K11">
        <v>1</v>
      </c>
      <c r="L11" s="159"/>
    </row>
    <row r="12" spans="1:12" x14ac:dyDescent="0.25">
      <c r="A12" t="s">
        <v>561</v>
      </c>
      <c r="B12">
        <v>0</v>
      </c>
      <c r="C12">
        <v>0</v>
      </c>
      <c r="D12">
        <v>0</v>
      </c>
      <c r="E12">
        <v>1</v>
      </c>
      <c r="F12">
        <v>0</v>
      </c>
      <c r="G12">
        <v>0</v>
      </c>
      <c r="H12">
        <v>0</v>
      </c>
      <c r="I12">
        <v>0</v>
      </c>
      <c r="J12">
        <v>0</v>
      </c>
      <c r="K12">
        <v>1</v>
      </c>
    </row>
    <row r="13" spans="1:12" x14ac:dyDescent="0.25">
      <c r="A13" t="s">
        <v>582</v>
      </c>
      <c r="B13">
        <v>0</v>
      </c>
      <c r="C13">
        <v>0</v>
      </c>
      <c r="D13">
        <v>1</v>
      </c>
      <c r="E13">
        <v>0</v>
      </c>
      <c r="F13">
        <v>0</v>
      </c>
      <c r="G13">
        <v>0</v>
      </c>
      <c r="H13">
        <v>0</v>
      </c>
      <c r="I13">
        <v>0</v>
      </c>
      <c r="J13">
        <v>0</v>
      </c>
      <c r="K13">
        <v>1</v>
      </c>
      <c r="L13" s="159"/>
    </row>
    <row r="14" spans="1:12" x14ac:dyDescent="0.25">
      <c r="A14" t="s">
        <v>562</v>
      </c>
      <c r="B14">
        <v>0</v>
      </c>
      <c r="C14">
        <v>0</v>
      </c>
      <c r="D14">
        <v>0</v>
      </c>
      <c r="E14">
        <v>0</v>
      </c>
      <c r="F14">
        <v>0</v>
      </c>
      <c r="G14">
        <v>0</v>
      </c>
      <c r="H14">
        <v>1</v>
      </c>
      <c r="I14">
        <v>0</v>
      </c>
      <c r="J14">
        <v>0</v>
      </c>
      <c r="K14">
        <v>1</v>
      </c>
      <c r="L14" s="159"/>
    </row>
    <row r="15" spans="1:12" x14ac:dyDescent="0.25">
      <c r="A15" t="s">
        <v>524</v>
      </c>
      <c r="B15">
        <v>0</v>
      </c>
      <c r="C15">
        <v>0</v>
      </c>
      <c r="D15">
        <v>0</v>
      </c>
      <c r="E15">
        <v>1</v>
      </c>
      <c r="F15">
        <v>0</v>
      </c>
      <c r="G15">
        <v>0</v>
      </c>
      <c r="H15">
        <v>0</v>
      </c>
      <c r="I15">
        <v>0</v>
      </c>
      <c r="J15">
        <v>0</v>
      </c>
      <c r="K15">
        <v>1</v>
      </c>
    </row>
    <row r="16" spans="1:12" x14ac:dyDescent="0.25">
      <c r="A16" t="s">
        <v>545</v>
      </c>
      <c r="B16">
        <v>0</v>
      </c>
      <c r="C16">
        <v>0</v>
      </c>
      <c r="D16">
        <v>1</v>
      </c>
      <c r="E16">
        <v>0</v>
      </c>
      <c r="F16">
        <v>0</v>
      </c>
      <c r="G16">
        <v>0</v>
      </c>
      <c r="H16">
        <v>0</v>
      </c>
      <c r="I16">
        <v>0</v>
      </c>
      <c r="J16">
        <v>0</v>
      </c>
      <c r="K16">
        <v>1</v>
      </c>
      <c r="L16" s="159"/>
    </row>
    <row r="17" spans="1:12" x14ac:dyDescent="0.25">
      <c r="A17" t="s">
        <v>589</v>
      </c>
      <c r="B17">
        <v>0</v>
      </c>
      <c r="C17">
        <v>0</v>
      </c>
      <c r="D17">
        <v>0</v>
      </c>
      <c r="E17">
        <v>0</v>
      </c>
      <c r="F17">
        <v>0</v>
      </c>
      <c r="G17">
        <v>0</v>
      </c>
      <c r="H17">
        <v>1</v>
      </c>
      <c r="I17">
        <v>0</v>
      </c>
      <c r="J17">
        <v>1</v>
      </c>
      <c r="K17">
        <v>0</v>
      </c>
      <c r="L17" s="159"/>
    </row>
    <row r="18" spans="1:12" x14ac:dyDescent="0.25">
      <c r="A18" t="s">
        <v>573</v>
      </c>
      <c r="B18">
        <v>0</v>
      </c>
      <c r="C18">
        <v>1</v>
      </c>
      <c r="D18">
        <v>0</v>
      </c>
      <c r="E18">
        <v>0</v>
      </c>
      <c r="F18">
        <v>0</v>
      </c>
      <c r="G18">
        <v>0</v>
      </c>
      <c r="H18">
        <v>0</v>
      </c>
      <c r="I18">
        <v>0</v>
      </c>
      <c r="J18">
        <v>1</v>
      </c>
      <c r="K18">
        <v>0</v>
      </c>
      <c r="L18" s="159"/>
    </row>
    <row r="19" spans="1:12" x14ac:dyDescent="0.25">
      <c r="A19" t="s">
        <v>525</v>
      </c>
      <c r="B19">
        <v>0</v>
      </c>
      <c r="C19">
        <v>0</v>
      </c>
      <c r="D19">
        <v>0</v>
      </c>
      <c r="E19">
        <v>0</v>
      </c>
      <c r="F19">
        <v>0</v>
      </c>
      <c r="G19">
        <v>0</v>
      </c>
      <c r="H19">
        <v>1</v>
      </c>
      <c r="I19">
        <v>0</v>
      </c>
      <c r="J19">
        <v>0</v>
      </c>
      <c r="K19">
        <v>1</v>
      </c>
      <c r="L19" s="159"/>
    </row>
    <row r="20" spans="1:12" x14ac:dyDescent="0.25">
      <c r="A20" t="s">
        <v>563</v>
      </c>
      <c r="B20">
        <v>1</v>
      </c>
      <c r="C20">
        <v>0</v>
      </c>
      <c r="D20">
        <v>0</v>
      </c>
      <c r="E20">
        <v>0</v>
      </c>
      <c r="F20">
        <v>0</v>
      </c>
      <c r="G20">
        <v>0</v>
      </c>
      <c r="H20">
        <v>0</v>
      </c>
      <c r="I20">
        <v>1</v>
      </c>
      <c r="J20">
        <v>0</v>
      </c>
      <c r="K20">
        <v>0</v>
      </c>
    </row>
    <row r="21" spans="1:12" x14ac:dyDescent="0.25">
      <c r="A21" t="s">
        <v>564</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565</v>
      </c>
      <c r="B23">
        <v>0</v>
      </c>
      <c r="C23">
        <v>0</v>
      </c>
      <c r="D23">
        <v>0</v>
      </c>
      <c r="E23">
        <v>1</v>
      </c>
      <c r="F23">
        <v>0</v>
      </c>
      <c r="G23">
        <v>0</v>
      </c>
      <c r="H23">
        <v>0</v>
      </c>
      <c r="I23">
        <v>0</v>
      </c>
      <c r="J23">
        <v>0</v>
      </c>
      <c r="K23">
        <v>1</v>
      </c>
    </row>
    <row r="24" spans="1:12" x14ac:dyDescent="0.25">
      <c r="A24" t="s">
        <v>526</v>
      </c>
      <c r="B24">
        <v>0</v>
      </c>
      <c r="C24">
        <v>0</v>
      </c>
      <c r="D24">
        <v>0</v>
      </c>
      <c r="E24">
        <v>1</v>
      </c>
      <c r="F24">
        <v>0</v>
      </c>
      <c r="G24">
        <v>0</v>
      </c>
      <c r="H24">
        <v>0</v>
      </c>
      <c r="I24">
        <v>0</v>
      </c>
      <c r="J24">
        <v>0</v>
      </c>
      <c r="K24">
        <v>1</v>
      </c>
    </row>
    <row r="25" spans="1:12" x14ac:dyDescent="0.25">
      <c r="A25" t="s">
        <v>566</v>
      </c>
      <c r="B25">
        <v>0</v>
      </c>
      <c r="C25">
        <v>0</v>
      </c>
      <c r="D25">
        <v>0</v>
      </c>
      <c r="E25">
        <v>0</v>
      </c>
      <c r="F25">
        <v>0</v>
      </c>
      <c r="G25">
        <v>0</v>
      </c>
      <c r="H25">
        <v>1</v>
      </c>
      <c r="I25">
        <v>0</v>
      </c>
      <c r="J25">
        <v>0</v>
      </c>
      <c r="K25">
        <v>1</v>
      </c>
      <c r="L25" s="159"/>
    </row>
    <row r="26" spans="1:12" x14ac:dyDescent="0.25">
      <c r="A26" t="s">
        <v>594</v>
      </c>
      <c r="B26">
        <v>0</v>
      </c>
      <c r="C26">
        <v>1</v>
      </c>
      <c r="D26">
        <v>0</v>
      </c>
      <c r="E26">
        <v>0</v>
      </c>
      <c r="F26">
        <v>0</v>
      </c>
      <c r="G26">
        <v>0</v>
      </c>
      <c r="H26">
        <v>0</v>
      </c>
      <c r="I26">
        <v>1</v>
      </c>
      <c r="J26">
        <v>0</v>
      </c>
      <c r="K26">
        <v>0</v>
      </c>
    </row>
    <row r="27" spans="1:12" x14ac:dyDescent="0.25">
      <c r="A27" t="s">
        <v>527</v>
      </c>
      <c r="B27">
        <v>0</v>
      </c>
      <c r="C27">
        <v>0</v>
      </c>
      <c r="D27">
        <v>1</v>
      </c>
      <c r="E27">
        <v>0</v>
      </c>
      <c r="F27">
        <v>0</v>
      </c>
      <c r="G27">
        <v>0</v>
      </c>
      <c r="H27">
        <v>0</v>
      </c>
      <c r="I27">
        <v>1</v>
      </c>
      <c r="J27">
        <v>0</v>
      </c>
      <c r="K27">
        <v>0</v>
      </c>
    </row>
    <row r="28" spans="1:12" x14ac:dyDescent="0.25">
      <c r="A28" t="s">
        <v>543</v>
      </c>
      <c r="B28">
        <v>1</v>
      </c>
      <c r="C28">
        <v>0</v>
      </c>
      <c r="D28">
        <v>0</v>
      </c>
      <c r="E28">
        <v>0</v>
      </c>
      <c r="F28">
        <v>0</v>
      </c>
      <c r="G28">
        <v>0</v>
      </c>
      <c r="H28">
        <v>0</v>
      </c>
      <c r="I28">
        <v>1</v>
      </c>
      <c r="J28">
        <v>0</v>
      </c>
      <c r="K28">
        <v>0</v>
      </c>
    </row>
    <row r="29" spans="1:12" x14ac:dyDescent="0.25">
      <c r="A29" t="s">
        <v>537</v>
      </c>
      <c r="B29">
        <v>1</v>
      </c>
      <c r="C29">
        <v>0</v>
      </c>
      <c r="D29">
        <v>0</v>
      </c>
      <c r="E29">
        <v>0</v>
      </c>
      <c r="F29">
        <v>0</v>
      </c>
      <c r="G29">
        <v>0</v>
      </c>
      <c r="H29">
        <v>0</v>
      </c>
      <c r="I29">
        <v>1</v>
      </c>
      <c r="J29">
        <v>0</v>
      </c>
      <c r="K29">
        <v>0</v>
      </c>
    </row>
    <row r="30" spans="1:12" x14ac:dyDescent="0.25">
      <c r="A30" t="s">
        <v>512</v>
      </c>
      <c r="B30">
        <v>0</v>
      </c>
      <c r="C30">
        <v>0</v>
      </c>
      <c r="D30">
        <v>0</v>
      </c>
      <c r="E30">
        <v>0</v>
      </c>
      <c r="F30">
        <v>1</v>
      </c>
      <c r="G30">
        <v>0</v>
      </c>
      <c r="H30">
        <v>0</v>
      </c>
      <c r="I30">
        <v>0</v>
      </c>
      <c r="J30">
        <v>0</v>
      </c>
      <c r="K30">
        <v>1</v>
      </c>
      <c r="L30" s="159"/>
    </row>
    <row r="31" spans="1:12" x14ac:dyDescent="0.25">
      <c r="A31" t="s">
        <v>567</v>
      </c>
      <c r="B31">
        <v>0</v>
      </c>
      <c r="C31">
        <v>0</v>
      </c>
      <c r="D31">
        <v>0</v>
      </c>
      <c r="E31">
        <v>1</v>
      </c>
      <c r="F31">
        <v>0</v>
      </c>
      <c r="G31">
        <v>0</v>
      </c>
      <c r="H31">
        <v>0</v>
      </c>
      <c r="I31">
        <v>0</v>
      </c>
      <c r="J31">
        <v>0</v>
      </c>
      <c r="K31">
        <v>1</v>
      </c>
    </row>
    <row r="32" spans="1:12" x14ac:dyDescent="0.25">
      <c r="A32" t="s">
        <v>568</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551</v>
      </c>
      <c r="B34">
        <v>0</v>
      </c>
      <c r="C34">
        <v>0</v>
      </c>
      <c r="D34">
        <v>0</v>
      </c>
      <c r="E34">
        <v>1</v>
      </c>
      <c r="F34">
        <v>0</v>
      </c>
      <c r="G34">
        <v>0</v>
      </c>
      <c r="H34">
        <v>0</v>
      </c>
      <c r="I34">
        <v>0</v>
      </c>
      <c r="J34">
        <v>0</v>
      </c>
      <c r="K34">
        <v>1</v>
      </c>
    </row>
    <row r="35" spans="1:12" x14ac:dyDescent="0.25">
      <c r="A35" t="s">
        <v>571</v>
      </c>
      <c r="B35">
        <v>0</v>
      </c>
      <c r="C35">
        <v>0</v>
      </c>
      <c r="D35">
        <v>0</v>
      </c>
      <c r="E35">
        <v>0</v>
      </c>
      <c r="F35">
        <v>0</v>
      </c>
      <c r="G35">
        <v>0</v>
      </c>
      <c r="H35">
        <v>1</v>
      </c>
      <c r="I35">
        <v>0</v>
      </c>
      <c r="J35">
        <v>1</v>
      </c>
      <c r="K35">
        <v>0</v>
      </c>
      <c r="L35" s="159"/>
    </row>
    <row r="36" spans="1:12" x14ac:dyDescent="0.25">
      <c r="A36" t="s">
        <v>572</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9"/>
    </row>
    <row r="38" spans="1:12" x14ac:dyDescent="0.25">
      <c r="A38" t="s">
        <v>523</v>
      </c>
      <c r="B38">
        <v>1</v>
      </c>
      <c r="C38">
        <v>0</v>
      </c>
      <c r="D38">
        <v>0</v>
      </c>
      <c r="E38">
        <v>0</v>
      </c>
      <c r="F38">
        <v>0</v>
      </c>
      <c r="G38">
        <v>0</v>
      </c>
      <c r="H38">
        <v>0</v>
      </c>
      <c r="I38">
        <v>1</v>
      </c>
      <c r="J38">
        <v>0</v>
      </c>
      <c r="K38">
        <v>0</v>
      </c>
    </row>
    <row r="39" spans="1:12" x14ac:dyDescent="0.25">
      <c r="A39" t="s">
        <v>517</v>
      </c>
      <c r="B39">
        <v>1</v>
      </c>
      <c r="C39">
        <v>0</v>
      </c>
      <c r="D39">
        <v>0</v>
      </c>
      <c r="E39">
        <v>0</v>
      </c>
      <c r="F39">
        <v>0</v>
      </c>
      <c r="G39">
        <v>0</v>
      </c>
      <c r="H39">
        <v>0</v>
      </c>
      <c r="I39">
        <v>1</v>
      </c>
      <c r="J39">
        <v>0</v>
      </c>
      <c r="K39">
        <v>0</v>
      </c>
    </row>
    <row r="40" spans="1:12" x14ac:dyDescent="0.25">
      <c r="A40" t="s">
        <v>549</v>
      </c>
      <c r="B40">
        <v>0</v>
      </c>
      <c r="C40">
        <v>0</v>
      </c>
      <c r="D40">
        <v>0</v>
      </c>
      <c r="E40">
        <v>0</v>
      </c>
      <c r="F40">
        <v>0</v>
      </c>
      <c r="G40">
        <v>0</v>
      </c>
      <c r="H40">
        <v>1</v>
      </c>
      <c r="I40">
        <v>0</v>
      </c>
      <c r="J40">
        <v>1</v>
      </c>
      <c r="K40">
        <v>0</v>
      </c>
      <c r="L40" s="159"/>
    </row>
    <row r="41" spans="1:12" x14ac:dyDescent="0.25">
      <c r="A41" t="s">
        <v>8</v>
      </c>
      <c r="B41">
        <v>0</v>
      </c>
      <c r="C41">
        <v>0</v>
      </c>
      <c r="D41">
        <v>1</v>
      </c>
      <c r="E41">
        <v>0</v>
      </c>
      <c r="F41">
        <v>0</v>
      </c>
      <c r="G41">
        <v>0</v>
      </c>
      <c r="H41">
        <v>0</v>
      </c>
      <c r="I41">
        <v>0</v>
      </c>
      <c r="J41">
        <v>0</v>
      </c>
      <c r="K41">
        <v>1</v>
      </c>
      <c r="L41" s="159"/>
    </row>
    <row r="42" spans="1:12" x14ac:dyDescent="0.25">
      <c r="A42" t="s">
        <v>540</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558</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552</v>
      </c>
      <c r="B46">
        <v>0</v>
      </c>
      <c r="C46">
        <v>0</v>
      </c>
      <c r="D46">
        <v>0</v>
      </c>
      <c r="E46">
        <v>1</v>
      </c>
      <c r="F46">
        <v>0</v>
      </c>
      <c r="G46">
        <v>0</v>
      </c>
      <c r="H46">
        <v>0</v>
      </c>
      <c r="I46">
        <v>0</v>
      </c>
      <c r="J46">
        <v>0</v>
      </c>
      <c r="K46">
        <v>1</v>
      </c>
    </row>
    <row r="47" spans="1:12" x14ac:dyDescent="0.25">
      <c r="A47" t="s">
        <v>531</v>
      </c>
      <c r="B47">
        <v>0</v>
      </c>
      <c r="C47">
        <v>0</v>
      </c>
      <c r="D47">
        <v>0</v>
      </c>
      <c r="E47">
        <v>1</v>
      </c>
      <c r="F47">
        <v>0</v>
      </c>
      <c r="G47">
        <v>0</v>
      </c>
      <c r="H47">
        <v>0</v>
      </c>
      <c r="I47">
        <v>0</v>
      </c>
      <c r="J47">
        <v>0</v>
      </c>
      <c r="K47">
        <v>1</v>
      </c>
    </row>
    <row r="48" spans="1:12" x14ac:dyDescent="0.25">
      <c r="A48" t="s">
        <v>587</v>
      </c>
      <c r="B48">
        <v>0</v>
      </c>
      <c r="C48">
        <v>1</v>
      </c>
      <c r="D48">
        <v>0</v>
      </c>
      <c r="E48">
        <v>0</v>
      </c>
      <c r="F48">
        <v>0</v>
      </c>
      <c r="G48">
        <v>0</v>
      </c>
      <c r="H48">
        <v>0</v>
      </c>
      <c r="I48">
        <v>1</v>
      </c>
      <c r="J48">
        <v>0</v>
      </c>
      <c r="K48">
        <v>0</v>
      </c>
    </row>
    <row r="49" spans="1:12" x14ac:dyDescent="0.25">
      <c r="A49" t="s">
        <v>534</v>
      </c>
      <c r="B49">
        <v>1</v>
      </c>
      <c r="C49">
        <v>0</v>
      </c>
      <c r="D49">
        <v>0</v>
      </c>
      <c r="E49">
        <v>0</v>
      </c>
      <c r="F49">
        <v>0</v>
      </c>
      <c r="G49">
        <v>0</v>
      </c>
      <c r="H49">
        <v>0</v>
      </c>
      <c r="I49">
        <v>1</v>
      </c>
      <c r="J49">
        <v>0</v>
      </c>
      <c r="K49">
        <v>0</v>
      </c>
      <c r="L49" s="159"/>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9"/>
    </row>
    <row r="53" spans="1:12" x14ac:dyDescent="0.25">
      <c r="A53" t="s">
        <v>583</v>
      </c>
      <c r="B53">
        <v>0</v>
      </c>
      <c r="C53">
        <v>0</v>
      </c>
      <c r="D53">
        <v>0</v>
      </c>
      <c r="E53">
        <v>0</v>
      </c>
      <c r="F53">
        <v>1</v>
      </c>
      <c r="G53">
        <v>0</v>
      </c>
      <c r="H53">
        <v>0</v>
      </c>
      <c r="I53">
        <v>0</v>
      </c>
      <c r="J53">
        <v>0</v>
      </c>
      <c r="K53">
        <v>1</v>
      </c>
      <c r="L53" s="159"/>
    </row>
    <row r="54" spans="1:12" x14ac:dyDescent="0.25">
      <c r="A54" t="s">
        <v>559</v>
      </c>
      <c r="B54">
        <v>1</v>
      </c>
      <c r="C54">
        <v>0</v>
      </c>
      <c r="D54">
        <v>0</v>
      </c>
      <c r="E54">
        <v>0</v>
      </c>
      <c r="F54">
        <v>0</v>
      </c>
      <c r="G54">
        <v>0</v>
      </c>
      <c r="H54">
        <v>0</v>
      </c>
      <c r="I54">
        <v>1</v>
      </c>
      <c r="J54">
        <v>0</v>
      </c>
      <c r="K54">
        <v>0</v>
      </c>
    </row>
    <row r="55" spans="1:12" x14ac:dyDescent="0.25">
      <c r="A55" t="s">
        <v>518</v>
      </c>
      <c r="B55">
        <v>1</v>
      </c>
      <c r="C55">
        <v>0</v>
      </c>
      <c r="D55">
        <v>0</v>
      </c>
      <c r="E55">
        <v>0</v>
      </c>
      <c r="F55">
        <v>0</v>
      </c>
      <c r="G55">
        <v>0</v>
      </c>
      <c r="H55">
        <v>0</v>
      </c>
      <c r="I55">
        <v>1</v>
      </c>
      <c r="J55">
        <v>0</v>
      </c>
      <c r="K55">
        <v>0</v>
      </c>
    </row>
    <row r="56" spans="1:12" x14ac:dyDescent="0.25">
      <c r="A56" t="s">
        <v>472</v>
      </c>
      <c r="B56">
        <v>1</v>
      </c>
      <c r="C56">
        <v>0</v>
      </c>
      <c r="D56">
        <v>0</v>
      </c>
      <c r="E56">
        <v>0</v>
      </c>
      <c r="F56">
        <v>0</v>
      </c>
      <c r="G56">
        <v>0</v>
      </c>
      <c r="H56">
        <v>0</v>
      </c>
      <c r="I56">
        <v>1</v>
      </c>
      <c r="J56">
        <v>0</v>
      </c>
      <c r="K56">
        <v>0</v>
      </c>
    </row>
    <row r="57" spans="1:12" x14ac:dyDescent="0.25">
      <c r="A57" t="s">
        <v>590</v>
      </c>
      <c r="B57">
        <v>0</v>
      </c>
      <c r="C57">
        <v>0</v>
      </c>
      <c r="D57">
        <v>0</v>
      </c>
      <c r="E57">
        <v>1</v>
      </c>
      <c r="F57">
        <v>0</v>
      </c>
      <c r="G57">
        <v>0</v>
      </c>
      <c r="H57">
        <v>0</v>
      </c>
      <c r="I57">
        <v>0</v>
      </c>
      <c r="J57">
        <v>0</v>
      </c>
      <c r="K57">
        <v>1</v>
      </c>
    </row>
    <row r="58" spans="1:12" x14ac:dyDescent="0.25">
      <c r="A58" t="s">
        <v>541</v>
      </c>
      <c r="B58">
        <v>1</v>
      </c>
      <c r="C58">
        <v>0</v>
      </c>
      <c r="D58">
        <v>0</v>
      </c>
      <c r="E58">
        <v>0</v>
      </c>
      <c r="F58">
        <v>0</v>
      </c>
      <c r="G58">
        <v>0</v>
      </c>
      <c r="H58">
        <v>0</v>
      </c>
      <c r="I58">
        <v>1</v>
      </c>
      <c r="J58">
        <v>0</v>
      </c>
      <c r="K58">
        <v>0</v>
      </c>
    </row>
    <row r="59" spans="1:12" x14ac:dyDescent="0.25">
      <c r="A59" t="s">
        <v>519</v>
      </c>
      <c r="B59">
        <v>0</v>
      </c>
      <c r="C59">
        <v>0</v>
      </c>
      <c r="D59">
        <v>0</v>
      </c>
      <c r="E59">
        <v>0</v>
      </c>
      <c r="F59">
        <v>1</v>
      </c>
      <c r="G59">
        <v>0</v>
      </c>
      <c r="H59">
        <v>0</v>
      </c>
      <c r="I59">
        <v>0</v>
      </c>
      <c r="J59">
        <v>0</v>
      </c>
      <c r="K59">
        <v>1</v>
      </c>
      <c r="L59" s="159"/>
    </row>
    <row r="60" spans="1:12" x14ac:dyDescent="0.25">
      <c r="A60" t="s">
        <v>514</v>
      </c>
      <c r="B60">
        <v>0</v>
      </c>
      <c r="C60">
        <v>0</v>
      </c>
      <c r="D60">
        <v>1</v>
      </c>
      <c r="E60">
        <v>0</v>
      </c>
      <c r="F60">
        <v>0</v>
      </c>
      <c r="G60">
        <v>0</v>
      </c>
      <c r="H60">
        <v>0</v>
      </c>
      <c r="I60">
        <v>0</v>
      </c>
      <c r="J60">
        <v>0</v>
      </c>
      <c r="K60">
        <v>1</v>
      </c>
      <c r="L60" s="159"/>
    </row>
    <row r="61" spans="1:12" x14ac:dyDescent="0.25">
      <c r="A61" t="s">
        <v>455</v>
      </c>
      <c r="B61">
        <v>0</v>
      </c>
      <c r="C61">
        <v>0</v>
      </c>
      <c r="D61">
        <v>0</v>
      </c>
      <c r="E61">
        <v>0</v>
      </c>
      <c r="F61">
        <v>0</v>
      </c>
      <c r="G61">
        <v>0</v>
      </c>
      <c r="H61">
        <v>1</v>
      </c>
      <c r="I61">
        <v>0</v>
      </c>
      <c r="J61">
        <v>0</v>
      </c>
      <c r="K61">
        <v>1</v>
      </c>
      <c r="L61" s="159"/>
    </row>
    <row r="62" spans="1:12" x14ac:dyDescent="0.25">
      <c r="A62" t="s">
        <v>536</v>
      </c>
      <c r="B62">
        <v>1</v>
      </c>
      <c r="C62">
        <v>0</v>
      </c>
      <c r="D62">
        <v>0</v>
      </c>
      <c r="E62">
        <v>0</v>
      </c>
      <c r="F62">
        <v>0</v>
      </c>
      <c r="G62">
        <v>0</v>
      </c>
      <c r="H62">
        <v>0</v>
      </c>
      <c r="I62">
        <v>1</v>
      </c>
      <c r="J62">
        <v>0</v>
      </c>
      <c r="K62">
        <v>0</v>
      </c>
    </row>
    <row r="63" spans="1:12" x14ac:dyDescent="0.25">
      <c r="A63" t="s">
        <v>510</v>
      </c>
      <c r="B63">
        <v>0</v>
      </c>
      <c r="C63">
        <v>0</v>
      </c>
      <c r="D63">
        <v>0</v>
      </c>
      <c r="E63">
        <v>0</v>
      </c>
      <c r="F63">
        <v>1</v>
      </c>
      <c r="G63">
        <v>0</v>
      </c>
      <c r="H63">
        <v>0</v>
      </c>
      <c r="I63">
        <v>1</v>
      </c>
      <c r="J63">
        <v>0</v>
      </c>
      <c r="K63">
        <v>0</v>
      </c>
      <c r="L63" s="159"/>
    </row>
    <row r="64" spans="1:12" x14ac:dyDescent="0.25">
      <c r="A64" t="s">
        <v>584</v>
      </c>
      <c r="B64">
        <v>0</v>
      </c>
      <c r="C64">
        <v>0</v>
      </c>
      <c r="D64">
        <v>1</v>
      </c>
      <c r="E64">
        <v>0</v>
      </c>
      <c r="F64">
        <v>0</v>
      </c>
      <c r="G64">
        <v>0</v>
      </c>
      <c r="H64">
        <v>0</v>
      </c>
      <c r="I64">
        <v>0</v>
      </c>
      <c r="J64">
        <v>0</v>
      </c>
      <c r="K64">
        <v>1</v>
      </c>
      <c r="L64" s="159"/>
    </row>
    <row r="65" spans="1:12" x14ac:dyDescent="0.25">
      <c r="A65" t="s">
        <v>546</v>
      </c>
      <c r="B65">
        <v>0</v>
      </c>
      <c r="C65">
        <v>0</v>
      </c>
      <c r="D65">
        <v>1</v>
      </c>
      <c r="E65">
        <v>0</v>
      </c>
      <c r="F65">
        <v>0</v>
      </c>
      <c r="G65">
        <v>0</v>
      </c>
      <c r="H65">
        <v>0</v>
      </c>
      <c r="I65">
        <v>1</v>
      </c>
      <c r="J65">
        <v>0</v>
      </c>
      <c r="K65">
        <v>0</v>
      </c>
    </row>
    <row r="66" spans="1:12" x14ac:dyDescent="0.25">
      <c r="A66" t="s">
        <v>592</v>
      </c>
      <c r="B66">
        <v>0</v>
      </c>
      <c r="C66">
        <v>0</v>
      </c>
      <c r="D66">
        <v>0</v>
      </c>
      <c r="E66">
        <v>0</v>
      </c>
      <c r="F66">
        <v>0</v>
      </c>
      <c r="G66">
        <v>0</v>
      </c>
      <c r="H66">
        <v>1</v>
      </c>
      <c r="I66">
        <v>0</v>
      </c>
      <c r="J66">
        <v>0</v>
      </c>
      <c r="K66">
        <v>1</v>
      </c>
      <c r="L66" s="159"/>
    </row>
    <row r="67" spans="1:12" x14ac:dyDescent="0.25">
      <c r="A67" t="s">
        <v>538</v>
      </c>
      <c r="B67">
        <v>0</v>
      </c>
      <c r="C67">
        <v>0</v>
      </c>
      <c r="D67">
        <v>0</v>
      </c>
      <c r="E67">
        <v>0</v>
      </c>
      <c r="F67">
        <v>0</v>
      </c>
      <c r="G67">
        <v>0</v>
      </c>
      <c r="H67">
        <v>1</v>
      </c>
      <c r="I67">
        <v>0</v>
      </c>
      <c r="J67">
        <v>1</v>
      </c>
      <c r="K67">
        <v>0</v>
      </c>
      <c r="L67" s="159"/>
    </row>
    <row r="68" spans="1:12" x14ac:dyDescent="0.25">
      <c r="A68" t="s">
        <v>535</v>
      </c>
      <c r="B68">
        <v>0</v>
      </c>
      <c r="C68">
        <v>0</v>
      </c>
      <c r="D68">
        <v>0</v>
      </c>
      <c r="E68">
        <v>0</v>
      </c>
      <c r="F68">
        <v>0</v>
      </c>
      <c r="G68">
        <v>0</v>
      </c>
      <c r="H68">
        <v>1</v>
      </c>
      <c r="I68">
        <v>0</v>
      </c>
      <c r="J68">
        <v>1</v>
      </c>
      <c r="K68">
        <v>0</v>
      </c>
      <c r="L68" s="159"/>
    </row>
    <row r="69" spans="1:12" x14ac:dyDescent="0.25">
      <c r="A69" t="s">
        <v>16</v>
      </c>
      <c r="B69">
        <v>0</v>
      </c>
      <c r="C69">
        <v>1</v>
      </c>
      <c r="D69">
        <v>0</v>
      </c>
      <c r="E69">
        <v>0</v>
      </c>
      <c r="F69">
        <v>0</v>
      </c>
      <c r="G69">
        <v>0</v>
      </c>
      <c r="H69">
        <v>0</v>
      </c>
      <c r="I69">
        <v>0</v>
      </c>
      <c r="J69">
        <v>0</v>
      </c>
      <c r="K69">
        <v>1</v>
      </c>
    </row>
    <row r="70" spans="1:12" x14ac:dyDescent="0.25">
      <c r="A70" t="s">
        <v>598</v>
      </c>
      <c r="B70">
        <v>0</v>
      </c>
      <c r="C70">
        <v>0</v>
      </c>
      <c r="D70">
        <v>0</v>
      </c>
      <c r="E70">
        <v>0</v>
      </c>
      <c r="F70">
        <v>0</v>
      </c>
      <c r="G70">
        <v>1</v>
      </c>
      <c r="H70">
        <v>0</v>
      </c>
      <c r="I70">
        <v>0</v>
      </c>
      <c r="J70">
        <v>0</v>
      </c>
      <c r="K70">
        <v>1</v>
      </c>
      <c r="L70" s="159"/>
    </row>
    <row r="71" spans="1:12" x14ac:dyDescent="0.25">
      <c r="A71" t="s">
        <v>520</v>
      </c>
      <c r="B71">
        <v>0</v>
      </c>
      <c r="C71">
        <v>0</v>
      </c>
      <c r="D71">
        <v>0</v>
      </c>
      <c r="E71">
        <v>0</v>
      </c>
      <c r="F71">
        <v>1</v>
      </c>
      <c r="G71">
        <v>0</v>
      </c>
      <c r="H71">
        <v>0</v>
      </c>
      <c r="I71">
        <v>1</v>
      </c>
      <c r="J71">
        <v>0</v>
      </c>
      <c r="K71">
        <v>0</v>
      </c>
    </row>
    <row r="72" spans="1:12" x14ac:dyDescent="0.25">
      <c r="A72" t="s">
        <v>528</v>
      </c>
      <c r="B72">
        <v>0</v>
      </c>
      <c r="C72">
        <v>0</v>
      </c>
      <c r="D72">
        <v>0</v>
      </c>
      <c r="E72">
        <v>1</v>
      </c>
      <c r="F72">
        <v>0</v>
      </c>
      <c r="G72">
        <v>0</v>
      </c>
      <c r="H72">
        <v>0</v>
      </c>
      <c r="I72">
        <v>0</v>
      </c>
      <c r="J72">
        <v>0</v>
      </c>
      <c r="K72">
        <v>1</v>
      </c>
    </row>
    <row r="73" spans="1:12" x14ac:dyDescent="0.25">
      <c r="A73" t="s">
        <v>548</v>
      </c>
      <c r="B73">
        <v>0</v>
      </c>
      <c r="C73">
        <v>0</v>
      </c>
      <c r="D73">
        <v>1</v>
      </c>
      <c r="E73">
        <v>0</v>
      </c>
      <c r="F73">
        <v>0</v>
      </c>
      <c r="G73">
        <v>0</v>
      </c>
      <c r="H73">
        <v>0</v>
      </c>
      <c r="I73">
        <v>0</v>
      </c>
      <c r="J73">
        <v>0</v>
      </c>
      <c r="K73">
        <v>1</v>
      </c>
      <c r="L73" s="159"/>
    </row>
    <row r="74" spans="1:12" x14ac:dyDescent="0.25">
      <c r="A74" t="s">
        <v>579</v>
      </c>
      <c r="B74">
        <v>0</v>
      </c>
      <c r="C74">
        <v>1</v>
      </c>
      <c r="D74">
        <v>0</v>
      </c>
      <c r="E74">
        <v>0</v>
      </c>
      <c r="F74">
        <v>0</v>
      </c>
      <c r="G74">
        <v>0</v>
      </c>
      <c r="H74">
        <v>0</v>
      </c>
      <c r="I74">
        <v>0</v>
      </c>
      <c r="J74">
        <v>0</v>
      </c>
      <c r="K74">
        <v>1</v>
      </c>
      <c r="L74" s="159"/>
    </row>
    <row r="75" spans="1:12" x14ac:dyDescent="0.25">
      <c r="A75" t="s">
        <v>521</v>
      </c>
      <c r="B75">
        <v>0</v>
      </c>
      <c r="C75">
        <v>0</v>
      </c>
      <c r="D75">
        <v>0</v>
      </c>
      <c r="E75">
        <v>0</v>
      </c>
      <c r="F75">
        <v>1</v>
      </c>
      <c r="G75">
        <v>0</v>
      </c>
      <c r="H75">
        <v>0</v>
      </c>
      <c r="I75">
        <v>0</v>
      </c>
      <c r="J75">
        <v>0</v>
      </c>
      <c r="K75">
        <v>1</v>
      </c>
    </row>
    <row r="76" spans="1:12" x14ac:dyDescent="0.25">
      <c r="A76" t="s">
        <v>554</v>
      </c>
      <c r="B76">
        <v>0</v>
      </c>
      <c r="C76">
        <v>0</v>
      </c>
      <c r="D76">
        <v>0</v>
      </c>
      <c r="E76">
        <v>0</v>
      </c>
      <c r="F76">
        <v>0</v>
      </c>
      <c r="G76">
        <v>0</v>
      </c>
      <c r="H76">
        <v>1</v>
      </c>
      <c r="I76">
        <v>0</v>
      </c>
      <c r="J76">
        <v>0</v>
      </c>
      <c r="K76">
        <v>1</v>
      </c>
      <c r="L76" s="159"/>
    </row>
    <row r="77" spans="1:12" x14ac:dyDescent="0.25">
      <c r="A77" t="s">
        <v>593</v>
      </c>
      <c r="B77">
        <v>0</v>
      </c>
      <c r="C77">
        <v>0</v>
      </c>
      <c r="D77">
        <v>0</v>
      </c>
      <c r="E77">
        <v>0</v>
      </c>
      <c r="F77">
        <v>0</v>
      </c>
      <c r="G77">
        <v>1</v>
      </c>
      <c r="H77">
        <v>0</v>
      </c>
      <c r="I77">
        <v>0</v>
      </c>
      <c r="J77">
        <v>1</v>
      </c>
      <c r="K77">
        <v>0</v>
      </c>
      <c r="L77" s="159"/>
    </row>
    <row r="78" spans="1:12" x14ac:dyDescent="0.25">
      <c r="A78" t="s">
        <v>18</v>
      </c>
      <c r="B78">
        <v>1</v>
      </c>
      <c r="C78">
        <v>0</v>
      </c>
      <c r="D78">
        <v>0</v>
      </c>
      <c r="E78">
        <v>0</v>
      </c>
      <c r="F78">
        <v>0</v>
      </c>
      <c r="G78">
        <v>0</v>
      </c>
      <c r="H78">
        <v>0</v>
      </c>
      <c r="I78">
        <v>1</v>
      </c>
      <c r="J78">
        <v>0</v>
      </c>
      <c r="K78">
        <v>0</v>
      </c>
    </row>
    <row r="79" spans="1:12" x14ac:dyDescent="0.25">
      <c r="A79" t="s">
        <v>596</v>
      </c>
      <c r="B79">
        <v>1</v>
      </c>
      <c r="C79">
        <v>0</v>
      </c>
      <c r="D79">
        <v>0</v>
      </c>
      <c r="E79">
        <v>0</v>
      </c>
      <c r="F79">
        <v>0</v>
      </c>
      <c r="G79">
        <v>0</v>
      </c>
      <c r="H79">
        <v>0</v>
      </c>
      <c r="I79">
        <v>1</v>
      </c>
      <c r="J79">
        <v>0</v>
      </c>
      <c r="K79">
        <v>0</v>
      </c>
    </row>
    <row r="80" spans="1:12" x14ac:dyDescent="0.25">
      <c r="A80" t="s">
        <v>532</v>
      </c>
      <c r="B80">
        <v>0</v>
      </c>
      <c r="C80">
        <v>0</v>
      </c>
      <c r="D80">
        <v>0</v>
      </c>
      <c r="E80">
        <v>1</v>
      </c>
      <c r="F80">
        <v>0</v>
      </c>
      <c r="G80">
        <v>0</v>
      </c>
      <c r="H80">
        <v>0</v>
      </c>
      <c r="I80">
        <v>0</v>
      </c>
      <c r="J80">
        <v>0</v>
      </c>
      <c r="K80">
        <v>1</v>
      </c>
    </row>
    <row r="81" spans="1:12" x14ac:dyDescent="0.25">
      <c r="A81" t="s">
        <v>585</v>
      </c>
      <c r="B81">
        <v>0</v>
      </c>
      <c r="C81">
        <v>0</v>
      </c>
      <c r="D81">
        <v>0</v>
      </c>
      <c r="E81">
        <v>0</v>
      </c>
      <c r="F81">
        <v>0</v>
      </c>
      <c r="G81">
        <v>0</v>
      </c>
      <c r="H81">
        <v>1</v>
      </c>
      <c r="I81">
        <v>0</v>
      </c>
      <c r="J81">
        <v>1</v>
      </c>
      <c r="K81">
        <v>0</v>
      </c>
      <c r="L81" s="159"/>
    </row>
    <row r="82" spans="1:12" x14ac:dyDescent="0.25">
      <c r="A82" t="s">
        <v>19</v>
      </c>
      <c r="B82">
        <v>0</v>
      </c>
      <c r="C82">
        <v>0</v>
      </c>
      <c r="D82">
        <v>0</v>
      </c>
      <c r="E82">
        <v>0</v>
      </c>
      <c r="F82">
        <v>0</v>
      </c>
      <c r="G82">
        <v>0</v>
      </c>
      <c r="H82">
        <v>1</v>
      </c>
      <c r="I82">
        <v>0</v>
      </c>
      <c r="J82">
        <v>0</v>
      </c>
      <c r="K82">
        <v>1</v>
      </c>
    </row>
    <row r="83" spans="1:12" x14ac:dyDescent="0.25">
      <c r="A83" t="s">
        <v>597</v>
      </c>
      <c r="B83">
        <v>1</v>
      </c>
      <c r="C83">
        <v>0</v>
      </c>
      <c r="D83">
        <v>0</v>
      </c>
      <c r="E83">
        <v>0</v>
      </c>
      <c r="F83">
        <v>0</v>
      </c>
      <c r="G83">
        <v>0</v>
      </c>
      <c r="H83">
        <v>0</v>
      </c>
      <c r="I83">
        <v>1</v>
      </c>
      <c r="J83">
        <v>0</v>
      </c>
      <c r="K83">
        <v>0</v>
      </c>
    </row>
    <row r="84" spans="1:12" x14ac:dyDescent="0.25">
      <c r="A84" t="s">
        <v>465</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508</v>
      </c>
      <c r="B86">
        <v>0</v>
      </c>
      <c r="C86">
        <v>0</v>
      </c>
      <c r="D86">
        <v>0</v>
      </c>
      <c r="E86">
        <v>0</v>
      </c>
      <c r="F86">
        <v>1</v>
      </c>
      <c r="G86">
        <v>0</v>
      </c>
      <c r="H86">
        <v>0</v>
      </c>
      <c r="I86">
        <v>0</v>
      </c>
      <c r="J86">
        <v>0</v>
      </c>
      <c r="K86">
        <v>1</v>
      </c>
      <c r="L86" s="159"/>
    </row>
    <row r="87" spans="1:12" x14ac:dyDescent="0.25">
      <c r="A87" t="s">
        <v>550</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9"/>
    </row>
    <row r="89" spans="1:12" x14ac:dyDescent="0.25">
      <c r="A89" t="s">
        <v>591</v>
      </c>
      <c r="B89">
        <v>0</v>
      </c>
      <c r="C89">
        <v>0</v>
      </c>
      <c r="D89">
        <v>0</v>
      </c>
      <c r="E89">
        <v>1</v>
      </c>
      <c r="F89">
        <v>0</v>
      </c>
      <c r="G89">
        <v>0</v>
      </c>
      <c r="H89">
        <v>0</v>
      </c>
      <c r="I89">
        <v>0</v>
      </c>
      <c r="J89">
        <v>0</v>
      </c>
      <c r="K89">
        <v>1</v>
      </c>
    </row>
    <row r="90" spans="1:12" x14ac:dyDescent="0.25">
      <c r="A90" t="s">
        <v>578</v>
      </c>
      <c r="B90">
        <v>0</v>
      </c>
      <c r="C90">
        <v>0</v>
      </c>
      <c r="D90">
        <v>0</v>
      </c>
      <c r="E90">
        <v>1</v>
      </c>
      <c r="F90">
        <v>0</v>
      </c>
      <c r="G90">
        <v>0</v>
      </c>
      <c r="H90">
        <v>0</v>
      </c>
      <c r="I90">
        <v>0</v>
      </c>
      <c r="J90">
        <v>0</v>
      </c>
      <c r="K90">
        <v>1</v>
      </c>
    </row>
    <row r="91" spans="1:12" x14ac:dyDescent="0.25">
      <c r="A91" t="s">
        <v>569</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522</v>
      </c>
      <c r="B93">
        <v>1</v>
      </c>
      <c r="C93">
        <v>0</v>
      </c>
      <c r="D93">
        <v>0</v>
      </c>
      <c r="E93">
        <v>0</v>
      </c>
      <c r="F93">
        <v>0</v>
      </c>
      <c r="G93">
        <v>0</v>
      </c>
      <c r="H93">
        <v>0</v>
      </c>
      <c r="I93">
        <v>1</v>
      </c>
      <c r="J93">
        <v>0</v>
      </c>
      <c r="K93">
        <v>0</v>
      </c>
    </row>
    <row r="94" spans="1:12" x14ac:dyDescent="0.25">
      <c r="A94" t="s">
        <v>557</v>
      </c>
      <c r="B94">
        <v>1</v>
      </c>
      <c r="C94">
        <v>0</v>
      </c>
      <c r="D94">
        <v>0</v>
      </c>
      <c r="E94">
        <v>0</v>
      </c>
      <c r="F94">
        <v>0</v>
      </c>
      <c r="G94">
        <v>0</v>
      </c>
      <c r="H94">
        <v>0</v>
      </c>
      <c r="I94">
        <v>1</v>
      </c>
      <c r="J94">
        <v>0</v>
      </c>
      <c r="K94">
        <v>0</v>
      </c>
    </row>
    <row r="95" spans="1:12" x14ac:dyDescent="0.25">
      <c r="A95" t="s">
        <v>511</v>
      </c>
      <c r="B95">
        <v>0</v>
      </c>
      <c r="C95">
        <v>0</v>
      </c>
      <c r="D95">
        <v>1</v>
      </c>
      <c r="E95">
        <v>0</v>
      </c>
      <c r="F95">
        <v>0</v>
      </c>
      <c r="G95">
        <v>0</v>
      </c>
      <c r="H95">
        <v>0</v>
      </c>
      <c r="I95">
        <v>0</v>
      </c>
      <c r="J95">
        <v>0</v>
      </c>
      <c r="K95">
        <v>1</v>
      </c>
    </row>
    <row r="96" spans="1:12" x14ac:dyDescent="0.25">
      <c r="A96" t="s">
        <v>547</v>
      </c>
      <c r="B96">
        <v>0</v>
      </c>
      <c r="C96">
        <v>0</v>
      </c>
      <c r="D96">
        <v>1</v>
      </c>
      <c r="E96">
        <v>0</v>
      </c>
      <c r="F96">
        <v>0</v>
      </c>
      <c r="G96">
        <v>0</v>
      </c>
      <c r="H96">
        <v>0</v>
      </c>
      <c r="I96">
        <v>1</v>
      </c>
      <c r="J96">
        <v>0</v>
      </c>
      <c r="K96">
        <v>0</v>
      </c>
      <c r="L96" s="159"/>
    </row>
    <row r="97" spans="1:12" x14ac:dyDescent="0.25">
      <c r="A97" t="s">
        <v>574</v>
      </c>
      <c r="B97">
        <v>0</v>
      </c>
      <c r="C97">
        <v>0</v>
      </c>
      <c r="D97">
        <v>0</v>
      </c>
      <c r="E97">
        <v>0</v>
      </c>
      <c r="F97">
        <v>0</v>
      </c>
      <c r="G97">
        <v>0</v>
      </c>
      <c r="H97">
        <v>1</v>
      </c>
      <c r="I97">
        <v>0</v>
      </c>
      <c r="J97">
        <v>1</v>
      </c>
      <c r="K97">
        <v>0</v>
      </c>
      <c r="L97" s="159"/>
    </row>
    <row r="98" spans="1:12" x14ac:dyDescent="0.25">
      <c r="A98" t="s">
        <v>533</v>
      </c>
      <c r="B98">
        <v>0</v>
      </c>
      <c r="C98">
        <v>0</v>
      </c>
      <c r="D98">
        <v>1</v>
      </c>
      <c r="E98">
        <v>0</v>
      </c>
      <c r="F98">
        <v>0</v>
      </c>
      <c r="G98">
        <v>0</v>
      </c>
      <c r="H98">
        <v>0</v>
      </c>
      <c r="I98">
        <v>0</v>
      </c>
      <c r="J98">
        <v>0</v>
      </c>
      <c r="K98">
        <v>1</v>
      </c>
    </row>
    <row r="99" spans="1:12" x14ac:dyDescent="0.25">
      <c r="A99" t="s">
        <v>575</v>
      </c>
      <c r="B99">
        <v>0</v>
      </c>
      <c r="C99">
        <v>1</v>
      </c>
      <c r="D99">
        <v>0</v>
      </c>
      <c r="E99">
        <v>0</v>
      </c>
      <c r="F99">
        <v>0</v>
      </c>
      <c r="G99">
        <v>0</v>
      </c>
      <c r="H99">
        <v>0</v>
      </c>
      <c r="I99">
        <v>1</v>
      </c>
      <c r="J99">
        <v>0</v>
      </c>
      <c r="K99">
        <v>0</v>
      </c>
    </row>
    <row r="100" spans="1:12" x14ac:dyDescent="0.25">
      <c r="A100" t="s">
        <v>544</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509</v>
      </c>
      <c r="B105">
        <v>0</v>
      </c>
      <c r="C105">
        <v>0</v>
      </c>
      <c r="D105">
        <v>0</v>
      </c>
      <c r="E105">
        <v>0</v>
      </c>
      <c r="F105">
        <v>0</v>
      </c>
      <c r="G105">
        <v>0</v>
      </c>
      <c r="H105">
        <v>1</v>
      </c>
      <c r="I105">
        <v>0</v>
      </c>
      <c r="J105">
        <v>0</v>
      </c>
      <c r="K105">
        <v>1</v>
      </c>
      <c r="L105" s="159"/>
    </row>
    <row r="106" spans="1:12" x14ac:dyDescent="0.25">
      <c r="A106" t="s">
        <v>515</v>
      </c>
      <c r="B106">
        <v>1</v>
      </c>
      <c r="C106">
        <v>0</v>
      </c>
      <c r="D106">
        <v>0</v>
      </c>
      <c r="E106">
        <v>0</v>
      </c>
      <c r="F106">
        <v>0</v>
      </c>
      <c r="G106">
        <v>0</v>
      </c>
      <c r="H106">
        <v>0</v>
      </c>
      <c r="I106">
        <v>1</v>
      </c>
      <c r="J106">
        <v>0</v>
      </c>
      <c r="K106">
        <v>0</v>
      </c>
    </row>
    <row r="107" spans="1:12" x14ac:dyDescent="0.25">
      <c r="A107" t="s">
        <v>576</v>
      </c>
      <c r="B107">
        <v>1</v>
      </c>
      <c r="C107">
        <v>0</v>
      </c>
      <c r="D107">
        <v>0</v>
      </c>
      <c r="E107">
        <v>0</v>
      </c>
      <c r="F107">
        <v>0</v>
      </c>
      <c r="G107">
        <v>0</v>
      </c>
      <c r="H107">
        <v>0</v>
      </c>
      <c r="I107">
        <v>1</v>
      </c>
      <c r="J107">
        <v>0</v>
      </c>
      <c r="K107">
        <v>0</v>
      </c>
    </row>
    <row r="108" spans="1:12" x14ac:dyDescent="0.25">
      <c r="A108" t="s">
        <v>529</v>
      </c>
      <c r="B108">
        <v>0</v>
      </c>
      <c r="C108">
        <v>1</v>
      </c>
      <c r="D108">
        <v>0</v>
      </c>
      <c r="E108">
        <v>0</v>
      </c>
      <c r="F108">
        <v>0</v>
      </c>
      <c r="G108">
        <v>0</v>
      </c>
      <c r="H108">
        <v>0</v>
      </c>
      <c r="I108">
        <v>1</v>
      </c>
      <c r="J108">
        <v>0</v>
      </c>
      <c r="K108">
        <v>0</v>
      </c>
    </row>
    <row r="109" spans="1:12" x14ac:dyDescent="0.25">
      <c r="A109" t="s">
        <v>513</v>
      </c>
      <c r="B109">
        <v>0</v>
      </c>
      <c r="C109">
        <v>0</v>
      </c>
      <c r="D109">
        <v>1</v>
      </c>
      <c r="E109">
        <v>0</v>
      </c>
      <c r="F109">
        <v>0</v>
      </c>
      <c r="G109">
        <v>0</v>
      </c>
      <c r="H109">
        <v>0</v>
      </c>
      <c r="I109">
        <v>0</v>
      </c>
      <c r="J109">
        <v>0</v>
      </c>
      <c r="K109">
        <v>1</v>
      </c>
      <c r="L109" s="159"/>
    </row>
    <row r="110" spans="1:12" x14ac:dyDescent="0.25">
      <c r="A110" t="s">
        <v>474</v>
      </c>
      <c r="B110">
        <v>0</v>
      </c>
      <c r="C110">
        <v>0</v>
      </c>
      <c r="D110">
        <v>0</v>
      </c>
      <c r="E110">
        <v>0</v>
      </c>
      <c r="F110">
        <v>0</v>
      </c>
      <c r="G110">
        <v>0</v>
      </c>
      <c r="H110">
        <v>1</v>
      </c>
      <c r="I110">
        <v>0</v>
      </c>
      <c r="J110">
        <v>1</v>
      </c>
      <c r="K110">
        <v>0</v>
      </c>
      <c r="L110" s="159"/>
    </row>
    <row r="111" spans="1:12" x14ac:dyDescent="0.25">
      <c r="A111" t="s">
        <v>28</v>
      </c>
      <c r="B111">
        <v>0</v>
      </c>
      <c r="C111">
        <v>1</v>
      </c>
      <c r="D111">
        <v>0</v>
      </c>
      <c r="E111">
        <v>0</v>
      </c>
      <c r="F111">
        <v>0</v>
      </c>
      <c r="G111">
        <v>0</v>
      </c>
      <c r="H111">
        <v>0</v>
      </c>
      <c r="I111">
        <v>0</v>
      </c>
      <c r="J111">
        <v>0</v>
      </c>
      <c r="K111">
        <v>1</v>
      </c>
    </row>
    <row r="112" spans="1:12" x14ac:dyDescent="0.25">
      <c r="A112" t="s">
        <v>586</v>
      </c>
      <c r="B112">
        <v>0</v>
      </c>
      <c r="C112">
        <v>1</v>
      </c>
      <c r="D112">
        <v>0</v>
      </c>
      <c r="E112">
        <v>0</v>
      </c>
      <c r="F112">
        <v>0</v>
      </c>
      <c r="G112">
        <v>0</v>
      </c>
      <c r="H112">
        <v>0</v>
      </c>
      <c r="I112">
        <v>0</v>
      </c>
      <c r="J112">
        <v>0</v>
      </c>
      <c r="K112">
        <v>1</v>
      </c>
      <c r="L112" s="159"/>
    </row>
    <row r="113" spans="1:12" x14ac:dyDescent="0.25">
      <c r="A113" t="s">
        <v>577</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539</v>
      </c>
      <c r="B115">
        <v>0</v>
      </c>
      <c r="C115">
        <v>0</v>
      </c>
      <c r="D115">
        <v>0</v>
      </c>
      <c r="E115">
        <v>0</v>
      </c>
      <c r="F115">
        <v>0</v>
      </c>
      <c r="G115">
        <v>0</v>
      </c>
      <c r="H115">
        <v>1</v>
      </c>
      <c r="I115">
        <v>0</v>
      </c>
      <c r="J115">
        <v>1</v>
      </c>
      <c r="K115">
        <v>0</v>
      </c>
      <c r="L115" s="159"/>
    </row>
    <row r="116" spans="1:12" x14ac:dyDescent="0.25">
      <c r="A116" t="s">
        <v>556</v>
      </c>
      <c r="B116">
        <v>0</v>
      </c>
      <c r="C116">
        <v>0</v>
      </c>
      <c r="D116">
        <v>1</v>
      </c>
      <c r="E116">
        <v>0</v>
      </c>
      <c r="F116">
        <v>0</v>
      </c>
      <c r="G116">
        <v>0</v>
      </c>
      <c r="H116">
        <v>0</v>
      </c>
      <c r="I116">
        <v>0</v>
      </c>
      <c r="J116">
        <v>0</v>
      </c>
      <c r="K116">
        <v>1</v>
      </c>
      <c r="L116" s="159"/>
    </row>
    <row r="117" spans="1:12" x14ac:dyDescent="0.25">
      <c r="A117" t="s">
        <v>595</v>
      </c>
      <c r="B117">
        <v>0</v>
      </c>
      <c r="C117">
        <v>0</v>
      </c>
      <c r="D117">
        <v>0</v>
      </c>
      <c r="E117">
        <v>0</v>
      </c>
      <c r="F117">
        <v>1</v>
      </c>
      <c r="G117">
        <v>0</v>
      </c>
      <c r="H117">
        <v>0</v>
      </c>
      <c r="I117">
        <v>1</v>
      </c>
      <c r="J117">
        <v>0</v>
      </c>
      <c r="K117">
        <v>0</v>
      </c>
    </row>
    <row r="118" spans="1:12" x14ac:dyDescent="0.25">
      <c r="A118" t="s">
        <v>329</v>
      </c>
      <c r="B118">
        <v>1</v>
      </c>
      <c r="C118">
        <v>0</v>
      </c>
      <c r="D118">
        <v>1</v>
      </c>
      <c r="E118">
        <v>0</v>
      </c>
      <c r="F118">
        <v>0</v>
      </c>
      <c r="G118">
        <v>0</v>
      </c>
      <c r="H118">
        <v>0</v>
      </c>
      <c r="I118">
        <v>1</v>
      </c>
      <c r="J118">
        <v>0</v>
      </c>
      <c r="K118">
        <v>0</v>
      </c>
    </row>
    <row r="119" spans="1:12" x14ac:dyDescent="0.25">
      <c r="A119" t="s">
        <v>233</v>
      </c>
      <c r="B119">
        <v>1</v>
      </c>
      <c r="C119">
        <v>0</v>
      </c>
      <c r="D119">
        <v>0</v>
      </c>
      <c r="E119">
        <v>0</v>
      </c>
      <c r="F119">
        <v>0</v>
      </c>
      <c r="G119">
        <v>0</v>
      </c>
      <c r="H119">
        <v>0</v>
      </c>
      <c r="I119">
        <v>1</v>
      </c>
      <c r="J119">
        <v>0</v>
      </c>
      <c r="K119">
        <v>0</v>
      </c>
    </row>
    <row r="120" spans="1:12" x14ac:dyDescent="0.25">
      <c r="A120" t="s">
        <v>570</v>
      </c>
      <c r="B120">
        <v>0</v>
      </c>
      <c r="C120">
        <v>0</v>
      </c>
      <c r="D120">
        <v>0</v>
      </c>
      <c r="E120">
        <v>1</v>
      </c>
      <c r="F120">
        <v>0</v>
      </c>
      <c r="G120">
        <v>0</v>
      </c>
      <c r="H120">
        <v>0</v>
      </c>
      <c r="I120">
        <v>1</v>
      </c>
      <c r="J120">
        <v>0</v>
      </c>
      <c r="K120">
        <v>0</v>
      </c>
    </row>
    <row r="121" spans="1:12" x14ac:dyDescent="0.25">
      <c r="A121" t="s">
        <v>555</v>
      </c>
      <c r="B121">
        <v>0</v>
      </c>
      <c r="C121">
        <v>0</v>
      </c>
      <c r="D121">
        <v>0</v>
      </c>
      <c r="E121">
        <v>1</v>
      </c>
      <c r="F121">
        <v>0</v>
      </c>
      <c r="G121">
        <v>0</v>
      </c>
      <c r="H121">
        <v>0</v>
      </c>
      <c r="I121">
        <v>1</v>
      </c>
      <c r="J121">
        <v>0</v>
      </c>
      <c r="K121">
        <v>0</v>
      </c>
      <c r="L121" s="159"/>
    </row>
    <row r="122" spans="1:12" x14ac:dyDescent="0.25">
      <c r="A122" t="s">
        <v>542</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530</v>
      </c>
      <c r="B124">
        <v>0</v>
      </c>
      <c r="C124">
        <v>0</v>
      </c>
      <c r="D124">
        <v>0</v>
      </c>
      <c r="E124">
        <v>0</v>
      </c>
      <c r="F124">
        <v>0</v>
      </c>
      <c r="G124">
        <v>0</v>
      </c>
      <c r="H124">
        <v>1</v>
      </c>
      <c r="I124">
        <v>0</v>
      </c>
      <c r="J124">
        <v>1</v>
      </c>
      <c r="K124">
        <v>0</v>
      </c>
      <c r="L124" s="159"/>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89"/>
  <sheetViews>
    <sheetView tabSelected="1" topLeftCell="A28" workbookViewId="0">
      <selection activeCell="J42" sqref="J42"/>
    </sheetView>
  </sheetViews>
  <sheetFormatPr defaultRowHeight="15" x14ac:dyDescent="0.25"/>
  <sheetData>
    <row r="1" spans="1:4" x14ac:dyDescent="0.25">
      <c r="A1" s="74" t="s">
        <v>64</v>
      </c>
      <c r="B1" s="74" t="s">
        <v>36</v>
      </c>
      <c r="C1" s="74" t="s">
        <v>65</v>
      </c>
      <c r="D1" s="74" t="s">
        <v>66</v>
      </c>
    </row>
    <row r="2" spans="1:4" x14ac:dyDescent="0.25">
      <c r="A2">
        <v>2003</v>
      </c>
      <c r="B2" t="s">
        <v>2</v>
      </c>
      <c r="C2">
        <v>25844.663359999999</v>
      </c>
      <c r="D2">
        <v>1847.05</v>
      </c>
    </row>
    <row r="3" spans="1:4" x14ac:dyDescent="0.25">
      <c r="A3">
        <v>2007</v>
      </c>
      <c r="B3" t="s">
        <v>2</v>
      </c>
      <c r="C3">
        <v>29297.606179999999</v>
      </c>
      <c r="D3">
        <v>1927.575</v>
      </c>
    </row>
    <row r="4" spans="1:4" x14ac:dyDescent="0.25">
      <c r="A4">
        <v>2008</v>
      </c>
      <c r="B4" t="s">
        <v>2</v>
      </c>
      <c r="C4">
        <v>30085.673760000001</v>
      </c>
      <c r="D4">
        <v>1893.8166670000001</v>
      </c>
    </row>
    <row r="5" spans="1:4" x14ac:dyDescent="0.25">
      <c r="A5">
        <v>2009</v>
      </c>
      <c r="B5" t="s">
        <v>2</v>
      </c>
      <c r="C5">
        <v>29551.258610000001</v>
      </c>
      <c r="D5">
        <v>1918.1833329999999</v>
      </c>
    </row>
    <row r="6" spans="1:4" x14ac:dyDescent="0.25">
      <c r="A6">
        <v>2010</v>
      </c>
      <c r="B6" t="s">
        <v>2</v>
      </c>
      <c r="C6">
        <v>30105.01065</v>
      </c>
      <c r="D6">
        <v>1908.541667</v>
      </c>
    </row>
    <row r="7" spans="1:4" x14ac:dyDescent="0.25">
      <c r="A7">
        <v>1985</v>
      </c>
      <c r="B7" t="s">
        <v>477</v>
      </c>
      <c r="C7">
        <v>15765.85304</v>
      </c>
      <c r="D7" s="175">
        <v>285.52999999999997</v>
      </c>
    </row>
    <row r="8" spans="1:4" x14ac:dyDescent="0.25">
      <c r="A8">
        <v>1987</v>
      </c>
      <c r="B8" t="s">
        <v>477</v>
      </c>
      <c r="C8">
        <v>16480.224399999999</v>
      </c>
      <c r="D8" s="175">
        <v>326.39999999999998</v>
      </c>
    </row>
    <row r="9" spans="1:4" x14ac:dyDescent="0.25">
      <c r="A9">
        <v>2000</v>
      </c>
      <c r="B9" t="s">
        <v>3</v>
      </c>
      <c r="C9">
        <v>538.07289730000002</v>
      </c>
      <c r="D9">
        <v>46.84</v>
      </c>
    </row>
    <row r="10" spans="1:4" x14ac:dyDescent="0.25">
      <c r="A10">
        <v>2011</v>
      </c>
      <c r="B10" t="s">
        <v>588</v>
      </c>
      <c r="C10">
        <v>20406.397150000001</v>
      </c>
      <c r="D10">
        <v>2035.458333</v>
      </c>
    </row>
    <row r="11" spans="1:4" x14ac:dyDescent="0.25">
      <c r="A11">
        <v>1980</v>
      </c>
      <c r="B11" t="s">
        <v>524</v>
      </c>
      <c r="C11">
        <v>3617.6491550000001</v>
      </c>
      <c r="D11">
        <v>9.8699999999999992</v>
      </c>
    </row>
    <row r="12" spans="1:4" x14ac:dyDescent="0.25">
      <c r="A12">
        <v>1971</v>
      </c>
      <c r="B12" t="s">
        <v>563</v>
      </c>
      <c r="C12">
        <v>11173.810600000001</v>
      </c>
      <c r="D12">
        <v>1340.083333</v>
      </c>
    </row>
    <row r="13" spans="1:4" x14ac:dyDescent="0.25">
      <c r="A13">
        <v>1973</v>
      </c>
      <c r="B13" t="s">
        <v>563</v>
      </c>
      <c r="C13">
        <v>12443.839169999999</v>
      </c>
      <c r="D13">
        <v>1391.9666669999999</v>
      </c>
    </row>
    <row r="14" spans="1:4" x14ac:dyDescent="0.25">
      <c r="A14">
        <v>1989</v>
      </c>
      <c r="B14" t="s">
        <v>5</v>
      </c>
      <c r="C14">
        <v>489.11</v>
      </c>
      <c r="D14">
        <v>12.87</v>
      </c>
    </row>
    <row r="15" spans="1:4" x14ac:dyDescent="0.25">
      <c r="A15">
        <v>1993</v>
      </c>
      <c r="B15" t="s">
        <v>5</v>
      </c>
      <c r="C15">
        <v>501.23</v>
      </c>
      <c r="D15">
        <v>30.61</v>
      </c>
    </row>
    <row r="16" spans="1:4" x14ac:dyDescent="0.25">
      <c r="A16">
        <v>1995</v>
      </c>
      <c r="B16" t="s">
        <v>5</v>
      </c>
      <c r="C16">
        <v>557.00671499999999</v>
      </c>
      <c r="D16">
        <v>41</v>
      </c>
    </row>
    <row r="17" spans="1:4" x14ac:dyDescent="0.25">
      <c r="A17">
        <v>1996</v>
      </c>
      <c r="B17" t="s">
        <v>5</v>
      </c>
      <c r="C17">
        <v>615.0112001</v>
      </c>
      <c r="D17">
        <v>47.57</v>
      </c>
    </row>
    <row r="18" spans="1:4" x14ac:dyDescent="0.25">
      <c r="A18">
        <v>1997</v>
      </c>
      <c r="B18" t="s">
        <v>5</v>
      </c>
      <c r="C18">
        <v>644.93008899999995</v>
      </c>
      <c r="D18">
        <v>57.52</v>
      </c>
    </row>
    <row r="19" spans="1:4" x14ac:dyDescent="0.25">
      <c r="A19">
        <v>2000</v>
      </c>
      <c r="B19" t="s">
        <v>5</v>
      </c>
      <c r="C19">
        <v>818.44971650000002</v>
      </c>
      <c r="D19">
        <v>95.36</v>
      </c>
    </row>
    <row r="20" spans="1:4" x14ac:dyDescent="0.25">
      <c r="A20">
        <v>2001</v>
      </c>
      <c r="B20" t="s">
        <v>5</v>
      </c>
      <c r="C20">
        <v>869.2805591</v>
      </c>
      <c r="D20">
        <v>116.81</v>
      </c>
    </row>
    <row r="21" spans="1:4" x14ac:dyDescent="0.25">
      <c r="A21">
        <v>2002</v>
      </c>
      <c r="B21" t="s">
        <v>5</v>
      </c>
      <c r="C21">
        <v>942.28688590000002</v>
      </c>
      <c r="D21">
        <v>131.54</v>
      </c>
    </row>
    <row r="22" spans="1:4" x14ac:dyDescent="0.25">
      <c r="A22">
        <v>2005</v>
      </c>
      <c r="B22" t="s">
        <v>5</v>
      </c>
      <c r="C22">
        <v>1178.9405340000001</v>
      </c>
      <c r="D22">
        <v>148.86000000000001</v>
      </c>
    </row>
    <row r="23" spans="1:4" x14ac:dyDescent="0.25">
      <c r="A23">
        <v>2007</v>
      </c>
      <c r="B23" t="s">
        <v>5</v>
      </c>
      <c r="C23">
        <v>1462.5103429999999</v>
      </c>
      <c r="D23">
        <v>176.02</v>
      </c>
    </row>
    <row r="24" spans="1:4" x14ac:dyDescent="0.25">
      <c r="A24">
        <v>2009</v>
      </c>
      <c r="B24" t="s">
        <v>5</v>
      </c>
      <c r="C24">
        <v>1732.3423640000001</v>
      </c>
      <c r="D24">
        <v>201.91</v>
      </c>
    </row>
    <row r="25" spans="1:4" x14ac:dyDescent="0.25">
      <c r="A25">
        <v>1984</v>
      </c>
      <c r="B25" t="s">
        <v>543</v>
      </c>
      <c r="C25">
        <v>4842.1251279999997</v>
      </c>
      <c r="D25">
        <v>396.92500000000001</v>
      </c>
    </row>
    <row r="26" spans="1:4" x14ac:dyDescent="0.25">
      <c r="A26">
        <v>1989</v>
      </c>
      <c r="B26" t="s">
        <v>543</v>
      </c>
      <c r="C26">
        <v>4842.1251279999997</v>
      </c>
      <c r="D26">
        <v>396.92500000000001</v>
      </c>
    </row>
    <row r="27" spans="1:4" x14ac:dyDescent="0.25">
      <c r="A27">
        <v>1993</v>
      </c>
      <c r="B27" t="s">
        <v>543</v>
      </c>
      <c r="C27">
        <v>4843.1251279999997</v>
      </c>
      <c r="D27">
        <v>397.0083333</v>
      </c>
    </row>
    <row r="28" spans="1:4" x14ac:dyDescent="0.25">
      <c r="A28">
        <v>1996</v>
      </c>
      <c r="B28" t="s">
        <v>543</v>
      </c>
      <c r="C28">
        <v>5678.3536180000001</v>
      </c>
      <c r="D28">
        <v>345.8666667</v>
      </c>
    </row>
    <row r="29" spans="1:4" x14ac:dyDescent="0.25">
      <c r="A29">
        <v>1988</v>
      </c>
      <c r="B29" t="s">
        <v>6</v>
      </c>
      <c r="C29">
        <v>1617.0922410000001</v>
      </c>
      <c r="D29">
        <v>21.13</v>
      </c>
    </row>
    <row r="30" spans="1:4" x14ac:dyDescent="0.25">
      <c r="A30">
        <v>1998</v>
      </c>
      <c r="B30" t="s">
        <v>6</v>
      </c>
      <c r="C30">
        <v>1881.115397</v>
      </c>
      <c r="D30">
        <v>55.32</v>
      </c>
    </row>
    <row r="31" spans="1:4" x14ac:dyDescent="0.25">
      <c r="A31">
        <v>2006</v>
      </c>
      <c r="B31" t="s">
        <v>6</v>
      </c>
      <c r="C31">
        <v>2166.2962349999998</v>
      </c>
      <c r="D31">
        <v>43.32</v>
      </c>
    </row>
    <row r="32" spans="1:4" x14ac:dyDescent="0.25">
      <c r="A32">
        <v>2012</v>
      </c>
      <c r="B32" t="s">
        <v>6</v>
      </c>
      <c r="C32">
        <v>2675.892973</v>
      </c>
      <c r="D32">
        <v>153.38</v>
      </c>
    </row>
    <row r="33" spans="1:4" x14ac:dyDescent="0.25">
      <c r="A33">
        <v>1995</v>
      </c>
      <c r="B33" t="s">
        <v>7</v>
      </c>
      <c r="C33" t="s">
        <v>98</v>
      </c>
      <c r="D33" s="175" t="s">
        <v>98</v>
      </c>
    </row>
    <row r="34" spans="1:4" x14ac:dyDescent="0.25">
      <c r="A34">
        <v>2002</v>
      </c>
      <c r="B34" t="s">
        <v>517</v>
      </c>
      <c r="C34">
        <v>18137.26081</v>
      </c>
      <c r="D34" s="175">
        <v>1617.958333</v>
      </c>
    </row>
    <row r="35" spans="1:4" x14ac:dyDescent="0.25">
      <c r="A35">
        <v>2004</v>
      </c>
      <c r="B35" t="s">
        <v>517</v>
      </c>
      <c r="C35">
        <v>18496.490900000001</v>
      </c>
      <c r="D35">
        <v>1700.866667</v>
      </c>
    </row>
    <row r="36" spans="1:4" x14ac:dyDescent="0.25">
      <c r="A36">
        <v>2006</v>
      </c>
      <c r="B36" t="s">
        <v>8</v>
      </c>
      <c r="C36" t="s">
        <v>98</v>
      </c>
      <c r="D36">
        <v>51.6</v>
      </c>
    </row>
    <row r="37" spans="1:4" x14ac:dyDescent="0.25">
      <c r="A37">
        <v>1985</v>
      </c>
      <c r="B37" t="s">
        <v>540</v>
      </c>
      <c r="C37">
        <v>14533.925160000001</v>
      </c>
      <c r="D37">
        <v>1132.05</v>
      </c>
    </row>
    <row r="38" spans="1:4" x14ac:dyDescent="0.25">
      <c r="A38">
        <v>1986</v>
      </c>
      <c r="B38" t="s">
        <v>540</v>
      </c>
      <c r="C38">
        <v>15082.56027</v>
      </c>
      <c r="D38">
        <v>1130.79</v>
      </c>
    </row>
    <row r="39" spans="1:4" x14ac:dyDescent="0.25">
      <c r="A39">
        <v>1989</v>
      </c>
      <c r="B39" t="s">
        <v>540</v>
      </c>
      <c r="C39">
        <v>16305.7183409725</v>
      </c>
      <c r="D39">
        <v>1544.59</v>
      </c>
    </row>
    <row r="40" spans="1:4" x14ac:dyDescent="0.25">
      <c r="A40">
        <v>1989</v>
      </c>
      <c r="B40" t="s">
        <v>10</v>
      </c>
      <c r="C40" t="s">
        <v>98</v>
      </c>
      <c r="D40" s="175">
        <v>17</v>
      </c>
    </row>
    <row r="41" spans="1:4" x14ac:dyDescent="0.25">
      <c r="A41">
        <v>1992</v>
      </c>
      <c r="B41" t="s">
        <v>10</v>
      </c>
      <c r="C41" t="s">
        <v>98</v>
      </c>
      <c r="D41">
        <v>28</v>
      </c>
    </row>
    <row r="42" spans="1:4" x14ac:dyDescent="0.25">
      <c r="A42">
        <v>1993</v>
      </c>
      <c r="B42" t="s">
        <v>10</v>
      </c>
      <c r="C42" t="s">
        <v>98</v>
      </c>
      <c r="D42">
        <v>19</v>
      </c>
    </row>
    <row r="43" spans="1:4" x14ac:dyDescent="0.25">
      <c r="A43">
        <v>1995</v>
      </c>
      <c r="B43" t="s">
        <v>10</v>
      </c>
      <c r="C43" t="s">
        <v>98</v>
      </c>
      <c r="D43">
        <v>27</v>
      </c>
    </row>
    <row r="44" spans="1:4" x14ac:dyDescent="0.25">
      <c r="A44">
        <v>1999</v>
      </c>
      <c r="B44" t="s">
        <v>10</v>
      </c>
      <c r="C44" t="s">
        <v>98</v>
      </c>
      <c r="D44">
        <v>22</v>
      </c>
    </row>
    <row r="45" spans="1:4" x14ac:dyDescent="0.25">
      <c r="A45">
        <v>1972</v>
      </c>
      <c r="B45" t="s">
        <v>558</v>
      </c>
      <c r="C45" t="s">
        <v>98</v>
      </c>
      <c r="D45">
        <v>130.94</v>
      </c>
    </row>
    <row r="46" spans="1:4" x14ac:dyDescent="0.25">
      <c r="A46">
        <v>1984</v>
      </c>
      <c r="B46" t="s">
        <v>558</v>
      </c>
      <c r="C46" t="s">
        <v>98</v>
      </c>
      <c r="D46">
        <v>1702.48</v>
      </c>
    </row>
    <row r="47" spans="1:4" x14ac:dyDescent="0.25">
      <c r="A47">
        <v>1960</v>
      </c>
      <c r="B47" t="s">
        <v>11</v>
      </c>
      <c r="C47">
        <v>3069.2967159999998</v>
      </c>
      <c r="D47">
        <v>524.54999999999995</v>
      </c>
    </row>
    <row r="48" spans="1:4" x14ac:dyDescent="0.25">
      <c r="A48">
        <v>1964</v>
      </c>
      <c r="B48" t="s">
        <v>11</v>
      </c>
      <c r="C48">
        <v>3892.2033529999999</v>
      </c>
      <c r="D48">
        <v>649.58000000000004</v>
      </c>
    </row>
    <row r="49" spans="1:4" x14ac:dyDescent="0.25">
      <c r="A49">
        <v>1977</v>
      </c>
      <c r="B49" t="s">
        <v>11</v>
      </c>
      <c r="C49">
        <v>7743.6979940000001</v>
      </c>
      <c r="D49">
        <v>1092.3800000000001</v>
      </c>
    </row>
    <row r="50" spans="1:4" x14ac:dyDescent="0.25">
      <c r="A50">
        <v>2017</v>
      </c>
      <c r="B50" t="s">
        <v>11</v>
      </c>
      <c r="C50">
        <v>12659.26535</v>
      </c>
      <c r="D50">
        <v>1092.325</v>
      </c>
    </row>
    <row r="51" spans="1:4" x14ac:dyDescent="0.25">
      <c r="A51">
        <v>1983</v>
      </c>
      <c r="B51" t="s">
        <v>12</v>
      </c>
      <c r="C51">
        <v>329.92068819999997</v>
      </c>
      <c r="D51">
        <v>27.71</v>
      </c>
    </row>
    <row r="52" spans="1:4" x14ac:dyDescent="0.25">
      <c r="A52">
        <v>1990</v>
      </c>
      <c r="B52" t="s">
        <v>12</v>
      </c>
      <c r="C52">
        <v>376.56104579999999</v>
      </c>
      <c r="D52">
        <v>83.44</v>
      </c>
    </row>
    <row r="53" spans="1:4" x14ac:dyDescent="0.25">
      <c r="A53">
        <v>1993</v>
      </c>
      <c r="B53" t="s">
        <v>12</v>
      </c>
      <c r="C53">
        <v>386.91100729999999</v>
      </c>
      <c r="D53">
        <v>221.33</v>
      </c>
    </row>
    <row r="54" spans="1:4" x14ac:dyDescent="0.25">
      <c r="A54">
        <v>1994</v>
      </c>
      <c r="B54" t="s">
        <v>12</v>
      </c>
      <c r="C54">
        <v>397.59870039999998</v>
      </c>
      <c r="D54">
        <v>327.69</v>
      </c>
    </row>
    <row r="55" spans="1:4" x14ac:dyDescent="0.25">
      <c r="A55">
        <v>1995</v>
      </c>
      <c r="B55" t="s">
        <v>12</v>
      </c>
      <c r="C55">
        <v>413.48539729999999</v>
      </c>
      <c r="D55">
        <v>337.4</v>
      </c>
    </row>
    <row r="56" spans="1:4" x14ac:dyDescent="0.25">
      <c r="A56">
        <v>1999</v>
      </c>
      <c r="B56" t="s">
        <v>12</v>
      </c>
      <c r="C56">
        <v>480.5210361</v>
      </c>
      <c r="D56">
        <v>347.95</v>
      </c>
    </row>
    <row r="57" spans="1:4" x14ac:dyDescent="0.25">
      <c r="A57">
        <v>2005</v>
      </c>
      <c r="B57" t="s">
        <v>12</v>
      </c>
      <c r="C57">
        <v>584.41927369999996</v>
      </c>
      <c r="D57">
        <v>495.53</v>
      </c>
    </row>
    <row r="58" spans="1:4" x14ac:dyDescent="0.25">
      <c r="A58">
        <v>1995</v>
      </c>
      <c r="B58" t="s">
        <v>13</v>
      </c>
      <c r="C58">
        <v>1073.45598</v>
      </c>
      <c r="D58">
        <v>69.62</v>
      </c>
    </row>
    <row r="59" spans="1:4" x14ac:dyDescent="0.25">
      <c r="A59">
        <v>2000</v>
      </c>
      <c r="B59" t="s">
        <v>13</v>
      </c>
      <c r="C59">
        <v>1172.2687129999999</v>
      </c>
      <c r="D59">
        <v>35.11</v>
      </c>
    </row>
    <row r="60" spans="1:4" x14ac:dyDescent="0.25">
      <c r="A60">
        <v>2004</v>
      </c>
      <c r="B60" t="s">
        <v>13</v>
      </c>
      <c r="C60">
        <v>1301.66652</v>
      </c>
      <c r="D60">
        <v>51.23</v>
      </c>
    </row>
    <row r="61" spans="1:4" x14ac:dyDescent="0.25">
      <c r="A61">
        <v>2007</v>
      </c>
      <c r="B61" t="s">
        <v>13</v>
      </c>
      <c r="C61">
        <v>1410.286325</v>
      </c>
      <c r="D61">
        <v>79.83</v>
      </c>
    </row>
    <row r="62" spans="1:4" x14ac:dyDescent="0.25">
      <c r="A62">
        <v>2008</v>
      </c>
      <c r="B62" t="s">
        <v>13</v>
      </c>
      <c r="C62">
        <v>1466.322443</v>
      </c>
      <c r="D62">
        <v>97.85</v>
      </c>
    </row>
    <row r="63" spans="1:4" x14ac:dyDescent="0.25">
      <c r="A63">
        <v>1988</v>
      </c>
      <c r="B63" t="s">
        <v>15</v>
      </c>
      <c r="C63">
        <v>1437.1179500000001</v>
      </c>
      <c r="D63">
        <v>18.12</v>
      </c>
    </row>
    <row r="64" spans="1:4" x14ac:dyDescent="0.25">
      <c r="A64">
        <v>1998</v>
      </c>
      <c r="B64" t="s">
        <v>15</v>
      </c>
      <c r="C64">
        <v>1756.7431979999999</v>
      </c>
      <c r="D64">
        <v>72.180000000000007</v>
      </c>
    </row>
    <row r="65" spans="1:4" x14ac:dyDescent="0.25">
      <c r="A65">
        <v>2006</v>
      </c>
      <c r="B65" t="s">
        <v>15</v>
      </c>
      <c r="C65">
        <v>2597.6549129999999</v>
      </c>
      <c r="D65">
        <v>69.319999999999993</v>
      </c>
    </row>
    <row r="66" spans="1:4" x14ac:dyDescent="0.25">
      <c r="A66">
        <v>1982</v>
      </c>
      <c r="B66" t="s">
        <v>518</v>
      </c>
      <c r="C66">
        <v>8556.6869409999999</v>
      </c>
      <c r="D66">
        <v>272.12</v>
      </c>
    </row>
    <row r="67" spans="1:4" x14ac:dyDescent="0.25">
      <c r="A67">
        <v>1983</v>
      </c>
      <c r="B67" t="s">
        <v>518</v>
      </c>
      <c r="C67">
        <v>9134.9964049999999</v>
      </c>
      <c r="D67">
        <v>277.55</v>
      </c>
    </row>
    <row r="68" spans="1:4" x14ac:dyDescent="0.25">
      <c r="A68">
        <v>1984</v>
      </c>
      <c r="B68" t="s">
        <v>518</v>
      </c>
      <c r="C68">
        <v>8398.2101459999994</v>
      </c>
      <c r="D68">
        <v>283.75</v>
      </c>
    </row>
    <row r="69" spans="1:4" x14ac:dyDescent="0.25">
      <c r="A69">
        <v>1985</v>
      </c>
      <c r="B69" t="s">
        <v>518</v>
      </c>
      <c r="C69">
        <v>8357.3759389999996</v>
      </c>
      <c r="D69">
        <v>295.91000000000003</v>
      </c>
    </row>
    <row r="70" spans="1:4" x14ac:dyDescent="0.25">
      <c r="A70">
        <v>1986</v>
      </c>
      <c r="B70" t="s">
        <v>518</v>
      </c>
      <c r="C70">
        <v>9470.7494029999998</v>
      </c>
      <c r="D70">
        <v>320.16000000000003</v>
      </c>
    </row>
    <row r="71" spans="1:4" x14ac:dyDescent="0.25">
      <c r="A71">
        <v>1987</v>
      </c>
      <c r="B71" t="s">
        <v>518</v>
      </c>
      <c r="C71">
        <v>10148.67959</v>
      </c>
      <c r="D71">
        <v>347.73</v>
      </c>
    </row>
    <row r="72" spans="1:4" x14ac:dyDescent="0.25">
      <c r="A72">
        <v>1988</v>
      </c>
      <c r="B72" t="s">
        <v>518</v>
      </c>
      <c r="C72">
        <v>10449.08691</v>
      </c>
      <c r="D72" s="175">
        <v>368.38</v>
      </c>
    </row>
    <row r="73" spans="1:4" x14ac:dyDescent="0.25">
      <c r="A73">
        <v>1989</v>
      </c>
      <c r="B73" t="s">
        <v>518</v>
      </c>
      <c r="C73">
        <v>10329.765649999999</v>
      </c>
      <c r="D73">
        <v>384.22</v>
      </c>
    </row>
    <row r="74" spans="1:4" x14ac:dyDescent="0.25">
      <c r="A74">
        <v>1990</v>
      </c>
      <c r="B74" t="s">
        <v>518</v>
      </c>
      <c r="C74">
        <v>10612.74865</v>
      </c>
      <c r="D74">
        <v>394.88</v>
      </c>
    </row>
    <row r="75" spans="1:4" x14ac:dyDescent="0.25">
      <c r="A75">
        <v>1991</v>
      </c>
      <c r="B75" t="s">
        <v>518</v>
      </c>
      <c r="C75">
        <v>10717.42575</v>
      </c>
      <c r="D75">
        <v>416.6</v>
      </c>
    </row>
    <row r="76" spans="1:4" x14ac:dyDescent="0.25">
      <c r="A76">
        <v>1960</v>
      </c>
      <c r="B76" t="s">
        <v>472</v>
      </c>
      <c r="C76">
        <v>9167.465295</v>
      </c>
      <c r="D76" t="s">
        <v>98</v>
      </c>
    </row>
    <row r="77" spans="1:4" x14ac:dyDescent="0.25">
      <c r="A77">
        <v>2010</v>
      </c>
      <c r="B77" t="s">
        <v>519</v>
      </c>
      <c r="C77">
        <v>3067.9310150000001</v>
      </c>
      <c r="D77">
        <v>155.55000000000001</v>
      </c>
    </row>
    <row r="78" spans="1:4" x14ac:dyDescent="0.25">
      <c r="A78">
        <v>1994</v>
      </c>
      <c r="B78" t="s">
        <v>455</v>
      </c>
      <c r="C78">
        <v>819.17575690000001</v>
      </c>
      <c r="D78">
        <v>42.26</v>
      </c>
    </row>
    <row r="79" spans="1:4" x14ac:dyDescent="0.25">
      <c r="A79">
        <v>2005</v>
      </c>
      <c r="B79" t="s">
        <v>535</v>
      </c>
      <c r="C79" t="s">
        <v>98</v>
      </c>
      <c r="D79">
        <v>28.94</v>
      </c>
    </row>
    <row r="80" spans="1:4" x14ac:dyDescent="0.25">
      <c r="A80">
        <v>2007</v>
      </c>
      <c r="B80" t="s">
        <v>16</v>
      </c>
      <c r="C80">
        <v>3648.2418550000002</v>
      </c>
      <c r="D80">
        <v>236.71</v>
      </c>
    </row>
    <row r="81" spans="1:4" x14ac:dyDescent="0.25">
      <c r="A81">
        <v>1997</v>
      </c>
      <c r="B81" t="s">
        <v>18</v>
      </c>
      <c r="C81">
        <v>17971.82387</v>
      </c>
      <c r="D81">
        <v>1451.5</v>
      </c>
    </row>
    <row r="82" spans="1:4" x14ac:dyDescent="0.25">
      <c r="A82">
        <v>1983</v>
      </c>
      <c r="B82" t="s">
        <v>19</v>
      </c>
      <c r="C82">
        <v>925.37760249999997</v>
      </c>
      <c r="D82" t="s">
        <v>98</v>
      </c>
    </row>
    <row r="83" spans="1:4" x14ac:dyDescent="0.25">
      <c r="A83">
        <v>1995</v>
      </c>
      <c r="B83" t="s">
        <v>19</v>
      </c>
      <c r="C83">
        <v>994.50668370000005</v>
      </c>
      <c r="D83">
        <v>44.47</v>
      </c>
    </row>
    <row r="84" spans="1:4" x14ac:dyDescent="0.25">
      <c r="A84">
        <v>1998</v>
      </c>
      <c r="B84" t="s">
        <v>19</v>
      </c>
      <c r="C84">
        <v>1066.8555679999999</v>
      </c>
      <c r="D84">
        <v>85.2</v>
      </c>
    </row>
    <row r="85" spans="1:4" x14ac:dyDescent="0.25">
      <c r="A85">
        <v>2011</v>
      </c>
      <c r="B85" t="s">
        <v>19</v>
      </c>
      <c r="C85">
        <v>1894.4555700000001</v>
      </c>
      <c r="D85">
        <v>75.83</v>
      </c>
    </row>
    <row r="86" spans="1:4" x14ac:dyDescent="0.25">
      <c r="A86">
        <v>2013</v>
      </c>
      <c r="B86" t="s">
        <v>19</v>
      </c>
      <c r="C86">
        <v>2172.063807</v>
      </c>
      <c r="D86">
        <v>70.349999999999994</v>
      </c>
    </row>
    <row r="87" spans="1:4" x14ac:dyDescent="0.25">
      <c r="A87">
        <v>1991</v>
      </c>
      <c r="B87" t="s">
        <v>465</v>
      </c>
      <c r="C87">
        <v>18095.971750000001</v>
      </c>
      <c r="D87">
        <v>27.04</v>
      </c>
    </row>
    <row r="88" spans="1:4" x14ac:dyDescent="0.25">
      <c r="A88">
        <v>1995</v>
      </c>
      <c r="B88" t="s">
        <v>465</v>
      </c>
      <c r="C88">
        <v>19841.3593</v>
      </c>
      <c r="D88">
        <v>31.98</v>
      </c>
    </row>
    <row r="89" spans="1:4" x14ac:dyDescent="0.25">
      <c r="A89">
        <v>2002</v>
      </c>
      <c r="B89" t="s">
        <v>20</v>
      </c>
      <c r="C89">
        <v>787.8550444</v>
      </c>
      <c r="D89">
        <v>29.55</v>
      </c>
    </row>
    <row r="90" spans="1:4" x14ac:dyDescent="0.25">
      <c r="A90">
        <v>2017</v>
      </c>
      <c r="B90" t="s">
        <v>508</v>
      </c>
      <c r="C90">
        <v>3012.5448809999998</v>
      </c>
      <c r="D90">
        <v>376.35</v>
      </c>
    </row>
    <row r="91" spans="1:4" x14ac:dyDescent="0.25">
      <c r="A91">
        <v>1986</v>
      </c>
      <c r="B91" t="s">
        <v>21</v>
      </c>
      <c r="C91" t="s">
        <v>98</v>
      </c>
      <c r="D91" t="s">
        <v>98</v>
      </c>
    </row>
    <row r="92" spans="1:4" x14ac:dyDescent="0.25">
      <c r="A92">
        <v>1985</v>
      </c>
      <c r="B92" t="s">
        <v>569</v>
      </c>
      <c r="C92">
        <v>1105.8685190000001</v>
      </c>
      <c r="D92">
        <v>269.24</v>
      </c>
    </row>
    <row r="93" spans="1:4" x14ac:dyDescent="0.25">
      <c r="A93">
        <v>2006</v>
      </c>
      <c r="B93" t="s">
        <v>23</v>
      </c>
      <c r="C93">
        <v>5548.3588209999998</v>
      </c>
      <c r="D93">
        <v>312.74</v>
      </c>
    </row>
    <row r="94" spans="1:4" x14ac:dyDescent="0.25">
      <c r="A94">
        <v>1986</v>
      </c>
      <c r="B94" t="s">
        <v>522</v>
      </c>
      <c r="C94">
        <v>7294.8719659999997</v>
      </c>
      <c r="D94">
        <v>760.1</v>
      </c>
    </row>
    <row r="95" spans="1:4" x14ac:dyDescent="0.25">
      <c r="A95">
        <v>1996</v>
      </c>
      <c r="B95" t="s">
        <v>522</v>
      </c>
      <c r="C95">
        <v>10406.07497</v>
      </c>
      <c r="D95">
        <v>775.02499999999998</v>
      </c>
    </row>
    <row r="96" spans="1:4" x14ac:dyDescent="0.25">
      <c r="A96">
        <v>2005</v>
      </c>
      <c r="B96" t="s">
        <v>522</v>
      </c>
      <c r="C96">
        <v>12511.71221</v>
      </c>
      <c r="D96">
        <v>825.9916667</v>
      </c>
    </row>
    <row r="97" spans="1:4" x14ac:dyDescent="0.25">
      <c r="A97">
        <v>2010</v>
      </c>
      <c r="B97" t="s">
        <v>522</v>
      </c>
      <c r="C97">
        <v>13110.272999999999</v>
      </c>
      <c r="D97">
        <v>960.8666667</v>
      </c>
    </row>
    <row r="98" spans="1:4" x14ac:dyDescent="0.25">
      <c r="A98">
        <v>2013</v>
      </c>
      <c r="B98" t="s">
        <v>522</v>
      </c>
      <c r="C98">
        <v>11965.08555</v>
      </c>
      <c r="D98">
        <v>918.45</v>
      </c>
    </row>
    <row r="99" spans="1:4" x14ac:dyDescent="0.25">
      <c r="A99">
        <v>1985</v>
      </c>
      <c r="B99" t="s">
        <v>547</v>
      </c>
      <c r="C99">
        <v>1680</v>
      </c>
      <c r="D99">
        <v>44.5</v>
      </c>
    </row>
    <row r="100" spans="1:4" x14ac:dyDescent="0.25">
      <c r="A100">
        <v>1990</v>
      </c>
      <c r="B100" t="s">
        <v>547</v>
      </c>
      <c r="C100">
        <v>1710</v>
      </c>
      <c r="D100">
        <v>29.96</v>
      </c>
    </row>
    <row r="101" spans="1:4" x14ac:dyDescent="0.25">
      <c r="A101">
        <v>1991</v>
      </c>
      <c r="B101" t="s">
        <v>547</v>
      </c>
      <c r="C101">
        <v>1740</v>
      </c>
      <c r="D101">
        <v>9.83</v>
      </c>
    </row>
    <row r="102" spans="1:4" x14ac:dyDescent="0.25">
      <c r="A102">
        <v>1993</v>
      </c>
      <c r="B102" t="s">
        <v>547</v>
      </c>
      <c r="C102">
        <v>1770</v>
      </c>
      <c r="D102">
        <v>3.48</v>
      </c>
    </row>
    <row r="103" spans="1:4" x14ac:dyDescent="0.25">
      <c r="A103">
        <v>1994</v>
      </c>
      <c r="B103" t="s">
        <v>547</v>
      </c>
      <c r="C103">
        <v>1800</v>
      </c>
      <c r="D103">
        <v>5.55</v>
      </c>
    </row>
    <row r="104" spans="1:4" x14ac:dyDescent="0.25">
      <c r="A104">
        <v>1996</v>
      </c>
      <c r="B104" t="s">
        <v>547</v>
      </c>
      <c r="C104">
        <v>1836.5551760000001</v>
      </c>
      <c r="D104">
        <v>62.36</v>
      </c>
    </row>
    <row r="105" spans="1:4" x14ac:dyDescent="0.25">
      <c r="A105">
        <v>1998</v>
      </c>
      <c r="B105" t="s">
        <v>547</v>
      </c>
      <c r="C105">
        <v>1867.986572</v>
      </c>
      <c r="D105">
        <v>134.83000000000001</v>
      </c>
    </row>
    <row r="106" spans="1:4" x14ac:dyDescent="0.25">
      <c r="A106">
        <v>2000</v>
      </c>
      <c r="B106" t="s">
        <v>547</v>
      </c>
      <c r="C106">
        <v>1958.1173100000001</v>
      </c>
      <c r="D106">
        <v>377.8</v>
      </c>
    </row>
    <row r="107" spans="1:4" x14ac:dyDescent="0.25">
      <c r="A107">
        <v>2002</v>
      </c>
      <c r="B107" t="s">
        <v>547</v>
      </c>
      <c r="C107">
        <v>2337.5092770000001</v>
      </c>
      <c r="D107">
        <v>814</v>
      </c>
    </row>
    <row r="108" spans="1:4" x14ac:dyDescent="0.25">
      <c r="A108">
        <v>1984</v>
      </c>
      <c r="B108" t="s">
        <v>544</v>
      </c>
      <c r="C108">
        <v>4455.2138210000003</v>
      </c>
      <c r="D108" s="175" t="s">
        <v>98</v>
      </c>
    </row>
    <row r="109" spans="1:4" x14ac:dyDescent="0.25">
      <c r="A109">
        <v>1993</v>
      </c>
      <c r="B109" t="s">
        <v>544</v>
      </c>
      <c r="C109">
        <v>4456.2138210000003</v>
      </c>
      <c r="D109" s="175">
        <v>4763</v>
      </c>
    </row>
    <row r="110" spans="1:4" x14ac:dyDescent="0.25">
      <c r="A110">
        <v>2004</v>
      </c>
      <c r="B110" t="s">
        <v>24</v>
      </c>
      <c r="C110">
        <v>10169.178459999999</v>
      </c>
      <c r="D110" s="175">
        <v>996.05</v>
      </c>
    </row>
    <row r="111" spans="1:4" x14ac:dyDescent="0.25">
      <c r="A111">
        <v>2006</v>
      </c>
      <c r="B111" t="s">
        <v>24</v>
      </c>
      <c r="C111">
        <v>10461.59352</v>
      </c>
      <c r="D111" s="175">
        <v>1029.0666670000001</v>
      </c>
    </row>
    <row r="112" spans="1:4" x14ac:dyDescent="0.25">
      <c r="A112">
        <v>2008</v>
      </c>
      <c r="B112" t="s">
        <v>24</v>
      </c>
      <c r="C112">
        <v>11381.34726</v>
      </c>
      <c r="D112">
        <v>1040.675</v>
      </c>
    </row>
    <row r="113" spans="1:4" x14ac:dyDescent="0.25">
      <c r="A113">
        <v>2011</v>
      </c>
      <c r="B113" t="s">
        <v>25</v>
      </c>
      <c r="C113">
        <v>3903.2389509999998</v>
      </c>
      <c r="D113">
        <v>118.95</v>
      </c>
    </row>
    <row r="114" spans="1:4" x14ac:dyDescent="0.25">
      <c r="A114">
        <v>1997</v>
      </c>
      <c r="B114" t="s">
        <v>26</v>
      </c>
      <c r="C114">
        <v>12986.85563</v>
      </c>
      <c r="D114">
        <v>1078.508333</v>
      </c>
    </row>
    <row r="115" spans="1:4" x14ac:dyDescent="0.25">
      <c r="A115">
        <v>2001</v>
      </c>
      <c r="B115" t="s">
        <v>26</v>
      </c>
      <c r="C115">
        <v>15116.302030000001</v>
      </c>
      <c r="D115">
        <v>1045.7249999999999</v>
      </c>
    </row>
    <row r="116" spans="1:4" x14ac:dyDescent="0.25">
      <c r="A116">
        <v>2003</v>
      </c>
      <c r="B116" t="s">
        <v>27</v>
      </c>
      <c r="C116">
        <v>1523.6571309999999</v>
      </c>
      <c r="D116">
        <v>34.619999999999997</v>
      </c>
    </row>
    <row r="117" spans="1:4" x14ac:dyDescent="0.25">
      <c r="A117">
        <v>1997</v>
      </c>
      <c r="B117" t="s">
        <v>515</v>
      </c>
      <c r="C117">
        <v>16471.097519999999</v>
      </c>
      <c r="D117">
        <v>1190.67</v>
      </c>
    </row>
    <row r="118" spans="1:4" x14ac:dyDescent="0.25">
      <c r="A118">
        <v>2005</v>
      </c>
      <c r="B118" t="s">
        <v>515</v>
      </c>
      <c r="C118">
        <v>20349.749179999999</v>
      </c>
      <c r="D118">
        <v>1351.08</v>
      </c>
    </row>
    <row r="119" spans="1:4" x14ac:dyDescent="0.25">
      <c r="A119">
        <v>2006</v>
      </c>
      <c r="B119" t="s">
        <v>515</v>
      </c>
      <c r="C119">
        <v>20841.356749999999</v>
      </c>
      <c r="D119">
        <v>1400.39</v>
      </c>
    </row>
    <row r="120" spans="1:4" x14ac:dyDescent="0.25">
      <c r="A120">
        <v>2015</v>
      </c>
      <c r="B120" t="s">
        <v>515</v>
      </c>
      <c r="C120">
        <v>23733.290249999998</v>
      </c>
      <c r="D120">
        <v>1419.7</v>
      </c>
    </row>
    <row r="121" spans="1:4" x14ac:dyDescent="0.25">
      <c r="A121">
        <v>2001</v>
      </c>
      <c r="B121" t="s">
        <v>474</v>
      </c>
      <c r="C121">
        <v>430.31896970000003</v>
      </c>
      <c r="D121">
        <v>26.66</v>
      </c>
    </row>
    <row r="122" spans="1:4" x14ac:dyDescent="0.25">
      <c r="A122">
        <v>2006</v>
      </c>
      <c r="B122" t="s">
        <v>474</v>
      </c>
      <c r="C122">
        <v>510.41510010000002</v>
      </c>
      <c r="D122">
        <v>49.74</v>
      </c>
    </row>
    <row r="123" spans="1:4" x14ac:dyDescent="0.25">
      <c r="A123">
        <v>2014</v>
      </c>
      <c r="B123" t="s">
        <v>474</v>
      </c>
      <c r="C123">
        <v>571.46875</v>
      </c>
      <c r="D123">
        <v>83.92</v>
      </c>
    </row>
    <row r="124" spans="1:4" x14ac:dyDescent="0.25">
      <c r="A124">
        <v>1985</v>
      </c>
      <c r="B124" t="s">
        <v>28</v>
      </c>
      <c r="C124">
        <v>1025.461552</v>
      </c>
      <c r="D124">
        <v>689.19</v>
      </c>
    </row>
    <row r="125" spans="1:4" x14ac:dyDescent="0.25">
      <c r="A125">
        <v>1995</v>
      </c>
      <c r="B125" t="s">
        <v>28</v>
      </c>
      <c r="C125">
        <v>1946.319377</v>
      </c>
      <c r="D125">
        <v>427.05</v>
      </c>
    </row>
    <row r="126" spans="1:4" x14ac:dyDescent="0.25">
      <c r="A126">
        <v>1996</v>
      </c>
      <c r="B126" t="s">
        <v>28</v>
      </c>
      <c r="C126">
        <v>2017.5901429999999</v>
      </c>
      <c r="D126">
        <v>440.1</v>
      </c>
    </row>
    <row r="127" spans="1:4" x14ac:dyDescent="0.25">
      <c r="A127">
        <v>1998</v>
      </c>
      <c r="B127" t="s">
        <v>28</v>
      </c>
      <c r="C127">
        <v>1741.8719140000001</v>
      </c>
      <c r="D127">
        <v>500.87</v>
      </c>
    </row>
    <row r="128" spans="1:4" x14ac:dyDescent="0.25">
      <c r="A128">
        <v>2008</v>
      </c>
      <c r="B128" t="s">
        <v>28</v>
      </c>
      <c r="C128">
        <v>2572.8324269999998</v>
      </c>
      <c r="D128">
        <v>214.49</v>
      </c>
    </row>
    <row r="129" spans="1:4" x14ac:dyDescent="0.25">
      <c r="A129">
        <v>2013</v>
      </c>
      <c r="B129" t="s">
        <v>28</v>
      </c>
      <c r="C129">
        <v>2870.8489719999998</v>
      </c>
      <c r="D129">
        <v>291.14</v>
      </c>
    </row>
    <row r="130" spans="1:4" x14ac:dyDescent="0.25">
      <c r="A130">
        <v>2014</v>
      </c>
      <c r="B130" t="s">
        <v>577</v>
      </c>
      <c r="C130">
        <v>2614.779438</v>
      </c>
      <c r="D130">
        <v>63.27</v>
      </c>
    </row>
    <row r="131" spans="1:4" x14ac:dyDescent="0.25">
      <c r="A131">
        <v>1987</v>
      </c>
      <c r="B131" t="s">
        <v>29</v>
      </c>
      <c r="C131">
        <v>3276.8349680000001</v>
      </c>
      <c r="D131" t="s">
        <v>98</v>
      </c>
    </row>
    <row r="132" spans="1:4" x14ac:dyDescent="0.25">
      <c r="A132">
        <v>1988</v>
      </c>
      <c r="B132" t="s">
        <v>29</v>
      </c>
      <c r="C132">
        <v>3251.546871</v>
      </c>
      <c r="D132" t="s">
        <v>98</v>
      </c>
    </row>
    <row r="133" spans="1:4" x14ac:dyDescent="0.25">
      <c r="A133">
        <v>1998</v>
      </c>
      <c r="B133" t="s">
        <v>29</v>
      </c>
      <c r="C133">
        <v>4148.1993579999998</v>
      </c>
      <c r="D133">
        <v>519.67499999999995</v>
      </c>
    </row>
    <row r="134" spans="1:4" x14ac:dyDescent="0.25">
      <c r="A134">
        <v>2001</v>
      </c>
      <c r="B134" t="s">
        <v>29</v>
      </c>
      <c r="C134">
        <v>3855.3728919999999</v>
      </c>
      <c r="D134">
        <v>493.94166669999998</v>
      </c>
    </row>
    <row r="135" spans="1:4" x14ac:dyDescent="0.25">
      <c r="A135">
        <v>2006</v>
      </c>
      <c r="B135" t="s">
        <v>29</v>
      </c>
      <c r="C135">
        <v>4893.1039229999997</v>
      </c>
      <c r="D135">
        <v>759.28333329999998</v>
      </c>
    </row>
    <row r="136" spans="1:4" x14ac:dyDescent="0.25">
      <c r="A136">
        <v>2007</v>
      </c>
      <c r="B136" t="s">
        <v>29</v>
      </c>
      <c r="C136">
        <v>5087.8446649999996</v>
      </c>
      <c r="D136">
        <v>754.35833330000003</v>
      </c>
    </row>
    <row r="137" spans="1:4" x14ac:dyDescent="0.25">
      <c r="A137">
        <v>2017</v>
      </c>
      <c r="B137" t="s">
        <v>29</v>
      </c>
      <c r="C137">
        <v>6947.3575170000004</v>
      </c>
      <c r="D137">
        <v>1048.4083330000001</v>
      </c>
    </row>
    <row r="138" spans="1:4" x14ac:dyDescent="0.25">
      <c r="A138">
        <v>1986</v>
      </c>
      <c r="B138" t="s">
        <v>556</v>
      </c>
      <c r="C138" t="s">
        <v>98</v>
      </c>
      <c r="D138" s="175" t="s">
        <v>98</v>
      </c>
    </row>
    <row r="139" spans="1:4" x14ac:dyDescent="0.25">
      <c r="A139">
        <v>1991</v>
      </c>
      <c r="B139" t="s">
        <v>556</v>
      </c>
      <c r="C139">
        <v>971.63452150000001</v>
      </c>
      <c r="D139" s="175">
        <v>5.08</v>
      </c>
    </row>
    <row r="140" spans="1:4" x14ac:dyDescent="0.25">
      <c r="A140">
        <v>1997</v>
      </c>
      <c r="B140" t="s">
        <v>556</v>
      </c>
      <c r="C140">
        <v>543.8438721</v>
      </c>
      <c r="D140" s="175">
        <v>34.47</v>
      </c>
    </row>
    <row r="141" spans="1:4" x14ac:dyDescent="0.25">
      <c r="A141">
        <v>1998</v>
      </c>
      <c r="B141" t="s">
        <v>556</v>
      </c>
      <c r="C141">
        <v>557.91784670000004</v>
      </c>
      <c r="D141">
        <v>49.84</v>
      </c>
    </row>
    <row r="142" spans="1:4" x14ac:dyDescent="0.25">
      <c r="A142">
        <v>2000</v>
      </c>
      <c r="B142" t="s">
        <v>556</v>
      </c>
      <c r="C142">
        <v>570.54272460000004</v>
      </c>
      <c r="D142">
        <v>54.54</v>
      </c>
    </row>
    <row r="143" spans="1:4" x14ac:dyDescent="0.25">
      <c r="A143">
        <v>2002</v>
      </c>
      <c r="B143" t="s">
        <v>556</v>
      </c>
      <c r="C143">
        <v>679.80401610000001</v>
      </c>
      <c r="D143">
        <v>66.77</v>
      </c>
    </row>
    <row r="144" spans="1:4" x14ac:dyDescent="0.25">
      <c r="A144">
        <v>1958</v>
      </c>
      <c r="B144" t="s">
        <v>329</v>
      </c>
      <c r="C144" t="s">
        <v>98</v>
      </c>
      <c r="D144">
        <v>27.31</v>
      </c>
    </row>
    <row r="145" spans="1:4" x14ac:dyDescent="0.25">
      <c r="A145">
        <v>1982</v>
      </c>
      <c r="B145" t="s">
        <v>329</v>
      </c>
      <c r="C145">
        <v>13531.85261</v>
      </c>
      <c r="D145">
        <v>245.72</v>
      </c>
    </row>
    <row r="146" spans="1:4" x14ac:dyDescent="0.25">
      <c r="A146">
        <v>1984</v>
      </c>
      <c r="B146" t="s">
        <v>329</v>
      </c>
      <c r="C146">
        <v>14398.397360000001</v>
      </c>
      <c r="D146">
        <v>243.98</v>
      </c>
    </row>
    <row r="147" spans="1:4" x14ac:dyDescent="0.25">
      <c r="A147">
        <v>1999</v>
      </c>
      <c r="B147" t="s">
        <v>329</v>
      </c>
      <c r="C147">
        <v>23477.907670000001</v>
      </c>
      <c r="D147">
        <v>1423</v>
      </c>
    </row>
    <row r="148" spans="1:4" x14ac:dyDescent="0.25">
      <c r="A148">
        <v>2000</v>
      </c>
      <c r="B148" t="s">
        <v>329</v>
      </c>
      <c r="C148">
        <v>24477.315709999999</v>
      </c>
      <c r="D148">
        <v>1503.07</v>
      </c>
    </row>
    <row r="149" spans="1:4" x14ac:dyDescent="0.25">
      <c r="A149">
        <v>2001</v>
      </c>
      <c r="B149" t="s">
        <v>329</v>
      </c>
      <c r="C149">
        <v>25208.408510000001</v>
      </c>
      <c r="D149">
        <v>1486.61</v>
      </c>
    </row>
    <row r="150" spans="1:4" x14ac:dyDescent="0.25">
      <c r="A150">
        <v>1940</v>
      </c>
      <c r="B150" t="s">
        <v>233</v>
      </c>
      <c r="C150">
        <v>15113.74489</v>
      </c>
      <c r="D150">
        <v>528.53</v>
      </c>
    </row>
    <row r="151" spans="1:4" x14ac:dyDescent="0.25">
      <c r="A151">
        <v>1950</v>
      </c>
      <c r="B151" t="s">
        <v>233</v>
      </c>
      <c r="C151">
        <v>15635.363240000001</v>
      </c>
      <c r="D151">
        <v>810.53</v>
      </c>
    </row>
    <row r="152" spans="1:4" x14ac:dyDescent="0.25">
      <c r="A152">
        <v>1960</v>
      </c>
      <c r="B152" t="s">
        <v>233</v>
      </c>
      <c r="C152">
        <v>16156.981589999999</v>
      </c>
      <c r="D152">
        <v>1588.1</v>
      </c>
    </row>
    <row r="153" spans="1:4" x14ac:dyDescent="0.25">
      <c r="A153">
        <v>1965</v>
      </c>
      <c r="B153" t="s">
        <v>233</v>
      </c>
      <c r="C153">
        <v>16678.59994</v>
      </c>
      <c r="D153">
        <v>1863.3166670000001</v>
      </c>
    </row>
    <row r="154" spans="1:4" x14ac:dyDescent="0.25">
      <c r="A154">
        <v>1970</v>
      </c>
      <c r="B154" t="s">
        <v>233</v>
      </c>
      <c r="C154">
        <v>15553.42758</v>
      </c>
      <c r="D154">
        <v>1935.583333</v>
      </c>
    </row>
    <row r="155" spans="1:4" x14ac:dyDescent="0.25">
      <c r="A155">
        <v>1976</v>
      </c>
      <c r="B155" t="s">
        <v>233</v>
      </c>
      <c r="C155">
        <v>18108.120930000001</v>
      </c>
      <c r="D155">
        <v>1898.258333</v>
      </c>
    </row>
    <row r="156" spans="1:4" x14ac:dyDescent="0.25">
      <c r="A156">
        <v>1978</v>
      </c>
      <c r="B156" t="s">
        <v>233</v>
      </c>
      <c r="C156">
        <v>19296.74165</v>
      </c>
      <c r="D156">
        <v>1908</v>
      </c>
    </row>
    <row r="157" spans="1:4" x14ac:dyDescent="0.25">
      <c r="A157">
        <v>1979</v>
      </c>
      <c r="B157" t="s">
        <v>233</v>
      </c>
      <c r="C157">
        <v>19538.605950000001</v>
      </c>
      <c r="D157">
        <v>1876.7833330000001</v>
      </c>
    </row>
    <row r="158" spans="1:4" x14ac:dyDescent="0.25">
      <c r="A158">
        <v>1980</v>
      </c>
      <c r="B158" t="s">
        <v>233</v>
      </c>
      <c r="C158">
        <v>19291.597280000002</v>
      </c>
      <c r="D158">
        <v>1766.825</v>
      </c>
    </row>
    <row r="159" spans="1:4" x14ac:dyDescent="0.25">
      <c r="A159">
        <v>1981</v>
      </c>
      <c r="B159" t="s">
        <v>233</v>
      </c>
      <c r="C159">
        <v>19368.07476</v>
      </c>
      <c r="D159">
        <v>1730.4749999999999</v>
      </c>
    </row>
    <row r="160" spans="1:4" x14ac:dyDescent="0.25">
      <c r="A160">
        <v>1982</v>
      </c>
      <c r="B160" t="s">
        <v>233</v>
      </c>
      <c r="C160">
        <v>19465.135999999999</v>
      </c>
      <c r="D160">
        <v>1630.5</v>
      </c>
    </row>
    <row r="161" spans="1:4" x14ac:dyDescent="0.25">
      <c r="A161">
        <v>1983</v>
      </c>
      <c r="B161" t="s">
        <v>233</v>
      </c>
      <c r="C161">
        <v>20379.868750000001</v>
      </c>
      <c r="D161">
        <v>1579.75</v>
      </c>
    </row>
    <row r="162" spans="1:4" x14ac:dyDescent="0.25">
      <c r="A162">
        <v>1984</v>
      </c>
      <c r="B162" t="s">
        <v>233</v>
      </c>
      <c r="C162">
        <v>21267.073649999998</v>
      </c>
      <c r="D162">
        <v>1514.616667</v>
      </c>
    </row>
    <row r="163" spans="1:4" x14ac:dyDescent="0.25">
      <c r="A163">
        <v>1985</v>
      </c>
      <c r="B163" t="s">
        <v>233</v>
      </c>
      <c r="C163">
        <v>22170.84131</v>
      </c>
      <c r="D163">
        <v>1462.75</v>
      </c>
    </row>
    <row r="164" spans="1:4" x14ac:dyDescent="0.25">
      <c r="A164">
        <v>1986</v>
      </c>
      <c r="B164" t="s">
        <v>233</v>
      </c>
      <c r="C164">
        <v>22873.709869999999</v>
      </c>
      <c r="D164">
        <v>1435.5</v>
      </c>
    </row>
    <row r="165" spans="1:4" x14ac:dyDescent="0.25">
      <c r="A165">
        <v>1987</v>
      </c>
      <c r="B165" t="s">
        <v>233</v>
      </c>
      <c r="C165">
        <v>23439.863730000001</v>
      </c>
      <c r="D165">
        <v>1384.758333</v>
      </c>
    </row>
    <row r="166" spans="1:4" x14ac:dyDescent="0.25">
      <c r="A166">
        <v>1988</v>
      </c>
      <c r="B166" t="s">
        <v>233</v>
      </c>
      <c r="C166">
        <v>24198.198520000002</v>
      </c>
      <c r="D166">
        <v>1330.5</v>
      </c>
    </row>
    <row r="167" spans="1:4" x14ac:dyDescent="0.25">
      <c r="A167">
        <v>1989</v>
      </c>
      <c r="B167" t="s">
        <v>233</v>
      </c>
      <c r="C167">
        <v>24669.641670000001</v>
      </c>
      <c r="D167">
        <v>1269.241667</v>
      </c>
    </row>
    <row r="168" spans="1:4" x14ac:dyDescent="0.25">
      <c r="A168">
        <v>1990</v>
      </c>
      <c r="B168" t="s">
        <v>233</v>
      </c>
      <c r="C168">
        <v>24883.811160000001</v>
      </c>
      <c r="D168">
        <v>1325.5583329999999</v>
      </c>
    </row>
    <row r="169" spans="1:4" x14ac:dyDescent="0.25">
      <c r="A169">
        <v>1991</v>
      </c>
      <c r="B169" t="s">
        <v>233</v>
      </c>
      <c r="C169">
        <v>24597.83295</v>
      </c>
      <c r="D169">
        <v>1426.8916670000001</v>
      </c>
    </row>
    <row r="170" spans="1:4" x14ac:dyDescent="0.25">
      <c r="A170">
        <v>1992</v>
      </c>
      <c r="B170" t="s">
        <v>233</v>
      </c>
      <c r="C170">
        <v>25151.79477</v>
      </c>
      <c r="D170">
        <v>1422.6</v>
      </c>
    </row>
    <row r="171" spans="1:4" x14ac:dyDescent="0.25">
      <c r="A171">
        <v>1993</v>
      </c>
      <c r="B171" t="s">
        <v>233</v>
      </c>
      <c r="C171">
        <v>25687.022970000002</v>
      </c>
      <c r="D171">
        <v>1381.8166670000001</v>
      </c>
    </row>
    <row r="172" spans="1:4" x14ac:dyDescent="0.25">
      <c r="A172">
        <v>1994</v>
      </c>
      <c r="B172" t="s">
        <v>233</v>
      </c>
      <c r="C172">
        <v>26357.010590000002</v>
      </c>
      <c r="D172">
        <v>1346.7</v>
      </c>
    </row>
    <row r="173" spans="1:4" x14ac:dyDescent="0.25">
      <c r="A173">
        <v>1995</v>
      </c>
      <c r="B173" t="s">
        <v>233</v>
      </c>
      <c r="C173">
        <v>26813.478019999999</v>
      </c>
      <c r="D173">
        <v>1309.95</v>
      </c>
    </row>
    <row r="174" spans="1:4" x14ac:dyDescent="0.25">
      <c r="A174">
        <v>1996</v>
      </c>
      <c r="B174" t="s">
        <v>233</v>
      </c>
      <c r="C174">
        <v>27422.977930000001</v>
      </c>
      <c r="D174">
        <v>1310.075</v>
      </c>
    </row>
    <row r="175" spans="1:4" x14ac:dyDescent="0.25">
      <c r="A175">
        <v>1997</v>
      </c>
      <c r="B175" t="s">
        <v>233</v>
      </c>
      <c r="C175">
        <v>28115.055489999999</v>
      </c>
      <c r="D175">
        <v>1428.8416669999999</v>
      </c>
    </row>
    <row r="176" spans="1:4" x14ac:dyDescent="0.25">
      <c r="A176">
        <v>1998</v>
      </c>
      <c r="B176" t="s">
        <v>233</v>
      </c>
      <c r="C176">
        <v>29265.117839999999</v>
      </c>
      <c r="D176">
        <v>1483.883333</v>
      </c>
    </row>
    <row r="177" spans="1:4" x14ac:dyDescent="0.25">
      <c r="A177">
        <v>1999</v>
      </c>
      <c r="B177" t="s">
        <v>233</v>
      </c>
      <c r="C177">
        <v>30487.783589999999</v>
      </c>
      <c r="D177">
        <v>1452.116667</v>
      </c>
    </row>
    <row r="178" spans="1:4" x14ac:dyDescent="0.25">
      <c r="A178">
        <v>2000</v>
      </c>
      <c r="B178" t="s">
        <v>233</v>
      </c>
      <c r="C178">
        <v>31669.04076</v>
      </c>
      <c r="D178">
        <v>1404.675</v>
      </c>
    </row>
    <row r="179" spans="1:4" x14ac:dyDescent="0.25">
      <c r="A179">
        <v>2001</v>
      </c>
      <c r="B179" t="s">
        <v>233</v>
      </c>
      <c r="C179">
        <v>32133.66805</v>
      </c>
      <c r="D179">
        <v>1366.075</v>
      </c>
    </row>
    <row r="180" spans="1:4" x14ac:dyDescent="0.25">
      <c r="A180">
        <v>2002</v>
      </c>
      <c r="B180" t="s">
        <v>233</v>
      </c>
      <c r="C180">
        <v>32646.505450000001</v>
      </c>
      <c r="D180">
        <v>1344.741667</v>
      </c>
    </row>
    <row r="181" spans="1:4" x14ac:dyDescent="0.25">
      <c r="A181">
        <v>2003</v>
      </c>
      <c r="B181" t="s">
        <v>233</v>
      </c>
      <c r="C181">
        <v>33391.281190000002</v>
      </c>
      <c r="D181">
        <v>1314.8916670000001</v>
      </c>
    </row>
    <row r="182" spans="1:4" x14ac:dyDescent="0.25">
      <c r="A182">
        <v>2004</v>
      </c>
      <c r="B182" t="s">
        <v>233</v>
      </c>
      <c r="C182">
        <v>34330.928659999998</v>
      </c>
      <c r="D182">
        <v>1280.6083329999999</v>
      </c>
    </row>
    <row r="183" spans="1:4" x14ac:dyDescent="0.25">
      <c r="A183">
        <v>2005</v>
      </c>
      <c r="B183" t="s">
        <v>233</v>
      </c>
      <c r="C183">
        <v>35220.589139999996</v>
      </c>
      <c r="D183">
        <v>1238.583333</v>
      </c>
    </row>
    <row r="184" spans="1:4" x14ac:dyDescent="0.25">
      <c r="A184">
        <v>2006</v>
      </c>
      <c r="B184" t="s">
        <v>233</v>
      </c>
      <c r="C184">
        <v>35893.281669999997</v>
      </c>
      <c r="D184">
        <v>1199.883333</v>
      </c>
    </row>
    <row r="185" spans="1:4" x14ac:dyDescent="0.25">
      <c r="A185">
        <v>2007</v>
      </c>
      <c r="B185" t="s">
        <v>233</v>
      </c>
      <c r="C185">
        <v>36417.811650000003</v>
      </c>
      <c r="D185">
        <v>1236.083333</v>
      </c>
    </row>
    <row r="186" spans="1:4" x14ac:dyDescent="0.25">
      <c r="A186">
        <v>2008</v>
      </c>
      <c r="B186" t="s">
        <v>233</v>
      </c>
      <c r="C186">
        <v>36129.091099999998</v>
      </c>
      <c r="D186">
        <v>1343.083333</v>
      </c>
    </row>
    <row r="187" spans="1:4" x14ac:dyDescent="0.25">
      <c r="A187">
        <v>2009</v>
      </c>
      <c r="B187" t="s">
        <v>233</v>
      </c>
      <c r="C187">
        <v>35346.2039</v>
      </c>
      <c r="D187">
        <v>1501.125</v>
      </c>
    </row>
    <row r="188" spans="1:4" x14ac:dyDescent="0.25">
      <c r="A188">
        <v>2010</v>
      </c>
      <c r="B188" t="s">
        <v>233</v>
      </c>
      <c r="C188">
        <v>35722.274279999998</v>
      </c>
      <c r="D188">
        <v>1561.616667</v>
      </c>
    </row>
    <row r="189" spans="1:4" x14ac:dyDescent="0.25">
      <c r="A189">
        <v>2010</v>
      </c>
      <c r="B189" t="s">
        <v>30</v>
      </c>
      <c r="C189" t="s">
        <v>98</v>
      </c>
      <c r="D189">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16"/>
  <sheetViews>
    <sheetView workbookViewId="0">
      <pane ySplit="1" topLeftCell="A99" activePane="bottomLeft" state="frozen"/>
      <selection activeCell="D1" sqref="D1"/>
      <selection pane="bottomLeft"/>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60" t="s">
        <v>600</v>
      </c>
      <c r="B1" s="161" t="s">
        <v>601</v>
      </c>
      <c r="C1" s="162" t="s">
        <v>602</v>
      </c>
      <c r="D1" s="161" t="s">
        <v>292</v>
      </c>
      <c r="E1" s="161" t="s">
        <v>603</v>
      </c>
      <c r="F1" s="161" t="s">
        <v>604</v>
      </c>
      <c r="G1" s="161" t="s">
        <v>605</v>
      </c>
      <c r="H1" s="161" t="s">
        <v>3852</v>
      </c>
      <c r="I1" s="161" t="s">
        <v>973</v>
      </c>
      <c r="J1" s="161" t="s">
        <v>974</v>
      </c>
      <c r="K1" s="161" t="s">
        <v>972</v>
      </c>
      <c r="L1" s="161" t="s">
        <v>606</v>
      </c>
      <c r="M1" s="161" t="s">
        <v>607</v>
      </c>
      <c r="N1" s="161" t="s">
        <v>608</v>
      </c>
      <c r="O1" s="161" t="s">
        <v>609</v>
      </c>
      <c r="P1" s="163" t="s">
        <v>610</v>
      </c>
      <c r="Q1" s="163" t="s">
        <v>611</v>
      </c>
      <c r="R1" s="163" t="s">
        <v>612</v>
      </c>
      <c r="S1" s="164" t="s">
        <v>613</v>
      </c>
    </row>
    <row r="2" spans="1:19" x14ac:dyDescent="0.25">
      <c r="A2" s="165">
        <v>1</v>
      </c>
      <c r="B2" s="165" t="s">
        <v>119</v>
      </c>
      <c r="C2" s="165" t="s">
        <v>614</v>
      </c>
      <c r="D2" s="165">
        <v>2008</v>
      </c>
      <c r="E2" s="165" t="s">
        <v>615</v>
      </c>
      <c r="F2" s="165" t="s">
        <v>616</v>
      </c>
      <c r="G2" s="165" t="s">
        <v>617</v>
      </c>
      <c r="H2" s="165" t="s">
        <v>3886</v>
      </c>
      <c r="I2" s="165" t="b">
        <v>1</v>
      </c>
      <c r="J2" s="165">
        <f t="shared" ref="J2:J33" si="0">D2-MIN($D:$D)</f>
        <v>29</v>
      </c>
      <c r="K2" s="165" cm="1">
        <f t="array" ref="K2">IFERROR(INDEX(impact_factors!$C$1:$C$3000,MATCH(TRUE,ISNUMBER(SEARCH(H2,impact_factors!$B$1:$B$3000)),0)),IF(H2="XX",0,"X"))</f>
        <v>0.186</v>
      </c>
      <c r="L2" s="165">
        <v>134</v>
      </c>
      <c r="M2" s="165" t="s">
        <v>618</v>
      </c>
      <c r="N2" s="165" t="s">
        <v>619</v>
      </c>
      <c r="O2" s="165" t="s">
        <v>620</v>
      </c>
      <c r="P2" s="165" t="s">
        <v>161</v>
      </c>
      <c r="Q2" s="165" t="s">
        <v>161</v>
      </c>
      <c r="R2" s="165" t="s">
        <v>161</v>
      </c>
      <c r="S2" s="166">
        <v>2</v>
      </c>
    </row>
    <row r="3" spans="1:19" x14ac:dyDescent="0.25">
      <c r="A3">
        <v>2</v>
      </c>
      <c r="B3" t="s">
        <v>122</v>
      </c>
      <c r="C3" t="s">
        <v>621</v>
      </c>
      <c r="D3">
        <v>2013</v>
      </c>
      <c r="E3" t="s">
        <v>622</v>
      </c>
      <c r="F3" t="s">
        <v>623</v>
      </c>
      <c r="G3" t="s">
        <v>624</v>
      </c>
      <c r="H3" t="s">
        <v>3854</v>
      </c>
      <c r="I3" t="b">
        <v>1</v>
      </c>
      <c r="J3">
        <f t="shared" si="0"/>
        <v>34</v>
      </c>
      <c r="K3" cm="1">
        <f t="array" ref="K3">IFERROR(INDEX(impact_factors!$C$1:$C$3000,MATCH(TRUE,ISNUMBER(SEARCH(H3,impact_factors!$B$1:$B$3000)),0)),IF(H3="XX",0,"X"))</f>
        <v>0.03</v>
      </c>
      <c r="L3">
        <v>16</v>
      </c>
      <c r="M3" t="s">
        <v>625</v>
      </c>
      <c r="N3" t="s">
        <v>626</v>
      </c>
      <c r="O3" t="s">
        <v>627</v>
      </c>
      <c r="P3" t="s">
        <v>161</v>
      </c>
      <c r="Q3" t="s">
        <v>161</v>
      </c>
      <c r="R3" t="s">
        <v>161</v>
      </c>
      <c r="S3" s="24">
        <v>1</v>
      </c>
    </row>
    <row r="4" spans="1:19" x14ac:dyDescent="0.25">
      <c r="A4">
        <v>3</v>
      </c>
      <c r="B4" t="s">
        <v>124</v>
      </c>
      <c r="C4" t="s">
        <v>628</v>
      </c>
      <c r="D4">
        <v>2006</v>
      </c>
      <c r="E4" t="s">
        <v>629</v>
      </c>
      <c r="F4" t="s">
        <v>630</v>
      </c>
      <c r="G4" t="s">
        <v>631</v>
      </c>
      <c r="H4" t="s">
        <v>3855</v>
      </c>
      <c r="I4" t="b">
        <v>1</v>
      </c>
      <c r="J4">
        <f t="shared" si="0"/>
        <v>27</v>
      </c>
      <c r="K4" cm="1">
        <f t="array" ref="K4">IFERROR(INDEX(impact_factors!$C$1:$C$3000,MATCH(TRUE,ISNUMBER(SEARCH(H4,impact_factors!$B$1:$B$3000)),0)),IF(H4="XX",0,"X"))</f>
        <v>3.5000000000000003E-2</v>
      </c>
      <c r="L4">
        <v>33</v>
      </c>
      <c r="M4" t="s">
        <v>632</v>
      </c>
      <c r="N4" t="s">
        <v>633</v>
      </c>
      <c r="O4" s="167" t="s">
        <v>634</v>
      </c>
      <c r="P4" t="s">
        <v>161</v>
      </c>
      <c r="Q4" t="s">
        <v>161</v>
      </c>
      <c r="R4" t="s">
        <v>161</v>
      </c>
      <c r="S4" s="24">
        <v>2</v>
      </c>
    </row>
    <row r="5" spans="1:19" x14ac:dyDescent="0.25">
      <c r="A5">
        <v>4</v>
      </c>
      <c r="B5" t="s">
        <v>125</v>
      </c>
      <c r="C5" t="s">
        <v>635</v>
      </c>
      <c r="D5">
        <v>2010</v>
      </c>
      <c r="E5" t="s">
        <v>636</v>
      </c>
      <c r="F5" t="s">
        <v>637</v>
      </c>
      <c r="G5" t="s">
        <v>638</v>
      </c>
      <c r="H5" t="s">
        <v>3856</v>
      </c>
      <c r="I5" t="b">
        <v>1</v>
      </c>
      <c r="J5">
        <f t="shared" si="0"/>
        <v>31</v>
      </c>
      <c r="K5" cm="1">
        <f t="array" ref="K5">IFERROR(INDEX(impact_factors!$C$1:$C$3000,MATCH(TRUE,ISNUMBER(SEARCH(H5,impact_factors!$B$1:$B$3000)),0)),IF(H5="XX",0,"X"))</f>
        <v>1.2E-2</v>
      </c>
      <c r="L5">
        <v>36</v>
      </c>
      <c r="M5" t="s">
        <v>639</v>
      </c>
      <c r="N5" t="s">
        <v>640</v>
      </c>
      <c r="O5" t="s">
        <v>641</v>
      </c>
      <c r="P5" t="s">
        <v>161</v>
      </c>
      <c r="Q5" t="s">
        <v>161</v>
      </c>
      <c r="R5" t="s">
        <v>161</v>
      </c>
      <c r="S5" s="24">
        <v>3</v>
      </c>
    </row>
    <row r="6" spans="1:19" x14ac:dyDescent="0.25">
      <c r="A6">
        <v>5</v>
      </c>
      <c r="B6" t="s">
        <v>128</v>
      </c>
      <c r="C6" t="s">
        <v>642</v>
      </c>
      <c r="D6">
        <v>2020</v>
      </c>
      <c r="E6" t="s">
        <v>643</v>
      </c>
      <c r="F6" t="s">
        <v>644</v>
      </c>
      <c r="G6" t="s">
        <v>645</v>
      </c>
      <c r="H6" t="s">
        <v>3857</v>
      </c>
      <c r="I6" t="b">
        <v>1</v>
      </c>
      <c r="J6">
        <f t="shared" si="0"/>
        <v>41</v>
      </c>
      <c r="K6" cm="1">
        <f t="array" ref="K6">IFERROR(INDEX(impact_factors!$C$1:$C$3000,MATCH(TRUE,ISNUMBER(SEARCH(H6,impact_factors!$B$1:$B$3000)),0)),IF(H6="XX",0,"X"))</f>
        <v>9.7000000000000003E-2</v>
      </c>
      <c r="L6">
        <v>2</v>
      </c>
      <c r="M6" t="s">
        <v>646</v>
      </c>
      <c r="N6" t="s">
        <v>647</v>
      </c>
      <c r="O6" t="s">
        <v>648</v>
      </c>
      <c r="P6" t="s">
        <v>161</v>
      </c>
      <c r="Q6" t="s">
        <v>161</v>
      </c>
      <c r="R6" t="s">
        <v>161</v>
      </c>
      <c r="S6" s="24">
        <v>3</v>
      </c>
    </row>
    <row r="7" spans="1:19" x14ac:dyDescent="0.25">
      <c r="A7">
        <v>6</v>
      </c>
      <c r="B7" t="s">
        <v>129</v>
      </c>
      <c r="C7" t="s">
        <v>649</v>
      </c>
      <c r="D7">
        <v>2004</v>
      </c>
      <c r="E7" t="s">
        <v>650</v>
      </c>
      <c r="F7" t="s">
        <v>651</v>
      </c>
      <c r="G7" t="s">
        <v>652</v>
      </c>
      <c r="H7" t="s">
        <v>3879</v>
      </c>
      <c r="I7" t="b">
        <v>1</v>
      </c>
      <c r="J7">
        <f t="shared" si="0"/>
        <v>25</v>
      </c>
      <c r="K7" cm="1">
        <f t="array" ref="K7">IFERROR(INDEX(impact_factors!$C$1:$C$3000,MATCH(TRUE,ISNUMBER(SEARCH(H7,impact_factors!$B$1:$B$3000)),0)),IF(H7="XX",0,"X"))</f>
        <v>0</v>
      </c>
      <c r="L7">
        <v>65</v>
      </c>
      <c r="M7" t="s">
        <v>653</v>
      </c>
      <c r="N7" t="s">
        <v>654</v>
      </c>
      <c r="O7" t="s">
        <v>655</v>
      </c>
      <c r="P7" t="s">
        <v>161</v>
      </c>
      <c r="Q7" t="s">
        <v>161</v>
      </c>
      <c r="R7" t="s">
        <v>161</v>
      </c>
      <c r="S7" s="24">
        <v>4</v>
      </c>
    </row>
    <row r="8" spans="1:19" x14ac:dyDescent="0.25">
      <c r="A8">
        <v>7</v>
      </c>
      <c r="B8" t="s">
        <v>131</v>
      </c>
      <c r="C8" t="s">
        <v>656</v>
      </c>
      <c r="D8">
        <v>2004</v>
      </c>
      <c r="E8" t="s">
        <v>657</v>
      </c>
      <c r="F8" t="s">
        <v>658</v>
      </c>
      <c r="G8" t="s">
        <v>659</v>
      </c>
      <c r="H8" t="s">
        <v>3879</v>
      </c>
      <c r="I8" t="b">
        <v>0</v>
      </c>
      <c r="J8">
        <f t="shared" si="0"/>
        <v>25</v>
      </c>
      <c r="K8" cm="1">
        <f t="array" ref="K8">IFERROR(INDEX(impact_factors!$C$1:$C$3000,MATCH(TRUE,ISNUMBER(SEARCH(H8,impact_factors!$B$1:$B$3000)),0)),IF(H8="XX",0,"X"))</f>
        <v>0</v>
      </c>
      <c r="L8">
        <v>0</v>
      </c>
      <c r="M8" t="s">
        <v>660</v>
      </c>
      <c r="N8" t="s">
        <v>661</v>
      </c>
      <c r="O8" t="s">
        <v>661</v>
      </c>
      <c r="P8" t="s">
        <v>161</v>
      </c>
      <c r="Q8" t="s">
        <v>161</v>
      </c>
      <c r="R8" t="s">
        <v>161</v>
      </c>
      <c r="S8" s="24">
        <v>3</v>
      </c>
    </row>
    <row r="9" spans="1:19" x14ac:dyDescent="0.25">
      <c r="A9">
        <v>8</v>
      </c>
      <c r="B9" t="s">
        <v>17</v>
      </c>
      <c r="C9" t="s">
        <v>662</v>
      </c>
      <c r="D9">
        <v>2013</v>
      </c>
      <c r="E9" t="s">
        <v>663</v>
      </c>
      <c r="F9" t="s">
        <v>664</v>
      </c>
      <c r="G9" t="s">
        <v>665</v>
      </c>
      <c r="H9" t="s">
        <v>3858</v>
      </c>
      <c r="I9" t="b">
        <v>1</v>
      </c>
      <c r="J9">
        <f t="shared" si="0"/>
        <v>34</v>
      </c>
      <c r="K9" cm="1">
        <f t="array" ref="K9">IFERROR(INDEX(impact_factors!$C$1:$C$3000,MATCH(TRUE,ISNUMBER(SEARCH(H9,impact_factors!$B$1:$B$3000)),0)),IF(H9="XX",0,"X"))</f>
        <v>2.5000000000000001E-2</v>
      </c>
      <c r="L9">
        <v>44</v>
      </c>
      <c r="M9" t="s">
        <v>666</v>
      </c>
      <c r="N9" t="s">
        <v>667</v>
      </c>
      <c r="O9" t="s">
        <v>641</v>
      </c>
      <c r="P9" t="s">
        <v>161</v>
      </c>
      <c r="Q9" t="s">
        <v>161</v>
      </c>
      <c r="R9" t="s">
        <v>161</v>
      </c>
      <c r="S9" s="24">
        <v>3</v>
      </c>
    </row>
    <row r="10" spans="1:19" x14ac:dyDescent="0.25">
      <c r="A10">
        <v>9</v>
      </c>
      <c r="B10" t="s">
        <v>4</v>
      </c>
      <c r="C10" t="s">
        <v>668</v>
      </c>
      <c r="D10">
        <v>2006</v>
      </c>
      <c r="E10" t="s">
        <v>669</v>
      </c>
      <c r="F10" t="s">
        <v>670</v>
      </c>
      <c r="G10" t="s">
        <v>671</v>
      </c>
      <c r="H10" t="s">
        <v>3859</v>
      </c>
      <c r="I10" t="b">
        <v>1</v>
      </c>
      <c r="J10">
        <f t="shared" si="0"/>
        <v>27</v>
      </c>
      <c r="K10" cm="1">
        <f t="array" ref="K10">IFERROR(INDEX(impact_factors!$C$1:$C$3000,MATCH(TRUE,ISNUMBER(SEARCH(H10,impact_factors!$B$1:$B$3000)),0)),IF(H10="XX",0,"X"))</f>
        <v>0.14599999999999999</v>
      </c>
      <c r="L10">
        <v>187</v>
      </c>
      <c r="M10" t="s">
        <v>672</v>
      </c>
      <c r="N10" t="s">
        <v>673</v>
      </c>
      <c r="O10" t="s">
        <v>674</v>
      </c>
      <c r="P10" t="s">
        <v>161</v>
      </c>
      <c r="Q10" t="s">
        <v>161</v>
      </c>
      <c r="R10" t="s">
        <v>161</v>
      </c>
      <c r="S10" s="24">
        <v>4</v>
      </c>
    </row>
    <row r="11" spans="1:19" x14ac:dyDescent="0.25">
      <c r="A11">
        <v>10</v>
      </c>
      <c r="B11" t="s">
        <v>22</v>
      </c>
      <c r="C11" t="s">
        <v>675</v>
      </c>
      <c r="D11">
        <v>1998</v>
      </c>
      <c r="E11" t="s">
        <v>676</v>
      </c>
      <c r="F11" t="s">
        <v>677</v>
      </c>
      <c r="G11" t="s">
        <v>678</v>
      </c>
      <c r="H11" t="s">
        <v>3879</v>
      </c>
      <c r="I11" t="b">
        <v>0</v>
      </c>
      <c r="J11">
        <f t="shared" si="0"/>
        <v>19</v>
      </c>
      <c r="K11" cm="1">
        <f t="array" ref="K11">IFERROR(INDEX(impact_factors!$C$1:$C$3000,MATCH(TRUE,ISNUMBER(SEARCH(H11,impact_factors!$B$1:$B$3000)),0)),IF(H11="XX",0,"X"))</f>
        <v>0</v>
      </c>
      <c r="L11">
        <v>110</v>
      </c>
      <c r="M11" t="s">
        <v>679</v>
      </c>
      <c r="N11" t="s">
        <v>680</v>
      </c>
      <c r="O11" t="s">
        <v>681</v>
      </c>
      <c r="P11" t="s">
        <v>161</v>
      </c>
      <c r="Q11" t="s">
        <v>161</v>
      </c>
      <c r="R11" t="s">
        <v>161</v>
      </c>
      <c r="S11" s="24">
        <v>2</v>
      </c>
    </row>
    <row r="12" spans="1:19" x14ac:dyDescent="0.25">
      <c r="A12">
        <v>11</v>
      </c>
      <c r="B12" t="s">
        <v>138</v>
      </c>
      <c r="C12" t="s">
        <v>682</v>
      </c>
      <c r="D12">
        <v>2019</v>
      </c>
      <c r="E12" t="s">
        <v>683</v>
      </c>
      <c r="F12" t="s">
        <v>684</v>
      </c>
      <c r="G12" t="s">
        <v>685</v>
      </c>
      <c r="H12" t="s">
        <v>3860</v>
      </c>
      <c r="I12" t="b">
        <v>1</v>
      </c>
      <c r="J12">
        <f t="shared" si="0"/>
        <v>40</v>
      </c>
      <c r="K12" cm="1">
        <f t="array" ref="K12">IFERROR(INDEX(impact_factors!$C$1:$C$3000,MATCH(TRUE,ISNUMBER(SEARCH(H12,impact_factors!$B$1:$B$3000)),0)),IF(H12="XX",0,"X"))</f>
        <v>5.0000000000000001E-3</v>
      </c>
      <c r="L12">
        <v>12</v>
      </c>
      <c r="M12" t="s">
        <v>686</v>
      </c>
      <c r="N12" t="s">
        <v>687</v>
      </c>
      <c r="O12" t="s">
        <v>688</v>
      </c>
      <c r="P12" t="s">
        <v>161</v>
      </c>
      <c r="Q12" t="s">
        <v>161</v>
      </c>
      <c r="R12" t="s">
        <v>161</v>
      </c>
      <c r="S12" s="24">
        <v>2</v>
      </c>
    </row>
    <row r="13" spans="1:19" x14ac:dyDescent="0.25">
      <c r="A13">
        <v>12</v>
      </c>
      <c r="B13" t="s">
        <v>139</v>
      </c>
      <c r="C13" t="s">
        <v>689</v>
      </c>
      <c r="D13">
        <v>2015</v>
      </c>
      <c r="E13" t="s">
        <v>690</v>
      </c>
      <c r="F13" t="s">
        <v>691</v>
      </c>
      <c r="G13" t="s">
        <v>692</v>
      </c>
      <c r="H13" t="s">
        <v>3880</v>
      </c>
      <c r="I13" t="b">
        <v>1</v>
      </c>
      <c r="J13">
        <f t="shared" si="0"/>
        <v>36</v>
      </c>
      <c r="K13" cm="1">
        <f t="array" ref="K13">IFERROR(INDEX(impact_factors!$C$1:$C$3000,MATCH(TRUE,ISNUMBER(SEARCH(H13,impact_factors!$B$1:$B$3000)),0)),IF(H13="XX",0,"X"))</f>
        <v>1.7999999999999999E-2</v>
      </c>
      <c r="L13">
        <v>23</v>
      </c>
      <c r="M13" t="s">
        <v>693</v>
      </c>
      <c r="N13" t="s">
        <v>694</v>
      </c>
      <c r="O13" t="s">
        <v>695</v>
      </c>
      <c r="P13" t="s">
        <v>161</v>
      </c>
      <c r="Q13" t="s">
        <v>161</v>
      </c>
      <c r="R13" t="s">
        <v>161</v>
      </c>
      <c r="S13" s="24">
        <v>2</v>
      </c>
    </row>
    <row r="14" spans="1:19" x14ac:dyDescent="0.25">
      <c r="A14">
        <v>13</v>
      </c>
      <c r="B14" t="s">
        <v>140</v>
      </c>
      <c r="C14" t="s">
        <v>696</v>
      </c>
      <c r="D14">
        <v>2014</v>
      </c>
      <c r="E14" t="s">
        <v>697</v>
      </c>
      <c r="F14" t="s">
        <v>698</v>
      </c>
      <c r="G14" t="s">
        <v>699</v>
      </c>
      <c r="H14" t="s">
        <v>3881</v>
      </c>
      <c r="I14" t="b">
        <v>1</v>
      </c>
      <c r="J14">
        <f t="shared" si="0"/>
        <v>35</v>
      </c>
      <c r="K14" t="str" cm="1">
        <f t="array" ref="K14">IFERROR(INDEX(impact_factors!$C$1:$C$3000,MATCH(TRUE,ISNUMBER(SEARCH(H14,impact_factors!$B$1:$B$3000)),0)),IF(H14="XX",0,"X"))</f>
        <v>X</v>
      </c>
      <c r="L14">
        <v>3</v>
      </c>
      <c r="M14" t="s">
        <v>700</v>
      </c>
      <c r="N14" t="s">
        <v>701</v>
      </c>
      <c r="O14" t="s">
        <v>701</v>
      </c>
      <c r="P14" t="s">
        <v>161</v>
      </c>
      <c r="Q14" t="s">
        <v>161</v>
      </c>
      <c r="R14" t="s">
        <v>161</v>
      </c>
      <c r="S14" s="24">
        <v>3</v>
      </c>
    </row>
    <row r="15" spans="1:19" x14ac:dyDescent="0.25">
      <c r="A15">
        <v>14</v>
      </c>
      <c r="B15" t="s">
        <v>141</v>
      </c>
      <c r="C15" t="s">
        <v>702</v>
      </c>
      <c r="D15">
        <v>2014</v>
      </c>
      <c r="E15" t="s">
        <v>703</v>
      </c>
      <c r="F15" t="s">
        <v>704</v>
      </c>
      <c r="G15" t="s">
        <v>705</v>
      </c>
      <c r="H15" t="s">
        <v>3861</v>
      </c>
      <c r="I15" t="b">
        <v>0</v>
      </c>
      <c r="J15">
        <f t="shared" si="0"/>
        <v>35</v>
      </c>
      <c r="K15" t="str" cm="1">
        <f t="array" ref="K15">IFERROR(INDEX(impact_factors!$C$1:$C$3000,MATCH(TRUE,ISNUMBER(SEARCH(H15,impact_factors!$B$1:$B$3000)),0)),IF(H15="XX",0,"X"))</f>
        <v>X</v>
      </c>
      <c r="L15">
        <v>5</v>
      </c>
      <c r="M15" t="s">
        <v>706</v>
      </c>
      <c r="N15" t="s">
        <v>641</v>
      </c>
      <c r="O15" t="s">
        <v>641</v>
      </c>
      <c r="P15" t="s">
        <v>161</v>
      </c>
      <c r="Q15" t="s">
        <v>161</v>
      </c>
      <c r="R15" t="s">
        <v>161</v>
      </c>
      <c r="S15" s="24">
        <v>4</v>
      </c>
    </row>
    <row r="16" spans="1:19" x14ac:dyDescent="0.25">
      <c r="A16">
        <v>15</v>
      </c>
      <c r="B16" t="s">
        <v>166</v>
      </c>
      <c r="C16" t="s">
        <v>708</v>
      </c>
      <c r="D16">
        <v>2012</v>
      </c>
      <c r="E16" t="s">
        <v>709</v>
      </c>
      <c r="F16" t="s">
        <v>710</v>
      </c>
      <c r="G16" t="s">
        <v>711</v>
      </c>
      <c r="H16" t="s">
        <v>3879</v>
      </c>
      <c r="I16" t="b">
        <v>0</v>
      </c>
      <c r="J16">
        <f t="shared" si="0"/>
        <v>33</v>
      </c>
      <c r="K16" cm="1">
        <f t="array" ref="K16">IFERROR(INDEX(impact_factors!$C$1:$C$3000,MATCH(TRUE,ISNUMBER(SEARCH(H16,impact_factors!$B$1:$B$3000)),0)),IF(H16="XX",0,"X"))</f>
        <v>0</v>
      </c>
      <c r="L16">
        <v>106</v>
      </c>
      <c r="M16" t="s">
        <v>712</v>
      </c>
      <c r="N16" t="s">
        <v>713</v>
      </c>
      <c r="O16" t="s">
        <v>714</v>
      </c>
      <c r="P16" t="s">
        <v>161</v>
      </c>
      <c r="Q16" t="s">
        <v>161</v>
      </c>
      <c r="R16" t="s">
        <v>161</v>
      </c>
      <c r="S16" s="24">
        <v>3</v>
      </c>
    </row>
    <row r="17" spans="1:19" x14ac:dyDescent="0.25">
      <c r="A17">
        <v>16</v>
      </c>
      <c r="B17" t="s">
        <v>192</v>
      </c>
      <c r="C17" t="s">
        <v>715</v>
      </c>
      <c r="D17">
        <v>2008</v>
      </c>
      <c r="E17" t="s">
        <v>716</v>
      </c>
      <c r="F17" t="s">
        <v>717</v>
      </c>
      <c r="G17" t="s">
        <v>718</v>
      </c>
      <c r="H17" t="s">
        <v>3879</v>
      </c>
      <c r="I17" t="b">
        <v>0</v>
      </c>
      <c r="J17">
        <f t="shared" si="0"/>
        <v>29</v>
      </c>
      <c r="K17" cm="1">
        <f t="array" ref="K17">IFERROR(INDEX(impact_factors!$C$1:$C$3000,MATCH(TRUE,ISNUMBER(SEARCH(H17,impact_factors!$B$1:$B$3000)),0)),IF(H17="XX",0,"X"))</f>
        <v>0</v>
      </c>
      <c r="L17">
        <v>30</v>
      </c>
      <c r="M17" t="s">
        <v>719</v>
      </c>
      <c r="N17" t="s">
        <v>720</v>
      </c>
      <c r="O17" t="s">
        <v>720</v>
      </c>
      <c r="P17" t="s">
        <v>161</v>
      </c>
      <c r="Q17" t="s">
        <v>161</v>
      </c>
      <c r="R17" t="s">
        <v>161</v>
      </c>
      <c r="S17" s="24">
        <v>2</v>
      </c>
    </row>
    <row r="18" spans="1:19" x14ac:dyDescent="0.25">
      <c r="A18">
        <v>17</v>
      </c>
      <c r="B18" t="s">
        <v>212</v>
      </c>
      <c r="C18" t="s">
        <v>721</v>
      </c>
      <c r="D18">
        <v>2021</v>
      </c>
      <c r="E18" t="s">
        <v>722</v>
      </c>
      <c r="F18" t="s">
        <v>723</v>
      </c>
      <c r="G18" t="s">
        <v>724</v>
      </c>
      <c r="H18" t="s">
        <v>3863</v>
      </c>
      <c r="I18" t="b">
        <v>1</v>
      </c>
      <c r="J18">
        <f t="shared" si="0"/>
        <v>42</v>
      </c>
      <c r="K18" cm="1">
        <f t="array" ref="K18">IFERROR(INDEX(impact_factors!$C$1:$C$3000,MATCH(TRUE,ISNUMBER(SEARCH(H18,impact_factors!$B$1:$B$3000)),0)),IF(H18="XX",0,"X"))</f>
        <v>4.149</v>
      </c>
      <c r="L18">
        <v>14</v>
      </c>
      <c r="M18" t="s">
        <v>725</v>
      </c>
      <c r="N18" t="s">
        <v>726</v>
      </c>
      <c r="O18" t="s">
        <v>641</v>
      </c>
      <c r="P18" t="s">
        <v>161</v>
      </c>
      <c r="Q18" t="s">
        <v>161</v>
      </c>
      <c r="R18" t="s">
        <v>161</v>
      </c>
      <c r="S18" s="24">
        <v>2</v>
      </c>
    </row>
    <row r="19" spans="1:19" x14ac:dyDescent="0.25">
      <c r="A19">
        <v>18</v>
      </c>
      <c r="B19" t="s">
        <v>213</v>
      </c>
      <c r="C19" t="s">
        <v>727</v>
      </c>
      <c r="D19">
        <v>2019</v>
      </c>
      <c r="E19" t="s">
        <v>728</v>
      </c>
      <c r="F19" t="s">
        <v>729</v>
      </c>
      <c r="G19" t="s">
        <v>730</v>
      </c>
      <c r="H19" t="s">
        <v>3862</v>
      </c>
      <c r="I19" t="b">
        <v>1</v>
      </c>
      <c r="J19">
        <f t="shared" si="0"/>
        <v>40</v>
      </c>
      <c r="K19" cm="1">
        <f t="array" ref="K19">IFERROR(INDEX(impact_factors!$C$1:$C$3000,MATCH(TRUE,ISNUMBER(SEARCH(H19,impact_factors!$B$1:$B$3000)),0)),IF(H19="XX",0,"X"))</f>
        <v>0.217</v>
      </c>
      <c r="L19">
        <v>129</v>
      </c>
      <c r="M19" t="s">
        <v>731</v>
      </c>
      <c r="N19" t="s">
        <v>732</v>
      </c>
      <c r="O19" t="s">
        <v>733</v>
      </c>
      <c r="P19" t="s">
        <v>161</v>
      </c>
      <c r="Q19" t="s">
        <v>161</v>
      </c>
      <c r="R19" t="s">
        <v>161</v>
      </c>
      <c r="S19" s="24">
        <v>2</v>
      </c>
    </row>
    <row r="20" spans="1:19" x14ac:dyDescent="0.25">
      <c r="A20">
        <v>19</v>
      </c>
      <c r="B20" t="s">
        <v>219</v>
      </c>
      <c r="C20" t="s">
        <v>734</v>
      </c>
      <c r="D20">
        <v>2013</v>
      </c>
      <c r="E20" t="s">
        <v>735</v>
      </c>
      <c r="F20" t="s">
        <v>736</v>
      </c>
      <c r="G20" t="s">
        <v>737</v>
      </c>
      <c r="H20" t="s">
        <v>3879</v>
      </c>
      <c r="I20" t="b">
        <v>0</v>
      </c>
      <c r="J20">
        <f t="shared" si="0"/>
        <v>34</v>
      </c>
      <c r="K20" cm="1">
        <f t="array" ref="K20">IFERROR(INDEX(impact_factors!$C$1:$C$3000,MATCH(TRUE,ISNUMBER(SEARCH(H20,impact_factors!$B$1:$B$3000)),0)),IF(H20="XX",0,"X"))</f>
        <v>0</v>
      </c>
      <c r="L20">
        <v>0</v>
      </c>
      <c r="M20" t="s">
        <v>738</v>
      </c>
      <c r="N20" t="s">
        <v>739</v>
      </c>
      <c r="O20" t="s">
        <v>739</v>
      </c>
      <c r="P20" t="s">
        <v>161</v>
      </c>
      <c r="Q20" t="s">
        <v>161</v>
      </c>
      <c r="R20" t="s">
        <v>161</v>
      </c>
      <c r="S20" s="24">
        <v>2</v>
      </c>
    </row>
    <row r="21" spans="1:19" x14ac:dyDescent="0.25">
      <c r="A21">
        <v>20</v>
      </c>
      <c r="B21" t="s">
        <v>232</v>
      </c>
      <c r="C21" t="s">
        <v>740</v>
      </c>
      <c r="D21">
        <v>1999</v>
      </c>
      <c r="E21" t="s">
        <v>741</v>
      </c>
      <c r="F21" t="s">
        <v>742</v>
      </c>
      <c r="G21" t="s">
        <v>743</v>
      </c>
      <c r="H21" t="s">
        <v>3879</v>
      </c>
      <c r="I21" t="b">
        <v>0</v>
      </c>
      <c r="J21">
        <f t="shared" si="0"/>
        <v>20</v>
      </c>
      <c r="K21" cm="1">
        <f t="array" ref="K21">IFERROR(INDEX(impact_factors!$C$1:$C$3000,MATCH(TRUE,ISNUMBER(SEARCH(H21,impact_factors!$B$1:$B$3000)),0)),IF(H21="XX",0,"X"))</f>
        <v>0</v>
      </c>
      <c r="L21">
        <v>591</v>
      </c>
      <c r="M21" t="s">
        <v>744</v>
      </c>
      <c r="N21" t="s">
        <v>745</v>
      </c>
      <c r="O21" t="s">
        <v>746</v>
      </c>
      <c r="P21" t="s">
        <v>161</v>
      </c>
      <c r="Q21" t="s">
        <v>161</v>
      </c>
      <c r="R21" t="s">
        <v>161</v>
      </c>
      <c r="S21" s="24">
        <v>4</v>
      </c>
    </row>
    <row r="22" spans="1:19" x14ac:dyDescent="0.25">
      <c r="A22">
        <v>21</v>
      </c>
      <c r="B22" t="s">
        <v>234</v>
      </c>
      <c r="C22" t="s">
        <v>747</v>
      </c>
      <c r="D22">
        <v>2020</v>
      </c>
      <c r="E22" t="s">
        <v>748</v>
      </c>
      <c r="F22" t="s">
        <v>749</v>
      </c>
      <c r="G22" t="s">
        <v>750</v>
      </c>
      <c r="H22" t="s">
        <v>3882</v>
      </c>
      <c r="I22" t="b">
        <v>1</v>
      </c>
      <c r="J22">
        <f t="shared" si="0"/>
        <v>41</v>
      </c>
      <c r="K22" cm="1">
        <f t="array" ref="K22">IFERROR(INDEX(impact_factors!$C$1:$C$3000,MATCH(TRUE,ISNUMBER(SEARCH(H22,impact_factors!$B$1:$B$3000)),0)),IF(H22="XX",0,"X"))</f>
        <v>1.2999999999999999E-2</v>
      </c>
      <c r="L22">
        <v>3</v>
      </c>
      <c r="M22" t="s">
        <v>751</v>
      </c>
      <c r="N22" t="s">
        <v>752</v>
      </c>
      <c r="O22" t="s">
        <v>641</v>
      </c>
      <c r="P22" t="s">
        <v>161</v>
      </c>
      <c r="Q22" t="s">
        <v>161</v>
      </c>
      <c r="R22" t="s">
        <v>161</v>
      </c>
      <c r="S22" s="24">
        <v>2</v>
      </c>
    </row>
    <row r="23" spans="1:19" x14ac:dyDescent="0.25">
      <c r="A23">
        <v>22</v>
      </c>
      <c r="B23" t="s">
        <v>235</v>
      </c>
      <c r="C23" t="s">
        <v>753</v>
      </c>
      <c r="D23">
        <v>2007</v>
      </c>
      <c r="E23" t="s">
        <v>754</v>
      </c>
      <c r="F23" t="s">
        <v>755</v>
      </c>
      <c r="G23" t="s">
        <v>756</v>
      </c>
      <c r="H23" t="s">
        <v>3879</v>
      </c>
      <c r="I23" t="b">
        <v>0</v>
      </c>
      <c r="J23">
        <f t="shared" si="0"/>
        <v>28</v>
      </c>
      <c r="K23" cm="1">
        <f t="array" ref="K23">IFERROR(INDEX(impact_factors!$C$1:$C$3000,MATCH(TRUE,ISNUMBER(SEARCH(H23,impact_factors!$B$1:$B$3000)),0)),IF(H23="XX",0,"X"))</f>
        <v>0</v>
      </c>
      <c r="L23">
        <v>3</v>
      </c>
      <c r="M23" t="s">
        <v>757</v>
      </c>
      <c r="N23" t="s">
        <v>758</v>
      </c>
      <c r="O23" t="s">
        <v>758</v>
      </c>
      <c r="P23" t="s">
        <v>161</v>
      </c>
      <c r="Q23" t="s">
        <v>161</v>
      </c>
      <c r="R23" t="s">
        <v>161</v>
      </c>
      <c r="S23" s="24">
        <v>2</v>
      </c>
    </row>
    <row r="24" spans="1:19" x14ac:dyDescent="0.25">
      <c r="A24">
        <v>23</v>
      </c>
      <c r="B24" t="s">
        <v>236</v>
      </c>
      <c r="C24" t="s">
        <v>759</v>
      </c>
      <c r="D24">
        <v>2012</v>
      </c>
      <c r="E24" t="s">
        <v>760</v>
      </c>
      <c r="F24" t="s">
        <v>761</v>
      </c>
      <c r="G24" t="s">
        <v>762</v>
      </c>
      <c r="H24" t="s">
        <v>3879</v>
      </c>
      <c r="I24" t="b">
        <v>0</v>
      </c>
      <c r="J24">
        <f t="shared" si="0"/>
        <v>33</v>
      </c>
      <c r="K24" cm="1">
        <f t="array" ref="K24">IFERROR(INDEX(impact_factors!$C$1:$C$3000,MATCH(TRUE,ISNUMBER(SEARCH(H24,impact_factors!$B$1:$B$3000)),0)),IF(H24="XX",0,"X"))</f>
        <v>0</v>
      </c>
      <c r="L24">
        <v>2</v>
      </c>
      <c r="M24" t="s">
        <v>763</v>
      </c>
      <c r="N24" t="s">
        <v>764</v>
      </c>
      <c r="O24" t="s">
        <v>765</v>
      </c>
      <c r="P24" t="s">
        <v>161</v>
      </c>
      <c r="Q24" t="s">
        <v>161</v>
      </c>
      <c r="R24" t="s">
        <v>161</v>
      </c>
      <c r="S24" s="24">
        <v>3</v>
      </c>
    </row>
    <row r="25" spans="1:19" x14ac:dyDescent="0.25">
      <c r="A25">
        <v>24</v>
      </c>
      <c r="B25" t="s">
        <v>247</v>
      </c>
      <c r="C25" t="s">
        <v>707</v>
      </c>
      <c r="D25">
        <v>2007</v>
      </c>
      <c r="E25" t="s">
        <v>766</v>
      </c>
      <c r="F25" t="s">
        <v>767</v>
      </c>
      <c r="G25" t="s">
        <v>768</v>
      </c>
      <c r="H25" t="s">
        <v>3879</v>
      </c>
      <c r="I25" t="b">
        <v>0</v>
      </c>
      <c r="J25">
        <f t="shared" si="0"/>
        <v>28</v>
      </c>
      <c r="K25" cm="1">
        <f t="array" ref="K25">IFERROR(INDEX(impact_factors!$C$1:$C$3000,MATCH(TRUE,ISNUMBER(SEARCH(H25,impact_factors!$B$1:$B$3000)),0)),IF(H25="XX",0,"X"))</f>
        <v>0</v>
      </c>
      <c r="L25">
        <v>83</v>
      </c>
      <c r="M25" t="s">
        <v>769</v>
      </c>
      <c r="N25" t="s">
        <v>770</v>
      </c>
      <c r="O25" t="s">
        <v>771</v>
      </c>
      <c r="P25" t="s">
        <v>161</v>
      </c>
      <c r="Q25" t="s">
        <v>161</v>
      </c>
      <c r="R25" t="s">
        <v>161</v>
      </c>
      <c r="S25" s="24">
        <v>2</v>
      </c>
    </row>
    <row r="26" spans="1:19" x14ac:dyDescent="0.25">
      <c r="A26">
        <v>25</v>
      </c>
      <c r="B26" t="s">
        <v>260</v>
      </c>
      <c r="C26" t="s">
        <v>772</v>
      </c>
      <c r="D26">
        <v>2016</v>
      </c>
      <c r="E26" t="s">
        <v>773</v>
      </c>
      <c r="F26" t="s">
        <v>774</v>
      </c>
      <c r="G26" t="s">
        <v>775</v>
      </c>
      <c r="H26" t="s">
        <v>3859</v>
      </c>
      <c r="I26" t="b">
        <v>1</v>
      </c>
      <c r="J26">
        <f t="shared" si="0"/>
        <v>37</v>
      </c>
      <c r="K26" cm="1">
        <f t="array" ref="K26">IFERROR(INDEX(impact_factors!$C$1:$C$3000,MATCH(TRUE,ISNUMBER(SEARCH(H26,impact_factors!$B$1:$B$3000)),0)),IF(H26="XX",0,"X"))</f>
        <v>0.14599999999999999</v>
      </c>
      <c r="L26">
        <v>39</v>
      </c>
      <c r="M26" t="s">
        <v>776</v>
      </c>
      <c r="N26" t="s">
        <v>777</v>
      </c>
      <c r="O26" t="s">
        <v>778</v>
      </c>
      <c r="P26" t="s">
        <v>161</v>
      </c>
      <c r="Q26" t="s">
        <v>161</v>
      </c>
      <c r="R26" t="s">
        <v>161</v>
      </c>
      <c r="S26" s="24">
        <v>1</v>
      </c>
    </row>
    <row r="27" spans="1:19" x14ac:dyDescent="0.25">
      <c r="A27">
        <v>26</v>
      </c>
      <c r="B27" t="s">
        <v>261</v>
      </c>
      <c r="C27" t="s">
        <v>779</v>
      </c>
      <c r="D27">
        <v>2010</v>
      </c>
      <c r="E27" t="s">
        <v>780</v>
      </c>
      <c r="F27" t="s">
        <v>781</v>
      </c>
      <c r="G27" t="s">
        <v>782</v>
      </c>
      <c r="H27" t="s">
        <v>3864</v>
      </c>
      <c r="I27" t="b">
        <v>1</v>
      </c>
      <c r="J27">
        <f t="shared" si="0"/>
        <v>31</v>
      </c>
      <c r="K27" cm="1">
        <f t="array" ref="K27">IFERROR(INDEX(impact_factors!$C$1:$C$3000,MATCH(TRUE,ISNUMBER(SEARCH(H27,impact_factors!$B$1:$B$3000)),0)),IF(H27="XX",0,"X"))</f>
        <v>0.16400000000000001</v>
      </c>
      <c r="L27">
        <v>127</v>
      </c>
      <c r="M27" t="s">
        <v>783</v>
      </c>
      <c r="N27" t="s">
        <v>784</v>
      </c>
      <c r="O27" t="s">
        <v>785</v>
      </c>
      <c r="P27" t="s">
        <v>161</v>
      </c>
      <c r="Q27" t="s">
        <v>161</v>
      </c>
      <c r="R27" t="s">
        <v>161</v>
      </c>
      <c r="S27" s="24">
        <v>2</v>
      </c>
    </row>
    <row r="28" spans="1:19" x14ac:dyDescent="0.25">
      <c r="A28">
        <v>27</v>
      </c>
      <c r="B28" t="s">
        <v>490</v>
      </c>
      <c r="C28" t="s">
        <v>786</v>
      </c>
      <c r="D28">
        <v>2006</v>
      </c>
      <c r="E28" t="s">
        <v>787</v>
      </c>
      <c r="F28" t="s">
        <v>788</v>
      </c>
      <c r="G28" t="s">
        <v>789</v>
      </c>
      <c r="H28" t="s">
        <v>3865</v>
      </c>
      <c r="I28" t="b">
        <v>1</v>
      </c>
      <c r="J28">
        <f t="shared" si="0"/>
        <v>27</v>
      </c>
      <c r="K28" cm="1">
        <f t="array" ref="K28">IFERROR(INDEX(impact_factors!$C$1:$C$3000,MATCH(TRUE,ISNUMBER(SEARCH(H28,impact_factors!$B$1:$B$3000)),0)),IF(H28="XX",0,"X"))</f>
        <v>8.5000000000000006E-2</v>
      </c>
      <c r="L28">
        <v>58</v>
      </c>
      <c r="M28" t="s">
        <v>790</v>
      </c>
      <c r="N28" t="s">
        <v>791</v>
      </c>
      <c r="O28" t="s">
        <v>792</v>
      </c>
      <c r="P28" t="s">
        <v>161</v>
      </c>
      <c r="Q28" t="s">
        <v>161</v>
      </c>
      <c r="R28" t="s">
        <v>161</v>
      </c>
      <c r="S28" s="24">
        <v>3</v>
      </c>
    </row>
    <row r="29" spans="1:19" x14ac:dyDescent="0.25">
      <c r="A29">
        <v>28</v>
      </c>
      <c r="B29" t="s">
        <v>275</v>
      </c>
      <c r="C29" t="s">
        <v>793</v>
      </c>
      <c r="D29">
        <v>2009</v>
      </c>
      <c r="E29" t="s">
        <v>794</v>
      </c>
      <c r="F29" t="s">
        <v>795</v>
      </c>
      <c r="G29" t="s">
        <v>796</v>
      </c>
      <c r="H29" t="s">
        <v>3866</v>
      </c>
      <c r="I29" t="b">
        <v>1</v>
      </c>
      <c r="J29">
        <f t="shared" si="0"/>
        <v>30</v>
      </c>
      <c r="K29" cm="1">
        <f t="array" ref="K29">IFERROR(INDEX(impact_factors!$C$1:$C$3000,MATCH(TRUE,ISNUMBER(SEARCH(H29,impact_factors!$B$1:$B$3000)),0)),IF(H29="XX",0,"X"))</f>
        <v>2.3E-2</v>
      </c>
      <c r="L29">
        <v>97</v>
      </c>
      <c r="M29" t="s">
        <v>797</v>
      </c>
      <c r="N29" t="s">
        <v>798</v>
      </c>
      <c r="O29" t="s">
        <v>799</v>
      </c>
      <c r="P29" t="s">
        <v>161</v>
      </c>
      <c r="Q29" t="s">
        <v>161</v>
      </c>
      <c r="R29" t="s">
        <v>161</v>
      </c>
      <c r="S29" s="24">
        <v>3</v>
      </c>
    </row>
    <row r="30" spans="1:19" x14ac:dyDescent="0.25">
      <c r="A30">
        <v>29</v>
      </c>
      <c r="B30" t="s">
        <v>9</v>
      </c>
      <c r="C30" t="s">
        <v>800</v>
      </c>
      <c r="D30">
        <v>2007</v>
      </c>
      <c r="E30" t="s">
        <v>801</v>
      </c>
      <c r="F30" t="s">
        <v>802</v>
      </c>
      <c r="G30" t="s">
        <v>803</v>
      </c>
      <c r="H30" t="s">
        <v>3867</v>
      </c>
      <c r="I30" t="b">
        <v>0</v>
      </c>
      <c r="J30">
        <f t="shared" si="0"/>
        <v>28</v>
      </c>
      <c r="K30" t="str" cm="1">
        <f t="array" ref="K30">IFERROR(INDEX(impact_factors!$C$1:$C$3000,MATCH(TRUE,ISNUMBER(SEARCH(H30,impact_factors!$B$1:$B$3000)),0)),IF(H30="XX",0,"X"))</f>
        <v>X</v>
      </c>
      <c r="L30">
        <v>3</v>
      </c>
      <c r="M30" t="s">
        <v>804</v>
      </c>
      <c r="N30" t="s">
        <v>805</v>
      </c>
      <c r="O30" t="s">
        <v>805</v>
      </c>
      <c r="P30" t="s">
        <v>161</v>
      </c>
      <c r="Q30" t="s">
        <v>161</v>
      </c>
      <c r="R30" t="s">
        <v>161</v>
      </c>
      <c r="S30" s="24">
        <v>3</v>
      </c>
    </row>
    <row r="31" spans="1:19" x14ac:dyDescent="0.25">
      <c r="A31">
        <v>30</v>
      </c>
      <c r="B31" t="s">
        <v>312</v>
      </c>
      <c r="C31" t="s">
        <v>806</v>
      </c>
      <c r="D31">
        <v>2005</v>
      </c>
      <c r="E31" t="s">
        <v>807</v>
      </c>
      <c r="F31" t="s">
        <v>808</v>
      </c>
      <c r="G31" t="s">
        <v>809</v>
      </c>
      <c r="H31" t="s">
        <v>3883</v>
      </c>
      <c r="I31" t="b">
        <v>1</v>
      </c>
      <c r="J31">
        <f t="shared" si="0"/>
        <v>26</v>
      </c>
      <c r="K31" cm="1">
        <f t="array" ref="K31">IFERROR(INDEX(impact_factors!$C$1:$C$3000,MATCH(TRUE,ISNUMBER(SEARCH(H31,impact_factors!$B$1:$B$3000)),0)),IF(H31="XX",0,"X"))</f>
        <v>0.13900000000000001</v>
      </c>
      <c r="L31">
        <v>46</v>
      </c>
      <c r="M31" t="s">
        <v>810</v>
      </c>
      <c r="N31" t="s">
        <v>811</v>
      </c>
      <c r="O31" t="s">
        <v>812</v>
      </c>
      <c r="P31" t="s">
        <v>161</v>
      </c>
      <c r="Q31" t="s">
        <v>161</v>
      </c>
      <c r="R31" t="s">
        <v>161</v>
      </c>
      <c r="S31" s="24">
        <v>2</v>
      </c>
    </row>
    <row r="32" spans="1:19" x14ac:dyDescent="0.25">
      <c r="A32">
        <v>31</v>
      </c>
      <c r="B32" t="s">
        <v>311</v>
      </c>
      <c r="C32" t="s">
        <v>813</v>
      </c>
      <c r="D32">
        <v>2008</v>
      </c>
      <c r="E32" t="s">
        <v>814</v>
      </c>
      <c r="F32" t="s">
        <v>815</v>
      </c>
      <c r="G32" t="s">
        <v>816</v>
      </c>
      <c r="H32" t="s">
        <v>3868</v>
      </c>
      <c r="I32" t="b">
        <v>1</v>
      </c>
      <c r="J32">
        <f t="shared" si="0"/>
        <v>29</v>
      </c>
      <c r="K32" cm="1">
        <f t="array" ref="K32">IFERROR(INDEX(impact_factors!$C$1:$C$3000,MATCH(TRUE,ISNUMBER(SEARCH(H32,impact_factors!$B$1:$B$3000)),0)),IF(H32="XX",0,"X"))</f>
        <v>0.123</v>
      </c>
      <c r="L32">
        <v>226</v>
      </c>
      <c r="M32" t="s">
        <v>817</v>
      </c>
      <c r="N32" t="s">
        <v>818</v>
      </c>
      <c r="O32" t="s">
        <v>819</v>
      </c>
      <c r="P32" t="s">
        <v>161</v>
      </c>
      <c r="Q32" t="s">
        <v>161</v>
      </c>
      <c r="R32" t="s">
        <v>161</v>
      </c>
      <c r="S32" s="24">
        <v>2</v>
      </c>
    </row>
    <row r="33" spans="1:19" x14ac:dyDescent="0.25">
      <c r="A33">
        <v>32</v>
      </c>
      <c r="B33" t="s">
        <v>313</v>
      </c>
      <c r="C33" t="s">
        <v>820</v>
      </c>
      <c r="D33">
        <v>2021</v>
      </c>
      <c r="E33" t="s">
        <v>821</v>
      </c>
      <c r="F33" t="s">
        <v>822</v>
      </c>
      <c r="G33" t="s">
        <v>823</v>
      </c>
      <c r="H33" t="s">
        <v>3869</v>
      </c>
      <c r="I33" t="b">
        <v>1</v>
      </c>
      <c r="J33">
        <f t="shared" si="0"/>
        <v>42</v>
      </c>
      <c r="K33" cm="1">
        <f t="array" ref="K33">IFERROR(INDEX(impact_factors!$C$1:$C$3000,MATCH(TRUE,ISNUMBER(SEARCH(H33,impact_factors!$B$1:$B$3000)),0)),IF(H33="XX",0,"X"))</f>
        <v>1.35</v>
      </c>
      <c r="L33">
        <v>0</v>
      </c>
      <c r="M33" t="s">
        <v>824</v>
      </c>
      <c r="N33" t="s">
        <v>825</v>
      </c>
      <c r="O33" t="s">
        <v>641</v>
      </c>
      <c r="P33" t="s">
        <v>161</v>
      </c>
      <c r="Q33" t="s">
        <v>161</v>
      </c>
      <c r="R33" t="s">
        <v>161</v>
      </c>
      <c r="S33" s="24">
        <v>1</v>
      </c>
    </row>
    <row r="34" spans="1:19" x14ac:dyDescent="0.25">
      <c r="A34">
        <v>33</v>
      </c>
      <c r="B34" t="s">
        <v>320</v>
      </c>
      <c r="C34" t="s">
        <v>826</v>
      </c>
      <c r="D34">
        <v>2015</v>
      </c>
      <c r="E34" t="s">
        <v>827</v>
      </c>
      <c r="F34" t="s">
        <v>828</v>
      </c>
      <c r="G34" t="s">
        <v>829</v>
      </c>
      <c r="H34" t="s">
        <v>3853</v>
      </c>
      <c r="I34" t="b">
        <v>1</v>
      </c>
      <c r="J34">
        <f t="shared" ref="J34:J65" si="1">D34-MIN($D:$D)</f>
        <v>36</v>
      </c>
      <c r="K34" cm="1">
        <f t="array" ref="K34">IFERROR(INDEX(impact_factors!$C$1:$C$3000,MATCH(TRUE,ISNUMBER(SEARCH(H34,impact_factors!$B$1:$B$3000)),0)),IF(H34="XX",0,"X"))</f>
        <v>1.232</v>
      </c>
      <c r="L34">
        <v>2</v>
      </c>
      <c r="M34" t="s">
        <v>830</v>
      </c>
      <c r="N34" t="s">
        <v>831</v>
      </c>
      <c r="O34" t="s">
        <v>831</v>
      </c>
      <c r="P34" t="s">
        <v>161</v>
      </c>
      <c r="Q34" t="s">
        <v>161</v>
      </c>
      <c r="R34" t="s">
        <v>161</v>
      </c>
      <c r="S34" s="24">
        <v>2</v>
      </c>
    </row>
    <row r="35" spans="1:19" x14ac:dyDescent="0.25">
      <c r="A35">
        <v>34</v>
      </c>
      <c r="B35" t="s">
        <v>321</v>
      </c>
      <c r="C35" t="s">
        <v>832</v>
      </c>
      <c r="D35">
        <v>2006</v>
      </c>
      <c r="E35" t="s">
        <v>833</v>
      </c>
      <c r="F35" t="s">
        <v>834</v>
      </c>
      <c r="G35" t="s">
        <v>835</v>
      </c>
      <c r="H35" t="s">
        <v>3859</v>
      </c>
      <c r="I35" t="b">
        <v>1</v>
      </c>
      <c r="J35">
        <f t="shared" si="1"/>
        <v>27</v>
      </c>
      <c r="K35" cm="1">
        <f t="array" ref="K35">IFERROR(INDEX(impact_factors!$C$1:$C$3000,MATCH(TRUE,ISNUMBER(SEARCH(H35,impact_factors!$B$1:$B$3000)),0)),IF(H35="XX",0,"X"))</f>
        <v>0.14599999999999999</v>
      </c>
      <c r="L35">
        <v>118</v>
      </c>
      <c r="M35" t="s">
        <v>836</v>
      </c>
      <c r="N35" t="s">
        <v>837</v>
      </c>
      <c r="O35" t="s">
        <v>641</v>
      </c>
      <c r="P35" t="s">
        <v>161</v>
      </c>
      <c r="Q35" t="s">
        <v>161</v>
      </c>
      <c r="R35" t="s">
        <v>161</v>
      </c>
      <c r="S35" s="24">
        <v>4</v>
      </c>
    </row>
    <row r="36" spans="1:19" x14ac:dyDescent="0.25">
      <c r="A36">
        <v>35</v>
      </c>
      <c r="B36" t="s">
        <v>325</v>
      </c>
      <c r="C36" t="s">
        <v>838</v>
      </c>
      <c r="D36">
        <v>2006</v>
      </c>
      <c r="E36" t="s">
        <v>839</v>
      </c>
      <c r="F36" t="s">
        <v>840</v>
      </c>
      <c r="G36" t="s">
        <v>841</v>
      </c>
      <c r="H36" t="s">
        <v>3870</v>
      </c>
      <c r="I36" t="b">
        <v>1</v>
      </c>
      <c r="J36">
        <f t="shared" si="1"/>
        <v>27</v>
      </c>
      <c r="K36" cm="1">
        <f t="array" ref="K36">IFERROR(INDEX(impact_factors!$C$1:$C$3000,MATCH(TRUE,ISNUMBER(SEARCH(H36,impact_factors!$B$1:$B$3000)),0)),IF(H36="XX",0,"X"))</f>
        <v>0.29799999999999999</v>
      </c>
      <c r="L36">
        <v>18</v>
      </c>
      <c r="M36" t="s">
        <v>842</v>
      </c>
      <c r="N36" t="s">
        <v>843</v>
      </c>
      <c r="O36" t="s">
        <v>844</v>
      </c>
      <c r="P36" t="s">
        <v>161</v>
      </c>
      <c r="Q36" t="s">
        <v>161</v>
      </c>
      <c r="R36" t="s">
        <v>161</v>
      </c>
      <c r="S36" s="24">
        <v>4</v>
      </c>
    </row>
    <row r="37" spans="1:19" x14ac:dyDescent="0.25">
      <c r="A37">
        <v>36</v>
      </c>
      <c r="B37" t="s">
        <v>326</v>
      </c>
      <c r="C37" t="s">
        <v>845</v>
      </c>
      <c r="D37">
        <v>2004</v>
      </c>
      <c r="E37" t="s">
        <v>846</v>
      </c>
      <c r="F37" t="s">
        <v>847</v>
      </c>
      <c r="G37" t="s">
        <v>848</v>
      </c>
      <c r="H37" t="s">
        <v>3870</v>
      </c>
      <c r="I37" t="b">
        <v>1</v>
      </c>
      <c r="J37">
        <f t="shared" si="1"/>
        <v>25</v>
      </c>
      <c r="K37" cm="1">
        <f t="array" ref="K37">IFERROR(INDEX(impact_factors!$C$1:$C$3000,MATCH(TRUE,ISNUMBER(SEARCH(H37,impact_factors!$B$1:$B$3000)),0)),IF(H37="XX",0,"X"))</f>
        <v>0.29799999999999999</v>
      </c>
      <c r="L37">
        <v>72</v>
      </c>
      <c r="M37" t="s">
        <v>849</v>
      </c>
      <c r="N37" t="s">
        <v>850</v>
      </c>
      <c r="O37" t="s">
        <v>851</v>
      </c>
      <c r="P37" t="s">
        <v>161</v>
      </c>
      <c r="Q37" t="s">
        <v>161</v>
      </c>
      <c r="R37" t="s">
        <v>161</v>
      </c>
      <c r="S37" s="24">
        <v>4</v>
      </c>
    </row>
    <row r="38" spans="1:19" x14ac:dyDescent="0.25">
      <c r="A38">
        <v>37</v>
      </c>
      <c r="B38" t="s">
        <v>14</v>
      </c>
      <c r="C38" t="s">
        <v>852</v>
      </c>
      <c r="D38">
        <v>2013</v>
      </c>
      <c r="E38" t="s">
        <v>853</v>
      </c>
      <c r="F38" t="s">
        <v>854</v>
      </c>
      <c r="G38" t="s">
        <v>855</v>
      </c>
      <c r="H38" t="s">
        <v>3871</v>
      </c>
      <c r="I38" t="b">
        <v>1</v>
      </c>
      <c r="J38">
        <f t="shared" si="1"/>
        <v>34</v>
      </c>
      <c r="K38" cm="1">
        <f t="array" ref="K38">IFERROR(INDEX(impact_factors!$C$1:$C$3000,MATCH(TRUE,ISNUMBER(SEARCH(H38,impact_factors!$B$1:$B$3000)),0)),IF(H38="XX",0,"X"))</f>
        <v>3.1E-2</v>
      </c>
      <c r="L38">
        <v>46</v>
      </c>
      <c r="M38" t="s">
        <v>856</v>
      </c>
      <c r="N38" t="s">
        <v>857</v>
      </c>
      <c r="O38" t="s">
        <v>858</v>
      </c>
      <c r="P38" t="s">
        <v>161</v>
      </c>
      <c r="Q38" t="s">
        <v>161</v>
      </c>
      <c r="R38" t="s">
        <v>161</v>
      </c>
      <c r="S38" s="24">
        <v>3</v>
      </c>
    </row>
    <row r="39" spans="1:19" x14ac:dyDescent="0.25">
      <c r="A39">
        <v>38</v>
      </c>
      <c r="B39" t="s">
        <v>328</v>
      </c>
      <c r="C39" t="s">
        <v>859</v>
      </c>
      <c r="D39">
        <v>2002</v>
      </c>
      <c r="E39" t="s">
        <v>860</v>
      </c>
      <c r="F39" t="s">
        <v>861</v>
      </c>
      <c r="G39" t="s">
        <v>862</v>
      </c>
      <c r="H39" t="s">
        <v>3879</v>
      </c>
      <c r="I39" t="b">
        <v>0</v>
      </c>
      <c r="J39">
        <f t="shared" si="1"/>
        <v>23</v>
      </c>
      <c r="K39" cm="1">
        <f t="array" ref="K39">IFERROR(INDEX(impact_factors!$C$1:$C$3000,MATCH(TRUE,ISNUMBER(SEARCH(H39,impact_factors!$B$1:$B$3000)),0)),IF(H39="XX",0,"X"))</f>
        <v>0</v>
      </c>
      <c r="L39">
        <v>43</v>
      </c>
      <c r="M39" t="s">
        <v>863</v>
      </c>
      <c r="N39" s="167" t="s">
        <v>864</v>
      </c>
      <c r="O39" s="167" t="s">
        <v>865</v>
      </c>
      <c r="P39" t="s">
        <v>161</v>
      </c>
      <c r="Q39" t="s">
        <v>161</v>
      </c>
      <c r="R39" t="s">
        <v>161</v>
      </c>
      <c r="S39" s="24">
        <v>1</v>
      </c>
    </row>
    <row r="40" spans="1:19" x14ac:dyDescent="0.25">
      <c r="A40">
        <v>39</v>
      </c>
      <c r="B40" t="s">
        <v>330</v>
      </c>
      <c r="C40" t="s">
        <v>866</v>
      </c>
      <c r="D40">
        <v>2006</v>
      </c>
      <c r="E40" t="s">
        <v>867</v>
      </c>
      <c r="F40" t="s">
        <v>868</v>
      </c>
      <c r="G40" t="s">
        <v>869</v>
      </c>
      <c r="H40" t="s">
        <v>3879</v>
      </c>
      <c r="I40" t="b">
        <v>0</v>
      </c>
      <c r="J40">
        <f t="shared" si="1"/>
        <v>27</v>
      </c>
      <c r="K40" cm="1">
        <f t="array" ref="K40">IFERROR(INDEX(impact_factors!$C$1:$C$3000,MATCH(TRUE,ISNUMBER(SEARCH(H40,impact_factors!$B$1:$B$3000)),0)),IF(H40="XX",0,"X"))</f>
        <v>0</v>
      </c>
      <c r="L40">
        <v>0</v>
      </c>
      <c r="M40" t="s">
        <v>870</v>
      </c>
      <c r="N40" t="s">
        <v>871</v>
      </c>
      <c r="O40" t="s">
        <v>871</v>
      </c>
      <c r="P40" t="s">
        <v>161</v>
      </c>
      <c r="Q40" t="s">
        <v>161</v>
      </c>
      <c r="R40" t="s">
        <v>161</v>
      </c>
      <c r="S40" s="24">
        <v>4</v>
      </c>
    </row>
    <row r="41" spans="1:19" x14ac:dyDescent="0.25">
      <c r="A41">
        <v>40</v>
      </c>
      <c r="B41" t="s">
        <v>333</v>
      </c>
      <c r="C41" t="s">
        <v>872</v>
      </c>
      <c r="D41">
        <v>2011</v>
      </c>
      <c r="E41" t="s">
        <v>873</v>
      </c>
      <c r="F41" t="s">
        <v>874</v>
      </c>
      <c r="G41" t="s">
        <v>875</v>
      </c>
      <c r="H41" t="s">
        <v>3872</v>
      </c>
      <c r="I41" t="b">
        <v>1</v>
      </c>
      <c r="J41">
        <f t="shared" si="1"/>
        <v>32</v>
      </c>
      <c r="K41" cm="1">
        <f t="array" ref="K41">IFERROR(INDEX(impact_factors!$C$1:$C$3000,MATCH(TRUE,ISNUMBER(SEARCH(H41,impact_factors!$B$1:$B$3000)),0)),IF(H41="XX",0,"X"))</f>
        <v>0.17100000000000001</v>
      </c>
      <c r="L41">
        <v>66</v>
      </c>
      <c r="M41" t="s">
        <v>876</v>
      </c>
      <c r="N41" t="s">
        <v>877</v>
      </c>
      <c r="O41" t="s">
        <v>641</v>
      </c>
      <c r="P41" t="s">
        <v>161</v>
      </c>
      <c r="Q41" t="s">
        <v>161</v>
      </c>
      <c r="R41" t="s">
        <v>161</v>
      </c>
      <c r="S41" s="24">
        <v>2</v>
      </c>
    </row>
    <row r="42" spans="1:19" x14ac:dyDescent="0.25">
      <c r="A42">
        <v>41</v>
      </c>
      <c r="B42" t="s">
        <v>334</v>
      </c>
      <c r="C42" t="s">
        <v>878</v>
      </c>
      <c r="D42">
        <v>2018</v>
      </c>
      <c r="E42" t="s">
        <v>879</v>
      </c>
      <c r="F42" t="s">
        <v>880</v>
      </c>
      <c r="G42" t="s">
        <v>881</v>
      </c>
      <c r="H42" t="s">
        <v>3883</v>
      </c>
      <c r="I42" t="b">
        <v>1</v>
      </c>
      <c r="J42">
        <f t="shared" si="1"/>
        <v>39</v>
      </c>
      <c r="K42" cm="1">
        <f t="array" ref="K42">IFERROR(INDEX(impact_factors!$C$1:$C$3000,MATCH(TRUE,ISNUMBER(SEARCH(H42,impact_factors!$B$1:$B$3000)),0)),IF(H42="XX",0,"X"))</f>
        <v>0.13900000000000001</v>
      </c>
      <c r="L42">
        <v>42</v>
      </c>
      <c r="M42" t="s">
        <v>882</v>
      </c>
      <c r="N42" t="s">
        <v>883</v>
      </c>
      <c r="O42" t="s">
        <v>884</v>
      </c>
      <c r="P42" t="s">
        <v>161</v>
      </c>
      <c r="Q42" t="s">
        <v>161</v>
      </c>
      <c r="R42" t="s">
        <v>161</v>
      </c>
      <c r="S42" s="24">
        <v>3</v>
      </c>
    </row>
    <row r="43" spans="1:19" x14ac:dyDescent="0.25">
      <c r="A43">
        <v>42</v>
      </c>
      <c r="B43" t="s">
        <v>446</v>
      </c>
      <c r="C43" t="s">
        <v>885</v>
      </c>
      <c r="D43">
        <v>2008</v>
      </c>
      <c r="E43" t="s">
        <v>886</v>
      </c>
      <c r="F43" t="s">
        <v>887</v>
      </c>
      <c r="G43" t="s">
        <v>888</v>
      </c>
      <c r="H43" t="s">
        <v>3884</v>
      </c>
      <c r="I43" t="b">
        <v>1</v>
      </c>
      <c r="J43">
        <f t="shared" si="1"/>
        <v>29</v>
      </c>
      <c r="K43" cm="1">
        <f t="array" ref="K43">IFERROR(INDEX(impact_factors!$C$1:$C$3000,MATCH(TRUE,ISNUMBER(SEARCH(H43,impact_factors!$B$1:$B$3000)),0)),IF(H43="XX",0,"X"))</f>
        <v>0.63</v>
      </c>
      <c r="L43">
        <v>335</v>
      </c>
      <c r="M43" t="s">
        <v>889</v>
      </c>
      <c r="N43" t="s">
        <v>890</v>
      </c>
      <c r="O43" t="s">
        <v>891</v>
      </c>
      <c r="P43" t="s">
        <v>161</v>
      </c>
      <c r="Q43" t="s">
        <v>161</v>
      </c>
      <c r="R43" t="s">
        <v>161</v>
      </c>
      <c r="S43" s="24">
        <v>4</v>
      </c>
    </row>
    <row r="44" spans="1:19" x14ac:dyDescent="0.25">
      <c r="A44">
        <v>43</v>
      </c>
      <c r="B44" t="s">
        <v>454</v>
      </c>
      <c r="C44" t="s">
        <v>892</v>
      </c>
      <c r="D44">
        <v>2003</v>
      </c>
      <c r="E44" t="s">
        <v>893</v>
      </c>
      <c r="F44" t="s">
        <v>894</v>
      </c>
      <c r="G44" t="s">
        <v>895</v>
      </c>
      <c r="H44" t="s">
        <v>3879</v>
      </c>
      <c r="I44" t="b">
        <v>0</v>
      </c>
      <c r="J44">
        <f t="shared" si="1"/>
        <v>24</v>
      </c>
      <c r="K44" cm="1">
        <f t="array" ref="K44">IFERROR(INDEX(impact_factors!$C$1:$C$3000,MATCH(TRUE,ISNUMBER(SEARCH(H44,impact_factors!$B$1:$B$3000)),0)),IF(H44="XX",0,"X"))</f>
        <v>0</v>
      </c>
      <c r="L44">
        <v>17</v>
      </c>
      <c r="M44" t="s">
        <v>896</v>
      </c>
      <c r="N44" t="s">
        <v>897</v>
      </c>
      <c r="O44" t="s">
        <v>898</v>
      </c>
      <c r="P44" t="s">
        <v>161</v>
      </c>
      <c r="Q44" t="s">
        <v>161</v>
      </c>
      <c r="R44" t="s">
        <v>161</v>
      </c>
      <c r="S44" s="24">
        <v>3</v>
      </c>
    </row>
    <row r="45" spans="1:19" x14ac:dyDescent="0.25">
      <c r="A45">
        <v>44</v>
      </c>
      <c r="B45" t="s">
        <v>464</v>
      </c>
      <c r="C45" t="s">
        <v>899</v>
      </c>
      <c r="D45">
        <v>2022</v>
      </c>
      <c r="E45" t="s">
        <v>900</v>
      </c>
      <c r="F45" t="s">
        <v>901</v>
      </c>
      <c r="G45" t="s">
        <v>902</v>
      </c>
      <c r="H45" t="s">
        <v>3873</v>
      </c>
      <c r="I45" t="b">
        <v>1</v>
      </c>
      <c r="J45">
        <f t="shared" si="1"/>
        <v>43</v>
      </c>
      <c r="K45" cm="1">
        <f t="array" ref="K45">IFERROR(INDEX(impact_factors!$C$1:$C$3000,MATCH(TRUE,ISNUMBER(SEARCH(H45,impact_factors!$B$1:$B$3000)),0)),IF(H45="XX",0,"X"))</f>
        <v>3.0070000000000001</v>
      </c>
      <c r="L45">
        <v>32</v>
      </c>
      <c r="M45" t="s">
        <v>903</v>
      </c>
      <c r="N45" t="s">
        <v>904</v>
      </c>
      <c r="O45" t="s">
        <v>905</v>
      </c>
      <c r="P45" t="s">
        <v>161</v>
      </c>
      <c r="Q45" t="s">
        <v>161</v>
      </c>
      <c r="R45" t="s">
        <v>161</v>
      </c>
      <c r="S45" s="24">
        <v>1</v>
      </c>
    </row>
    <row r="46" spans="1:19" x14ac:dyDescent="0.25">
      <c r="A46">
        <v>45</v>
      </c>
      <c r="B46" t="s">
        <v>470</v>
      </c>
      <c r="C46" t="s">
        <v>906</v>
      </c>
      <c r="D46">
        <v>2013</v>
      </c>
      <c r="E46" t="s">
        <v>907</v>
      </c>
      <c r="F46" t="s">
        <v>908</v>
      </c>
      <c r="G46" t="s">
        <v>909</v>
      </c>
      <c r="H46" t="s">
        <v>3866</v>
      </c>
      <c r="I46" t="b">
        <v>1</v>
      </c>
      <c r="J46">
        <f t="shared" si="1"/>
        <v>34</v>
      </c>
      <c r="K46" cm="1">
        <f t="array" ref="K46">IFERROR(INDEX(impact_factors!$C$1:$C$3000,MATCH(TRUE,ISNUMBER(SEARCH(H46,impact_factors!$B$1:$B$3000)),0)),IF(H46="XX",0,"X"))</f>
        <v>2.3E-2</v>
      </c>
      <c r="L46">
        <v>13</v>
      </c>
      <c r="M46" t="s">
        <v>910</v>
      </c>
      <c r="N46" t="s">
        <v>911</v>
      </c>
      <c r="O46" t="s">
        <v>912</v>
      </c>
      <c r="P46" t="s">
        <v>161</v>
      </c>
      <c r="Q46" t="s">
        <v>161</v>
      </c>
      <c r="R46" t="s">
        <v>161</v>
      </c>
      <c r="S46" s="24">
        <v>3</v>
      </c>
    </row>
    <row r="47" spans="1:19" x14ac:dyDescent="0.25">
      <c r="A47">
        <v>46</v>
      </c>
      <c r="B47" t="s">
        <v>471</v>
      </c>
      <c r="C47" t="s">
        <v>913</v>
      </c>
      <c r="D47">
        <v>2016</v>
      </c>
      <c r="E47" t="s">
        <v>914</v>
      </c>
      <c r="F47" t="s">
        <v>915</v>
      </c>
      <c r="G47" t="s">
        <v>916</v>
      </c>
      <c r="H47" t="s">
        <v>3870</v>
      </c>
      <c r="I47" t="b">
        <v>1</v>
      </c>
      <c r="J47">
        <f t="shared" si="1"/>
        <v>37</v>
      </c>
      <c r="K47" cm="1">
        <f t="array" ref="K47">IFERROR(INDEX(impact_factors!$C$1:$C$3000,MATCH(TRUE,ISNUMBER(SEARCH(H47,impact_factors!$B$1:$B$3000)),0)),IF(H47="XX",0,"X"))</f>
        <v>0.29799999999999999</v>
      </c>
      <c r="L47">
        <v>21</v>
      </c>
      <c r="M47" t="s">
        <v>917</v>
      </c>
      <c r="N47" t="s">
        <v>918</v>
      </c>
      <c r="O47" t="s">
        <v>919</v>
      </c>
      <c r="P47" t="s">
        <v>161</v>
      </c>
      <c r="Q47" t="s">
        <v>161</v>
      </c>
      <c r="R47" t="s">
        <v>161</v>
      </c>
      <c r="S47" s="24">
        <v>3</v>
      </c>
    </row>
    <row r="48" spans="1:19" x14ac:dyDescent="0.25">
      <c r="A48">
        <v>47</v>
      </c>
      <c r="B48" t="s">
        <v>473</v>
      </c>
      <c r="C48" t="s">
        <v>920</v>
      </c>
      <c r="D48">
        <v>2020</v>
      </c>
      <c r="E48" t="s">
        <v>921</v>
      </c>
      <c r="F48" t="s">
        <v>922</v>
      </c>
      <c r="G48" t="s">
        <v>923</v>
      </c>
      <c r="H48" t="s">
        <v>3874</v>
      </c>
      <c r="I48" t="b">
        <v>1</v>
      </c>
      <c r="J48">
        <f t="shared" si="1"/>
        <v>41</v>
      </c>
      <c r="K48" t="str" cm="1">
        <f t="array" ref="K48">IFERROR(INDEX(impact_factors!$C$1:$C$3000,MATCH(TRUE,ISNUMBER(SEARCH(H48,impact_factors!$B$1:$B$3000)),0)),IF(H48="XX",0,"X"))</f>
        <v>X</v>
      </c>
      <c r="L48">
        <v>1</v>
      </c>
      <c r="M48" t="s">
        <v>924</v>
      </c>
      <c r="N48" t="s">
        <v>925</v>
      </c>
      <c r="O48" t="s">
        <v>926</v>
      </c>
      <c r="P48" t="s">
        <v>161</v>
      </c>
      <c r="Q48" t="s">
        <v>161</v>
      </c>
      <c r="R48" t="s">
        <v>161</v>
      </c>
      <c r="S48" s="24">
        <v>2</v>
      </c>
    </row>
    <row r="49" spans="1:19" x14ac:dyDescent="0.25">
      <c r="A49">
        <v>48</v>
      </c>
      <c r="B49" t="s">
        <v>475</v>
      </c>
      <c r="C49" t="s">
        <v>927</v>
      </c>
      <c r="D49">
        <v>2015</v>
      </c>
      <c r="E49" t="s">
        <v>928</v>
      </c>
      <c r="F49" t="s">
        <v>929</v>
      </c>
      <c r="G49" t="s">
        <v>930</v>
      </c>
      <c r="H49" t="s">
        <v>3858</v>
      </c>
      <c r="I49" t="b">
        <v>1</v>
      </c>
      <c r="J49">
        <f t="shared" si="1"/>
        <v>36</v>
      </c>
      <c r="K49" cm="1">
        <f t="array" ref="K49">IFERROR(INDEX(impact_factors!$C$1:$C$3000,MATCH(TRUE,ISNUMBER(SEARCH(H49,impact_factors!$B$1:$B$3000)),0)),IF(H49="XX",0,"X"))</f>
        <v>2.5000000000000001E-2</v>
      </c>
      <c r="L49">
        <v>25</v>
      </c>
      <c r="M49" t="s">
        <v>931</v>
      </c>
      <c r="N49" t="s">
        <v>932</v>
      </c>
      <c r="O49" t="s">
        <v>641</v>
      </c>
      <c r="P49" t="s">
        <v>161</v>
      </c>
      <c r="Q49" t="s">
        <v>161</v>
      </c>
      <c r="R49" t="s">
        <v>161</v>
      </c>
      <c r="S49" s="24">
        <v>2</v>
      </c>
    </row>
    <row r="50" spans="1:19" x14ac:dyDescent="0.25">
      <c r="A50">
        <v>49</v>
      </c>
      <c r="B50" t="s">
        <v>476</v>
      </c>
      <c r="C50" t="s">
        <v>933</v>
      </c>
      <c r="D50">
        <v>2008</v>
      </c>
      <c r="E50" t="s">
        <v>934</v>
      </c>
      <c r="F50" t="s">
        <v>935</v>
      </c>
      <c r="G50" t="s">
        <v>936</v>
      </c>
      <c r="H50" t="s">
        <v>3884</v>
      </c>
      <c r="I50" t="b">
        <v>1</v>
      </c>
      <c r="J50">
        <f t="shared" si="1"/>
        <v>29</v>
      </c>
      <c r="K50" cm="1">
        <f t="array" ref="K50">IFERROR(INDEX(impact_factors!$C$1:$C$3000,MATCH(TRUE,ISNUMBER(SEARCH(H50,impact_factors!$B$1:$B$3000)),0)),IF(H50="XX",0,"X"))</f>
        <v>0.63</v>
      </c>
      <c r="L50">
        <v>161</v>
      </c>
      <c r="M50" t="s">
        <v>937</v>
      </c>
      <c r="N50" t="s">
        <v>938</v>
      </c>
      <c r="O50" t="s">
        <v>939</v>
      </c>
      <c r="P50" t="s">
        <v>161</v>
      </c>
      <c r="Q50" t="s">
        <v>161</v>
      </c>
      <c r="R50" t="s">
        <v>161</v>
      </c>
      <c r="S50" s="24">
        <v>2</v>
      </c>
    </row>
    <row r="51" spans="1:19" x14ac:dyDescent="0.25">
      <c r="A51">
        <v>50</v>
      </c>
      <c r="B51" t="s">
        <v>478</v>
      </c>
      <c r="C51" t="s">
        <v>702</v>
      </c>
      <c r="D51">
        <v>2017</v>
      </c>
      <c r="E51" t="s">
        <v>940</v>
      </c>
      <c r="F51" t="s">
        <v>941</v>
      </c>
      <c r="G51" t="s">
        <v>942</v>
      </c>
      <c r="H51" t="s">
        <v>3875</v>
      </c>
      <c r="I51" t="b">
        <v>0</v>
      </c>
      <c r="J51">
        <f t="shared" si="1"/>
        <v>38</v>
      </c>
      <c r="K51" t="str" cm="1">
        <f t="array" ref="K51">IFERROR(INDEX(impact_factors!$C$1:$C$3000,MATCH(TRUE,ISNUMBER(SEARCH(H51,impact_factors!$B$1:$B$3000)),0)),IF(H51="XX",0,"X"))</f>
        <v>X</v>
      </c>
      <c r="L51">
        <v>7</v>
      </c>
      <c r="M51" t="s">
        <v>943</v>
      </c>
      <c r="N51" t="s">
        <v>944</v>
      </c>
      <c r="O51" t="s">
        <v>944</v>
      </c>
      <c r="P51" t="s">
        <v>161</v>
      </c>
      <c r="Q51" t="s">
        <v>161</v>
      </c>
      <c r="R51" t="s">
        <v>161</v>
      </c>
      <c r="S51" s="24">
        <v>4</v>
      </c>
    </row>
    <row r="52" spans="1:19" x14ac:dyDescent="0.25">
      <c r="A52">
        <v>51</v>
      </c>
      <c r="B52" t="s">
        <v>480</v>
      </c>
      <c r="C52" t="s">
        <v>945</v>
      </c>
      <c r="D52">
        <v>2013</v>
      </c>
      <c r="E52" t="s">
        <v>946</v>
      </c>
      <c r="F52" t="s">
        <v>947</v>
      </c>
      <c r="G52" t="s">
        <v>948</v>
      </c>
      <c r="H52" t="s">
        <v>3885</v>
      </c>
      <c r="I52" t="b">
        <v>1</v>
      </c>
      <c r="J52">
        <f t="shared" si="1"/>
        <v>34</v>
      </c>
      <c r="K52" cm="1">
        <f t="array" ref="K52">IFERROR(INDEX(impact_factors!$C$1:$C$3000,MATCH(TRUE,ISNUMBER(SEARCH(H52,impact_factors!$B$1:$B$3000)),0)),IF(H52="XX",0,"X"))</f>
        <v>0.20599999999999999</v>
      </c>
      <c r="L52">
        <v>0</v>
      </c>
      <c r="M52" t="s">
        <v>949</v>
      </c>
      <c r="N52" t="s">
        <v>950</v>
      </c>
      <c r="O52" t="s">
        <v>951</v>
      </c>
      <c r="P52" t="s">
        <v>161</v>
      </c>
      <c r="Q52" t="s">
        <v>161</v>
      </c>
      <c r="R52" t="s">
        <v>161</v>
      </c>
      <c r="S52" s="24">
        <v>2</v>
      </c>
    </row>
    <row r="53" spans="1:19" x14ac:dyDescent="0.25">
      <c r="A53">
        <v>52</v>
      </c>
      <c r="B53" t="s">
        <v>481</v>
      </c>
      <c r="C53" t="s">
        <v>952</v>
      </c>
      <c r="D53">
        <v>2010</v>
      </c>
      <c r="E53" t="s">
        <v>953</v>
      </c>
      <c r="F53" t="s">
        <v>954</v>
      </c>
      <c r="G53" t="s">
        <v>955</v>
      </c>
      <c r="H53" t="s">
        <v>3876</v>
      </c>
      <c r="I53" t="b">
        <v>1</v>
      </c>
      <c r="J53">
        <f t="shared" si="1"/>
        <v>31</v>
      </c>
      <c r="K53" cm="1">
        <f t="array" ref="K53">IFERROR(INDEX(impact_factors!$C$1:$C$3000,MATCH(TRUE,ISNUMBER(SEARCH(H53,impact_factors!$B$1:$B$3000)),0)),IF(H53="XX",0,"X"))</f>
        <v>6.9000000000000006E-2</v>
      </c>
      <c r="L53">
        <v>47</v>
      </c>
      <c r="M53" t="s">
        <v>956</v>
      </c>
      <c r="N53" t="s">
        <v>957</v>
      </c>
      <c r="O53" t="s">
        <v>958</v>
      </c>
      <c r="P53" t="s">
        <v>161</v>
      </c>
      <c r="Q53" t="s">
        <v>161</v>
      </c>
      <c r="R53" t="s">
        <v>161</v>
      </c>
      <c r="S53" s="24">
        <v>2</v>
      </c>
    </row>
    <row r="54" spans="1:19" x14ac:dyDescent="0.25">
      <c r="A54">
        <v>53</v>
      </c>
      <c r="B54" t="s">
        <v>4020</v>
      </c>
      <c r="C54" t="s">
        <v>4021</v>
      </c>
      <c r="D54">
        <v>1996</v>
      </c>
      <c r="E54" t="s">
        <v>4022</v>
      </c>
      <c r="F54" t="s">
        <v>4023</v>
      </c>
      <c r="G54" t="s">
        <v>4024</v>
      </c>
      <c r="H54" t="s">
        <v>4025</v>
      </c>
      <c r="I54" t="b">
        <v>1</v>
      </c>
      <c r="J54">
        <f t="shared" si="1"/>
        <v>17</v>
      </c>
      <c r="K54" cm="1">
        <f t="array" ref="K54">IFERROR(INDEX(impact_factors!$C$1:$C$3000,MATCH(TRUE,ISNUMBER(SEARCH(H54,impact_factors!$B$1:$B$3000)),0)),IF(H54="XX",0,"X"))</f>
        <v>0.76700000000000002</v>
      </c>
      <c r="L54">
        <v>347</v>
      </c>
      <c r="M54" t="s">
        <v>4018</v>
      </c>
      <c r="N54" t="s">
        <v>4019</v>
      </c>
      <c r="O54" t="s">
        <v>641</v>
      </c>
      <c r="P54" t="s">
        <v>161</v>
      </c>
      <c r="Q54" t="s">
        <v>161</v>
      </c>
      <c r="R54" t="s">
        <v>161</v>
      </c>
      <c r="S54" s="24">
        <v>1</v>
      </c>
    </row>
    <row r="55" spans="1:19" x14ac:dyDescent="0.25">
      <c r="A55">
        <v>54</v>
      </c>
      <c r="B55" t="s">
        <v>483</v>
      </c>
      <c r="C55" t="s">
        <v>959</v>
      </c>
      <c r="D55">
        <v>2001</v>
      </c>
      <c r="E55" t="s">
        <v>960</v>
      </c>
      <c r="F55" t="s">
        <v>961</v>
      </c>
      <c r="G55" t="s">
        <v>962</v>
      </c>
      <c r="H55" t="s">
        <v>3879</v>
      </c>
      <c r="I55" t="b">
        <v>0</v>
      </c>
      <c r="J55">
        <f t="shared" si="1"/>
        <v>22</v>
      </c>
      <c r="K55" cm="1">
        <f t="array" ref="K55">IFERROR(INDEX(impact_factors!$C$1:$C$3000,MATCH(TRUE,ISNUMBER(SEARCH(H55,impact_factors!$B$1:$B$3000)),0)),IF(H55="XX",0,"X"))</f>
        <v>0</v>
      </c>
      <c r="L55">
        <v>125</v>
      </c>
      <c r="M55" t="s">
        <v>963</v>
      </c>
      <c r="N55" t="s">
        <v>964</v>
      </c>
      <c r="O55" t="s">
        <v>964</v>
      </c>
      <c r="P55" t="s">
        <v>161</v>
      </c>
      <c r="Q55" t="s">
        <v>161</v>
      </c>
      <c r="R55" t="s">
        <v>161</v>
      </c>
      <c r="S55" s="24">
        <v>2</v>
      </c>
    </row>
    <row r="56" spans="1:19" x14ac:dyDescent="0.25">
      <c r="A56">
        <v>55</v>
      </c>
      <c r="B56" t="s">
        <v>491</v>
      </c>
      <c r="C56" t="s">
        <v>965</v>
      </c>
      <c r="D56">
        <v>2020</v>
      </c>
      <c r="E56" t="s">
        <v>966</v>
      </c>
      <c r="F56" t="s">
        <v>967</v>
      </c>
      <c r="G56" t="s">
        <v>968</v>
      </c>
      <c r="H56" t="s">
        <v>3877</v>
      </c>
      <c r="I56" t="b">
        <v>1</v>
      </c>
      <c r="J56">
        <f t="shared" si="1"/>
        <v>41</v>
      </c>
      <c r="K56" cm="1">
        <f t="array" ref="K56">IFERROR(INDEX(impact_factors!$C$1:$C$3000,MATCH(TRUE,ISNUMBER(SEARCH(H56,impact_factors!$B$1:$B$3000)),0)),IF(H56="XX",0,"X"))</f>
        <v>4.0000000000000001E-3</v>
      </c>
      <c r="L56">
        <v>2</v>
      </c>
      <c r="M56" t="s">
        <v>969</v>
      </c>
      <c r="N56" t="s">
        <v>970</v>
      </c>
      <c r="O56" t="s">
        <v>971</v>
      </c>
      <c r="P56" t="s">
        <v>161</v>
      </c>
      <c r="Q56" t="s">
        <v>161</v>
      </c>
      <c r="R56" t="s">
        <v>161</v>
      </c>
      <c r="S56" s="24">
        <v>4</v>
      </c>
    </row>
    <row r="57" spans="1:19" x14ac:dyDescent="0.25">
      <c r="A57">
        <v>56</v>
      </c>
      <c r="B57" t="s">
        <v>3893</v>
      </c>
      <c r="C57" t="s">
        <v>3903</v>
      </c>
      <c r="D57">
        <v>2019</v>
      </c>
      <c r="E57" t="s">
        <v>3904</v>
      </c>
      <c r="F57" t="s">
        <v>3905</v>
      </c>
      <c r="G57" t="s">
        <v>3906</v>
      </c>
      <c r="H57" t="s">
        <v>3863</v>
      </c>
      <c r="I57" t="b">
        <v>1</v>
      </c>
      <c r="J57">
        <f t="shared" si="1"/>
        <v>40</v>
      </c>
      <c r="K57" cm="1">
        <f t="array" ref="K57">IFERROR(INDEX(impact_factors!$C$1:$C$3000,MATCH(TRUE,ISNUMBER(SEARCH(H57,impact_factors!$B$1:$B$3000)),0)),IF(H57="XX",0,"X"))</f>
        <v>4.149</v>
      </c>
      <c r="L57">
        <v>8</v>
      </c>
      <c r="M57" t="s">
        <v>3907</v>
      </c>
      <c r="N57" t="s">
        <v>3908</v>
      </c>
      <c r="O57" t="s">
        <v>3909</v>
      </c>
      <c r="P57" t="s">
        <v>161</v>
      </c>
      <c r="Q57" t="s">
        <v>161</v>
      </c>
      <c r="R57" t="s">
        <v>161</v>
      </c>
      <c r="S57" s="24">
        <v>2</v>
      </c>
    </row>
    <row r="58" spans="1:19" x14ac:dyDescent="0.25">
      <c r="A58">
        <v>57</v>
      </c>
      <c r="B58" t="s">
        <v>3912</v>
      </c>
      <c r="C58" t="s">
        <v>3913</v>
      </c>
      <c r="D58">
        <v>2007</v>
      </c>
      <c r="E58" t="s">
        <v>3914</v>
      </c>
      <c r="F58" t="s">
        <v>3915</v>
      </c>
      <c r="G58" t="s">
        <v>3916</v>
      </c>
      <c r="H58" t="s">
        <v>3917</v>
      </c>
      <c r="I58" t="b">
        <v>1</v>
      </c>
      <c r="J58">
        <f t="shared" si="1"/>
        <v>28</v>
      </c>
      <c r="K58" t="str" cm="1">
        <f t="array" ref="K58">IFERROR(INDEX(impact_factors!$C$1:$C$3000,MATCH(TRUE,ISNUMBER(SEARCH(H58,impact_factors!$B$1:$B$3000)),0)),IF(H58="XX",0,"X"))</f>
        <v>X</v>
      </c>
      <c r="L58">
        <v>4</v>
      </c>
      <c r="M58" t="s">
        <v>3918</v>
      </c>
      <c r="N58" t="s">
        <v>3919</v>
      </c>
      <c r="O58" t="s">
        <v>3920</v>
      </c>
      <c r="P58" t="s">
        <v>161</v>
      </c>
      <c r="Q58" t="s">
        <v>161</v>
      </c>
      <c r="R58" t="s">
        <v>161</v>
      </c>
      <c r="S58" s="24">
        <v>3</v>
      </c>
    </row>
    <row r="59" spans="1:19" x14ac:dyDescent="0.25">
      <c r="A59">
        <v>58</v>
      </c>
      <c r="B59" t="s">
        <v>3921</v>
      </c>
      <c r="C59" t="s">
        <v>3922</v>
      </c>
      <c r="D59">
        <v>2015</v>
      </c>
      <c r="E59" t="s">
        <v>3923</v>
      </c>
      <c r="F59" t="s">
        <v>3924</v>
      </c>
      <c r="G59" t="s">
        <v>3925</v>
      </c>
      <c r="H59" t="s">
        <v>3879</v>
      </c>
      <c r="I59" t="b">
        <v>0</v>
      </c>
      <c r="J59">
        <f t="shared" si="1"/>
        <v>36</v>
      </c>
      <c r="K59" cm="1">
        <f t="array" ref="K59">IFERROR(INDEX(impact_factors!$C$1:$C$3000,MATCH(TRUE,ISNUMBER(SEARCH(H59,impact_factors!$B$1:$B$3000)),0)),IF(H59="XX",0,"X"))</f>
        <v>0</v>
      </c>
      <c r="L59">
        <v>0</v>
      </c>
      <c r="M59" t="s">
        <v>3926</v>
      </c>
      <c r="N59" t="s">
        <v>3927</v>
      </c>
      <c r="O59" t="s">
        <v>3928</v>
      </c>
      <c r="P59" t="s">
        <v>161</v>
      </c>
      <c r="Q59" t="s">
        <v>161</v>
      </c>
      <c r="R59" t="s">
        <v>161</v>
      </c>
      <c r="S59" s="24">
        <v>2</v>
      </c>
    </row>
    <row r="60" spans="1:19" x14ac:dyDescent="0.25">
      <c r="A60">
        <v>59</v>
      </c>
      <c r="B60" t="s">
        <v>3929</v>
      </c>
      <c r="C60" t="s">
        <v>3930</v>
      </c>
      <c r="D60">
        <v>2023</v>
      </c>
      <c r="E60" t="s">
        <v>3931</v>
      </c>
      <c r="F60" t="s">
        <v>3932</v>
      </c>
      <c r="G60" t="s">
        <v>3933</v>
      </c>
      <c r="H60" t="s">
        <v>3879</v>
      </c>
      <c r="I60" t="b">
        <v>0</v>
      </c>
      <c r="J60">
        <f t="shared" si="1"/>
        <v>44</v>
      </c>
      <c r="K60" cm="1">
        <f t="array" ref="K60">IFERROR(INDEX(impact_factors!$C$1:$C$3000,MATCH(TRUE,ISNUMBER(SEARCH(H60,impact_factors!$B$1:$B$3000)),0)),IF(H60="XX",0,"X"))</f>
        <v>0</v>
      </c>
      <c r="L60">
        <v>2</v>
      </c>
      <c r="M60" t="s">
        <v>3934</v>
      </c>
      <c r="N60" t="s">
        <v>3935</v>
      </c>
      <c r="O60" t="s">
        <v>3935</v>
      </c>
      <c r="P60" t="s">
        <v>161</v>
      </c>
      <c r="Q60" t="s">
        <v>161</v>
      </c>
      <c r="R60" t="s">
        <v>161</v>
      </c>
      <c r="S60" s="24">
        <v>1</v>
      </c>
    </row>
    <row r="61" spans="1:19" x14ac:dyDescent="0.25">
      <c r="A61">
        <v>60</v>
      </c>
      <c r="B61" t="s">
        <v>3936</v>
      </c>
      <c r="C61" t="s">
        <v>3937</v>
      </c>
      <c r="D61">
        <v>2020</v>
      </c>
      <c r="E61" t="s">
        <v>3938</v>
      </c>
      <c r="F61" t="s">
        <v>3939</v>
      </c>
      <c r="G61" t="s">
        <v>3940</v>
      </c>
      <c r="H61" t="s">
        <v>3941</v>
      </c>
      <c r="I61" t="b">
        <v>1</v>
      </c>
      <c r="J61">
        <f t="shared" si="1"/>
        <v>41</v>
      </c>
      <c r="K61" cm="1">
        <f t="array" ref="K61">IFERROR(INDEX(impact_factors!$C$1:$C$3000,MATCH(TRUE,ISNUMBER(SEARCH(H61,impact_factors!$B$1:$B$3000)),0)),IF(H61="XX",0,"X"))</f>
        <v>4.2000000000000003E-2</v>
      </c>
      <c r="L61">
        <v>6</v>
      </c>
      <c r="M61" t="s">
        <v>3942</v>
      </c>
      <c r="N61" t="s">
        <v>3943</v>
      </c>
      <c r="O61" t="s">
        <v>641</v>
      </c>
      <c r="P61" t="s">
        <v>161</v>
      </c>
      <c r="Q61" t="s">
        <v>161</v>
      </c>
      <c r="R61" t="s">
        <v>161</v>
      </c>
      <c r="S61" s="24">
        <v>3</v>
      </c>
    </row>
    <row r="62" spans="1:19" x14ac:dyDescent="0.25">
      <c r="A62">
        <v>61</v>
      </c>
      <c r="B62" t="s">
        <v>3944</v>
      </c>
      <c r="C62" t="s">
        <v>3945</v>
      </c>
      <c r="D62">
        <v>2012</v>
      </c>
      <c r="E62" t="s">
        <v>3946</v>
      </c>
      <c r="F62" t="s">
        <v>3947</v>
      </c>
      <c r="G62" t="s">
        <v>3948</v>
      </c>
      <c r="H62" t="s">
        <v>3879</v>
      </c>
      <c r="I62" t="b">
        <v>0</v>
      </c>
      <c r="J62">
        <f t="shared" si="1"/>
        <v>33</v>
      </c>
      <c r="K62" cm="1">
        <f t="array" ref="K62">IFERROR(INDEX(impact_factors!$C$1:$C$3000,MATCH(TRUE,ISNUMBER(SEARCH(H62,impact_factors!$B$1:$B$3000)),0)),IF(H62="XX",0,"X"))</f>
        <v>0</v>
      </c>
      <c r="L62">
        <v>0</v>
      </c>
      <c r="M62" t="s">
        <v>3949</v>
      </c>
      <c r="N62" t="s">
        <v>3950</v>
      </c>
      <c r="O62" t="s">
        <v>3950</v>
      </c>
      <c r="P62" t="s">
        <v>161</v>
      </c>
      <c r="Q62" t="s">
        <v>161</v>
      </c>
      <c r="R62" t="s">
        <v>161</v>
      </c>
      <c r="S62" s="24">
        <v>3</v>
      </c>
    </row>
    <row r="63" spans="1:19" x14ac:dyDescent="0.25">
      <c r="A63">
        <v>62</v>
      </c>
      <c r="B63" t="s">
        <v>3951</v>
      </c>
      <c r="C63" t="s">
        <v>3952</v>
      </c>
      <c r="D63">
        <v>2018</v>
      </c>
      <c r="E63" t="s">
        <v>3953</v>
      </c>
      <c r="F63" t="s">
        <v>3954</v>
      </c>
      <c r="G63" t="s">
        <v>3955</v>
      </c>
      <c r="H63" t="s">
        <v>3879</v>
      </c>
      <c r="I63" t="b">
        <v>0</v>
      </c>
      <c r="J63">
        <f t="shared" si="1"/>
        <v>39</v>
      </c>
      <c r="K63" cm="1">
        <f t="array" ref="K63">IFERROR(INDEX(impact_factors!$C$1:$C$3000,MATCH(TRUE,ISNUMBER(SEARCH(H63,impact_factors!$B$1:$B$3000)),0)),IF(H63="XX",0,"X"))</f>
        <v>0</v>
      </c>
      <c r="L63">
        <v>0</v>
      </c>
      <c r="M63" t="s">
        <v>3956</v>
      </c>
      <c r="N63" t="s">
        <v>3957</v>
      </c>
      <c r="O63" t="s">
        <v>3957</v>
      </c>
      <c r="P63" t="s">
        <v>161</v>
      </c>
      <c r="Q63" t="s">
        <v>161</v>
      </c>
      <c r="R63" t="s">
        <v>161</v>
      </c>
      <c r="S63" s="24">
        <v>3</v>
      </c>
    </row>
    <row r="64" spans="1:19" x14ac:dyDescent="0.25">
      <c r="A64">
        <v>63</v>
      </c>
      <c r="B64" t="s">
        <v>3961</v>
      </c>
      <c r="C64" t="s">
        <v>3987</v>
      </c>
      <c r="D64">
        <v>2009</v>
      </c>
      <c r="E64" t="s">
        <v>3988</v>
      </c>
      <c r="F64" t="s">
        <v>3989</v>
      </c>
      <c r="G64" t="s">
        <v>3990</v>
      </c>
      <c r="H64" t="s">
        <v>3872</v>
      </c>
      <c r="I64" t="b">
        <v>1</v>
      </c>
      <c r="J64">
        <f t="shared" si="1"/>
        <v>30</v>
      </c>
      <c r="K64" cm="1">
        <f t="array" ref="K64">IFERROR(INDEX(impact_factors!$C$1:$C$3000,MATCH(TRUE,ISNUMBER(SEARCH(H64,impact_factors!$B$1:$B$3000)),0)),IF(H64="XX",0,"X"))</f>
        <v>0.17100000000000001</v>
      </c>
      <c r="L64">
        <v>120</v>
      </c>
      <c r="M64" t="s">
        <v>3991</v>
      </c>
      <c r="N64" t="s">
        <v>3992</v>
      </c>
      <c r="O64" t="s">
        <v>641</v>
      </c>
      <c r="P64" t="s">
        <v>161</v>
      </c>
      <c r="Q64" t="s">
        <v>161</v>
      </c>
      <c r="R64" t="s">
        <v>161</v>
      </c>
      <c r="S64" s="24">
        <v>2</v>
      </c>
    </row>
    <row r="65" spans="1:19" x14ac:dyDescent="0.25">
      <c r="A65">
        <v>64</v>
      </c>
      <c r="B65" t="s">
        <v>3962</v>
      </c>
      <c r="C65" t="s">
        <v>3963</v>
      </c>
      <c r="D65">
        <v>2014</v>
      </c>
      <c r="E65" t="s">
        <v>3964</v>
      </c>
      <c r="F65" t="s">
        <v>3965</v>
      </c>
      <c r="G65" t="s">
        <v>3966</v>
      </c>
      <c r="H65" t="s">
        <v>3970</v>
      </c>
      <c r="I65" t="b">
        <v>1</v>
      </c>
      <c r="J65">
        <f t="shared" si="1"/>
        <v>35</v>
      </c>
      <c r="K65" t="str" cm="1">
        <f t="array" ref="K65">IFERROR(INDEX(impact_factors!$C$1:$C$3000,MATCH(TRUE,ISNUMBER(SEARCH(H65,impact_factors!$B$1:$B$3000)),0)),IF(H65="XX",0,"X"))</f>
        <v>X</v>
      </c>
      <c r="L65">
        <v>4</v>
      </c>
      <c r="M65" t="s">
        <v>3967</v>
      </c>
      <c r="N65" t="s">
        <v>3968</v>
      </c>
      <c r="O65" t="s">
        <v>3969</v>
      </c>
      <c r="P65" t="s">
        <v>161</v>
      </c>
      <c r="Q65" t="s">
        <v>161</v>
      </c>
      <c r="R65" t="s">
        <v>161</v>
      </c>
      <c r="S65" s="24">
        <v>3</v>
      </c>
    </row>
    <row r="66" spans="1:19" x14ac:dyDescent="0.25">
      <c r="A66">
        <v>65</v>
      </c>
      <c r="B66" t="s">
        <v>3971</v>
      </c>
      <c r="C66" t="s">
        <v>3972</v>
      </c>
      <c r="D66">
        <v>2013</v>
      </c>
      <c r="E66" t="s">
        <v>3973</v>
      </c>
      <c r="F66" t="s">
        <v>3974</v>
      </c>
      <c r="G66" t="s">
        <v>3975</v>
      </c>
      <c r="H66" t="s">
        <v>3976</v>
      </c>
      <c r="I66" t="b">
        <v>1</v>
      </c>
      <c r="J66">
        <f t="shared" ref="J66:J75" si="2">D66-MIN($D:$D)</f>
        <v>34</v>
      </c>
      <c r="K66" cm="1">
        <f t="array" ref="K66">IFERROR(INDEX(impact_factors!$C$1:$C$3000,MATCH(TRUE,ISNUMBER(SEARCH(H66,impact_factors!$B$1:$B$3000)),0)),IF(H66="XX",0,"X"))</f>
        <v>0.19600000000000001</v>
      </c>
      <c r="L66">
        <v>166</v>
      </c>
      <c r="M66" t="s">
        <v>3977</v>
      </c>
      <c r="N66" t="s">
        <v>3978</v>
      </c>
      <c r="O66" t="s">
        <v>641</v>
      </c>
      <c r="P66" t="s">
        <v>161</v>
      </c>
      <c r="Q66" t="s">
        <v>161</v>
      </c>
      <c r="R66" t="s">
        <v>161</v>
      </c>
      <c r="S66" s="24">
        <v>1</v>
      </c>
    </row>
    <row r="67" spans="1:19" x14ac:dyDescent="0.25">
      <c r="A67">
        <v>66</v>
      </c>
      <c r="B67" t="s">
        <v>3979</v>
      </c>
      <c r="C67" t="s">
        <v>3980</v>
      </c>
      <c r="D67">
        <v>1998</v>
      </c>
      <c r="E67" t="s">
        <v>3981</v>
      </c>
      <c r="F67" t="s">
        <v>3982</v>
      </c>
      <c r="G67" t="s">
        <v>3983</v>
      </c>
      <c r="H67" t="s">
        <v>3984</v>
      </c>
      <c r="I67" t="b">
        <v>1</v>
      </c>
      <c r="J67">
        <f t="shared" si="2"/>
        <v>19</v>
      </c>
      <c r="K67" t="str" cm="1">
        <f t="array" ref="K67">IFERROR(INDEX(impact_factors!$C$1:$C$3000,MATCH(TRUE,ISNUMBER(SEARCH(H67,impact_factors!$B$1:$B$3000)),0)),IF(H67="XX",0,"X"))</f>
        <v>X</v>
      </c>
      <c r="L67">
        <v>6</v>
      </c>
      <c r="M67" t="s">
        <v>3985</v>
      </c>
      <c r="N67" t="s">
        <v>3986</v>
      </c>
      <c r="O67" t="s">
        <v>3986</v>
      </c>
      <c r="P67" t="s">
        <v>161</v>
      </c>
      <c r="Q67" t="s">
        <v>161</v>
      </c>
      <c r="R67" t="s">
        <v>161</v>
      </c>
      <c r="S67" s="24">
        <v>4</v>
      </c>
    </row>
    <row r="68" spans="1:19" x14ac:dyDescent="0.25">
      <c r="A68">
        <v>67</v>
      </c>
      <c r="B68" t="s">
        <v>3993</v>
      </c>
      <c r="C68" t="s">
        <v>3994</v>
      </c>
      <c r="D68">
        <v>2015</v>
      </c>
      <c r="E68" t="s">
        <v>3995</v>
      </c>
      <c r="F68" t="s">
        <v>3996</v>
      </c>
      <c r="G68" t="s">
        <v>3997</v>
      </c>
      <c r="H68" t="s">
        <v>3976</v>
      </c>
      <c r="I68" t="b">
        <v>1</v>
      </c>
      <c r="J68">
        <f t="shared" si="2"/>
        <v>36</v>
      </c>
      <c r="K68" cm="1">
        <f t="array" ref="K68">IFERROR(INDEX(impact_factors!$C$1:$C$3000,MATCH(TRUE,ISNUMBER(SEARCH(H68,impact_factors!$B$1:$B$3000)),0)),IF(H68="XX",0,"X"))</f>
        <v>0.19600000000000001</v>
      </c>
      <c r="L68">
        <v>118</v>
      </c>
      <c r="M68" t="s">
        <v>3998</v>
      </c>
      <c r="N68" t="s">
        <v>3999</v>
      </c>
      <c r="O68" t="s">
        <v>4000</v>
      </c>
      <c r="P68" t="s">
        <v>161</v>
      </c>
      <c r="Q68" t="s">
        <v>161</v>
      </c>
      <c r="R68" t="s">
        <v>161</v>
      </c>
      <c r="S68" s="24">
        <v>2</v>
      </c>
    </row>
    <row r="69" spans="1:19" x14ac:dyDescent="0.25">
      <c r="A69">
        <v>68</v>
      </c>
      <c r="B69" t="s">
        <v>4001</v>
      </c>
      <c r="C69" t="s">
        <v>4002</v>
      </c>
      <c r="D69">
        <v>2012</v>
      </c>
      <c r="E69" t="s">
        <v>4003</v>
      </c>
      <c r="F69" t="s">
        <v>4004</v>
      </c>
      <c r="G69" t="s">
        <v>4005</v>
      </c>
      <c r="H69" t="s">
        <v>4006</v>
      </c>
      <c r="I69" t="b">
        <v>1</v>
      </c>
      <c r="J69">
        <f t="shared" si="2"/>
        <v>33</v>
      </c>
      <c r="K69" t="str" cm="1">
        <f t="array" ref="K69">IFERROR(INDEX(impact_factors!$C$1:$C$3000,MATCH(TRUE,ISNUMBER(SEARCH(H69,impact_factors!$B$1:$B$3000)),0)),IF(H69="XX",0,"X"))</f>
        <v>X</v>
      </c>
      <c r="L69">
        <v>149</v>
      </c>
      <c r="M69" t="s">
        <v>4007</v>
      </c>
      <c r="N69" t="s">
        <v>4008</v>
      </c>
      <c r="O69" t="s">
        <v>4009</v>
      </c>
      <c r="P69" t="s">
        <v>161</v>
      </c>
      <c r="Q69" t="s">
        <v>161</v>
      </c>
      <c r="R69" t="s">
        <v>161</v>
      </c>
      <c r="S69" s="24">
        <v>3</v>
      </c>
    </row>
    <row r="70" spans="1:19" x14ac:dyDescent="0.25">
      <c r="A70">
        <v>69</v>
      </c>
      <c r="B70" t="s">
        <v>4012</v>
      </c>
      <c r="C70" t="s">
        <v>4013</v>
      </c>
      <c r="D70">
        <v>2017</v>
      </c>
      <c r="E70" t="s">
        <v>4014</v>
      </c>
      <c r="F70" t="s">
        <v>4015</v>
      </c>
      <c r="G70" t="s">
        <v>4016</v>
      </c>
      <c r="H70" t="s">
        <v>4017</v>
      </c>
      <c r="I70" t="b">
        <v>1</v>
      </c>
      <c r="J70">
        <f t="shared" si="2"/>
        <v>38</v>
      </c>
      <c r="K70" cm="1">
        <f t="array" ref="K70">IFERROR(INDEX(impact_factors!$C$1:$C$3000,MATCH(TRUE,ISNUMBER(SEARCH(H70,impact_factors!$B$1:$B$3000)),0)),IF(H70="XX",0,"X"))</f>
        <v>0.04</v>
      </c>
      <c r="L70">
        <v>4</v>
      </c>
      <c r="M70" t="s">
        <v>4010</v>
      </c>
      <c r="N70" t="s">
        <v>4011</v>
      </c>
      <c r="O70" t="s">
        <v>4011</v>
      </c>
      <c r="P70" t="s">
        <v>161</v>
      </c>
      <c r="Q70" t="s">
        <v>161</v>
      </c>
      <c r="R70" t="s">
        <v>161</v>
      </c>
      <c r="S70" s="24">
        <v>3</v>
      </c>
    </row>
    <row r="71" spans="1:19" x14ac:dyDescent="0.25">
      <c r="A71">
        <v>70</v>
      </c>
      <c r="B71" t="s">
        <v>4026</v>
      </c>
      <c r="C71" t="s">
        <v>3963</v>
      </c>
      <c r="D71">
        <v>2012</v>
      </c>
      <c r="E71" t="s">
        <v>4027</v>
      </c>
      <c r="F71" t="s">
        <v>4028</v>
      </c>
      <c r="G71" t="s">
        <v>4029</v>
      </c>
      <c r="H71" t="s">
        <v>3879</v>
      </c>
      <c r="I71" t="b">
        <v>0</v>
      </c>
      <c r="J71">
        <f t="shared" si="2"/>
        <v>33</v>
      </c>
      <c r="K71" cm="1">
        <f t="array" ref="K71">IFERROR(INDEX(impact_factors!$C$1:$C$3000,MATCH(TRUE,ISNUMBER(SEARCH(H71,impact_factors!$B$1:$B$3000)),0)),IF(H71="XX",0,"X"))</f>
        <v>0</v>
      </c>
      <c r="L71">
        <v>2</v>
      </c>
      <c r="M71" t="s">
        <v>4030</v>
      </c>
      <c r="N71" t="s">
        <v>4031</v>
      </c>
      <c r="O71" t="s">
        <v>4031</v>
      </c>
      <c r="P71" t="s">
        <v>161</v>
      </c>
      <c r="Q71" t="s">
        <v>161</v>
      </c>
      <c r="R71" t="s">
        <v>161</v>
      </c>
      <c r="S71" s="24">
        <v>2</v>
      </c>
    </row>
    <row r="72" spans="1:19" x14ac:dyDescent="0.25">
      <c r="A72">
        <v>71</v>
      </c>
      <c r="B72" t="s">
        <v>4032</v>
      </c>
      <c r="C72" t="s">
        <v>4033</v>
      </c>
      <c r="D72">
        <v>2019</v>
      </c>
      <c r="E72" t="s">
        <v>4034</v>
      </c>
      <c r="F72" t="s">
        <v>4035</v>
      </c>
      <c r="G72" t="s">
        <v>4036</v>
      </c>
      <c r="H72" t="s">
        <v>4037</v>
      </c>
      <c r="I72" t="b">
        <v>1</v>
      </c>
      <c r="J72">
        <f t="shared" si="2"/>
        <v>40</v>
      </c>
      <c r="K72" t="str" cm="1">
        <f t="array" ref="K72">IFERROR(INDEX(impact_factors!$C$1:$C$3000,MATCH(TRUE,ISNUMBER(SEARCH(H72,impact_factors!$B$1:$B$3000)),0)),IF(H72="XX",0,"X"))</f>
        <v>X</v>
      </c>
      <c r="L72">
        <v>15</v>
      </c>
      <c r="M72" t="s">
        <v>4038</v>
      </c>
      <c r="N72" t="s">
        <v>4039</v>
      </c>
      <c r="O72" t="s">
        <v>4040</v>
      </c>
      <c r="P72" t="s">
        <v>161</v>
      </c>
      <c r="Q72" t="s">
        <v>161</v>
      </c>
      <c r="R72" t="s">
        <v>161</v>
      </c>
      <c r="S72" s="24">
        <v>3</v>
      </c>
    </row>
    <row r="73" spans="1:19" x14ac:dyDescent="0.25">
      <c r="A73">
        <v>72</v>
      </c>
      <c r="B73" t="s">
        <v>4042</v>
      </c>
      <c r="C73" t="s">
        <v>4043</v>
      </c>
      <c r="D73">
        <v>2005</v>
      </c>
      <c r="E73" t="s">
        <v>4044</v>
      </c>
      <c r="F73" t="s">
        <v>4045</v>
      </c>
      <c r="G73" t="s">
        <v>4046</v>
      </c>
      <c r="H73" t="s">
        <v>3879</v>
      </c>
      <c r="I73" t="b">
        <v>0</v>
      </c>
      <c r="J73">
        <f t="shared" si="2"/>
        <v>26</v>
      </c>
      <c r="K73" cm="1">
        <f t="array" ref="K73">IFERROR(INDEX(impact_factors!$C$1:$C$3000,MATCH(TRUE,ISNUMBER(SEARCH(H73,impact_factors!$B$1:$B$3000)),0)),IF(H73="XX",0,"X"))</f>
        <v>0</v>
      </c>
      <c r="L73">
        <v>0</v>
      </c>
      <c r="M73" t="s">
        <v>4047</v>
      </c>
      <c r="N73" t="s">
        <v>4048</v>
      </c>
      <c r="O73" t="s">
        <v>4049</v>
      </c>
      <c r="P73" t="s">
        <v>161</v>
      </c>
      <c r="Q73" t="s">
        <v>161</v>
      </c>
      <c r="R73" t="s">
        <v>161</v>
      </c>
      <c r="S73" s="24">
        <v>3</v>
      </c>
    </row>
    <row r="74" spans="1:19" x14ac:dyDescent="0.25">
      <c r="A74">
        <v>73</v>
      </c>
      <c r="B74" t="s">
        <v>4050</v>
      </c>
      <c r="C74" t="s">
        <v>4051</v>
      </c>
      <c r="D74">
        <v>2022</v>
      </c>
      <c r="E74" t="s">
        <v>4052</v>
      </c>
      <c r="F74" t="s">
        <v>4053</v>
      </c>
      <c r="G74" t="s">
        <v>4054</v>
      </c>
      <c r="H74" t="s">
        <v>4055</v>
      </c>
      <c r="I74" t="b">
        <v>1</v>
      </c>
      <c r="J74">
        <f t="shared" si="2"/>
        <v>43</v>
      </c>
      <c r="K74" cm="1">
        <f t="array" ref="K74">IFERROR(INDEX(impact_factors!$C$1:$C$3000,MATCH(TRUE,ISNUMBER(SEARCH(H74,impact_factors!$B$1:$B$3000)),0)),IF(H74="XX",0,"X"))</f>
        <v>2.9000000000000001E-2</v>
      </c>
      <c r="L74">
        <v>0</v>
      </c>
      <c r="M74" t="s">
        <v>4056</v>
      </c>
      <c r="N74" t="s">
        <v>4057</v>
      </c>
      <c r="O74" t="s">
        <v>4058</v>
      </c>
      <c r="P74" t="s">
        <v>161</v>
      </c>
      <c r="Q74" t="s">
        <v>161</v>
      </c>
      <c r="R74" t="s">
        <v>161</v>
      </c>
      <c r="S74" s="24">
        <v>3</v>
      </c>
    </row>
    <row r="75" spans="1:19" x14ac:dyDescent="0.25">
      <c r="A75" s="80">
        <v>74</v>
      </c>
      <c r="B75" s="80" t="s">
        <v>4059</v>
      </c>
      <c r="C75" s="80" t="s">
        <v>3922</v>
      </c>
      <c r="D75" s="80">
        <v>2016</v>
      </c>
      <c r="E75" s="80" t="s">
        <v>4060</v>
      </c>
      <c r="F75" s="80" t="s">
        <v>4061</v>
      </c>
      <c r="G75" s="80" t="s">
        <v>4062</v>
      </c>
      <c r="H75" s="80" t="s">
        <v>3863</v>
      </c>
      <c r="I75" s="80" t="b">
        <v>1</v>
      </c>
      <c r="J75" s="80">
        <f t="shared" si="2"/>
        <v>37</v>
      </c>
      <c r="K75" s="80" cm="1">
        <f t="array" ref="K75">IFERROR(INDEX(impact_factors!$C$1:$C$3000,MATCH(TRUE,ISNUMBER(SEARCH(H75,impact_factors!$B$1:$B$3000)),0)),IF(H75="XX",0,"X"))</f>
        <v>4.149</v>
      </c>
      <c r="L75" s="80">
        <v>6</v>
      </c>
      <c r="M75" s="80" t="s">
        <v>4063</v>
      </c>
      <c r="N75" s="80" t="s">
        <v>3927</v>
      </c>
      <c r="O75" s="80" t="s">
        <v>641</v>
      </c>
      <c r="P75" s="80" t="s">
        <v>161</v>
      </c>
      <c r="Q75" s="80" t="s">
        <v>161</v>
      </c>
      <c r="R75" s="80" t="s">
        <v>161</v>
      </c>
      <c r="S75" s="81">
        <v>2</v>
      </c>
    </row>
    <row r="76" spans="1:19" x14ac:dyDescent="0.25">
      <c r="A76">
        <v>75</v>
      </c>
      <c r="B76" s="165" t="s">
        <v>4076</v>
      </c>
      <c r="C76" s="165" t="s">
        <v>4077</v>
      </c>
      <c r="D76" s="165">
        <v>2010</v>
      </c>
      <c r="E76" s="165" t="s">
        <v>4078</v>
      </c>
      <c r="F76" s="165" t="s">
        <v>4079</v>
      </c>
      <c r="G76" s="165" t="s">
        <v>85</v>
      </c>
      <c r="H76" s="165" t="s">
        <v>4080</v>
      </c>
      <c r="I76" s="165" t="b">
        <v>1</v>
      </c>
      <c r="J76" s="165">
        <f t="shared" ref="J76:J103" si="3">D76-MIN($D:$D)</f>
        <v>31</v>
      </c>
      <c r="K76" s="165" cm="1">
        <f t="array" ref="K76">IFERROR(INDEX(impact_factors!$C$1:$C$3000,MATCH(TRUE,ISNUMBER(SEARCH(H76,impact_factors!$B$1:$B$3000)),0)),IF(H76="XX",0,"X"))</f>
        <v>0.78100000000000003</v>
      </c>
      <c r="L76" s="165">
        <v>289</v>
      </c>
      <c r="M76" s="165" t="s">
        <v>85</v>
      </c>
      <c r="N76" s="165" t="s">
        <v>85</v>
      </c>
      <c r="O76" s="165" t="s">
        <v>85</v>
      </c>
      <c r="P76" s="165" t="s">
        <v>161</v>
      </c>
      <c r="Q76" s="165" t="s">
        <v>161</v>
      </c>
      <c r="R76" s="165" t="s">
        <v>161</v>
      </c>
      <c r="S76" s="166">
        <v>2</v>
      </c>
    </row>
    <row r="77" spans="1:19" x14ac:dyDescent="0.25">
      <c r="A77">
        <v>76</v>
      </c>
      <c r="B77" t="s">
        <v>4081</v>
      </c>
      <c r="C77" t="s">
        <v>4082</v>
      </c>
      <c r="D77">
        <v>1995</v>
      </c>
      <c r="E77" t="s">
        <v>4083</v>
      </c>
      <c r="F77" t="s">
        <v>4084</v>
      </c>
      <c r="G77" t="s">
        <v>85</v>
      </c>
      <c r="H77" t="s">
        <v>3873</v>
      </c>
      <c r="I77" t="b">
        <v>1</v>
      </c>
      <c r="J77">
        <f t="shared" si="3"/>
        <v>16</v>
      </c>
      <c r="K77" cm="1">
        <f t="array" ref="K77">IFERROR(INDEX(impact_factors!$C$1:$C$3000,MATCH(TRUE,ISNUMBER(SEARCH(H77,impact_factors!$B$1:$B$3000)),0)),IF(H77="XX",0,"X"))</f>
        <v>3.0070000000000001</v>
      </c>
      <c r="L77">
        <v>321</v>
      </c>
      <c r="M77" t="s">
        <v>85</v>
      </c>
      <c r="N77" t="s">
        <v>85</v>
      </c>
      <c r="O77" t="s">
        <v>85</v>
      </c>
      <c r="P77" t="s">
        <v>161</v>
      </c>
      <c r="Q77" t="s">
        <v>161</v>
      </c>
      <c r="R77" t="s">
        <v>161</v>
      </c>
      <c r="S77" s="24">
        <v>4</v>
      </c>
    </row>
    <row r="78" spans="1:19" x14ac:dyDescent="0.25">
      <c r="A78">
        <v>77</v>
      </c>
      <c r="B78" t="s">
        <v>4085</v>
      </c>
      <c r="C78" t="s">
        <v>4086</v>
      </c>
      <c r="D78">
        <v>1991</v>
      </c>
      <c r="E78" t="s">
        <v>4087</v>
      </c>
      <c r="F78" t="s">
        <v>4088</v>
      </c>
      <c r="G78" t="s">
        <v>85</v>
      </c>
      <c r="H78" t="s">
        <v>4089</v>
      </c>
      <c r="I78" t="b">
        <v>1</v>
      </c>
      <c r="J78">
        <f t="shared" si="3"/>
        <v>12</v>
      </c>
      <c r="K78" cm="1">
        <f t="array" ref="K78">IFERROR(INDEX(impact_factors!$C$1:$C$3000,MATCH(TRUE,ISNUMBER(SEARCH(H78,impact_factors!$B$1:$B$3000)),0)),IF(H78="XX",0,"X"))</f>
        <v>3.0920000000000001</v>
      </c>
      <c r="L78">
        <v>3590</v>
      </c>
      <c r="M78" t="s">
        <v>85</v>
      </c>
      <c r="N78" t="s">
        <v>85</v>
      </c>
      <c r="O78" t="s">
        <v>85</v>
      </c>
      <c r="P78" t="s">
        <v>161</v>
      </c>
      <c r="Q78" t="s">
        <v>161</v>
      </c>
      <c r="R78" t="s">
        <v>161</v>
      </c>
      <c r="S78" s="24">
        <v>3</v>
      </c>
    </row>
    <row r="79" spans="1:19" x14ac:dyDescent="0.25">
      <c r="A79">
        <v>78</v>
      </c>
      <c r="B79" t="s">
        <v>4090</v>
      </c>
      <c r="C79" t="s">
        <v>4091</v>
      </c>
      <c r="D79">
        <v>2002</v>
      </c>
      <c r="E79" t="s">
        <v>4092</v>
      </c>
      <c r="F79" t="s">
        <v>4093</v>
      </c>
      <c r="G79" t="s">
        <v>85</v>
      </c>
      <c r="H79" t="s">
        <v>4094</v>
      </c>
      <c r="I79" t="b">
        <v>1</v>
      </c>
      <c r="J79">
        <f t="shared" si="3"/>
        <v>23</v>
      </c>
      <c r="K79" cm="1">
        <f t="array" ref="K79">IFERROR(INDEX(impact_factors!$C$1:$C$3000,MATCH(TRUE,ISNUMBER(SEARCH(H79,impact_factors!$B$1:$B$3000)),0)),IF(H79="XX",0,"X"))</f>
        <v>3.879</v>
      </c>
      <c r="L79">
        <v>321</v>
      </c>
      <c r="M79" t="s">
        <v>85</v>
      </c>
      <c r="N79" t="s">
        <v>85</v>
      </c>
      <c r="O79" t="s">
        <v>85</v>
      </c>
      <c r="P79" t="s">
        <v>161</v>
      </c>
      <c r="Q79" t="s">
        <v>161</v>
      </c>
      <c r="R79" t="s">
        <v>161</v>
      </c>
      <c r="S79" s="24">
        <v>1</v>
      </c>
    </row>
    <row r="80" spans="1:19" x14ac:dyDescent="0.25">
      <c r="A80">
        <v>79</v>
      </c>
      <c r="B80" t="s">
        <v>4104</v>
      </c>
      <c r="C80" t="s">
        <v>4105</v>
      </c>
      <c r="D80">
        <v>1998</v>
      </c>
      <c r="E80" t="s">
        <v>4106</v>
      </c>
      <c r="F80" t="s">
        <v>4107</v>
      </c>
      <c r="G80" t="s">
        <v>85</v>
      </c>
      <c r="H80" t="s">
        <v>3873</v>
      </c>
      <c r="I80" t="b">
        <v>1</v>
      </c>
      <c r="J80">
        <f t="shared" si="3"/>
        <v>19</v>
      </c>
      <c r="K80" cm="1">
        <f t="array" ref="K80">IFERROR(INDEX(impact_factors!$C$1:$C$3000,MATCH(TRUE,ISNUMBER(SEARCH(H80,impact_factors!$B$1:$B$3000)),0)),IF(H80="XX",0,"X"))</f>
        <v>3.0070000000000001</v>
      </c>
      <c r="L80">
        <v>588</v>
      </c>
      <c r="M80" t="s">
        <v>85</v>
      </c>
      <c r="N80" t="s">
        <v>85</v>
      </c>
      <c r="O80" t="s">
        <v>85</v>
      </c>
      <c r="P80" t="s">
        <v>161</v>
      </c>
      <c r="Q80" t="s">
        <v>161</v>
      </c>
      <c r="R80" t="s">
        <v>161</v>
      </c>
      <c r="S80" s="24">
        <v>4</v>
      </c>
    </row>
    <row r="81" spans="1:19" x14ac:dyDescent="0.25">
      <c r="A81">
        <v>80</v>
      </c>
      <c r="B81" t="s">
        <v>4120</v>
      </c>
      <c r="C81" t="s">
        <v>4121</v>
      </c>
      <c r="D81">
        <v>2014</v>
      </c>
      <c r="E81" t="s">
        <v>4122</v>
      </c>
      <c r="F81" t="s">
        <v>4123</v>
      </c>
      <c r="G81" t="s">
        <v>85</v>
      </c>
      <c r="H81" t="s">
        <v>4124</v>
      </c>
      <c r="I81" t="b">
        <v>1</v>
      </c>
      <c r="J81">
        <f t="shared" si="3"/>
        <v>35</v>
      </c>
      <c r="K81" cm="1">
        <f t="array" ref="K81">IFERROR(INDEX(impact_factors!$C$1:$C$3000,MATCH(TRUE,ISNUMBER(SEARCH(H81,impact_factors!$B$1:$B$3000)),0)),IF(H81="XX",0,"X"))</f>
        <v>1.159</v>
      </c>
      <c r="L81">
        <v>73</v>
      </c>
      <c r="M81" t="s">
        <v>85</v>
      </c>
      <c r="N81" t="s">
        <v>85</v>
      </c>
      <c r="O81" t="s">
        <v>85</v>
      </c>
      <c r="P81" t="s">
        <v>161</v>
      </c>
      <c r="Q81" t="s">
        <v>161</v>
      </c>
      <c r="R81" t="s">
        <v>161</v>
      </c>
      <c r="S81" s="24">
        <v>4</v>
      </c>
    </row>
    <row r="82" spans="1:19" x14ac:dyDescent="0.25">
      <c r="A82">
        <v>81</v>
      </c>
      <c r="B82" t="s">
        <v>4134</v>
      </c>
      <c r="C82" t="s">
        <v>4135</v>
      </c>
      <c r="D82">
        <v>2014</v>
      </c>
      <c r="E82" t="s">
        <v>4136</v>
      </c>
      <c r="F82" t="s">
        <v>4137</v>
      </c>
      <c r="G82" t="s">
        <v>85</v>
      </c>
      <c r="H82" t="s">
        <v>4138</v>
      </c>
      <c r="I82" t="b">
        <v>1</v>
      </c>
      <c r="J82">
        <f t="shared" si="3"/>
        <v>35</v>
      </c>
      <c r="K82" cm="1">
        <f t="array" ref="K82">IFERROR(INDEX(impact_factors!$C$1:$C$3000,MATCH(TRUE,ISNUMBER(SEARCH(H82,impact_factors!$B$1:$B$3000)),0)),IF(H82="XX",0,"X"))</f>
        <v>0.52800000000000002</v>
      </c>
      <c r="L82">
        <v>17</v>
      </c>
      <c r="M82" t="s">
        <v>85</v>
      </c>
      <c r="N82" t="s">
        <v>85</v>
      </c>
      <c r="O82" t="s">
        <v>85</v>
      </c>
      <c r="P82" t="s">
        <v>161</v>
      </c>
      <c r="Q82" t="s">
        <v>161</v>
      </c>
      <c r="R82" t="s">
        <v>161</v>
      </c>
      <c r="S82" s="24">
        <v>1</v>
      </c>
    </row>
    <row r="83" spans="1:19" x14ac:dyDescent="0.25">
      <c r="A83">
        <v>82</v>
      </c>
      <c r="B83" t="s">
        <v>4143</v>
      </c>
      <c r="C83" t="s">
        <v>4144</v>
      </c>
      <c r="D83">
        <v>1995</v>
      </c>
      <c r="E83" t="s">
        <v>4145</v>
      </c>
      <c r="F83" t="s">
        <v>4146</v>
      </c>
      <c r="G83" t="s">
        <v>85</v>
      </c>
      <c r="H83" t="s">
        <v>4147</v>
      </c>
      <c r="I83" t="b">
        <v>1</v>
      </c>
      <c r="J83">
        <f t="shared" si="3"/>
        <v>16</v>
      </c>
      <c r="K83" cm="1">
        <f t="array" ref="K83">IFERROR(INDEX(impact_factors!$C$1:$C$3000,MATCH(TRUE,ISNUMBER(SEARCH(H83,impact_factors!$B$1:$B$3000)),0)),IF(H83="XX",0,"X"))</f>
        <v>3.5000000000000003E-2</v>
      </c>
      <c r="L83">
        <v>1789</v>
      </c>
      <c r="M83" t="s">
        <v>85</v>
      </c>
      <c r="N83" t="s">
        <v>85</v>
      </c>
      <c r="O83" t="s">
        <v>85</v>
      </c>
      <c r="P83" t="s">
        <v>161</v>
      </c>
      <c r="Q83" t="s">
        <v>161</v>
      </c>
      <c r="R83" t="s">
        <v>161</v>
      </c>
      <c r="S83" s="24">
        <v>2</v>
      </c>
    </row>
    <row r="84" spans="1:19" x14ac:dyDescent="0.25">
      <c r="A84">
        <v>83</v>
      </c>
      <c r="B84" t="s">
        <v>4148</v>
      </c>
      <c r="C84" t="s">
        <v>4149</v>
      </c>
      <c r="D84">
        <v>2011</v>
      </c>
      <c r="E84" t="s">
        <v>4150</v>
      </c>
      <c r="F84" t="s">
        <v>4151</v>
      </c>
      <c r="G84" t="s">
        <v>85</v>
      </c>
      <c r="H84" t="s">
        <v>3873</v>
      </c>
      <c r="I84" t="b">
        <v>1</v>
      </c>
      <c r="J84">
        <f t="shared" si="3"/>
        <v>32</v>
      </c>
      <c r="K84" cm="1">
        <f t="array" ref="K84">IFERROR(INDEX(impact_factors!$C$1:$C$3000,MATCH(TRUE,ISNUMBER(SEARCH(H84,impact_factors!$B$1:$B$3000)),0)),IF(H84="XX",0,"X"))</f>
        <v>3.0070000000000001</v>
      </c>
      <c r="L84">
        <v>783</v>
      </c>
      <c r="M84" t="s">
        <v>85</v>
      </c>
      <c r="N84" t="s">
        <v>85</v>
      </c>
      <c r="O84" t="s">
        <v>85</v>
      </c>
      <c r="P84" t="s">
        <v>161</v>
      </c>
      <c r="Q84" t="s">
        <v>161</v>
      </c>
      <c r="R84" t="s">
        <v>161</v>
      </c>
      <c r="S84" s="24">
        <v>1</v>
      </c>
    </row>
    <row r="85" spans="1:19" x14ac:dyDescent="0.25">
      <c r="A85">
        <v>84</v>
      </c>
      <c r="B85" t="s">
        <v>4152</v>
      </c>
      <c r="C85" t="s">
        <v>4153</v>
      </c>
      <c r="D85">
        <v>1998</v>
      </c>
      <c r="E85" t="s">
        <v>4154</v>
      </c>
      <c r="F85" t="s">
        <v>4155</v>
      </c>
      <c r="G85" t="s">
        <v>85</v>
      </c>
      <c r="H85" t="s">
        <v>4156</v>
      </c>
      <c r="I85" t="b">
        <v>1</v>
      </c>
      <c r="J85">
        <f t="shared" si="3"/>
        <v>19</v>
      </c>
      <c r="K85" cm="1">
        <f t="array" ref="K85">IFERROR(INDEX(impact_factors!$C$1:$C$3000,MATCH(TRUE,ISNUMBER(SEARCH(H85,impact_factors!$B$1:$B$3000)),0)),IF(H85="XX",0,"X"))</f>
        <v>0.186</v>
      </c>
      <c r="L85">
        <v>284</v>
      </c>
      <c r="M85" t="s">
        <v>85</v>
      </c>
      <c r="N85" t="s">
        <v>85</v>
      </c>
      <c r="O85" t="s">
        <v>85</v>
      </c>
      <c r="P85" t="s">
        <v>161</v>
      </c>
      <c r="Q85" t="s">
        <v>161</v>
      </c>
      <c r="R85" t="s">
        <v>161</v>
      </c>
      <c r="S85" s="24">
        <v>4</v>
      </c>
    </row>
    <row r="86" spans="1:19" x14ac:dyDescent="0.25">
      <c r="A86">
        <v>85</v>
      </c>
      <c r="B86" t="s">
        <v>4157</v>
      </c>
      <c r="C86" t="s">
        <v>4158</v>
      </c>
      <c r="D86">
        <v>2010</v>
      </c>
      <c r="E86" t="s">
        <v>4159</v>
      </c>
      <c r="F86" t="s">
        <v>4160</v>
      </c>
      <c r="G86" t="s">
        <v>85</v>
      </c>
      <c r="H86" t="s">
        <v>4161</v>
      </c>
      <c r="I86" t="b">
        <v>1</v>
      </c>
      <c r="J86">
        <f t="shared" si="3"/>
        <v>31</v>
      </c>
      <c r="K86" cm="1">
        <f t="array" ref="K86">IFERROR(INDEX(impact_factors!$C$1:$C$3000,MATCH(TRUE,ISNUMBER(SEARCH(H86,impact_factors!$B$1:$B$3000)),0)),IF(H86="XX",0,"X"))</f>
        <v>4.3029999999999999</v>
      </c>
      <c r="L86">
        <v>252</v>
      </c>
      <c r="M86" t="s">
        <v>85</v>
      </c>
      <c r="N86" t="s">
        <v>85</v>
      </c>
      <c r="O86" t="s">
        <v>85</v>
      </c>
      <c r="P86" t="s">
        <v>161</v>
      </c>
      <c r="Q86" t="s">
        <v>161</v>
      </c>
      <c r="R86" t="s">
        <v>161</v>
      </c>
      <c r="S86" s="24">
        <v>4</v>
      </c>
    </row>
    <row r="87" spans="1:19" x14ac:dyDescent="0.25">
      <c r="A87">
        <v>86</v>
      </c>
      <c r="B87" t="s">
        <v>4162</v>
      </c>
      <c r="C87" t="s">
        <v>4163</v>
      </c>
      <c r="D87">
        <v>1991</v>
      </c>
      <c r="E87" t="s">
        <v>4164</v>
      </c>
      <c r="F87" t="s">
        <v>4165</v>
      </c>
      <c r="G87" t="s">
        <v>85</v>
      </c>
      <c r="H87" t="s">
        <v>3870</v>
      </c>
      <c r="I87" t="b">
        <v>1</v>
      </c>
      <c r="J87">
        <f t="shared" si="3"/>
        <v>12</v>
      </c>
      <c r="K87" cm="1">
        <f t="array" ref="K87">IFERROR(INDEX(impact_factors!$C$1:$C$3000,MATCH(TRUE,ISNUMBER(SEARCH(H87,impact_factors!$B$1:$B$3000)),0)),IF(H87="XX",0,"X"))</f>
        <v>0.29799999999999999</v>
      </c>
      <c r="L87">
        <v>88</v>
      </c>
      <c r="M87" t="s">
        <v>85</v>
      </c>
      <c r="N87" t="s">
        <v>85</v>
      </c>
      <c r="O87" t="s">
        <v>85</v>
      </c>
      <c r="P87" t="s">
        <v>161</v>
      </c>
      <c r="Q87" t="s">
        <v>161</v>
      </c>
      <c r="R87" t="s">
        <v>161</v>
      </c>
      <c r="S87" s="24">
        <v>4</v>
      </c>
    </row>
    <row r="88" spans="1:19" x14ac:dyDescent="0.25">
      <c r="A88">
        <v>87</v>
      </c>
      <c r="B88" t="s">
        <v>4182</v>
      </c>
      <c r="C88" t="s">
        <v>4183</v>
      </c>
      <c r="D88">
        <v>2001</v>
      </c>
      <c r="E88" t="s">
        <v>4184</v>
      </c>
      <c r="F88" t="s">
        <v>4185</v>
      </c>
      <c r="G88" t="s">
        <v>85</v>
      </c>
      <c r="H88" t="s">
        <v>3873</v>
      </c>
      <c r="I88" t="b">
        <v>1</v>
      </c>
      <c r="J88">
        <f t="shared" si="3"/>
        <v>22</v>
      </c>
      <c r="K88" cm="1">
        <f t="array" ref="K88">IFERROR(INDEX(impact_factors!$C$1:$C$3000,MATCH(TRUE,ISNUMBER(SEARCH(H88,impact_factors!$B$1:$B$3000)),0)),IF(H88="XX",0,"X"))</f>
        <v>3.0070000000000001</v>
      </c>
      <c r="L88">
        <v>2852</v>
      </c>
      <c r="M88" t="s">
        <v>85</v>
      </c>
      <c r="N88" t="s">
        <v>85</v>
      </c>
      <c r="O88" t="s">
        <v>85</v>
      </c>
      <c r="P88" t="s">
        <v>161</v>
      </c>
      <c r="Q88" t="s">
        <v>161</v>
      </c>
      <c r="R88" t="s">
        <v>161</v>
      </c>
      <c r="S88" s="24">
        <v>4</v>
      </c>
    </row>
    <row r="89" spans="1:19" x14ac:dyDescent="0.25">
      <c r="A89">
        <v>88</v>
      </c>
      <c r="B89" t="s">
        <v>4186</v>
      </c>
      <c r="C89" t="s">
        <v>4187</v>
      </c>
      <c r="D89">
        <v>2002</v>
      </c>
      <c r="E89" t="s">
        <v>4188</v>
      </c>
      <c r="F89" t="s">
        <v>4189</v>
      </c>
      <c r="G89" t="s">
        <v>85</v>
      </c>
      <c r="H89" t="s">
        <v>3870</v>
      </c>
      <c r="I89" t="b">
        <v>1</v>
      </c>
      <c r="J89">
        <f t="shared" si="3"/>
        <v>23</v>
      </c>
      <c r="K89" cm="1">
        <f t="array" ref="K89">IFERROR(INDEX(impact_factors!$C$1:$C$3000,MATCH(TRUE,ISNUMBER(SEARCH(H89,impact_factors!$B$1:$B$3000)),0)),IF(H89="XX",0,"X"))</f>
        <v>0.29799999999999999</v>
      </c>
      <c r="L89">
        <v>386</v>
      </c>
      <c r="M89" t="s">
        <v>85</v>
      </c>
      <c r="N89" t="s">
        <v>85</v>
      </c>
      <c r="O89" t="s">
        <v>85</v>
      </c>
      <c r="P89" t="s">
        <v>161</v>
      </c>
      <c r="Q89" t="s">
        <v>161</v>
      </c>
      <c r="R89" t="s">
        <v>161</v>
      </c>
      <c r="S89" s="24">
        <v>3</v>
      </c>
    </row>
    <row r="90" spans="1:19" x14ac:dyDescent="0.25">
      <c r="A90">
        <v>89</v>
      </c>
      <c r="B90" t="s">
        <v>4197</v>
      </c>
      <c r="C90" t="s">
        <v>4198</v>
      </c>
      <c r="D90">
        <v>2008</v>
      </c>
      <c r="E90" t="s">
        <v>4199</v>
      </c>
      <c r="F90" t="s">
        <v>4200</v>
      </c>
      <c r="G90" t="s">
        <v>85</v>
      </c>
      <c r="H90" t="s">
        <v>4289</v>
      </c>
      <c r="I90" t="b">
        <v>1</v>
      </c>
      <c r="J90">
        <f t="shared" si="3"/>
        <v>29</v>
      </c>
      <c r="K90" cm="1">
        <f t="array" ref="K90">IFERROR(INDEX(impact_factors!$C$1:$C$3000,MATCH(TRUE,ISNUMBER(SEARCH(H90,impact_factors!$B$1:$B$3000)),0)),IF(H90="XX",0,"X"))</f>
        <v>1.02</v>
      </c>
      <c r="L90">
        <v>494</v>
      </c>
      <c r="M90" t="s">
        <v>85</v>
      </c>
      <c r="N90" t="s">
        <v>85</v>
      </c>
      <c r="O90" t="s">
        <v>85</v>
      </c>
      <c r="P90" t="s">
        <v>161</v>
      </c>
      <c r="Q90" t="s">
        <v>161</v>
      </c>
      <c r="R90" t="s">
        <v>161</v>
      </c>
      <c r="S90" s="24">
        <v>1</v>
      </c>
    </row>
    <row r="91" spans="1:19" x14ac:dyDescent="0.25">
      <c r="A91">
        <v>90</v>
      </c>
      <c r="B91" t="s">
        <v>4207</v>
      </c>
      <c r="C91" t="s">
        <v>4208</v>
      </c>
      <c r="D91">
        <v>2000</v>
      </c>
      <c r="E91" t="s">
        <v>4209</v>
      </c>
      <c r="F91" t="s">
        <v>4210</v>
      </c>
      <c r="G91" t="s">
        <v>85</v>
      </c>
      <c r="H91" t="s">
        <v>4156</v>
      </c>
      <c r="I91" t="b">
        <v>1</v>
      </c>
      <c r="J91">
        <f t="shared" si="3"/>
        <v>21</v>
      </c>
      <c r="K91" cm="1">
        <f t="array" ref="K91">IFERROR(INDEX(impact_factors!$C$1:$C$3000,MATCH(TRUE,ISNUMBER(SEARCH(H91,impact_factors!$B$1:$B$3000)),0)),IF(H91="XX",0,"X"))</f>
        <v>0.186</v>
      </c>
      <c r="L91">
        <v>101</v>
      </c>
      <c r="M91" t="s">
        <v>85</v>
      </c>
      <c r="N91" t="s">
        <v>85</v>
      </c>
      <c r="O91" t="s">
        <v>85</v>
      </c>
      <c r="P91" t="s">
        <v>161</v>
      </c>
      <c r="Q91" t="s">
        <v>161</v>
      </c>
      <c r="R91" t="s">
        <v>161</v>
      </c>
      <c r="S91" s="24">
        <v>4</v>
      </c>
    </row>
    <row r="92" spans="1:19" x14ac:dyDescent="0.25">
      <c r="A92">
        <v>91</v>
      </c>
      <c r="B92" t="s">
        <v>4215</v>
      </c>
      <c r="C92" t="s">
        <v>4216</v>
      </c>
      <c r="D92">
        <v>2005</v>
      </c>
      <c r="E92" t="s">
        <v>4217</v>
      </c>
      <c r="F92" t="s">
        <v>4218</v>
      </c>
      <c r="G92" t="s">
        <v>85</v>
      </c>
      <c r="H92" t="s">
        <v>4219</v>
      </c>
      <c r="I92" t="b">
        <v>1</v>
      </c>
      <c r="J92">
        <f t="shared" si="3"/>
        <v>26</v>
      </c>
      <c r="K92" cm="1">
        <f t="array" ref="K92">IFERROR(INDEX(impact_factors!$C$1:$C$3000,MATCH(TRUE,ISNUMBER(SEARCH(H92,impact_factors!$B$1:$B$3000)),0)),IF(H92="XX",0,"X"))</f>
        <v>0.222</v>
      </c>
      <c r="L92">
        <v>171</v>
      </c>
      <c r="M92" t="s">
        <v>85</v>
      </c>
      <c r="N92" t="s">
        <v>85</v>
      </c>
      <c r="O92" t="s">
        <v>85</v>
      </c>
      <c r="P92" t="s">
        <v>161</v>
      </c>
      <c r="Q92" t="s">
        <v>161</v>
      </c>
      <c r="R92" t="s">
        <v>161</v>
      </c>
      <c r="S92" s="24">
        <v>3</v>
      </c>
    </row>
    <row r="93" spans="1:19" x14ac:dyDescent="0.25">
      <c r="A93">
        <v>92</v>
      </c>
      <c r="B93" t="s">
        <v>4223</v>
      </c>
      <c r="C93" t="s">
        <v>4285</v>
      </c>
      <c r="D93">
        <v>1995</v>
      </c>
      <c r="E93" t="s">
        <v>4286</v>
      </c>
      <c r="F93" t="s">
        <v>4287</v>
      </c>
      <c r="G93" t="s">
        <v>85</v>
      </c>
      <c r="H93" t="s">
        <v>4289</v>
      </c>
      <c r="I93" t="b">
        <v>1</v>
      </c>
      <c r="J93">
        <f t="shared" si="3"/>
        <v>16</v>
      </c>
      <c r="K93" cm="1">
        <f t="array" ref="K93">IFERROR(INDEX(impact_factors!$C$1:$C$3000,MATCH(TRUE,ISNUMBER(SEARCH(H93,impact_factors!$B$1:$B$3000)),0)),IF(H93="XX",0,"X"))</f>
        <v>1.02</v>
      </c>
      <c r="L93">
        <v>662</v>
      </c>
      <c r="M93" t="s">
        <v>85</v>
      </c>
      <c r="N93" t="s">
        <v>85</v>
      </c>
      <c r="O93" t="s">
        <v>85</v>
      </c>
      <c r="P93" t="s">
        <v>161</v>
      </c>
      <c r="Q93" t="s">
        <v>161</v>
      </c>
      <c r="R93" t="s">
        <v>161</v>
      </c>
      <c r="S93" s="24">
        <v>1</v>
      </c>
    </row>
    <row r="94" spans="1:19" x14ac:dyDescent="0.25">
      <c r="A94">
        <v>93</v>
      </c>
      <c r="B94" t="s">
        <v>4224</v>
      </c>
      <c r="C94" t="s">
        <v>859</v>
      </c>
      <c r="D94">
        <v>1995</v>
      </c>
      <c r="E94" t="s">
        <v>4225</v>
      </c>
      <c r="F94" t="s">
        <v>4226</v>
      </c>
      <c r="G94" t="s">
        <v>85</v>
      </c>
      <c r="H94" t="s">
        <v>3873</v>
      </c>
      <c r="I94" t="b">
        <v>1</v>
      </c>
      <c r="J94">
        <f t="shared" si="3"/>
        <v>16</v>
      </c>
      <c r="K94" cm="1">
        <f t="array" ref="K94">IFERROR(INDEX(impact_factors!$C$1:$C$3000,MATCH(TRUE,ISNUMBER(SEARCH(H94,impact_factors!$B$1:$B$3000)),0)),IF(H94="XX",0,"X"))</f>
        <v>3.0070000000000001</v>
      </c>
      <c r="L94">
        <v>888</v>
      </c>
      <c r="M94" t="s">
        <v>85</v>
      </c>
      <c r="N94" t="s">
        <v>85</v>
      </c>
      <c r="O94" t="s">
        <v>85</v>
      </c>
      <c r="P94" t="s">
        <v>161</v>
      </c>
      <c r="Q94" t="s">
        <v>161</v>
      </c>
      <c r="R94" t="s">
        <v>161</v>
      </c>
      <c r="S94" s="24">
        <v>2</v>
      </c>
    </row>
    <row r="95" spans="1:19" x14ac:dyDescent="0.25">
      <c r="A95">
        <v>94</v>
      </c>
      <c r="B95" t="s">
        <v>4227</v>
      </c>
      <c r="C95" t="s">
        <v>859</v>
      </c>
      <c r="D95">
        <v>1999</v>
      </c>
      <c r="E95" t="s">
        <v>4228</v>
      </c>
      <c r="F95" t="s">
        <v>4229</v>
      </c>
      <c r="G95" t="s">
        <v>85</v>
      </c>
      <c r="H95" t="s">
        <v>4080</v>
      </c>
      <c r="I95" t="b">
        <v>1</v>
      </c>
      <c r="J95">
        <f t="shared" si="3"/>
        <v>20</v>
      </c>
      <c r="K95" cm="1">
        <f t="array" ref="K95">IFERROR(INDEX(impact_factors!$C$1:$C$3000,MATCH(TRUE,ISNUMBER(SEARCH(H95,impact_factors!$B$1:$B$3000)),0)),IF(H95="XX",0,"X"))</f>
        <v>0.78100000000000003</v>
      </c>
      <c r="L95">
        <v>100</v>
      </c>
      <c r="M95" t="s">
        <v>85</v>
      </c>
      <c r="N95" t="s">
        <v>85</v>
      </c>
      <c r="O95" t="s">
        <v>85</v>
      </c>
      <c r="P95" t="s">
        <v>161</v>
      </c>
      <c r="Q95" t="s">
        <v>161</v>
      </c>
      <c r="R95" t="s">
        <v>161</v>
      </c>
      <c r="S95" s="24">
        <v>4</v>
      </c>
    </row>
    <row r="96" spans="1:19" x14ac:dyDescent="0.25">
      <c r="A96">
        <v>95</v>
      </c>
      <c r="B96" t="s">
        <v>4230</v>
      </c>
      <c r="C96" t="s">
        <v>859</v>
      </c>
      <c r="D96">
        <v>2003</v>
      </c>
      <c r="E96" t="s">
        <v>4231</v>
      </c>
      <c r="F96" t="s">
        <v>4232</v>
      </c>
      <c r="G96" t="s">
        <v>85</v>
      </c>
      <c r="H96" t="s">
        <v>4233</v>
      </c>
      <c r="I96" t="b">
        <v>1</v>
      </c>
      <c r="J96">
        <f t="shared" si="3"/>
        <v>24</v>
      </c>
      <c r="K96" cm="1">
        <f t="array" ref="K96">IFERROR(INDEX(impact_factors!$C$1:$C$3000,MATCH(TRUE,ISNUMBER(SEARCH(H96,impact_factors!$B$1:$B$3000)),0)),IF(H96="XX",0,"X"))</f>
        <v>2.3879999999999999</v>
      </c>
      <c r="L96">
        <v>860</v>
      </c>
      <c r="M96" t="s">
        <v>85</v>
      </c>
      <c r="N96" t="s">
        <v>85</v>
      </c>
      <c r="O96" t="s">
        <v>85</v>
      </c>
      <c r="P96" t="s">
        <v>161</v>
      </c>
      <c r="Q96" t="s">
        <v>161</v>
      </c>
      <c r="R96" t="s">
        <v>161</v>
      </c>
      <c r="S96" s="24">
        <v>1</v>
      </c>
    </row>
    <row r="97" spans="1:19" x14ac:dyDescent="0.25">
      <c r="A97">
        <v>96</v>
      </c>
      <c r="B97" t="s">
        <v>4234</v>
      </c>
      <c r="C97" t="s">
        <v>4235</v>
      </c>
      <c r="D97">
        <v>2006</v>
      </c>
      <c r="E97" t="s">
        <v>4236</v>
      </c>
      <c r="F97" t="s">
        <v>4237</v>
      </c>
      <c r="G97" t="s">
        <v>85</v>
      </c>
      <c r="H97" t="s">
        <v>4238</v>
      </c>
      <c r="I97" t="b">
        <v>1</v>
      </c>
      <c r="J97">
        <f t="shared" si="3"/>
        <v>27</v>
      </c>
      <c r="K97" t="str" cm="1">
        <f t="array" ref="K97">IFERROR(INDEX(impact_factors!$C$1:$C$3000,MATCH(TRUE,ISNUMBER(SEARCH(H97,impact_factors!$B$1:$B$3000)),0)),IF(H97="XX",0,"X"))</f>
        <v>X</v>
      </c>
      <c r="L97">
        <v>1427</v>
      </c>
      <c r="M97" t="s">
        <v>85</v>
      </c>
      <c r="N97" t="s">
        <v>85</v>
      </c>
      <c r="O97" t="s">
        <v>85</v>
      </c>
      <c r="P97" t="s">
        <v>161</v>
      </c>
      <c r="Q97" t="s">
        <v>161</v>
      </c>
      <c r="R97" t="s">
        <v>161</v>
      </c>
      <c r="S97" s="24">
        <v>3</v>
      </c>
    </row>
    <row r="98" spans="1:19" x14ac:dyDescent="0.25">
      <c r="A98">
        <v>97</v>
      </c>
      <c r="B98" t="s">
        <v>4239</v>
      </c>
      <c r="C98" t="s">
        <v>4240</v>
      </c>
      <c r="D98">
        <v>2011</v>
      </c>
      <c r="E98" t="s">
        <v>4241</v>
      </c>
      <c r="F98" t="s">
        <v>4242</v>
      </c>
      <c r="G98" t="s">
        <v>85</v>
      </c>
      <c r="H98" t="s">
        <v>4289</v>
      </c>
      <c r="I98" t="b">
        <v>1</v>
      </c>
      <c r="J98">
        <f t="shared" si="3"/>
        <v>32</v>
      </c>
      <c r="K98" cm="1">
        <f t="array" ref="K98">IFERROR(INDEX(impact_factors!$C$1:$C$3000,MATCH(TRUE,ISNUMBER(SEARCH(H98,impact_factors!$B$1:$B$3000)),0)),IF(H98="XX",0,"X"))</f>
        <v>1.02</v>
      </c>
      <c r="L98">
        <v>80</v>
      </c>
      <c r="M98" t="s">
        <v>85</v>
      </c>
      <c r="N98" t="s">
        <v>85</v>
      </c>
      <c r="O98" t="s">
        <v>85</v>
      </c>
      <c r="P98" t="s">
        <v>161</v>
      </c>
      <c r="Q98" t="s">
        <v>161</v>
      </c>
      <c r="R98" t="s">
        <v>161</v>
      </c>
      <c r="S98" s="24">
        <v>4</v>
      </c>
    </row>
    <row r="99" spans="1:19" x14ac:dyDescent="0.25">
      <c r="A99">
        <v>98</v>
      </c>
      <c r="B99" t="s">
        <v>4245</v>
      </c>
      <c r="C99" t="s">
        <v>4246</v>
      </c>
      <c r="D99">
        <v>1999</v>
      </c>
      <c r="E99" t="s">
        <v>4247</v>
      </c>
      <c r="F99" t="s">
        <v>4248</v>
      </c>
      <c r="G99" t="s">
        <v>85</v>
      </c>
      <c r="H99" t="s">
        <v>4080</v>
      </c>
      <c r="I99" t="b">
        <v>1</v>
      </c>
      <c r="J99">
        <f t="shared" si="3"/>
        <v>20</v>
      </c>
      <c r="K99" cm="1">
        <f t="array" ref="K99">IFERROR(INDEX(impact_factors!$C$1:$C$3000,MATCH(TRUE,ISNUMBER(SEARCH(H99,impact_factors!$B$1:$B$3000)),0)),IF(H99="XX",0,"X"))</f>
        <v>0.78100000000000003</v>
      </c>
      <c r="L99">
        <v>182</v>
      </c>
      <c r="M99" t="s">
        <v>85</v>
      </c>
      <c r="N99" t="s">
        <v>85</v>
      </c>
      <c r="O99" t="s">
        <v>85</v>
      </c>
      <c r="P99" t="s">
        <v>161</v>
      </c>
      <c r="Q99" t="s">
        <v>161</v>
      </c>
      <c r="R99" t="s">
        <v>161</v>
      </c>
      <c r="S99" s="24">
        <v>2</v>
      </c>
    </row>
    <row r="100" spans="1:19" x14ac:dyDescent="0.25">
      <c r="A100">
        <v>99</v>
      </c>
      <c r="B100" t="s">
        <v>4249</v>
      </c>
      <c r="C100" t="s">
        <v>4250</v>
      </c>
      <c r="D100">
        <v>2004</v>
      </c>
      <c r="E100" t="s">
        <v>4251</v>
      </c>
      <c r="F100" t="s">
        <v>4252</v>
      </c>
      <c r="G100" t="s">
        <v>85</v>
      </c>
      <c r="H100" t="s">
        <v>4233</v>
      </c>
      <c r="I100" t="b">
        <v>1</v>
      </c>
      <c r="J100">
        <f t="shared" si="3"/>
        <v>25</v>
      </c>
      <c r="K100" cm="1">
        <f t="array" ref="K100">IFERROR(INDEX(impact_factors!$C$1:$C$3000,MATCH(TRUE,ISNUMBER(SEARCH(H100,impact_factors!$B$1:$B$3000)),0)),IF(H100="XX",0,"X"))</f>
        <v>2.3879999999999999</v>
      </c>
      <c r="L100">
        <v>389</v>
      </c>
      <c r="M100" t="s">
        <v>85</v>
      </c>
      <c r="N100" t="s">
        <v>85</v>
      </c>
      <c r="O100" t="s">
        <v>85</v>
      </c>
      <c r="P100" t="s">
        <v>161</v>
      </c>
      <c r="Q100" t="s">
        <v>161</v>
      </c>
      <c r="R100" t="s">
        <v>161</v>
      </c>
      <c r="S100" s="24">
        <v>4</v>
      </c>
    </row>
    <row r="101" spans="1:19" x14ac:dyDescent="0.25">
      <c r="A101">
        <v>100</v>
      </c>
      <c r="B101" t="s">
        <v>4253</v>
      </c>
      <c r="C101" t="s">
        <v>4254</v>
      </c>
      <c r="D101">
        <v>2001</v>
      </c>
      <c r="E101" t="s">
        <v>4255</v>
      </c>
      <c r="F101" t="s">
        <v>4256</v>
      </c>
      <c r="G101" t="s">
        <v>85</v>
      </c>
      <c r="H101" t="s">
        <v>4257</v>
      </c>
      <c r="I101" t="b">
        <v>1</v>
      </c>
      <c r="J101">
        <f t="shared" si="3"/>
        <v>22</v>
      </c>
      <c r="K101" cm="1">
        <f t="array" ref="K101">IFERROR(INDEX(impact_factors!$C$1:$C$3000,MATCH(TRUE,ISNUMBER(SEARCH(H101,impact_factors!$B$1:$B$3000)),0)),IF(H101="XX",0,"X"))</f>
        <v>0.76700000000000002</v>
      </c>
      <c r="L101">
        <v>217</v>
      </c>
      <c r="M101" t="s">
        <v>85</v>
      </c>
      <c r="N101" t="s">
        <v>85</v>
      </c>
      <c r="O101" t="s">
        <v>85</v>
      </c>
      <c r="P101" t="s">
        <v>161</v>
      </c>
      <c r="Q101" t="s">
        <v>161</v>
      </c>
      <c r="R101" t="s">
        <v>161</v>
      </c>
      <c r="S101" s="24">
        <v>3</v>
      </c>
    </row>
    <row r="102" spans="1:19" x14ac:dyDescent="0.25">
      <c r="A102">
        <v>101</v>
      </c>
      <c r="B102" t="s">
        <v>4258</v>
      </c>
      <c r="C102" t="s">
        <v>4259</v>
      </c>
      <c r="D102">
        <v>1993</v>
      </c>
      <c r="E102" t="s">
        <v>4260</v>
      </c>
      <c r="F102" t="s">
        <v>4261</v>
      </c>
      <c r="G102" t="s">
        <v>85</v>
      </c>
      <c r="H102" t="s">
        <v>3883</v>
      </c>
      <c r="I102" t="b">
        <v>1</v>
      </c>
      <c r="J102">
        <f t="shared" si="3"/>
        <v>14</v>
      </c>
      <c r="K102" cm="1">
        <f t="array" ref="K102">IFERROR(INDEX(impact_factors!$C$1:$C$3000,MATCH(TRUE,ISNUMBER(SEARCH(H102,impact_factors!$B$1:$B$3000)),0)),IF(H102="XX",0,"X"))</f>
        <v>0.13900000000000001</v>
      </c>
      <c r="L102">
        <v>1442</v>
      </c>
      <c r="M102" t="s">
        <v>85</v>
      </c>
      <c r="N102" t="s">
        <v>85</v>
      </c>
      <c r="O102" t="s">
        <v>85</v>
      </c>
      <c r="P102" t="s">
        <v>161</v>
      </c>
      <c r="Q102" t="s">
        <v>161</v>
      </c>
      <c r="R102" t="s">
        <v>161</v>
      </c>
      <c r="S102" s="24">
        <v>4</v>
      </c>
    </row>
    <row r="103" spans="1:19" x14ac:dyDescent="0.25">
      <c r="A103">
        <v>102</v>
      </c>
      <c r="B103" t="s">
        <v>4271</v>
      </c>
      <c r="C103" t="s">
        <v>4272</v>
      </c>
      <c r="D103">
        <v>2006</v>
      </c>
      <c r="E103" t="s">
        <v>4273</v>
      </c>
      <c r="F103" t="s">
        <v>4274</v>
      </c>
      <c r="G103" t="s">
        <v>85</v>
      </c>
      <c r="H103" t="s">
        <v>4275</v>
      </c>
      <c r="I103" t="b">
        <v>1</v>
      </c>
      <c r="J103">
        <f t="shared" si="3"/>
        <v>27</v>
      </c>
      <c r="K103" t="str" cm="1">
        <f t="array" ref="K103">IFERROR(INDEX(impact_factors!$C$1:$C$3000,MATCH(TRUE,ISNUMBER(SEARCH(H103,impact_factors!$B$1:$B$3000)),0)),IF(H103="XX",0,"X"))</f>
        <v>X</v>
      </c>
      <c r="L103">
        <v>254</v>
      </c>
      <c r="M103" t="s">
        <v>85</v>
      </c>
      <c r="N103" t="s">
        <v>85</v>
      </c>
      <c r="O103" t="s">
        <v>85</v>
      </c>
      <c r="P103" t="s">
        <v>161</v>
      </c>
      <c r="Q103" t="s">
        <v>161</v>
      </c>
      <c r="R103" t="s">
        <v>161</v>
      </c>
      <c r="S103" s="24">
        <v>4</v>
      </c>
    </row>
    <row r="104" spans="1:19" x14ac:dyDescent="0.25">
      <c r="A104">
        <v>103</v>
      </c>
      <c r="B104" t="s">
        <v>4290</v>
      </c>
      <c r="C104" t="s">
        <v>4291</v>
      </c>
      <c r="D104">
        <v>1998</v>
      </c>
      <c r="E104" t="s">
        <v>4292</v>
      </c>
      <c r="F104" t="s">
        <v>4293</v>
      </c>
      <c r="G104" t="s">
        <v>85</v>
      </c>
      <c r="H104" t="s">
        <v>3870</v>
      </c>
      <c r="I104" t="b">
        <v>1</v>
      </c>
      <c r="J104">
        <f t="shared" ref="J104:J115" si="4">D104-MIN($D:$D)</f>
        <v>19</v>
      </c>
      <c r="K104" cm="1">
        <f t="array" ref="K104">IFERROR(INDEX(impact_factors!$C$1:$C$3000,MATCH(TRUE,ISNUMBER(SEARCH(H104,impact_factors!$B$1:$B$3000)),0)),IF(H104="XX",0,"X"))</f>
        <v>0.29799999999999999</v>
      </c>
      <c r="L104">
        <v>301</v>
      </c>
      <c r="M104" t="s">
        <v>85</v>
      </c>
      <c r="N104" t="s">
        <v>85</v>
      </c>
      <c r="O104" t="s">
        <v>85</v>
      </c>
      <c r="P104" t="s">
        <v>161</v>
      </c>
      <c r="Q104" t="s">
        <v>161</v>
      </c>
      <c r="R104" t="s">
        <v>161</v>
      </c>
      <c r="S104" s="24">
        <v>4</v>
      </c>
    </row>
    <row r="105" spans="1:19" x14ac:dyDescent="0.25">
      <c r="A105">
        <v>104</v>
      </c>
      <c r="B105" t="s">
        <v>119</v>
      </c>
      <c r="C105" t="s">
        <v>614</v>
      </c>
      <c r="D105">
        <v>2008</v>
      </c>
      <c r="E105" t="s">
        <v>4294</v>
      </c>
      <c r="F105" t="s">
        <v>4295</v>
      </c>
      <c r="G105" t="s">
        <v>85</v>
      </c>
      <c r="H105" t="s">
        <v>4289</v>
      </c>
      <c r="I105" t="b">
        <v>1</v>
      </c>
      <c r="J105">
        <f t="shared" si="4"/>
        <v>29</v>
      </c>
      <c r="K105" cm="1">
        <f t="array" ref="K105">IFERROR(INDEX(impact_factors!$C$1:$C$3000,MATCH(TRUE,ISNUMBER(SEARCH(H105,impact_factors!$B$1:$B$3000)),0)),IF(H105="XX",0,"X"))</f>
        <v>1.02</v>
      </c>
      <c r="L105">
        <v>153</v>
      </c>
      <c r="M105" t="s">
        <v>85</v>
      </c>
      <c r="N105" t="s">
        <v>85</v>
      </c>
      <c r="O105" t="s">
        <v>85</v>
      </c>
      <c r="P105" t="s">
        <v>161</v>
      </c>
      <c r="Q105" t="s">
        <v>161</v>
      </c>
      <c r="R105" t="s">
        <v>161</v>
      </c>
      <c r="S105" s="24">
        <v>2</v>
      </c>
    </row>
    <row r="106" spans="1:19" x14ac:dyDescent="0.25">
      <c r="A106">
        <v>105</v>
      </c>
      <c r="B106" t="s">
        <v>4298</v>
      </c>
      <c r="C106" t="s">
        <v>4299</v>
      </c>
      <c r="D106">
        <v>2001</v>
      </c>
      <c r="E106" t="s">
        <v>4300</v>
      </c>
      <c r="F106" t="s">
        <v>4301</v>
      </c>
      <c r="G106" t="s">
        <v>85</v>
      </c>
      <c r="H106" t="s">
        <v>3873</v>
      </c>
      <c r="I106" t="b">
        <v>1</v>
      </c>
      <c r="J106">
        <f t="shared" si="4"/>
        <v>22</v>
      </c>
      <c r="K106" cm="1">
        <f t="array" ref="K106">IFERROR(INDEX(impact_factors!$C$1:$C$3000,MATCH(TRUE,ISNUMBER(SEARCH(H106,impact_factors!$B$1:$B$3000)),0)),IF(H106="XX",0,"X"))</f>
        <v>3.0070000000000001</v>
      </c>
      <c r="L106">
        <v>188</v>
      </c>
      <c r="M106" t="s">
        <v>85</v>
      </c>
      <c r="N106" t="s">
        <v>85</v>
      </c>
      <c r="O106" t="s">
        <v>85</v>
      </c>
      <c r="P106" t="s">
        <v>161</v>
      </c>
      <c r="Q106" t="s">
        <v>161</v>
      </c>
      <c r="R106" t="s">
        <v>161</v>
      </c>
      <c r="S106" s="24">
        <v>3</v>
      </c>
    </row>
    <row r="107" spans="1:19" x14ac:dyDescent="0.25">
      <c r="A107">
        <v>106</v>
      </c>
      <c r="B107" t="s">
        <v>4302</v>
      </c>
      <c r="C107" t="s">
        <v>4303</v>
      </c>
      <c r="D107">
        <v>2004</v>
      </c>
      <c r="E107" t="s">
        <v>4304</v>
      </c>
      <c r="F107" t="s">
        <v>4305</v>
      </c>
      <c r="G107" t="s">
        <v>85</v>
      </c>
      <c r="H107" t="s">
        <v>4233</v>
      </c>
      <c r="I107" t="b">
        <v>1</v>
      </c>
      <c r="J107">
        <f t="shared" si="4"/>
        <v>25</v>
      </c>
      <c r="K107" cm="1">
        <f t="array" ref="K107">IFERROR(INDEX(impact_factors!$C$1:$C$3000,MATCH(TRUE,ISNUMBER(SEARCH(H107,impact_factors!$B$1:$B$3000)),0)),IF(H107="XX",0,"X"))</f>
        <v>2.3879999999999999</v>
      </c>
      <c r="L107">
        <v>93</v>
      </c>
      <c r="M107" t="s">
        <v>85</v>
      </c>
      <c r="N107" t="s">
        <v>85</v>
      </c>
      <c r="O107" t="s">
        <v>85</v>
      </c>
      <c r="P107" t="s">
        <v>161</v>
      </c>
      <c r="Q107" t="s">
        <v>161</v>
      </c>
      <c r="R107" t="s">
        <v>161</v>
      </c>
      <c r="S107" s="24">
        <v>1</v>
      </c>
    </row>
    <row r="108" spans="1:19" x14ac:dyDescent="0.25">
      <c r="A108">
        <v>107</v>
      </c>
      <c r="B108" t="s">
        <v>4314</v>
      </c>
      <c r="C108" t="s">
        <v>4315</v>
      </c>
      <c r="D108">
        <v>2004</v>
      </c>
      <c r="E108" t="s">
        <v>4316</v>
      </c>
      <c r="F108" t="s">
        <v>4317</v>
      </c>
      <c r="G108" t="s">
        <v>85</v>
      </c>
      <c r="H108" t="s">
        <v>3873</v>
      </c>
      <c r="I108" t="b">
        <v>1</v>
      </c>
      <c r="J108">
        <f t="shared" si="4"/>
        <v>25</v>
      </c>
      <c r="K108" cm="1">
        <f t="array" ref="K108">IFERROR(INDEX(impact_factors!$C$1:$C$3000,MATCH(TRUE,ISNUMBER(SEARCH(H108,impact_factors!$B$1:$B$3000)),0)),IF(H108="XX",0,"X"))</f>
        <v>3.0070000000000001</v>
      </c>
      <c r="L108">
        <v>1830</v>
      </c>
      <c r="M108" t="s">
        <v>85</v>
      </c>
      <c r="N108" t="s">
        <v>85</v>
      </c>
      <c r="O108" t="s">
        <v>85</v>
      </c>
      <c r="P108" t="s">
        <v>161</v>
      </c>
      <c r="Q108" t="s">
        <v>161</v>
      </c>
      <c r="R108" t="s">
        <v>161</v>
      </c>
      <c r="S108" s="24">
        <v>2</v>
      </c>
    </row>
    <row r="109" spans="1:19" x14ac:dyDescent="0.25">
      <c r="A109">
        <v>108</v>
      </c>
      <c r="B109" t="s">
        <v>4318</v>
      </c>
      <c r="C109" t="s">
        <v>4319</v>
      </c>
      <c r="D109">
        <v>2005</v>
      </c>
      <c r="E109" t="s">
        <v>4320</v>
      </c>
      <c r="F109" t="s">
        <v>4321</v>
      </c>
      <c r="G109" t="s">
        <v>85</v>
      </c>
      <c r="H109" t="s">
        <v>4080</v>
      </c>
      <c r="I109" t="b">
        <v>1</v>
      </c>
      <c r="J109">
        <f t="shared" si="4"/>
        <v>26</v>
      </c>
      <c r="K109" cm="1">
        <f t="array" ref="K109">IFERROR(INDEX(impact_factors!$C$1:$C$3000,MATCH(TRUE,ISNUMBER(SEARCH(H109,impact_factors!$B$1:$B$3000)),0)),IF(H109="XX",0,"X"))</f>
        <v>0.78100000000000003</v>
      </c>
      <c r="L109">
        <v>345</v>
      </c>
      <c r="M109" t="s">
        <v>85</v>
      </c>
      <c r="N109" t="s">
        <v>85</v>
      </c>
      <c r="O109" t="s">
        <v>85</v>
      </c>
      <c r="P109" t="s">
        <v>161</v>
      </c>
      <c r="Q109" t="s">
        <v>161</v>
      </c>
      <c r="R109" t="s">
        <v>161</v>
      </c>
      <c r="S109" s="24">
        <v>3</v>
      </c>
    </row>
    <row r="110" spans="1:19" x14ac:dyDescent="0.25">
      <c r="A110">
        <v>109</v>
      </c>
      <c r="B110" t="s">
        <v>4322</v>
      </c>
      <c r="C110" t="s">
        <v>4323</v>
      </c>
      <c r="D110">
        <v>2005</v>
      </c>
      <c r="E110" t="s">
        <v>4324</v>
      </c>
      <c r="F110" t="s">
        <v>4325</v>
      </c>
      <c r="G110" t="s">
        <v>85</v>
      </c>
      <c r="H110" t="s">
        <v>3873</v>
      </c>
      <c r="I110" t="b">
        <v>1</v>
      </c>
      <c r="J110">
        <f t="shared" si="4"/>
        <v>26</v>
      </c>
      <c r="K110" cm="1">
        <f t="array" ref="K110">IFERROR(INDEX(impact_factors!$C$1:$C$3000,MATCH(TRUE,ISNUMBER(SEARCH(H110,impact_factors!$B$1:$B$3000)),0)),IF(H110="XX",0,"X"))</f>
        <v>3.0070000000000001</v>
      </c>
      <c r="L110">
        <v>386</v>
      </c>
      <c r="M110" t="s">
        <v>85</v>
      </c>
      <c r="N110" t="s">
        <v>85</v>
      </c>
      <c r="O110" t="s">
        <v>85</v>
      </c>
      <c r="P110" t="s">
        <v>161</v>
      </c>
      <c r="Q110" t="s">
        <v>161</v>
      </c>
      <c r="R110" t="s">
        <v>161</v>
      </c>
      <c r="S110" s="24">
        <v>4</v>
      </c>
    </row>
    <row r="111" spans="1:19" x14ac:dyDescent="0.25">
      <c r="A111">
        <v>110</v>
      </c>
      <c r="B111" t="s">
        <v>4326</v>
      </c>
      <c r="C111" t="s">
        <v>4327</v>
      </c>
      <c r="D111">
        <v>1982</v>
      </c>
      <c r="E111" t="s">
        <v>4328</v>
      </c>
      <c r="F111" t="s">
        <v>4329</v>
      </c>
      <c r="G111" t="s">
        <v>85</v>
      </c>
      <c r="H111" t="s">
        <v>4330</v>
      </c>
      <c r="I111" t="b">
        <v>1</v>
      </c>
      <c r="J111">
        <f t="shared" si="4"/>
        <v>3</v>
      </c>
      <c r="K111" cm="1">
        <f t="array" ref="K111">IFERROR(INDEX(impact_factors!$C$1:$C$3000,MATCH(TRUE,ISNUMBER(SEARCH(H111,impact_factors!$B$1:$B$3000)),0)),IF(H111="XX",0,"X"))</f>
        <v>1.383</v>
      </c>
      <c r="L111">
        <v>55</v>
      </c>
      <c r="M111" t="s">
        <v>85</v>
      </c>
      <c r="N111" t="s">
        <v>85</v>
      </c>
      <c r="O111" t="s">
        <v>85</v>
      </c>
      <c r="P111" t="s">
        <v>161</v>
      </c>
      <c r="Q111" t="s">
        <v>161</v>
      </c>
      <c r="R111" t="s">
        <v>161</v>
      </c>
      <c r="S111" s="24">
        <v>4</v>
      </c>
    </row>
    <row r="112" spans="1:19" x14ac:dyDescent="0.25">
      <c r="A112">
        <v>111</v>
      </c>
      <c r="B112" t="s">
        <v>4331</v>
      </c>
      <c r="C112" t="s">
        <v>4327</v>
      </c>
      <c r="D112">
        <v>1979</v>
      </c>
      <c r="E112" t="s">
        <v>4332</v>
      </c>
      <c r="F112" t="s">
        <v>4333</v>
      </c>
      <c r="G112" t="s">
        <v>85</v>
      </c>
      <c r="H112" t="s">
        <v>4289</v>
      </c>
      <c r="I112" t="b">
        <v>1</v>
      </c>
      <c r="J112">
        <f t="shared" si="4"/>
        <v>0</v>
      </c>
      <c r="K112" cm="1">
        <f t="array" ref="K112">IFERROR(INDEX(impact_factors!$C$1:$C$3000,MATCH(TRUE,ISNUMBER(SEARCH(H112,impact_factors!$B$1:$B$3000)),0)),IF(H112="XX",0,"X"))</f>
        <v>1.02</v>
      </c>
      <c r="L112">
        <v>251</v>
      </c>
      <c r="M112" t="s">
        <v>85</v>
      </c>
      <c r="N112" t="s">
        <v>85</v>
      </c>
      <c r="O112" t="s">
        <v>85</v>
      </c>
      <c r="P112" t="s">
        <v>161</v>
      </c>
      <c r="Q112" t="s">
        <v>161</v>
      </c>
      <c r="R112" t="s">
        <v>161</v>
      </c>
      <c r="S112" s="24">
        <v>3</v>
      </c>
    </row>
    <row r="113" spans="1:19" x14ac:dyDescent="0.25">
      <c r="A113">
        <v>112</v>
      </c>
      <c r="B113" t="s">
        <v>4334</v>
      </c>
      <c r="C113" t="s">
        <v>4335</v>
      </c>
      <c r="D113">
        <v>1997</v>
      </c>
      <c r="E113" t="s">
        <v>4336</v>
      </c>
      <c r="F113" t="s">
        <v>4337</v>
      </c>
      <c r="G113" t="s">
        <v>85</v>
      </c>
      <c r="H113" t="s">
        <v>4338</v>
      </c>
      <c r="I113" t="b">
        <v>1</v>
      </c>
      <c r="J113">
        <f t="shared" si="4"/>
        <v>18</v>
      </c>
      <c r="K113" cm="1">
        <f t="array" ref="K113">IFERROR(INDEX(impact_factors!$C$1:$C$3000,MATCH(TRUE,ISNUMBER(SEARCH(H113,impact_factors!$B$1:$B$3000)),0)),IF(H113="XX",0,"X"))</f>
        <v>2.4889999999999999</v>
      </c>
      <c r="L113">
        <v>9699</v>
      </c>
      <c r="M113" t="s">
        <v>85</v>
      </c>
      <c r="N113" t="s">
        <v>85</v>
      </c>
      <c r="O113" t="s">
        <v>85</v>
      </c>
      <c r="P113" t="s">
        <v>161</v>
      </c>
      <c r="Q113" t="s">
        <v>161</v>
      </c>
      <c r="R113" t="s">
        <v>161</v>
      </c>
      <c r="S113" s="24">
        <v>4</v>
      </c>
    </row>
    <row r="114" spans="1:19" x14ac:dyDescent="0.25">
      <c r="A114">
        <v>113</v>
      </c>
      <c r="B114" t="s">
        <v>4339</v>
      </c>
      <c r="C114" t="s">
        <v>4340</v>
      </c>
      <c r="D114">
        <v>2014</v>
      </c>
      <c r="E114" t="s">
        <v>4341</v>
      </c>
      <c r="F114" t="s">
        <v>4342</v>
      </c>
      <c r="G114" t="s">
        <v>85</v>
      </c>
      <c r="H114" t="s">
        <v>4094</v>
      </c>
      <c r="I114" t="b">
        <v>1</v>
      </c>
      <c r="J114">
        <f t="shared" si="4"/>
        <v>35</v>
      </c>
      <c r="K114" cm="1">
        <f t="array" ref="K114">IFERROR(INDEX(impact_factors!$C$1:$C$3000,MATCH(TRUE,ISNUMBER(SEARCH(H114,impact_factors!$B$1:$B$3000)),0)),IF(H114="XX",0,"X"))</f>
        <v>3.879</v>
      </c>
      <c r="L114">
        <v>264</v>
      </c>
      <c r="M114" t="s">
        <v>85</v>
      </c>
      <c r="N114" t="s">
        <v>85</v>
      </c>
      <c r="O114" t="s">
        <v>85</v>
      </c>
      <c r="P114" t="s">
        <v>161</v>
      </c>
      <c r="Q114" t="s">
        <v>161</v>
      </c>
      <c r="R114" t="s">
        <v>161</v>
      </c>
      <c r="S114" s="24">
        <v>4</v>
      </c>
    </row>
    <row r="115" spans="1:19" x14ac:dyDescent="0.25">
      <c r="A115">
        <v>114</v>
      </c>
      <c r="B115" t="s">
        <v>4343</v>
      </c>
      <c r="C115" t="s">
        <v>4344</v>
      </c>
      <c r="D115">
        <v>2001</v>
      </c>
      <c r="E115" t="s">
        <v>4345</v>
      </c>
      <c r="F115" t="s">
        <v>4346</v>
      </c>
      <c r="G115" t="s">
        <v>85</v>
      </c>
      <c r="H115" t="s">
        <v>3873</v>
      </c>
      <c r="I115" t="b">
        <v>1</v>
      </c>
      <c r="J115">
        <f t="shared" si="4"/>
        <v>22</v>
      </c>
      <c r="K115" cm="1">
        <f t="array" ref="K115">IFERROR(INDEX(impact_factors!$C$1:$C$3000,MATCH(TRUE,ISNUMBER(SEARCH(H115,impact_factors!$B$1:$B$3000)),0)),IF(H115="XX",0,"X"))</f>
        <v>3.0070000000000001</v>
      </c>
      <c r="L115">
        <v>261</v>
      </c>
      <c r="M115" t="s">
        <v>85</v>
      </c>
      <c r="N115" t="s">
        <v>85</v>
      </c>
      <c r="O115" t="s">
        <v>85</v>
      </c>
      <c r="P115" t="s">
        <v>161</v>
      </c>
      <c r="Q115" t="s">
        <v>161</v>
      </c>
      <c r="R115" t="s">
        <v>161</v>
      </c>
      <c r="S115" s="24">
        <v>1</v>
      </c>
    </row>
    <row r="116" spans="1:19" x14ac:dyDescent="0.25">
      <c r="A116">
        <v>115</v>
      </c>
      <c r="B116" t="s">
        <v>4347</v>
      </c>
      <c r="C116" t="s">
        <v>4348</v>
      </c>
      <c r="D116">
        <v>1999</v>
      </c>
      <c r="E116" t="s">
        <v>4349</v>
      </c>
      <c r="F116" t="s">
        <v>4350</v>
      </c>
      <c r="G116" t="s">
        <v>85</v>
      </c>
      <c r="H116" t="s">
        <v>4338</v>
      </c>
      <c r="I116" t="b">
        <v>1</v>
      </c>
      <c r="J116">
        <f t="shared" ref="J116" si="5">D116-MIN($D:$D)</f>
        <v>20</v>
      </c>
      <c r="K116" cm="1">
        <f t="array" ref="K116">IFERROR(INDEX(impact_factors!$C$1:$C$3000,MATCH(TRUE,ISNUMBER(SEARCH(H116,impact_factors!$B$1:$B$3000)),0)),IF(H116="XX",0,"X"))</f>
        <v>2.4889999999999999</v>
      </c>
      <c r="L116">
        <v>423</v>
      </c>
      <c r="M116" t="s">
        <v>85</v>
      </c>
      <c r="N116" t="s">
        <v>85</v>
      </c>
      <c r="O116" t="s">
        <v>85</v>
      </c>
      <c r="P116" t="s">
        <v>161</v>
      </c>
      <c r="Q116" t="s">
        <v>161</v>
      </c>
      <c r="R116" t="s">
        <v>161</v>
      </c>
      <c r="S116" s="24">
        <v>2</v>
      </c>
    </row>
  </sheetData>
  <conditionalFormatting sqref="F1:F53 F55">
    <cfRule type="containsBlanks" dxfId="603" priority="610">
      <formula>LEN(TRIM(F1))=0</formula>
    </cfRule>
  </conditionalFormatting>
  <conditionalFormatting sqref="P2:R53 P55:R55">
    <cfRule type="containsText" dxfId="602" priority="607" operator="containsText" text="PRIMARY STUDY">
      <formula>NOT(ISERROR(SEARCH("PRIMARY STUDY",P2)))</formula>
    </cfRule>
    <cfRule type="notContainsText" dxfId="601" priority="608" operator="notContains" text="YES">
      <formula>ISERROR(SEARCH("YES",P2))</formula>
    </cfRule>
    <cfRule type="containsText" dxfId="600" priority="609" operator="containsText" text="YES">
      <formula>NOT(ISERROR(SEARCH("YES",P2)))</formula>
    </cfRule>
  </conditionalFormatting>
  <conditionalFormatting sqref="S2:S53 S55">
    <cfRule type="containsBlanks" dxfId="599" priority="611">
      <formula>LEN(TRIM(S2))=0</formula>
    </cfRule>
  </conditionalFormatting>
  <conditionalFormatting sqref="S2:S53 S55">
    <cfRule type="cellIs" dxfId="598" priority="605" operator="between">
      <formula>1</formula>
      <formula>4</formula>
    </cfRule>
    <cfRule type="containsText" dxfId="597" priority="606" operator="containsText" text="X">
      <formula>NOT(ISERROR(SEARCH("X",S2)))</formula>
    </cfRule>
  </conditionalFormatting>
  <conditionalFormatting sqref="F56">
    <cfRule type="containsBlanks" dxfId="596" priority="602">
      <formula>LEN(TRIM(F56))=0</formula>
    </cfRule>
  </conditionalFormatting>
  <conditionalFormatting sqref="P56:R56">
    <cfRule type="containsText" dxfId="595" priority="599" operator="containsText" text="PRIMARY STUDY">
      <formula>NOT(ISERROR(SEARCH("PRIMARY STUDY",P56)))</formula>
    </cfRule>
    <cfRule type="notContainsText" dxfId="594" priority="600" operator="notContains" text="YES">
      <formula>ISERROR(SEARCH("YES",P56))</formula>
    </cfRule>
    <cfRule type="containsText" dxfId="593" priority="601" operator="containsText" text="YES">
      <formula>NOT(ISERROR(SEARCH("YES",P56)))</formula>
    </cfRule>
  </conditionalFormatting>
  <conditionalFormatting sqref="B56">
    <cfRule type="duplicateValues" dxfId="592" priority="596"/>
  </conditionalFormatting>
  <conditionalFormatting sqref="S56">
    <cfRule type="containsBlanks" dxfId="591" priority="603">
      <formula>LEN(TRIM(S56))=0</formula>
    </cfRule>
  </conditionalFormatting>
  <conditionalFormatting sqref="S56">
    <cfRule type="cellIs" dxfId="590" priority="597" operator="between">
      <formula>1</formula>
      <formula>4</formula>
    </cfRule>
    <cfRule type="containsText" dxfId="589" priority="598" operator="containsText" text="X">
      <formula>NOT(ISERROR(SEARCH("X",S56)))</formula>
    </cfRule>
  </conditionalFormatting>
  <conditionalFormatting sqref="F57">
    <cfRule type="containsBlanks" dxfId="588" priority="594">
      <formula>LEN(TRIM(F57))=0</formula>
    </cfRule>
  </conditionalFormatting>
  <conditionalFormatting sqref="P57:R57">
    <cfRule type="containsText" dxfId="587" priority="591" operator="containsText" text="PRIMARY STUDY">
      <formula>NOT(ISERROR(SEARCH("PRIMARY STUDY",P57)))</formula>
    </cfRule>
    <cfRule type="notContainsText" dxfId="586" priority="592" operator="notContains" text="YES">
      <formula>ISERROR(SEARCH("YES",P57))</formula>
    </cfRule>
    <cfRule type="containsText" dxfId="585" priority="593" operator="containsText" text="YES">
      <formula>NOT(ISERROR(SEARCH("YES",P57)))</formula>
    </cfRule>
  </conditionalFormatting>
  <conditionalFormatting sqref="B57">
    <cfRule type="duplicateValues" dxfId="584" priority="588"/>
  </conditionalFormatting>
  <conditionalFormatting sqref="S57">
    <cfRule type="containsBlanks" dxfId="583" priority="595">
      <formula>LEN(TRIM(S57))=0</formula>
    </cfRule>
  </conditionalFormatting>
  <conditionalFormatting sqref="S57">
    <cfRule type="cellIs" dxfId="582" priority="589" operator="between">
      <formula>1</formula>
      <formula>4</formula>
    </cfRule>
    <cfRule type="containsText" dxfId="581" priority="590" operator="containsText" text="X">
      <formula>NOT(ISERROR(SEARCH("X",S57)))</formula>
    </cfRule>
  </conditionalFormatting>
  <conditionalFormatting sqref="F58">
    <cfRule type="containsBlanks" dxfId="580" priority="587">
      <formula>LEN(TRIM(F58))=0</formula>
    </cfRule>
  </conditionalFormatting>
  <conditionalFormatting sqref="B58">
    <cfRule type="duplicateValues" dxfId="579" priority="586"/>
  </conditionalFormatting>
  <conditionalFormatting sqref="P58:R58">
    <cfRule type="containsText" dxfId="578" priority="582" operator="containsText" text="PRIMARY STUDY">
      <formula>NOT(ISERROR(SEARCH("PRIMARY STUDY",P58)))</formula>
    </cfRule>
    <cfRule type="notContainsText" dxfId="577" priority="583" operator="notContains" text="YES">
      <formula>ISERROR(SEARCH("YES",P58))</formula>
    </cfRule>
    <cfRule type="containsText" dxfId="576" priority="584" operator="containsText" text="YES">
      <formula>NOT(ISERROR(SEARCH("YES",P58)))</formula>
    </cfRule>
  </conditionalFormatting>
  <conditionalFormatting sqref="S58">
    <cfRule type="containsBlanks" dxfId="575" priority="585">
      <formula>LEN(TRIM(S58))=0</formula>
    </cfRule>
  </conditionalFormatting>
  <conditionalFormatting sqref="S58">
    <cfRule type="cellIs" dxfId="574" priority="580" operator="between">
      <formula>1</formula>
      <formula>4</formula>
    </cfRule>
    <cfRule type="containsText" dxfId="573" priority="581" operator="containsText" text="X">
      <formula>NOT(ISERROR(SEARCH("X",S58)))</formula>
    </cfRule>
  </conditionalFormatting>
  <conditionalFormatting sqref="F59">
    <cfRule type="containsBlanks" dxfId="572" priority="579">
      <formula>LEN(TRIM(F59))=0</formula>
    </cfRule>
  </conditionalFormatting>
  <conditionalFormatting sqref="B59">
    <cfRule type="duplicateValues" dxfId="571" priority="578"/>
  </conditionalFormatting>
  <conditionalFormatting sqref="P59:R59">
    <cfRule type="containsText" dxfId="570" priority="574" operator="containsText" text="PRIMARY STUDY">
      <formula>NOT(ISERROR(SEARCH("PRIMARY STUDY",P59)))</formula>
    </cfRule>
    <cfRule type="notContainsText" dxfId="569" priority="575" operator="notContains" text="YES">
      <formula>ISERROR(SEARCH("YES",P59))</formula>
    </cfRule>
    <cfRule type="containsText" dxfId="568" priority="576" operator="containsText" text="YES">
      <formula>NOT(ISERROR(SEARCH("YES",P59)))</formula>
    </cfRule>
  </conditionalFormatting>
  <conditionalFormatting sqref="S59">
    <cfRule type="containsBlanks" dxfId="567" priority="577">
      <formula>LEN(TRIM(S59))=0</formula>
    </cfRule>
  </conditionalFormatting>
  <conditionalFormatting sqref="S59">
    <cfRule type="cellIs" dxfId="566" priority="572" operator="between">
      <formula>1</formula>
      <formula>4</formula>
    </cfRule>
    <cfRule type="containsText" dxfId="565" priority="573" operator="containsText" text="X">
      <formula>NOT(ISERROR(SEARCH("X",S59)))</formula>
    </cfRule>
  </conditionalFormatting>
  <conditionalFormatting sqref="F60">
    <cfRule type="containsBlanks" dxfId="564" priority="571">
      <formula>LEN(TRIM(F60))=0</formula>
    </cfRule>
  </conditionalFormatting>
  <conditionalFormatting sqref="B60">
    <cfRule type="duplicateValues" dxfId="563" priority="570"/>
  </conditionalFormatting>
  <conditionalFormatting sqref="P60:R60">
    <cfRule type="containsText" dxfId="562" priority="566" operator="containsText" text="PRIMARY STUDY">
      <formula>NOT(ISERROR(SEARCH("PRIMARY STUDY",P60)))</formula>
    </cfRule>
    <cfRule type="notContainsText" dxfId="561" priority="567" operator="notContains" text="YES">
      <formula>ISERROR(SEARCH("YES",P60))</formula>
    </cfRule>
    <cfRule type="containsText" dxfId="560" priority="568" operator="containsText" text="YES">
      <formula>NOT(ISERROR(SEARCH("YES",P60)))</formula>
    </cfRule>
  </conditionalFormatting>
  <conditionalFormatting sqref="S60">
    <cfRule type="containsBlanks" dxfId="559" priority="569">
      <formula>LEN(TRIM(S60))=0</formula>
    </cfRule>
  </conditionalFormatting>
  <conditionalFormatting sqref="S60">
    <cfRule type="cellIs" dxfId="558" priority="564" operator="between">
      <formula>1</formula>
      <formula>4</formula>
    </cfRule>
    <cfRule type="containsText" dxfId="557" priority="565" operator="containsText" text="X">
      <formula>NOT(ISERROR(SEARCH("X",S60)))</formula>
    </cfRule>
  </conditionalFormatting>
  <conditionalFormatting sqref="F61">
    <cfRule type="containsBlanks" dxfId="556" priority="563">
      <formula>LEN(TRIM(F61))=0</formula>
    </cfRule>
  </conditionalFormatting>
  <conditionalFormatting sqref="B61">
    <cfRule type="duplicateValues" dxfId="555" priority="562"/>
  </conditionalFormatting>
  <conditionalFormatting sqref="P61:R61">
    <cfRule type="containsText" dxfId="554" priority="558" operator="containsText" text="PRIMARY STUDY">
      <formula>NOT(ISERROR(SEARCH("PRIMARY STUDY",P61)))</formula>
    </cfRule>
    <cfRule type="notContainsText" dxfId="553" priority="559" operator="notContains" text="YES">
      <formula>ISERROR(SEARCH("YES",P61))</formula>
    </cfRule>
    <cfRule type="containsText" dxfId="552" priority="560" operator="containsText" text="YES">
      <formula>NOT(ISERROR(SEARCH("YES",P61)))</formula>
    </cfRule>
  </conditionalFormatting>
  <conditionalFormatting sqref="S61">
    <cfRule type="containsBlanks" dxfId="551" priority="561">
      <formula>LEN(TRIM(S61))=0</formula>
    </cfRule>
  </conditionalFormatting>
  <conditionalFormatting sqref="S61">
    <cfRule type="cellIs" dxfId="550" priority="556" operator="between">
      <formula>1</formula>
      <formula>4</formula>
    </cfRule>
    <cfRule type="containsText" dxfId="549" priority="557" operator="containsText" text="X">
      <formula>NOT(ISERROR(SEARCH("X",S61)))</formula>
    </cfRule>
  </conditionalFormatting>
  <conditionalFormatting sqref="B15:B53 B1:B13 B55">
    <cfRule type="duplicateValues" dxfId="548" priority="650"/>
  </conditionalFormatting>
  <conditionalFormatting sqref="F62">
    <cfRule type="containsBlanks" dxfId="547" priority="555">
      <formula>LEN(TRIM(F62))=0</formula>
    </cfRule>
  </conditionalFormatting>
  <conditionalFormatting sqref="B62">
    <cfRule type="duplicateValues" dxfId="546" priority="554"/>
  </conditionalFormatting>
  <conditionalFormatting sqref="P62:R62">
    <cfRule type="containsText" dxfId="545" priority="550" operator="containsText" text="PRIMARY STUDY">
      <formula>NOT(ISERROR(SEARCH("PRIMARY STUDY",P62)))</formula>
    </cfRule>
    <cfRule type="notContainsText" dxfId="544" priority="551" operator="notContains" text="YES">
      <formula>ISERROR(SEARCH("YES",P62))</formula>
    </cfRule>
    <cfRule type="containsText" dxfId="543" priority="552" operator="containsText" text="YES">
      <formula>NOT(ISERROR(SEARCH("YES",P62)))</formula>
    </cfRule>
  </conditionalFormatting>
  <conditionalFormatting sqref="S62">
    <cfRule type="containsBlanks" dxfId="542" priority="553">
      <formula>LEN(TRIM(S62))=0</formula>
    </cfRule>
  </conditionalFormatting>
  <conditionalFormatting sqref="S62">
    <cfRule type="cellIs" dxfId="541" priority="548" operator="between">
      <formula>1</formula>
      <formula>4</formula>
    </cfRule>
    <cfRule type="containsText" dxfId="540" priority="549" operator="containsText" text="X">
      <formula>NOT(ISERROR(SEARCH("X",S62)))</formula>
    </cfRule>
  </conditionalFormatting>
  <conditionalFormatting sqref="F63">
    <cfRule type="containsBlanks" dxfId="539" priority="547">
      <formula>LEN(TRIM(F63))=0</formula>
    </cfRule>
  </conditionalFormatting>
  <conditionalFormatting sqref="B63">
    <cfRule type="duplicateValues" dxfId="538" priority="546"/>
  </conditionalFormatting>
  <conditionalFormatting sqref="P63:R63">
    <cfRule type="containsText" dxfId="537" priority="542" operator="containsText" text="PRIMARY STUDY">
      <formula>NOT(ISERROR(SEARCH("PRIMARY STUDY",P63)))</formula>
    </cfRule>
    <cfRule type="notContainsText" dxfId="536" priority="543" operator="notContains" text="YES">
      <formula>ISERROR(SEARCH("YES",P63))</formula>
    </cfRule>
    <cfRule type="containsText" dxfId="535" priority="544" operator="containsText" text="YES">
      <formula>NOT(ISERROR(SEARCH("YES",P63)))</formula>
    </cfRule>
  </conditionalFormatting>
  <conditionalFormatting sqref="S63">
    <cfRule type="containsBlanks" dxfId="534" priority="545">
      <formula>LEN(TRIM(S63))=0</formula>
    </cfRule>
  </conditionalFormatting>
  <conditionalFormatting sqref="S63">
    <cfRule type="cellIs" dxfId="533" priority="540" operator="between">
      <formula>1</formula>
      <formula>4</formula>
    </cfRule>
    <cfRule type="containsText" dxfId="532" priority="541" operator="containsText" text="X">
      <formula>NOT(ISERROR(SEARCH("X",S63)))</formula>
    </cfRule>
  </conditionalFormatting>
  <conditionalFormatting sqref="F65">
    <cfRule type="containsBlanks" dxfId="531" priority="515">
      <formula>LEN(TRIM(F65))=0</formula>
    </cfRule>
  </conditionalFormatting>
  <conditionalFormatting sqref="F65">
    <cfRule type="containsBlanks" dxfId="530" priority="531">
      <formula>LEN(TRIM(F65))=0</formula>
    </cfRule>
  </conditionalFormatting>
  <conditionalFormatting sqref="B65">
    <cfRule type="duplicateValues" dxfId="529" priority="530"/>
  </conditionalFormatting>
  <conditionalFormatting sqref="P65:R65">
    <cfRule type="containsText" dxfId="528" priority="526" operator="containsText" text="PRIMARY STUDY">
      <formula>NOT(ISERROR(SEARCH("PRIMARY STUDY",P65)))</formula>
    </cfRule>
    <cfRule type="notContainsText" dxfId="527" priority="527" operator="notContains" text="YES">
      <formula>ISERROR(SEARCH("YES",P65))</formula>
    </cfRule>
    <cfRule type="containsText" dxfId="526" priority="528" operator="containsText" text="YES">
      <formula>NOT(ISERROR(SEARCH("YES",P65)))</formula>
    </cfRule>
  </conditionalFormatting>
  <conditionalFormatting sqref="S65">
    <cfRule type="containsBlanks" dxfId="525" priority="529">
      <formula>LEN(TRIM(S65))=0</formula>
    </cfRule>
  </conditionalFormatting>
  <conditionalFormatting sqref="S65">
    <cfRule type="cellIs" dxfId="524" priority="524" operator="between">
      <formula>1</formula>
      <formula>4</formula>
    </cfRule>
    <cfRule type="containsText" dxfId="523" priority="525" operator="containsText" text="X">
      <formula>NOT(ISERROR(SEARCH("X",S65)))</formula>
    </cfRule>
  </conditionalFormatting>
  <conditionalFormatting sqref="F66">
    <cfRule type="containsBlanks" dxfId="522" priority="523">
      <formula>LEN(TRIM(F66))=0</formula>
    </cfRule>
  </conditionalFormatting>
  <conditionalFormatting sqref="B66">
    <cfRule type="duplicateValues" dxfId="521" priority="522"/>
  </conditionalFormatting>
  <conditionalFormatting sqref="P66:R66">
    <cfRule type="containsText" dxfId="520" priority="518" operator="containsText" text="PRIMARY STUDY">
      <formula>NOT(ISERROR(SEARCH("PRIMARY STUDY",P66)))</formula>
    </cfRule>
    <cfRule type="notContainsText" dxfId="519" priority="519" operator="notContains" text="YES">
      <formula>ISERROR(SEARCH("YES",P66))</formula>
    </cfRule>
    <cfRule type="containsText" dxfId="518" priority="520" operator="containsText" text="YES">
      <formula>NOT(ISERROR(SEARCH("YES",P66)))</formula>
    </cfRule>
  </conditionalFormatting>
  <conditionalFormatting sqref="S66">
    <cfRule type="containsBlanks" dxfId="517" priority="521">
      <formula>LEN(TRIM(S66))=0</formula>
    </cfRule>
  </conditionalFormatting>
  <conditionalFormatting sqref="S66">
    <cfRule type="cellIs" dxfId="516" priority="516" operator="between">
      <formula>1</formula>
      <formula>4</formula>
    </cfRule>
    <cfRule type="containsText" dxfId="515" priority="517" operator="containsText" text="X">
      <formula>NOT(ISERROR(SEARCH("X",S66)))</formula>
    </cfRule>
  </conditionalFormatting>
  <conditionalFormatting sqref="B65">
    <cfRule type="duplicateValues" dxfId="514" priority="514"/>
  </conditionalFormatting>
  <conditionalFormatting sqref="F66">
    <cfRule type="containsBlanks" dxfId="513" priority="513">
      <formula>LEN(TRIM(F66))=0</formula>
    </cfRule>
  </conditionalFormatting>
  <conditionalFormatting sqref="B66">
    <cfRule type="duplicateValues" dxfId="512" priority="512"/>
  </conditionalFormatting>
  <conditionalFormatting sqref="F67">
    <cfRule type="containsBlanks" dxfId="511" priority="511">
      <formula>LEN(TRIM(F67))=0</formula>
    </cfRule>
  </conditionalFormatting>
  <conditionalFormatting sqref="B67">
    <cfRule type="duplicateValues" dxfId="510" priority="510"/>
  </conditionalFormatting>
  <conditionalFormatting sqref="P65:R65">
    <cfRule type="containsText" dxfId="509" priority="506" operator="containsText" text="PRIMARY STUDY">
      <formula>NOT(ISERROR(SEARCH("PRIMARY STUDY",P65)))</formula>
    </cfRule>
    <cfRule type="notContainsText" dxfId="508" priority="507" operator="notContains" text="YES">
      <formula>ISERROR(SEARCH("YES",P65))</formula>
    </cfRule>
    <cfRule type="containsText" dxfId="507" priority="508" operator="containsText" text="YES">
      <formula>NOT(ISERROR(SEARCH("YES",P65)))</formula>
    </cfRule>
  </conditionalFormatting>
  <conditionalFormatting sqref="S65">
    <cfRule type="containsBlanks" dxfId="506" priority="509">
      <formula>LEN(TRIM(S65))=0</formula>
    </cfRule>
  </conditionalFormatting>
  <conditionalFormatting sqref="S65">
    <cfRule type="cellIs" dxfId="505" priority="504" operator="between">
      <formula>1</formula>
      <formula>4</formula>
    </cfRule>
    <cfRule type="containsText" dxfId="504" priority="505" operator="containsText" text="X">
      <formula>NOT(ISERROR(SEARCH("X",S65)))</formula>
    </cfRule>
  </conditionalFormatting>
  <conditionalFormatting sqref="P66:R66">
    <cfRule type="containsText" dxfId="503" priority="500" operator="containsText" text="PRIMARY STUDY">
      <formula>NOT(ISERROR(SEARCH("PRIMARY STUDY",P66)))</formula>
    </cfRule>
    <cfRule type="notContainsText" dxfId="502" priority="501" operator="notContains" text="YES">
      <formula>ISERROR(SEARCH("YES",P66))</formula>
    </cfRule>
    <cfRule type="containsText" dxfId="501" priority="502" operator="containsText" text="YES">
      <formula>NOT(ISERROR(SEARCH("YES",P66)))</formula>
    </cfRule>
  </conditionalFormatting>
  <conditionalFormatting sqref="S66">
    <cfRule type="containsBlanks" dxfId="500" priority="503">
      <formula>LEN(TRIM(S66))=0</formula>
    </cfRule>
  </conditionalFormatting>
  <conditionalFormatting sqref="S66">
    <cfRule type="cellIs" dxfId="499" priority="498" operator="between">
      <formula>1</formula>
      <formula>4</formula>
    </cfRule>
    <cfRule type="containsText" dxfId="498" priority="499" operator="containsText" text="X">
      <formula>NOT(ISERROR(SEARCH("X",S66)))</formula>
    </cfRule>
  </conditionalFormatting>
  <conditionalFormatting sqref="P67:R67">
    <cfRule type="containsText" dxfId="497" priority="494" operator="containsText" text="PRIMARY STUDY">
      <formula>NOT(ISERROR(SEARCH("PRIMARY STUDY",P67)))</formula>
    </cfRule>
    <cfRule type="notContainsText" dxfId="496" priority="495" operator="notContains" text="YES">
      <formula>ISERROR(SEARCH("YES",P67))</formula>
    </cfRule>
    <cfRule type="containsText" dxfId="495" priority="496" operator="containsText" text="YES">
      <formula>NOT(ISERROR(SEARCH("YES",P67)))</formula>
    </cfRule>
  </conditionalFormatting>
  <conditionalFormatting sqref="S67">
    <cfRule type="containsBlanks" dxfId="494" priority="497">
      <formula>LEN(TRIM(S67))=0</formula>
    </cfRule>
  </conditionalFormatting>
  <conditionalFormatting sqref="S67">
    <cfRule type="cellIs" dxfId="493" priority="492" operator="between">
      <formula>1</formula>
      <formula>4</formula>
    </cfRule>
    <cfRule type="containsText" dxfId="492" priority="493" operator="containsText" text="X">
      <formula>NOT(ISERROR(SEARCH("X",S67)))</formula>
    </cfRule>
  </conditionalFormatting>
  <conditionalFormatting sqref="F64">
    <cfRule type="containsBlanks" dxfId="491" priority="491">
      <formula>LEN(TRIM(F64))=0</formula>
    </cfRule>
  </conditionalFormatting>
  <conditionalFormatting sqref="B64">
    <cfRule type="duplicateValues" dxfId="490" priority="490"/>
  </conditionalFormatting>
  <conditionalFormatting sqref="P64:R64">
    <cfRule type="containsText" dxfId="489" priority="486" operator="containsText" text="PRIMARY STUDY">
      <formula>NOT(ISERROR(SEARCH("PRIMARY STUDY",P64)))</formula>
    </cfRule>
    <cfRule type="notContainsText" dxfId="488" priority="487" operator="notContains" text="YES">
      <formula>ISERROR(SEARCH("YES",P64))</formula>
    </cfRule>
    <cfRule type="containsText" dxfId="487" priority="488" operator="containsText" text="YES">
      <formula>NOT(ISERROR(SEARCH("YES",P64)))</formula>
    </cfRule>
  </conditionalFormatting>
  <conditionalFormatting sqref="S64">
    <cfRule type="containsBlanks" dxfId="486" priority="489">
      <formula>LEN(TRIM(S64))=0</formula>
    </cfRule>
  </conditionalFormatting>
  <conditionalFormatting sqref="S64">
    <cfRule type="cellIs" dxfId="485" priority="484" operator="between">
      <formula>1</formula>
      <formula>4</formula>
    </cfRule>
    <cfRule type="containsText" dxfId="484" priority="485" operator="containsText" text="X">
      <formula>NOT(ISERROR(SEARCH("X",S64)))</formula>
    </cfRule>
  </conditionalFormatting>
  <conditionalFormatting sqref="F68">
    <cfRule type="containsBlanks" dxfId="483" priority="483">
      <formula>LEN(TRIM(F68))=0</formula>
    </cfRule>
  </conditionalFormatting>
  <conditionalFormatting sqref="B68">
    <cfRule type="duplicateValues" dxfId="482" priority="482"/>
  </conditionalFormatting>
  <conditionalFormatting sqref="P68:R68">
    <cfRule type="containsText" dxfId="481" priority="478" operator="containsText" text="PRIMARY STUDY">
      <formula>NOT(ISERROR(SEARCH("PRIMARY STUDY",P68)))</formula>
    </cfRule>
    <cfRule type="notContainsText" dxfId="480" priority="479" operator="notContains" text="YES">
      <formula>ISERROR(SEARCH("YES",P68))</formula>
    </cfRule>
    <cfRule type="containsText" dxfId="479" priority="480" operator="containsText" text="YES">
      <formula>NOT(ISERROR(SEARCH("YES",P68)))</formula>
    </cfRule>
  </conditionalFormatting>
  <conditionalFormatting sqref="S68">
    <cfRule type="containsBlanks" dxfId="478" priority="481">
      <formula>LEN(TRIM(S68))=0</formula>
    </cfRule>
  </conditionalFormatting>
  <conditionalFormatting sqref="S68">
    <cfRule type="cellIs" dxfId="477" priority="476" operator="between">
      <formula>1</formula>
      <formula>4</formula>
    </cfRule>
    <cfRule type="containsText" dxfId="476" priority="477" operator="containsText" text="X">
      <formula>NOT(ISERROR(SEARCH("X",S68)))</formula>
    </cfRule>
  </conditionalFormatting>
  <conditionalFormatting sqref="F69">
    <cfRule type="containsBlanks" dxfId="475" priority="475">
      <formula>LEN(TRIM(F69))=0</formula>
    </cfRule>
  </conditionalFormatting>
  <conditionalFormatting sqref="B69">
    <cfRule type="duplicateValues" dxfId="474" priority="474"/>
  </conditionalFormatting>
  <conditionalFormatting sqref="P69:R69">
    <cfRule type="containsText" dxfId="473" priority="470" operator="containsText" text="PRIMARY STUDY">
      <formula>NOT(ISERROR(SEARCH("PRIMARY STUDY",P69)))</formula>
    </cfRule>
    <cfRule type="notContainsText" dxfId="472" priority="471" operator="notContains" text="YES">
      <formula>ISERROR(SEARCH("YES",P69))</formula>
    </cfRule>
    <cfRule type="containsText" dxfId="471" priority="472" operator="containsText" text="YES">
      <formula>NOT(ISERROR(SEARCH("YES",P69)))</formula>
    </cfRule>
  </conditionalFormatting>
  <conditionalFormatting sqref="S69">
    <cfRule type="containsBlanks" dxfId="470" priority="473">
      <formula>LEN(TRIM(S69))=0</formula>
    </cfRule>
  </conditionalFormatting>
  <conditionalFormatting sqref="S69">
    <cfRule type="cellIs" dxfId="469" priority="468" operator="between">
      <formula>1</formula>
      <formula>4</formula>
    </cfRule>
    <cfRule type="containsText" dxfId="468" priority="469" operator="containsText" text="X">
      <formula>NOT(ISERROR(SEARCH("X",S69)))</formula>
    </cfRule>
  </conditionalFormatting>
  <conditionalFormatting sqref="P70:R70">
    <cfRule type="containsText" dxfId="467" priority="464" operator="containsText" text="PRIMARY STUDY">
      <formula>NOT(ISERROR(SEARCH("PRIMARY STUDY",P70)))</formula>
    </cfRule>
    <cfRule type="notContainsText" dxfId="466" priority="465" operator="notContains" text="YES">
      <formula>ISERROR(SEARCH("YES",P70))</formula>
    </cfRule>
    <cfRule type="containsText" dxfId="465" priority="466" operator="containsText" text="YES">
      <formula>NOT(ISERROR(SEARCH("YES",P70)))</formula>
    </cfRule>
  </conditionalFormatting>
  <conditionalFormatting sqref="S70">
    <cfRule type="containsBlanks" dxfId="464" priority="467">
      <formula>LEN(TRIM(S70))=0</formula>
    </cfRule>
  </conditionalFormatting>
  <conditionalFormatting sqref="S70">
    <cfRule type="cellIs" dxfId="463" priority="462" operator="between">
      <formula>1</formula>
      <formula>4</formula>
    </cfRule>
    <cfRule type="containsText" dxfId="462" priority="463" operator="containsText" text="X">
      <formula>NOT(ISERROR(SEARCH("X",S70)))</formula>
    </cfRule>
  </conditionalFormatting>
  <conditionalFormatting sqref="F70">
    <cfRule type="containsBlanks" dxfId="461" priority="461">
      <formula>LEN(TRIM(F70))=0</formula>
    </cfRule>
  </conditionalFormatting>
  <conditionalFormatting sqref="B70">
    <cfRule type="duplicateValues" dxfId="460" priority="460"/>
  </conditionalFormatting>
  <conditionalFormatting sqref="P54:R54">
    <cfRule type="containsText" dxfId="459" priority="454" operator="containsText" text="PRIMARY STUDY">
      <formula>NOT(ISERROR(SEARCH("PRIMARY STUDY",P54)))</formula>
    </cfRule>
    <cfRule type="notContainsText" dxfId="458" priority="455" operator="notContains" text="YES">
      <formula>ISERROR(SEARCH("YES",P54))</formula>
    </cfRule>
    <cfRule type="containsText" dxfId="457" priority="456" operator="containsText" text="YES">
      <formula>NOT(ISERROR(SEARCH("YES",P54)))</formula>
    </cfRule>
  </conditionalFormatting>
  <conditionalFormatting sqref="S54">
    <cfRule type="containsBlanks" dxfId="456" priority="457">
      <formula>LEN(TRIM(S54))=0</formula>
    </cfRule>
  </conditionalFormatting>
  <conditionalFormatting sqref="S54">
    <cfRule type="cellIs" dxfId="455" priority="452" operator="between">
      <formula>1</formula>
      <formula>4</formula>
    </cfRule>
    <cfRule type="containsText" dxfId="454" priority="453" operator="containsText" text="X">
      <formula>NOT(ISERROR(SEARCH("X",S54)))</formula>
    </cfRule>
  </conditionalFormatting>
  <conditionalFormatting sqref="F54">
    <cfRule type="containsBlanks" dxfId="453" priority="451">
      <formula>LEN(TRIM(F54))=0</formula>
    </cfRule>
  </conditionalFormatting>
  <conditionalFormatting sqref="B54">
    <cfRule type="duplicateValues" dxfId="452" priority="450"/>
  </conditionalFormatting>
  <conditionalFormatting sqref="F71">
    <cfRule type="containsBlanks" dxfId="451" priority="449">
      <formula>LEN(TRIM(F71))=0</formula>
    </cfRule>
  </conditionalFormatting>
  <conditionalFormatting sqref="B71">
    <cfRule type="duplicateValues" dxfId="450" priority="448"/>
  </conditionalFormatting>
  <conditionalFormatting sqref="P71:R71">
    <cfRule type="containsText" dxfId="449" priority="444" operator="containsText" text="PRIMARY STUDY">
      <formula>NOT(ISERROR(SEARCH("PRIMARY STUDY",P71)))</formula>
    </cfRule>
    <cfRule type="notContainsText" dxfId="448" priority="445" operator="notContains" text="YES">
      <formula>ISERROR(SEARCH("YES",P71))</formula>
    </cfRule>
    <cfRule type="containsText" dxfId="447" priority="446" operator="containsText" text="YES">
      <formula>NOT(ISERROR(SEARCH("YES",P71)))</formula>
    </cfRule>
  </conditionalFormatting>
  <conditionalFormatting sqref="S71">
    <cfRule type="containsBlanks" dxfId="446" priority="447">
      <formula>LEN(TRIM(S71))=0</formula>
    </cfRule>
  </conditionalFormatting>
  <conditionalFormatting sqref="S71">
    <cfRule type="cellIs" dxfId="445" priority="442" operator="between">
      <formula>1</formula>
      <formula>4</formula>
    </cfRule>
    <cfRule type="containsText" dxfId="444" priority="443" operator="containsText" text="X">
      <formula>NOT(ISERROR(SEARCH("X",S71)))</formula>
    </cfRule>
  </conditionalFormatting>
  <conditionalFormatting sqref="F72">
    <cfRule type="containsBlanks" dxfId="443" priority="441">
      <formula>LEN(TRIM(F72))=0</formula>
    </cfRule>
  </conditionalFormatting>
  <conditionalFormatting sqref="B72">
    <cfRule type="duplicateValues" dxfId="442" priority="440"/>
  </conditionalFormatting>
  <conditionalFormatting sqref="P72:R72">
    <cfRule type="containsText" dxfId="441" priority="436" operator="containsText" text="PRIMARY STUDY">
      <formula>NOT(ISERROR(SEARCH("PRIMARY STUDY",P72)))</formula>
    </cfRule>
    <cfRule type="notContainsText" dxfId="440" priority="437" operator="notContains" text="YES">
      <formula>ISERROR(SEARCH("YES",P72))</formula>
    </cfRule>
    <cfRule type="containsText" dxfId="439" priority="438" operator="containsText" text="YES">
      <formula>NOT(ISERROR(SEARCH("YES",P72)))</formula>
    </cfRule>
  </conditionalFormatting>
  <conditionalFormatting sqref="S72">
    <cfRule type="containsBlanks" dxfId="438" priority="439">
      <formula>LEN(TRIM(S72))=0</formula>
    </cfRule>
  </conditionalFormatting>
  <conditionalFormatting sqref="S72">
    <cfRule type="cellIs" dxfId="437" priority="434" operator="between">
      <formula>1</formula>
      <formula>4</formula>
    </cfRule>
    <cfRule type="containsText" dxfId="436" priority="435" operator="containsText" text="X">
      <formula>NOT(ISERROR(SEARCH("X",S72)))</formula>
    </cfRule>
  </conditionalFormatting>
  <conditionalFormatting sqref="F73">
    <cfRule type="containsBlanks" dxfId="435" priority="433">
      <formula>LEN(TRIM(F73))=0</formula>
    </cfRule>
  </conditionalFormatting>
  <conditionalFormatting sqref="B73">
    <cfRule type="duplicateValues" dxfId="434" priority="432"/>
  </conditionalFormatting>
  <conditionalFormatting sqref="P73:R73">
    <cfRule type="containsText" dxfId="433" priority="428" operator="containsText" text="PRIMARY STUDY">
      <formula>NOT(ISERROR(SEARCH("PRIMARY STUDY",P73)))</formula>
    </cfRule>
    <cfRule type="notContainsText" dxfId="432" priority="429" operator="notContains" text="YES">
      <formula>ISERROR(SEARCH("YES",P73))</formula>
    </cfRule>
    <cfRule type="containsText" dxfId="431" priority="430" operator="containsText" text="YES">
      <formula>NOT(ISERROR(SEARCH("YES",P73)))</formula>
    </cfRule>
  </conditionalFormatting>
  <conditionalFormatting sqref="S73">
    <cfRule type="containsBlanks" dxfId="430" priority="431">
      <formula>LEN(TRIM(S73))=0</formula>
    </cfRule>
  </conditionalFormatting>
  <conditionalFormatting sqref="S73">
    <cfRule type="cellIs" dxfId="429" priority="426" operator="between">
      <formula>1</formula>
      <formula>4</formula>
    </cfRule>
    <cfRule type="containsText" dxfId="428" priority="427" operator="containsText" text="X">
      <formula>NOT(ISERROR(SEARCH("X",S73)))</formula>
    </cfRule>
  </conditionalFormatting>
  <conditionalFormatting sqref="F74">
    <cfRule type="containsBlanks" dxfId="427" priority="425">
      <formula>LEN(TRIM(F74))=0</formula>
    </cfRule>
  </conditionalFormatting>
  <conditionalFormatting sqref="B74">
    <cfRule type="duplicateValues" dxfId="426" priority="424"/>
  </conditionalFormatting>
  <conditionalFormatting sqref="P74:R74">
    <cfRule type="containsText" dxfId="425" priority="420" operator="containsText" text="PRIMARY STUDY">
      <formula>NOT(ISERROR(SEARCH("PRIMARY STUDY",P74)))</formula>
    </cfRule>
    <cfRule type="notContainsText" dxfId="424" priority="421" operator="notContains" text="YES">
      <formula>ISERROR(SEARCH("YES",P74))</formula>
    </cfRule>
    <cfRule type="containsText" dxfId="423" priority="422" operator="containsText" text="YES">
      <formula>NOT(ISERROR(SEARCH("YES",P74)))</formula>
    </cfRule>
  </conditionalFormatting>
  <conditionalFormatting sqref="S74">
    <cfRule type="containsBlanks" dxfId="422" priority="423">
      <formula>LEN(TRIM(S74))=0</formula>
    </cfRule>
  </conditionalFormatting>
  <conditionalFormatting sqref="S74">
    <cfRule type="cellIs" dxfId="421" priority="418" operator="between">
      <formula>1</formula>
      <formula>4</formula>
    </cfRule>
    <cfRule type="containsText" dxfId="420" priority="419" operator="containsText" text="X">
      <formula>NOT(ISERROR(SEARCH("X",S74)))</formula>
    </cfRule>
  </conditionalFormatting>
  <conditionalFormatting sqref="F75">
    <cfRule type="containsBlanks" dxfId="419" priority="417">
      <formula>LEN(TRIM(F75))=0</formula>
    </cfRule>
  </conditionalFormatting>
  <conditionalFormatting sqref="B75">
    <cfRule type="duplicateValues" dxfId="418" priority="416"/>
  </conditionalFormatting>
  <conditionalFormatting sqref="P75:R75">
    <cfRule type="containsText" dxfId="417" priority="412" operator="containsText" text="PRIMARY STUDY">
      <formula>NOT(ISERROR(SEARCH("PRIMARY STUDY",P75)))</formula>
    </cfRule>
    <cfRule type="notContainsText" dxfId="416" priority="413" operator="notContains" text="YES">
      <formula>ISERROR(SEARCH("YES",P75))</formula>
    </cfRule>
    <cfRule type="containsText" dxfId="415" priority="414" operator="containsText" text="YES">
      <formula>NOT(ISERROR(SEARCH("YES",P75)))</formula>
    </cfRule>
  </conditionalFormatting>
  <conditionalFormatting sqref="S75">
    <cfRule type="containsBlanks" dxfId="414" priority="415">
      <formula>LEN(TRIM(S75))=0</formula>
    </cfRule>
  </conditionalFormatting>
  <conditionalFormatting sqref="S75">
    <cfRule type="cellIs" dxfId="413" priority="410" operator="between">
      <formula>1</formula>
      <formula>4</formula>
    </cfRule>
    <cfRule type="containsText" dxfId="412" priority="411" operator="containsText" text="X">
      <formula>NOT(ISERROR(SEARCH("X",S75)))</formula>
    </cfRule>
  </conditionalFormatting>
  <conditionalFormatting sqref="B76">
    <cfRule type="duplicateValues" dxfId="411" priority="401"/>
  </conditionalFormatting>
  <conditionalFormatting sqref="F76">
    <cfRule type="containsBlanks" dxfId="410" priority="407">
      <formula>LEN(TRIM(F76))=0</formula>
    </cfRule>
  </conditionalFormatting>
  <conditionalFormatting sqref="P76:R76">
    <cfRule type="containsText" dxfId="409" priority="404" operator="containsText" text="PRIMARY STUDY">
      <formula>NOT(ISERROR(SEARCH("PRIMARY STUDY",P76)))</formula>
    </cfRule>
    <cfRule type="notContainsText" dxfId="408" priority="405" operator="notContains" text="YES">
      <formula>ISERROR(SEARCH("YES",P76))</formula>
    </cfRule>
    <cfRule type="containsText" dxfId="407" priority="406" operator="containsText" text="YES">
      <formula>NOT(ISERROR(SEARCH("YES",P76)))</formula>
    </cfRule>
  </conditionalFormatting>
  <conditionalFormatting sqref="S76">
    <cfRule type="containsBlanks" dxfId="406" priority="408">
      <formula>LEN(TRIM(S76))=0</formula>
    </cfRule>
  </conditionalFormatting>
  <conditionalFormatting sqref="S76">
    <cfRule type="cellIs" dxfId="405" priority="402" operator="between">
      <formula>1</formula>
      <formula>4</formula>
    </cfRule>
    <cfRule type="containsText" dxfId="404" priority="403" operator="containsText" text="X">
      <formula>NOT(ISERROR(SEARCH("X",S76)))</formula>
    </cfRule>
  </conditionalFormatting>
  <conditionalFormatting sqref="B77">
    <cfRule type="duplicateValues" dxfId="403" priority="393"/>
  </conditionalFormatting>
  <conditionalFormatting sqref="F77">
    <cfRule type="containsBlanks" dxfId="402" priority="399">
      <formula>LEN(TRIM(F77))=0</formula>
    </cfRule>
  </conditionalFormatting>
  <conditionalFormatting sqref="P77:R77">
    <cfRule type="containsText" dxfId="401" priority="396" operator="containsText" text="PRIMARY STUDY">
      <formula>NOT(ISERROR(SEARCH("PRIMARY STUDY",P77)))</formula>
    </cfRule>
    <cfRule type="notContainsText" dxfId="400" priority="397" operator="notContains" text="YES">
      <formula>ISERROR(SEARCH("YES",P77))</formula>
    </cfRule>
    <cfRule type="containsText" dxfId="399" priority="398" operator="containsText" text="YES">
      <formula>NOT(ISERROR(SEARCH("YES",P77)))</formula>
    </cfRule>
  </conditionalFormatting>
  <conditionalFormatting sqref="S77">
    <cfRule type="containsBlanks" dxfId="398" priority="400">
      <formula>LEN(TRIM(S77))=0</formula>
    </cfRule>
  </conditionalFormatting>
  <conditionalFormatting sqref="S77">
    <cfRule type="cellIs" dxfId="397" priority="394" operator="between">
      <formula>1</formula>
      <formula>4</formula>
    </cfRule>
    <cfRule type="containsText" dxfId="396" priority="395" operator="containsText" text="X">
      <formula>NOT(ISERROR(SEARCH("X",S77)))</formula>
    </cfRule>
  </conditionalFormatting>
  <conditionalFormatting sqref="B78">
    <cfRule type="duplicateValues" dxfId="395" priority="385"/>
  </conditionalFormatting>
  <conditionalFormatting sqref="F78">
    <cfRule type="containsBlanks" dxfId="394" priority="391">
      <formula>LEN(TRIM(F78))=0</formula>
    </cfRule>
  </conditionalFormatting>
  <conditionalFormatting sqref="P78:R78">
    <cfRule type="containsText" dxfId="393" priority="388" operator="containsText" text="PRIMARY STUDY">
      <formula>NOT(ISERROR(SEARCH("PRIMARY STUDY",P78)))</formula>
    </cfRule>
    <cfRule type="notContainsText" dxfId="392" priority="389" operator="notContains" text="YES">
      <formula>ISERROR(SEARCH("YES",P78))</formula>
    </cfRule>
    <cfRule type="containsText" dxfId="391" priority="390" operator="containsText" text="YES">
      <formula>NOT(ISERROR(SEARCH("YES",P78)))</formula>
    </cfRule>
  </conditionalFormatting>
  <conditionalFormatting sqref="S78">
    <cfRule type="containsBlanks" dxfId="390" priority="392">
      <formula>LEN(TRIM(S78))=0</formula>
    </cfRule>
  </conditionalFormatting>
  <conditionalFormatting sqref="S78">
    <cfRule type="cellIs" dxfId="389" priority="386" operator="between">
      <formula>1</formula>
      <formula>4</formula>
    </cfRule>
    <cfRule type="containsText" dxfId="388" priority="387" operator="containsText" text="X">
      <formula>NOT(ISERROR(SEARCH("X",S78)))</formula>
    </cfRule>
  </conditionalFormatting>
  <conditionalFormatting sqref="B79">
    <cfRule type="duplicateValues" dxfId="387" priority="377"/>
  </conditionalFormatting>
  <conditionalFormatting sqref="F79">
    <cfRule type="containsBlanks" dxfId="386" priority="383">
      <formula>LEN(TRIM(F79))=0</formula>
    </cfRule>
  </conditionalFormatting>
  <conditionalFormatting sqref="P79:R79">
    <cfRule type="containsText" dxfId="385" priority="380" operator="containsText" text="PRIMARY STUDY">
      <formula>NOT(ISERROR(SEARCH("PRIMARY STUDY",P79)))</formula>
    </cfRule>
    <cfRule type="notContainsText" dxfId="384" priority="381" operator="notContains" text="YES">
      <formula>ISERROR(SEARCH("YES",P79))</formula>
    </cfRule>
    <cfRule type="containsText" dxfId="383" priority="382" operator="containsText" text="YES">
      <formula>NOT(ISERROR(SEARCH("YES",P79)))</formula>
    </cfRule>
  </conditionalFormatting>
  <conditionalFormatting sqref="S79">
    <cfRule type="containsBlanks" dxfId="382" priority="384">
      <formula>LEN(TRIM(S79))=0</formula>
    </cfRule>
  </conditionalFormatting>
  <conditionalFormatting sqref="S79">
    <cfRule type="cellIs" dxfId="381" priority="378" operator="between">
      <formula>1</formula>
      <formula>4</formula>
    </cfRule>
    <cfRule type="containsText" dxfId="380" priority="379" operator="containsText" text="X">
      <formula>NOT(ISERROR(SEARCH("X",S79)))</formula>
    </cfRule>
  </conditionalFormatting>
  <conditionalFormatting sqref="B80">
    <cfRule type="duplicateValues" dxfId="379" priority="369"/>
  </conditionalFormatting>
  <conditionalFormatting sqref="F80">
    <cfRule type="containsBlanks" dxfId="378" priority="375">
      <formula>LEN(TRIM(F80))=0</formula>
    </cfRule>
  </conditionalFormatting>
  <conditionalFormatting sqref="P80:R80">
    <cfRule type="containsText" dxfId="377" priority="372" operator="containsText" text="PRIMARY STUDY">
      <formula>NOT(ISERROR(SEARCH("PRIMARY STUDY",P80)))</formula>
    </cfRule>
    <cfRule type="notContainsText" dxfId="376" priority="373" operator="notContains" text="YES">
      <formula>ISERROR(SEARCH("YES",P80))</formula>
    </cfRule>
    <cfRule type="containsText" dxfId="375" priority="374" operator="containsText" text="YES">
      <formula>NOT(ISERROR(SEARCH("YES",P80)))</formula>
    </cfRule>
  </conditionalFormatting>
  <conditionalFormatting sqref="S80">
    <cfRule type="containsBlanks" dxfId="374" priority="376">
      <formula>LEN(TRIM(S80))=0</formula>
    </cfRule>
  </conditionalFormatting>
  <conditionalFormatting sqref="S80">
    <cfRule type="cellIs" dxfId="373" priority="370" operator="between">
      <formula>1</formula>
      <formula>4</formula>
    </cfRule>
    <cfRule type="containsText" dxfId="372" priority="371" operator="containsText" text="X">
      <formula>NOT(ISERROR(SEARCH("X",S80)))</formula>
    </cfRule>
  </conditionalFormatting>
  <conditionalFormatting sqref="B81">
    <cfRule type="duplicateValues" dxfId="371" priority="361"/>
  </conditionalFormatting>
  <conditionalFormatting sqref="F81">
    <cfRule type="containsBlanks" dxfId="370" priority="367">
      <formula>LEN(TRIM(F81))=0</formula>
    </cfRule>
  </conditionalFormatting>
  <conditionalFormatting sqref="P81:R81">
    <cfRule type="containsText" dxfId="369" priority="364" operator="containsText" text="PRIMARY STUDY">
      <formula>NOT(ISERROR(SEARCH("PRIMARY STUDY",P81)))</formula>
    </cfRule>
    <cfRule type="notContainsText" dxfId="368" priority="365" operator="notContains" text="YES">
      <formula>ISERROR(SEARCH("YES",P81))</formula>
    </cfRule>
    <cfRule type="containsText" dxfId="367" priority="366" operator="containsText" text="YES">
      <formula>NOT(ISERROR(SEARCH("YES",P81)))</formula>
    </cfRule>
  </conditionalFormatting>
  <conditionalFormatting sqref="S81">
    <cfRule type="containsBlanks" dxfId="366" priority="368">
      <formula>LEN(TRIM(S81))=0</formula>
    </cfRule>
  </conditionalFormatting>
  <conditionalFormatting sqref="S81">
    <cfRule type="cellIs" dxfId="365" priority="362" operator="between">
      <formula>1</formula>
      <formula>4</formula>
    </cfRule>
    <cfRule type="containsText" dxfId="364" priority="363" operator="containsText" text="X">
      <formula>NOT(ISERROR(SEARCH("X",S81)))</formula>
    </cfRule>
  </conditionalFormatting>
  <conditionalFormatting sqref="B82">
    <cfRule type="duplicateValues" dxfId="363" priority="353"/>
  </conditionalFormatting>
  <conditionalFormatting sqref="F82">
    <cfRule type="containsBlanks" dxfId="362" priority="359">
      <formula>LEN(TRIM(F82))=0</formula>
    </cfRule>
  </conditionalFormatting>
  <conditionalFormatting sqref="P82:R82">
    <cfRule type="containsText" dxfId="361" priority="356" operator="containsText" text="PRIMARY STUDY">
      <formula>NOT(ISERROR(SEARCH("PRIMARY STUDY",P82)))</formula>
    </cfRule>
    <cfRule type="notContainsText" dxfId="360" priority="357" operator="notContains" text="YES">
      <formula>ISERROR(SEARCH("YES",P82))</formula>
    </cfRule>
    <cfRule type="containsText" dxfId="359" priority="358" operator="containsText" text="YES">
      <formula>NOT(ISERROR(SEARCH("YES",P82)))</formula>
    </cfRule>
  </conditionalFormatting>
  <conditionalFormatting sqref="S82">
    <cfRule type="containsBlanks" dxfId="358" priority="360">
      <formula>LEN(TRIM(S82))=0</formula>
    </cfRule>
  </conditionalFormatting>
  <conditionalFormatting sqref="S82">
    <cfRule type="cellIs" dxfId="357" priority="354" operator="between">
      <formula>1</formula>
      <formula>4</formula>
    </cfRule>
    <cfRule type="containsText" dxfId="356" priority="355" operator="containsText" text="X">
      <formula>NOT(ISERROR(SEARCH("X",S82)))</formula>
    </cfRule>
  </conditionalFormatting>
  <conditionalFormatting sqref="B83">
    <cfRule type="duplicateValues" dxfId="355" priority="345"/>
  </conditionalFormatting>
  <conditionalFormatting sqref="F83">
    <cfRule type="containsBlanks" dxfId="354" priority="351">
      <formula>LEN(TRIM(F83))=0</formula>
    </cfRule>
  </conditionalFormatting>
  <conditionalFormatting sqref="P83:R83">
    <cfRule type="containsText" dxfId="353" priority="348" operator="containsText" text="PRIMARY STUDY">
      <formula>NOT(ISERROR(SEARCH("PRIMARY STUDY",P83)))</formula>
    </cfRule>
    <cfRule type="notContainsText" dxfId="352" priority="349" operator="notContains" text="YES">
      <formula>ISERROR(SEARCH("YES",P83))</formula>
    </cfRule>
    <cfRule type="containsText" dxfId="351" priority="350" operator="containsText" text="YES">
      <formula>NOT(ISERROR(SEARCH("YES",P83)))</formula>
    </cfRule>
  </conditionalFormatting>
  <conditionalFormatting sqref="S83">
    <cfRule type="containsBlanks" dxfId="350" priority="352">
      <formula>LEN(TRIM(S83))=0</formula>
    </cfRule>
  </conditionalFormatting>
  <conditionalFormatting sqref="S83">
    <cfRule type="cellIs" dxfId="349" priority="346" operator="between">
      <formula>1</formula>
      <formula>4</formula>
    </cfRule>
    <cfRule type="containsText" dxfId="348" priority="347" operator="containsText" text="X">
      <formula>NOT(ISERROR(SEARCH("X",S83)))</formula>
    </cfRule>
  </conditionalFormatting>
  <conditionalFormatting sqref="B84">
    <cfRule type="duplicateValues" dxfId="347" priority="337"/>
  </conditionalFormatting>
  <conditionalFormatting sqref="F84">
    <cfRule type="containsBlanks" dxfId="346" priority="343">
      <formula>LEN(TRIM(F84))=0</formula>
    </cfRule>
  </conditionalFormatting>
  <conditionalFormatting sqref="P84:R84">
    <cfRule type="containsText" dxfId="345" priority="340" operator="containsText" text="PRIMARY STUDY">
      <formula>NOT(ISERROR(SEARCH("PRIMARY STUDY",P84)))</formula>
    </cfRule>
    <cfRule type="notContainsText" dxfId="344" priority="341" operator="notContains" text="YES">
      <formula>ISERROR(SEARCH("YES",P84))</formula>
    </cfRule>
    <cfRule type="containsText" dxfId="343" priority="342" operator="containsText" text="YES">
      <formula>NOT(ISERROR(SEARCH("YES",P84)))</formula>
    </cfRule>
  </conditionalFormatting>
  <conditionalFormatting sqref="S84">
    <cfRule type="containsBlanks" dxfId="342" priority="344">
      <formula>LEN(TRIM(S84))=0</formula>
    </cfRule>
  </conditionalFormatting>
  <conditionalFormatting sqref="S84">
    <cfRule type="cellIs" dxfId="341" priority="338" operator="between">
      <formula>1</formula>
      <formula>4</formula>
    </cfRule>
    <cfRule type="containsText" dxfId="340" priority="339" operator="containsText" text="X">
      <formula>NOT(ISERROR(SEARCH("X",S84)))</formula>
    </cfRule>
  </conditionalFormatting>
  <conditionalFormatting sqref="B85">
    <cfRule type="duplicateValues" dxfId="339" priority="329"/>
  </conditionalFormatting>
  <conditionalFormatting sqref="F85">
    <cfRule type="containsBlanks" dxfId="338" priority="335">
      <formula>LEN(TRIM(F85))=0</formula>
    </cfRule>
  </conditionalFormatting>
  <conditionalFormatting sqref="P85:R85">
    <cfRule type="containsText" dxfId="337" priority="332" operator="containsText" text="PRIMARY STUDY">
      <formula>NOT(ISERROR(SEARCH("PRIMARY STUDY",P85)))</formula>
    </cfRule>
    <cfRule type="notContainsText" dxfId="336" priority="333" operator="notContains" text="YES">
      <formula>ISERROR(SEARCH("YES",P85))</formula>
    </cfRule>
    <cfRule type="containsText" dxfId="335" priority="334" operator="containsText" text="YES">
      <formula>NOT(ISERROR(SEARCH("YES",P85)))</formula>
    </cfRule>
  </conditionalFormatting>
  <conditionalFormatting sqref="S85">
    <cfRule type="containsBlanks" dxfId="334" priority="336">
      <formula>LEN(TRIM(S85))=0</formula>
    </cfRule>
  </conditionalFormatting>
  <conditionalFormatting sqref="S85">
    <cfRule type="cellIs" dxfId="333" priority="330" operator="between">
      <formula>1</formula>
      <formula>4</formula>
    </cfRule>
    <cfRule type="containsText" dxfId="332" priority="331" operator="containsText" text="X">
      <formula>NOT(ISERROR(SEARCH("X",S85)))</formula>
    </cfRule>
  </conditionalFormatting>
  <conditionalFormatting sqref="B86">
    <cfRule type="duplicateValues" dxfId="331" priority="321"/>
  </conditionalFormatting>
  <conditionalFormatting sqref="F86">
    <cfRule type="containsBlanks" dxfId="330" priority="327">
      <formula>LEN(TRIM(F86))=0</formula>
    </cfRule>
  </conditionalFormatting>
  <conditionalFormatting sqref="P86:R86">
    <cfRule type="containsText" dxfId="329" priority="324" operator="containsText" text="PRIMARY STUDY">
      <formula>NOT(ISERROR(SEARCH("PRIMARY STUDY",P86)))</formula>
    </cfRule>
    <cfRule type="notContainsText" dxfId="328" priority="325" operator="notContains" text="YES">
      <formula>ISERROR(SEARCH("YES",P86))</formula>
    </cfRule>
    <cfRule type="containsText" dxfId="327" priority="326" operator="containsText" text="YES">
      <formula>NOT(ISERROR(SEARCH("YES",P86)))</formula>
    </cfRule>
  </conditionalFormatting>
  <conditionalFormatting sqref="S86">
    <cfRule type="containsBlanks" dxfId="326" priority="328">
      <formula>LEN(TRIM(S86))=0</formula>
    </cfRule>
  </conditionalFormatting>
  <conditionalFormatting sqref="S86">
    <cfRule type="cellIs" dxfId="325" priority="322" operator="between">
      <formula>1</formula>
      <formula>4</formula>
    </cfRule>
    <cfRule type="containsText" dxfId="324" priority="323" operator="containsText" text="X">
      <formula>NOT(ISERROR(SEARCH("X",S86)))</formula>
    </cfRule>
  </conditionalFormatting>
  <conditionalFormatting sqref="B87">
    <cfRule type="duplicateValues" dxfId="323" priority="313"/>
  </conditionalFormatting>
  <conditionalFormatting sqref="F87">
    <cfRule type="containsBlanks" dxfId="322" priority="319">
      <formula>LEN(TRIM(F87))=0</formula>
    </cfRule>
  </conditionalFormatting>
  <conditionalFormatting sqref="P87:R87">
    <cfRule type="containsText" dxfId="321" priority="316" operator="containsText" text="PRIMARY STUDY">
      <formula>NOT(ISERROR(SEARCH("PRIMARY STUDY",P87)))</formula>
    </cfRule>
    <cfRule type="notContainsText" dxfId="320" priority="317" operator="notContains" text="YES">
      <formula>ISERROR(SEARCH("YES",P87))</formula>
    </cfRule>
    <cfRule type="containsText" dxfId="319" priority="318" operator="containsText" text="YES">
      <formula>NOT(ISERROR(SEARCH("YES",P87)))</formula>
    </cfRule>
  </conditionalFormatting>
  <conditionalFormatting sqref="S87">
    <cfRule type="containsBlanks" dxfId="318" priority="320">
      <formula>LEN(TRIM(S87))=0</formula>
    </cfRule>
  </conditionalFormatting>
  <conditionalFormatting sqref="S87">
    <cfRule type="cellIs" dxfId="317" priority="314" operator="between">
      <formula>1</formula>
      <formula>4</formula>
    </cfRule>
    <cfRule type="containsText" dxfId="316" priority="315" operator="containsText" text="X">
      <formula>NOT(ISERROR(SEARCH("X",S87)))</formula>
    </cfRule>
  </conditionalFormatting>
  <conditionalFormatting sqref="B88">
    <cfRule type="duplicateValues" dxfId="315" priority="305"/>
  </conditionalFormatting>
  <conditionalFormatting sqref="F88">
    <cfRule type="containsBlanks" dxfId="314" priority="311">
      <formula>LEN(TRIM(F88))=0</formula>
    </cfRule>
  </conditionalFormatting>
  <conditionalFormatting sqref="P88:R88">
    <cfRule type="containsText" dxfId="313" priority="308" operator="containsText" text="PRIMARY STUDY">
      <formula>NOT(ISERROR(SEARCH("PRIMARY STUDY",P88)))</formula>
    </cfRule>
    <cfRule type="notContainsText" dxfId="312" priority="309" operator="notContains" text="YES">
      <formula>ISERROR(SEARCH("YES",P88))</formula>
    </cfRule>
    <cfRule type="containsText" dxfId="311" priority="310" operator="containsText" text="YES">
      <formula>NOT(ISERROR(SEARCH("YES",P88)))</formula>
    </cfRule>
  </conditionalFormatting>
  <conditionalFormatting sqref="S88">
    <cfRule type="containsBlanks" dxfId="310" priority="312">
      <formula>LEN(TRIM(S88))=0</formula>
    </cfRule>
  </conditionalFormatting>
  <conditionalFormatting sqref="S88">
    <cfRule type="cellIs" dxfId="309" priority="306" operator="between">
      <formula>1</formula>
      <formula>4</formula>
    </cfRule>
    <cfRule type="containsText" dxfId="308" priority="307" operator="containsText" text="X">
      <formula>NOT(ISERROR(SEARCH("X",S88)))</formula>
    </cfRule>
  </conditionalFormatting>
  <conditionalFormatting sqref="B89">
    <cfRule type="duplicateValues" dxfId="307" priority="297"/>
  </conditionalFormatting>
  <conditionalFormatting sqref="F89">
    <cfRule type="containsBlanks" dxfId="306" priority="303">
      <formula>LEN(TRIM(F89))=0</formula>
    </cfRule>
  </conditionalFormatting>
  <conditionalFormatting sqref="P89:R89">
    <cfRule type="containsText" dxfId="305" priority="300" operator="containsText" text="PRIMARY STUDY">
      <formula>NOT(ISERROR(SEARCH("PRIMARY STUDY",P89)))</formula>
    </cfRule>
    <cfRule type="notContainsText" dxfId="304" priority="301" operator="notContains" text="YES">
      <formula>ISERROR(SEARCH("YES",P89))</formula>
    </cfRule>
    <cfRule type="containsText" dxfId="303" priority="302" operator="containsText" text="YES">
      <formula>NOT(ISERROR(SEARCH("YES",P89)))</formula>
    </cfRule>
  </conditionalFormatting>
  <conditionalFormatting sqref="S89">
    <cfRule type="containsBlanks" dxfId="302" priority="304">
      <formula>LEN(TRIM(S89))=0</formula>
    </cfRule>
  </conditionalFormatting>
  <conditionalFormatting sqref="S89">
    <cfRule type="cellIs" dxfId="301" priority="298" operator="between">
      <formula>1</formula>
      <formula>4</formula>
    </cfRule>
    <cfRule type="containsText" dxfId="300" priority="299" operator="containsText" text="X">
      <formula>NOT(ISERROR(SEARCH("X",S89)))</formula>
    </cfRule>
  </conditionalFormatting>
  <conditionalFormatting sqref="B90">
    <cfRule type="duplicateValues" dxfId="299" priority="289"/>
  </conditionalFormatting>
  <conditionalFormatting sqref="F90">
    <cfRule type="containsBlanks" dxfId="298" priority="295">
      <formula>LEN(TRIM(F90))=0</formula>
    </cfRule>
  </conditionalFormatting>
  <conditionalFormatting sqref="P90:R90">
    <cfRule type="containsText" dxfId="297" priority="292" operator="containsText" text="PRIMARY STUDY">
      <formula>NOT(ISERROR(SEARCH("PRIMARY STUDY",P90)))</formula>
    </cfRule>
    <cfRule type="notContainsText" dxfId="296" priority="293" operator="notContains" text="YES">
      <formula>ISERROR(SEARCH("YES",P90))</formula>
    </cfRule>
    <cfRule type="containsText" dxfId="295" priority="294" operator="containsText" text="YES">
      <formula>NOT(ISERROR(SEARCH("YES",P90)))</formula>
    </cfRule>
  </conditionalFormatting>
  <conditionalFormatting sqref="S90">
    <cfRule type="containsBlanks" dxfId="294" priority="296">
      <formula>LEN(TRIM(S90))=0</formula>
    </cfRule>
  </conditionalFormatting>
  <conditionalFormatting sqref="S90">
    <cfRule type="cellIs" dxfId="293" priority="290" operator="between">
      <formula>1</formula>
      <formula>4</formula>
    </cfRule>
    <cfRule type="containsText" dxfId="292" priority="291" operator="containsText" text="X">
      <formula>NOT(ISERROR(SEARCH("X",S90)))</formula>
    </cfRule>
  </conditionalFormatting>
  <conditionalFormatting sqref="B91">
    <cfRule type="duplicateValues" dxfId="291" priority="281"/>
  </conditionalFormatting>
  <conditionalFormatting sqref="F91">
    <cfRule type="containsBlanks" dxfId="290" priority="287">
      <formula>LEN(TRIM(F91))=0</formula>
    </cfRule>
  </conditionalFormatting>
  <conditionalFormatting sqref="P91:R91">
    <cfRule type="containsText" dxfId="289" priority="284" operator="containsText" text="PRIMARY STUDY">
      <formula>NOT(ISERROR(SEARCH("PRIMARY STUDY",P91)))</formula>
    </cfRule>
    <cfRule type="notContainsText" dxfId="288" priority="285" operator="notContains" text="YES">
      <formula>ISERROR(SEARCH("YES",P91))</formula>
    </cfRule>
    <cfRule type="containsText" dxfId="287" priority="286" operator="containsText" text="YES">
      <formula>NOT(ISERROR(SEARCH("YES",P91)))</formula>
    </cfRule>
  </conditionalFormatting>
  <conditionalFormatting sqref="S91">
    <cfRule type="containsBlanks" dxfId="286" priority="288">
      <formula>LEN(TRIM(S91))=0</formula>
    </cfRule>
  </conditionalFormatting>
  <conditionalFormatting sqref="S91">
    <cfRule type="cellIs" dxfId="285" priority="282" operator="between">
      <formula>1</formula>
      <formula>4</formula>
    </cfRule>
    <cfRule type="containsText" dxfId="284" priority="283" operator="containsText" text="X">
      <formula>NOT(ISERROR(SEARCH("X",S91)))</formula>
    </cfRule>
  </conditionalFormatting>
  <conditionalFormatting sqref="B92">
    <cfRule type="duplicateValues" dxfId="283" priority="273"/>
  </conditionalFormatting>
  <conditionalFormatting sqref="F92">
    <cfRule type="containsBlanks" dxfId="282" priority="279">
      <formula>LEN(TRIM(F92))=0</formula>
    </cfRule>
  </conditionalFormatting>
  <conditionalFormatting sqref="P92:R92">
    <cfRule type="containsText" dxfId="281" priority="276" operator="containsText" text="PRIMARY STUDY">
      <formula>NOT(ISERROR(SEARCH("PRIMARY STUDY",P92)))</formula>
    </cfRule>
    <cfRule type="notContainsText" dxfId="280" priority="277" operator="notContains" text="YES">
      <formula>ISERROR(SEARCH("YES",P92))</formula>
    </cfRule>
    <cfRule type="containsText" dxfId="279" priority="278" operator="containsText" text="YES">
      <formula>NOT(ISERROR(SEARCH("YES",P92)))</formula>
    </cfRule>
  </conditionalFormatting>
  <conditionalFormatting sqref="S92">
    <cfRule type="containsBlanks" dxfId="278" priority="280">
      <formula>LEN(TRIM(S92))=0</formula>
    </cfRule>
  </conditionalFormatting>
  <conditionalFormatting sqref="S92">
    <cfRule type="cellIs" dxfId="277" priority="274" operator="between">
      <formula>1</formula>
      <formula>4</formula>
    </cfRule>
    <cfRule type="containsText" dxfId="276" priority="275" operator="containsText" text="X">
      <formula>NOT(ISERROR(SEARCH("X",S92)))</formula>
    </cfRule>
  </conditionalFormatting>
  <conditionalFormatting sqref="B94">
    <cfRule type="duplicateValues" dxfId="275" priority="257"/>
  </conditionalFormatting>
  <conditionalFormatting sqref="F94">
    <cfRule type="containsBlanks" dxfId="274" priority="263">
      <formula>LEN(TRIM(F94))=0</formula>
    </cfRule>
  </conditionalFormatting>
  <conditionalFormatting sqref="P94:R94">
    <cfRule type="containsText" dxfId="273" priority="260" operator="containsText" text="PRIMARY STUDY">
      <formula>NOT(ISERROR(SEARCH("PRIMARY STUDY",P94)))</formula>
    </cfRule>
    <cfRule type="notContainsText" dxfId="272" priority="261" operator="notContains" text="YES">
      <formula>ISERROR(SEARCH("YES",P94))</formula>
    </cfRule>
    <cfRule type="containsText" dxfId="271" priority="262" operator="containsText" text="YES">
      <formula>NOT(ISERROR(SEARCH("YES",P94)))</formula>
    </cfRule>
  </conditionalFormatting>
  <conditionalFormatting sqref="S94">
    <cfRule type="containsBlanks" dxfId="270" priority="264">
      <formula>LEN(TRIM(S94))=0</formula>
    </cfRule>
  </conditionalFormatting>
  <conditionalFormatting sqref="S94">
    <cfRule type="cellIs" dxfId="269" priority="258" operator="between">
      <formula>1</formula>
      <formula>4</formula>
    </cfRule>
    <cfRule type="containsText" dxfId="268" priority="259" operator="containsText" text="X">
      <formula>NOT(ISERROR(SEARCH("X",S94)))</formula>
    </cfRule>
  </conditionalFormatting>
  <conditionalFormatting sqref="B95">
    <cfRule type="duplicateValues" dxfId="267" priority="249"/>
  </conditionalFormatting>
  <conditionalFormatting sqref="F95">
    <cfRule type="containsBlanks" dxfId="266" priority="255">
      <formula>LEN(TRIM(F95))=0</formula>
    </cfRule>
  </conditionalFormatting>
  <conditionalFormatting sqref="P95:R95">
    <cfRule type="containsText" dxfId="265" priority="252" operator="containsText" text="PRIMARY STUDY">
      <formula>NOT(ISERROR(SEARCH("PRIMARY STUDY",P95)))</formula>
    </cfRule>
    <cfRule type="notContainsText" dxfId="264" priority="253" operator="notContains" text="YES">
      <formula>ISERROR(SEARCH("YES",P95))</formula>
    </cfRule>
    <cfRule type="containsText" dxfId="263" priority="254" operator="containsText" text="YES">
      <formula>NOT(ISERROR(SEARCH("YES",P95)))</formula>
    </cfRule>
  </conditionalFormatting>
  <conditionalFormatting sqref="S95">
    <cfRule type="containsBlanks" dxfId="262" priority="256">
      <formula>LEN(TRIM(S95))=0</formula>
    </cfRule>
  </conditionalFormatting>
  <conditionalFormatting sqref="S95">
    <cfRule type="cellIs" dxfId="261" priority="250" operator="between">
      <formula>1</formula>
      <formula>4</formula>
    </cfRule>
    <cfRule type="containsText" dxfId="260" priority="251" operator="containsText" text="X">
      <formula>NOT(ISERROR(SEARCH("X",S95)))</formula>
    </cfRule>
  </conditionalFormatting>
  <conditionalFormatting sqref="B96">
    <cfRule type="duplicateValues" dxfId="259" priority="241"/>
  </conditionalFormatting>
  <conditionalFormatting sqref="F96">
    <cfRule type="containsBlanks" dxfId="258" priority="247">
      <formula>LEN(TRIM(F96))=0</formula>
    </cfRule>
  </conditionalFormatting>
  <conditionalFormatting sqref="P96:R96">
    <cfRule type="containsText" dxfId="257" priority="244" operator="containsText" text="PRIMARY STUDY">
      <formula>NOT(ISERROR(SEARCH("PRIMARY STUDY",P96)))</formula>
    </cfRule>
    <cfRule type="notContainsText" dxfId="256" priority="245" operator="notContains" text="YES">
      <formula>ISERROR(SEARCH("YES",P96))</formula>
    </cfRule>
    <cfRule type="containsText" dxfId="255" priority="246" operator="containsText" text="YES">
      <formula>NOT(ISERROR(SEARCH("YES",P96)))</formula>
    </cfRule>
  </conditionalFormatting>
  <conditionalFormatting sqref="S96">
    <cfRule type="containsBlanks" dxfId="254" priority="248">
      <formula>LEN(TRIM(S96))=0</formula>
    </cfRule>
  </conditionalFormatting>
  <conditionalFormatting sqref="S96">
    <cfRule type="cellIs" dxfId="253" priority="242" operator="between">
      <formula>1</formula>
      <formula>4</formula>
    </cfRule>
    <cfRule type="containsText" dxfId="252" priority="243" operator="containsText" text="X">
      <formula>NOT(ISERROR(SEARCH("X",S96)))</formula>
    </cfRule>
  </conditionalFormatting>
  <conditionalFormatting sqref="B97">
    <cfRule type="duplicateValues" dxfId="251" priority="233"/>
  </conditionalFormatting>
  <conditionalFormatting sqref="F97">
    <cfRule type="containsBlanks" dxfId="250" priority="239">
      <formula>LEN(TRIM(F97))=0</formula>
    </cfRule>
  </conditionalFormatting>
  <conditionalFormatting sqref="P97:R97">
    <cfRule type="containsText" dxfId="249" priority="236" operator="containsText" text="PRIMARY STUDY">
      <formula>NOT(ISERROR(SEARCH("PRIMARY STUDY",P97)))</formula>
    </cfRule>
    <cfRule type="notContainsText" dxfId="248" priority="237" operator="notContains" text="YES">
      <formula>ISERROR(SEARCH("YES",P97))</formula>
    </cfRule>
    <cfRule type="containsText" dxfId="247" priority="238" operator="containsText" text="YES">
      <formula>NOT(ISERROR(SEARCH("YES",P97)))</formula>
    </cfRule>
  </conditionalFormatting>
  <conditionalFormatting sqref="S97">
    <cfRule type="containsBlanks" dxfId="246" priority="240">
      <formula>LEN(TRIM(S97))=0</formula>
    </cfRule>
  </conditionalFormatting>
  <conditionalFormatting sqref="S97">
    <cfRule type="cellIs" dxfId="245" priority="234" operator="between">
      <formula>1</formula>
      <formula>4</formula>
    </cfRule>
    <cfRule type="containsText" dxfId="244" priority="235" operator="containsText" text="X">
      <formula>NOT(ISERROR(SEARCH("X",S97)))</formula>
    </cfRule>
  </conditionalFormatting>
  <conditionalFormatting sqref="B98">
    <cfRule type="duplicateValues" dxfId="243" priority="225"/>
  </conditionalFormatting>
  <conditionalFormatting sqref="F98">
    <cfRule type="containsBlanks" dxfId="242" priority="231">
      <formula>LEN(TRIM(F98))=0</formula>
    </cfRule>
  </conditionalFormatting>
  <conditionalFormatting sqref="P98:R98">
    <cfRule type="containsText" dxfId="241" priority="228" operator="containsText" text="PRIMARY STUDY">
      <formula>NOT(ISERROR(SEARCH("PRIMARY STUDY",P98)))</formula>
    </cfRule>
    <cfRule type="notContainsText" dxfId="240" priority="229" operator="notContains" text="YES">
      <formula>ISERROR(SEARCH("YES",P98))</formula>
    </cfRule>
    <cfRule type="containsText" dxfId="239" priority="230" operator="containsText" text="YES">
      <formula>NOT(ISERROR(SEARCH("YES",P98)))</formula>
    </cfRule>
  </conditionalFormatting>
  <conditionalFormatting sqref="S98">
    <cfRule type="containsBlanks" dxfId="238" priority="232">
      <formula>LEN(TRIM(S98))=0</formula>
    </cfRule>
  </conditionalFormatting>
  <conditionalFormatting sqref="S98">
    <cfRule type="cellIs" dxfId="237" priority="226" operator="between">
      <formula>1</formula>
      <formula>4</formula>
    </cfRule>
    <cfRule type="containsText" dxfId="236" priority="227" operator="containsText" text="X">
      <formula>NOT(ISERROR(SEARCH("X",S98)))</formula>
    </cfRule>
  </conditionalFormatting>
  <conditionalFormatting sqref="B99">
    <cfRule type="duplicateValues" dxfId="235" priority="217"/>
  </conditionalFormatting>
  <conditionalFormatting sqref="F99">
    <cfRule type="containsBlanks" dxfId="234" priority="223">
      <formula>LEN(TRIM(F99))=0</formula>
    </cfRule>
  </conditionalFormatting>
  <conditionalFormatting sqref="P99:R99">
    <cfRule type="containsText" dxfId="233" priority="220" operator="containsText" text="PRIMARY STUDY">
      <formula>NOT(ISERROR(SEARCH("PRIMARY STUDY",P99)))</formula>
    </cfRule>
    <cfRule type="notContainsText" dxfId="232" priority="221" operator="notContains" text="YES">
      <formula>ISERROR(SEARCH("YES",P99))</formula>
    </cfRule>
    <cfRule type="containsText" dxfId="231" priority="222" operator="containsText" text="YES">
      <formula>NOT(ISERROR(SEARCH("YES",P99)))</formula>
    </cfRule>
  </conditionalFormatting>
  <conditionalFormatting sqref="S99">
    <cfRule type="containsBlanks" dxfId="230" priority="224">
      <formula>LEN(TRIM(S99))=0</formula>
    </cfRule>
  </conditionalFormatting>
  <conditionalFormatting sqref="S99">
    <cfRule type="cellIs" dxfId="229" priority="218" operator="between">
      <formula>1</formula>
      <formula>4</formula>
    </cfRule>
    <cfRule type="containsText" dxfId="228" priority="219" operator="containsText" text="X">
      <formula>NOT(ISERROR(SEARCH("X",S99)))</formula>
    </cfRule>
  </conditionalFormatting>
  <conditionalFormatting sqref="B100">
    <cfRule type="duplicateValues" dxfId="227" priority="209"/>
  </conditionalFormatting>
  <conditionalFormatting sqref="F100">
    <cfRule type="containsBlanks" dxfId="226" priority="215">
      <formula>LEN(TRIM(F100))=0</formula>
    </cfRule>
  </conditionalFormatting>
  <conditionalFormatting sqref="P100:R100">
    <cfRule type="containsText" dxfId="225" priority="212" operator="containsText" text="PRIMARY STUDY">
      <formula>NOT(ISERROR(SEARCH("PRIMARY STUDY",P100)))</formula>
    </cfRule>
    <cfRule type="notContainsText" dxfId="224" priority="213" operator="notContains" text="YES">
      <formula>ISERROR(SEARCH("YES",P100))</formula>
    </cfRule>
    <cfRule type="containsText" dxfId="223" priority="214" operator="containsText" text="YES">
      <formula>NOT(ISERROR(SEARCH("YES",P100)))</formula>
    </cfRule>
  </conditionalFormatting>
  <conditionalFormatting sqref="S100">
    <cfRule type="containsBlanks" dxfId="222" priority="216">
      <formula>LEN(TRIM(S100))=0</formula>
    </cfRule>
  </conditionalFormatting>
  <conditionalFormatting sqref="S100">
    <cfRule type="cellIs" dxfId="221" priority="210" operator="between">
      <formula>1</formula>
      <formula>4</formula>
    </cfRule>
    <cfRule type="containsText" dxfId="220" priority="211" operator="containsText" text="X">
      <formula>NOT(ISERROR(SEARCH("X",S100)))</formula>
    </cfRule>
  </conditionalFormatting>
  <conditionalFormatting sqref="B101">
    <cfRule type="duplicateValues" dxfId="219" priority="201"/>
  </conditionalFormatting>
  <conditionalFormatting sqref="F101">
    <cfRule type="containsBlanks" dxfId="218" priority="207">
      <formula>LEN(TRIM(F101))=0</formula>
    </cfRule>
  </conditionalFormatting>
  <conditionalFormatting sqref="P101:R101">
    <cfRule type="containsText" dxfId="217" priority="204" operator="containsText" text="PRIMARY STUDY">
      <formula>NOT(ISERROR(SEARCH("PRIMARY STUDY",P101)))</formula>
    </cfRule>
    <cfRule type="notContainsText" dxfId="216" priority="205" operator="notContains" text="YES">
      <formula>ISERROR(SEARCH("YES",P101))</formula>
    </cfRule>
    <cfRule type="containsText" dxfId="215" priority="206" operator="containsText" text="YES">
      <formula>NOT(ISERROR(SEARCH("YES",P101)))</formula>
    </cfRule>
  </conditionalFormatting>
  <conditionalFormatting sqref="S101">
    <cfRule type="containsBlanks" dxfId="214" priority="208">
      <formula>LEN(TRIM(S101))=0</formula>
    </cfRule>
  </conditionalFormatting>
  <conditionalFormatting sqref="S101">
    <cfRule type="cellIs" dxfId="213" priority="202" operator="between">
      <formula>1</formula>
      <formula>4</formula>
    </cfRule>
    <cfRule type="containsText" dxfId="212" priority="203" operator="containsText" text="X">
      <formula>NOT(ISERROR(SEARCH("X",S101)))</formula>
    </cfRule>
  </conditionalFormatting>
  <conditionalFormatting sqref="B102">
    <cfRule type="duplicateValues" dxfId="211" priority="193"/>
  </conditionalFormatting>
  <conditionalFormatting sqref="F102">
    <cfRule type="containsBlanks" dxfId="210" priority="199">
      <formula>LEN(TRIM(F102))=0</formula>
    </cfRule>
  </conditionalFormatting>
  <conditionalFormatting sqref="P102:R102">
    <cfRule type="containsText" dxfId="209" priority="196" operator="containsText" text="PRIMARY STUDY">
      <formula>NOT(ISERROR(SEARCH("PRIMARY STUDY",P102)))</formula>
    </cfRule>
    <cfRule type="notContainsText" dxfId="208" priority="197" operator="notContains" text="YES">
      <formula>ISERROR(SEARCH("YES",P102))</formula>
    </cfRule>
    <cfRule type="containsText" dxfId="207" priority="198" operator="containsText" text="YES">
      <formula>NOT(ISERROR(SEARCH("YES",P102)))</formula>
    </cfRule>
  </conditionalFormatting>
  <conditionalFormatting sqref="S102">
    <cfRule type="containsBlanks" dxfId="206" priority="200">
      <formula>LEN(TRIM(S102))=0</formula>
    </cfRule>
  </conditionalFormatting>
  <conditionalFormatting sqref="S102">
    <cfRule type="cellIs" dxfId="205" priority="194" operator="between">
      <formula>1</formula>
      <formula>4</formula>
    </cfRule>
    <cfRule type="containsText" dxfId="204" priority="195" operator="containsText" text="X">
      <formula>NOT(ISERROR(SEARCH("X",S102)))</formula>
    </cfRule>
  </conditionalFormatting>
  <conditionalFormatting sqref="B94">
    <cfRule type="duplicateValues" dxfId="203" priority="185"/>
  </conditionalFormatting>
  <conditionalFormatting sqref="F94">
    <cfRule type="containsBlanks" dxfId="202" priority="191">
      <formula>LEN(TRIM(F94))=0</formula>
    </cfRule>
  </conditionalFormatting>
  <conditionalFormatting sqref="P94:R94">
    <cfRule type="containsText" dxfId="201" priority="188" operator="containsText" text="PRIMARY STUDY">
      <formula>NOT(ISERROR(SEARCH("PRIMARY STUDY",P94)))</formula>
    </cfRule>
    <cfRule type="notContainsText" dxfId="200" priority="189" operator="notContains" text="YES">
      <formula>ISERROR(SEARCH("YES",P94))</formula>
    </cfRule>
    <cfRule type="containsText" dxfId="199" priority="190" operator="containsText" text="YES">
      <formula>NOT(ISERROR(SEARCH("YES",P94)))</formula>
    </cfRule>
  </conditionalFormatting>
  <conditionalFormatting sqref="S94">
    <cfRule type="containsBlanks" dxfId="198" priority="192">
      <formula>LEN(TRIM(S94))=0</formula>
    </cfRule>
  </conditionalFormatting>
  <conditionalFormatting sqref="S94">
    <cfRule type="cellIs" dxfId="197" priority="186" operator="between">
      <formula>1</formula>
      <formula>4</formula>
    </cfRule>
    <cfRule type="containsText" dxfId="196" priority="187" operator="containsText" text="X">
      <formula>NOT(ISERROR(SEARCH("X",S94)))</formula>
    </cfRule>
  </conditionalFormatting>
  <conditionalFormatting sqref="B95">
    <cfRule type="duplicateValues" dxfId="195" priority="177"/>
  </conditionalFormatting>
  <conditionalFormatting sqref="F95">
    <cfRule type="containsBlanks" dxfId="194" priority="183">
      <formula>LEN(TRIM(F95))=0</formula>
    </cfRule>
  </conditionalFormatting>
  <conditionalFormatting sqref="P95:R95">
    <cfRule type="containsText" dxfId="193" priority="180" operator="containsText" text="PRIMARY STUDY">
      <formula>NOT(ISERROR(SEARCH("PRIMARY STUDY",P95)))</formula>
    </cfRule>
    <cfRule type="notContainsText" dxfId="192" priority="181" operator="notContains" text="YES">
      <formula>ISERROR(SEARCH("YES",P95))</formula>
    </cfRule>
    <cfRule type="containsText" dxfId="191" priority="182" operator="containsText" text="YES">
      <formula>NOT(ISERROR(SEARCH("YES",P95)))</formula>
    </cfRule>
  </conditionalFormatting>
  <conditionalFormatting sqref="S95">
    <cfRule type="containsBlanks" dxfId="190" priority="184">
      <formula>LEN(TRIM(S95))=0</formula>
    </cfRule>
  </conditionalFormatting>
  <conditionalFormatting sqref="S95">
    <cfRule type="cellIs" dxfId="189" priority="178" operator="between">
      <formula>1</formula>
      <formula>4</formula>
    </cfRule>
    <cfRule type="containsText" dxfId="188" priority="179" operator="containsText" text="X">
      <formula>NOT(ISERROR(SEARCH("X",S95)))</formula>
    </cfRule>
  </conditionalFormatting>
  <conditionalFormatting sqref="B96">
    <cfRule type="duplicateValues" dxfId="187" priority="169"/>
  </conditionalFormatting>
  <conditionalFormatting sqref="F96">
    <cfRule type="containsBlanks" dxfId="186" priority="175">
      <formula>LEN(TRIM(F96))=0</formula>
    </cfRule>
  </conditionalFormatting>
  <conditionalFormatting sqref="P96:R96">
    <cfRule type="containsText" dxfId="185" priority="172" operator="containsText" text="PRIMARY STUDY">
      <formula>NOT(ISERROR(SEARCH("PRIMARY STUDY",P96)))</formula>
    </cfRule>
    <cfRule type="notContainsText" dxfId="184" priority="173" operator="notContains" text="YES">
      <formula>ISERROR(SEARCH("YES",P96))</formula>
    </cfRule>
    <cfRule type="containsText" dxfId="183" priority="174" operator="containsText" text="YES">
      <formula>NOT(ISERROR(SEARCH("YES",P96)))</formula>
    </cfRule>
  </conditionalFormatting>
  <conditionalFormatting sqref="S96">
    <cfRule type="containsBlanks" dxfId="182" priority="176">
      <formula>LEN(TRIM(S96))=0</formula>
    </cfRule>
  </conditionalFormatting>
  <conditionalFormatting sqref="S96">
    <cfRule type="cellIs" dxfId="181" priority="170" operator="between">
      <formula>1</formula>
      <formula>4</formula>
    </cfRule>
    <cfRule type="containsText" dxfId="180" priority="171" operator="containsText" text="X">
      <formula>NOT(ISERROR(SEARCH("X",S96)))</formula>
    </cfRule>
  </conditionalFormatting>
  <conditionalFormatting sqref="B97">
    <cfRule type="duplicateValues" dxfId="179" priority="161"/>
  </conditionalFormatting>
  <conditionalFormatting sqref="F97">
    <cfRule type="containsBlanks" dxfId="178" priority="167">
      <formula>LEN(TRIM(F97))=0</formula>
    </cfRule>
  </conditionalFormatting>
  <conditionalFormatting sqref="P97:R97">
    <cfRule type="containsText" dxfId="177" priority="164" operator="containsText" text="PRIMARY STUDY">
      <formula>NOT(ISERROR(SEARCH("PRIMARY STUDY",P97)))</formula>
    </cfRule>
    <cfRule type="notContainsText" dxfId="176" priority="165" operator="notContains" text="YES">
      <formula>ISERROR(SEARCH("YES",P97))</formula>
    </cfRule>
    <cfRule type="containsText" dxfId="175" priority="166" operator="containsText" text="YES">
      <formula>NOT(ISERROR(SEARCH("YES",P97)))</formula>
    </cfRule>
  </conditionalFormatting>
  <conditionalFormatting sqref="S97">
    <cfRule type="containsBlanks" dxfId="174" priority="168">
      <formula>LEN(TRIM(S97))=0</formula>
    </cfRule>
  </conditionalFormatting>
  <conditionalFormatting sqref="S97">
    <cfRule type="cellIs" dxfId="173" priority="162" operator="between">
      <formula>1</formula>
      <formula>4</formula>
    </cfRule>
    <cfRule type="containsText" dxfId="172" priority="163" operator="containsText" text="X">
      <formula>NOT(ISERROR(SEARCH("X",S97)))</formula>
    </cfRule>
  </conditionalFormatting>
  <conditionalFormatting sqref="B98">
    <cfRule type="duplicateValues" dxfId="171" priority="153"/>
  </conditionalFormatting>
  <conditionalFormatting sqref="F98">
    <cfRule type="containsBlanks" dxfId="170" priority="159">
      <formula>LEN(TRIM(F98))=0</formula>
    </cfRule>
  </conditionalFormatting>
  <conditionalFormatting sqref="P98:R98">
    <cfRule type="containsText" dxfId="169" priority="156" operator="containsText" text="PRIMARY STUDY">
      <formula>NOT(ISERROR(SEARCH("PRIMARY STUDY",P98)))</formula>
    </cfRule>
    <cfRule type="notContainsText" dxfId="168" priority="157" operator="notContains" text="YES">
      <formula>ISERROR(SEARCH("YES",P98))</formula>
    </cfRule>
    <cfRule type="containsText" dxfId="167" priority="158" operator="containsText" text="YES">
      <formula>NOT(ISERROR(SEARCH("YES",P98)))</formula>
    </cfRule>
  </conditionalFormatting>
  <conditionalFormatting sqref="S98">
    <cfRule type="containsBlanks" dxfId="166" priority="160">
      <formula>LEN(TRIM(S98))=0</formula>
    </cfRule>
  </conditionalFormatting>
  <conditionalFormatting sqref="S98">
    <cfRule type="cellIs" dxfId="165" priority="154" operator="between">
      <formula>1</formula>
      <formula>4</formula>
    </cfRule>
    <cfRule type="containsText" dxfId="164" priority="155" operator="containsText" text="X">
      <formula>NOT(ISERROR(SEARCH("X",S98)))</formula>
    </cfRule>
  </conditionalFormatting>
  <conditionalFormatting sqref="B99">
    <cfRule type="duplicateValues" dxfId="163" priority="145"/>
  </conditionalFormatting>
  <conditionalFormatting sqref="F99">
    <cfRule type="containsBlanks" dxfId="162" priority="151">
      <formula>LEN(TRIM(F99))=0</formula>
    </cfRule>
  </conditionalFormatting>
  <conditionalFormatting sqref="P99:R99">
    <cfRule type="containsText" dxfId="161" priority="148" operator="containsText" text="PRIMARY STUDY">
      <formula>NOT(ISERROR(SEARCH("PRIMARY STUDY",P99)))</formula>
    </cfRule>
    <cfRule type="notContainsText" dxfId="160" priority="149" operator="notContains" text="YES">
      <formula>ISERROR(SEARCH("YES",P99))</formula>
    </cfRule>
    <cfRule type="containsText" dxfId="159" priority="150" operator="containsText" text="YES">
      <formula>NOT(ISERROR(SEARCH("YES",P99)))</formula>
    </cfRule>
  </conditionalFormatting>
  <conditionalFormatting sqref="S99">
    <cfRule type="containsBlanks" dxfId="158" priority="152">
      <formula>LEN(TRIM(S99))=0</formula>
    </cfRule>
  </conditionalFormatting>
  <conditionalFormatting sqref="S99">
    <cfRule type="cellIs" dxfId="157" priority="146" operator="between">
      <formula>1</formula>
      <formula>4</formula>
    </cfRule>
    <cfRule type="containsText" dxfId="156" priority="147" operator="containsText" text="X">
      <formula>NOT(ISERROR(SEARCH("X",S99)))</formula>
    </cfRule>
  </conditionalFormatting>
  <conditionalFormatting sqref="B100">
    <cfRule type="duplicateValues" dxfId="155" priority="137"/>
  </conditionalFormatting>
  <conditionalFormatting sqref="F100">
    <cfRule type="containsBlanks" dxfId="154" priority="143">
      <formula>LEN(TRIM(F100))=0</formula>
    </cfRule>
  </conditionalFormatting>
  <conditionalFormatting sqref="P100:R100">
    <cfRule type="containsText" dxfId="153" priority="140" operator="containsText" text="PRIMARY STUDY">
      <formula>NOT(ISERROR(SEARCH("PRIMARY STUDY",P100)))</formula>
    </cfRule>
    <cfRule type="notContainsText" dxfId="152" priority="141" operator="notContains" text="YES">
      <formula>ISERROR(SEARCH("YES",P100))</formula>
    </cfRule>
    <cfRule type="containsText" dxfId="151" priority="142" operator="containsText" text="YES">
      <formula>NOT(ISERROR(SEARCH("YES",P100)))</formula>
    </cfRule>
  </conditionalFormatting>
  <conditionalFormatting sqref="S100">
    <cfRule type="containsBlanks" dxfId="150" priority="144">
      <formula>LEN(TRIM(S100))=0</formula>
    </cfRule>
  </conditionalFormatting>
  <conditionalFormatting sqref="S100">
    <cfRule type="cellIs" dxfId="149" priority="138" operator="between">
      <formula>1</formula>
      <formula>4</formula>
    </cfRule>
    <cfRule type="containsText" dxfId="148" priority="139" operator="containsText" text="X">
      <formula>NOT(ISERROR(SEARCH("X",S100)))</formula>
    </cfRule>
  </conditionalFormatting>
  <conditionalFormatting sqref="B101">
    <cfRule type="duplicateValues" dxfId="147" priority="129"/>
  </conditionalFormatting>
  <conditionalFormatting sqref="F101">
    <cfRule type="containsBlanks" dxfId="146" priority="135">
      <formula>LEN(TRIM(F101))=0</formula>
    </cfRule>
  </conditionalFormatting>
  <conditionalFormatting sqref="P101:R101">
    <cfRule type="containsText" dxfId="145" priority="132" operator="containsText" text="PRIMARY STUDY">
      <formula>NOT(ISERROR(SEARCH("PRIMARY STUDY",P101)))</formula>
    </cfRule>
    <cfRule type="notContainsText" dxfId="144" priority="133" operator="notContains" text="YES">
      <formula>ISERROR(SEARCH("YES",P101))</formula>
    </cfRule>
    <cfRule type="containsText" dxfId="143" priority="134" operator="containsText" text="YES">
      <formula>NOT(ISERROR(SEARCH("YES",P101)))</formula>
    </cfRule>
  </conditionalFormatting>
  <conditionalFormatting sqref="S101">
    <cfRule type="containsBlanks" dxfId="142" priority="136">
      <formula>LEN(TRIM(S101))=0</formula>
    </cfRule>
  </conditionalFormatting>
  <conditionalFormatting sqref="S101">
    <cfRule type="cellIs" dxfId="141" priority="130" operator="between">
      <formula>1</formula>
      <formula>4</formula>
    </cfRule>
    <cfRule type="containsText" dxfId="140" priority="131" operator="containsText" text="X">
      <formula>NOT(ISERROR(SEARCH("X",S101)))</formula>
    </cfRule>
  </conditionalFormatting>
  <conditionalFormatting sqref="B102">
    <cfRule type="duplicateValues" dxfId="139" priority="121"/>
  </conditionalFormatting>
  <conditionalFormatting sqref="F102">
    <cfRule type="containsBlanks" dxfId="138" priority="127">
      <formula>LEN(TRIM(F102))=0</formula>
    </cfRule>
  </conditionalFormatting>
  <conditionalFormatting sqref="P102:R102">
    <cfRule type="containsText" dxfId="137" priority="124" operator="containsText" text="PRIMARY STUDY">
      <formula>NOT(ISERROR(SEARCH("PRIMARY STUDY",P102)))</formula>
    </cfRule>
    <cfRule type="notContainsText" dxfId="136" priority="125" operator="notContains" text="YES">
      <formula>ISERROR(SEARCH("YES",P102))</formula>
    </cfRule>
    <cfRule type="containsText" dxfId="135" priority="126" operator="containsText" text="YES">
      <formula>NOT(ISERROR(SEARCH("YES",P102)))</formula>
    </cfRule>
  </conditionalFormatting>
  <conditionalFormatting sqref="S102">
    <cfRule type="containsBlanks" dxfId="134" priority="128">
      <formula>LEN(TRIM(S102))=0</formula>
    </cfRule>
  </conditionalFormatting>
  <conditionalFormatting sqref="S102">
    <cfRule type="cellIs" dxfId="133" priority="122" operator="between">
      <formula>1</formula>
      <formula>4</formula>
    </cfRule>
    <cfRule type="containsText" dxfId="132" priority="123" operator="containsText" text="X">
      <formula>NOT(ISERROR(SEARCH("X",S102)))</formula>
    </cfRule>
  </conditionalFormatting>
  <conditionalFormatting sqref="B103">
    <cfRule type="duplicateValues" dxfId="131" priority="113"/>
  </conditionalFormatting>
  <conditionalFormatting sqref="F103">
    <cfRule type="containsBlanks" dxfId="130" priority="119">
      <formula>LEN(TRIM(F103))=0</formula>
    </cfRule>
  </conditionalFormatting>
  <conditionalFormatting sqref="P103:R103">
    <cfRule type="containsText" dxfId="129" priority="116" operator="containsText" text="PRIMARY STUDY">
      <formula>NOT(ISERROR(SEARCH("PRIMARY STUDY",P103)))</formula>
    </cfRule>
    <cfRule type="notContainsText" dxfId="128" priority="117" operator="notContains" text="YES">
      <formula>ISERROR(SEARCH("YES",P103))</formula>
    </cfRule>
    <cfRule type="containsText" dxfId="127" priority="118" operator="containsText" text="YES">
      <formula>NOT(ISERROR(SEARCH("YES",P103)))</formula>
    </cfRule>
  </conditionalFormatting>
  <conditionalFormatting sqref="S103">
    <cfRule type="containsBlanks" dxfId="126" priority="120">
      <formula>LEN(TRIM(S103))=0</formula>
    </cfRule>
  </conditionalFormatting>
  <conditionalFormatting sqref="S103">
    <cfRule type="cellIs" dxfId="125" priority="114" operator="between">
      <formula>1</formula>
      <formula>4</formula>
    </cfRule>
    <cfRule type="containsText" dxfId="124" priority="115" operator="containsText" text="X">
      <formula>NOT(ISERROR(SEARCH("X",S103)))</formula>
    </cfRule>
  </conditionalFormatting>
  <conditionalFormatting sqref="B93">
    <cfRule type="duplicateValues" dxfId="123" priority="105"/>
  </conditionalFormatting>
  <conditionalFormatting sqref="F93">
    <cfRule type="containsBlanks" dxfId="122" priority="111">
      <formula>LEN(TRIM(F93))=0</formula>
    </cfRule>
  </conditionalFormatting>
  <conditionalFormatting sqref="P93:R93">
    <cfRule type="containsText" dxfId="121" priority="108" operator="containsText" text="PRIMARY STUDY">
      <formula>NOT(ISERROR(SEARCH("PRIMARY STUDY",P93)))</formula>
    </cfRule>
    <cfRule type="notContainsText" dxfId="120" priority="109" operator="notContains" text="YES">
      <formula>ISERROR(SEARCH("YES",P93))</formula>
    </cfRule>
    <cfRule type="containsText" dxfId="119" priority="110" operator="containsText" text="YES">
      <formula>NOT(ISERROR(SEARCH("YES",P93)))</formula>
    </cfRule>
  </conditionalFormatting>
  <conditionalFormatting sqref="S93">
    <cfRule type="containsBlanks" dxfId="118" priority="112">
      <formula>LEN(TRIM(S93))=0</formula>
    </cfRule>
  </conditionalFormatting>
  <conditionalFormatting sqref="S93">
    <cfRule type="cellIs" dxfId="117" priority="106" operator="between">
      <formula>1</formula>
      <formula>4</formula>
    </cfRule>
    <cfRule type="containsText" dxfId="116" priority="107" operator="containsText" text="X">
      <formula>NOT(ISERROR(SEARCH("X",S93)))</formula>
    </cfRule>
  </conditionalFormatting>
  <conditionalFormatting sqref="B104">
    <cfRule type="duplicateValues" dxfId="115" priority="97"/>
  </conditionalFormatting>
  <conditionalFormatting sqref="F104">
    <cfRule type="containsBlanks" dxfId="114" priority="103">
      <formula>LEN(TRIM(F104))=0</formula>
    </cfRule>
  </conditionalFormatting>
  <conditionalFormatting sqref="P104:R104">
    <cfRule type="containsText" dxfId="113" priority="100" operator="containsText" text="PRIMARY STUDY">
      <formula>NOT(ISERROR(SEARCH("PRIMARY STUDY",P104)))</formula>
    </cfRule>
    <cfRule type="notContainsText" dxfId="112" priority="101" operator="notContains" text="YES">
      <formula>ISERROR(SEARCH("YES",P104))</formula>
    </cfRule>
    <cfRule type="containsText" dxfId="111" priority="102" operator="containsText" text="YES">
      <formula>NOT(ISERROR(SEARCH("YES",P104)))</formula>
    </cfRule>
  </conditionalFormatting>
  <conditionalFormatting sqref="S104">
    <cfRule type="cellIs" dxfId="110" priority="98" operator="between">
      <formula>1</formula>
      <formula>4</formula>
    </cfRule>
    <cfRule type="containsText" dxfId="109" priority="99" operator="containsText" text="X">
      <formula>NOT(ISERROR(SEARCH("X",S104)))</formula>
    </cfRule>
    <cfRule type="containsBlanks" dxfId="108" priority="104">
      <formula>LEN(TRIM(S104))=0</formula>
    </cfRule>
  </conditionalFormatting>
  <conditionalFormatting sqref="B105">
    <cfRule type="duplicateValues" dxfId="107" priority="89"/>
  </conditionalFormatting>
  <conditionalFormatting sqref="F105">
    <cfRule type="containsBlanks" dxfId="106" priority="95">
      <formula>LEN(TRIM(F105))=0</formula>
    </cfRule>
  </conditionalFormatting>
  <conditionalFormatting sqref="P105:R105">
    <cfRule type="containsText" dxfId="105" priority="92" operator="containsText" text="PRIMARY STUDY">
      <formula>NOT(ISERROR(SEARCH("PRIMARY STUDY",P105)))</formula>
    </cfRule>
    <cfRule type="notContainsText" dxfId="104" priority="93" operator="notContains" text="YES">
      <formula>ISERROR(SEARCH("YES",P105))</formula>
    </cfRule>
    <cfRule type="containsText" dxfId="103" priority="94" operator="containsText" text="YES">
      <formula>NOT(ISERROR(SEARCH("YES",P105)))</formula>
    </cfRule>
  </conditionalFormatting>
  <conditionalFormatting sqref="S105">
    <cfRule type="cellIs" dxfId="102" priority="90" operator="between">
      <formula>1</formula>
      <formula>4</formula>
    </cfRule>
    <cfRule type="containsText" dxfId="101" priority="91" operator="containsText" text="X">
      <formula>NOT(ISERROR(SEARCH("X",S105)))</formula>
    </cfRule>
    <cfRule type="containsBlanks" dxfId="100" priority="96">
      <formula>LEN(TRIM(S105))=0</formula>
    </cfRule>
  </conditionalFormatting>
  <conditionalFormatting sqref="B106">
    <cfRule type="duplicateValues" dxfId="99" priority="81"/>
  </conditionalFormatting>
  <conditionalFormatting sqref="F106">
    <cfRule type="containsBlanks" dxfId="98" priority="87">
      <formula>LEN(TRIM(F106))=0</formula>
    </cfRule>
  </conditionalFormatting>
  <conditionalFormatting sqref="P106:R106">
    <cfRule type="containsText" dxfId="97" priority="84" operator="containsText" text="PRIMARY STUDY">
      <formula>NOT(ISERROR(SEARCH("PRIMARY STUDY",P106)))</formula>
    </cfRule>
    <cfRule type="notContainsText" dxfId="96" priority="85" operator="notContains" text="YES">
      <formula>ISERROR(SEARCH("YES",P106))</formula>
    </cfRule>
    <cfRule type="containsText" dxfId="95" priority="86" operator="containsText" text="YES">
      <formula>NOT(ISERROR(SEARCH("YES",P106)))</formula>
    </cfRule>
  </conditionalFormatting>
  <conditionalFormatting sqref="S106">
    <cfRule type="cellIs" dxfId="94" priority="82" operator="between">
      <formula>1</formula>
      <formula>4</formula>
    </cfRule>
    <cfRule type="containsText" dxfId="93" priority="83" operator="containsText" text="X">
      <formula>NOT(ISERROR(SEARCH("X",S106)))</formula>
    </cfRule>
    <cfRule type="containsBlanks" dxfId="92" priority="88">
      <formula>LEN(TRIM(S106))=0</formula>
    </cfRule>
  </conditionalFormatting>
  <conditionalFormatting sqref="B107">
    <cfRule type="duplicateValues" dxfId="91" priority="73"/>
  </conditionalFormatting>
  <conditionalFormatting sqref="F107">
    <cfRule type="containsBlanks" dxfId="90" priority="79">
      <formula>LEN(TRIM(F107))=0</formula>
    </cfRule>
  </conditionalFormatting>
  <conditionalFormatting sqref="P107:R107">
    <cfRule type="containsText" dxfId="89" priority="76" operator="containsText" text="PRIMARY STUDY">
      <formula>NOT(ISERROR(SEARCH("PRIMARY STUDY",P107)))</formula>
    </cfRule>
    <cfRule type="notContainsText" dxfId="88" priority="77" operator="notContains" text="YES">
      <formula>ISERROR(SEARCH("YES",P107))</formula>
    </cfRule>
    <cfRule type="containsText" dxfId="87" priority="78" operator="containsText" text="YES">
      <formula>NOT(ISERROR(SEARCH("YES",P107)))</formula>
    </cfRule>
  </conditionalFormatting>
  <conditionalFormatting sqref="S107">
    <cfRule type="cellIs" dxfId="86" priority="74" operator="between">
      <formula>1</formula>
      <formula>4</formula>
    </cfRule>
    <cfRule type="containsText" dxfId="85" priority="75" operator="containsText" text="X">
      <formula>NOT(ISERROR(SEARCH("X",S107)))</formula>
    </cfRule>
    <cfRule type="containsBlanks" dxfId="84" priority="80">
      <formula>LEN(TRIM(S107))=0</formula>
    </cfRule>
  </conditionalFormatting>
  <conditionalFormatting sqref="B108">
    <cfRule type="duplicateValues" dxfId="83" priority="65"/>
  </conditionalFormatting>
  <conditionalFormatting sqref="F108">
    <cfRule type="containsBlanks" dxfId="82" priority="71">
      <formula>LEN(TRIM(F108))=0</formula>
    </cfRule>
  </conditionalFormatting>
  <conditionalFormatting sqref="P108:R108">
    <cfRule type="containsText" dxfId="81" priority="68" operator="containsText" text="PRIMARY STUDY">
      <formula>NOT(ISERROR(SEARCH("PRIMARY STUDY",P108)))</formula>
    </cfRule>
    <cfRule type="notContainsText" dxfId="80" priority="69" operator="notContains" text="YES">
      <formula>ISERROR(SEARCH("YES",P108))</formula>
    </cfRule>
    <cfRule type="containsText" dxfId="79" priority="70" operator="containsText" text="YES">
      <formula>NOT(ISERROR(SEARCH("YES",P108)))</formula>
    </cfRule>
  </conditionalFormatting>
  <conditionalFormatting sqref="S108">
    <cfRule type="cellIs" dxfId="78" priority="66" operator="between">
      <formula>1</formula>
      <formula>4</formula>
    </cfRule>
    <cfRule type="containsText" dxfId="77" priority="67" operator="containsText" text="X">
      <formula>NOT(ISERROR(SEARCH("X",S108)))</formula>
    </cfRule>
    <cfRule type="containsBlanks" dxfId="76" priority="72">
      <formula>LEN(TRIM(S108))=0</formula>
    </cfRule>
  </conditionalFormatting>
  <conditionalFormatting sqref="B109">
    <cfRule type="duplicateValues" dxfId="75" priority="57"/>
  </conditionalFormatting>
  <conditionalFormatting sqref="F109">
    <cfRule type="containsBlanks" dxfId="74" priority="63">
      <formula>LEN(TRIM(F109))=0</formula>
    </cfRule>
  </conditionalFormatting>
  <conditionalFormatting sqref="P109:R109">
    <cfRule type="containsText" dxfId="73" priority="60" operator="containsText" text="PRIMARY STUDY">
      <formula>NOT(ISERROR(SEARCH("PRIMARY STUDY",P109)))</formula>
    </cfRule>
    <cfRule type="notContainsText" dxfId="72" priority="61" operator="notContains" text="YES">
      <formula>ISERROR(SEARCH("YES",P109))</formula>
    </cfRule>
    <cfRule type="containsText" dxfId="71" priority="62" operator="containsText" text="YES">
      <formula>NOT(ISERROR(SEARCH("YES",P109)))</formula>
    </cfRule>
  </conditionalFormatting>
  <conditionalFormatting sqref="S109">
    <cfRule type="cellIs" dxfId="70" priority="58" operator="between">
      <formula>1</formula>
      <formula>4</formula>
    </cfRule>
    <cfRule type="containsText" dxfId="69" priority="59" operator="containsText" text="X">
      <formula>NOT(ISERROR(SEARCH("X",S109)))</formula>
    </cfRule>
    <cfRule type="containsBlanks" dxfId="68" priority="64">
      <formula>LEN(TRIM(S109))=0</formula>
    </cfRule>
  </conditionalFormatting>
  <conditionalFormatting sqref="B110">
    <cfRule type="duplicateValues" dxfId="67" priority="49"/>
  </conditionalFormatting>
  <conditionalFormatting sqref="F110">
    <cfRule type="containsBlanks" dxfId="66" priority="55">
      <formula>LEN(TRIM(F110))=0</formula>
    </cfRule>
  </conditionalFormatting>
  <conditionalFormatting sqref="P110:R110">
    <cfRule type="containsText" dxfId="65" priority="52" operator="containsText" text="PRIMARY STUDY">
      <formula>NOT(ISERROR(SEARCH("PRIMARY STUDY",P110)))</formula>
    </cfRule>
    <cfRule type="notContainsText" dxfId="64" priority="53" operator="notContains" text="YES">
      <formula>ISERROR(SEARCH("YES",P110))</formula>
    </cfRule>
    <cfRule type="containsText" dxfId="63" priority="54" operator="containsText" text="YES">
      <formula>NOT(ISERROR(SEARCH("YES",P110)))</formula>
    </cfRule>
  </conditionalFormatting>
  <conditionalFormatting sqref="S110">
    <cfRule type="cellIs" dxfId="62" priority="50" operator="between">
      <formula>1</formula>
      <formula>4</formula>
    </cfRule>
    <cfRule type="containsText" dxfId="61" priority="51" operator="containsText" text="X">
      <formula>NOT(ISERROR(SEARCH("X",S110)))</formula>
    </cfRule>
    <cfRule type="containsBlanks" dxfId="60" priority="56">
      <formula>LEN(TRIM(S110))=0</formula>
    </cfRule>
  </conditionalFormatting>
  <conditionalFormatting sqref="B111">
    <cfRule type="duplicateValues" dxfId="59" priority="41"/>
  </conditionalFormatting>
  <conditionalFormatting sqref="F111">
    <cfRule type="containsBlanks" dxfId="58" priority="47">
      <formula>LEN(TRIM(F111))=0</formula>
    </cfRule>
  </conditionalFormatting>
  <conditionalFormatting sqref="P111:R111">
    <cfRule type="containsText" dxfId="57" priority="44" operator="containsText" text="PRIMARY STUDY">
      <formula>NOT(ISERROR(SEARCH("PRIMARY STUDY",P111)))</formula>
    </cfRule>
    <cfRule type="notContainsText" dxfId="56" priority="45" operator="notContains" text="YES">
      <formula>ISERROR(SEARCH("YES",P111))</formula>
    </cfRule>
    <cfRule type="containsText" dxfId="55" priority="46" operator="containsText" text="YES">
      <formula>NOT(ISERROR(SEARCH("YES",P111)))</formula>
    </cfRule>
  </conditionalFormatting>
  <conditionalFormatting sqref="S111">
    <cfRule type="cellIs" dxfId="54" priority="42" operator="between">
      <formula>1</formula>
      <formula>4</formula>
    </cfRule>
    <cfRule type="containsText" dxfId="53" priority="43" operator="containsText" text="X">
      <formula>NOT(ISERROR(SEARCH("X",S111)))</formula>
    </cfRule>
    <cfRule type="containsBlanks" dxfId="52" priority="48">
      <formula>LEN(TRIM(S111))=0</formula>
    </cfRule>
  </conditionalFormatting>
  <conditionalFormatting sqref="B112">
    <cfRule type="duplicateValues" dxfId="51" priority="33"/>
  </conditionalFormatting>
  <conditionalFormatting sqref="F112">
    <cfRule type="containsBlanks" dxfId="50" priority="39">
      <formula>LEN(TRIM(F112))=0</formula>
    </cfRule>
  </conditionalFormatting>
  <conditionalFormatting sqref="P112:R112">
    <cfRule type="containsText" dxfId="49" priority="36" operator="containsText" text="PRIMARY STUDY">
      <formula>NOT(ISERROR(SEARCH("PRIMARY STUDY",P112)))</formula>
    </cfRule>
    <cfRule type="notContainsText" dxfId="48" priority="37" operator="notContains" text="YES">
      <formula>ISERROR(SEARCH("YES",P112))</formula>
    </cfRule>
    <cfRule type="containsText" dxfId="47" priority="38" operator="containsText" text="YES">
      <formula>NOT(ISERROR(SEARCH("YES",P112)))</formula>
    </cfRule>
  </conditionalFormatting>
  <conditionalFormatting sqref="S112">
    <cfRule type="cellIs" dxfId="46" priority="34" operator="between">
      <formula>1</formula>
      <formula>4</formula>
    </cfRule>
    <cfRule type="containsText" dxfId="45" priority="35" operator="containsText" text="X">
      <formula>NOT(ISERROR(SEARCH("X",S112)))</formula>
    </cfRule>
    <cfRule type="containsBlanks" dxfId="44" priority="40">
      <formula>LEN(TRIM(S112))=0</formula>
    </cfRule>
  </conditionalFormatting>
  <conditionalFormatting sqref="B113">
    <cfRule type="duplicateValues" dxfId="43" priority="25"/>
  </conditionalFormatting>
  <conditionalFormatting sqref="F113">
    <cfRule type="containsBlanks" dxfId="42" priority="31">
      <formula>LEN(TRIM(F113))=0</formula>
    </cfRule>
  </conditionalFormatting>
  <conditionalFormatting sqref="P113:R113">
    <cfRule type="containsText" dxfId="41" priority="28" operator="containsText" text="PRIMARY STUDY">
      <formula>NOT(ISERROR(SEARCH("PRIMARY STUDY",P113)))</formula>
    </cfRule>
    <cfRule type="notContainsText" dxfId="40" priority="29" operator="notContains" text="YES">
      <formula>ISERROR(SEARCH("YES",P113))</formula>
    </cfRule>
    <cfRule type="containsText" dxfId="39" priority="30" operator="containsText" text="YES">
      <formula>NOT(ISERROR(SEARCH("YES",P113)))</formula>
    </cfRule>
  </conditionalFormatting>
  <conditionalFormatting sqref="S113">
    <cfRule type="cellIs" dxfId="38" priority="26" operator="between">
      <formula>1</formula>
      <formula>4</formula>
    </cfRule>
    <cfRule type="containsText" dxfId="37" priority="27" operator="containsText" text="X">
      <formula>NOT(ISERROR(SEARCH("X",S113)))</formula>
    </cfRule>
    <cfRule type="containsBlanks" dxfId="36" priority="32">
      <formula>LEN(TRIM(S113))=0</formula>
    </cfRule>
  </conditionalFormatting>
  <conditionalFormatting sqref="B114">
    <cfRule type="duplicateValues" dxfId="35" priority="17"/>
  </conditionalFormatting>
  <conditionalFormatting sqref="F114">
    <cfRule type="containsBlanks" dxfId="34" priority="23">
      <formula>LEN(TRIM(F114))=0</formula>
    </cfRule>
  </conditionalFormatting>
  <conditionalFormatting sqref="P114:R114">
    <cfRule type="containsText" dxfId="33" priority="20" operator="containsText" text="PRIMARY STUDY">
      <formula>NOT(ISERROR(SEARCH("PRIMARY STUDY",P114)))</formula>
    </cfRule>
    <cfRule type="notContainsText" dxfId="32" priority="21" operator="notContains" text="YES">
      <formula>ISERROR(SEARCH("YES",P114))</formula>
    </cfRule>
    <cfRule type="containsText" dxfId="31" priority="22" operator="containsText" text="YES">
      <formula>NOT(ISERROR(SEARCH("YES",P114)))</formula>
    </cfRule>
  </conditionalFormatting>
  <conditionalFormatting sqref="S114">
    <cfRule type="cellIs" dxfId="30" priority="18" operator="between">
      <formula>1</formula>
      <formula>4</formula>
    </cfRule>
    <cfRule type="containsText" dxfId="29" priority="19" operator="containsText" text="X">
      <formula>NOT(ISERROR(SEARCH("X",S114)))</formula>
    </cfRule>
    <cfRule type="containsBlanks" dxfId="28" priority="24">
      <formula>LEN(TRIM(S114))=0</formula>
    </cfRule>
  </conditionalFormatting>
  <conditionalFormatting sqref="B115">
    <cfRule type="duplicateValues" dxfId="27" priority="9"/>
  </conditionalFormatting>
  <conditionalFormatting sqref="F115">
    <cfRule type="containsBlanks" dxfId="26" priority="15">
      <formula>LEN(TRIM(F115))=0</formula>
    </cfRule>
  </conditionalFormatting>
  <conditionalFormatting sqref="P115:R115">
    <cfRule type="containsText" dxfId="25" priority="12" operator="containsText" text="PRIMARY STUDY">
      <formula>NOT(ISERROR(SEARCH("PRIMARY STUDY",P115)))</formula>
    </cfRule>
    <cfRule type="notContainsText" dxfId="24" priority="13" operator="notContains" text="YES">
      <formula>ISERROR(SEARCH("YES",P115))</formula>
    </cfRule>
    <cfRule type="containsText" dxfId="23" priority="14" operator="containsText" text="YES">
      <formula>NOT(ISERROR(SEARCH("YES",P115)))</formula>
    </cfRule>
  </conditionalFormatting>
  <conditionalFormatting sqref="S115">
    <cfRule type="cellIs" dxfId="22" priority="10" operator="between">
      <formula>1</formula>
      <formula>4</formula>
    </cfRule>
    <cfRule type="containsText" dxfId="21" priority="11" operator="containsText" text="X">
      <formula>NOT(ISERROR(SEARCH("X",S115)))</formula>
    </cfRule>
    <cfRule type="containsBlanks" dxfId="20" priority="16">
      <formula>LEN(TRIM(S115))=0</formula>
    </cfRule>
  </conditionalFormatting>
  <conditionalFormatting sqref="B116">
    <cfRule type="duplicateValues" dxfId="19" priority="1"/>
  </conditionalFormatting>
  <conditionalFormatting sqref="F116">
    <cfRule type="containsBlanks" dxfId="18" priority="7">
      <formula>LEN(TRIM(F116))=0</formula>
    </cfRule>
  </conditionalFormatting>
  <conditionalFormatting sqref="P116:R116">
    <cfRule type="containsText" dxfId="17" priority="4" operator="containsText" text="PRIMARY STUDY">
      <formula>NOT(ISERROR(SEARCH("PRIMARY STUDY",P116)))</formula>
    </cfRule>
    <cfRule type="notContainsText" dxfId="16" priority="5" operator="notContains" text="YES">
      <formula>ISERROR(SEARCH("YES",P116))</formula>
    </cfRule>
    <cfRule type="containsText" dxfId="15" priority="6" operator="containsText" text="YES">
      <formula>NOT(ISERROR(SEARCH("YES",P116)))</formula>
    </cfRule>
  </conditionalFormatting>
  <conditionalFormatting sqref="S116">
    <cfRule type="cellIs" dxfId="14" priority="2" operator="between">
      <formula>1</formula>
      <formula>4</formula>
    </cfRule>
    <cfRule type="containsText" dxfId="13" priority="3" operator="containsText" text="X">
      <formula>NOT(ISERROR(SEARCH("X",S116)))</formula>
    </cfRule>
    <cfRule type="containsBlanks" dxfId="12" priority="8">
      <formula>LEN(TRIM(S116))=0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4" t="s">
        <v>976</v>
      </c>
      <c r="B1" s="74" t="s">
        <v>977</v>
      </c>
      <c r="C1" s="74" t="s">
        <v>3878</v>
      </c>
    </row>
    <row r="2" spans="1:3" x14ac:dyDescent="0.25">
      <c r="A2">
        <v>1</v>
      </c>
      <c r="B2" t="s">
        <v>978</v>
      </c>
      <c r="C2">
        <v>4.3029999999999999</v>
      </c>
    </row>
    <row r="3" spans="1:3" x14ac:dyDescent="0.25">
      <c r="A3">
        <v>2</v>
      </c>
      <c r="B3" t="s">
        <v>979</v>
      </c>
      <c r="C3">
        <v>4.149</v>
      </c>
    </row>
    <row r="4" spans="1:3" x14ac:dyDescent="0.25">
      <c r="A4">
        <v>3</v>
      </c>
      <c r="B4" t="s">
        <v>980</v>
      </c>
      <c r="C4">
        <v>3.879</v>
      </c>
    </row>
    <row r="5" spans="1:3" x14ac:dyDescent="0.25">
      <c r="A5">
        <v>4</v>
      </c>
      <c r="B5" t="s">
        <v>981</v>
      </c>
      <c r="C5">
        <v>3.4119999999999999</v>
      </c>
    </row>
    <row r="6" spans="1:3" x14ac:dyDescent="0.25">
      <c r="A6">
        <v>5</v>
      </c>
      <c r="B6" t="s">
        <v>982</v>
      </c>
      <c r="C6">
        <v>3.1920000000000002</v>
      </c>
    </row>
    <row r="7" spans="1:3" x14ac:dyDescent="0.25">
      <c r="A7">
        <v>6</v>
      </c>
      <c r="B7" t="s">
        <v>983</v>
      </c>
      <c r="C7">
        <v>3.0920000000000001</v>
      </c>
    </row>
    <row r="8" spans="1:3" x14ac:dyDescent="0.25">
      <c r="A8">
        <v>7</v>
      </c>
      <c r="B8" t="s">
        <v>984</v>
      </c>
      <c r="C8">
        <v>3.0070000000000001</v>
      </c>
    </row>
    <row r="9" spans="1:3" x14ac:dyDescent="0.25">
      <c r="A9">
        <v>8</v>
      </c>
      <c r="B9" t="s">
        <v>985</v>
      </c>
      <c r="C9">
        <v>2.891</v>
      </c>
    </row>
    <row r="10" spans="1:3" x14ac:dyDescent="0.25">
      <c r="A10">
        <v>9</v>
      </c>
      <c r="B10" t="s">
        <v>986</v>
      </c>
      <c r="C10">
        <v>2.8730000000000002</v>
      </c>
    </row>
    <row r="11" spans="1:3" x14ac:dyDescent="0.25">
      <c r="A11">
        <v>10</v>
      </c>
      <c r="B11" t="s">
        <v>987</v>
      </c>
      <c r="C11">
        <v>2.6120000000000001</v>
      </c>
    </row>
    <row r="12" spans="1:3" x14ac:dyDescent="0.25">
      <c r="A12">
        <v>11</v>
      </c>
      <c r="B12" t="s">
        <v>988</v>
      </c>
      <c r="C12">
        <v>2.4889999999999999</v>
      </c>
    </row>
    <row r="13" spans="1:3" x14ac:dyDescent="0.25">
      <c r="A13">
        <v>12</v>
      </c>
      <c r="B13" t="s">
        <v>989</v>
      </c>
      <c r="C13">
        <v>2.48</v>
      </c>
    </row>
    <row r="14" spans="1:3" x14ac:dyDescent="0.25">
      <c r="A14">
        <v>13</v>
      </c>
      <c r="B14" t="s">
        <v>990</v>
      </c>
      <c r="C14">
        <v>2.3879999999999999</v>
      </c>
    </row>
    <row r="15" spans="1:3" x14ac:dyDescent="0.25">
      <c r="A15">
        <v>14</v>
      </c>
      <c r="B15" t="s">
        <v>991</v>
      </c>
      <c r="C15">
        <v>2.2850000000000001</v>
      </c>
    </row>
    <row r="16" spans="1:3" x14ac:dyDescent="0.25">
      <c r="A16">
        <v>15</v>
      </c>
      <c r="B16" t="s">
        <v>992</v>
      </c>
      <c r="C16">
        <v>2.2850000000000001</v>
      </c>
    </row>
    <row r="17" spans="1:3" x14ac:dyDescent="0.25">
      <c r="A17">
        <v>16</v>
      </c>
      <c r="B17" t="s">
        <v>993</v>
      </c>
      <c r="C17">
        <v>2.1269999999999998</v>
      </c>
    </row>
    <row r="18" spans="1:3" x14ac:dyDescent="0.25">
      <c r="A18">
        <v>17</v>
      </c>
      <c r="B18" t="s">
        <v>994</v>
      </c>
      <c r="C18">
        <v>2.0790000000000002</v>
      </c>
    </row>
    <row r="19" spans="1:3" x14ac:dyDescent="0.25">
      <c r="A19">
        <v>18</v>
      </c>
      <c r="B19" t="s">
        <v>995</v>
      </c>
      <c r="C19">
        <v>2.0129999999999999</v>
      </c>
    </row>
    <row r="20" spans="1:3" x14ac:dyDescent="0.25">
      <c r="A20">
        <v>19</v>
      </c>
      <c r="B20" t="s">
        <v>996</v>
      </c>
      <c r="C20">
        <v>1.8520000000000001</v>
      </c>
    </row>
    <row r="21" spans="1:3" x14ac:dyDescent="0.25">
      <c r="A21">
        <v>20</v>
      </c>
      <c r="B21" t="s">
        <v>997</v>
      </c>
      <c r="C21">
        <v>1.8460000000000001</v>
      </c>
    </row>
    <row r="22" spans="1:3" x14ac:dyDescent="0.25">
      <c r="A22">
        <v>21</v>
      </c>
      <c r="B22" t="s">
        <v>998</v>
      </c>
      <c r="C22">
        <v>1.8049999999999999</v>
      </c>
    </row>
    <row r="23" spans="1:3" x14ac:dyDescent="0.25">
      <c r="A23">
        <v>22</v>
      </c>
      <c r="B23" t="s">
        <v>999</v>
      </c>
      <c r="C23">
        <v>1.66</v>
      </c>
    </row>
    <row r="24" spans="1:3" x14ac:dyDescent="0.25">
      <c r="A24">
        <v>23</v>
      </c>
      <c r="B24" t="s">
        <v>1000</v>
      </c>
      <c r="C24">
        <v>1.65</v>
      </c>
    </row>
    <row r="25" spans="1:3" x14ac:dyDescent="0.25">
      <c r="A25">
        <v>24</v>
      </c>
      <c r="B25" t="s">
        <v>1001</v>
      </c>
      <c r="C25">
        <v>1.506</v>
      </c>
    </row>
    <row r="26" spans="1:3" x14ac:dyDescent="0.25">
      <c r="A26">
        <v>25</v>
      </c>
      <c r="B26" t="s">
        <v>1002</v>
      </c>
      <c r="C26">
        <v>1.393</v>
      </c>
    </row>
    <row r="27" spans="1:3" x14ac:dyDescent="0.25">
      <c r="A27">
        <v>26</v>
      </c>
      <c r="B27" t="s">
        <v>1003</v>
      </c>
      <c r="C27">
        <v>1.383</v>
      </c>
    </row>
    <row r="28" spans="1:3" x14ac:dyDescent="0.25">
      <c r="A28">
        <v>27</v>
      </c>
      <c r="B28" t="s">
        <v>1004</v>
      </c>
      <c r="C28">
        <v>1.38</v>
      </c>
    </row>
    <row r="29" spans="1:3" x14ac:dyDescent="0.25">
      <c r="A29">
        <v>28</v>
      </c>
      <c r="B29" t="s">
        <v>3869</v>
      </c>
      <c r="C29">
        <v>1.35</v>
      </c>
    </row>
    <row r="30" spans="1:3" x14ac:dyDescent="0.25">
      <c r="A30">
        <v>29</v>
      </c>
      <c r="B30" t="s">
        <v>1005</v>
      </c>
      <c r="C30">
        <v>1.232</v>
      </c>
    </row>
    <row r="31" spans="1:3" x14ac:dyDescent="0.25">
      <c r="A31">
        <v>30</v>
      </c>
      <c r="B31" t="s">
        <v>1006</v>
      </c>
      <c r="C31">
        <v>1.2170000000000001</v>
      </c>
    </row>
    <row r="32" spans="1:3" x14ac:dyDescent="0.25">
      <c r="A32">
        <v>31</v>
      </c>
      <c r="B32" t="s">
        <v>1007</v>
      </c>
      <c r="C32">
        <v>1.18</v>
      </c>
    </row>
    <row r="33" spans="1:3" x14ac:dyDescent="0.25">
      <c r="A33">
        <v>32</v>
      </c>
      <c r="B33" t="s">
        <v>1008</v>
      </c>
      <c r="C33">
        <v>1.159</v>
      </c>
    </row>
    <row r="34" spans="1:3" x14ac:dyDescent="0.25">
      <c r="A34">
        <v>33</v>
      </c>
      <c r="B34" t="s">
        <v>1009</v>
      </c>
      <c r="C34">
        <v>1.1459999999999999</v>
      </c>
    </row>
    <row r="35" spans="1:3" x14ac:dyDescent="0.25">
      <c r="A35">
        <v>34</v>
      </c>
      <c r="B35" t="s">
        <v>1010</v>
      </c>
      <c r="C35">
        <v>1.1419999999999999</v>
      </c>
    </row>
    <row r="36" spans="1:3" x14ac:dyDescent="0.25">
      <c r="A36">
        <v>35</v>
      </c>
      <c r="B36" t="s">
        <v>1011</v>
      </c>
      <c r="C36">
        <v>1.123</v>
      </c>
    </row>
    <row r="37" spans="1:3" x14ac:dyDescent="0.25">
      <c r="A37">
        <v>36</v>
      </c>
      <c r="B37" t="s">
        <v>1012</v>
      </c>
      <c r="C37">
        <v>1.091</v>
      </c>
    </row>
    <row r="38" spans="1:3" x14ac:dyDescent="0.25">
      <c r="A38">
        <v>37</v>
      </c>
      <c r="B38" t="s">
        <v>1013</v>
      </c>
      <c r="C38">
        <v>1.0649999999999999</v>
      </c>
    </row>
    <row r="39" spans="1:3" x14ac:dyDescent="0.25">
      <c r="A39">
        <v>38</v>
      </c>
      <c r="B39" t="s">
        <v>1014</v>
      </c>
      <c r="C39">
        <v>1.052</v>
      </c>
    </row>
    <row r="40" spans="1:3" x14ac:dyDescent="0.25">
      <c r="A40">
        <v>39</v>
      </c>
      <c r="B40" t="s">
        <v>1015</v>
      </c>
      <c r="C40">
        <v>1.0349999999999999</v>
      </c>
    </row>
    <row r="41" spans="1:3" x14ac:dyDescent="0.25">
      <c r="A41">
        <v>40</v>
      </c>
      <c r="B41" t="s">
        <v>1016</v>
      </c>
      <c r="C41">
        <v>1.02</v>
      </c>
    </row>
    <row r="42" spans="1:3" x14ac:dyDescent="0.25">
      <c r="A42">
        <v>41</v>
      </c>
      <c r="B42" t="s">
        <v>1017</v>
      </c>
      <c r="C42">
        <v>1.0049999999999999</v>
      </c>
    </row>
    <row r="43" spans="1:3" x14ac:dyDescent="0.25">
      <c r="A43">
        <v>42</v>
      </c>
      <c r="B43" t="s">
        <v>1018</v>
      </c>
      <c r="C43">
        <v>0.99199999999999999</v>
      </c>
    </row>
    <row r="44" spans="1:3" x14ac:dyDescent="0.25">
      <c r="A44">
        <v>43</v>
      </c>
      <c r="B44" t="s">
        <v>1019</v>
      </c>
      <c r="C44">
        <v>0.97099999999999997</v>
      </c>
    </row>
    <row r="45" spans="1:3" x14ac:dyDescent="0.25">
      <c r="A45">
        <v>44</v>
      </c>
      <c r="B45" t="s">
        <v>1020</v>
      </c>
      <c r="C45">
        <v>0.96399999999999997</v>
      </c>
    </row>
    <row r="46" spans="1:3" x14ac:dyDescent="0.25">
      <c r="A46">
        <v>45</v>
      </c>
      <c r="B46" t="s">
        <v>1021</v>
      </c>
      <c r="C46">
        <v>0.90500000000000003</v>
      </c>
    </row>
    <row r="47" spans="1:3" x14ac:dyDescent="0.25">
      <c r="A47">
        <v>46</v>
      </c>
      <c r="B47" t="s">
        <v>1022</v>
      </c>
      <c r="C47">
        <v>0.90300000000000002</v>
      </c>
    </row>
    <row r="48" spans="1:3" x14ac:dyDescent="0.25">
      <c r="A48">
        <v>47</v>
      </c>
      <c r="B48" t="s">
        <v>1023</v>
      </c>
      <c r="C48">
        <v>0.9</v>
      </c>
    </row>
    <row r="49" spans="1:3" x14ac:dyDescent="0.25">
      <c r="A49">
        <v>48</v>
      </c>
      <c r="B49" t="s">
        <v>1024</v>
      </c>
      <c r="C49">
        <v>0.876</v>
      </c>
    </row>
    <row r="50" spans="1:3" x14ac:dyDescent="0.25">
      <c r="A50">
        <v>49</v>
      </c>
      <c r="B50" t="s">
        <v>1025</v>
      </c>
      <c r="C50">
        <v>0.79900000000000004</v>
      </c>
    </row>
    <row r="51" spans="1:3" x14ac:dyDescent="0.25">
      <c r="A51">
        <v>50</v>
      </c>
      <c r="B51" t="s">
        <v>1026</v>
      </c>
      <c r="C51">
        <v>0.79800000000000004</v>
      </c>
    </row>
    <row r="52" spans="1:3" x14ac:dyDescent="0.25">
      <c r="A52">
        <v>51</v>
      </c>
      <c r="B52" t="s">
        <v>1027</v>
      </c>
      <c r="C52">
        <v>0.79400000000000004</v>
      </c>
    </row>
    <row r="53" spans="1:3" x14ac:dyDescent="0.25">
      <c r="A53">
        <v>52</v>
      </c>
      <c r="B53" t="s">
        <v>1028</v>
      </c>
      <c r="C53">
        <v>0.79300000000000004</v>
      </c>
    </row>
    <row r="54" spans="1:3" x14ac:dyDescent="0.25">
      <c r="A54">
        <v>53</v>
      </c>
      <c r="B54" t="s">
        <v>1029</v>
      </c>
      <c r="C54">
        <v>0.78100000000000003</v>
      </c>
    </row>
    <row r="55" spans="1:3" x14ac:dyDescent="0.25">
      <c r="A55">
        <v>54</v>
      </c>
      <c r="B55" t="s">
        <v>1030</v>
      </c>
      <c r="C55">
        <v>0.78100000000000003</v>
      </c>
    </row>
    <row r="56" spans="1:3" x14ac:dyDescent="0.25">
      <c r="A56">
        <v>55</v>
      </c>
      <c r="B56" t="s">
        <v>1031</v>
      </c>
      <c r="C56">
        <v>0.78</v>
      </c>
    </row>
    <row r="57" spans="1:3" x14ac:dyDescent="0.25">
      <c r="A57">
        <v>56</v>
      </c>
      <c r="B57" t="s">
        <v>1032</v>
      </c>
      <c r="C57">
        <v>0.77500000000000002</v>
      </c>
    </row>
    <row r="58" spans="1:3" x14ac:dyDescent="0.25">
      <c r="A58">
        <v>57</v>
      </c>
      <c r="B58" t="s">
        <v>1033</v>
      </c>
      <c r="C58">
        <v>0.76700000000000002</v>
      </c>
    </row>
    <row r="59" spans="1:3" x14ac:dyDescent="0.25">
      <c r="A59">
        <v>58</v>
      </c>
      <c r="B59" t="s">
        <v>1034</v>
      </c>
      <c r="C59">
        <v>0.72199999999999998</v>
      </c>
    </row>
    <row r="60" spans="1:3" x14ac:dyDescent="0.25">
      <c r="A60">
        <v>59</v>
      </c>
      <c r="B60" t="s">
        <v>1035</v>
      </c>
      <c r="C60">
        <v>0.70799999999999996</v>
      </c>
    </row>
    <row r="61" spans="1:3" x14ac:dyDescent="0.25">
      <c r="A61">
        <v>60</v>
      </c>
      <c r="B61" t="s">
        <v>1036</v>
      </c>
      <c r="C61">
        <v>0.68500000000000005</v>
      </c>
    </row>
    <row r="62" spans="1:3" x14ac:dyDescent="0.25">
      <c r="A62">
        <v>61</v>
      </c>
      <c r="B62" t="s">
        <v>1037</v>
      </c>
      <c r="C62">
        <v>0.66900000000000004</v>
      </c>
    </row>
    <row r="63" spans="1:3" x14ac:dyDescent="0.25">
      <c r="A63">
        <v>62</v>
      </c>
      <c r="B63" t="s">
        <v>1038</v>
      </c>
      <c r="C63">
        <v>0.66600000000000004</v>
      </c>
    </row>
    <row r="64" spans="1:3" x14ac:dyDescent="0.25">
      <c r="A64">
        <v>63</v>
      </c>
      <c r="B64" t="s">
        <v>1039</v>
      </c>
      <c r="C64">
        <v>0.65</v>
      </c>
    </row>
    <row r="65" spans="1:3" x14ac:dyDescent="0.25">
      <c r="A65">
        <v>64</v>
      </c>
      <c r="B65" t="s">
        <v>1040</v>
      </c>
      <c r="C65">
        <v>0.64100000000000001</v>
      </c>
    </row>
    <row r="66" spans="1:3" x14ac:dyDescent="0.25">
      <c r="A66">
        <v>65</v>
      </c>
      <c r="B66" t="s">
        <v>1041</v>
      </c>
      <c r="C66">
        <v>0.63</v>
      </c>
    </row>
    <row r="67" spans="1:3" x14ac:dyDescent="0.25">
      <c r="A67">
        <v>66</v>
      </c>
      <c r="B67" t="s">
        <v>1042</v>
      </c>
      <c r="C67">
        <v>0.625</v>
      </c>
    </row>
    <row r="68" spans="1:3" x14ac:dyDescent="0.25">
      <c r="A68">
        <v>67</v>
      </c>
      <c r="B68" t="s">
        <v>1043</v>
      </c>
      <c r="C68">
        <v>0.624</v>
      </c>
    </row>
    <row r="69" spans="1:3" x14ac:dyDescent="0.25">
      <c r="A69">
        <v>68</v>
      </c>
      <c r="B69" t="s">
        <v>1044</v>
      </c>
      <c r="C69">
        <v>0.61399999999999999</v>
      </c>
    </row>
    <row r="70" spans="1:3" x14ac:dyDescent="0.25">
      <c r="A70">
        <v>69</v>
      </c>
      <c r="B70" t="s">
        <v>1045</v>
      </c>
      <c r="C70">
        <v>0.61399999999999999</v>
      </c>
    </row>
    <row r="71" spans="1:3" x14ac:dyDescent="0.25">
      <c r="A71">
        <v>70</v>
      </c>
      <c r="B71" t="s">
        <v>1046</v>
      </c>
      <c r="C71">
        <v>0.60399999999999998</v>
      </c>
    </row>
    <row r="72" spans="1:3" x14ac:dyDescent="0.25">
      <c r="A72">
        <v>71</v>
      </c>
      <c r="B72" t="s">
        <v>1047</v>
      </c>
      <c r="C72">
        <v>0.60199999999999998</v>
      </c>
    </row>
    <row r="73" spans="1:3" x14ac:dyDescent="0.25">
      <c r="A73">
        <v>72</v>
      </c>
      <c r="B73" t="s">
        <v>1048</v>
      </c>
      <c r="C73">
        <v>0.60099999999999998</v>
      </c>
    </row>
    <row r="74" spans="1:3" x14ac:dyDescent="0.25">
      <c r="A74">
        <v>73</v>
      </c>
      <c r="B74" t="s">
        <v>1049</v>
      </c>
      <c r="C74">
        <v>0.6</v>
      </c>
    </row>
    <row r="75" spans="1:3" x14ac:dyDescent="0.25">
      <c r="A75">
        <v>74</v>
      </c>
      <c r="B75" t="s">
        <v>1050</v>
      </c>
      <c r="C75">
        <v>0.59599999999999997</v>
      </c>
    </row>
    <row r="76" spans="1:3" x14ac:dyDescent="0.25">
      <c r="A76">
        <v>75</v>
      </c>
      <c r="B76" t="s">
        <v>1051</v>
      </c>
      <c r="C76">
        <v>0.59</v>
      </c>
    </row>
    <row r="77" spans="1:3" x14ac:dyDescent="0.25">
      <c r="A77">
        <v>76</v>
      </c>
      <c r="B77" t="s">
        <v>1052</v>
      </c>
      <c r="C77">
        <v>0.58699999999999997</v>
      </c>
    </row>
    <row r="78" spans="1:3" x14ac:dyDescent="0.25">
      <c r="A78">
        <v>77</v>
      </c>
      <c r="B78" t="s">
        <v>1053</v>
      </c>
      <c r="C78">
        <v>0.56599999999999995</v>
      </c>
    </row>
    <row r="79" spans="1:3" x14ac:dyDescent="0.25">
      <c r="A79">
        <v>78</v>
      </c>
      <c r="B79" t="s">
        <v>1054</v>
      </c>
      <c r="C79">
        <v>0.55300000000000005</v>
      </c>
    </row>
    <row r="80" spans="1:3" x14ac:dyDescent="0.25">
      <c r="A80">
        <v>79</v>
      </c>
      <c r="B80" t="s">
        <v>1055</v>
      </c>
      <c r="C80">
        <v>0.54400000000000004</v>
      </c>
    </row>
    <row r="81" spans="1:3" x14ac:dyDescent="0.25">
      <c r="A81">
        <v>80</v>
      </c>
      <c r="B81" t="s">
        <v>1056</v>
      </c>
      <c r="C81">
        <v>0.52900000000000003</v>
      </c>
    </row>
    <row r="82" spans="1:3" x14ac:dyDescent="0.25">
      <c r="A82">
        <v>81</v>
      </c>
      <c r="B82" t="s">
        <v>1057</v>
      </c>
      <c r="C82">
        <v>0.52800000000000002</v>
      </c>
    </row>
    <row r="83" spans="1:3" x14ac:dyDescent="0.25">
      <c r="A83">
        <v>82</v>
      </c>
      <c r="B83" t="s">
        <v>1058</v>
      </c>
      <c r="C83">
        <v>0.50800000000000001</v>
      </c>
    </row>
    <row r="84" spans="1:3" x14ac:dyDescent="0.25">
      <c r="A84">
        <v>83</v>
      </c>
      <c r="B84" t="s">
        <v>1059</v>
      </c>
      <c r="C84">
        <v>0.5</v>
      </c>
    </row>
    <row r="85" spans="1:3" x14ac:dyDescent="0.25">
      <c r="A85">
        <v>84</v>
      </c>
      <c r="B85" t="s">
        <v>1060</v>
      </c>
      <c r="C85">
        <v>0.497</v>
      </c>
    </row>
    <row r="86" spans="1:3" x14ac:dyDescent="0.25">
      <c r="A86">
        <v>85</v>
      </c>
      <c r="B86" t="s">
        <v>1061</v>
      </c>
      <c r="C86">
        <v>0.496</v>
      </c>
    </row>
    <row r="87" spans="1:3" x14ac:dyDescent="0.25">
      <c r="A87">
        <v>86</v>
      </c>
      <c r="B87" t="s">
        <v>1062</v>
      </c>
      <c r="C87">
        <v>0.47699999999999998</v>
      </c>
    </row>
    <row r="88" spans="1:3" x14ac:dyDescent="0.25">
      <c r="A88">
        <v>87</v>
      </c>
      <c r="B88" t="s">
        <v>1063</v>
      </c>
      <c r="C88">
        <v>0.47099999999999997</v>
      </c>
    </row>
    <row r="89" spans="1:3" x14ac:dyDescent="0.25">
      <c r="A89">
        <v>88</v>
      </c>
      <c r="B89" t="s">
        <v>1064</v>
      </c>
      <c r="C89">
        <v>0.46899999999999997</v>
      </c>
    </row>
    <row r="90" spans="1:3" x14ac:dyDescent="0.25">
      <c r="A90">
        <v>89</v>
      </c>
      <c r="B90" t="s">
        <v>1065</v>
      </c>
      <c r="C90">
        <v>0.46700000000000003</v>
      </c>
    </row>
    <row r="91" spans="1:3" x14ac:dyDescent="0.25">
      <c r="A91">
        <v>90</v>
      </c>
      <c r="B91" t="s">
        <v>1066</v>
      </c>
      <c r="C91">
        <v>0.46400000000000002</v>
      </c>
    </row>
    <row r="92" spans="1:3" x14ac:dyDescent="0.25">
      <c r="A92">
        <v>91</v>
      </c>
      <c r="B92" t="s">
        <v>1067</v>
      </c>
      <c r="C92">
        <v>0.45200000000000001</v>
      </c>
    </row>
    <row r="93" spans="1:3" x14ac:dyDescent="0.25">
      <c r="A93">
        <v>92</v>
      </c>
      <c r="B93" t="s">
        <v>1068</v>
      </c>
      <c r="C93">
        <v>0.45200000000000001</v>
      </c>
    </row>
    <row r="94" spans="1:3" x14ac:dyDescent="0.25">
      <c r="A94">
        <v>93</v>
      </c>
      <c r="B94" t="s">
        <v>1069</v>
      </c>
      <c r="C94">
        <v>0.44900000000000001</v>
      </c>
    </row>
    <row r="95" spans="1:3" x14ac:dyDescent="0.25">
      <c r="A95">
        <v>94</v>
      </c>
      <c r="B95" t="s">
        <v>1070</v>
      </c>
      <c r="C95">
        <v>0.44800000000000001</v>
      </c>
    </row>
    <row r="96" spans="1:3" x14ac:dyDescent="0.25">
      <c r="A96">
        <v>95</v>
      </c>
      <c r="B96" t="s">
        <v>1071</v>
      </c>
      <c r="C96">
        <v>0.442</v>
      </c>
    </row>
    <row r="97" spans="1:3" x14ac:dyDescent="0.25">
      <c r="A97">
        <v>96</v>
      </c>
      <c r="B97" t="s">
        <v>1072</v>
      </c>
      <c r="C97">
        <v>0.437</v>
      </c>
    </row>
    <row r="98" spans="1:3" x14ac:dyDescent="0.25">
      <c r="A98">
        <v>97</v>
      </c>
      <c r="B98" t="s">
        <v>1073</v>
      </c>
      <c r="C98">
        <v>0.435</v>
      </c>
    </row>
    <row r="99" spans="1:3" x14ac:dyDescent="0.25">
      <c r="A99">
        <v>98</v>
      </c>
      <c r="B99" t="s">
        <v>1074</v>
      </c>
      <c r="C99">
        <v>0.432</v>
      </c>
    </row>
    <row r="100" spans="1:3" x14ac:dyDescent="0.25">
      <c r="A100">
        <v>99</v>
      </c>
      <c r="B100" t="s">
        <v>1075</v>
      </c>
      <c r="C100">
        <v>0.42199999999999999</v>
      </c>
    </row>
    <row r="101" spans="1:3" x14ac:dyDescent="0.25">
      <c r="A101">
        <v>100</v>
      </c>
      <c r="B101" t="s">
        <v>1076</v>
      </c>
      <c r="C101">
        <v>0.42199999999999999</v>
      </c>
    </row>
    <row r="102" spans="1:3" x14ac:dyDescent="0.25">
      <c r="A102">
        <v>101</v>
      </c>
      <c r="B102" t="s">
        <v>1077</v>
      </c>
      <c r="C102">
        <v>0.41899999999999998</v>
      </c>
    </row>
    <row r="103" spans="1:3" x14ac:dyDescent="0.25">
      <c r="A103">
        <v>102</v>
      </c>
      <c r="B103" t="s">
        <v>1078</v>
      </c>
      <c r="C103">
        <v>0.41699999999999998</v>
      </c>
    </row>
    <row r="104" spans="1:3" x14ac:dyDescent="0.25">
      <c r="A104">
        <v>103</v>
      </c>
      <c r="B104" t="s">
        <v>1079</v>
      </c>
      <c r="C104">
        <v>0.40500000000000003</v>
      </c>
    </row>
    <row r="105" spans="1:3" x14ac:dyDescent="0.25">
      <c r="A105">
        <v>104</v>
      </c>
      <c r="B105" t="s">
        <v>1080</v>
      </c>
      <c r="C105">
        <v>0.40400000000000003</v>
      </c>
    </row>
    <row r="106" spans="1:3" x14ac:dyDescent="0.25">
      <c r="A106">
        <v>105</v>
      </c>
      <c r="B106" t="s">
        <v>1081</v>
      </c>
      <c r="C106">
        <v>0.40100000000000002</v>
      </c>
    </row>
    <row r="107" spans="1:3" x14ac:dyDescent="0.25">
      <c r="A107">
        <v>106</v>
      </c>
      <c r="B107" t="s">
        <v>1082</v>
      </c>
      <c r="C107">
        <v>0.39800000000000002</v>
      </c>
    </row>
    <row r="108" spans="1:3" x14ac:dyDescent="0.25">
      <c r="A108">
        <v>107</v>
      </c>
      <c r="B108" t="s">
        <v>1083</v>
      </c>
      <c r="C108">
        <v>0.39500000000000002</v>
      </c>
    </row>
    <row r="109" spans="1:3" x14ac:dyDescent="0.25">
      <c r="A109">
        <v>108</v>
      </c>
      <c r="B109" t="s">
        <v>1084</v>
      </c>
      <c r="C109">
        <v>0.39200000000000002</v>
      </c>
    </row>
    <row r="110" spans="1:3" x14ac:dyDescent="0.25">
      <c r="A110">
        <v>109</v>
      </c>
      <c r="B110" t="s">
        <v>1085</v>
      </c>
      <c r="C110">
        <v>0.375</v>
      </c>
    </row>
    <row r="111" spans="1:3" x14ac:dyDescent="0.25">
      <c r="A111">
        <v>110</v>
      </c>
      <c r="B111" t="s">
        <v>1086</v>
      </c>
      <c r="C111">
        <v>0.375</v>
      </c>
    </row>
    <row r="112" spans="1:3" x14ac:dyDescent="0.25">
      <c r="A112">
        <v>111</v>
      </c>
      <c r="B112" t="s">
        <v>1087</v>
      </c>
      <c r="C112">
        <v>0.372</v>
      </c>
    </row>
    <row r="113" spans="1:3" x14ac:dyDescent="0.25">
      <c r="A113">
        <v>112</v>
      </c>
      <c r="B113" t="s">
        <v>1088</v>
      </c>
      <c r="C113">
        <v>0.371</v>
      </c>
    </row>
    <row r="114" spans="1:3" x14ac:dyDescent="0.25">
      <c r="A114">
        <v>113</v>
      </c>
      <c r="B114" t="s">
        <v>1089</v>
      </c>
      <c r="C114">
        <v>0.371</v>
      </c>
    </row>
    <row r="115" spans="1:3" x14ac:dyDescent="0.25">
      <c r="A115">
        <v>114</v>
      </c>
      <c r="B115" t="s">
        <v>1090</v>
      </c>
      <c r="C115">
        <v>0.36199999999999999</v>
      </c>
    </row>
    <row r="116" spans="1:3" x14ac:dyDescent="0.25">
      <c r="A116">
        <v>115</v>
      </c>
      <c r="B116" t="s">
        <v>1091</v>
      </c>
      <c r="C116">
        <v>0.35899999999999999</v>
      </c>
    </row>
    <row r="117" spans="1:3" x14ac:dyDescent="0.25">
      <c r="A117">
        <v>116</v>
      </c>
      <c r="B117" t="s">
        <v>1092</v>
      </c>
      <c r="C117">
        <v>0.35799999999999998</v>
      </c>
    </row>
    <row r="118" spans="1:3" x14ac:dyDescent="0.25">
      <c r="A118">
        <v>117</v>
      </c>
      <c r="B118" t="s">
        <v>1093</v>
      </c>
      <c r="C118">
        <v>0.35499999999999998</v>
      </c>
    </row>
    <row r="119" spans="1:3" x14ac:dyDescent="0.25">
      <c r="A119">
        <v>118</v>
      </c>
      <c r="B119" t="s">
        <v>1094</v>
      </c>
      <c r="C119">
        <v>0.34599999999999997</v>
      </c>
    </row>
    <row r="120" spans="1:3" x14ac:dyDescent="0.25">
      <c r="A120">
        <v>119</v>
      </c>
      <c r="B120" t="s">
        <v>1095</v>
      </c>
      <c r="C120">
        <v>0.34599999999999997</v>
      </c>
    </row>
    <row r="121" spans="1:3" x14ac:dyDescent="0.25">
      <c r="A121">
        <v>120</v>
      </c>
      <c r="B121" t="s">
        <v>1096</v>
      </c>
      <c r="C121">
        <v>0.34300000000000003</v>
      </c>
    </row>
    <row r="122" spans="1:3" x14ac:dyDescent="0.25">
      <c r="A122">
        <v>121</v>
      </c>
      <c r="B122" t="s">
        <v>1097</v>
      </c>
      <c r="C122">
        <v>0.34100000000000003</v>
      </c>
    </row>
    <row r="123" spans="1:3" x14ac:dyDescent="0.25">
      <c r="A123">
        <v>122</v>
      </c>
      <c r="B123" t="s">
        <v>1098</v>
      </c>
      <c r="C123">
        <v>0.33900000000000002</v>
      </c>
    </row>
    <row r="124" spans="1:3" x14ac:dyDescent="0.25">
      <c r="A124">
        <v>123</v>
      </c>
      <c r="B124" t="s">
        <v>1099</v>
      </c>
      <c r="C124">
        <v>0.33600000000000002</v>
      </c>
    </row>
    <row r="125" spans="1:3" x14ac:dyDescent="0.25">
      <c r="A125">
        <v>124</v>
      </c>
      <c r="B125" t="s">
        <v>1100</v>
      </c>
      <c r="C125">
        <v>0.33600000000000002</v>
      </c>
    </row>
    <row r="126" spans="1:3" x14ac:dyDescent="0.25">
      <c r="A126">
        <v>125</v>
      </c>
      <c r="B126" t="s">
        <v>1101</v>
      </c>
      <c r="C126">
        <v>0.33500000000000002</v>
      </c>
    </row>
    <row r="127" spans="1:3" x14ac:dyDescent="0.25">
      <c r="A127">
        <v>126</v>
      </c>
      <c r="B127" t="s">
        <v>1102</v>
      </c>
      <c r="C127">
        <v>0.33400000000000002</v>
      </c>
    </row>
    <row r="128" spans="1:3" x14ac:dyDescent="0.25">
      <c r="A128">
        <v>127</v>
      </c>
      <c r="B128" t="s">
        <v>1103</v>
      </c>
      <c r="C128">
        <v>0.33200000000000002</v>
      </c>
    </row>
    <row r="129" spans="1:3" x14ac:dyDescent="0.25">
      <c r="A129">
        <v>128</v>
      </c>
      <c r="B129" t="s">
        <v>1104</v>
      </c>
      <c r="C129">
        <v>0.32800000000000001</v>
      </c>
    </row>
    <row r="130" spans="1:3" x14ac:dyDescent="0.25">
      <c r="A130">
        <v>129</v>
      </c>
      <c r="B130" t="s">
        <v>1105</v>
      </c>
      <c r="C130">
        <v>0.32600000000000001</v>
      </c>
    </row>
    <row r="131" spans="1:3" x14ac:dyDescent="0.25">
      <c r="A131">
        <v>130</v>
      </c>
      <c r="B131" t="s">
        <v>1106</v>
      </c>
      <c r="C131">
        <v>0.32300000000000001</v>
      </c>
    </row>
    <row r="132" spans="1:3" x14ac:dyDescent="0.25">
      <c r="A132">
        <v>131</v>
      </c>
      <c r="B132" t="s">
        <v>1107</v>
      </c>
      <c r="C132">
        <v>0.317</v>
      </c>
    </row>
    <row r="133" spans="1:3" x14ac:dyDescent="0.25">
      <c r="A133">
        <v>132</v>
      </c>
      <c r="B133" t="s">
        <v>1108</v>
      </c>
      <c r="C133">
        <v>0.316</v>
      </c>
    </row>
    <row r="134" spans="1:3" x14ac:dyDescent="0.25">
      <c r="A134">
        <v>133</v>
      </c>
      <c r="B134" t="s">
        <v>1109</v>
      </c>
      <c r="C134">
        <v>0.311</v>
      </c>
    </row>
    <row r="135" spans="1:3" x14ac:dyDescent="0.25">
      <c r="A135">
        <v>134</v>
      </c>
      <c r="B135" t="s">
        <v>1110</v>
      </c>
      <c r="C135">
        <v>0.30599999999999999</v>
      </c>
    </row>
    <row r="136" spans="1:3" x14ac:dyDescent="0.25">
      <c r="A136">
        <v>135</v>
      </c>
      <c r="B136" t="s">
        <v>1111</v>
      </c>
      <c r="C136">
        <v>0.30599999999999999</v>
      </c>
    </row>
    <row r="137" spans="1:3" x14ac:dyDescent="0.25">
      <c r="A137">
        <v>136</v>
      </c>
      <c r="B137" t="s">
        <v>1112</v>
      </c>
      <c r="C137">
        <v>0.30399999999999999</v>
      </c>
    </row>
    <row r="138" spans="1:3" x14ac:dyDescent="0.25">
      <c r="A138">
        <v>137</v>
      </c>
      <c r="B138" t="s">
        <v>1113</v>
      </c>
      <c r="C138">
        <v>0.30299999999999999</v>
      </c>
    </row>
    <row r="139" spans="1:3" x14ac:dyDescent="0.25">
      <c r="A139">
        <v>138</v>
      </c>
      <c r="B139" t="s">
        <v>1114</v>
      </c>
      <c r="C139">
        <v>0.30199999999999999</v>
      </c>
    </row>
    <row r="140" spans="1:3" x14ac:dyDescent="0.25">
      <c r="A140">
        <v>139</v>
      </c>
      <c r="B140" t="s">
        <v>1115</v>
      </c>
      <c r="C140">
        <v>0.29899999999999999</v>
      </c>
    </row>
    <row r="141" spans="1:3" x14ac:dyDescent="0.25">
      <c r="A141">
        <v>140</v>
      </c>
      <c r="B141" t="s">
        <v>1116</v>
      </c>
      <c r="C141">
        <v>0.29799999999999999</v>
      </c>
    </row>
    <row r="142" spans="1:3" x14ac:dyDescent="0.25">
      <c r="A142">
        <v>141</v>
      </c>
      <c r="B142" t="s">
        <v>1117</v>
      </c>
      <c r="C142">
        <v>0.29099999999999998</v>
      </c>
    </row>
    <row r="143" spans="1:3" x14ac:dyDescent="0.25">
      <c r="A143">
        <v>142</v>
      </c>
      <c r="B143" t="s">
        <v>1118</v>
      </c>
      <c r="C143">
        <v>0.28999999999999998</v>
      </c>
    </row>
    <row r="144" spans="1:3" x14ac:dyDescent="0.25">
      <c r="A144">
        <v>143</v>
      </c>
      <c r="B144" t="s">
        <v>1119</v>
      </c>
      <c r="C144">
        <v>0.28699999999999998</v>
      </c>
    </row>
    <row r="145" spans="1:3" x14ac:dyDescent="0.25">
      <c r="A145">
        <v>144</v>
      </c>
      <c r="B145" t="s">
        <v>1120</v>
      </c>
      <c r="C145">
        <v>0.28699999999999998</v>
      </c>
    </row>
    <row r="146" spans="1:3" x14ac:dyDescent="0.25">
      <c r="A146">
        <v>145</v>
      </c>
      <c r="B146" t="s">
        <v>1121</v>
      </c>
      <c r="C146">
        <v>0.28599999999999998</v>
      </c>
    </row>
    <row r="147" spans="1:3" x14ac:dyDescent="0.25">
      <c r="A147">
        <v>146</v>
      </c>
      <c r="B147" t="s">
        <v>1122</v>
      </c>
      <c r="C147">
        <v>0.28399999999999997</v>
      </c>
    </row>
    <row r="148" spans="1:3" x14ac:dyDescent="0.25">
      <c r="A148">
        <v>147</v>
      </c>
      <c r="B148" t="s">
        <v>1123</v>
      </c>
      <c r="C148">
        <v>0.28299999999999997</v>
      </c>
    </row>
    <row r="149" spans="1:3" x14ac:dyDescent="0.25">
      <c r="A149">
        <v>148</v>
      </c>
      <c r="B149" t="s">
        <v>1124</v>
      </c>
      <c r="C149">
        <v>0.28000000000000003</v>
      </c>
    </row>
    <row r="150" spans="1:3" x14ac:dyDescent="0.25">
      <c r="A150">
        <v>149</v>
      </c>
      <c r="B150" t="s">
        <v>1125</v>
      </c>
      <c r="C150">
        <v>0.27700000000000002</v>
      </c>
    </row>
    <row r="151" spans="1:3" x14ac:dyDescent="0.25">
      <c r="A151">
        <v>150</v>
      </c>
      <c r="B151" t="s">
        <v>1126</v>
      </c>
      <c r="C151">
        <v>0.27200000000000002</v>
      </c>
    </row>
    <row r="152" spans="1:3" x14ac:dyDescent="0.25">
      <c r="A152">
        <v>151</v>
      </c>
      <c r="B152" t="s">
        <v>1127</v>
      </c>
      <c r="C152">
        <v>0.27</v>
      </c>
    </row>
    <row r="153" spans="1:3" x14ac:dyDescent="0.25">
      <c r="A153">
        <v>152</v>
      </c>
      <c r="B153" t="s">
        <v>1128</v>
      </c>
      <c r="C153">
        <v>0.27</v>
      </c>
    </row>
    <row r="154" spans="1:3" x14ac:dyDescent="0.25">
      <c r="A154">
        <v>153</v>
      </c>
      <c r="B154" t="s">
        <v>1129</v>
      </c>
      <c r="C154">
        <v>0.26400000000000001</v>
      </c>
    </row>
    <row r="155" spans="1:3" x14ac:dyDescent="0.25">
      <c r="A155">
        <v>154</v>
      </c>
      <c r="B155" t="s">
        <v>1130</v>
      </c>
      <c r="C155">
        <v>0.26300000000000001</v>
      </c>
    </row>
    <row r="156" spans="1:3" x14ac:dyDescent="0.25">
      <c r="A156">
        <v>155</v>
      </c>
      <c r="B156" t="s">
        <v>1131</v>
      </c>
      <c r="C156">
        <v>0.26</v>
      </c>
    </row>
    <row r="157" spans="1:3" x14ac:dyDescent="0.25">
      <c r="A157">
        <v>156</v>
      </c>
      <c r="B157" t="s">
        <v>1132</v>
      </c>
      <c r="C157">
        <v>0.25600000000000001</v>
      </c>
    </row>
    <row r="158" spans="1:3" x14ac:dyDescent="0.25">
      <c r="A158">
        <v>157</v>
      </c>
      <c r="B158" t="s">
        <v>1133</v>
      </c>
      <c r="C158">
        <v>0.25600000000000001</v>
      </c>
    </row>
    <row r="159" spans="1:3" x14ac:dyDescent="0.25">
      <c r="A159">
        <v>158</v>
      </c>
      <c r="B159" t="s">
        <v>1134</v>
      </c>
      <c r="C159">
        <v>0.255</v>
      </c>
    </row>
    <row r="160" spans="1:3" x14ac:dyDescent="0.25">
      <c r="A160">
        <v>159</v>
      </c>
      <c r="B160" t="s">
        <v>1135</v>
      </c>
      <c r="C160">
        <v>0.255</v>
      </c>
    </row>
    <row r="161" spans="1:3" x14ac:dyDescent="0.25">
      <c r="A161">
        <v>160</v>
      </c>
      <c r="B161" t="s">
        <v>1136</v>
      </c>
      <c r="C161">
        <v>0.254</v>
      </c>
    </row>
    <row r="162" spans="1:3" x14ac:dyDescent="0.25">
      <c r="A162">
        <v>161</v>
      </c>
      <c r="B162" t="s">
        <v>1137</v>
      </c>
      <c r="C162">
        <v>0.251</v>
      </c>
    </row>
    <row r="163" spans="1:3" x14ac:dyDescent="0.25">
      <c r="A163">
        <v>162</v>
      </c>
      <c r="B163" t="s">
        <v>1138</v>
      </c>
      <c r="C163">
        <v>0.251</v>
      </c>
    </row>
    <row r="164" spans="1:3" x14ac:dyDescent="0.25">
      <c r="A164">
        <v>163</v>
      </c>
      <c r="B164" t="s">
        <v>1139</v>
      </c>
      <c r="C164">
        <v>0.25</v>
      </c>
    </row>
    <row r="165" spans="1:3" x14ac:dyDescent="0.25">
      <c r="A165">
        <v>164</v>
      </c>
      <c r="B165" t="s">
        <v>1140</v>
      </c>
      <c r="C165">
        <v>0.249</v>
      </c>
    </row>
    <row r="166" spans="1:3" x14ac:dyDescent="0.25">
      <c r="A166">
        <v>165</v>
      </c>
      <c r="B166" t="s">
        <v>1141</v>
      </c>
      <c r="C166">
        <v>0.246</v>
      </c>
    </row>
    <row r="167" spans="1:3" x14ac:dyDescent="0.25">
      <c r="A167">
        <v>166</v>
      </c>
      <c r="B167" t="s">
        <v>1142</v>
      </c>
      <c r="C167">
        <v>0.245</v>
      </c>
    </row>
    <row r="168" spans="1:3" x14ac:dyDescent="0.25">
      <c r="A168">
        <v>167</v>
      </c>
      <c r="B168" t="s">
        <v>1143</v>
      </c>
      <c r="C168">
        <v>0.24399999999999999</v>
      </c>
    </row>
    <row r="169" spans="1:3" x14ac:dyDescent="0.25">
      <c r="A169">
        <v>168</v>
      </c>
      <c r="B169" t="s">
        <v>1144</v>
      </c>
      <c r="C169">
        <v>0.24199999999999999</v>
      </c>
    </row>
    <row r="170" spans="1:3" x14ac:dyDescent="0.25">
      <c r="A170">
        <v>169</v>
      </c>
      <c r="B170" t="s">
        <v>1145</v>
      </c>
      <c r="C170">
        <v>0.24099999999999999</v>
      </c>
    </row>
    <row r="171" spans="1:3" x14ac:dyDescent="0.25">
      <c r="A171">
        <v>170</v>
      </c>
      <c r="B171" t="s">
        <v>1146</v>
      </c>
      <c r="C171">
        <v>0.24</v>
      </c>
    </row>
    <row r="172" spans="1:3" x14ac:dyDescent="0.25">
      <c r="A172">
        <v>171</v>
      </c>
      <c r="B172" t="s">
        <v>1147</v>
      </c>
      <c r="C172">
        <v>0.23899999999999999</v>
      </c>
    </row>
    <row r="173" spans="1:3" x14ac:dyDescent="0.25">
      <c r="A173">
        <v>172</v>
      </c>
      <c r="B173" t="s">
        <v>1148</v>
      </c>
      <c r="C173">
        <v>0.23899999999999999</v>
      </c>
    </row>
    <row r="174" spans="1:3" x14ac:dyDescent="0.25">
      <c r="A174">
        <v>173</v>
      </c>
      <c r="B174" t="s">
        <v>1149</v>
      </c>
      <c r="C174">
        <v>0.23499999999999999</v>
      </c>
    </row>
    <row r="175" spans="1:3" x14ac:dyDescent="0.25">
      <c r="A175">
        <v>174</v>
      </c>
      <c r="B175" t="s">
        <v>1150</v>
      </c>
      <c r="C175">
        <v>0.23499999999999999</v>
      </c>
    </row>
    <row r="176" spans="1:3" x14ac:dyDescent="0.25">
      <c r="A176">
        <v>175</v>
      </c>
      <c r="B176" t="s">
        <v>1151</v>
      </c>
      <c r="C176">
        <v>0.23</v>
      </c>
    </row>
    <row r="177" spans="1:3" x14ac:dyDescent="0.25">
      <c r="A177">
        <v>176</v>
      </c>
      <c r="B177" t="s">
        <v>1152</v>
      </c>
      <c r="C177">
        <v>0.22700000000000001</v>
      </c>
    </row>
    <row r="178" spans="1:3" x14ac:dyDescent="0.25">
      <c r="A178">
        <v>177</v>
      </c>
      <c r="B178" t="s">
        <v>1153</v>
      </c>
      <c r="C178">
        <v>0.22700000000000001</v>
      </c>
    </row>
    <row r="179" spans="1:3" x14ac:dyDescent="0.25">
      <c r="A179">
        <v>178</v>
      </c>
      <c r="B179" t="s">
        <v>1154</v>
      </c>
      <c r="C179">
        <v>0.224</v>
      </c>
    </row>
    <row r="180" spans="1:3" x14ac:dyDescent="0.25">
      <c r="A180">
        <v>179</v>
      </c>
      <c r="B180" t="s">
        <v>1155</v>
      </c>
      <c r="C180">
        <v>0.222</v>
      </c>
    </row>
    <row r="181" spans="1:3" x14ac:dyDescent="0.25">
      <c r="A181">
        <v>180</v>
      </c>
      <c r="B181" t="s">
        <v>1156</v>
      </c>
      <c r="C181">
        <v>0.222</v>
      </c>
    </row>
    <row r="182" spans="1:3" x14ac:dyDescent="0.25">
      <c r="A182">
        <v>181</v>
      </c>
      <c r="B182" t="s">
        <v>1157</v>
      </c>
      <c r="C182">
        <v>0.221</v>
      </c>
    </row>
    <row r="183" spans="1:3" x14ac:dyDescent="0.25">
      <c r="A183">
        <v>182</v>
      </c>
      <c r="B183" t="s">
        <v>1158</v>
      </c>
      <c r="C183">
        <v>0.219</v>
      </c>
    </row>
    <row r="184" spans="1:3" x14ac:dyDescent="0.25">
      <c r="A184">
        <v>183</v>
      </c>
      <c r="B184" t="s">
        <v>1159</v>
      </c>
      <c r="C184">
        <v>0.217</v>
      </c>
    </row>
    <row r="185" spans="1:3" x14ac:dyDescent="0.25">
      <c r="A185">
        <v>184</v>
      </c>
      <c r="B185" t="s">
        <v>1160</v>
      </c>
      <c r="C185">
        <v>0.215</v>
      </c>
    </row>
    <row r="186" spans="1:3" x14ac:dyDescent="0.25">
      <c r="A186">
        <v>185</v>
      </c>
      <c r="B186" t="s">
        <v>1161</v>
      </c>
      <c r="C186">
        <v>0.215</v>
      </c>
    </row>
    <row r="187" spans="1:3" x14ac:dyDescent="0.25">
      <c r="A187">
        <v>186</v>
      </c>
      <c r="B187" t="s">
        <v>1162</v>
      </c>
      <c r="C187">
        <v>0.215</v>
      </c>
    </row>
    <row r="188" spans="1:3" x14ac:dyDescent="0.25">
      <c r="A188">
        <v>187</v>
      </c>
      <c r="B188" t="s">
        <v>1163</v>
      </c>
      <c r="C188">
        <v>0.214</v>
      </c>
    </row>
    <row r="189" spans="1:3" x14ac:dyDescent="0.25">
      <c r="A189">
        <v>188</v>
      </c>
      <c r="B189" t="s">
        <v>1164</v>
      </c>
      <c r="C189">
        <v>0.21299999999999999</v>
      </c>
    </row>
    <row r="190" spans="1:3" x14ac:dyDescent="0.25">
      <c r="A190">
        <v>189</v>
      </c>
      <c r="B190" t="s">
        <v>1165</v>
      </c>
      <c r="C190">
        <v>0.21199999999999999</v>
      </c>
    </row>
    <row r="191" spans="1:3" x14ac:dyDescent="0.25">
      <c r="A191">
        <v>190</v>
      </c>
      <c r="B191" t="s">
        <v>1166</v>
      </c>
      <c r="C191">
        <v>0.21199999999999999</v>
      </c>
    </row>
    <row r="192" spans="1:3" x14ac:dyDescent="0.25">
      <c r="A192">
        <v>191</v>
      </c>
      <c r="B192" t="s">
        <v>1167</v>
      </c>
      <c r="C192">
        <v>0.21</v>
      </c>
    </row>
    <row r="193" spans="1:3" x14ac:dyDescent="0.25">
      <c r="A193">
        <v>192</v>
      </c>
      <c r="B193" t="s">
        <v>1168</v>
      </c>
      <c r="C193">
        <v>0.20899999999999999</v>
      </c>
    </row>
    <row r="194" spans="1:3" x14ac:dyDescent="0.25">
      <c r="A194">
        <v>193</v>
      </c>
      <c r="B194" t="s">
        <v>1169</v>
      </c>
      <c r="C194">
        <v>0.20799999999999999</v>
      </c>
    </row>
    <row r="195" spans="1:3" x14ac:dyDescent="0.25">
      <c r="A195">
        <v>194</v>
      </c>
      <c r="B195" t="s">
        <v>1170</v>
      </c>
      <c r="C195">
        <v>0.20799999999999999</v>
      </c>
    </row>
    <row r="196" spans="1:3" x14ac:dyDescent="0.25">
      <c r="A196">
        <v>195</v>
      </c>
      <c r="B196" t="s">
        <v>1171</v>
      </c>
      <c r="C196">
        <v>0.20599999999999999</v>
      </c>
    </row>
    <row r="197" spans="1:3" x14ac:dyDescent="0.25">
      <c r="A197">
        <v>196</v>
      </c>
      <c r="B197" t="s">
        <v>1172</v>
      </c>
      <c r="C197">
        <v>0.20599999999999999</v>
      </c>
    </row>
    <row r="198" spans="1:3" x14ac:dyDescent="0.25">
      <c r="A198">
        <v>197</v>
      </c>
      <c r="B198" t="s">
        <v>1173</v>
      </c>
      <c r="C198">
        <v>0.20399999999999999</v>
      </c>
    </row>
    <row r="199" spans="1:3" x14ac:dyDescent="0.25">
      <c r="A199">
        <v>198</v>
      </c>
      <c r="B199" t="s">
        <v>1174</v>
      </c>
      <c r="C199">
        <v>0.20200000000000001</v>
      </c>
    </row>
    <row r="200" spans="1:3" x14ac:dyDescent="0.25">
      <c r="A200">
        <v>199</v>
      </c>
      <c r="B200" t="s">
        <v>1175</v>
      </c>
      <c r="C200">
        <v>0.20200000000000001</v>
      </c>
    </row>
    <row r="201" spans="1:3" x14ac:dyDescent="0.25">
      <c r="A201">
        <v>200</v>
      </c>
      <c r="B201" t="s">
        <v>1176</v>
      </c>
      <c r="C201">
        <v>0.20200000000000001</v>
      </c>
    </row>
    <row r="202" spans="1:3" x14ac:dyDescent="0.25">
      <c r="A202">
        <v>201</v>
      </c>
      <c r="B202" t="s">
        <v>1177</v>
      </c>
      <c r="C202">
        <v>0.20200000000000001</v>
      </c>
    </row>
    <row r="203" spans="1:3" x14ac:dyDescent="0.25">
      <c r="A203">
        <v>202</v>
      </c>
      <c r="B203" t="s">
        <v>1178</v>
      </c>
      <c r="C203">
        <v>0.20100000000000001</v>
      </c>
    </row>
    <row r="204" spans="1:3" x14ac:dyDescent="0.25">
      <c r="A204">
        <v>203</v>
      </c>
      <c r="B204" t="s">
        <v>1179</v>
      </c>
      <c r="C204">
        <v>0.19900000000000001</v>
      </c>
    </row>
    <row r="205" spans="1:3" x14ac:dyDescent="0.25">
      <c r="A205">
        <v>204</v>
      </c>
      <c r="B205" t="s">
        <v>1180</v>
      </c>
      <c r="C205">
        <v>0.19700000000000001</v>
      </c>
    </row>
    <row r="206" spans="1:3" x14ac:dyDescent="0.25">
      <c r="A206">
        <v>205</v>
      </c>
      <c r="B206" t="s">
        <v>1181</v>
      </c>
      <c r="C206">
        <v>0.19600000000000001</v>
      </c>
    </row>
    <row r="207" spans="1:3" x14ac:dyDescent="0.25">
      <c r="A207">
        <v>206</v>
      </c>
      <c r="B207" t="s">
        <v>1182</v>
      </c>
      <c r="C207">
        <v>0.19500000000000001</v>
      </c>
    </row>
    <row r="208" spans="1:3" x14ac:dyDescent="0.25">
      <c r="A208">
        <v>207</v>
      </c>
      <c r="B208" t="s">
        <v>1183</v>
      </c>
      <c r="C208">
        <v>0.193</v>
      </c>
    </row>
    <row r="209" spans="1:3" x14ac:dyDescent="0.25">
      <c r="A209">
        <v>208</v>
      </c>
      <c r="B209" t="s">
        <v>1184</v>
      </c>
      <c r="C209">
        <v>0.193</v>
      </c>
    </row>
    <row r="210" spans="1:3" x14ac:dyDescent="0.25">
      <c r="A210">
        <v>209</v>
      </c>
      <c r="B210" t="s">
        <v>1185</v>
      </c>
      <c r="C210">
        <v>0.193</v>
      </c>
    </row>
    <row r="211" spans="1:3" x14ac:dyDescent="0.25">
      <c r="A211">
        <v>210</v>
      </c>
      <c r="B211" t="s">
        <v>1186</v>
      </c>
      <c r="C211">
        <v>0.192</v>
      </c>
    </row>
    <row r="212" spans="1:3" x14ac:dyDescent="0.25">
      <c r="A212">
        <v>211</v>
      </c>
      <c r="B212" t="s">
        <v>1187</v>
      </c>
      <c r="C212">
        <v>0.189</v>
      </c>
    </row>
    <row r="213" spans="1:3" x14ac:dyDescent="0.25">
      <c r="A213">
        <v>212</v>
      </c>
      <c r="B213" t="s">
        <v>1188</v>
      </c>
      <c r="C213">
        <v>0.187</v>
      </c>
    </row>
    <row r="214" spans="1:3" x14ac:dyDescent="0.25">
      <c r="A214">
        <v>213</v>
      </c>
      <c r="B214" t="s">
        <v>1189</v>
      </c>
      <c r="C214">
        <v>0.187</v>
      </c>
    </row>
    <row r="215" spans="1:3" x14ac:dyDescent="0.25">
      <c r="A215">
        <v>214</v>
      </c>
      <c r="B215" t="s">
        <v>1190</v>
      </c>
      <c r="C215">
        <v>0.187</v>
      </c>
    </row>
    <row r="216" spans="1:3" x14ac:dyDescent="0.25">
      <c r="A216">
        <v>215</v>
      </c>
      <c r="B216" t="s">
        <v>1191</v>
      </c>
      <c r="C216">
        <v>0.187</v>
      </c>
    </row>
    <row r="217" spans="1:3" x14ac:dyDescent="0.25">
      <c r="A217">
        <v>216</v>
      </c>
      <c r="B217" t="s">
        <v>1192</v>
      </c>
      <c r="C217">
        <v>0.186</v>
      </c>
    </row>
    <row r="218" spans="1:3" x14ac:dyDescent="0.25">
      <c r="A218">
        <v>217</v>
      </c>
      <c r="B218" t="s">
        <v>1193</v>
      </c>
      <c r="C218">
        <v>0.186</v>
      </c>
    </row>
    <row r="219" spans="1:3" x14ac:dyDescent="0.25">
      <c r="A219">
        <v>218</v>
      </c>
      <c r="B219" t="s">
        <v>1194</v>
      </c>
      <c r="C219">
        <v>0.184</v>
      </c>
    </row>
    <row r="220" spans="1:3" x14ac:dyDescent="0.25">
      <c r="A220">
        <v>219</v>
      </c>
      <c r="B220" t="s">
        <v>1195</v>
      </c>
      <c r="C220">
        <v>0.183</v>
      </c>
    </row>
    <row r="221" spans="1:3" x14ac:dyDescent="0.25">
      <c r="A221">
        <v>220</v>
      </c>
      <c r="B221" t="s">
        <v>1196</v>
      </c>
      <c r="C221">
        <v>0.18099999999999999</v>
      </c>
    </row>
    <row r="222" spans="1:3" x14ac:dyDescent="0.25">
      <c r="A222">
        <v>221</v>
      </c>
      <c r="B222" t="s">
        <v>1197</v>
      </c>
      <c r="C222">
        <v>0.18</v>
      </c>
    </row>
    <row r="223" spans="1:3" x14ac:dyDescent="0.25">
      <c r="A223">
        <v>222</v>
      </c>
      <c r="B223" t="s">
        <v>1198</v>
      </c>
      <c r="C223">
        <v>0.17499999999999999</v>
      </c>
    </row>
    <row r="224" spans="1:3" x14ac:dyDescent="0.25">
      <c r="A224">
        <v>223</v>
      </c>
      <c r="B224" t="s">
        <v>1199</v>
      </c>
      <c r="C224">
        <v>0.17499999999999999</v>
      </c>
    </row>
    <row r="225" spans="1:3" x14ac:dyDescent="0.25">
      <c r="A225">
        <v>224</v>
      </c>
      <c r="B225" t="s">
        <v>1200</v>
      </c>
      <c r="C225">
        <v>0.17499999999999999</v>
      </c>
    </row>
    <row r="226" spans="1:3" x14ac:dyDescent="0.25">
      <c r="A226">
        <v>225</v>
      </c>
      <c r="B226" t="s">
        <v>1201</v>
      </c>
      <c r="C226">
        <v>0.17399999999999999</v>
      </c>
    </row>
    <row r="227" spans="1:3" x14ac:dyDescent="0.25">
      <c r="A227">
        <v>226</v>
      </c>
      <c r="B227" t="s">
        <v>1202</v>
      </c>
      <c r="C227">
        <v>0.17399999999999999</v>
      </c>
    </row>
    <row r="228" spans="1:3" x14ac:dyDescent="0.25">
      <c r="A228">
        <v>227</v>
      </c>
      <c r="B228" t="s">
        <v>1203</v>
      </c>
      <c r="C228">
        <v>0.17199999999999999</v>
      </c>
    </row>
    <row r="229" spans="1:3" x14ac:dyDescent="0.25">
      <c r="A229">
        <v>228</v>
      </c>
      <c r="B229" t="s">
        <v>1204</v>
      </c>
      <c r="C229">
        <v>0.17100000000000001</v>
      </c>
    </row>
    <row r="230" spans="1:3" x14ac:dyDescent="0.25">
      <c r="A230">
        <v>229</v>
      </c>
      <c r="B230" t="s">
        <v>1205</v>
      </c>
      <c r="C230">
        <v>0.17100000000000001</v>
      </c>
    </row>
    <row r="231" spans="1:3" x14ac:dyDescent="0.25">
      <c r="A231">
        <v>230</v>
      </c>
      <c r="B231" t="s">
        <v>1206</v>
      </c>
      <c r="C231">
        <v>0.17100000000000001</v>
      </c>
    </row>
    <row r="232" spans="1:3" x14ac:dyDescent="0.25">
      <c r="A232">
        <v>231</v>
      </c>
      <c r="B232" t="s">
        <v>1207</v>
      </c>
      <c r="C232">
        <v>0.16900000000000001</v>
      </c>
    </row>
    <row r="233" spans="1:3" x14ac:dyDescent="0.25">
      <c r="A233">
        <v>232</v>
      </c>
      <c r="B233" t="s">
        <v>1208</v>
      </c>
      <c r="C233">
        <v>0.16700000000000001</v>
      </c>
    </row>
    <row r="234" spans="1:3" x14ac:dyDescent="0.25">
      <c r="A234">
        <v>233</v>
      </c>
      <c r="B234" t="s">
        <v>1209</v>
      </c>
      <c r="C234">
        <v>0.16700000000000001</v>
      </c>
    </row>
    <row r="235" spans="1:3" x14ac:dyDescent="0.25">
      <c r="A235">
        <v>234</v>
      </c>
      <c r="B235" t="s">
        <v>1210</v>
      </c>
      <c r="C235">
        <v>0.16600000000000001</v>
      </c>
    </row>
    <row r="236" spans="1:3" x14ac:dyDescent="0.25">
      <c r="A236">
        <v>235</v>
      </c>
      <c r="B236" t="s">
        <v>1211</v>
      </c>
      <c r="C236">
        <v>0.16400000000000001</v>
      </c>
    </row>
    <row r="237" spans="1:3" x14ac:dyDescent="0.25">
      <c r="A237">
        <v>236</v>
      </c>
      <c r="B237" t="s">
        <v>1212</v>
      </c>
      <c r="C237">
        <v>0.16400000000000001</v>
      </c>
    </row>
    <row r="238" spans="1:3" x14ac:dyDescent="0.25">
      <c r="A238">
        <v>237</v>
      </c>
      <c r="B238" t="s">
        <v>1213</v>
      </c>
      <c r="C238">
        <v>0.16400000000000001</v>
      </c>
    </row>
    <row r="239" spans="1:3" x14ac:dyDescent="0.25">
      <c r="A239">
        <v>238</v>
      </c>
      <c r="B239" t="s">
        <v>1214</v>
      </c>
      <c r="C239">
        <v>0.16200000000000001</v>
      </c>
    </row>
    <row r="240" spans="1:3" x14ac:dyDescent="0.25">
      <c r="A240">
        <v>239</v>
      </c>
      <c r="B240" t="s">
        <v>1215</v>
      </c>
      <c r="C240">
        <v>0.16</v>
      </c>
    </row>
    <row r="241" spans="1:3" x14ac:dyDescent="0.25">
      <c r="A241">
        <v>240</v>
      </c>
      <c r="B241" t="s">
        <v>1216</v>
      </c>
      <c r="C241">
        <v>0.159</v>
      </c>
    </row>
    <row r="242" spans="1:3" x14ac:dyDescent="0.25">
      <c r="A242">
        <v>241</v>
      </c>
      <c r="B242" t="s">
        <v>1217</v>
      </c>
      <c r="C242">
        <v>0.159</v>
      </c>
    </row>
    <row r="243" spans="1:3" x14ac:dyDescent="0.25">
      <c r="A243">
        <v>242</v>
      </c>
      <c r="B243" t="s">
        <v>1218</v>
      </c>
      <c r="C243">
        <v>0.157</v>
      </c>
    </row>
    <row r="244" spans="1:3" x14ac:dyDescent="0.25">
      <c r="A244">
        <v>243</v>
      </c>
      <c r="B244" t="s">
        <v>1219</v>
      </c>
      <c r="C244">
        <v>0.156</v>
      </c>
    </row>
    <row r="245" spans="1:3" x14ac:dyDescent="0.25">
      <c r="A245">
        <v>244</v>
      </c>
      <c r="B245" t="s">
        <v>1220</v>
      </c>
      <c r="C245">
        <v>0.155</v>
      </c>
    </row>
    <row r="246" spans="1:3" x14ac:dyDescent="0.25">
      <c r="A246">
        <v>245</v>
      </c>
      <c r="B246" t="s">
        <v>1221</v>
      </c>
      <c r="C246">
        <v>0.155</v>
      </c>
    </row>
    <row r="247" spans="1:3" x14ac:dyDescent="0.25">
      <c r="A247">
        <v>246</v>
      </c>
      <c r="B247" t="s">
        <v>1222</v>
      </c>
      <c r="C247">
        <v>0.153</v>
      </c>
    </row>
    <row r="248" spans="1:3" x14ac:dyDescent="0.25">
      <c r="A248">
        <v>247</v>
      </c>
      <c r="B248" t="s">
        <v>1223</v>
      </c>
      <c r="C248">
        <v>0.152</v>
      </c>
    </row>
    <row r="249" spans="1:3" x14ac:dyDescent="0.25">
      <c r="A249">
        <v>248</v>
      </c>
      <c r="B249" t="s">
        <v>1224</v>
      </c>
      <c r="C249">
        <v>0.152</v>
      </c>
    </row>
    <row r="250" spans="1:3" x14ac:dyDescent="0.25">
      <c r="A250">
        <v>249</v>
      </c>
      <c r="B250" t="s">
        <v>1225</v>
      </c>
      <c r="C250">
        <v>0.151</v>
      </c>
    </row>
    <row r="251" spans="1:3" x14ac:dyDescent="0.25">
      <c r="A251">
        <v>250</v>
      </c>
      <c r="B251" t="s">
        <v>1226</v>
      </c>
      <c r="C251">
        <v>0.15</v>
      </c>
    </row>
    <row r="252" spans="1:3" x14ac:dyDescent="0.25">
      <c r="A252">
        <v>251</v>
      </c>
      <c r="B252" t="s">
        <v>1227</v>
      </c>
      <c r="C252">
        <v>0.14899999999999999</v>
      </c>
    </row>
    <row r="253" spans="1:3" x14ac:dyDescent="0.25">
      <c r="A253">
        <v>252</v>
      </c>
      <c r="B253" t="s">
        <v>1228</v>
      </c>
      <c r="C253">
        <v>0.14899999999999999</v>
      </c>
    </row>
    <row r="254" spans="1:3" x14ac:dyDescent="0.25">
      <c r="A254">
        <v>253</v>
      </c>
      <c r="B254" t="s">
        <v>1229</v>
      </c>
      <c r="C254">
        <v>0.14799999999999999</v>
      </c>
    </row>
    <row r="255" spans="1:3" x14ac:dyDescent="0.25">
      <c r="A255">
        <v>254</v>
      </c>
      <c r="B255" t="s">
        <v>1230</v>
      </c>
      <c r="C255">
        <v>0.14699999999999999</v>
      </c>
    </row>
    <row r="256" spans="1:3" x14ac:dyDescent="0.25">
      <c r="A256">
        <v>255</v>
      </c>
      <c r="B256" t="s">
        <v>1231</v>
      </c>
      <c r="C256">
        <v>0.14699999999999999</v>
      </c>
    </row>
    <row r="257" spans="1:3" x14ac:dyDescent="0.25">
      <c r="A257">
        <v>256</v>
      </c>
      <c r="B257" t="s">
        <v>1232</v>
      </c>
      <c r="C257">
        <v>0.14699999999999999</v>
      </c>
    </row>
    <row r="258" spans="1:3" x14ac:dyDescent="0.25">
      <c r="A258">
        <v>257</v>
      </c>
      <c r="B258" t="s">
        <v>1233</v>
      </c>
      <c r="C258">
        <v>0.14599999999999999</v>
      </c>
    </row>
    <row r="259" spans="1:3" x14ac:dyDescent="0.25">
      <c r="A259">
        <v>258</v>
      </c>
      <c r="B259" t="s">
        <v>1234</v>
      </c>
      <c r="C259">
        <v>0.14599999999999999</v>
      </c>
    </row>
    <row r="260" spans="1:3" x14ac:dyDescent="0.25">
      <c r="A260">
        <v>259</v>
      </c>
      <c r="B260" t="s">
        <v>1235</v>
      </c>
      <c r="C260">
        <v>0.14499999999999999</v>
      </c>
    </row>
    <row r="261" spans="1:3" x14ac:dyDescent="0.25">
      <c r="A261">
        <v>260</v>
      </c>
      <c r="B261" t="s">
        <v>1236</v>
      </c>
      <c r="C261">
        <v>0.14399999999999999</v>
      </c>
    </row>
    <row r="262" spans="1:3" x14ac:dyDescent="0.25">
      <c r="A262">
        <v>261</v>
      </c>
      <c r="B262" t="s">
        <v>1237</v>
      </c>
      <c r="C262">
        <v>0.14399999999999999</v>
      </c>
    </row>
    <row r="263" spans="1:3" x14ac:dyDescent="0.25">
      <c r="A263">
        <v>262</v>
      </c>
      <c r="B263" t="s">
        <v>1238</v>
      </c>
      <c r="C263">
        <v>0.14299999999999999</v>
      </c>
    </row>
    <row r="264" spans="1:3" x14ac:dyDescent="0.25">
      <c r="A264">
        <v>263</v>
      </c>
      <c r="B264" t="s">
        <v>1239</v>
      </c>
      <c r="C264">
        <v>0.14000000000000001</v>
      </c>
    </row>
    <row r="265" spans="1:3" x14ac:dyDescent="0.25">
      <c r="A265">
        <v>264</v>
      </c>
      <c r="B265" t="s">
        <v>1240</v>
      </c>
      <c r="C265">
        <v>0.13900000000000001</v>
      </c>
    </row>
    <row r="266" spans="1:3" x14ac:dyDescent="0.25">
      <c r="A266">
        <v>265</v>
      </c>
      <c r="B266" t="s">
        <v>1241</v>
      </c>
      <c r="C266">
        <v>0.13900000000000001</v>
      </c>
    </row>
    <row r="267" spans="1:3" x14ac:dyDescent="0.25">
      <c r="A267">
        <v>266</v>
      </c>
      <c r="B267" t="s">
        <v>1242</v>
      </c>
      <c r="C267">
        <v>0.13900000000000001</v>
      </c>
    </row>
    <row r="268" spans="1:3" x14ac:dyDescent="0.25">
      <c r="A268">
        <v>267</v>
      </c>
      <c r="B268" t="s">
        <v>1243</v>
      </c>
      <c r="C268">
        <v>0.13800000000000001</v>
      </c>
    </row>
    <row r="269" spans="1:3" x14ac:dyDescent="0.25">
      <c r="A269">
        <v>268</v>
      </c>
      <c r="B269" t="s">
        <v>1244</v>
      </c>
      <c r="C269">
        <v>0.13800000000000001</v>
      </c>
    </row>
    <row r="270" spans="1:3" x14ac:dyDescent="0.25">
      <c r="A270">
        <v>269</v>
      </c>
      <c r="B270" t="s">
        <v>1245</v>
      </c>
      <c r="C270">
        <v>0.13700000000000001</v>
      </c>
    </row>
    <row r="271" spans="1:3" x14ac:dyDescent="0.25">
      <c r="A271">
        <v>270</v>
      </c>
      <c r="B271" t="s">
        <v>1246</v>
      </c>
      <c r="C271">
        <v>0.13600000000000001</v>
      </c>
    </row>
    <row r="272" spans="1:3" x14ac:dyDescent="0.25">
      <c r="A272">
        <v>271</v>
      </c>
      <c r="B272" t="s">
        <v>1247</v>
      </c>
      <c r="C272">
        <v>0.13500000000000001</v>
      </c>
    </row>
    <row r="273" spans="1:3" x14ac:dyDescent="0.25">
      <c r="A273">
        <v>272</v>
      </c>
      <c r="B273" t="s">
        <v>1248</v>
      </c>
      <c r="C273">
        <v>0.13500000000000001</v>
      </c>
    </row>
    <row r="274" spans="1:3" x14ac:dyDescent="0.25">
      <c r="A274">
        <v>273</v>
      </c>
      <c r="B274" t="s">
        <v>1249</v>
      </c>
      <c r="C274">
        <v>0.13500000000000001</v>
      </c>
    </row>
    <row r="275" spans="1:3" x14ac:dyDescent="0.25">
      <c r="A275">
        <v>274</v>
      </c>
      <c r="B275" t="s">
        <v>1250</v>
      </c>
      <c r="C275">
        <v>0.13500000000000001</v>
      </c>
    </row>
    <row r="276" spans="1:3" x14ac:dyDescent="0.25">
      <c r="A276">
        <v>275</v>
      </c>
      <c r="B276" t="s">
        <v>1251</v>
      </c>
      <c r="C276">
        <v>0.13400000000000001</v>
      </c>
    </row>
    <row r="277" spans="1:3" x14ac:dyDescent="0.25">
      <c r="A277">
        <v>276</v>
      </c>
      <c r="B277" t="s">
        <v>1252</v>
      </c>
      <c r="C277">
        <v>0.13400000000000001</v>
      </c>
    </row>
    <row r="278" spans="1:3" x14ac:dyDescent="0.25">
      <c r="A278">
        <v>277</v>
      </c>
      <c r="B278" t="s">
        <v>1253</v>
      </c>
      <c r="C278">
        <v>0.13300000000000001</v>
      </c>
    </row>
    <row r="279" spans="1:3" x14ac:dyDescent="0.25">
      <c r="A279">
        <v>278</v>
      </c>
      <c r="B279" t="s">
        <v>1254</v>
      </c>
      <c r="C279">
        <v>0.13200000000000001</v>
      </c>
    </row>
    <row r="280" spans="1:3" x14ac:dyDescent="0.25">
      <c r="A280">
        <v>279</v>
      </c>
      <c r="B280" t="s">
        <v>1255</v>
      </c>
      <c r="C280">
        <v>0.13200000000000001</v>
      </c>
    </row>
    <row r="281" spans="1:3" x14ac:dyDescent="0.25">
      <c r="A281">
        <v>280</v>
      </c>
      <c r="B281" t="s">
        <v>1256</v>
      </c>
      <c r="C281">
        <v>0.13200000000000001</v>
      </c>
    </row>
    <row r="282" spans="1:3" x14ac:dyDescent="0.25">
      <c r="A282">
        <v>281</v>
      </c>
      <c r="B282" t="s">
        <v>1257</v>
      </c>
      <c r="C282">
        <v>0.13100000000000001</v>
      </c>
    </row>
    <row r="283" spans="1:3" x14ac:dyDescent="0.25">
      <c r="A283">
        <v>282</v>
      </c>
      <c r="B283" t="s">
        <v>1258</v>
      </c>
      <c r="C283">
        <v>0.13100000000000001</v>
      </c>
    </row>
    <row r="284" spans="1:3" x14ac:dyDescent="0.25">
      <c r="A284">
        <v>283</v>
      </c>
      <c r="B284" t="s">
        <v>1259</v>
      </c>
      <c r="C284">
        <v>0.13</v>
      </c>
    </row>
    <row r="285" spans="1:3" x14ac:dyDescent="0.25">
      <c r="A285">
        <v>284</v>
      </c>
      <c r="B285" t="s">
        <v>1260</v>
      </c>
      <c r="C285">
        <v>0.13</v>
      </c>
    </row>
    <row r="286" spans="1:3" x14ac:dyDescent="0.25">
      <c r="A286">
        <v>285</v>
      </c>
      <c r="B286" t="s">
        <v>1261</v>
      </c>
      <c r="C286">
        <v>0.13</v>
      </c>
    </row>
    <row r="287" spans="1:3" x14ac:dyDescent="0.25">
      <c r="A287">
        <v>286</v>
      </c>
      <c r="B287" t="s">
        <v>1262</v>
      </c>
      <c r="C287">
        <v>0.13</v>
      </c>
    </row>
    <row r="288" spans="1:3" x14ac:dyDescent="0.25">
      <c r="A288">
        <v>287</v>
      </c>
      <c r="B288" t="s">
        <v>1263</v>
      </c>
      <c r="C288">
        <v>0.129</v>
      </c>
    </row>
    <row r="289" spans="1:3" x14ac:dyDescent="0.25">
      <c r="A289">
        <v>288</v>
      </c>
      <c r="B289" t="s">
        <v>1264</v>
      </c>
      <c r="C289">
        <v>0.129</v>
      </c>
    </row>
    <row r="290" spans="1:3" x14ac:dyDescent="0.25">
      <c r="A290">
        <v>289</v>
      </c>
      <c r="B290" t="s">
        <v>1265</v>
      </c>
      <c r="C290">
        <v>0.128</v>
      </c>
    </row>
    <row r="291" spans="1:3" x14ac:dyDescent="0.25">
      <c r="A291">
        <v>290</v>
      </c>
      <c r="B291" t="s">
        <v>1266</v>
      </c>
      <c r="C291">
        <v>0.127</v>
      </c>
    </row>
    <row r="292" spans="1:3" x14ac:dyDescent="0.25">
      <c r="A292">
        <v>291</v>
      </c>
      <c r="B292" t="s">
        <v>1267</v>
      </c>
      <c r="C292">
        <v>0.127</v>
      </c>
    </row>
    <row r="293" spans="1:3" x14ac:dyDescent="0.25">
      <c r="A293">
        <v>292</v>
      </c>
      <c r="B293" t="s">
        <v>1268</v>
      </c>
      <c r="C293">
        <v>0.125</v>
      </c>
    </row>
    <row r="294" spans="1:3" x14ac:dyDescent="0.25">
      <c r="A294">
        <v>293</v>
      </c>
      <c r="B294" t="s">
        <v>1269</v>
      </c>
      <c r="C294">
        <v>0.125</v>
      </c>
    </row>
    <row r="295" spans="1:3" x14ac:dyDescent="0.25">
      <c r="A295">
        <v>294</v>
      </c>
      <c r="B295" t="s">
        <v>1270</v>
      </c>
      <c r="C295">
        <v>0.123</v>
      </c>
    </row>
    <row r="296" spans="1:3" x14ac:dyDescent="0.25">
      <c r="A296">
        <v>295</v>
      </c>
      <c r="B296" t="s">
        <v>1271</v>
      </c>
      <c r="C296">
        <v>0.122</v>
      </c>
    </row>
    <row r="297" spans="1:3" x14ac:dyDescent="0.25">
      <c r="A297">
        <v>296</v>
      </c>
      <c r="B297" t="s">
        <v>1272</v>
      </c>
      <c r="C297">
        <v>0.121</v>
      </c>
    </row>
    <row r="298" spans="1:3" x14ac:dyDescent="0.25">
      <c r="A298">
        <v>297</v>
      </c>
      <c r="B298" t="s">
        <v>1273</v>
      </c>
      <c r="C298">
        <v>0.11899999999999999</v>
      </c>
    </row>
    <row r="299" spans="1:3" x14ac:dyDescent="0.25">
      <c r="A299">
        <v>298</v>
      </c>
      <c r="B299" t="s">
        <v>1274</v>
      </c>
      <c r="C299">
        <v>0.11899999999999999</v>
      </c>
    </row>
    <row r="300" spans="1:3" x14ac:dyDescent="0.25">
      <c r="A300">
        <v>299</v>
      </c>
      <c r="B300" t="s">
        <v>1275</v>
      </c>
      <c r="C300">
        <v>0.11799999999999999</v>
      </c>
    </row>
    <row r="301" spans="1:3" x14ac:dyDescent="0.25">
      <c r="A301">
        <v>300</v>
      </c>
      <c r="B301" t="s">
        <v>1276</v>
      </c>
      <c r="C301">
        <v>0.11799999999999999</v>
      </c>
    </row>
    <row r="302" spans="1:3" x14ac:dyDescent="0.25">
      <c r="A302">
        <v>301</v>
      </c>
      <c r="B302" t="s">
        <v>1277</v>
      </c>
      <c r="C302">
        <v>0.11700000000000001</v>
      </c>
    </row>
    <row r="303" spans="1:3" x14ac:dyDescent="0.25">
      <c r="A303">
        <v>302</v>
      </c>
      <c r="B303" t="s">
        <v>1278</v>
      </c>
      <c r="C303">
        <v>0.11700000000000001</v>
      </c>
    </row>
    <row r="304" spans="1:3" x14ac:dyDescent="0.25">
      <c r="A304">
        <v>303</v>
      </c>
      <c r="B304" t="s">
        <v>1279</v>
      </c>
      <c r="C304">
        <v>0.11700000000000001</v>
      </c>
    </row>
    <row r="305" spans="1:3" x14ac:dyDescent="0.25">
      <c r="A305">
        <v>304</v>
      </c>
      <c r="B305" t="s">
        <v>1280</v>
      </c>
      <c r="C305">
        <v>0.11600000000000001</v>
      </c>
    </row>
    <row r="306" spans="1:3" x14ac:dyDescent="0.25">
      <c r="A306">
        <v>305</v>
      </c>
      <c r="B306" t="s">
        <v>1281</v>
      </c>
      <c r="C306">
        <v>0.11600000000000001</v>
      </c>
    </row>
    <row r="307" spans="1:3" x14ac:dyDescent="0.25">
      <c r="A307">
        <v>306</v>
      </c>
      <c r="B307" t="s">
        <v>1282</v>
      </c>
      <c r="C307">
        <v>0.11600000000000001</v>
      </c>
    </row>
    <row r="308" spans="1:3" x14ac:dyDescent="0.25">
      <c r="A308">
        <v>307</v>
      </c>
      <c r="B308" t="s">
        <v>1283</v>
      </c>
      <c r="C308">
        <v>0.11600000000000001</v>
      </c>
    </row>
    <row r="309" spans="1:3" x14ac:dyDescent="0.25">
      <c r="A309">
        <v>308</v>
      </c>
      <c r="B309" t="s">
        <v>1284</v>
      </c>
      <c r="C309">
        <v>0.11600000000000001</v>
      </c>
    </row>
    <row r="310" spans="1:3" x14ac:dyDescent="0.25">
      <c r="A310">
        <v>309</v>
      </c>
      <c r="B310" t="s">
        <v>1285</v>
      </c>
      <c r="C310">
        <v>0.11600000000000001</v>
      </c>
    </row>
    <row r="311" spans="1:3" x14ac:dyDescent="0.25">
      <c r="A311">
        <v>310</v>
      </c>
      <c r="B311" t="s">
        <v>1286</v>
      </c>
      <c r="C311">
        <v>0.115</v>
      </c>
    </row>
    <row r="312" spans="1:3" x14ac:dyDescent="0.25">
      <c r="A312">
        <v>311</v>
      </c>
      <c r="B312" t="s">
        <v>1287</v>
      </c>
      <c r="C312">
        <v>0.114</v>
      </c>
    </row>
    <row r="313" spans="1:3" x14ac:dyDescent="0.25">
      <c r="A313">
        <v>312</v>
      </c>
      <c r="B313" t="s">
        <v>1288</v>
      </c>
      <c r="C313">
        <v>0.113</v>
      </c>
    </row>
    <row r="314" spans="1:3" x14ac:dyDescent="0.25">
      <c r="A314">
        <v>313</v>
      </c>
      <c r="B314" t="s">
        <v>1289</v>
      </c>
      <c r="C314">
        <v>0.113</v>
      </c>
    </row>
    <row r="315" spans="1:3" x14ac:dyDescent="0.25">
      <c r="A315">
        <v>314</v>
      </c>
      <c r="B315" t="s">
        <v>1290</v>
      </c>
      <c r="C315">
        <v>0.113</v>
      </c>
    </row>
    <row r="316" spans="1:3" x14ac:dyDescent="0.25">
      <c r="A316">
        <v>315</v>
      </c>
      <c r="B316" t="s">
        <v>1291</v>
      </c>
      <c r="C316">
        <v>0.112</v>
      </c>
    </row>
    <row r="317" spans="1:3" x14ac:dyDescent="0.25">
      <c r="A317">
        <v>316</v>
      </c>
      <c r="B317" t="s">
        <v>1292</v>
      </c>
      <c r="C317">
        <v>0.111</v>
      </c>
    </row>
    <row r="318" spans="1:3" x14ac:dyDescent="0.25">
      <c r="A318">
        <v>317</v>
      </c>
      <c r="B318" t="s">
        <v>1293</v>
      </c>
      <c r="C318">
        <v>0.111</v>
      </c>
    </row>
    <row r="319" spans="1:3" x14ac:dyDescent="0.25">
      <c r="A319">
        <v>318</v>
      </c>
      <c r="B319" t="s">
        <v>1294</v>
      </c>
      <c r="C319">
        <v>0.111</v>
      </c>
    </row>
    <row r="320" spans="1:3" x14ac:dyDescent="0.25">
      <c r="A320">
        <v>319</v>
      </c>
      <c r="B320" t="s">
        <v>1295</v>
      </c>
      <c r="C320">
        <v>0.11</v>
      </c>
    </row>
    <row r="321" spans="1:3" x14ac:dyDescent="0.25">
      <c r="A321">
        <v>320</v>
      </c>
      <c r="B321" t="s">
        <v>1296</v>
      </c>
      <c r="C321">
        <v>0.11</v>
      </c>
    </row>
    <row r="322" spans="1:3" x14ac:dyDescent="0.25">
      <c r="A322">
        <v>321</v>
      </c>
      <c r="B322" t="s">
        <v>1297</v>
      </c>
      <c r="C322">
        <v>0.109</v>
      </c>
    </row>
    <row r="323" spans="1:3" x14ac:dyDescent="0.25">
      <c r="A323">
        <v>322</v>
      </c>
      <c r="B323" t="s">
        <v>1298</v>
      </c>
      <c r="C323">
        <v>0.108</v>
      </c>
    </row>
    <row r="324" spans="1:3" x14ac:dyDescent="0.25">
      <c r="A324">
        <v>323</v>
      </c>
      <c r="B324" t="s">
        <v>1299</v>
      </c>
      <c r="C324">
        <v>0.108</v>
      </c>
    </row>
    <row r="325" spans="1:3" x14ac:dyDescent="0.25">
      <c r="A325">
        <v>324</v>
      </c>
      <c r="B325" t="s">
        <v>1300</v>
      </c>
      <c r="C325">
        <v>0.108</v>
      </c>
    </row>
    <row r="326" spans="1:3" x14ac:dyDescent="0.25">
      <c r="A326">
        <v>325</v>
      </c>
      <c r="B326" t="s">
        <v>1301</v>
      </c>
      <c r="C326">
        <v>0.106</v>
      </c>
    </row>
    <row r="327" spans="1:3" x14ac:dyDescent="0.25">
      <c r="A327">
        <v>326</v>
      </c>
      <c r="B327" t="s">
        <v>1302</v>
      </c>
      <c r="C327">
        <v>0.105</v>
      </c>
    </row>
    <row r="328" spans="1:3" x14ac:dyDescent="0.25">
      <c r="A328">
        <v>327</v>
      </c>
      <c r="B328" t="s">
        <v>1303</v>
      </c>
      <c r="C328">
        <v>0.104</v>
      </c>
    </row>
    <row r="329" spans="1:3" x14ac:dyDescent="0.25">
      <c r="A329">
        <v>328</v>
      </c>
      <c r="B329" t="s">
        <v>1304</v>
      </c>
      <c r="C329">
        <v>0.104</v>
      </c>
    </row>
    <row r="330" spans="1:3" x14ac:dyDescent="0.25">
      <c r="A330">
        <v>329</v>
      </c>
      <c r="B330" t="s">
        <v>1305</v>
      </c>
      <c r="C330">
        <v>0.10100000000000001</v>
      </c>
    </row>
    <row r="331" spans="1:3" x14ac:dyDescent="0.25">
      <c r="A331">
        <v>330</v>
      </c>
      <c r="B331" t="s">
        <v>1306</v>
      </c>
      <c r="C331">
        <v>0.10100000000000001</v>
      </c>
    </row>
    <row r="332" spans="1:3" x14ac:dyDescent="0.25">
      <c r="A332">
        <v>331</v>
      </c>
      <c r="B332" t="s">
        <v>1307</v>
      </c>
      <c r="C332">
        <v>0.10100000000000001</v>
      </c>
    </row>
    <row r="333" spans="1:3" x14ac:dyDescent="0.25">
      <c r="A333">
        <v>332</v>
      </c>
      <c r="B333" t="s">
        <v>1308</v>
      </c>
      <c r="C333">
        <v>0.1</v>
      </c>
    </row>
    <row r="334" spans="1:3" x14ac:dyDescent="0.25">
      <c r="A334">
        <v>333</v>
      </c>
      <c r="B334" t="s">
        <v>1309</v>
      </c>
      <c r="C334">
        <v>0.1</v>
      </c>
    </row>
    <row r="335" spans="1:3" x14ac:dyDescent="0.25">
      <c r="A335">
        <v>334</v>
      </c>
      <c r="B335" t="s">
        <v>1310</v>
      </c>
      <c r="C335">
        <v>0.1</v>
      </c>
    </row>
    <row r="336" spans="1:3" x14ac:dyDescent="0.25">
      <c r="A336">
        <v>335</v>
      </c>
      <c r="B336" t="s">
        <v>1311</v>
      </c>
      <c r="C336">
        <v>9.9000000000000005E-2</v>
      </c>
    </row>
    <row r="337" spans="1:3" x14ac:dyDescent="0.25">
      <c r="A337">
        <v>336</v>
      </c>
      <c r="B337" t="s">
        <v>1312</v>
      </c>
      <c r="C337">
        <v>9.8000000000000004E-2</v>
      </c>
    </row>
    <row r="338" spans="1:3" x14ac:dyDescent="0.25">
      <c r="A338">
        <v>337</v>
      </c>
      <c r="B338" t="s">
        <v>1313</v>
      </c>
      <c r="C338">
        <v>9.8000000000000004E-2</v>
      </c>
    </row>
    <row r="339" spans="1:3" x14ac:dyDescent="0.25">
      <c r="A339">
        <v>338</v>
      </c>
      <c r="B339" t="s">
        <v>1314</v>
      </c>
      <c r="C339">
        <v>9.8000000000000004E-2</v>
      </c>
    </row>
    <row r="340" spans="1:3" x14ac:dyDescent="0.25">
      <c r="A340">
        <v>339</v>
      </c>
      <c r="B340" t="s">
        <v>1315</v>
      </c>
      <c r="C340">
        <v>9.7000000000000003E-2</v>
      </c>
    </row>
    <row r="341" spans="1:3" x14ac:dyDescent="0.25">
      <c r="A341">
        <v>340</v>
      </c>
      <c r="B341" t="s">
        <v>1316</v>
      </c>
      <c r="C341">
        <v>9.7000000000000003E-2</v>
      </c>
    </row>
    <row r="342" spans="1:3" x14ac:dyDescent="0.25">
      <c r="A342">
        <v>341</v>
      </c>
      <c r="B342" t="s">
        <v>1317</v>
      </c>
      <c r="C342">
        <v>9.7000000000000003E-2</v>
      </c>
    </row>
    <row r="343" spans="1:3" x14ac:dyDescent="0.25">
      <c r="A343">
        <v>342</v>
      </c>
      <c r="B343" t="s">
        <v>1318</v>
      </c>
      <c r="C343">
        <v>9.7000000000000003E-2</v>
      </c>
    </row>
    <row r="344" spans="1:3" x14ac:dyDescent="0.25">
      <c r="A344">
        <v>343</v>
      </c>
      <c r="B344" t="s">
        <v>1319</v>
      </c>
      <c r="C344">
        <v>9.6000000000000002E-2</v>
      </c>
    </row>
    <row r="345" spans="1:3" x14ac:dyDescent="0.25">
      <c r="A345">
        <v>344</v>
      </c>
      <c r="B345" t="s">
        <v>1320</v>
      </c>
      <c r="C345">
        <v>9.6000000000000002E-2</v>
      </c>
    </row>
    <row r="346" spans="1:3" x14ac:dyDescent="0.25">
      <c r="A346">
        <v>345</v>
      </c>
      <c r="B346" t="s">
        <v>1321</v>
      </c>
      <c r="C346">
        <v>9.6000000000000002E-2</v>
      </c>
    </row>
    <row r="347" spans="1:3" x14ac:dyDescent="0.25">
      <c r="A347">
        <v>346</v>
      </c>
      <c r="B347" t="s">
        <v>1322</v>
      </c>
      <c r="C347">
        <v>9.5000000000000001E-2</v>
      </c>
    </row>
    <row r="348" spans="1:3" x14ac:dyDescent="0.25">
      <c r="A348">
        <v>347</v>
      </c>
      <c r="B348" t="s">
        <v>1323</v>
      </c>
      <c r="C348">
        <v>9.5000000000000001E-2</v>
      </c>
    </row>
    <row r="349" spans="1:3" x14ac:dyDescent="0.25">
      <c r="A349">
        <v>348</v>
      </c>
      <c r="B349" t="s">
        <v>1324</v>
      </c>
      <c r="C349">
        <v>9.5000000000000001E-2</v>
      </c>
    </row>
    <row r="350" spans="1:3" x14ac:dyDescent="0.25">
      <c r="A350">
        <v>349</v>
      </c>
      <c r="B350" t="s">
        <v>1325</v>
      </c>
      <c r="C350">
        <v>9.5000000000000001E-2</v>
      </c>
    </row>
    <row r="351" spans="1:3" x14ac:dyDescent="0.25">
      <c r="A351">
        <v>350</v>
      </c>
      <c r="B351" t="s">
        <v>1326</v>
      </c>
      <c r="C351">
        <v>9.4E-2</v>
      </c>
    </row>
    <row r="352" spans="1:3" x14ac:dyDescent="0.25">
      <c r="A352">
        <v>351</v>
      </c>
      <c r="B352" t="s">
        <v>1327</v>
      </c>
      <c r="C352">
        <v>9.4E-2</v>
      </c>
    </row>
    <row r="353" spans="1:3" x14ac:dyDescent="0.25">
      <c r="A353">
        <v>352</v>
      </c>
      <c r="B353" t="s">
        <v>1328</v>
      </c>
      <c r="C353">
        <v>9.4E-2</v>
      </c>
    </row>
    <row r="354" spans="1:3" x14ac:dyDescent="0.25">
      <c r="A354">
        <v>353</v>
      </c>
      <c r="B354" t="s">
        <v>1329</v>
      </c>
      <c r="C354">
        <v>9.4E-2</v>
      </c>
    </row>
    <row r="355" spans="1:3" x14ac:dyDescent="0.25">
      <c r="A355">
        <v>354</v>
      </c>
      <c r="B355" t="s">
        <v>1330</v>
      </c>
      <c r="C355">
        <v>9.4E-2</v>
      </c>
    </row>
    <row r="356" spans="1:3" x14ac:dyDescent="0.25">
      <c r="A356">
        <v>355</v>
      </c>
      <c r="B356" t="s">
        <v>1331</v>
      </c>
      <c r="C356">
        <v>9.4E-2</v>
      </c>
    </row>
    <row r="357" spans="1:3" x14ac:dyDescent="0.25">
      <c r="A357">
        <v>356</v>
      </c>
      <c r="B357" t="s">
        <v>1332</v>
      </c>
      <c r="C357">
        <v>9.2999999999999999E-2</v>
      </c>
    </row>
    <row r="358" spans="1:3" x14ac:dyDescent="0.25">
      <c r="A358">
        <v>357</v>
      </c>
      <c r="B358" t="s">
        <v>1333</v>
      </c>
      <c r="C358">
        <v>9.1999999999999998E-2</v>
      </c>
    </row>
    <row r="359" spans="1:3" x14ac:dyDescent="0.25">
      <c r="A359">
        <v>358</v>
      </c>
      <c r="B359" t="s">
        <v>1334</v>
      </c>
      <c r="C359">
        <v>9.1999999999999998E-2</v>
      </c>
    </row>
    <row r="360" spans="1:3" x14ac:dyDescent="0.25">
      <c r="A360">
        <v>359</v>
      </c>
      <c r="B360" t="s">
        <v>1335</v>
      </c>
      <c r="C360">
        <v>9.1999999999999998E-2</v>
      </c>
    </row>
    <row r="361" spans="1:3" x14ac:dyDescent="0.25">
      <c r="A361">
        <v>360</v>
      </c>
      <c r="B361" t="s">
        <v>1336</v>
      </c>
      <c r="C361">
        <v>9.1999999999999998E-2</v>
      </c>
    </row>
    <row r="362" spans="1:3" x14ac:dyDescent="0.25">
      <c r="A362">
        <v>361</v>
      </c>
      <c r="B362" t="s">
        <v>1337</v>
      </c>
      <c r="C362">
        <v>9.0999999999999998E-2</v>
      </c>
    </row>
    <row r="363" spans="1:3" x14ac:dyDescent="0.25">
      <c r="A363">
        <v>362</v>
      </c>
      <c r="B363" t="s">
        <v>1338</v>
      </c>
      <c r="C363">
        <v>9.0999999999999998E-2</v>
      </c>
    </row>
    <row r="364" spans="1:3" x14ac:dyDescent="0.25">
      <c r="A364">
        <v>363</v>
      </c>
      <c r="B364" t="s">
        <v>1339</v>
      </c>
      <c r="C364">
        <v>9.0999999999999998E-2</v>
      </c>
    </row>
    <row r="365" spans="1:3" x14ac:dyDescent="0.25">
      <c r="A365">
        <v>364</v>
      </c>
      <c r="B365" t="s">
        <v>1340</v>
      </c>
      <c r="C365">
        <v>0.09</v>
      </c>
    </row>
    <row r="366" spans="1:3" x14ac:dyDescent="0.25">
      <c r="A366">
        <v>365</v>
      </c>
      <c r="B366" t="s">
        <v>1341</v>
      </c>
      <c r="C366">
        <v>0.09</v>
      </c>
    </row>
    <row r="367" spans="1:3" x14ac:dyDescent="0.25">
      <c r="A367">
        <v>366</v>
      </c>
      <c r="B367" t="s">
        <v>1342</v>
      </c>
      <c r="C367">
        <v>0.09</v>
      </c>
    </row>
    <row r="368" spans="1:3" x14ac:dyDescent="0.25">
      <c r="A368">
        <v>367</v>
      </c>
      <c r="B368" t="s">
        <v>1343</v>
      </c>
      <c r="C368">
        <v>8.7999999999999995E-2</v>
      </c>
    </row>
    <row r="369" spans="1:3" x14ac:dyDescent="0.25">
      <c r="A369">
        <v>368</v>
      </c>
      <c r="B369" t="s">
        <v>1344</v>
      </c>
      <c r="C369">
        <v>8.7999999999999995E-2</v>
      </c>
    </row>
    <row r="370" spans="1:3" x14ac:dyDescent="0.25">
      <c r="A370">
        <v>369</v>
      </c>
      <c r="B370" t="s">
        <v>1345</v>
      </c>
      <c r="C370">
        <v>8.7999999999999995E-2</v>
      </c>
    </row>
    <row r="371" spans="1:3" x14ac:dyDescent="0.25">
      <c r="A371">
        <v>370</v>
      </c>
      <c r="B371" t="s">
        <v>1346</v>
      </c>
      <c r="C371">
        <v>8.7999999999999995E-2</v>
      </c>
    </row>
    <row r="372" spans="1:3" x14ac:dyDescent="0.25">
      <c r="A372">
        <v>371</v>
      </c>
      <c r="B372" t="s">
        <v>1347</v>
      </c>
      <c r="C372">
        <v>8.7999999999999995E-2</v>
      </c>
    </row>
    <row r="373" spans="1:3" x14ac:dyDescent="0.25">
      <c r="A373">
        <v>372</v>
      </c>
      <c r="B373" t="s">
        <v>1348</v>
      </c>
      <c r="C373">
        <v>8.7999999999999995E-2</v>
      </c>
    </row>
    <row r="374" spans="1:3" x14ac:dyDescent="0.25">
      <c r="A374">
        <v>373</v>
      </c>
      <c r="B374" t="s">
        <v>1349</v>
      </c>
      <c r="C374">
        <v>8.7999999999999995E-2</v>
      </c>
    </row>
    <row r="375" spans="1:3" x14ac:dyDescent="0.25">
      <c r="A375">
        <v>374</v>
      </c>
      <c r="B375" t="s">
        <v>1350</v>
      </c>
      <c r="C375">
        <v>8.6999999999999994E-2</v>
      </c>
    </row>
    <row r="376" spans="1:3" x14ac:dyDescent="0.25">
      <c r="A376">
        <v>375</v>
      </c>
      <c r="B376" t="s">
        <v>1351</v>
      </c>
      <c r="C376">
        <v>8.5999999999999993E-2</v>
      </c>
    </row>
    <row r="377" spans="1:3" x14ac:dyDescent="0.25">
      <c r="A377">
        <v>376</v>
      </c>
      <c r="B377" t="s">
        <v>1352</v>
      </c>
      <c r="C377">
        <v>8.5999999999999993E-2</v>
      </c>
    </row>
    <row r="378" spans="1:3" x14ac:dyDescent="0.25">
      <c r="A378">
        <v>377</v>
      </c>
      <c r="B378" t="s">
        <v>1353</v>
      </c>
      <c r="C378">
        <v>8.5999999999999993E-2</v>
      </c>
    </row>
    <row r="379" spans="1:3" x14ac:dyDescent="0.25">
      <c r="A379">
        <v>378</v>
      </c>
      <c r="B379" t="s">
        <v>1354</v>
      </c>
      <c r="C379">
        <v>8.5999999999999993E-2</v>
      </c>
    </row>
    <row r="380" spans="1:3" x14ac:dyDescent="0.25">
      <c r="A380">
        <v>379</v>
      </c>
      <c r="B380" t="s">
        <v>1355</v>
      </c>
      <c r="C380">
        <v>8.5999999999999993E-2</v>
      </c>
    </row>
    <row r="381" spans="1:3" x14ac:dyDescent="0.25">
      <c r="A381">
        <v>380</v>
      </c>
      <c r="B381" t="s">
        <v>1356</v>
      </c>
      <c r="C381">
        <v>8.5000000000000006E-2</v>
      </c>
    </row>
    <row r="382" spans="1:3" x14ac:dyDescent="0.25">
      <c r="A382">
        <v>381</v>
      </c>
      <c r="B382" t="s">
        <v>1357</v>
      </c>
      <c r="C382">
        <v>8.5000000000000006E-2</v>
      </c>
    </row>
    <row r="383" spans="1:3" x14ac:dyDescent="0.25">
      <c r="A383">
        <v>382</v>
      </c>
      <c r="B383" t="s">
        <v>1358</v>
      </c>
      <c r="C383">
        <v>8.5000000000000006E-2</v>
      </c>
    </row>
    <row r="384" spans="1:3" x14ac:dyDescent="0.25">
      <c r="A384">
        <v>383</v>
      </c>
      <c r="B384" t="s">
        <v>1359</v>
      </c>
      <c r="C384">
        <v>8.5000000000000006E-2</v>
      </c>
    </row>
    <row r="385" spans="1:3" x14ac:dyDescent="0.25">
      <c r="A385">
        <v>384</v>
      </c>
      <c r="B385" t="s">
        <v>1360</v>
      </c>
      <c r="C385">
        <v>8.4000000000000005E-2</v>
      </c>
    </row>
    <row r="386" spans="1:3" x14ac:dyDescent="0.25">
      <c r="A386">
        <v>385</v>
      </c>
      <c r="B386" t="s">
        <v>1361</v>
      </c>
      <c r="C386">
        <v>8.4000000000000005E-2</v>
      </c>
    </row>
    <row r="387" spans="1:3" x14ac:dyDescent="0.25">
      <c r="A387">
        <v>386</v>
      </c>
      <c r="B387" t="s">
        <v>1362</v>
      </c>
      <c r="C387">
        <v>8.4000000000000005E-2</v>
      </c>
    </row>
    <row r="388" spans="1:3" x14ac:dyDescent="0.25">
      <c r="A388">
        <v>387</v>
      </c>
      <c r="B388" t="s">
        <v>1363</v>
      </c>
      <c r="C388">
        <v>8.4000000000000005E-2</v>
      </c>
    </row>
    <row r="389" spans="1:3" x14ac:dyDescent="0.25">
      <c r="A389">
        <v>388</v>
      </c>
      <c r="B389" t="s">
        <v>1364</v>
      </c>
      <c r="C389">
        <v>8.4000000000000005E-2</v>
      </c>
    </row>
    <row r="390" spans="1:3" x14ac:dyDescent="0.25">
      <c r="A390">
        <v>389</v>
      </c>
      <c r="B390" t="s">
        <v>1365</v>
      </c>
      <c r="C390">
        <v>8.3000000000000004E-2</v>
      </c>
    </row>
    <row r="391" spans="1:3" x14ac:dyDescent="0.25">
      <c r="A391">
        <v>390</v>
      </c>
      <c r="B391" t="s">
        <v>1366</v>
      </c>
      <c r="C391">
        <v>8.3000000000000004E-2</v>
      </c>
    </row>
    <row r="392" spans="1:3" x14ac:dyDescent="0.25">
      <c r="A392">
        <v>391</v>
      </c>
      <c r="B392" t="s">
        <v>1367</v>
      </c>
      <c r="C392">
        <v>8.3000000000000004E-2</v>
      </c>
    </row>
    <row r="393" spans="1:3" x14ac:dyDescent="0.25">
      <c r="A393">
        <v>392</v>
      </c>
      <c r="B393" t="s">
        <v>1368</v>
      </c>
      <c r="C393">
        <v>8.3000000000000004E-2</v>
      </c>
    </row>
    <row r="394" spans="1:3" x14ac:dyDescent="0.25">
      <c r="A394">
        <v>393</v>
      </c>
      <c r="B394" t="s">
        <v>1369</v>
      </c>
      <c r="C394">
        <v>8.3000000000000004E-2</v>
      </c>
    </row>
    <row r="395" spans="1:3" x14ac:dyDescent="0.25">
      <c r="A395">
        <v>394</v>
      </c>
      <c r="B395" t="s">
        <v>1370</v>
      </c>
      <c r="C395">
        <v>8.3000000000000004E-2</v>
      </c>
    </row>
    <row r="396" spans="1:3" x14ac:dyDescent="0.25">
      <c r="A396">
        <v>395</v>
      </c>
      <c r="B396" t="s">
        <v>1371</v>
      </c>
      <c r="C396">
        <v>8.2000000000000003E-2</v>
      </c>
    </row>
    <row r="397" spans="1:3" x14ac:dyDescent="0.25">
      <c r="A397">
        <v>396</v>
      </c>
      <c r="B397" t="s">
        <v>1372</v>
      </c>
      <c r="C397">
        <v>8.1000000000000003E-2</v>
      </c>
    </row>
    <row r="398" spans="1:3" x14ac:dyDescent="0.25">
      <c r="A398">
        <v>397</v>
      </c>
      <c r="B398" t="s">
        <v>1373</v>
      </c>
      <c r="C398">
        <v>0.08</v>
      </c>
    </row>
    <row r="399" spans="1:3" x14ac:dyDescent="0.25">
      <c r="A399">
        <v>398</v>
      </c>
      <c r="B399" t="s">
        <v>1374</v>
      </c>
      <c r="C399">
        <v>0.08</v>
      </c>
    </row>
    <row r="400" spans="1:3" x14ac:dyDescent="0.25">
      <c r="A400">
        <v>399</v>
      </c>
      <c r="B400" t="s">
        <v>1375</v>
      </c>
      <c r="C400">
        <v>7.9000000000000001E-2</v>
      </c>
    </row>
    <row r="401" spans="1:3" x14ac:dyDescent="0.25">
      <c r="A401">
        <v>400</v>
      </c>
      <c r="B401" t="s">
        <v>1376</v>
      </c>
      <c r="C401">
        <v>7.9000000000000001E-2</v>
      </c>
    </row>
    <row r="402" spans="1:3" x14ac:dyDescent="0.25">
      <c r="A402">
        <v>401</v>
      </c>
      <c r="B402" t="s">
        <v>1377</v>
      </c>
      <c r="C402">
        <v>7.9000000000000001E-2</v>
      </c>
    </row>
    <row r="403" spans="1:3" x14ac:dyDescent="0.25">
      <c r="A403">
        <v>402</v>
      </c>
      <c r="B403" t="s">
        <v>1378</v>
      </c>
      <c r="C403">
        <v>7.9000000000000001E-2</v>
      </c>
    </row>
    <row r="404" spans="1:3" x14ac:dyDescent="0.25">
      <c r="A404">
        <v>403</v>
      </c>
      <c r="B404" t="s">
        <v>1379</v>
      </c>
      <c r="C404">
        <v>7.9000000000000001E-2</v>
      </c>
    </row>
    <row r="405" spans="1:3" x14ac:dyDescent="0.25">
      <c r="A405">
        <v>404</v>
      </c>
      <c r="B405" t="s">
        <v>1380</v>
      </c>
      <c r="C405">
        <v>7.8E-2</v>
      </c>
    </row>
    <row r="406" spans="1:3" x14ac:dyDescent="0.25">
      <c r="A406">
        <v>405</v>
      </c>
      <c r="B406" t="s">
        <v>1381</v>
      </c>
      <c r="C406">
        <v>7.8E-2</v>
      </c>
    </row>
    <row r="407" spans="1:3" x14ac:dyDescent="0.25">
      <c r="A407">
        <v>406</v>
      </c>
      <c r="B407" t="s">
        <v>1382</v>
      </c>
      <c r="C407">
        <v>7.8E-2</v>
      </c>
    </row>
    <row r="408" spans="1:3" x14ac:dyDescent="0.25">
      <c r="A408">
        <v>407</v>
      </c>
      <c r="B408" t="s">
        <v>1383</v>
      </c>
      <c r="C408">
        <v>7.8E-2</v>
      </c>
    </row>
    <row r="409" spans="1:3" x14ac:dyDescent="0.25">
      <c r="A409">
        <v>408</v>
      </c>
      <c r="B409" t="s">
        <v>1384</v>
      </c>
      <c r="C409">
        <v>7.8E-2</v>
      </c>
    </row>
    <row r="410" spans="1:3" x14ac:dyDescent="0.25">
      <c r="A410">
        <v>409</v>
      </c>
      <c r="B410" t="s">
        <v>1385</v>
      </c>
      <c r="C410">
        <v>7.8E-2</v>
      </c>
    </row>
    <row r="411" spans="1:3" x14ac:dyDescent="0.25">
      <c r="A411">
        <v>410</v>
      </c>
      <c r="B411" t="s">
        <v>1386</v>
      </c>
      <c r="C411">
        <v>7.6999999999999999E-2</v>
      </c>
    </row>
    <row r="412" spans="1:3" x14ac:dyDescent="0.25">
      <c r="A412">
        <v>411</v>
      </c>
      <c r="B412" t="s">
        <v>1387</v>
      </c>
      <c r="C412">
        <v>7.6999999999999999E-2</v>
      </c>
    </row>
    <row r="413" spans="1:3" x14ac:dyDescent="0.25">
      <c r="A413">
        <v>412</v>
      </c>
      <c r="B413" t="s">
        <v>1388</v>
      </c>
      <c r="C413">
        <v>7.5999999999999998E-2</v>
      </c>
    </row>
    <row r="414" spans="1:3" x14ac:dyDescent="0.25">
      <c r="A414">
        <v>413</v>
      </c>
      <c r="B414" t="s">
        <v>1389</v>
      </c>
      <c r="C414">
        <v>7.5999999999999998E-2</v>
      </c>
    </row>
    <row r="415" spans="1:3" x14ac:dyDescent="0.25">
      <c r="A415">
        <v>414</v>
      </c>
      <c r="B415" t="s">
        <v>1390</v>
      </c>
      <c r="C415">
        <v>7.5999999999999998E-2</v>
      </c>
    </row>
    <row r="416" spans="1:3" x14ac:dyDescent="0.25">
      <c r="A416">
        <v>415</v>
      </c>
      <c r="B416" t="s">
        <v>1391</v>
      </c>
      <c r="C416">
        <v>7.5999999999999998E-2</v>
      </c>
    </row>
    <row r="417" spans="1:3" x14ac:dyDescent="0.25">
      <c r="A417">
        <v>416</v>
      </c>
      <c r="B417" t="s">
        <v>1392</v>
      </c>
      <c r="C417">
        <v>7.4999999999999997E-2</v>
      </c>
    </row>
    <row r="418" spans="1:3" x14ac:dyDescent="0.25">
      <c r="A418">
        <v>417</v>
      </c>
      <c r="B418" t="s">
        <v>1393</v>
      </c>
      <c r="C418">
        <v>7.4999999999999997E-2</v>
      </c>
    </row>
    <row r="419" spans="1:3" x14ac:dyDescent="0.25">
      <c r="A419">
        <v>418</v>
      </c>
      <c r="B419" t="s">
        <v>1394</v>
      </c>
      <c r="C419">
        <v>7.4999999999999997E-2</v>
      </c>
    </row>
    <row r="420" spans="1:3" x14ac:dyDescent="0.25">
      <c r="A420">
        <v>419</v>
      </c>
      <c r="B420" t="s">
        <v>1395</v>
      </c>
      <c r="C420">
        <v>7.3999999999999996E-2</v>
      </c>
    </row>
    <row r="421" spans="1:3" x14ac:dyDescent="0.25">
      <c r="A421">
        <v>420</v>
      </c>
      <c r="B421" t="s">
        <v>1396</v>
      </c>
      <c r="C421">
        <v>7.2999999999999995E-2</v>
      </c>
    </row>
    <row r="422" spans="1:3" x14ac:dyDescent="0.25">
      <c r="A422">
        <v>421</v>
      </c>
      <c r="B422" t="s">
        <v>1397</v>
      </c>
      <c r="C422">
        <v>7.2999999999999995E-2</v>
      </c>
    </row>
    <row r="423" spans="1:3" x14ac:dyDescent="0.25">
      <c r="A423">
        <v>422</v>
      </c>
      <c r="B423" t="s">
        <v>1398</v>
      </c>
      <c r="C423">
        <v>7.2999999999999995E-2</v>
      </c>
    </row>
    <row r="424" spans="1:3" x14ac:dyDescent="0.25">
      <c r="A424">
        <v>423</v>
      </c>
      <c r="B424" t="s">
        <v>1399</v>
      </c>
      <c r="C424">
        <v>7.2999999999999995E-2</v>
      </c>
    </row>
    <row r="425" spans="1:3" x14ac:dyDescent="0.25">
      <c r="A425">
        <v>424</v>
      </c>
      <c r="B425" t="s">
        <v>1400</v>
      </c>
      <c r="C425">
        <v>7.1999999999999995E-2</v>
      </c>
    </row>
    <row r="426" spans="1:3" x14ac:dyDescent="0.25">
      <c r="A426">
        <v>425</v>
      </c>
      <c r="B426" t="s">
        <v>1401</v>
      </c>
      <c r="C426">
        <v>7.1999999999999995E-2</v>
      </c>
    </row>
    <row r="427" spans="1:3" x14ac:dyDescent="0.25">
      <c r="A427">
        <v>426</v>
      </c>
      <c r="B427" t="s">
        <v>1402</v>
      </c>
      <c r="C427">
        <v>7.1999999999999995E-2</v>
      </c>
    </row>
    <row r="428" spans="1:3" x14ac:dyDescent="0.25">
      <c r="A428">
        <v>427</v>
      </c>
      <c r="B428" t="s">
        <v>1403</v>
      </c>
      <c r="C428">
        <v>7.1999999999999995E-2</v>
      </c>
    </row>
    <row r="429" spans="1:3" x14ac:dyDescent="0.25">
      <c r="A429">
        <v>428</v>
      </c>
      <c r="B429" t="s">
        <v>1404</v>
      </c>
      <c r="C429">
        <v>7.0999999999999994E-2</v>
      </c>
    </row>
    <row r="430" spans="1:3" x14ac:dyDescent="0.25">
      <c r="A430">
        <v>429</v>
      </c>
      <c r="B430" t="s">
        <v>1405</v>
      </c>
      <c r="C430">
        <v>7.0999999999999994E-2</v>
      </c>
    </row>
    <row r="431" spans="1:3" x14ac:dyDescent="0.25">
      <c r="A431">
        <v>430</v>
      </c>
      <c r="B431" t="s">
        <v>1406</v>
      </c>
      <c r="C431">
        <v>7.0999999999999994E-2</v>
      </c>
    </row>
    <row r="432" spans="1:3" x14ac:dyDescent="0.25">
      <c r="A432">
        <v>431</v>
      </c>
      <c r="B432" t="s">
        <v>1407</v>
      </c>
      <c r="C432">
        <v>7.0999999999999994E-2</v>
      </c>
    </row>
    <row r="433" spans="1:3" x14ac:dyDescent="0.25">
      <c r="A433">
        <v>432</v>
      </c>
      <c r="B433" t="s">
        <v>1408</v>
      </c>
      <c r="C433">
        <v>7.0000000000000007E-2</v>
      </c>
    </row>
    <row r="434" spans="1:3" x14ac:dyDescent="0.25">
      <c r="A434">
        <v>433</v>
      </c>
      <c r="B434" t="s">
        <v>1409</v>
      </c>
      <c r="C434">
        <v>7.0000000000000007E-2</v>
      </c>
    </row>
    <row r="435" spans="1:3" x14ac:dyDescent="0.25">
      <c r="A435">
        <v>434</v>
      </c>
      <c r="B435" t="s">
        <v>1410</v>
      </c>
      <c r="C435">
        <v>7.0000000000000007E-2</v>
      </c>
    </row>
    <row r="436" spans="1:3" x14ac:dyDescent="0.25">
      <c r="A436">
        <v>435</v>
      </c>
      <c r="B436" t="s">
        <v>1411</v>
      </c>
      <c r="C436">
        <v>7.0000000000000007E-2</v>
      </c>
    </row>
    <row r="437" spans="1:3" x14ac:dyDescent="0.25">
      <c r="A437">
        <v>436</v>
      </c>
      <c r="B437" t="s">
        <v>1412</v>
      </c>
      <c r="C437">
        <v>7.0000000000000007E-2</v>
      </c>
    </row>
    <row r="438" spans="1:3" x14ac:dyDescent="0.25">
      <c r="A438">
        <v>437</v>
      </c>
      <c r="B438" t="s">
        <v>1413</v>
      </c>
      <c r="C438">
        <v>7.0000000000000007E-2</v>
      </c>
    </row>
    <row r="439" spans="1:3" x14ac:dyDescent="0.25">
      <c r="A439">
        <v>438</v>
      </c>
      <c r="B439" t="s">
        <v>1414</v>
      </c>
      <c r="C439">
        <v>7.0000000000000007E-2</v>
      </c>
    </row>
    <row r="440" spans="1:3" x14ac:dyDescent="0.25">
      <c r="A440">
        <v>439</v>
      </c>
      <c r="B440" t="s">
        <v>1415</v>
      </c>
      <c r="C440">
        <v>6.9000000000000006E-2</v>
      </c>
    </row>
    <row r="441" spans="1:3" x14ac:dyDescent="0.25">
      <c r="A441">
        <v>440</v>
      </c>
      <c r="B441" t="s">
        <v>1416</v>
      </c>
      <c r="C441">
        <v>6.9000000000000006E-2</v>
      </c>
    </row>
    <row r="442" spans="1:3" x14ac:dyDescent="0.25">
      <c r="A442">
        <v>441</v>
      </c>
      <c r="B442" t="s">
        <v>1417</v>
      </c>
      <c r="C442">
        <v>6.9000000000000006E-2</v>
      </c>
    </row>
    <row r="443" spans="1:3" x14ac:dyDescent="0.25">
      <c r="A443">
        <v>442</v>
      </c>
      <c r="B443" t="s">
        <v>1418</v>
      </c>
      <c r="C443">
        <v>6.9000000000000006E-2</v>
      </c>
    </row>
    <row r="444" spans="1:3" x14ac:dyDescent="0.25">
      <c r="A444">
        <v>443</v>
      </c>
      <c r="B444" t="s">
        <v>1419</v>
      </c>
      <c r="C444">
        <v>6.9000000000000006E-2</v>
      </c>
    </row>
    <row r="445" spans="1:3" x14ac:dyDescent="0.25">
      <c r="A445">
        <v>444</v>
      </c>
      <c r="B445" t="s">
        <v>1420</v>
      </c>
      <c r="C445">
        <v>6.9000000000000006E-2</v>
      </c>
    </row>
    <row r="446" spans="1:3" x14ac:dyDescent="0.25">
      <c r="A446">
        <v>445</v>
      </c>
      <c r="B446" t="s">
        <v>1421</v>
      </c>
      <c r="C446">
        <v>6.8000000000000005E-2</v>
      </c>
    </row>
    <row r="447" spans="1:3" x14ac:dyDescent="0.25">
      <c r="A447">
        <v>446</v>
      </c>
      <c r="B447" t="s">
        <v>1422</v>
      </c>
      <c r="C447">
        <v>6.8000000000000005E-2</v>
      </c>
    </row>
    <row r="448" spans="1:3" x14ac:dyDescent="0.25">
      <c r="A448">
        <v>447</v>
      </c>
      <c r="B448" t="s">
        <v>1423</v>
      </c>
      <c r="C448">
        <v>6.7000000000000004E-2</v>
      </c>
    </row>
    <row r="449" spans="1:3" x14ac:dyDescent="0.25">
      <c r="A449">
        <v>448</v>
      </c>
      <c r="B449" t="s">
        <v>1424</v>
      </c>
      <c r="C449">
        <v>6.7000000000000004E-2</v>
      </c>
    </row>
    <row r="450" spans="1:3" x14ac:dyDescent="0.25">
      <c r="A450">
        <v>449</v>
      </c>
      <c r="B450" t="s">
        <v>1425</v>
      </c>
      <c r="C450">
        <v>6.7000000000000004E-2</v>
      </c>
    </row>
    <row r="451" spans="1:3" x14ac:dyDescent="0.25">
      <c r="A451">
        <v>450</v>
      </c>
      <c r="B451" t="s">
        <v>1426</v>
      </c>
      <c r="C451">
        <v>6.7000000000000004E-2</v>
      </c>
    </row>
    <row r="452" spans="1:3" x14ac:dyDescent="0.25">
      <c r="A452">
        <v>451</v>
      </c>
      <c r="B452" t="s">
        <v>1427</v>
      </c>
      <c r="C452">
        <v>6.6000000000000003E-2</v>
      </c>
    </row>
    <row r="453" spans="1:3" x14ac:dyDescent="0.25">
      <c r="A453">
        <v>452</v>
      </c>
      <c r="B453" t="s">
        <v>1428</v>
      </c>
      <c r="C453">
        <v>6.6000000000000003E-2</v>
      </c>
    </row>
    <row r="454" spans="1:3" x14ac:dyDescent="0.25">
      <c r="A454">
        <v>453</v>
      </c>
      <c r="B454" t="s">
        <v>1429</v>
      </c>
      <c r="C454">
        <v>6.6000000000000003E-2</v>
      </c>
    </row>
    <row r="455" spans="1:3" x14ac:dyDescent="0.25">
      <c r="A455">
        <v>454</v>
      </c>
      <c r="B455" t="s">
        <v>1430</v>
      </c>
      <c r="C455">
        <v>6.6000000000000003E-2</v>
      </c>
    </row>
    <row r="456" spans="1:3" x14ac:dyDescent="0.25">
      <c r="A456">
        <v>455</v>
      </c>
      <c r="B456" t="s">
        <v>1431</v>
      </c>
      <c r="C456">
        <v>6.5000000000000002E-2</v>
      </c>
    </row>
    <row r="457" spans="1:3" x14ac:dyDescent="0.25">
      <c r="A457">
        <v>456</v>
      </c>
      <c r="B457" t="s">
        <v>1432</v>
      </c>
      <c r="C457">
        <v>6.5000000000000002E-2</v>
      </c>
    </row>
    <row r="458" spans="1:3" x14ac:dyDescent="0.25">
      <c r="A458">
        <v>457</v>
      </c>
      <c r="B458" t="s">
        <v>1433</v>
      </c>
      <c r="C458">
        <v>6.5000000000000002E-2</v>
      </c>
    </row>
    <row r="459" spans="1:3" x14ac:dyDescent="0.25">
      <c r="A459">
        <v>458</v>
      </c>
      <c r="B459" t="s">
        <v>1434</v>
      </c>
      <c r="C459">
        <v>6.4000000000000001E-2</v>
      </c>
    </row>
    <row r="460" spans="1:3" x14ac:dyDescent="0.25">
      <c r="A460">
        <v>459</v>
      </c>
      <c r="B460" t="s">
        <v>1435</v>
      </c>
      <c r="C460">
        <v>6.4000000000000001E-2</v>
      </c>
    </row>
    <row r="461" spans="1:3" x14ac:dyDescent="0.25">
      <c r="A461">
        <v>460</v>
      </c>
      <c r="B461" t="s">
        <v>1436</v>
      </c>
      <c r="C461">
        <v>6.4000000000000001E-2</v>
      </c>
    </row>
    <row r="462" spans="1:3" x14ac:dyDescent="0.25">
      <c r="A462">
        <v>461</v>
      </c>
      <c r="B462" t="s">
        <v>1437</v>
      </c>
      <c r="C462">
        <v>6.4000000000000001E-2</v>
      </c>
    </row>
    <row r="463" spans="1:3" x14ac:dyDescent="0.25">
      <c r="A463">
        <v>462</v>
      </c>
      <c r="B463" t="s">
        <v>1438</v>
      </c>
      <c r="C463">
        <v>6.3E-2</v>
      </c>
    </row>
    <row r="464" spans="1:3" x14ac:dyDescent="0.25">
      <c r="A464">
        <v>463</v>
      </c>
      <c r="B464" t="s">
        <v>1439</v>
      </c>
      <c r="C464">
        <v>6.3E-2</v>
      </c>
    </row>
    <row r="465" spans="1:3" x14ac:dyDescent="0.25">
      <c r="A465">
        <v>464</v>
      </c>
      <c r="B465" t="s">
        <v>1440</v>
      </c>
      <c r="C465">
        <v>6.2E-2</v>
      </c>
    </row>
    <row r="466" spans="1:3" x14ac:dyDescent="0.25">
      <c r="A466">
        <v>465</v>
      </c>
      <c r="B466" t="s">
        <v>1441</v>
      </c>
      <c r="C466">
        <v>6.2E-2</v>
      </c>
    </row>
    <row r="467" spans="1:3" x14ac:dyDescent="0.25">
      <c r="A467">
        <v>466</v>
      </c>
      <c r="B467" t="s">
        <v>1442</v>
      </c>
      <c r="C467">
        <v>6.2E-2</v>
      </c>
    </row>
    <row r="468" spans="1:3" x14ac:dyDescent="0.25">
      <c r="A468">
        <v>467</v>
      </c>
      <c r="B468" t="s">
        <v>1443</v>
      </c>
      <c r="C468">
        <v>6.0999999999999999E-2</v>
      </c>
    </row>
    <row r="469" spans="1:3" x14ac:dyDescent="0.25">
      <c r="A469">
        <v>468</v>
      </c>
      <c r="B469" t="s">
        <v>1444</v>
      </c>
      <c r="C469">
        <v>6.0999999999999999E-2</v>
      </c>
    </row>
    <row r="470" spans="1:3" x14ac:dyDescent="0.25">
      <c r="A470">
        <v>469</v>
      </c>
      <c r="B470" t="s">
        <v>1445</v>
      </c>
      <c r="C470">
        <v>6.0999999999999999E-2</v>
      </c>
    </row>
    <row r="471" spans="1:3" x14ac:dyDescent="0.25">
      <c r="A471">
        <v>470</v>
      </c>
      <c r="B471" t="s">
        <v>1446</v>
      </c>
      <c r="C471">
        <v>6.0999999999999999E-2</v>
      </c>
    </row>
    <row r="472" spans="1:3" x14ac:dyDescent="0.25">
      <c r="A472">
        <v>471</v>
      </c>
      <c r="B472" t="s">
        <v>1447</v>
      </c>
      <c r="C472">
        <v>6.0999999999999999E-2</v>
      </c>
    </row>
    <row r="473" spans="1:3" x14ac:dyDescent="0.25">
      <c r="A473">
        <v>472</v>
      </c>
      <c r="B473" t="s">
        <v>1448</v>
      </c>
      <c r="C473">
        <v>6.0999999999999999E-2</v>
      </c>
    </row>
    <row r="474" spans="1:3" x14ac:dyDescent="0.25">
      <c r="A474">
        <v>473</v>
      </c>
      <c r="B474" t="s">
        <v>1449</v>
      </c>
      <c r="C474">
        <v>6.0999999999999999E-2</v>
      </c>
    </row>
    <row r="475" spans="1:3" x14ac:dyDescent="0.25">
      <c r="A475">
        <v>474</v>
      </c>
      <c r="B475" t="s">
        <v>1450</v>
      </c>
      <c r="C475">
        <v>6.0999999999999999E-2</v>
      </c>
    </row>
    <row r="476" spans="1:3" x14ac:dyDescent="0.25">
      <c r="A476">
        <v>475</v>
      </c>
      <c r="B476" t="s">
        <v>1451</v>
      </c>
      <c r="C476">
        <v>6.0999999999999999E-2</v>
      </c>
    </row>
    <row r="477" spans="1:3" x14ac:dyDescent="0.25">
      <c r="A477">
        <v>476</v>
      </c>
      <c r="B477" t="s">
        <v>1452</v>
      </c>
      <c r="C477">
        <v>0.06</v>
      </c>
    </row>
    <row r="478" spans="1:3" x14ac:dyDescent="0.25">
      <c r="A478">
        <v>477</v>
      </c>
      <c r="B478" t="s">
        <v>1453</v>
      </c>
      <c r="C478">
        <v>0.06</v>
      </c>
    </row>
    <row r="479" spans="1:3" x14ac:dyDescent="0.25">
      <c r="A479">
        <v>478</v>
      </c>
      <c r="B479" t="s">
        <v>1454</v>
      </c>
      <c r="C479">
        <v>0.06</v>
      </c>
    </row>
    <row r="480" spans="1:3" x14ac:dyDescent="0.25">
      <c r="A480">
        <v>479</v>
      </c>
      <c r="B480" t="s">
        <v>1455</v>
      </c>
      <c r="C480">
        <v>0.06</v>
      </c>
    </row>
    <row r="481" spans="1:3" x14ac:dyDescent="0.25">
      <c r="A481">
        <v>480</v>
      </c>
      <c r="B481" t="s">
        <v>1456</v>
      </c>
      <c r="C481">
        <v>5.8999999999999997E-2</v>
      </c>
    </row>
    <row r="482" spans="1:3" x14ac:dyDescent="0.25">
      <c r="A482">
        <v>481</v>
      </c>
      <c r="B482" t="s">
        <v>1457</v>
      </c>
      <c r="C482">
        <v>5.8999999999999997E-2</v>
      </c>
    </row>
    <row r="483" spans="1:3" x14ac:dyDescent="0.25">
      <c r="A483">
        <v>482</v>
      </c>
      <c r="B483" t="s">
        <v>1458</v>
      </c>
      <c r="C483">
        <v>5.8999999999999997E-2</v>
      </c>
    </row>
    <row r="484" spans="1:3" x14ac:dyDescent="0.25">
      <c r="A484">
        <v>483</v>
      </c>
      <c r="B484" t="s">
        <v>1459</v>
      </c>
      <c r="C484">
        <v>5.8999999999999997E-2</v>
      </c>
    </row>
    <row r="485" spans="1:3" x14ac:dyDescent="0.25">
      <c r="A485">
        <v>484</v>
      </c>
      <c r="B485" t="s">
        <v>1460</v>
      </c>
      <c r="C485">
        <v>5.8999999999999997E-2</v>
      </c>
    </row>
    <row r="486" spans="1:3" x14ac:dyDescent="0.25">
      <c r="A486">
        <v>485</v>
      </c>
      <c r="B486" t="s">
        <v>1461</v>
      </c>
      <c r="C486">
        <v>5.8000000000000003E-2</v>
      </c>
    </row>
    <row r="487" spans="1:3" x14ac:dyDescent="0.25">
      <c r="A487">
        <v>486</v>
      </c>
      <c r="B487" t="s">
        <v>1462</v>
      </c>
      <c r="C487">
        <v>5.8000000000000003E-2</v>
      </c>
    </row>
    <row r="488" spans="1:3" x14ac:dyDescent="0.25">
      <c r="A488">
        <v>487</v>
      </c>
      <c r="B488" t="s">
        <v>1463</v>
      </c>
      <c r="C488">
        <v>5.7000000000000002E-2</v>
      </c>
    </row>
    <row r="489" spans="1:3" x14ac:dyDescent="0.25">
      <c r="A489">
        <v>488</v>
      </c>
      <c r="B489" t="s">
        <v>1464</v>
      </c>
      <c r="C489">
        <v>5.7000000000000002E-2</v>
      </c>
    </row>
    <row r="490" spans="1:3" x14ac:dyDescent="0.25">
      <c r="A490">
        <v>489</v>
      </c>
      <c r="B490" t="s">
        <v>1465</v>
      </c>
      <c r="C490">
        <v>5.7000000000000002E-2</v>
      </c>
    </row>
    <row r="491" spans="1:3" x14ac:dyDescent="0.25">
      <c r="A491">
        <v>490</v>
      </c>
      <c r="B491" t="s">
        <v>1466</v>
      </c>
      <c r="C491">
        <v>5.7000000000000002E-2</v>
      </c>
    </row>
    <row r="492" spans="1:3" x14ac:dyDescent="0.25">
      <c r="A492">
        <v>491</v>
      </c>
      <c r="B492" t="s">
        <v>1467</v>
      </c>
      <c r="C492">
        <v>5.7000000000000002E-2</v>
      </c>
    </row>
    <row r="493" spans="1:3" x14ac:dyDescent="0.25">
      <c r="A493">
        <v>492</v>
      </c>
      <c r="B493" t="s">
        <v>1468</v>
      </c>
      <c r="C493">
        <v>5.7000000000000002E-2</v>
      </c>
    </row>
    <row r="494" spans="1:3" x14ac:dyDescent="0.25">
      <c r="A494">
        <v>493</v>
      </c>
      <c r="B494" t="s">
        <v>1469</v>
      </c>
      <c r="C494">
        <v>5.7000000000000002E-2</v>
      </c>
    </row>
    <row r="495" spans="1:3" x14ac:dyDescent="0.25">
      <c r="A495">
        <v>494</v>
      </c>
      <c r="B495" t="s">
        <v>1470</v>
      </c>
      <c r="C495">
        <v>5.6000000000000001E-2</v>
      </c>
    </row>
    <row r="496" spans="1:3" x14ac:dyDescent="0.25">
      <c r="A496">
        <v>495</v>
      </c>
      <c r="B496" t="s">
        <v>1471</v>
      </c>
      <c r="C496">
        <v>5.6000000000000001E-2</v>
      </c>
    </row>
    <row r="497" spans="1:3" x14ac:dyDescent="0.25">
      <c r="A497">
        <v>496</v>
      </c>
      <c r="B497" t="s">
        <v>1472</v>
      </c>
      <c r="C497">
        <v>5.5E-2</v>
      </c>
    </row>
    <row r="498" spans="1:3" x14ac:dyDescent="0.25">
      <c r="A498">
        <v>497</v>
      </c>
      <c r="B498" t="s">
        <v>1473</v>
      </c>
      <c r="C498">
        <v>5.5E-2</v>
      </c>
    </row>
    <row r="499" spans="1:3" x14ac:dyDescent="0.25">
      <c r="A499">
        <v>498</v>
      </c>
      <c r="B499" t="s">
        <v>1474</v>
      </c>
      <c r="C499">
        <v>5.5E-2</v>
      </c>
    </row>
    <row r="500" spans="1:3" x14ac:dyDescent="0.25">
      <c r="A500">
        <v>499</v>
      </c>
      <c r="B500" t="s">
        <v>1475</v>
      </c>
      <c r="C500">
        <v>5.5E-2</v>
      </c>
    </row>
    <row r="501" spans="1:3" x14ac:dyDescent="0.25">
      <c r="A501">
        <v>500</v>
      </c>
      <c r="B501" t="s">
        <v>1476</v>
      </c>
      <c r="C501">
        <v>5.5E-2</v>
      </c>
    </row>
    <row r="502" spans="1:3" x14ac:dyDescent="0.25">
      <c r="A502">
        <v>501</v>
      </c>
      <c r="B502" t="s">
        <v>1477</v>
      </c>
      <c r="C502">
        <v>5.3999999999999999E-2</v>
      </c>
    </row>
    <row r="503" spans="1:3" x14ac:dyDescent="0.25">
      <c r="A503">
        <v>502</v>
      </c>
      <c r="B503" t="s">
        <v>1478</v>
      </c>
      <c r="C503">
        <v>5.3999999999999999E-2</v>
      </c>
    </row>
    <row r="504" spans="1:3" x14ac:dyDescent="0.25">
      <c r="A504">
        <v>503</v>
      </c>
      <c r="B504" t="s">
        <v>1479</v>
      </c>
      <c r="C504">
        <v>5.3999999999999999E-2</v>
      </c>
    </row>
    <row r="505" spans="1:3" x14ac:dyDescent="0.25">
      <c r="A505">
        <v>504</v>
      </c>
      <c r="B505" t="s">
        <v>1480</v>
      </c>
      <c r="C505">
        <v>5.2999999999999999E-2</v>
      </c>
    </row>
    <row r="506" spans="1:3" x14ac:dyDescent="0.25">
      <c r="A506">
        <v>505</v>
      </c>
      <c r="B506" t="s">
        <v>1481</v>
      </c>
      <c r="C506">
        <v>5.2999999999999999E-2</v>
      </c>
    </row>
    <row r="507" spans="1:3" x14ac:dyDescent="0.25">
      <c r="A507">
        <v>506</v>
      </c>
      <c r="B507" t="s">
        <v>1482</v>
      </c>
      <c r="C507">
        <v>5.2999999999999999E-2</v>
      </c>
    </row>
    <row r="508" spans="1:3" x14ac:dyDescent="0.25">
      <c r="A508">
        <v>507</v>
      </c>
      <c r="B508" t="s">
        <v>1483</v>
      </c>
      <c r="C508">
        <v>5.2999999999999999E-2</v>
      </c>
    </row>
    <row r="509" spans="1:3" x14ac:dyDescent="0.25">
      <c r="A509">
        <v>508</v>
      </c>
      <c r="B509" t="s">
        <v>1484</v>
      </c>
      <c r="C509">
        <v>5.2999999999999999E-2</v>
      </c>
    </row>
    <row r="510" spans="1:3" x14ac:dyDescent="0.25">
      <c r="A510">
        <v>509</v>
      </c>
      <c r="B510" t="s">
        <v>1485</v>
      </c>
      <c r="C510">
        <v>5.1999999999999998E-2</v>
      </c>
    </row>
    <row r="511" spans="1:3" x14ac:dyDescent="0.25">
      <c r="A511">
        <v>510</v>
      </c>
      <c r="B511" t="s">
        <v>1486</v>
      </c>
      <c r="C511">
        <v>5.1999999999999998E-2</v>
      </c>
    </row>
    <row r="512" spans="1:3" x14ac:dyDescent="0.25">
      <c r="A512">
        <v>511</v>
      </c>
      <c r="B512" t="s">
        <v>1487</v>
      </c>
      <c r="C512">
        <v>5.1999999999999998E-2</v>
      </c>
    </row>
    <row r="513" spans="1:3" x14ac:dyDescent="0.25">
      <c r="A513">
        <v>512</v>
      </c>
      <c r="B513" t="s">
        <v>1488</v>
      </c>
      <c r="C513">
        <v>5.1999999999999998E-2</v>
      </c>
    </row>
    <row r="514" spans="1:3" x14ac:dyDescent="0.25">
      <c r="A514">
        <v>513</v>
      </c>
      <c r="B514" t="s">
        <v>1489</v>
      </c>
      <c r="C514">
        <v>5.1999999999999998E-2</v>
      </c>
    </row>
    <row r="515" spans="1:3" x14ac:dyDescent="0.25">
      <c r="A515">
        <v>514</v>
      </c>
      <c r="B515" t="s">
        <v>1490</v>
      </c>
      <c r="C515">
        <v>5.1999999999999998E-2</v>
      </c>
    </row>
    <row r="516" spans="1:3" x14ac:dyDescent="0.25">
      <c r="A516">
        <v>515</v>
      </c>
      <c r="B516" t="s">
        <v>1491</v>
      </c>
      <c r="C516">
        <v>5.1999999999999998E-2</v>
      </c>
    </row>
    <row r="517" spans="1:3" x14ac:dyDescent="0.25">
      <c r="A517">
        <v>516</v>
      </c>
      <c r="B517" t="s">
        <v>1492</v>
      </c>
      <c r="C517">
        <v>5.1999999999999998E-2</v>
      </c>
    </row>
    <row r="518" spans="1:3" x14ac:dyDescent="0.25">
      <c r="A518">
        <v>517</v>
      </c>
      <c r="B518" t="s">
        <v>1493</v>
      </c>
      <c r="C518">
        <v>5.1999999999999998E-2</v>
      </c>
    </row>
    <row r="519" spans="1:3" x14ac:dyDescent="0.25">
      <c r="A519">
        <v>518</v>
      </c>
      <c r="B519" t="s">
        <v>1494</v>
      </c>
      <c r="C519">
        <v>5.0999999999999997E-2</v>
      </c>
    </row>
    <row r="520" spans="1:3" x14ac:dyDescent="0.25">
      <c r="A520">
        <v>519</v>
      </c>
      <c r="B520" t="s">
        <v>1495</v>
      </c>
      <c r="C520">
        <v>5.0999999999999997E-2</v>
      </c>
    </row>
    <row r="521" spans="1:3" x14ac:dyDescent="0.25">
      <c r="A521">
        <v>520</v>
      </c>
      <c r="B521" t="s">
        <v>1496</v>
      </c>
      <c r="C521">
        <v>5.0999999999999997E-2</v>
      </c>
    </row>
    <row r="522" spans="1:3" x14ac:dyDescent="0.25">
      <c r="A522">
        <v>521</v>
      </c>
      <c r="B522" t="s">
        <v>1497</v>
      </c>
      <c r="C522">
        <v>0.05</v>
      </c>
    </row>
    <row r="523" spans="1:3" x14ac:dyDescent="0.25">
      <c r="A523">
        <v>522</v>
      </c>
      <c r="B523" t="s">
        <v>1498</v>
      </c>
      <c r="C523">
        <v>0.05</v>
      </c>
    </row>
    <row r="524" spans="1:3" x14ac:dyDescent="0.25">
      <c r="A524">
        <v>523</v>
      </c>
      <c r="B524" t="s">
        <v>1499</v>
      </c>
      <c r="C524">
        <v>0.05</v>
      </c>
    </row>
    <row r="525" spans="1:3" x14ac:dyDescent="0.25">
      <c r="A525">
        <v>524</v>
      </c>
      <c r="B525" t="s">
        <v>1500</v>
      </c>
      <c r="C525">
        <v>0.05</v>
      </c>
    </row>
    <row r="526" spans="1:3" x14ac:dyDescent="0.25">
      <c r="A526">
        <v>525</v>
      </c>
      <c r="B526" t="s">
        <v>1501</v>
      </c>
      <c r="C526">
        <v>0.05</v>
      </c>
    </row>
    <row r="527" spans="1:3" x14ac:dyDescent="0.25">
      <c r="A527">
        <v>526</v>
      </c>
      <c r="B527" t="s">
        <v>1502</v>
      </c>
      <c r="C527">
        <v>0.05</v>
      </c>
    </row>
    <row r="528" spans="1:3" x14ac:dyDescent="0.25">
      <c r="A528">
        <v>527</v>
      </c>
      <c r="B528" t="s">
        <v>1503</v>
      </c>
      <c r="C528">
        <v>4.9000000000000002E-2</v>
      </c>
    </row>
    <row r="529" spans="1:3" x14ac:dyDescent="0.25">
      <c r="A529">
        <v>528</v>
      </c>
      <c r="B529" t="s">
        <v>1504</v>
      </c>
      <c r="C529">
        <v>4.9000000000000002E-2</v>
      </c>
    </row>
    <row r="530" spans="1:3" x14ac:dyDescent="0.25">
      <c r="A530">
        <v>529</v>
      </c>
      <c r="B530" t="s">
        <v>1505</v>
      </c>
      <c r="C530">
        <v>4.9000000000000002E-2</v>
      </c>
    </row>
    <row r="531" spans="1:3" x14ac:dyDescent="0.25">
      <c r="A531">
        <v>530</v>
      </c>
      <c r="B531" t="s">
        <v>1506</v>
      </c>
      <c r="C531">
        <v>4.9000000000000002E-2</v>
      </c>
    </row>
    <row r="532" spans="1:3" x14ac:dyDescent="0.25">
      <c r="A532">
        <v>531</v>
      </c>
      <c r="B532" t="s">
        <v>1507</v>
      </c>
      <c r="C532">
        <v>4.9000000000000002E-2</v>
      </c>
    </row>
    <row r="533" spans="1:3" x14ac:dyDescent="0.25">
      <c r="A533">
        <v>532</v>
      </c>
      <c r="B533" t="s">
        <v>1508</v>
      </c>
      <c r="C533">
        <v>4.9000000000000002E-2</v>
      </c>
    </row>
    <row r="534" spans="1:3" x14ac:dyDescent="0.25">
      <c r="A534">
        <v>533</v>
      </c>
      <c r="B534" t="s">
        <v>1509</v>
      </c>
      <c r="C534">
        <v>4.9000000000000002E-2</v>
      </c>
    </row>
    <row r="535" spans="1:3" x14ac:dyDescent="0.25">
      <c r="A535">
        <v>534</v>
      </c>
      <c r="B535" t="s">
        <v>1510</v>
      </c>
      <c r="C535">
        <v>4.9000000000000002E-2</v>
      </c>
    </row>
    <row r="536" spans="1:3" x14ac:dyDescent="0.25">
      <c r="A536">
        <v>535</v>
      </c>
      <c r="B536" t="s">
        <v>1511</v>
      </c>
      <c r="C536">
        <v>4.9000000000000002E-2</v>
      </c>
    </row>
    <row r="537" spans="1:3" x14ac:dyDescent="0.25">
      <c r="A537">
        <v>536</v>
      </c>
      <c r="B537" t="s">
        <v>1512</v>
      </c>
      <c r="C537">
        <v>4.8000000000000001E-2</v>
      </c>
    </row>
    <row r="538" spans="1:3" x14ac:dyDescent="0.25">
      <c r="A538">
        <v>537</v>
      </c>
      <c r="B538" t="s">
        <v>1513</v>
      </c>
      <c r="C538">
        <v>4.8000000000000001E-2</v>
      </c>
    </row>
    <row r="539" spans="1:3" x14ac:dyDescent="0.25">
      <c r="A539">
        <v>538</v>
      </c>
      <c r="B539" t="s">
        <v>1514</v>
      </c>
      <c r="C539">
        <v>4.8000000000000001E-2</v>
      </c>
    </row>
    <row r="540" spans="1:3" x14ac:dyDescent="0.25">
      <c r="A540">
        <v>539</v>
      </c>
      <c r="B540" t="s">
        <v>1515</v>
      </c>
      <c r="C540">
        <v>4.8000000000000001E-2</v>
      </c>
    </row>
    <row r="541" spans="1:3" x14ac:dyDescent="0.25">
      <c r="A541">
        <v>540</v>
      </c>
      <c r="B541" t="s">
        <v>1516</v>
      </c>
      <c r="C541">
        <v>4.8000000000000001E-2</v>
      </c>
    </row>
    <row r="542" spans="1:3" x14ac:dyDescent="0.25">
      <c r="A542">
        <v>541</v>
      </c>
      <c r="B542" t="s">
        <v>1517</v>
      </c>
      <c r="C542">
        <v>4.8000000000000001E-2</v>
      </c>
    </row>
    <row r="543" spans="1:3" x14ac:dyDescent="0.25">
      <c r="A543">
        <v>542</v>
      </c>
      <c r="B543" t="s">
        <v>1518</v>
      </c>
      <c r="C543">
        <v>4.7E-2</v>
      </c>
    </row>
    <row r="544" spans="1:3" x14ac:dyDescent="0.25">
      <c r="A544">
        <v>543</v>
      </c>
      <c r="B544" t="s">
        <v>1519</v>
      </c>
      <c r="C544">
        <v>4.7E-2</v>
      </c>
    </row>
    <row r="545" spans="1:3" x14ac:dyDescent="0.25">
      <c r="A545">
        <v>544</v>
      </c>
      <c r="B545" t="s">
        <v>1520</v>
      </c>
      <c r="C545">
        <v>4.7E-2</v>
      </c>
    </row>
    <row r="546" spans="1:3" x14ac:dyDescent="0.25">
      <c r="A546">
        <v>545</v>
      </c>
      <c r="B546" t="s">
        <v>1521</v>
      </c>
      <c r="C546">
        <v>4.7E-2</v>
      </c>
    </row>
    <row r="547" spans="1:3" x14ac:dyDescent="0.25">
      <c r="A547">
        <v>546</v>
      </c>
      <c r="B547" t="s">
        <v>1522</v>
      </c>
      <c r="C547">
        <v>4.7E-2</v>
      </c>
    </row>
    <row r="548" spans="1:3" x14ac:dyDescent="0.25">
      <c r="A548">
        <v>547</v>
      </c>
      <c r="B548" t="s">
        <v>1523</v>
      </c>
      <c r="C548">
        <v>4.7E-2</v>
      </c>
    </row>
    <row r="549" spans="1:3" x14ac:dyDescent="0.25">
      <c r="A549">
        <v>548</v>
      </c>
      <c r="B549" t="s">
        <v>1524</v>
      </c>
      <c r="C549">
        <v>4.7E-2</v>
      </c>
    </row>
    <row r="550" spans="1:3" x14ac:dyDescent="0.25">
      <c r="A550">
        <v>549</v>
      </c>
      <c r="B550" t="s">
        <v>1525</v>
      </c>
      <c r="C550">
        <v>4.7E-2</v>
      </c>
    </row>
    <row r="551" spans="1:3" x14ac:dyDescent="0.25">
      <c r="A551">
        <v>550</v>
      </c>
      <c r="B551" t="s">
        <v>1526</v>
      </c>
      <c r="C551">
        <v>4.7E-2</v>
      </c>
    </row>
    <row r="552" spans="1:3" x14ac:dyDescent="0.25">
      <c r="A552">
        <v>551</v>
      </c>
      <c r="B552" t="s">
        <v>1527</v>
      </c>
      <c r="C552">
        <v>4.7E-2</v>
      </c>
    </row>
    <row r="553" spans="1:3" x14ac:dyDescent="0.25">
      <c r="A553">
        <v>552</v>
      </c>
      <c r="B553" t="s">
        <v>1528</v>
      </c>
      <c r="C553">
        <v>4.7E-2</v>
      </c>
    </row>
    <row r="554" spans="1:3" x14ac:dyDescent="0.25">
      <c r="A554">
        <v>553</v>
      </c>
      <c r="B554" t="s">
        <v>1529</v>
      </c>
      <c r="C554">
        <v>4.7E-2</v>
      </c>
    </row>
    <row r="555" spans="1:3" x14ac:dyDescent="0.25">
      <c r="A555">
        <v>554</v>
      </c>
      <c r="B555" t="s">
        <v>1530</v>
      </c>
      <c r="C555">
        <v>4.7E-2</v>
      </c>
    </row>
    <row r="556" spans="1:3" x14ac:dyDescent="0.25">
      <c r="A556">
        <v>555</v>
      </c>
      <c r="B556" t="s">
        <v>1531</v>
      </c>
      <c r="C556">
        <v>4.7E-2</v>
      </c>
    </row>
    <row r="557" spans="1:3" x14ac:dyDescent="0.25">
      <c r="A557">
        <v>556</v>
      </c>
      <c r="B557" t="s">
        <v>1532</v>
      </c>
      <c r="C557">
        <v>4.5999999999999999E-2</v>
      </c>
    </row>
    <row r="558" spans="1:3" x14ac:dyDescent="0.25">
      <c r="A558">
        <v>557</v>
      </c>
      <c r="B558" t="s">
        <v>1533</v>
      </c>
      <c r="C558">
        <v>4.5999999999999999E-2</v>
      </c>
    </row>
    <row r="559" spans="1:3" x14ac:dyDescent="0.25">
      <c r="A559">
        <v>558</v>
      </c>
      <c r="B559" t="s">
        <v>1534</v>
      </c>
      <c r="C559">
        <v>4.5999999999999999E-2</v>
      </c>
    </row>
    <row r="560" spans="1:3" x14ac:dyDescent="0.25">
      <c r="A560">
        <v>559</v>
      </c>
      <c r="B560" t="s">
        <v>1535</v>
      </c>
      <c r="C560">
        <v>4.5999999999999999E-2</v>
      </c>
    </row>
    <row r="561" spans="1:3" x14ac:dyDescent="0.25">
      <c r="A561">
        <v>560</v>
      </c>
      <c r="B561" t="s">
        <v>1536</v>
      </c>
      <c r="C561">
        <v>4.5999999999999999E-2</v>
      </c>
    </row>
    <row r="562" spans="1:3" x14ac:dyDescent="0.25">
      <c r="A562">
        <v>561</v>
      </c>
      <c r="B562" t="s">
        <v>1537</v>
      </c>
      <c r="C562">
        <v>4.5999999999999999E-2</v>
      </c>
    </row>
    <row r="563" spans="1:3" x14ac:dyDescent="0.25">
      <c r="A563">
        <v>562</v>
      </c>
      <c r="B563" t="s">
        <v>1538</v>
      </c>
      <c r="C563">
        <v>4.5999999999999999E-2</v>
      </c>
    </row>
    <row r="564" spans="1:3" x14ac:dyDescent="0.25">
      <c r="A564">
        <v>563</v>
      </c>
      <c r="B564" t="s">
        <v>1539</v>
      </c>
      <c r="C564">
        <v>4.5999999999999999E-2</v>
      </c>
    </row>
    <row r="565" spans="1:3" x14ac:dyDescent="0.25">
      <c r="A565">
        <v>564</v>
      </c>
      <c r="B565" t="s">
        <v>1540</v>
      </c>
      <c r="C565">
        <v>4.5999999999999999E-2</v>
      </c>
    </row>
    <row r="566" spans="1:3" x14ac:dyDescent="0.25">
      <c r="A566">
        <v>565</v>
      </c>
      <c r="B566" t="s">
        <v>1541</v>
      </c>
      <c r="C566">
        <v>4.4999999999999998E-2</v>
      </c>
    </row>
    <row r="567" spans="1:3" x14ac:dyDescent="0.25">
      <c r="A567">
        <v>566</v>
      </c>
      <c r="B567" t="s">
        <v>1542</v>
      </c>
      <c r="C567">
        <v>4.4999999999999998E-2</v>
      </c>
    </row>
    <row r="568" spans="1:3" x14ac:dyDescent="0.25">
      <c r="A568">
        <v>567</v>
      </c>
      <c r="B568" t="s">
        <v>1543</v>
      </c>
      <c r="C568">
        <v>4.4999999999999998E-2</v>
      </c>
    </row>
    <row r="569" spans="1:3" x14ac:dyDescent="0.25">
      <c r="A569">
        <v>568</v>
      </c>
      <c r="B569" t="s">
        <v>1544</v>
      </c>
      <c r="C569">
        <v>4.4999999999999998E-2</v>
      </c>
    </row>
    <row r="570" spans="1:3" x14ac:dyDescent="0.25">
      <c r="A570">
        <v>569</v>
      </c>
      <c r="B570" t="s">
        <v>1545</v>
      </c>
      <c r="C570">
        <v>4.4999999999999998E-2</v>
      </c>
    </row>
    <row r="571" spans="1:3" x14ac:dyDescent="0.25">
      <c r="A571">
        <v>570</v>
      </c>
      <c r="B571" t="s">
        <v>1546</v>
      </c>
      <c r="C571">
        <v>4.3999999999999997E-2</v>
      </c>
    </row>
    <row r="572" spans="1:3" x14ac:dyDescent="0.25">
      <c r="A572">
        <v>571</v>
      </c>
      <c r="B572" t="s">
        <v>1547</v>
      </c>
      <c r="C572">
        <v>4.3999999999999997E-2</v>
      </c>
    </row>
    <row r="573" spans="1:3" x14ac:dyDescent="0.25">
      <c r="A573">
        <v>572</v>
      </c>
      <c r="B573" t="s">
        <v>1548</v>
      </c>
      <c r="C573">
        <v>4.2999999999999997E-2</v>
      </c>
    </row>
    <row r="574" spans="1:3" x14ac:dyDescent="0.25">
      <c r="A574">
        <v>573</v>
      </c>
      <c r="B574" t="s">
        <v>1549</v>
      </c>
      <c r="C574">
        <v>4.2999999999999997E-2</v>
      </c>
    </row>
    <row r="575" spans="1:3" x14ac:dyDescent="0.25">
      <c r="A575">
        <v>574</v>
      </c>
      <c r="B575" t="s">
        <v>1550</v>
      </c>
      <c r="C575">
        <v>4.2999999999999997E-2</v>
      </c>
    </row>
    <row r="576" spans="1:3" x14ac:dyDescent="0.25">
      <c r="A576">
        <v>575</v>
      </c>
      <c r="B576" t="s">
        <v>1551</v>
      </c>
      <c r="C576">
        <v>4.2999999999999997E-2</v>
      </c>
    </row>
    <row r="577" spans="1:3" x14ac:dyDescent="0.25">
      <c r="A577">
        <v>576</v>
      </c>
      <c r="B577" t="s">
        <v>1552</v>
      </c>
      <c r="C577">
        <v>4.2999999999999997E-2</v>
      </c>
    </row>
    <row r="578" spans="1:3" x14ac:dyDescent="0.25">
      <c r="A578">
        <v>577</v>
      </c>
      <c r="B578" t="s">
        <v>1553</v>
      </c>
      <c r="C578">
        <v>4.2999999999999997E-2</v>
      </c>
    </row>
    <row r="579" spans="1:3" x14ac:dyDescent="0.25">
      <c r="A579">
        <v>578</v>
      </c>
      <c r="B579" t="s">
        <v>1554</v>
      </c>
      <c r="C579">
        <v>4.2999999999999997E-2</v>
      </c>
    </row>
    <row r="580" spans="1:3" x14ac:dyDescent="0.25">
      <c r="A580">
        <v>579</v>
      </c>
      <c r="B580" t="s">
        <v>1555</v>
      </c>
      <c r="C580">
        <v>4.2999999999999997E-2</v>
      </c>
    </row>
    <row r="581" spans="1:3" x14ac:dyDescent="0.25">
      <c r="A581">
        <v>580</v>
      </c>
      <c r="B581" t="s">
        <v>1556</v>
      </c>
      <c r="C581">
        <v>4.2999999999999997E-2</v>
      </c>
    </row>
    <row r="582" spans="1:3" x14ac:dyDescent="0.25">
      <c r="A582">
        <v>581</v>
      </c>
      <c r="B582" t="s">
        <v>1557</v>
      </c>
      <c r="C582">
        <v>4.2000000000000003E-2</v>
      </c>
    </row>
    <row r="583" spans="1:3" x14ac:dyDescent="0.25">
      <c r="A583">
        <v>582</v>
      </c>
      <c r="B583" t="s">
        <v>1558</v>
      </c>
      <c r="C583">
        <v>4.2000000000000003E-2</v>
      </c>
    </row>
    <row r="584" spans="1:3" x14ac:dyDescent="0.25">
      <c r="A584">
        <v>583</v>
      </c>
      <c r="B584" t="s">
        <v>1559</v>
      </c>
      <c r="C584">
        <v>4.2000000000000003E-2</v>
      </c>
    </row>
    <row r="585" spans="1:3" x14ac:dyDescent="0.25">
      <c r="A585">
        <v>584</v>
      </c>
      <c r="B585" t="s">
        <v>1560</v>
      </c>
      <c r="C585">
        <v>4.2000000000000003E-2</v>
      </c>
    </row>
    <row r="586" spans="1:3" x14ac:dyDescent="0.25">
      <c r="A586">
        <v>585</v>
      </c>
      <c r="B586" t="s">
        <v>1561</v>
      </c>
      <c r="C586">
        <v>4.2000000000000003E-2</v>
      </c>
    </row>
    <row r="587" spans="1:3" x14ac:dyDescent="0.25">
      <c r="A587">
        <v>586</v>
      </c>
      <c r="B587" t="s">
        <v>1562</v>
      </c>
      <c r="C587">
        <v>4.2000000000000003E-2</v>
      </c>
    </row>
    <row r="588" spans="1:3" x14ac:dyDescent="0.25">
      <c r="A588">
        <v>587</v>
      </c>
      <c r="B588" t="s">
        <v>1563</v>
      </c>
      <c r="C588">
        <v>4.2000000000000003E-2</v>
      </c>
    </row>
    <row r="589" spans="1:3" x14ac:dyDescent="0.25">
      <c r="A589">
        <v>588</v>
      </c>
      <c r="B589" t="s">
        <v>1564</v>
      </c>
      <c r="C589">
        <v>4.2000000000000003E-2</v>
      </c>
    </row>
    <row r="590" spans="1:3" x14ac:dyDescent="0.25">
      <c r="A590">
        <v>589</v>
      </c>
      <c r="B590" t="s">
        <v>1565</v>
      </c>
      <c r="C590">
        <v>4.2000000000000003E-2</v>
      </c>
    </row>
    <row r="591" spans="1:3" x14ac:dyDescent="0.25">
      <c r="A591">
        <v>590</v>
      </c>
      <c r="B591" t="s">
        <v>1566</v>
      </c>
      <c r="C591">
        <v>4.1000000000000002E-2</v>
      </c>
    </row>
    <row r="592" spans="1:3" x14ac:dyDescent="0.25">
      <c r="A592">
        <v>591</v>
      </c>
      <c r="B592" t="s">
        <v>1567</v>
      </c>
      <c r="C592">
        <v>4.1000000000000002E-2</v>
      </c>
    </row>
    <row r="593" spans="1:3" x14ac:dyDescent="0.25">
      <c r="A593">
        <v>592</v>
      </c>
      <c r="B593" t="s">
        <v>1568</v>
      </c>
      <c r="C593">
        <v>4.1000000000000002E-2</v>
      </c>
    </row>
    <row r="594" spans="1:3" x14ac:dyDescent="0.25">
      <c r="A594">
        <v>593</v>
      </c>
      <c r="B594" t="s">
        <v>1569</v>
      </c>
      <c r="C594">
        <v>4.1000000000000002E-2</v>
      </c>
    </row>
    <row r="595" spans="1:3" x14ac:dyDescent="0.25">
      <c r="A595">
        <v>594</v>
      </c>
      <c r="B595" t="s">
        <v>1570</v>
      </c>
      <c r="C595">
        <v>4.1000000000000002E-2</v>
      </c>
    </row>
    <row r="596" spans="1:3" x14ac:dyDescent="0.25">
      <c r="A596">
        <v>595</v>
      </c>
      <c r="B596" t="s">
        <v>1571</v>
      </c>
      <c r="C596">
        <v>0.04</v>
      </c>
    </row>
    <row r="597" spans="1:3" x14ac:dyDescent="0.25">
      <c r="A597">
        <v>596</v>
      </c>
      <c r="B597" t="s">
        <v>1572</v>
      </c>
      <c r="C597">
        <v>0.04</v>
      </c>
    </row>
    <row r="598" spans="1:3" x14ac:dyDescent="0.25">
      <c r="A598">
        <v>597</v>
      </c>
      <c r="B598" t="s">
        <v>1573</v>
      </c>
      <c r="C598">
        <v>0.04</v>
      </c>
    </row>
    <row r="599" spans="1:3" x14ac:dyDescent="0.25">
      <c r="A599">
        <v>598</v>
      </c>
      <c r="B599" t="s">
        <v>1574</v>
      </c>
      <c r="C599">
        <v>0.04</v>
      </c>
    </row>
    <row r="600" spans="1:3" x14ac:dyDescent="0.25">
      <c r="A600">
        <v>599</v>
      </c>
      <c r="B600" t="s">
        <v>1575</v>
      </c>
      <c r="C600">
        <v>0.04</v>
      </c>
    </row>
    <row r="601" spans="1:3" x14ac:dyDescent="0.25">
      <c r="A601">
        <v>600</v>
      </c>
      <c r="B601" t="s">
        <v>1576</v>
      </c>
      <c r="C601">
        <v>0.04</v>
      </c>
    </row>
    <row r="602" spans="1:3" x14ac:dyDescent="0.25">
      <c r="A602">
        <v>601</v>
      </c>
      <c r="B602" t="s">
        <v>1577</v>
      </c>
      <c r="C602">
        <v>0.04</v>
      </c>
    </row>
    <row r="603" spans="1:3" x14ac:dyDescent="0.25">
      <c r="A603">
        <v>602</v>
      </c>
      <c r="B603" t="s">
        <v>1578</v>
      </c>
      <c r="C603">
        <v>0.04</v>
      </c>
    </row>
    <row r="604" spans="1:3" x14ac:dyDescent="0.25">
      <c r="A604">
        <v>603</v>
      </c>
      <c r="B604" t="s">
        <v>1579</v>
      </c>
      <c r="C604">
        <v>0.04</v>
      </c>
    </row>
    <row r="605" spans="1:3" x14ac:dyDescent="0.25">
      <c r="A605">
        <v>604</v>
      </c>
      <c r="B605" t="s">
        <v>1580</v>
      </c>
      <c r="C605">
        <v>0.04</v>
      </c>
    </row>
    <row r="606" spans="1:3" x14ac:dyDescent="0.25">
      <c r="A606">
        <v>605</v>
      </c>
      <c r="B606" t="s">
        <v>1581</v>
      </c>
      <c r="C606">
        <v>3.9E-2</v>
      </c>
    </row>
    <row r="607" spans="1:3" x14ac:dyDescent="0.25">
      <c r="A607">
        <v>606</v>
      </c>
      <c r="B607" t="s">
        <v>1582</v>
      </c>
      <c r="C607">
        <v>3.9E-2</v>
      </c>
    </row>
    <row r="608" spans="1:3" x14ac:dyDescent="0.25">
      <c r="A608">
        <v>607</v>
      </c>
      <c r="B608" t="s">
        <v>1583</v>
      </c>
      <c r="C608">
        <v>3.9E-2</v>
      </c>
    </row>
    <row r="609" spans="1:3" x14ac:dyDescent="0.25">
      <c r="A609">
        <v>608</v>
      </c>
      <c r="B609" t="s">
        <v>1584</v>
      </c>
      <c r="C609">
        <v>3.9E-2</v>
      </c>
    </row>
    <row r="610" spans="1:3" x14ac:dyDescent="0.25">
      <c r="A610">
        <v>609</v>
      </c>
      <c r="B610" t="s">
        <v>1585</v>
      </c>
      <c r="C610">
        <v>3.9E-2</v>
      </c>
    </row>
    <row r="611" spans="1:3" x14ac:dyDescent="0.25">
      <c r="A611">
        <v>610</v>
      </c>
      <c r="B611" t="s">
        <v>1586</v>
      </c>
      <c r="C611">
        <v>3.9E-2</v>
      </c>
    </row>
    <row r="612" spans="1:3" x14ac:dyDescent="0.25">
      <c r="A612">
        <v>611</v>
      </c>
      <c r="B612" t="s">
        <v>1587</v>
      </c>
      <c r="C612">
        <v>3.9E-2</v>
      </c>
    </row>
    <row r="613" spans="1:3" x14ac:dyDescent="0.25">
      <c r="A613">
        <v>612</v>
      </c>
      <c r="B613" t="s">
        <v>1588</v>
      </c>
      <c r="C613">
        <v>3.9E-2</v>
      </c>
    </row>
    <row r="614" spans="1:3" x14ac:dyDescent="0.25">
      <c r="A614">
        <v>613</v>
      </c>
      <c r="B614" t="s">
        <v>1589</v>
      </c>
      <c r="C614">
        <v>3.9E-2</v>
      </c>
    </row>
    <row r="615" spans="1:3" x14ac:dyDescent="0.25">
      <c r="A615">
        <v>614</v>
      </c>
      <c r="B615" t="s">
        <v>1590</v>
      </c>
      <c r="C615">
        <v>3.9E-2</v>
      </c>
    </row>
    <row r="616" spans="1:3" x14ac:dyDescent="0.25">
      <c r="A616">
        <v>615</v>
      </c>
      <c r="B616" t="s">
        <v>1591</v>
      </c>
      <c r="C616">
        <v>3.9E-2</v>
      </c>
    </row>
    <row r="617" spans="1:3" x14ac:dyDescent="0.25">
      <c r="A617">
        <v>616</v>
      </c>
      <c r="B617" t="s">
        <v>1592</v>
      </c>
      <c r="C617">
        <v>3.9E-2</v>
      </c>
    </row>
    <row r="618" spans="1:3" x14ac:dyDescent="0.25">
      <c r="A618">
        <v>617</v>
      </c>
      <c r="B618" t="s">
        <v>1593</v>
      </c>
      <c r="C618">
        <v>3.7999999999999999E-2</v>
      </c>
    </row>
    <row r="619" spans="1:3" x14ac:dyDescent="0.25">
      <c r="A619">
        <v>618</v>
      </c>
      <c r="B619" t="s">
        <v>1594</v>
      </c>
      <c r="C619">
        <v>3.7999999999999999E-2</v>
      </c>
    </row>
    <row r="620" spans="1:3" x14ac:dyDescent="0.25">
      <c r="A620">
        <v>619</v>
      </c>
      <c r="B620" t="s">
        <v>1595</v>
      </c>
      <c r="C620">
        <v>3.7999999999999999E-2</v>
      </c>
    </row>
    <row r="621" spans="1:3" x14ac:dyDescent="0.25">
      <c r="A621">
        <v>620</v>
      </c>
      <c r="B621" t="s">
        <v>1596</v>
      </c>
      <c r="C621">
        <v>3.7999999999999999E-2</v>
      </c>
    </row>
    <row r="622" spans="1:3" x14ac:dyDescent="0.25">
      <c r="A622">
        <v>621</v>
      </c>
      <c r="B622" t="s">
        <v>1597</v>
      </c>
      <c r="C622">
        <v>3.7999999999999999E-2</v>
      </c>
    </row>
    <row r="623" spans="1:3" x14ac:dyDescent="0.25">
      <c r="A623">
        <v>622</v>
      </c>
      <c r="B623" t="s">
        <v>1598</v>
      </c>
      <c r="C623">
        <v>3.7999999999999999E-2</v>
      </c>
    </row>
    <row r="624" spans="1:3" x14ac:dyDescent="0.25">
      <c r="A624">
        <v>623</v>
      </c>
      <c r="B624" t="s">
        <v>1599</v>
      </c>
      <c r="C624">
        <v>3.7999999999999999E-2</v>
      </c>
    </row>
    <row r="625" spans="1:3" x14ac:dyDescent="0.25">
      <c r="A625">
        <v>624</v>
      </c>
      <c r="B625" t="s">
        <v>1600</v>
      </c>
      <c r="C625">
        <v>3.7999999999999999E-2</v>
      </c>
    </row>
    <row r="626" spans="1:3" x14ac:dyDescent="0.25">
      <c r="A626">
        <v>625</v>
      </c>
      <c r="B626" t="s">
        <v>1601</v>
      </c>
      <c r="C626">
        <v>3.7999999999999999E-2</v>
      </c>
    </row>
    <row r="627" spans="1:3" x14ac:dyDescent="0.25">
      <c r="A627">
        <v>626</v>
      </c>
      <c r="B627" t="s">
        <v>1602</v>
      </c>
      <c r="C627">
        <v>3.6999999999999998E-2</v>
      </c>
    </row>
    <row r="628" spans="1:3" x14ac:dyDescent="0.25">
      <c r="A628">
        <v>627</v>
      </c>
      <c r="B628" t="s">
        <v>1603</v>
      </c>
      <c r="C628">
        <v>3.6999999999999998E-2</v>
      </c>
    </row>
    <row r="629" spans="1:3" x14ac:dyDescent="0.25">
      <c r="A629">
        <v>628</v>
      </c>
      <c r="B629" t="s">
        <v>1604</v>
      </c>
      <c r="C629">
        <v>3.6999999999999998E-2</v>
      </c>
    </row>
    <row r="630" spans="1:3" x14ac:dyDescent="0.25">
      <c r="A630">
        <v>629</v>
      </c>
      <c r="B630" t="s">
        <v>1605</v>
      </c>
      <c r="C630">
        <v>3.6999999999999998E-2</v>
      </c>
    </row>
    <row r="631" spans="1:3" x14ac:dyDescent="0.25">
      <c r="A631">
        <v>630</v>
      </c>
      <c r="B631" t="s">
        <v>1606</v>
      </c>
      <c r="C631">
        <v>3.6999999999999998E-2</v>
      </c>
    </row>
    <row r="632" spans="1:3" x14ac:dyDescent="0.25">
      <c r="A632">
        <v>631</v>
      </c>
      <c r="B632" t="s">
        <v>1607</v>
      </c>
      <c r="C632">
        <v>3.6999999999999998E-2</v>
      </c>
    </row>
    <row r="633" spans="1:3" x14ac:dyDescent="0.25">
      <c r="A633">
        <v>632</v>
      </c>
      <c r="B633" t="s">
        <v>1608</v>
      </c>
      <c r="C633">
        <v>3.6999999999999998E-2</v>
      </c>
    </row>
    <row r="634" spans="1:3" x14ac:dyDescent="0.25">
      <c r="A634">
        <v>633</v>
      </c>
      <c r="B634" t="s">
        <v>1609</v>
      </c>
      <c r="C634">
        <v>3.6999999999999998E-2</v>
      </c>
    </row>
    <row r="635" spans="1:3" x14ac:dyDescent="0.25">
      <c r="A635">
        <v>634</v>
      </c>
      <c r="B635" t="s">
        <v>1610</v>
      </c>
      <c r="C635">
        <v>3.6999999999999998E-2</v>
      </c>
    </row>
    <row r="636" spans="1:3" x14ac:dyDescent="0.25">
      <c r="A636">
        <v>635</v>
      </c>
      <c r="B636" t="s">
        <v>1611</v>
      </c>
      <c r="C636">
        <v>3.6999999999999998E-2</v>
      </c>
    </row>
    <row r="637" spans="1:3" x14ac:dyDescent="0.25">
      <c r="A637">
        <v>636</v>
      </c>
      <c r="B637" t="s">
        <v>1612</v>
      </c>
      <c r="C637">
        <v>3.6999999999999998E-2</v>
      </c>
    </row>
    <row r="638" spans="1:3" x14ac:dyDescent="0.25">
      <c r="A638">
        <v>637</v>
      </c>
      <c r="B638" t="s">
        <v>1613</v>
      </c>
      <c r="C638">
        <v>3.5999999999999997E-2</v>
      </c>
    </row>
    <row r="639" spans="1:3" x14ac:dyDescent="0.25">
      <c r="A639">
        <v>638</v>
      </c>
      <c r="B639" t="s">
        <v>1614</v>
      </c>
      <c r="C639">
        <v>3.5999999999999997E-2</v>
      </c>
    </row>
    <row r="640" spans="1:3" x14ac:dyDescent="0.25">
      <c r="A640">
        <v>639</v>
      </c>
      <c r="B640" t="s">
        <v>1615</v>
      </c>
      <c r="C640">
        <v>3.5999999999999997E-2</v>
      </c>
    </row>
    <row r="641" spans="1:3" x14ac:dyDescent="0.25">
      <c r="A641">
        <v>640</v>
      </c>
      <c r="B641" t="s">
        <v>1616</v>
      </c>
      <c r="C641">
        <v>3.5999999999999997E-2</v>
      </c>
    </row>
    <row r="642" spans="1:3" x14ac:dyDescent="0.25">
      <c r="A642">
        <v>641</v>
      </c>
      <c r="B642" t="s">
        <v>1617</v>
      </c>
      <c r="C642">
        <v>3.5999999999999997E-2</v>
      </c>
    </row>
    <row r="643" spans="1:3" x14ac:dyDescent="0.25">
      <c r="A643">
        <v>642</v>
      </c>
      <c r="B643" t="s">
        <v>1618</v>
      </c>
      <c r="C643">
        <v>3.5999999999999997E-2</v>
      </c>
    </row>
    <row r="644" spans="1:3" x14ac:dyDescent="0.25">
      <c r="A644">
        <v>643</v>
      </c>
      <c r="B644" t="s">
        <v>1619</v>
      </c>
      <c r="C644">
        <v>3.5999999999999997E-2</v>
      </c>
    </row>
    <row r="645" spans="1:3" x14ac:dyDescent="0.25">
      <c r="A645">
        <v>644</v>
      </c>
      <c r="B645" t="s">
        <v>1620</v>
      </c>
      <c r="C645">
        <v>3.5999999999999997E-2</v>
      </c>
    </row>
    <row r="646" spans="1:3" x14ac:dyDescent="0.25">
      <c r="A646">
        <v>645</v>
      </c>
      <c r="B646" t="s">
        <v>1621</v>
      </c>
      <c r="C646">
        <v>3.5999999999999997E-2</v>
      </c>
    </row>
    <row r="647" spans="1:3" x14ac:dyDescent="0.25">
      <c r="A647">
        <v>646</v>
      </c>
      <c r="B647" t="s">
        <v>1622</v>
      </c>
      <c r="C647">
        <v>3.5000000000000003E-2</v>
      </c>
    </row>
    <row r="648" spans="1:3" x14ac:dyDescent="0.25">
      <c r="A648">
        <v>647</v>
      </c>
      <c r="B648" t="s">
        <v>1623</v>
      </c>
      <c r="C648">
        <v>3.5000000000000003E-2</v>
      </c>
    </row>
    <row r="649" spans="1:3" x14ac:dyDescent="0.25">
      <c r="A649">
        <v>648</v>
      </c>
      <c r="B649" t="s">
        <v>1624</v>
      </c>
      <c r="C649">
        <v>3.5000000000000003E-2</v>
      </c>
    </row>
    <row r="650" spans="1:3" x14ac:dyDescent="0.25">
      <c r="A650">
        <v>649</v>
      </c>
      <c r="B650" t="s">
        <v>1625</v>
      </c>
      <c r="C650">
        <v>3.5000000000000003E-2</v>
      </c>
    </row>
    <row r="651" spans="1:3" x14ac:dyDescent="0.25">
      <c r="A651">
        <v>650</v>
      </c>
      <c r="B651" t="s">
        <v>1626</v>
      </c>
      <c r="C651">
        <v>3.5000000000000003E-2</v>
      </c>
    </row>
    <row r="652" spans="1:3" x14ac:dyDescent="0.25">
      <c r="A652">
        <v>651</v>
      </c>
      <c r="B652" t="s">
        <v>1627</v>
      </c>
      <c r="C652">
        <v>3.5000000000000003E-2</v>
      </c>
    </row>
    <row r="653" spans="1:3" x14ac:dyDescent="0.25">
      <c r="A653">
        <v>652</v>
      </c>
      <c r="B653" t="s">
        <v>1628</v>
      </c>
      <c r="C653">
        <v>3.5000000000000003E-2</v>
      </c>
    </row>
    <row r="654" spans="1:3" x14ac:dyDescent="0.25">
      <c r="A654">
        <v>653</v>
      </c>
      <c r="B654" t="s">
        <v>1629</v>
      </c>
      <c r="C654">
        <v>3.5000000000000003E-2</v>
      </c>
    </row>
    <row r="655" spans="1:3" x14ac:dyDescent="0.25">
      <c r="A655">
        <v>654</v>
      </c>
      <c r="B655" t="s">
        <v>1630</v>
      </c>
      <c r="C655">
        <v>3.5000000000000003E-2</v>
      </c>
    </row>
    <row r="656" spans="1:3" x14ac:dyDescent="0.25">
      <c r="A656">
        <v>655</v>
      </c>
      <c r="B656" t="s">
        <v>1631</v>
      </c>
      <c r="C656">
        <v>3.5000000000000003E-2</v>
      </c>
    </row>
    <row r="657" spans="1:3" x14ac:dyDescent="0.25">
      <c r="A657">
        <v>656</v>
      </c>
      <c r="B657" t="s">
        <v>1632</v>
      </c>
      <c r="C657">
        <v>3.5000000000000003E-2</v>
      </c>
    </row>
    <row r="658" spans="1:3" x14ac:dyDescent="0.25">
      <c r="A658">
        <v>657</v>
      </c>
      <c r="B658" t="s">
        <v>1633</v>
      </c>
      <c r="C658">
        <v>3.5000000000000003E-2</v>
      </c>
    </row>
    <row r="659" spans="1:3" x14ac:dyDescent="0.25">
      <c r="A659">
        <v>658</v>
      </c>
      <c r="B659" t="s">
        <v>1634</v>
      </c>
      <c r="C659">
        <v>3.5000000000000003E-2</v>
      </c>
    </row>
    <row r="660" spans="1:3" x14ac:dyDescent="0.25">
      <c r="A660">
        <v>659</v>
      </c>
      <c r="B660" t="s">
        <v>1635</v>
      </c>
      <c r="C660">
        <v>3.5000000000000003E-2</v>
      </c>
    </row>
    <row r="661" spans="1:3" x14ac:dyDescent="0.25">
      <c r="A661">
        <v>660</v>
      </c>
      <c r="B661" t="s">
        <v>1636</v>
      </c>
      <c r="C661">
        <v>3.5000000000000003E-2</v>
      </c>
    </row>
    <row r="662" spans="1:3" x14ac:dyDescent="0.25">
      <c r="A662">
        <v>661</v>
      </c>
      <c r="B662" t="s">
        <v>1637</v>
      </c>
      <c r="C662">
        <v>3.5000000000000003E-2</v>
      </c>
    </row>
    <row r="663" spans="1:3" x14ac:dyDescent="0.25">
      <c r="A663">
        <v>662</v>
      </c>
      <c r="B663" t="s">
        <v>1638</v>
      </c>
      <c r="C663">
        <v>3.4000000000000002E-2</v>
      </c>
    </row>
    <row r="664" spans="1:3" x14ac:dyDescent="0.25">
      <c r="A664">
        <v>663</v>
      </c>
      <c r="B664" t="s">
        <v>1639</v>
      </c>
      <c r="C664">
        <v>3.4000000000000002E-2</v>
      </c>
    </row>
    <row r="665" spans="1:3" x14ac:dyDescent="0.25">
      <c r="A665">
        <v>664</v>
      </c>
      <c r="B665" t="s">
        <v>1640</v>
      </c>
      <c r="C665">
        <v>3.4000000000000002E-2</v>
      </c>
    </row>
    <row r="666" spans="1:3" x14ac:dyDescent="0.25">
      <c r="A666">
        <v>665</v>
      </c>
      <c r="B666" t="s">
        <v>1641</v>
      </c>
      <c r="C666">
        <v>3.4000000000000002E-2</v>
      </c>
    </row>
    <row r="667" spans="1:3" x14ac:dyDescent="0.25">
      <c r="A667">
        <v>666</v>
      </c>
      <c r="B667" t="s">
        <v>1642</v>
      </c>
      <c r="C667">
        <v>3.4000000000000002E-2</v>
      </c>
    </row>
    <row r="668" spans="1:3" x14ac:dyDescent="0.25">
      <c r="A668">
        <v>667</v>
      </c>
      <c r="B668" t="s">
        <v>1643</v>
      </c>
      <c r="C668">
        <v>3.4000000000000002E-2</v>
      </c>
    </row>
    <row r="669" spans="1:3" x14ac:dyDescent="0.25">
      <c r="A669">
        <v>668</v>
      </c>
      <c r="B669" t="s">
        <v>1644</v>
      </c>
      <c r="C669">
        <v>3.4000000000000002E-2</v>
      </c>
    </row>
    <row r="670" spans="1:3" x14ac:dyDescent="0.25">
      <c r="A670">
        <v>669</v>
      </c>
      <c r="B670" t="s">
        <v>1645</v>
      </c>
      <c r="C670">
        <v>3.4000000000000002E-2</v>
      </c>
    </row>
    <row r="671" spans="1:3" x14ac:dyDescent="0.25">
      <c r="A671">
        <v>670</v>
      </c>
      <c r="B671" t="s">
        <v>1646</v>
      </c>
      <c r="C671">
        <v>3.4000000000000002E-2</v>
      </c>
    </row>
    <row r="672" spans="1:3" x14ac:dyDescent="0.25">
      <c r="A672">
        <v>671</v>
      </c>
      <c r="B672" t="s">
        <v>1647</v>
      </c>
      <c r="C672">
        <v>3.4000000000000002E-2</v>
      </c>
    </row>
    <row r="673" spans="1:3" x14ac:dyDescent="0.25">
      <c r="A673">
        <v>672</v>
      </c>
      <c r="B673" t="s">
        <v>1648</v>
      </c>
      <c r="C673">
        <v>3.4000000000000002E-2</v>
      </c>
    </row>
    <row r="674" spans="1:3" x14ac:dyDescent="0.25">
      <c r="A674">
        <v>673</v>
      </c>
      <c r="B674" t="s">
        <v>1649</v>
      </c>
      <c r="C674">
        <v>3.4000000000000002E-2</v>
      </c>
    </row>
    <row r="675" spans="1:3" x14ac:dyDescent="0.25">
      <c r="A675">
        <v>674</v>
      </c>
      <c r="B675" t="s">
        <v>1650</v>
      </c>
      <c r="C675">
        <v>3.4000000000000002E-2</v>
      </c>
    </row>
    <row r="676" spans="1:3" x14ac:dyDescent="0.25">
      <c r="A676">
        <v>675</v>
      </c>
      <c r="B676" t="s">
        <v>1651</v>
      </c>
      <c r="C676">
        <v>3.4000000000000002E-2</v>
      </c>
    </row>
    <row r="677" spans="1:3" x14ac:dyDescent="0.25">
      <c r="A677">
        <v>676</v>
      </c>
      <c r="B677" t="s">
        <v>1652</v>
      </c>
      <c r="C677">
        <v>3.3000000000000002E-2</v>
      </c>
    </row>
    <row r="678" spans="1:3" x14ac:dyDescent="0.25">
      <c r="A678">
        <v>677</v>
      </c>
      <c r="B678" t="s">
        <v>1653</v>
      </c>
      <c r="C678">
        <v>3.3000000000000002E-2</v>
      </c>
    </row>
    <row r="679" spans="1:3" x14ac:dyDescent="0.25">
      <c r="A679">
        <v>678</v>
      </c>
      <c r="B679" t="s">
        <v>1654</v>
      </c>
      <c r="C679">
        <v>3.3000000000000002E-2</v>
      </c>
    </row>
    <row r="680" spans="1:3" x14ac:dyDescent="0.25">
      <c r="A680">
        <v>679</v>
      </c>
      <c r="B680" t="s">
        <v>1655</v>
      </c>
      <c r="C680">
        <v>3.3000000000000002E-2</v>
      </c>
    </row>
    <row r="681" spans="1:3" x14ac:dyDescent="0.25">
      <c r="A681">
        <v>680</v>
      </c>
      <c r="B681" t="s">
        <v>1656</v>
      </c>
      <c r="C681">
        <v>3.3000000000000002E-2</v>
      </c>
    </row>
    <row r="682" spans="1:3" x14ac:dyDescent="0.25">
      <c r="A682">
        <v>681</v>
      </c>
      <c r="B682" t="s">
        <v>1657</v>
      </c>
      <c r="C682">
        <v>3.3000000000000002E-2</v>
      </c>
    </row>
    <row r="683" spans="1:3" x14ac:dyDescent="0.25">
      <c r="A683">
        <v>682</v>
      </c>
      <c r="B683" t="s">
        <v>1658</v>
      </c>
      <c r="C683">
        <v>3.3000000000000002E-2</v>
      </c>
    </row>
    <row r="684" spans="1:3" x14ac:dyDescent="0.25">
      <c r="A684">
        <v>683</v>
      </c>
      <c r="B684" t="s">
        <v>1659</v>
      </c>
      <c r="C684">
        <v>3.3000000000000002E-2</v>
      </c>
    </row>
    <row r="685" spans="1:3" x14ac:dyDescent="0.25">
      <c r="A685">
        <v>684</v>
      </c>
      <c r="B685" t="s">
        <v>1660</v>
      </c>
      <c r="C685">
        <v>3.3000000000000002E-2</v>
      </c>
    </row>
    <row r="686" spans="1:3" x14ac:dyDescent="0.25">
      <c r="A686">
        <v>685</v>
      </c>
      <c r="B686" t="s">
        <v>1661</v>
      </c>
      <c r="C686">
        <v>3.3000000000000002E-2</v>
      </c>
    </row>
    <row r="687" spans="1:3" x14ac:dyDescent="0.25">
      <c r="A687">
        <v>686</v>
      </c>
      <c r="B687" t="s">
        <v>1662</v>
      </c>
      <c r="C687">
        <v>3.3000000000000002E-2</v>
      </c>
    </row>
    <row r="688" spans="1:3" x14ac:dyDescent="0.25">
      <c r="A688">
        <v>687</v>
      </c>
      <c r="B688" t="s">
        <v>1663</v>
      </c>
      <c r="C688">
        <v>3.3000000000000002E-2</v>
      </c>
    </row>
    <row r="689" spans="1:3" x14ac:dyDescent="0.25">
      <c r="A689">
        <v>688</v>
      </c>
      <c r="B689" t="s">
        <v>1664</v>
      </c>
      <c r="C689">
        <v>3.2000000000000001E-2</v>
      </c>
    </row>
    <row r="690" spans="1:3" x14ac:dyDescent="0.25">
      <c r="A690">
        <v>689</v>
      </c>
      <c r="B690" t="s">
        <v>1665</v>
      </c>
      <c r="C690">
        <v>3.2000000000000001E-2</v>
      </c>
    </row>
    <row r="691" spans="1:3" x14ac:dyDescent="0.25">
      <c r="A691">
        <v>690</v>
      </c>
      <c r="B691" t="s">
        <v>1666</v>
      </c>
      <c r="C691">
        <v>3.2000000000000001E-2</v>
      </c>
    </row>
    <row r="692" spans="1:3" x14ac:dyDescent="0.25">
      <c r="A692">
        <v>691</v>
      </c>
      <c r="B692" t="s">
        <v>1667</v>
      </c>
      <c r="C692">
        <v>3.2000000000000001E-2</v>
      </c>
    </row>
    <row r="693" spans="1:3" x14ac:dyDescent="0.25">
      <c r="A693">
        <v>692</v>
      </c>
      <c r="B693" t="s">
        <v>1668</v>
      </c>
      <c r="C693">
        <v>3.2000000000000001E-2</v>
      </c>
    </row>
    <row r="694" spans="1:3" x14ac:dyDescent="0.25">
      <c r="A694">
        <v>693</v>
      </c>
      <c r="B694" t="s">
        <v>1669</v>
      </c>
      <c r="C694">
        <v>3.2000000000000001E-2</v>
      </c>
    </row>
    <row r="695" spans="1:3" x14ac:dyDescent="0.25">
      <c r="A695">
        <v>694</v>
      </c>
      <c r="B695" t="s">
        <v>1670</v>
      </c>
      <c r="C695">
        <v>3.2000000000000001E-2</v>
      </c>
    </row>
    <row r="696" spans="1:3" x14ac:dyDescent="0.25">
      <c r="A696">
        <v>695</v>
      </c>
      <c r="B696" t="s">
        <v>1671</v>
      </c>
      <c r="C696">
        <v>3.2000000000000001E-2</v>
      </c>
    </row>
    <row r="697" spans="1:3" x14ac:dyDescent="0.25">
      <c r="A697">
        <v>696</v>
      </c>
      <c r="B697" t="s">
        <v>1672</v>
      </c>
      <c r="C697">
        <v>3.2000000000000001E-2</v>
      </c>
    </row>
    <row r="698" spans="1:3" x14ac:dyDescent="0.25">
      <c r="A698">
        <v>697</v>
      </c>
      <c r="B698" t="s">
        <v>1673</v>
      </c>
      <c r="C698">
        <v>3.2000000000000001E-2</v>
      </c>
    </row>
    <row r="699" spans="1:3" x14ac:dyDescent="0.25">
      <c r="A699">
        <v>698</v>
      </c>
      <c r="B699" t="s">
        <v>1674</v>
      </c>
      <c r="C699">
        <v>3.1E-2</v>
      </c>
    </row>
    <row r="700" spans="1:3" x14ac:dyDescent="0.25">
      <c r="A700">
        <v>699</v>
      </c>
      <c r="B700" t="s">
        <v>1675</v>
      </c>
      <c r="C700">
        <v>3.1E-2</v>
      </c>
    </row>
    <row r="701" spans="1:3" x14ac:dyDescent="0.25">
      <c r="A701">
        <v>700</v>
      </c>
      <c r="B701" t="s">
        <v>1676</v>
      </c>
      <c r="C701">
        <v>3.1E-2</v>
      </c>
    </row>
    <row r="702" spans="1:3" x14ac:dyDescent="0.25">
      <c r="A702">
        <v>701</v>
      </c>
      <c r="B702" t="s">
        <v>1677</v>
      </c>
      <c r="C702">
        <v>3.1E-2</v>
      </c>
    </row>
    <row r="703" spans="1:3" x14ac:dyDescent="0.25">
      <c r="A703">
        <v>702</v>
      </c>
      <c r="B703" t="s">
        <v>1678</v>
      </c>
      <c r="C703">
        <v>3.1E-2</v>
      </c>
    </row>
    <row r="704" spans="1:3" x14ac:dyDescent="0.25">
      <c r="A704">
        <v>703</v>
      </c>
      <c r="B704" t="s">
        <v>1679</v>
      </c>
      <c r="C704">
        <v>3.1E-2</v>
      </c>
    </row>
    <row r="705" spans="1:3" x14ac:dyDescent="0.25">
      <c r="A705">
        <v>704</v>
      </c>
      <c r="B705" t="s">
        <v>1680</v>
      </c>
      <c r="C705">
        <v>3.1E-2</v>
      </c>
    </row>
    <row r="706" spans="1:3" x14ac:dyDescent="0.25">
      <c r="A706">
        <v>705</v>
      </c>
      <c r="B706" t="s">
        <v>1681</v>
      </c>
      <c r="C706">
        <v>3.1E-2</v>
      </c>
    </row>
    <row r="707" spans="1:3" x14ac:dyDescent="0.25">
      <c r="A707">
        <v>706</v>
      </c>
      <c r="B707" t="s">
        <v>1682</v>
      </c>
      <c r="C707">
        <v>3.1E-2</v>
      </c>
    </row>
    <row r="708" spans="1:3" x14ac:dyDescent="0.25">
      <c r="A708">
        <v>707</v>
      </c>
      <c r="B708" t="s">
        <v>1683</v>
      </c>
      <c r="C708">
        <v>3.1E-2</v>
      </c>
    </row>
    <row r="709" spans="1:3" x14ac:dyDescent="0.25">
      <c r="A709">
        <v>708</v>
      </c>
      <c r="B709" t="s">
        <v>1684</v>
      </c>
      <c r="C709">
        <v>3.1E-2</v>
      </c>
    </row>
    <row r="710" spans="1:3" x14ac:dyDescent="0.25">
      <c r="A710">
        <v>709</v>
      </c>
      <c r="B710" t="s">
        <v>1685</v>
      </c>
      <c r="C710">
        <v>3.1E-2</v>
      </c>
    </row>
    <row r="711" spans="1:3" x14ac:dyDescent="0.25">
      <c r="A711">
        <v>710</v>
      </c>
      <c r="B711" t="s">
        <v>1686</v>
      </c>
      <c r="C711">
        <v>0.03</v>
      </c>
    </row>
    <row r="712" spans="1:3" x14ac:dyDescent="0.25">
      <c r="A712">
        <v>711</v>
      </c>
      <c r="B712" t="s">
        <v>1687</v>
      </c>
      <c r="C712">
        <v>0.03</v>
      </c>
    </row>
    <row r="713" spans="1:3" x14ac:dyDescent="0.25">
      <c r="A713">
        <v>712</v>
      </c>
      <c r="B713" t="s">
        <v>1688</v>
      </c>
      <c r="C713">
        <v>0.03</v>
      </c>
    </row>
    <row r="714" spans="1:3" x14ac:dyDescent="0.25">
      <c r="A714">
        <v>713</v>
      </c>
      <c r="B714" t="s">
        <v>1689</v>
      </c>
      <c r="C714">
        <v>0.03</v>
      </c>
    </row>
    <row r="715" spans="1:3" x14ac:dyDescent="0.25">
      <c r="A715">
        <v>714</v>
      </c>
      <c r="B715" t="s">
        <v>1690</v>
      </c>
      <c r="C715">
        <v>0.03</v>
      </c>
    </row>
    <row r="716" spans="1:3" x14ac:dyDescent="0.25">
      <c r="A716">
        <v>715</v>
      </c>
      <c r="B716" t="s">
        <v>1691</v>
      </c>
      <c r="C716">
        <v>0.03</v>
      </c>
    </row>
    <row r="717" spans="1:3" x14ac:dyDescent="0.25">
      <c r="A717">
        <v>716</v>
      </c>
      <c r="B717" t="s">
        <v>1692</v>
      </c>
      <c r="C717">
        <v>0.03</v>
      </c>
    </row>
    <row r="718" spans="1:3" x14ac:dyDescent="0.25">
      <c r="A718">
        <v>717</v>
      </c>
      <c r="B718" t="s">
        <v>1693</v>
      </c>
      <c r="C718">
        <v>0.03</v>
      </c>
    </row>
    <row r="719" spans="1:3" x14ac:dyDescent="0.25">
      <c r="A719">
        <v>718</v>
      </c>
      <c r="B719" t="s">
        <v>1694</v>
      </c>
      <c r="C719">
        <v>0.03</v>
      </c>
    </row>
    <row r="720" spans="1:3" x14ac:dyDescent="0.25">
      <c r="A720">
        <v>719</v>
      </c>
      <c r="B720" t="s">
        <v>1695</v>
      </c>
      <c r="C720">
        <v>0.03</v>
      </c>
    </row>
    <row r="721" spans="1:3" x14ac:dyDescent="0.25">
      <c r="A721">
        <v>720</v>
      </c>
      <c r="B721" t="s">
        <v>1696</v>
      </c>
      <c r="C721">
        <v>0.03</v>
      </c>
    </row>
    <row r="722" spans="1:3" x14ac:dyDescent="0.25">
      <c r="A722">
        <v>721</v>
      </c>
      <c r="B722" t="s">
        <v>1697</v>
      </c>
      <c r="C722">
        <v>0.03</v>
      </c>
    </row>
    <row r="723" spans="1:3" x14ac:dyDescent="0.25">
      <c r="A723">
        <v>722</v>
      </c>
      <c r="B723" t="s">
        <v>1698</v>
      </c>
      <c r="C723">
        <v>0.03</v>
      </c>
    </row>
    <row r="724" spans="1:3" x14ac:dyDescent="0.25">
      <c r="A724">
        <v>723</v>
      </c>
      <c r="B724" t="s">
        <v>1699</v>
      </c>
      <c r="C724">
        <v>0.03</v>
      </c>
    </row>
    <row r="725" spans="1:3" x14ac:dyDescent="0.25">
      <c r="A725">
        <v>724</v>
      </c>
      <c r="B725" t="s">
        <v>1700</v>
      </c>
      <c r="C725">
        <v>2.9000000000000001E-2</v>
      </c>
    </row>
    <row r="726" spans="1:3" x14ac:dyDescent="0.25">
      <c r="A726">
        <v>725</v>
      </c>
      <c r="B726" t="s">
        <v>1701</v>
      </c>
      <c r="C726">
        <v>2.9000000000000001E-2</v>
      </c>
    </row>
    <row r="727" spans="1:3" x14ac:dyDescent="0.25">
      <c r="A727">
        <v>726</v>
      </c>
      <c r="B727" t="s">
        <v>1702</v>
      </c>
      <c r="C727">
        <v>2.9000000000000001E-2</v>
      </c>
    </row>
    <row r="728" spans="1:3" x14ac:dyDescent="0.25">
      <c r="A728">
        <v>727</v>
      </c>
      <c r="B728" t="s">
        <v>1703</v>
      </c>
      <c r="C728">
        <v>2.9000000000000001E-2</v>
      </c>
    </row>
    <row r="729" spans="1:3" x14ac:dyDescent="0.25">
      <c r="A729">
        <v>728</v>
      </c>
      <c r="B729" t="s">
        <v>1704</v>
      </c>
      <c r="C729">
        <v>2.9000000000000001E-2</v>
      </c>
    </row>
    <row r="730" spans="1:3" x14ac:dyDescent="0.25">
      <c r="A730">
        <v>729</v>
      </c>
      <c r="B730" t="s">
        <v>1705</v>
      </c>
      <c r="C730">
        <v>2.9000000000000001E-2</v>
      </c>
    </row>
    <row r="731" spans="1:3" x14ac:dyDescent="0.25">
      <c r="A731">
        <v>730</v>
      </c>
      <c r="B731" t="s">
        <v>1706</v>
      </c>
      <c r="C731">
        <v>2.9000000000000001E-2</v>
      </c>
    </row>
    <row r="732" spans="1:3" x14ac:dyDescent="0.25">
      <c r="A732">
        <v>731</v>
      </c>
      <c r="B732" t="s">
        <v>1707</v>
      </c>
      <c r="C732">
        <v>2.9000000000000001E-2</v>
      </c>
    </row>
    <row r="733" spans="1:3" x14ac:dyDescent="0.25">
      <c r="A733">
        <v>732</v>
      </c>
      <c r="B733" t="s">
        <v>1708</v>
      </c>
      <c r="C733">
        <v>2.9000000000000001E-2</v>
      </c>
    </row>
    <row r="734" spans="1:3" x14ac:dyDescent="0.25">
      <c r="A734">
        <v>733</v>
      </c>
      <c r="B734" t="s">
        <v>1709</v>
      </c>
      <c r="C734">
        <v>2.9000000000000001E-2</v>
      </c>
    </row>
    <row r="735" spans="1:3" x14ac:dyDescent="0.25">
      <c r="A735">
        <v>734</v>
      </c>
      <c r="B735" t="s">
        <v>1710</v>
      </c>
      <c r="C735">
        <v>2.9000000000000001E-2</v>
      </c>
    </row>
    <row r="736" spans="1:3" x14ac:dyDescent="0.25">
      <c r="A736">
        <v>735</v>
      </c>
      <c r="B736" t="s">
        <v>1711</v>
      </c>
      <c r="C736">
        <v>2.9000000000000001E-2</v>
      </c>
    </row>
    <row r="737" spans="1:3" x14ac:dyDescent="0.25">
      <c r="A737">
        <v>736</v>
      </c>
      <c r="B737" t="s">
        <v>1712</v>
      </c>
      <c r="C737">
        <v>2.9000000000000001E-2</v>
      </c>
    </row>
    <row r="738" spans="1:3" x14ac:dyDescent="0.25">
      <c r="A738">
        <v>737</v>
      </c>
      <c r="B738" t="s">
        <v>1713</v>
      </c>
      <c r="C738">
        <v>2.9000000000000001E-2</v>
      </c>
    </row>
    <row r="739" spans="1:3" x14ac:dyDescent="0.25">
      <c r="A739">
        <v>738</v>
      </c>
      <c r="B739" t="s">
        <v>1714</v>
      </c>
      <c r="C739">
        <v>2.8000000000000001E-2</v>
      </c>
    </row>
    <row r="740" spans="1:3" x14ac:dyDescent="0.25">
      <c r="A740">
        <v>739</v>
      </c>
      <c r="B740" t="s">
        <v>1715</v>
      </c>
      <c r="C740">
        <v>2.8000000000000001E-2</v>
      </c>
    </row>
    <row r="741" spans="1:3" x14ac:dyDescent="0.25">
      <c r="A741">
        <v>740</v>
      </c>
      <c r="B741" t="s">
        <v>1716</v>
      </c>
      <c r="C741">
        <v>2.8000000000000001E-2</v>
      </c>
    </row>
    <row r="742" spans="1:3" x14ac:dyDescent="0.25">
      <c r="A742">
        <v>741</v>
      </c>
      <c r="B742" t="s">
        <v>1717</v>
      </c>
      <c r="C742">
        <v>2.8000000000000001E-2</v>
      </c>
    </row>
    <row r="743" spans="1:3" x14ac:dyDescent="0.25">
      <c r="A743">
        <v>742</v>
      </c>
      <c r="B743" t="s">
        <v>1718</v>
      </c>
      <c r="C743">
        <v>2.8000000000000001E-2</v>
      </c>
    </row>
    <row r="744" spans="1:3" x14ac:dyDescent="0.25">
      <c r="A744">
        <v>743</v>
      </c>
      <c r="B744" t="s">
        <v>1719</v>
      </c>
      <c r="C744">
        <v>2.8000000000000001E-2</v>
      </c>
    </row>
    <row r="745" spans="1:3" x14ac:dyDescent="0.25">
      <c r="A745">
        <v>744</v>
      </c>
      <c r="B745" t="s">
        <v>1720</v>
      </c>
      <c r="C745">
        <v>2.8000000000000001E-2</v>
      </c>
    </row>
    <row r="746" spans="1:3" x14ac:dyDescent="0.25">
      <c r="A746">
        <v>745</v>
      </c>
      <c r="B746" t="s">
        <v>1721</v>
      </c>
      <c r="C746">
        <v>2.8000000000000001E-2</v>
      </c>
    </row>
    <row r="747" spans="1:3" x14ac:dyDescent="0.25">
      <c r="A747">
        <v>746</v>
      </c>
      <c r="B747" t="s">
        <v>1722</v>
      </c>
      <c r="C747">
        <v>2.8000000000000001E-2</v>
      </c>
    </row>
    <row r="748" spans="1:3" x14ac:dyDescent="0.25">
      <c r="A748">
        <v>747</v>
      </c>
      <c r="B748" t="s">
        <v>1723</v>
      </c>
      <c r="C748">
        <v>2.8000000000000001E-2</v>
      </c>
    </row>
    <row r="749" spans="1:3" x14ac:dyDescent="0.25">
      <c r="A749">
        <v>748</v>
      </c>
      <c r="B749" t="s">
        <v>1724</v>
      </c>
      <c r="C749">
        <v>2.8000000000000001E-2</v>
      </c>
    </row>
    <row r="750" spans="1:3" x14ac:dyDescent="0.25">
      <c r="A750">
        <v>749</v>
      </c>
      <c r="B750" t="s">
        <v>1725</v>
      </c>
      <c r="C750">
        <v>2.8000000000000001E-2</v>
      </c>
    </row>
    <row r="751" spans="1:3" x14ac:dyDescent="0.25">
      <c r="A751">
        <v>750</v>
      </c>
      <c r="B751" t="s">
        <v>1726</v>
      </c>
      <c r="C751">
        <v>2.8000000000000001E-2</v>
      </c>
    </row>
    <row r="752" spans="1:3" x14ac:dyDescent="0.25">
      <c r="A752">
        <v>751</v>
      </c>
      <c r="B752" t="s">
        <v>1727</v>
      </c>
      <c r="C752">
        <v>2.7E-2</v>
      </c>
    </row>
    <row r="753" spans="1:3" x14ac:dyDescent="0.25">
      <c r="A753">
        <v>752</v>
      </c>
      <c r="B753" t="s">
        <v>1728</v>
      </c>
      <c r="C753">
        <v>2.7E-2</v>
      </c>
    </row>
    <row r="754" spans="1:3" x14ac:dyDescent="0.25">
      <c r="A754">
        <v>753</v>
      </c>
      <c r="B754" t="s">
        <v>1729</v>
      </c>
      <c r="C754">
        <v>2.7E-2</v>
      </c>
    </row>
    <row r="755" spans="1:3" x14ac:dyDescent="0.25">
      <c r="A755">
        <v>754</v>
      </c>
      <c r="B755" t="s">
        <v>1730</v>
      </c>
      <c r="C755">
        <v>2.7E-2</v>
      </c>
    </row>
    <row r="756" spans="1:3" x14ac:dyDescent="0.25">
      <c r="A756">
        <v>755</v>
      </c>
      <c r="B756" t="s">
        <v>1731</v>
      </c>
      <c r="C756">
        <v>2.7E-2</v>
      </c>
    </row>
    <row r="757" spans="1:3" x14ac:dyDescent="0.25">
      <c r="A757">
        <v>756</v>
      </c>
      <c r="B757" t="s">
        <v>1732</v>
      </c>
      <c r="C757">
        <v>2.7E-2</v>
      </c>
    </row>
    <row r="758" spans="1:3" x14ac:dyDescent="0.25">
      <c r="A758">
        <v>757</v>
      </c>
      <c r="B758" t="s">
        <v>1733</v>
      </c>
      <c r="C758">
        <v>2.7E-2</v>
      </c>
    </row>
    <row r="759" spans="1:3" x14ac:dyDescent="0.25">
      <c r="A759">
        <v>758</v>
      </c>
      <c r="B759" t="s">
        <v>1734</v>
      </c>
      <c r="C759">
        <v>2.7E-2</v>
      </c>
    </row>
    <row r="760" spans="1:3" x14ac:dyDescent="0.25">
      <c r="A760">
        <v>759</v>
      </c>
      <c r="B760" t="s">
        <v>1735</v>
      </c>
      <c r="C760">
        <v>2.7E-2</v>
      </c>
    </row>
    <row r="761" spans="1:3" x14ac:dyDescent="0.25">
      <c r="A761">
        <v>760</v>
      </c>
      <c r="B761" t="s">
        <v>1736</v>
      </c>
      <c r="C761">
        <v>2.7E-2</v>
      </c>
    </row>
    <row r="762" spans="1:3" x14ac:dyDescent="0.25">
      <c r="A762">
        <v>761</v>
      </c>
      <c r="B762" t="s">
        <v>1737</v>
      </c>
      <c r="C762">
        <v>2.7E-2</v>
      </c>
    </row>
    <row r="763" spans="1:3" x14ac:dyDescent="0.25">
      <c r="A763">
        <v>762</v>
      </c>
      <c r="B763" t="s">
        <v>1738</v>
      </c>
      <c r="C763">
        <v>2.7E-2</v>
      </c>
    </row>
    <row r="764" spans="1:3" x14ac:dyDescent="0.25">
      <c r="A764">
        <v>763</v>
      </c>
      <c r="B764" t="s">
        <v>1739</v>
      </c>
      <c r="C764">
        <v>2.7E-2</v>
      </c>
    </row>
    <row r="765" spans="1:3" x14ac:dyDescent="0.25">
      <c r="A765">
        <v>764</v>
      </c>
      <c r="B765" t="s">
        <v>1740</v>
      </c>
      <c r="C765">
        <v>2.7E-2</v>
      </c>
    </row>
    <row r="766" spans="1:3" x14ac:dyDescent="0.25">
      <c r="A766">
        <v>765</v>
      </c>
      <c r="B766" t="s">
        <v>1741</v>
      </c>
      <c r="C766">
        <v>2.5999999999999999E-2</v>
      </c>
    </row>
    <row r="767" spans="1:3" x14ac:dyDescent="0.25">
      <c r="A767">
        <v>766</v>
      </c>
      <c r="B767" t="s">
        <v>1742</v>
      </c>
      <c r="C767">
        <v>2.5999999999999999E-2</v>
      </c>
    </row>
    <row r="768" spans="1:3" x14ac:dyDescent="0.25">
      <c r="A768">
        <v>767</v>
      </c>
      <c r="B768" t="s">
        <v>1743</v>
      </c>
      <c r="C768">
        <v>2.5999999999999999E-2</v>
      </c>
    </row>
    <row r="769" spans="1:3" x14ac:dyDescent="0.25">
      <c r="A769">
        <v>768</v>
      </c>
      <c r="B769" t="s">
        <v>1744</v>
      </c>
      <c r="C769">
        <v>2.5999999999999999E-2</v>
      </c>
    </row>
    <row r="770" spans="1:3" x14ac:dyDescent="0.25">
      <c r="A770">
        <v>769</v>
      </c>
      <c r="B770" t="s">
        <v>1745</v>
      </c>
      <c r="C770">
        <v>2.5999999999999999E-2</v>
      </c>
    </row>
    <row r="771" spans="1:3" x14ac:dyDescent="0.25">
      <c r="A771">
        <v>770</v>
      </c>
      <c r="B771" t="s">
        <v>1746</v>
      </c>
      <c r="C771">
        <v>2.5999999999999999E-2</v>
      </c>
    </row>
    <row r="772" spans="1:3" x14ac:dyDescent="0.25">
      <c r="A772">
        <v>771</v>
      </c>
      <c r="B772" t="s">
        <v>1747</v>
      </c>
      <c r="C772">
        <v>2.5999999999999999E-2</v>
      </c>
    </row>
    <row r="773" spans="1:3" x14ac:dyDescent="0.25">
      <c r="A773">
        <v>772</v>
      </c>
      <c r="B773" t="s">
        <v>1748</v>
      </c>
      <c r="C773">
        <v>2.5999999999999999E-2</v>
      </c>
    </row>
    <row r="774" spans="1:3" x14ac:dyDescent="0.25">
      <c r="A774">
        <v>773</v>
      </c>
      <c r="B774" t="s">
        <v>1749</v>
      </c>
      <c r="C774">
        <v>2.5999999999999999E-2</v>
      </c>
    </row>
    <row r="775" spans="1:3" x14ac:dyDescent="0.25">
      <c r="A775">
        <v>774</v>
      </c>
      <c r="B775" t="s">
        <v>1750</v>
      </c>
      <c r="C775">
        <v>2.5999999999999999E-2</v>
      </c>
    </row>
    <row r="776" spans="1:3" x14ac:dyDescent="0.25">
      <c r="A776">
        <v>775</v>
      </c>
      <c r="B776" t="s">
        <v>1751</v>
      </c>
      <c r="C776">
        <v>2.5999999999999999E-2</v>
      </c>
    </row>
    <row r="777" spans="1:3" x14ac:dyDescent="0.25">
      <c r="A777">
        <v>776</v>
      </c>
      <c r="B777" t="s">
        <v>1752</v>
      </c>
      <c r="C777">
        <v>2.5999999999999999E-2</v>
      </c>
    </row>
    <row r="778" spans="1:3" x14ac:dyDescent="0.25">
      <c r="A778">
        <v>777</v>
      </c>
      <c r="B778" t="s">
        <v>1753</v>
      </c>
      <c r="C778">
        <v>2.5999999999999999E-2</v>
      </c>
    </row>
    <row r="779" spans="1:3" x14ac:dyDescent="0.25">
      <c r="A779">
        <v>778</v>
      </c>
      <c r="B779" t="s">
        <v>1754</v>
      </c>
      <c r="C779">
        <v>2.5999999999999999E-2</v>
      </c>
    </row>
    <row r="780" spans="1:3" x14ac:dyDescent="0.25">
      <c r="A780">
        <v>779</v>
      </c>
      <c r="B780" t="s">
        <v>1755</v>
      </c>
      <c r="C780">
        <v>2.5999999999999999E-2</v>
      </c>
    </row>
    <row r="781" spans="1:3" x14ac:dyDescent="0.25">
      <c r="A781">
        <v>780</v>
      </c>
      <c r="B781" t="s">
        <v>1756</v>
      </c>
      <c r="C781">
        <v>2.5999999999999999E-2</v>
      </c>
    </row>
    <row r="782" spans="1:3" x14ac:dyDescent="0.25">
      <c r="A782">
        <v>781</v>
      </c>
      <c r="B782" t="s">
        <v>1757</v>
      </c>
      <c r="C782">
        <v>2.5999999999999999E-2</v>
      </c>
    </row>
    <row r="783" spans="1:3" x14ac:dyDescent="0.25">
      <c r="A783">
        <v>782</v>
      </c>
      <c r="B783" t="s">
        <v>1758</v>
      </c>
      <c r="C783">
        <v>2.5999999999999999E-2</v>
      </c>
    </row>
    <row r="784" spans="1:3" x14ac:dyDescent="0.25">
      <c r="A784">
        <v>783</v>
      </c>
      <c r="B784" t="s">
        <v>1759</v>
      </c>
      <c r="C784">
        <v>2.5999999999999999E-2</v>
      </c>
    </row>
    <row r="785" spans="1:3" x14ac:dyDescent="0.25">
      <c r="A785">
        <v>784</v>
      </c>
      <c r="B785" t="s">
        <v>1760</v>
      </c>
      <c r="C785">
        <v>2.5999999999999999E-2</v>
      </c>
    </row>
    <row r="786" spans="1:3" x14ac:dyDescent="0.25">
      <c r="A786">
        <v>785</v>
      </c>
      <c r="B786" t="s">
        <v>1761</v>
      </c>
      <c r="C786">
        <v>2.5999999999999999E-2</v>
      </c>
    </row>
    <row r="787" spans="1:3" x14ac:dyDescent="0.25">
      <c r="A787">
        <v>786</v>
      </c>
      <c r="B787" t="s">
        <v>1762</v>
      </c>
      <c r="C787">
        <v>2.5999999999999999E-2</v>
      </c>
    </row>
    <row r="788" spans="1:3" x14ac:dyDescent="0.25">
      <c r="A788">
        <v>787</v>
      </c>
      <c r="B788" t="s">
        <v>1763</v>
      </c>
      <c r="C788">
        <v>2.5000000000000001E-2</v>
      </c>
    </row>
    <row r="789" spans="1:3" x14ac:dyDescent="0.25">
      <c r="A789">
        <v>788</v>
      </c>
      <c r="B789" t="s">
        <v>1764</v>
      </c>
      <c r="C789">
        <v>2.5000000000000001E-2</v>
      </c>
    </row>
    <row r="790" spans="1:3" x14ac:dyDescent="0.25">
      <c r="A790">
        <v>789</v>
      </c>
      <c r="B790" t="s">
        <v>1765</v>
      </c>
      <c r="C790">
        <v>2.5000000000000001E-2</v>
      </c>
    </row>
    <row r="791" spans="1:3" x14ac:dyDescent="0.25">
      <c r="A791">
        <v>790</v>
      </c>
      <c r="B791" t="s">
        <v>1766</v>
      </c>
      <c r="C791">
        <v>2.5000000000000001E-2</v>
      </c>
    </row>
    <row r="792" spans="1:3" x14ac:dyDescent="0.25">
      <c r="A792">
        <v>791</v>
      </c>
      <c r="B792" t="s">
        <v>1767</v>
      </c>
      <c r="C792">
        <v>2.5000000000000001E-2</v>
      </c>
    </row>
    <row r="793" spans="1:3" x14ac:dyDescent="0.25">
      <c r="A793">
        <v>792</v>
      </c>
      <c r="B793" t="s">
        <v>1768</v>
      </c>
      <c r="C793">
        <v>2.5000000000000001E-2</v>
      </c>
    </row>
    <row r="794" spans="1:3" x14ac:dyDescent="0.25">
      <c r="A794">
        <v>793</v>
      </c>
      <c r="B794" t="s">
        <v>1769</v>
      </c>
      <c r="C794">
        <v>2.5000000000000001E-2</v>
      </c>
    </row>
    <row r="795" spans="1:3" x14ac:dyDescent="0.25">
      <c r="A795">
        <v>794</v>
      </c>
      <c r="B795" t="s">
        <v>1770</v>
      </c>
      <c r="C795">
        <v>2.5000000000000001E-2</v>
      </c>
    </row>
    <row r="796" spans="1:3" x14ac:dyDescent="0.25">
      <c r="A796">
        <v>795</v>
      </c>
      <c r="B796" t="s">
        <v>1771</v>
      </c>
      <c r="C796">
        <v>2.5000000000000001E-2</v>
      </c>
    </row>
    <row r="797" spans="1:3" x14ac:dyDescent="0.25">
      <c r="A797">
        <v>796</v>
      </c>
      <c r="B797" t="s">
        <v>1772</v>
      </c>
      <c r="C797">
        <v>2.5000000000000001E-2</v>
      </c>
    </row>
    <row r="798" spans="1:3" x14ac:dyDescent="0.25">
      <c r="A798">
        <v>797</v>
      </c>
      <c r="B798" t="s">
        <v>1773</v>
      </c>
      <c r="C798">
        <v>2.5000000000000001E-2</v>
      </c>
    </row>
    <row r="799" spans="1:3" x14ac:dyDescent="0.25">
      <c r="A799">
        <v>798</v>
      </c>
      <c r="B799" t="s">
        <v>1774</v>
      </c>
      <c r="C799">
        <v>2.5000000000000001E-2</v>
      </c>
    </row>
    <row r="800" spans="1:3" x14ac:dyDescent="0.25">
      <c r="A800">
        <v>799</v>
      </c>
      <c r="B800" t="s">
        <v>1775</v>
      </c>
      <c r="C800">
        <v>2.5000000000000001E-2</v>
      </c>
    </row>
    <row r="801" spans="1:3" x14ac:dyDescent="0.25">
      <c r="A801">
        <v>800</v>
      </c>
      <c r="B801" t="s">
        <v>1776</v>
      </c>
      <c r="C801">
        <v>2.5000000000000001E-2</v>
      </c>
    </row>
    <row r="802" spans="1:3" x14ac:dyDescent="0.25">
      <c r="A802">
        <v>801</v>
      </c>
      <c r="B802" t="s">
        <v>1777</v>
      </c>
      <c r="C802">
        <v>2.4E-2</v>
      </c>
    </row>
    <row r="803" spans="1:3" x14ac:dyDescent="0.25">
      <c r="A803">
        <v>802</v>
      </c>
      <c r="B803" t="s">
        <v>1778</v>
      </c>
      <c r="C803">
        <v>2.4E-2</v>
      </c>
    </row>
    <row r="804" spans="1:3" x14ac:dyDescent="0.25">
      <c r="A804">
        <v>803</v>
      </c>
      <c r="B804" t="s">
        <v>1779</v>
      </c>
      <c r="C804">
        <v>2.4E-2</v>
      </c>
    </row>
    <row r="805" spans="1:3" x14ac:dyDescent="0.25">
      <c r="A805">
        <v>804</v>
      </c>
      <c r="B805" t="s">
        <v>1780</v>
      </c>
      <c r="C805">
        <v>2.4E-2</v>
      </c>
    </row>
    <row r="806" spans="1:3" x14ac:dyDescent="0.25">
      <c r="A806">
        <v>805</v>
      </c>
      <c r="B806" t="s">
        <v>1781</v>
      </c>
      <c r="C806">
        <v>2.4E-2</v>
      </c>
    </row>
    <row r="807" spans="1:3" x14ac:dyDescent="0.25">
      <c r="A807">
        <v>806</v>
      </c>
      <c r="B807" t="s">
        <v>1782</v>
      </c>
      <c r="C807">
        <v>2.4E-2</v>
      </c>
    </row>
    <row r="808" spans="1:3" x14ac:dyDescent="0.25">
      <c r="A808">
        <v>807</v>
      </c>
      <c r="B808" t="s">
        <v>1783</v>
      </c>
      <c r="C808">
        <v>2.4E-2</v>
      </c>
    </row>
    <row r="809" spans="1:3" x14ac:dyDescent="0.25">
      <c r="A809">
        <v>808</v>
      </c>
      <c r="B809" t="s">
        <v>1784</v>
      </c>
      <c r="C809">
        <v>2.4E-2</v>
      </c>
    </row>
    <row r="810" spans="1:3" x14ac:dyDescent="0.25">
      <c r="A810">
        <v>809</v>
      </c>
      <c r="B810" t="s">
        <v>1785</v>
      </c>
      <c r="C810">
        <v>2.4E-2</v>
      </c>
    </row>
    <row r="811" spans="1:3" x14ac:dyDescent="0.25">
      <c r="A811">
        <v>810</v>
      </c>
      <c r="B811" t="s">
        <v>1786</v>
      </c>
      <c r="C811">
        <v>2.4E-2</v>
      </c>
    </row>
    <row r="812" spans="1:3" x14ac:dyDescent="0.25">
      <c r="A812">
        <v>811</v>
      </c>
      <c r="B812" t="s">
        <v>1787</v>
      </c>
      <c r="C812">
        <v>2.4E-2</v>
      </c>
    </row>
    <row r="813" spans="1:3" x14ac:dyDescent="0.25">
      <c r="A813">
        <v>812</v>
      </c>
      <c r="B813" t="s">
        <v>1788</v>
      </c>
      <c r="C813">
        <v>2.4E-2</v>
      </c>
    </row>
    <row r="814" spans="1:3" x14ac:dyDescent="0.25">
      <c r="A814">
        <v>813</v>
      </c>
      <c r="B814" t="s">
        <v>1789</v>
      </c>
      <c r="C814">
        <v>2.4E-2</v>
      </c>
    </row>
    <row r="815" spans="1:3" x14ac:dyDescent="0.25">
      <c r="A815">
        <v>814</v>
      </c>
      <c r="B815" t="s">
        <v>1790</v>
      </c>
      <c r="C815">
        <v>2.4E-2</v>
      </c>
    </row>
    <row r="816" spans="1:3" x14ac:dyDescent="0.25">
      <c r="A816">
        <v>815</v>
      </c>
      <c r="B816" t="s">
        <v>1791</v>
      </c>
      <c r="C816">
        <v>2.4E-2</v>
      </c>
    </row>
    <row r="817" spans="1:3" x14ac:dyDescent="0.25">
      <c r="A817">
        <v>816</v>
      </c>
      <c r="B817" t="s">
        <v>1792</v>
      </c>
      <c r="C817">
        <v>2.3E-2</v>
      </c>
    </row>
    <row r="818" spans="1:3" x14ac:dyDescent="0.25">
      <c r="A818">
        <v>817</v>
      </c>
      <c r="B818" t="s">
        <v>1793</v>
      </c>
      <c r="C818">
        <v>2.3E-2</v>
      </c>
    </row>
    <row r="819" spans="1:3" x14ac:dyDescent="0.25">
      <c r="A819">
        <v>818</v>
      </c>
      <c r="B819" t="s">
        <v>1794</v>
      </c>
      <c r="C819">
        <v>2.3E-2</v>
      </c>
    </row>
    <row r="820" spans="1:3" x14ac:dyDescent="0.25">
      <c r="A820">
        <v>819</v>
      </c>
      <c r="B820" t="s">
        <v>1795</v>
      </c>
      <c r="C820">
        <v>2.3E-2</v>
      </c>
    </row>
    <row r="821" spans="1:3" x14ac:dyDescent="0.25">
      <c r="A821">
        <v>820</v>
      </c>
      <c r="B821" t="s">
        <v>1796</v>
      </c>
      <c r="C821">
        <v>2.3E-2</v>
      </c>
    </row>
    <row r="822" spans="1:3" x14ac:dyDescent="0.25">
      <c r="A822">
        <v>821</v>
      </c>
      <c r="B822" t="s">
        <v>1797</v>
      </c>
      <c r="C822">
        <v>2.3E-2</v>
      </c>
    </row>
    <row r="823" spans="1:3" x14ac:dyDescent="0.25">
      <c r="A823">
        <v>822</v>
      </c>
      <c r="B823" t="s">
        <v>1798</v>
      </c>
      <c r="C823">
        <v>2.3E-2</v>
      </c>
    </row>
    <row r="824" spans="1:3" x14ac:dyDescent="0.25">
      <c r="A824">
        <v>823</v>
      </c>
      <c r="B824" t="s">
        <v>1799</v>
      </c>
      <c r="C824">
        <v>2.3E-2</v>
      </c>
    </row>
    <row r="825" spans="1:3" x14ac:dyDescent="0.25">
      <c r="A825">
        <v>824</v>
      </c>
      <c r="B825" t="s">
        <v>1800</v>
      </c>
      <c r="C825">
        <v>2.3E-2</v>
      </c>
    </row>
    <row r="826" spans="1:3" x14ac:dyDescent="0.25">
      <c r="A826">
        <v>825</v>
      </c>
      <c r="B826" t="s">
        <v>1801</v>
      </c>
      <c r="C826">
        <v>2.3E-2</v>
      </c>
    </row>
    <row r="827" spans="1:3" x14ac:dyDescent="0.25">
      <c r="A827">
        <v>826</v>
      </c>
      <c r="B827" t="s">
        <v>1802</v>
      </c>
      <c r="C827">
        <v>2.3E-2</v>
      </c>
    </row>
    <row r="828" spans="1:3" x14ac:dyDescent="0.25">
      <c r="A828">
        <v>827</v>
      </c>
      <c r="B828" t="s">
        <v>1803</v>
      </c>
      <c r="C828">
        <v>2.3E-2</v>
      </c>
    </row>
    <row r="829" spans="1:3" x14ac:dyDescent="0.25">
      <c r="A829">
        <v>828</v>
      </c>
      <c r="B829" t="s">
        <v>1804</v>
      </c>
      <c r="C829">
        <v>2.3E-2</v>
      </c>
    </row>
    <row r="830" spans="1:3" x14ac:dyDescent="0.25">
      <c r="A830">
        <v>829</v>
      </c>
      <c r="B830" t="s">
        <v>1805</v>
      </c>
      <c r="C830">
        <v>2.3E-2</v>
      </c>
    </row>
    <row r="831" spans="1:3" x14ac:dyDescent="0.25">
      <c r="A831">
        <v>830</v>
      </c>
      <c r="B831" t="s">
        <v>1806</v>
      </c>
      <c r="C831">
        <v>2.3E-2</v>
      </c>
    </row>
    <row r="832" spans="1:3" x14ac:dyDescent="0.25">
      <c r="A832">
        <v>831</v>
      </c>
      <c r="B832" t="s">
        <v>1807</v>
      </c>
      <c r="C832">
        <v>2.3E-2</v>
      </c>
    </row>
    <row r="833" spans="1:3" x14ac:dyDescent="0.25">
      <c r="A833">
        <v>832</v>
      </c>
      <c r="B833" t="s">
        <v>1808</v>
      </c>
      <c r="C833">
        <v>2.3E-2</v>
      </c>
    </row>
    <row r="834" spans="1:3" x14ac:dyDescent="0.25">
      <c r="A834">
        <v>833</v>
      </c>
      <c r="B834" t="s">
        <v>1809</v>
      </c>
      <c r="C834">
        <v>2.3E-2</v>
      </c>
    </row>
    <row r="835" spans="1:3" x14ac:dyDescent="0.25">
      <c r="A835">
        <v>834</v>
      </c>
      <c r="B835" t="s">
        <v>1810</v>
      </c>
      <c r="C835">
        <v>2.3E-2</v>
      </c>
    </row>
    <row r="836" spans="1:3" x14ac:dyDescent="0.25">
      <c r="A836">
        <v>835</v>
      </c>
      <c r="B836" t="s">
        <v>1811</v>
      </c>
      <c r="C836">
        <v>2.1999999999999999E-2</v>
      </c>
    </row>
    <row r="837" spans="1:3" x14ac:dyDescent="0.25">
      <c r="A837">
        <v>836</v>
      </c>
      <c r="B837" t="s">
        <v>1812</v>
      </c>
      <c r="C837">
        <v>2.1999999999999999E-2</v>
      </c>
    </row>
    <row r="838" spans="1:3" x14ac:dyDescent="0.25">
      <c r="A838">
        <v>837</v>
      </c>
      <c r="B838" t="s">
        <v>1813</v>
      </c>
      <c r="C838">
        <v>2.1999999999999999E-2</v>
      </c>
    </row>
    <row r="839" spans="1:3" x14ac:dyDescent="0.25">
      <c r="A839">
        <v>838</v>
      </c>
      <c r="B839" t="s">
        <v>1814</v>
      </c>
      <c r="C839">
        <v>2.1999999999999999E-2</v>
      </c>
    </row>
    <row r="840" spans="1:3" x14ac:dyDescent="0.25">
      <c r="A840">
        <v>839</v>
      </c>
      <c r="B840" t="s">
        <v>1815</v>
      </c>
      <c r="C840">
        <v>2.1999999999999999E-2</v>
      </c>
    </row>
    <row r="841" spans="1:3" x14ac:dyDescent="0.25">
      <c r="A841">
        <v>840</v>
      </c>
      <c r="B841" t="s">
        <v>1816</v>
      </c>
      <c r="C841">
        <v>2.1999999999999999E-2</v>
      </c>
    </row>
    <row r="842" spans="1:3" x14ac:dyDescent="0.25">
      <c r="A842">
        <v>841</v>
      </c>
      <c r="B842" t="s">
        <v>1817</v>
      </c>
      <c r="C842">
        <v>2.1999999999999999E-2</v>
      </c>
    </row>
    <row r="843" spans="1:3" x14ac:dyDescent="0.25">
      <c r="A843">
        <v>842</v>
      </c>
      <c r="B843" t="s">
        <v>1818</v>
      </c>
      <c r="C843">
        <v>2.1999999999999999E-2</v>
      </c>
    </row>
    <row r="844" spans="1:3" x14ac:dyDescent="0.25">
      <c r="A844">
        <v>843</v>
      </c>
      <c r="B844" t="s">
        <v>1819</v>
      </c>
      <c r="C844">
        <v>2.1999999999999999E-2</v>
      </c>
    </row>
    <row r="845" spans="1:3" x14ac:dyDescent="0.25">
      <c r="A845">
        <v>844</v>
      </c>
      <c r="B845" t="s">
        <v>1820</v>
      </c>
      <c r="C845">
        <v>2.1999999999999999E-2</v>
      </c>
    </row>
    <row r="846" spans="1:3" x14ac:dyDescent="0.25">
      <c r="A846">
        <v>845</v>
      </c>
      <c r="B846" t="s">
        <v>1821</v>
      </c>
      <c r="C846">
        <v>2.1999999999999999E-2</v>
      </c>
    </row>
    <row r="847" spans="1:3" x14ac:dyDescent="0.25">
      <c r="A847">
        <v>846</v>
      </c>
      <c r="B847" t="s">
        <v>1822</v>
      </c>
      <c r="C847">
        <v>2.1999999999999999E-2</v>
      </c>
    </row>
    <row r="848" spans="1:3" x14ac:dyDescent="0.25">
      <c r="A848">
        <v>847</v>
      </c>
      <c r="B848" t="s">
        <v>1823</v>
      </c>
      <c r="C848">
        <v>2.1999999999999999E-2</v>
      </c>
    </row>
    <row r="849" spans="1:3" x14ac:dyDescent="0.25">
      <c r="A849">
        <v>848</v>
      </c>
      <c r="B849" t="s">
        <v>1824</v>
      </c>
      <c r="C849">
        <v>2.1999999999999999E-2</v>
      </c>
    </row>
    <row r="850" spans="1:3" x14ac:dyDescent="0.25">
      <c r="A850">
        <v>849</v>
      </c>
      <c r="B850" t="s">
        <v>1825</v>
      </c>
      <c r="C850">
        <v>2.1999999999999999E-2</v>
      </c>
    </row>
    <row r="851" spans="1:3" x14ac:dyDescent="0.25">
      <c r="A851">
        <v>850</v>
      </c>
      <c r="B851" t="s">
        <v>1826</v>
      </c>
      <c r="C851">
        <v>2.1999999999999999E-2</v>
      </c>
    </row>
    <row r="852" spans="1:3" x14ac:dyDescent="0.25">
      <c r="A852">
        <v>851</v>
      </c>
      <c r="B852" t="s">
        <v>1827</v>
      </c>
      <c r="C852">
        <v>2.1999999999999999E-2</v>
      </c>
    </row>
    <row r="853" spans="1:3" x14ac:dyDescent="0.25">
      <c r="A853">
        <v>852</v>
      </c>
      <c r="B853" t="s">
        <v>1828</v>
      </c>
      <c r="C853">
        <v>2.1999999999999999E-2</v>
      </c>
    </row>
    <row r="854" spans="1:3" x14ac:dyDescent="0.25">
      <c r="A854">
        <v>853</v>
      </c>
      <c r="B854" t="s">
        <v>1829</v>
      </c>
      <c r="C854">
        <v>2.1999999999999999E-2</v>
      </c>
    </row>
    <row r="855" spans="1:3" x14ac:dyDescent="0.25">
      <c r="A855">
        <v>854</v>
      </c>
      <c r="B855" t="s">
        <v>1830</v>
      </c>
      <c r="C855">
        <v>2.1000000000000001E-2</v>
      </c>
    </row>
    <row r="856" spans="1:3" x14ac:dyDescent="0.25">
      <c r="A856">
        <v>855</v>
      </c>
      <c r="B856" t="s">
        <v>1831</v>
      </c>
      <c r="C856">
        <v>2.1000000000000001E-2</v>
      </c>
    </row>
    <row r="857" spans="1:3" x14ac:dyDescent="0.25">
      <c r="A857">
        <v>856</v>
      </c>
      <c r="B857" t="s">
        <v>1832</v>
      </c>
      <c r="C857">
        <v>2.1000000000000001E-2</v>
      </c>
    </row>
    <row r="858" spans="1:3" x14ac:dyDescent="0.25">
      <c r="A858">
        <v>857</v>
      </c>
      <c r="B858" t="s">
        <v>1833</v>
      </c>
      <c r="C858">
        <v>2.1000000000000001E-2</v>
      </c>
    </row>
    <row r="859" spans="1:3" x14ac:dyDescent="0.25">
      <c r="A859">
        <v>858</v>
      </c>
      <c r="B859" t="s">
        <v>1834</v>
      </c>
      <c r="C859">
        <v>2.1000000000000001E-2</v>
      </c>
    </row>
    <row r="860" spans="1:3" x14ac:dyDescent="0.25">
      <c r="A860">
        <v>859</v>
      </c>
      <c r="B860" t="s">
        <v>1835</v>
      </c>
      <c r="C860">
        <v>2.1000000000000001E-2</v>
      </c>
    </row>
    <row r="861" spans="1:3" x14ac:dyDescent="0.25">
      <c r="A861">
        <v>860</v>
      </c>
      <c r="B861" t="s">
        <v>1836</v>
      </c>
      <c r="C861">
        <v>2.1000000000000001E-2</v>
      </c>
    </row>
    <row r="862" spans="1:3" x14ac:dyDescent="0.25">
      <c r="A862">
        <v>861</v>
      </c>
      <c r="B862" t="s">
        <v>1837</v>
      </c>
      <c r="C862">
        <v>2.1000000000000001E-2</v>
      </c>
    </row>
    <row r="863" spans="1:3" x14ac:dyDescent="0.25">
      <c r="A863">
        <v>862</v>
      </c>
      <c r="B863" t="s">
        <v>1838</v>
      </c>
      <c r="C863">
        <v>2.1000000000000001E-2</v>
      </c>
    </row>
    <row r="864" spans="1:3" x14ac:dyDescent="0.25">
      <c r="A864">
        <v>863</v>
      </c>
      <c r="B864" t="s">
        <v>1839</v>
      </c>
      <c r="C864">
        <v>2.1000000000000001E-2</v>
      </c>
    </row>
    <row r="865" spans="1:3" x14ac:dyDescent="0.25">
      <c r="A865">
        <v>864</v>
      </c>
      <c r="B865" t="s">
        <v>1840</v>
      </c>
      <c r="C865">
        <v>2.1000000000000001E-2</v>
      </c>
    </row>
    <row r="866" spans="1:3" x14ac:dyDescent="0.25">
      <c r="A866">
        <v>865</v>
      </c>
      <c r="B866" t="s">
        <v>1841</v>
      </c>
      <c r="C866">
        <v>2.1000000000000001E-2</v>
      </c>
    </row>
    <row r="867" spans="1:3" x14ac:dyDescent="0.25">
      <c r="A867">
        <v>866</v>
      </c>
      <c r="B867" t="s">
        <v>1842</v>
      </c>
      <c r="C867">
        <v>2.1000000000000001E-2</v>
      </c>
    </row>
    <row r="868" spans="1:3" x14ac:dyDescent="0.25">
      <c r="A868">
        <v>867</v>
      </c>
      <c r="B868" t="s">
        <v>1843</v>
      </c>
      <c r="C868">
        <v>2.1000000000000001E-2</v>
      </c>
    </row>
    <row r="869" spans="1:3" x14ac:dyDescent="0.25">
      <c r="A869">
        <v>868</v>
      </c>
      <c r="B869" t="s">
        <v>1844</v>
      </c>
      <c r="C869">
        <v>2.1000000000000001E-2</v>
      </c>
    </row>
    <row r="870" spans="1:3" x14ac:dyDescent="0.25">
      <c r="A870">
        <v>869</v>
      </c>
      <c r="B870" t="s">
        <v>1845</v>
      </c>
      <c r="C870">
        <v>2.1000000000000001E-2</v>
      </c>
    </row>
    <row r="871" spans="1:3" x14ac:dyDescent="0.25">
      <c r="A871">
        <v>870</v>
      </c>
      <c r="B871" t="s">
        <v>1846</v>
      </c>
      <c r="C871">
        <v>2.1000000000000001E-2</v>
      </c>
    </row>
    <row r="872" spans="1:3" x14ac:dyDescent="0.25">
      <c r="A872">
        <v>871</v>
      </c>
      <c r="B872" t="s">
        <v>1847</v>
      </c>
      <c r="C872">
        <v>2.1000000000000001E-2</v>
      </c>
    </row>
    <row r="873" spans="1:3" x14ac:dyDescent="0.25">
      <c r="A873">
        <v>872</v>
      </c>
      <c r="B873" t="s">
        <v>1848</v>
      </c>
      <c r="C873">
        <v>2.1000000000000001E-2</v>
      </c>
    </row>
    <row r="874" spans="1:3" x14ac:dyDescent="0.25">
      <c r="A874">
        <v>873</v>
      </c>
      <c r="B874" t="s">
        <v>1849</v>
      </c>
      <c r="C874">
        <v>0.02</v>
      </c>
    </row>
    <row r="875" spans="1:3" x14ac:dyDescent="0.25">
      <c r="A875">
        <v>874</v>
      </c>
      <c r="B875" t="s">
        <v>1850</v>
      </c>
      <c r="C875">
        <v>0.02</v>
      </c>
    </row>
    <row r="876" spans="1:3" x14ac:dyDescent="0.25">
      <c r="A876">
        <v>875</v>
      </c>
      <c r="B876" t="s">
        <v>1851</v>
      </c>
      <c r="C876">
        <v>0.02</v>
      </c>
    </row>
    <row r="877" spans="1:3" x14ac:dyDescent="0.25">
      <c r="A877">
        <v>876</v>
      </c>
      <c r="B877" t="s">
        <v>1852</v>
      </c>
      <c r="C877">
        <v>0.02</v>
      </c>
    </row>
    <row r="878" spans="1:3" x14ac:dyDescent="0.25">
      <c r="A878">
        <v>877</v>
      </c>
      <c r="B878" t="s">
        <v>1853</v>
      </c>
      <c r="C878">
        <v>0.02</v>
      </c>
    </row>
    <row r="879" spans="1:3" x14ac:dyDescent="0.25">
      <c r="A879">
        <v>878</v>
      </c>
      <c r="B879" t="s">
        <v>1854</v>
      </c>
      <c r="C879">
        <v>0.02</v>
      </c>
    </row>
    <row r="880" spans="1:3" x14ac:dyDescent="0.25">
      <c r="A880">
        <v>879</v>
      </c>
      <c r="B880" t="s">
        <v>1855</v>
      </c>
      <c r="C880">
        <v>0.02</v>
      </c>
    </row>
    <row r="881" spans="1:3" x14ac:dyDescent="0.25">
      <c r="A881">
        <v>880</v>
      </c>
      <c r="B881" t="s">
        <v>1856</v>
      </c>
      <c r="C881">
        <v>0.02</v>
      </c>
    </row>
    <row r="882" spans="1:3" x14ac:dyDescent="0.25">
      <c r="A882">
        <v>881</v>
      </c>
      <c r="B882" t="s">
        <v>1857</v>
      </c>
      <c r="C882">
        <v>0.02</v>
      </c>
    </row>
    <row r="883" spans="1:3" x14ac:dyDescent="0.25">
      <c r="A883">
        <v>882</v>
      </c>
      <c r="B883" t="s">
        <v>1858</v>
      </c>
      <c r="C883">
        <v>0.02</v>
      </c>
    </row>
    <row r="884" spans="1:3" x14ac:dyDescent="0.25">
      <c r="A884">
        <v>883</v>
      </c>
      <c r="B884" t="s">
        <v>1859</v>
      </c>
      <c r="C884">
        <v>0.02</v>
      </c>
    </row>
    <row r="885" spans="1:3" x14ac:dyDescent="0.25">
      <c r="A885">
        <v>884</v>
      </c>
      <c r="B885" t="s">
        <v>1860</v>
      </c>
      <c r="C885">
        <v>0.02</v>
      </c>
    </row>
    <row r="886" spans="1:3" x14ac:dyDescent="0.25">
      <c r="A886">
        <v>885</v>
      </c>
      <c r="B886" t="s">
        <v>1861</v>
      </c>
      <c r="C886">
        <v>0.02</v>
      </c>
    </row>
    <row r="887" spans="1:3" x14ac:dyDescent="0.25">
      <c r="A887">
        <v>886</v>
      </c>
      <c r="B887" t="s">
        <v>1862</v>
      </c>
      <c r="C887">
        <v>0.02</v>
      </c>
    </row>
    <row r="888" spans="1:3" x14ac:dyDescent="0.25">
      <c r="A888">
        <v>887</v>
      </c>
      <c r="B888" t="s">
        <v>1863</v>
      </c>
      <c r="C888">
        <v>0.02</v>
      </c>
    </row>
    <row r="889" spans="1:3" x14ac:dyDescent="0.25">
      <c r="A889">
        <v>888</v>
      </c>
      <c r="B889" t="s">
        <v>1864</v>
      </c>
      <c r="C889">
        <v>0.02</v>
      </c>
    </row>
    <row r="890" spans="1:3" x14ac:dyDescent="0.25">
      <c r="A890">
        <v>889</v>
      </c>
      <c r="B890" t="s">
        <v>1865</v>
      </c>
      <c r="C890">
        <v>0.02</v>
      </c>
    </row>
    <row r="891" spans="1:3" x14ac:dyDescent="0.25">
      <c r="A891">
        <v>890</v>
      </c>
      <c r="B891" t="s">
        <v>1866</v>
      </c>
      <c r="C891">
        <v>0.02</v>
      </c>
    </row>
    <row r="892" spans="1:3" x14ac:dyDescent="0.25">
      <c r="A892">
        <v>891</v>
      </c>
      <c r="B892" t="s">
        <v>1867</v>
      </c>
      <c r="C892">
        <v>0.02</v>
      </c>
    </row>
    <row r="893" spans="1:3" x14ac:dyDescent="0.25">
      <c r="A893">
        <v>892</v>
      </c>
      <c r="B893" t="s">
        <v>1868</v>
      </c>
      <c r="C893">
        <v>0.02</v>
      </c>
    </row>
    <row r="894" spans="1:3" x14ac:dyDescent="0.25">
      <c r="A894">
        <v>893</v>
      </c>
      <c r="B894" t="s">
        <v>1869</v>
      </c>
      <c r="C894">
        <v>0.02</v>
      </c>
    </row>
    <row r="895" spans="1:3" x14ac:dyDescent="0.25">
      <c r="A895">
        <v>894</v>
      </c>
      <c r="B895" t="s">
        <v>1870</v>
      </c>
      <c r="C895">
        <v>0.02</v>
      </c>
    </row>
    <row r="896" spans="1:3" x14ac:dyDescent="0.25">
      <c r="A896">
        <v>895</v>
      </c>
      <c r="B896" t="s">
        <v>1871</v>
      </c>
      <c r="C896">
        <v>0.02</v>
      </c>
    </row>
    <row r="897" spans="1:3" x14ac:dyDescent="0.25">
      <c r="A897">
        <v>896</v>
      </c>
      <c r="B897" t="s">
        <v>1872</v>
      </c>
      <c r="C897">
        <v>0.02</v>
      </c>
    </row>
    <row r="898" spans="1:3" x14ac:dyDescent="0.25">
      <c r="A898">
        <v>897</v>
      </c>
      <c r="B898" t="s">
        <v>1873</v>
      </c>
      <c r="C898">
        <v>0.02</v>
      </c>
    </row>
    <row r="899" spans="1:3" x14ac:dyDescent="0.25">
      <c r="A899">
        <v>898</v>
      </c>
      <c r="B899" t="s">
        <v>1874</v>
      </c>
      <c r="C899">
        <v>0.02</v>
      </c>
    </row>
    <row r="900" spans="1:3" x14ac:dyDescent="0.25">
      <c r="A900">
        <v>899</v>
      </c>
      <c r="B900" t="s">
        <v>1875</v>
      </c>
      <c r="C900">
        <v>0.02</v>
      </c>
    </row>
    <row r="901" spans="1:3" x14ac:dyDescent="0.25">
      <c r="A901">
        <v>900</v>
      </c>
      <c r="B901" t="s">
        <v>1876</v>
      </c>
      <c r="C901">
        <v>1.9E-2</v>
      </c>
    </row>
    <row r="902" spans="1:3" x14ac:dyDescent="0.25">
      <c r="A902">
        <v>901</v>
      </c>
      <c r="B902" t="s">
        <v>1877</v>
      </c>
      <c r="C902">
        <v>1.9E-2</v>
      </c>
    </row>
    <row r="903" spans="1:3" x14ac:dyDescent="0.25">
      <c r="A903">
        <v>902</v>
      </c>
      <c r="B903" t="s">
        <v>1878</v>
      </c>
      <c r="C903">
        <v>1.9E-2</v>
      </c>
    </row>
    <row r="904" spans="1:3" x14ac:dyDescent="0.25">
      <c r="A904">
        <v>903</v>
      </c>
      <c r="B904" t="s">
        <v>1879</v>
      </c>
      <c r="C904">
        <v>1.9E-2</v>
      </c>
    </row>
    <row r="905" spans="1:3" x14ac:dyDescent="0.25">
      <c r="A905">
        <v>904</v>
      </c>
      <c r="B905" t="s">
        <v>1880</v>
      </c>
      <c r="C905">
        <v>1.9E-2</v>
      </c>
    </row>
    <row r="906" spans="1:3" x14ac:dyDescent="0.25">
      <c r="A906">
        <v>905</v>
      </c>
      <c r="B906" t="s">
        <v>1881</v>
      </c>
      <c r="C906">
        <v>1.9E-2</v>
      </c>
    </row>
    <row r="907" spans="1:3" x14ac:dyDescent="0.25">
      <c r="A907">
        <v>906</v>
      </c>
      <c r="B907" t="s">
        <v>1882</v>
      </c>
      <c r="C907">
        <v>1.9E-2</v>
      </c>
    </row>
    <row r="908" spans="1:3" x14ac:dyDescent="0.25">
      <c r="A908">
        <v>907</v>
      </c>
      <c r="B908" t="s">
        <v>1883</v>
      </c>
      <c r="C908">
        <v>1.9E-2</v>
      </c>
    </row>
    <row r="909" spans="1:3" x14ac:dyDescent="0.25">
      <c r="A909">
        <v>908</v>
      </c>
      <c r="B909" t="s">
        <v>1884</v>
      </c>
      <c r="C909">
        <v>1.9E-2</v>
      </c>
    </row>
    <row r="910" spans="1:3" x14ac:dyDescent="0.25">
      <c r="A910">
        <v>909</v>
      </c>
      <c r="B910" t="s">
        <v>1885</v>
      </c>
      <c r="C910">
        <v>1.9E-2</v>
      </c>
    </row>
    <row r="911" spans="1:3" x14ac:dyDescent="0.25">
      <c r="A911">
        <v>910</v>
      </c>
      <c r="B911" t="s">
        <v>1886</v>
      </c>
      <c r="C911">
        <v>1.9E-2</v>
      </c>
    </row>
    <row r="912" spans="1:3" x14ac:dyDescent="0.25">
      <c r="A912">
        <v>911</v>
      </c>
      <c r="B912" t="s">
        <v>1887</v>
      </c>
      <c r="C912">
        <v>1.9E-2</v>
      </c>
    </row>
    <row r="913" spans="1:3" x14ac:dyDescent="0.25">
      <c r="A913">
        <v>912</v>
      </c>
      <c r="B913" t="s">
        <v>1888</v>
      </c>
      <c r="C913">
        <v>1.9E-2</v>
      </c>
    </row>
    <row r="914" spans="1:3" x14ac:dyDescent="0.25">
      <c r="A914">
        <v>913</v>
      </c>
      <c r="B914" t="s">
        <v>1889</v>
      </c>
      <c r="C914">
        <v>1.9E-2</v>
      </c>
    </row>
    <row r="915" spans="1:3" x14ac:dyDescent="0.25">
      <c r="A915">
        <v>914</v>
      </c>
      <c r="B915" t="s">
        <v>1890</v>
      </c>
      <c r="C915">
        <v>1.9E-2</v>
      </c>
    </row>
    <row r="916" spans="1:3" x14ac:dyDescent="0.25">
      <c r="A916">
        <v>915</v>
      </c>
      <c r="B916" t="s">
        <v>1891</v>
      </c>
      <c r="C916">
        <v>1.9E-2</v>
      </c>
    </row>
    <row r="917" spans="1:3" x14ac:dyDescent="0.25">
      <c r="A917">
        <v>916</v>
      </c>
      <c r="B917" t="s">
        <v>1892</v>
      </c>
      <c r="C917">
        <v>1.9E-2</v>
      </c>
    </row>
    <row r="918" spans="1:3" x14ac:dyDescent="0.25">
      <c r="A918">
        <v>917</v>
      </c>
      <c r="B918" t="s">
        <v>1893</v>
      </c>
      <c r="C918">
        <v>1.9E-2</v>
      </c>
    </row>
    <row r="919" spans="1:3" x14ac:dyDescent="0.25">
      <c r="A919">
        <v>918</v>
      </c>
      <c r="B919" t="s">
        <v>1894</v>
      </c>
      <c r="C919">
        <v>1.9E-2</v>
      </c>
    </row>
    <row r="920" spans="1:3" x14ac:dyDescent="0.25">
      <c r="A920">
        <v>919</v>
      </c>
      <c r="B920" t="s">
        <v>1895</v>
      </c>
      <c r="C920">
        <v>1.9E-2</v>
      </c>
    </row>
    <row r="921" spans="1:3" x14ac:dyDescent="0.25">
      <c r="A921">
        <v>920</v>
      </c>
      <c r="B921" t="s">
        <v>1896</v>
      </c>
      <c r="C921">
        <v>1.9E-2</v>
      </c>
    </row>
    <row r="922" spans="1:3" x14ac:dyDescent="0.25">
      <c r="A922">
        <v>921</v>
      </c>
      <c r="B922" t="s">
        <v>1897</v>
      </c>
      <c r="C922">
        <v>1.9E-2</v>
      </c>
    </row>
    <row r="923" spans="1:3" x14ac:dyDescent="0.25">
      <c r="A923">
        <v>922</v>
      </c>
      <c r="B923" t="s">
        <v>1898</v>
      </c>
      <c r="C923">
        <v>1.9E-2</v>
      </c>
    </row>
    <row r="924" spans="1:3" x14ac:dyDescent="0.25">
      <c r="A924">
        <v>923</v>
      </c>
      <c r="B924" t="s">
        <v>1899</v>
      </c>
      <c r="C924">
        <v>1.9E-2</v>
      </c>
    </row>
    <row r="925" spans="1:3" x14ac:dyDescent="0.25">
      <c r="A925">
        <v>924</v>
      </c>
      <c r="B925" t="s">
        <v>1900</v>
      </c>
      <c r="C925">
        <v>1.9E-2</v>
      </c>
    </row>
    <row r="926" spans="1:3" x14ac:dyDescent="0.25">
      <c r="A926">
        <v>925</v>
      </c>
      <c r="B926" t="s">
        <v>1901</v>
      </c>
      <c r="C926">
        <v>1.9E-2</v>
      </c>
    </row>
    <row r="927" spans="1:3" x14ac:dyDescent="0.25">
      <c r="A927">
        <v>926</v>
      </c>
      <c r="B927" t="s">
        <v>1902</v>
      </c>
      <c r="C927">
        <v>1.9E-2</v>
      </c>
    </row>
    <row r="928" spans="1:3" x14ac:dyDescent="0.25">
      <c r="A928">
        <v>927</v>
      </c>
      <c r="B928" t="s">
        <v>1903</v>
      </c>
      <c r="C928">
        <v>1.7999999999999999E-2</v>
      </c>
    </row>
    <row r="929" spans="1:3" x14ac:dyDescent="0.25">
      <c r="A929">
        <v>928</v>
      </c>
      <c r="B929" t="s">
        <v>1904</v>
      </c>
      <c r="C929">
        <v>1.7999999999999999E-2</v>
      </c>
    </row>
    <row r="930" spans="1:3" x14ac:dyDescent="0.25">
      <c r="A930">
        <v>929</v>
      </c>
      <c r="B930" t="s">
        <v>1905</v>
      </c>
      <c r="C930">
        <v>1.7999999999999999E-2</v>
      </c>
    </row>
    <row r="931" spans="1:3" x14ac:dyDescent="0.25">
      <c r="A931">
        <v>930</v>
      </c>
      <c r="B931" t="s">
        <v>1906</v>
      </c>
      <c r="C931">
        <v>1.7999999999999999E-2</v>
      </c>
    </row>
    <row r="932" spans="1:3" x14ac:dyDescent="0.25">
      <c r="A932">
        <v>931</v>
      </c>
      <c r="B932" t="s">
        <v>1907</v>
      </c>
      <c r="C932">
        <v>1.7999999999999999E-2</v>
      </c>
    </row>
    <row r="933" spans="1:3" x14ac:dyDescent="0.25">
      <c r="A933">
        <v>932</v>
      </c>
      <c r="B933" t="s">
        <v>1908</v>
      </c>
      <c r="C933">
        <v>1.7999999999999999E-2</v>
      </c>
    </row>
    <row r="934" spans="1:3" x14ac:dyDescent="0.25">
      <c r="A934">
        <v>933</v>
      </c>
      <c r="B934" t="s">
        <v>1909</v>
      </c>
      <c r="C934">
        <v>1.7999999999999999E-2</v>
      </c>
    </row>
    <row r="935" spans="1:3" x14ac:dyDescent="0.25">
      <c r="A935">
        <v>934</v>
      </c>
      <c r="B935" t="s">
        <v>1910</v>
      </c>
      <c r="C935">
        <v>1.7999999999999999E-2</v>
      </c>
    </row>
    <row r="936" spans="1:3" x14ac:dyDescent="0.25">
      <c r="A936">
        <v>935</v>
      </c>
      <c r="B936" t="s">
        <v>1911</v>
      </c>
      <c r="C936">
        <v>1.7999999999999999E-2</v>
      </c>
    </row>
    <row r="937" spans="1:3" x14ac:dyDescent="0.25">
      <c r="A937">
        <v>936</v>
      </c>
      <c r="B937" t="s">
        <v>1912</v>
      </c>
      <c r="C937">
        <v>1.7999999999999999E-2</v>
      </c>
    </row>
    <row r="938" spans="1:3" x14ac:dyDescent="0.25">
      <c r="A938">
        <v>937</v>
      </c>
      <c r="B938" t="s">
        <v>1913</v>
      </c>
      <c r="C938">
        <v>1.7999999999999999E-2</v>
      </c>
    </row>
    <row r="939" spans="1:3" x14ac:dyDescent="0.25">
      <c r="A939">
        <v>938</v>
      </c>
      <c r="B939" t="s">
        <v>1914</v>
      </c>
      <c r="C939">
        <v>1.7999999999999999E-2</v>
      </c>
    </row>
    <row r="940" spans="1:3" x14ac:dyDescent="0.25">
      <c r="A940">
        <v>939</v>
      </c>
      <c r="B940" t="s">
        <v>1915</v>
      </c>
      <c r="C940">
        <v>1.7999999999999999E-2</v>
      </c>
    </row>
    <row r="941" spans="1:3" x14ac:dyDescent="0.25">
      <c r="A941">
        <v>940</v>
      </c>
      <c r="B941" t="s">
        <v>1916</v>
      </c>
      <c r="C941">
        <v>1.7999999999999999E-2</v>
      </c>
    </row>
    <row r="942" spans="1:3" x14ac:dyDescent="0.25">
      <c r="A942">
        <v>941</v>
      </c>
      <c r="B942" t="s">
        <v>1917</v>
      </c>
      <c r="C942">
        <v>1.7999999999999999E-2</v>
      </c>
    </row>
    <row r="943" spans="1:3" x14ac:dyDescent="0.25">
      <c r="A943">
        <v>942</v>
      </c>
      <c r="B943" t="s">
        <v>1918</v>
      </c>
      <c r="C943">
        <v>1.7999999999999999E-2</v>
      </c>
    </row>
    <row r="944" spans="1:3" x14ac:dyDescent="0.25">
      <c r="A944">
        <v>943</v>
      </c>
      <c r="B944" t="s">
        <v>1919</v>
      </c>
      <c r="C944">
        <v>1.7999999999999999E-2</v>
      </c>
    </row>
    <row r="945" spans="1:3" x14ac:dyDescent="0.25">
      <c r="A945">
        <v>944</v>
      </c>
      <c r="B945" t="s">
        <v>1920</v>
      </c>
      <c r="C945">
        <v>1.7999999999999999E-2</v>
      </c>
    </row>
    <row r="946" spans="1:3" x14ac:dyDescent="0.25">
      <c r="A946">
        <v>945</v>
      </c>
      <c r="B946" t="s">
        <v>1921</v>
      </c>
      <c r="C946">
        <v>1.7999999999999999E-2</v>
      </c>
    </row>
    <row r="947" spans="1:3" x14ac:dyDescent="0.25">
      <c r="A947">
        <v>946</v>
      </c>
      <c r="B947" t="s">
        <v>1922</v>
      </c>
      <c r="C947">
        <v>1.7999999999999999E-2</v>
      </c>
    </row>
    <row r="948" spans="1:3" x14ac:dyDescent="0.25">
      <c r="A948">
        <v>947</v>
      </c>
      <c r="B948" t="s">
        <v>1923</v>
      </c>
      <c r="C948">
        <v>1.7999999999999999E-2</v>
      </c>
    </row>
    <row r="949" spans="1:3" x14ac:dyDescent="0.25">
      <c r="A949">
        <v>948</v>
      </c>
      <c r="B949" t="s">
        <v>1924</v>
      </c>
      <c r="C949">
        <v>1.7999999999999999E-2</v>
      </c>
    </row>
    <row r="950" spans="1:3" x14ac:dyDescent="0.25">
      <c r="A950">
        <v>949</v>
      </c>
      <c r="B950" t="s">
        <v>1925</v>
      </c>
      <c r="C950">
        <v>1.7999999999999999E-2</v>
      </c>
    </row>
    <row r="951" spans="1:3" x14ac:dyDescent="0.25">
      <c r="A951">
        <v>950</v>
      </c>
      <c r="B951" t="s">
        <v>1926</v>
      </c>
      <c r="C951">
        <v>1.7999999999999999E-2</v>
      </c>
    </row>
    <row r="952" spans="1:3" x14ac:dyDescent="0.25">
      <c r="A952">
        <v>951</v>
      </c>
      <c r="B952" t="s">
        <v>1927</v>
      </c>
      <c r="C952">
        <v>1.7999999999999999E-2</v>
      </c>
    </row>
    <row r="953" spans="1:3" x14ac:dyDescent="0.25">
      <c r="A953">
        <v>952</v>
      </c>
      <c r="B953" t="s">
        <v>1928</v>
      </c>
      <c r="C953">
        <v>1.7000000000000001E-2</v>
      </c>
    </row>
    <row r="954" spans="1:3" x14ac:dyDescent="0.25">
      <c r="A954">
        <v>953</v>
      </c>
      <c r="B954" t="s">
        <v>1929</v>
      </c>
      <c r="C954">
        <v>1.7000000000000001E-2</v>
      </c>
    </row>
    <row r="955" spans="1:3" x14ac:dyDescent="0.25">
      <c r="A955">
        <v>954</v>
      </c>
      <c r="B955" t="s">
        <v>1930</v>
      </c>
      <c r="C955">
        <v>1.7000000000000001E-2</v>
      </c>
    </row>
    <row r="956" spans="1:3" x14ac:dyDescent="0.25">
      <c r="A956">
        <v>955</v>
      </c>
      <c r="B956" t="s">
        <v>1931</v>
      </c>
      <c r="C956">
        <v>1.7000000000000001E-2</v>
      </c>
    </row>
    <row r="957" spans="1:3" x14ac:dyDescent="0.25">
      <c r="A957">
        <v>956</v>
      </c>
      <c r="B957" t="s">
        <v>1932</v>
      </c>
      <c r="C957">
        <v>1.7000000000000001E-2</v>
      </c>
    </row>
    <row r="958" spans="1:3" x14ac:dyDescent="0.25">
      <c r="A958">
        <v>957</v>
      </c>
      <c r="B958" t="s">
        <v>1933</v>
      </c>
      <c r="C958">
        <v>1.7000000000000001E-2</v>
      </c>
    </row>
    <row r="959" spans="1:3" x14ac:dyDescent="0.25">
      <c r="A959">
        <v>958</v>
      </c>
      <c r="B959" t="s">
        <v>1934</v>
      </c>
      <c r="C959">
        <v>1.7000000000000001E-2</v>
      </c>
    </row>
    <row r="960" spans="1:3" x14ac:dyDescent="0.25">
      <c r="A960">
        <v>959</v>
      </c>
      <c r="B960" t="s">
        <v>1935</v>
      </c>
      <c r="C960">
        <v>1.7000000000000001E-2</v>
      </c>
    </row>
    <row r="961" spans="1:3" x14ac:dyDescent="0.25">
      <c r="A961">
        <v>960</v>
      </c>
      <c r="B961" t="s">
        <v>1936</v>
      </c>
      <c r="C961">
        <v>1.7000000000000001E-2</v>
      </c>
    </row>
    <row r="962" spans="1:3" x14ac:dyDescent="0.25">
      <c r="A962">
        <v>961</v>
      </c>
      <c r="B962" t="s">
        <v>1937</v>
      </c>
      <c r="C962">
        <v>1.7000000000000001E-2</v>
      </c>
    </row>
    <row r="963" spans="1:3" x14ac:dyDescent="0.25">
      <c r="A963">
        <v>962</v>
      </c>
      <c r="B963" t="s">
        <v>1938</v>
      </c>
      <c r="C963">
        <v>1.7000000000000001E-2</v>
      </c>
    </row>
    <row r="964" spans="1:3" x14ac:dyDescent="0.25">
      <c r="A964">
        <v>963</v>
      </c>
      <c r="B964" t="s">
        <v>1939</v>
      </c>
      <c r="C964">
        <v>1.7000000000000001E-2</v>
      </c>
    </row>
    <row r="965" spans="1:3" x14ac:dyDescent="0.25">
      <c r="A965">
        <v>964</v>
      </c>
      <c r="B965" t="s">
        <v>1940</v>
      </c>
      <c r="C965">
        <v>1.7000000000000001E-2</v>
      </c>
    </row>
    <row r="966" spans="1:3" x14ac:dyDescent="0.25">
      <c r="A966">
        <v>965</v>
      </c>
      <c r="B966" t="s">
        <v>1941</v>
      </c>
      <c r="C966">
        <v>1.7000000000000001E-2</v>
      </c>
    </row>
    <row r="967" spans="1:3" x14ac:dyDescent="0.25">
      <c r="A967">
        <v>966</v>
      </c>
      <c r="B967" t="s">
        <v>1942</v>
      </c>
      <c r="C967">
        <v>1.7000000000000001E-2</v>
      </c>
    </row>
    <row r="968" spans="1:3" x14ac:dyDescent="0.25">
      <c r="A968">
        <v>967</v>
      </c>
      <c r="B968" t="s">
        <v>1943</v>
      </c>
      <c r="C968">
        <v>1.7000000000000001E-2</v>
      </c>
    </row>
    <row r="969" spans="1:3" x14ac:dyDescent="0.25">
      <c r="A969">
        <v>968</v>
      </c>
      <c r="B969" t="s">
        <v>1944</v>
      </c>
      <c r="C969">
        <v>1.7000000000000001E-2</v>
      </c>
    </row>
    <row r="970" spans="1:3" x14ac:dyDescent="0.25">
      <c r="A970">
        <v>969</v>
      </c>
      <c r="B970" t="s">
        <v>1945</v>
      </c>
      <c r="C970">
        <v>1.7000000000000001E-2</v>
      </c>
    </row>
    <row r="971" spans="1:3" x14ac:dyDescent="0.25">
      <c r="A971">
        <v>970</v>
      </c>
      <c r="B971" t="s">
        <v>1946</v>
      </c>
      <c r="C971">
        <v>1.7000000000000001E-2</v>
      </c>
    </row>
    <row r="972" spans="1:3" x14ac:dyDescent="0.25">
      <c r="A972">
        <v>971</v>
      </c>
      <c r="B972" t="s">
        <v>1947</v>
      </c>
      <c r="C972">
        <v>1.7000000000000001E-2</v>
      </c>
    </row>
    <row r="973" spans="1:3" x14ac:dyDescent="0.25">
      <c r="A973">
        <v>972</v>
      </c>
      <c r="B973" t="s">
        <v>1948</v>
      </c>
      <c r="C973">
        <v>1.7000000000000001E-2</v>
      </c>
    </row>
    <row r="974" spans="1:3" x14ac:dyDescent="0.25">
      <c r="A974">
        <v>973</v>
      </c>
      <c r="B974" t="s">
        <v>1949</v>
      </c>
      <c r="C974">
        <v>1.7000000000000001E-2</v>
      </c>
    </row>
    <row r="975" spans="1:3" x14ac:dyDescent="0.25">
      <c r="A975">
        <v>974</v>
      </c>
      <c r="B975" t="s">
        <v>1950</v>
      </c>
      <c r="C975">
        <v>1.7000000000000001E-2</v>
      </c>
    </row>
    <row r="976" spans="1:3" x14ac:dyDescent="0.25">
      <c r="A976">
        <v>975</v>
      </c>
      <c r="B976" t="s">
        <v>1951</v>
      </c>
      <c r="C976">
        <v>1.7000000000000001E-2</v>
      </c>
    </row>
    <row r="977" spans="1:3" x14ac:dyDescent="0.25">
      <c r="A977">
        <v>976</v>
      </c>
      <c r="B977" t="s">
        <v>1952</v>
      </c>
      <c r="C977">
        <v>1.7000000000000001E-2</v>
      </c>
    </row>
    <row r="978" spans="1:3" x14ac:dyDescent="0.25">
      <c r="A978">
        <v>977</v>
      </c>
      <c r="B978" t="s">
        <v>1953</v>
      </c>
      <c r="C978">
        <v>1.7000000000000001E-2</v>
      </c>
    </row>
    <row r="979" spans="1:3" x14ac:dyDescent="0.25">
      <c r="A979">
        <v>978</v>
      </c>
      <c r="B979" t="s">
        <v>1954</v>
      </c>
      <c r="C979">
        <v>1.7000000000000001E-2</v>
      </c>
    </row>
    <row r="980" spans="1:3" x14ac:dyDescent="0.25">
      <c r="A980">
        <v>979</v>
      </c>
      <c r="B980" t="s">
        <v>1955</v>
      </c>
      <c r="C980">
        <v>1.7000000000000001E-2</v>
      </c>
    </row>
    <row r="981" spans="1:3" x14ac:dyDescent="0.25">
      <c r="A981">
        <v>980</v>
      </c>
      <c r="B981" t="s">
        <v>1956</v>
      </c>
      <c r="C981">
        <v>1.7000000000000001E-2</v>
      </c>
    </row>
    <row r="982" spans="1:3" x14ac:dyDescent="0.25">
      <c r="A982">
        <v>981</v>
      </c>
      <c r="B982" t="s">
        <v>1957</v>
      </c>
      <c r="C982">
        <v>1.7000000000000001E-2</v>
      </c>
    </row>
    <row r="983" spans="1:3" x14ac:dyDescent="0.25">
      <c r="A983">
        <v>982</v>
      </c>
      <c r="B983" t="s">
        <v>1958</v>
      </c>
      <c r="C983">
        <v>1.7000000000000001E-2</v>
      </c>
    </row>
    <row r="984" spans="1:3" x14ac:dyDescent="0.25">
      <c r="A984">
        <v>983</v>
      </c>
      <c r="B984" t="s">
        <v>1959</v>
      </c>
      <c r="C984">
        <v>1.6E-2</v>
      </c>
    </row>
    <row r="985" spans="1:3" x14ac:dyDescent="0.25">
      <c r="A985">
        <v>984</v>
      </c>
      <c r="B985" t="s">
        <v>1960</v>
      </c>
      <c r="C985">
        <v>1.6E-2</v>
      </c>
    </row>
    <row r="986" spans="1:3" x14ac:dyDescent="0.25">
      <c r="A986">
        <v>985</v>
      </c>
      <c r="B986" t="s">
        <v>1961</v>
      </c>
      <c r="C986">
        <v>1.6E-2</v>
      </c>
    </row>
    <row r="987" spans="1:3" x14ac:dyDescent="0.25">
      <c r="A987">
        <v>986</v>
      </c>
      <c r="B987" t="s">
        <v>1962</v>
      </c>
      <c r="C987">
        <v>1.6E-2</v>
      </c>
    </row>
    <row r="988" spans="1:3" x14ac:dyDescent="0.25">
      <c r="A988">
        <v>987</v>
      </c>
      <c r="B988" t="s">
        <v>1963</v>
      </c>
      <c r="C988">
        <v>1.6E-2</v>
      </c>
    </row>
    <row r="989" spans="1:3" x14ac:dyDescent="0.25">
      <c r="A989">
        <v>988</v>
      </c>
      <c r="B989" t="s">
        <v>1964</v>
      </c>
      <c r="C989">
        <v>1.6E-2</v>
      </c>
    </row>
    <row r="990" spans="1:3" x14ac:dyDescent="0.25">
      <c r="A990">
        <v>989</v>
      </c>
      <c r="B990" t="s">
        <v>1965</v>
      </c>
      <c r="C990">
        <v>1.6E-2</v>
      </c>
    </row>
    <row r="991" spans="1:3" x14ac:dyDescent="0.25">
      <c r="A991">
        <v>990</v>
      </c>
      <c r="B991" t="s">
        <v>1966</v>
      </c>
      <c r="C991">
        <v>1.6E-2</v>
      </c>
    </row>
    <row r="992" spans="1:3" x14ac:dyDescent="0.25">
      <c r="A992">
        <v>991</v>
      </c>
      <c r="B992" t="s">
        <v>1967</v>
      </c>
      <c r="C992">
        <v>1.6E-2</v>
      </c>
    </row>
    <row r="993" spans="1:3" x14ac:dyDescent="0.25">
      <c r="A993">
        <v>992</v>
      </c>
      <c r="B993" t="s">
        <v>1968</v>
      </c>
      <c r="C993">
        <v>1.6E-2</v>
      </c>
    </row>
    <row r="994" spans="1:3" x14ac:dyDescent="0.25">
      <c r="A994">
        <v>993</v>
      </c>
      <c r="B994" t="s">
        <v>1969</v>
      </c>
      <c r="C994">
        <v>1.6E-2</v>
      </c>
    </row>
    <row r="995" spans="1:3" x14ac:dyDescent="0.25">
      <c r="A995">
        <v>994</v>
      </c>
      <c r="B995" t="s">
        <v>1970</v>
      </c>
      <c r="C995">
        <v>1.6E-2</v>
      </c>
    </row>
    <row r="996" spans="1:3" x14ac:dyDescent="0.25">
      <c r="A996">
        <v>995</v>
      </c>
      <c r="B996" t="s">
        <v>1971</v>
      </c>
      <c r="C996">
        <v>1.6E-2</v>
      </c>
    </row>
    <row r="997" spans="1:3" x14ac:dyDescent="0.25">
      <c r="A997">
        <v>996</v>
      </c>
      <c r="B997" t="s">
        <v>1972</v>
      </c>
      <c r="C997">
        <v>1.6E-2</v>
      </c>
    </row>
    <row r="998" spans="1:3" x14ac:dyDescent="0.25">
      <c r="A998">
        <v>997</v>
      </c>
      <c r="B998" t="s">
        <v>1973</v>
      </c>
      <c r="C998">
        <v>1.6E-2</v>
      </c>
    </row>
    <row r="999" spans="1:3" x14ac:dyDescent="0.25">
      <c r="A999">
        <v>998</v>
      </c>
      <c r="B999" t="s">
        <v>1974</v>
      </c>
      <c r="C999">
        <v>1.4999999999999999E-2</v>
      </c>
    </row>
    <row r="1000" spans="1:3" x14ac:dyDescent="0.25">
      <c r="A1000">
        <v>999</v>
      </c>
      <c r="B1000" t="s">
        <v>1975</v>
      </c>
      <c r="C1000">
        <v>1.4999999999999999E-2</v>
      </c>
    </row>
    <row r="1001" spans="1:3" x14ac:dyDescent="0.25">
      <c r="A1001">
        <v>1000</v>
      </c>
      <c r="B1001" t="s">
        <v>1976</v>
      </c>
      <c r="C1001">
        <v>1.4999999999999999E-2</v>
      </c>
    </row>
    <row r="1002" spans="1:3" x14ac:dyDescent="0.25">
      <c r="A1002">
        <v>1001</v>
      </c>
      <c r="B1002" t="s">
        <v>1977</v>
      </c>
      <c r="C1002">
        <v>1.4999999999999999E-2</v>
      </c>
    </row>
    <row r="1003" spans="1:3" x14ac:dyDescent="0.25">
      <c r="A1003">
        <v>1002</v>
      </c>
      <c r="B1003" t="s">
        <v>1978</v>
      </c>
      <c r="C1003">
        <v>1.4999999999999999E-2</v>
      </c>
    </row>
    <row r="1004" spans="1:3" x14ac:dyDescent="0.25">
      <c r="A1004">
        <v>1003</v>
      </c>
      <c r="B1004" t="s">
        <v>1979</v>
      </c>
      <c r="C1004">
        <v>1.4999999999999999E-2</v>
      </c>
    </row>
    <row r="1005" spans="1:3" x14ac:dyDescent="0.25">
      <c r="A1005">
        <v>1004</v>
      </c>
      <c r="B1005" t="s">
        <v>1980</v>
      </c>
      <c r="C1005">
        <v>1.4999999999999999E-2</v>
      </c>
    </row>
    <row r="1006" spans="1:3" x14ac:dyDescent="0.25">
      <c r="A1006">
        <v>1005</v>
      </c>
      <c r="B1006" t="s">
        <v>1981</v>
      </c>
      <c r="C1006">
        <v>1.4999999999999999E-2</v>
      </c>
    </row>
    <row r="1007" spans="1:3" x14ac:dyDescent="0.25">
      <c r="A1007">
        <v>1006</v>
      </c>
      <c r="B1007" t="s">
        <v>1982</v>
      </c>
      <c r="C1007">
        <v>1.4999999999999999E-2</v>
      </c>
    </row>
    <row r="1008" spans="1:3" x14ac:dyDescent="0.25">
      <c r="A1008">
        <v>1007</v>
      </c>
      <c r="B1008" t="s">
        <v>1983</v>
      </c>
      <c r="C1008">
        <v>1.4999999999999999E-2</v>
      </c>
    </row>
    <row r="1009" spans="1:3" x14ac:dyDescent="0.25">
      <c r="A1009">
        <v>1008</v>
      </c>
      <c r="B1009" t="s">
        <v>1984</v>
      </c>
      <c r="C1009">
        <v>1.4999999999999999E-2</v>
      </c>
    </row>
    <row r="1010" spans="1:3" x14ac:dyDescent="0.25">
      <c r="A1010">
        <v>1009</v>
      </c>
      <c r="B1010" t="s">
        <v>1985</v>
      </c>
      <c r="C1010">
        <v>1.4999999999999999E-2</v>
      </c>
    </row>
    <row r="1011" spans="1:3" x14ac:dyDescent="0.25">
      <c r="A1011">
        <v>1010</v>
      </c>
      <c r="B1011" t="s">
        <v>1986</v>
      </c>
      <c r="C1011">
        <v>1.4999999999999999E-2</v>
      </c>
    </row>
    <row r="1012" spans="1:3" x14ac:dyDescent="0.25">
      <c r="A1012">
        <v>1011</v>
      </c>
      <c r="B1012" t="s">
        <v>1987</v>
      </c>
      <c r="C1012">
        <v>1.4999999999999999E-2</v>
      </c>
    </row>
    <row r="1013" spans="1:3" x14ac:dyDescent="0.25">
      <c r="A1013">
        <v>1012</v>
      </c>
      <c r="B1013" t="s">
        <v>1988</v>
      </c>
      <c r="C1013">
        <v>1.4999999999999999E-2</v>
      </c>
    </row>
    <row r="1014" spans="1:3" x14ac:dyDescent="0.25">
      <c r="A1014">
        <v>1013</v>
      </c>
      <c r="B1014" t="s">
        <v>1989</v>
      </c>
      <c r="C1014">
        <v>1.4999999999999999E-2</v>
      </c>
    </row>
    <row r="1015" spans="1:3" x14ac:dyDescent="0.25">
      <c r="A1015">
        <v>1014</v>
      </c>
      <c r="B1015" t="s">
        <v>1990</v>
      </c>
      <c r="C1015">
        <v>1.4999999999999999E-2</v>
      </c>
    </row>
    <row r="1016" spans="1:3" x14ac:dyDescent="0.25">
      <c r="A1016">
        <v>1015</v>
      </c>
      <c r="B1016" t="s">
        <v>1991</v>
      </c>
      <c r="C1016">
        <v>1.4999999999999999E-2</v>
      </c>
    </row>
    <row r="1017" spans="1:3" x14ac:dyDescent="0.25">
      <c r="A1017">
        <v>1016</v>
      </c>
      <c r="B1017" t="s">
        <v>1992</v>
      </c>
      <c r="C1017">
        <v>1.4999999999999999E-2</v>
      </c>
    </row>
    <row r="1018" spans="1:3" x14ac:dyDescent="0.25">
      <c r="A1018">
        <v>1017</v>
      </c>
      <c r="B1018" t="s">
        <v>1993</v>
      </c>
      <c r="C1018">
        <v>1.4999999999999999E-2</v>
      </c>
    </row>
    <row r="1019" spans="1:3" x14ac:dyDescent="0.25">
      <c r="A1019">
        <v>1018</v>
      </c>
      <c r="B1019" t="s">
        <v>1994</v>
      </c>
      <c r="C1019">
        <v>1.4999999999999999E-2</v>
      </c>
    </row>
    <row r="1020" spans="1:3" x14ac:dyDescent="0.25">
      <c r="A1020">
        <v>1019</v>
      </c>
      <c r="B1020" t="s">
        <v>1995</v>
      </c>
      <c r="C1020">
        <v>1.4E-2</v>
      </c>
    </row>
    <row r="1021" spans="1:3" x14ac:dyDescent="0.25">
      <c r="A1021">
        <v>1020</v>
      </c>
      <c r="B1021" t="s">
        <v>1996</v>
      </c>
      <c r="C1021">
        <v>1.4E-2</v>
      </c>
    </row>
    <row r="1022" spans="1:3" x14ac:dyDescent="0.25">
      <c r="A1022">
        <v>1021</v>
      </c>
      <c r="B1022" t="s">
        <v>1997</v>
      </c>
      <c r="C1022">
        <v>1.4E-2</v>
      </c>
    </row>
    <row r="1023" spans="1:3" x14ac:dyDescent="0.25">
      <c r="A1023">
        <v>1022</v>
      </c>
      <c r="B1023" t="s">
        <v>1998</v>
      </c>
      <c r="C1023">
        <v>1.4E-2</v>
      </c>
    </row>
    <row r="1024" spans="1:3" x14ac:dyDescent="0.25">
      <c r="A1024">
        <v>1023</v>
      </c>
      <c r="B1024" t="s">
        <v>1999</v>
      </c>
      <c r="C1024">
        <v>1.4E-2</v>
      </c>
    </row>
    <row r="1025" spans="1:3" x14ac:dyDescent="0.25">
      <c r="A1025">
        <v>1024</v>
      </c>
      <c r="B1025" t="s">
        <v>2000</v>
      </c>
      <c r="C1025">
        <v>1.4E-2</v>
      </c>
    </row>
    <row r="1026" spans="1:3" x14ac:dyDescent="0.25">
      <c r="A1026">
        <v>1025</v>
      </c>
      <c r="B1026" t="s">
        <v>2001</v>
      </c>
      <c r="C1026">
        <v>1.4E-2</v>
      </c>
    </row>
    <row r="1027" spans="1:3" x14ac:dyDescent="0.25">
      <c r="A1027">
        <v>1026</v>
      </c>
      <c r="B1027" t="s">
        <v>2002</v>
      </c>
      <c r="C1027">
        <v>1.4E-2</v>
      </c>
    </row>
    <row r="1028" spans="1:3" x14ac:dyDescent="0.25">
      <c r="A1028">
        <v>1027</v>
      </c>
      <c r="B1028" t="s">
        <v>2003</v>
      </c>
      <c r="C1028">
        <v>1.4E-2</v>
      </c>
    </row>
    <row r="1029" spans="1:3" x14ac:dyDescent="0.25">
      <c r="A1029">
        <v>1028</v>
      </c>
      <c r="B1029" t="s">
        <v>2004</v>
      </c>
      <c r="C1029">
        <v>1.4E-2</v>
      </c>
    </row>
    <row r="1030" spans="1:3" x14ac:dyDescent="0.25">
      <c r="A1030">
        <v>1029</v>
      </c>
      <c r="B1030" t="s">
        <v>2005</v>
      </c>
      <c r="C1030">
        <v>1.4E-2</v>
      </c>
    </row>
    <row r="1031" spans="1:3" x14ac:dyDescent="0.25">
      <c r="A1031">
        <v>1030</v>
      </c>
      <c r="B1031" t="s">
        <v>2006</v>
      </c>
      <c r="C1031">
        <v>1.4E-2</v>
      </c>
    </row>
    <row r="1032" spans="1:3" x14ac:dyDescent="0.25">
      <c r="A1032">
        <v>1031</v>
      </c>
      <c r="B1032" t="s">
        <v>2007</v>
      </c>
      <c r="C1032">
        <v>1.4E-2</v>
      </c>
    </row>
    <row r="1033" spans="1:3" x14ac:dyDescent="0.25">
      <c r="A1033">
        <v>1032</v>
      </c>
      <c r="B1033" t="s">
        <v>2008</v>
      </c>
      <c r="C1033">
        <v>1.4E-2</v>
      </c>
    </row>
    <row r="1034" spans="1:3" x14ac:dyDescent="0.25">
      <c r="A1034">
        <v>1033</v>
      </c>
      <c r="B1034" t="s">
        <v>2009</v>
      </c>
      <c r="C1034">
        <v>1.4E-2</v>
      </c>
    </row>
    <row r="1035" spans="1:3" x14ac:dyDescent="0.25">
      <c r="A1035">
        <v>1034</v>
      </c>
      <c r="B1035" t="s">
        <v>2010</v>
      </c>
      <c r="C1035">
        <v>1.4E-2</v>
      </c>
    </row>
    <row r="1036" spans="1:3" x14ac:dyDescent="0.25">
      <c r="A1036">
        <v>1035</v>
      </c>
      <c r="B1036" t="s">
        <v>2011</v>
      </c>
      <c r="C1036">
        <v>1.4E-2</v>
      </c>
    </row>
    <row r="1037" spans="1:3" x14ac:dyDescent="0.25">
      <c r="A1037">
        <v>1036</v>
      </c>
      <c r="B1037" t="s">
        <v>2012</v>
      </c>
      <c r="C1037">
        <v>1.4E-2</v>
      </c>
    </row>
    <row r="1038" spans="1:3" x14ac:dyDescent="0.25">
      <c r="A1038">
        <v>1037</v>
      </c>
      <c r="B1038" t="s">
        <v>2013</v>
      </c>
      <c r="C1038">
        <v>1.4E-2</v>
      </c>
    </row>
    <row r="1039" spans="1:3" x14ac:dyDescent="0.25">
      <c r="A1039">
        <v>1038</v>
      </c>
      <c r="B1039" t="s">
        <v>2014</v>
      </c>
      <c r="C1039">
        <v>1.4E-2</v>
      </c>
    </row>
    <row r="1040" spans="1:3" x14ac:dyDescent="0.25">
      <c r="A1040">
        <v>1039</v>
      </c>
      <c r="B1040" t="s">
        <v>2015</v>
      </c>
      <c r="C1040">
        <v>1.4E-2</v>
      </c>
    </row>
    <row r="1041" spans="1:3" x14ac:dyDescent="0.25">
      <c r="A1041">
        <v>1040</v>
      </c>
      <c r="B1041" t="s">
        <v>2016</v>
      </c>
      <c r="C1041">
        <v>1.4E-2</v>
      </c>
    </row>
    <row r="1042" spans="1:3" x14ac:dyDescent="0.25">
      <c r="A1042">
        <v>1041</v>
      </c>
      <c r="B1042" t="s">
        <v>2017</v>
      </c>
      <c r="C1042">
        <v>1.4E-2</v>
      </c>
    </row>
    <row r="1043" spans="1:3" x14ac:dyDescent="0.25">
      <c r="A1043">
        <v>1042</v>
      </c>
      <c r="B1043" t="s">
        <v>2018</v>
      </c>
      <c r="C1043">
        <v>1.4E-2</v>
      </c>
    </row>
    <row r="1044" spans="1:3" x14ac:dyDescent="0.25">
      <c r="A1044">
        <v>1043</v>
      </c>
      <c r="B1044" t="s">
        <v>2019</v>
      </c>
      <c r="C1044">
        <v>1.4E-2</v>
      </c>
    </row>
    <row r="1045" spans="1:3" x14ac:dyDescent="0.25">
      <c r="A1045">
        <v>1044</v>
      </c>
      <c r="B1045" t="s">
        <v>2020</v>
      </c>
      <c r="C1045">
        <v>1.4E-2</v>
      </c>
    </row>
    <row r="1046" spans="1:3" x14ac:dyDescent="0.25">
      <c r="A1046">
        <v>1045</v>
      </c>
      <c r="B1046" t="s">
        <v>2021</v>
      </c>
      <c r="C1046">
        <v>1.4E-2</v>
      </c>
    </row>
    <row r="1047" spans="1:3" x14ac:dyDescent="0.25">
      <c r="A1047">
        <v>1046</v>
      </c>
      <c r="B1047" t="s">
        <v>2022</v>
      </c>
      <c r="C1047">
        <v>1.4E-2</v>
      </c>
    </row>
    <row r="1048" spans="1:3" x14ac:dyDescent="0.25">
      <c r="A1048">
        <v>1047</v>
      </c>
      <c r="B1048" t="s">
        <v>2023</v>
      </c>
      <c r="C1048">
        <v>1.4E-2</v>
      </c>
    </row>
    <row r="1049" spans="1:3" x14ac:dyDescent="0.25">
      <c r="A1049">
        <v>1048</v>
      </c>
      <c r="B1049" t="s">
        <v>2024</v>
      </c>
      <c r="C1049">
        <v>1.4E-2</v>
      </c>
    </row>
    <row r="1050" spans="1:3" x14ac:dyDescent="0.25">
      <c r="A1050">
        <v>1049</v>
      </c>
      <c r="B1050" t="s">
        <v>2025</v>
      </c>
      <c r="C1050">
        <v>1.4E-2</v>
      </c>
    </row>
    <row r="1051" spans="1:3" x14ac:dyDescent="0.25">
      <c r="A1051">
        <v>1050</v>
      </c>
      <c r="B1051" t="s">
        <v>2026</v>
      </c>
      <c r="C1051">
        <v>1.4E-2</v>
      </c>
    </row>
    <row r="1052" spans="1:3" x14ac:dyDescent="0.25">
      <c r="A1052">
        <v>1051</v>
      </c>
      <c r="B1052" t="s">
        <v>2027</v>
      </c>
      <c r="C1052">
        <v>1.4E-2</v>
      </c>
    </row>
    <row r="1053" spans="1:3" x14ac:dyDescent="0.25">
      <c r="A1053">
        <v>1052</v>
      </c>
      <c r="B1053" t="s">
        <v>2028</v>
      </c>
      <c r="C1053">
        <v>1.4E-2</v>
      </c>
    </row>
    <row r="1054" spans="1:3" x14ac:dyDescent="0.25">
      <c r="A1054">
        <v>1053</v>
      </c>
      <c r="B1054" t="s">
        <v>2029</v>
      </c>
      <c r="C1054">
        <v>1.2999999999999999E-2</v>
      </c>
    </row>
    <row r="1055" spans="1:3" x14ac:dyDescent="0.25">
      <c r="A1055">
        <v>1054</v>
      </c>
      <c r="B1055" t="s">
        <v>2030</v>
      </c>
      <c r="C1055">
        <v>1.2999999999999999E-2</v>
      </c>
    </row>
    <row r="1056" spans="1:3" x14ac:dyDescent="0.25">
      <c r="A1056">
        <v>1055</v>
      </c>
      <c r="B1056" t="s">
        <v>2031</v>
      </c>
      <c r="C1056">
        <v>1.2999999999999999E-2</v>
      </c>
    </row>
    <row r="1057" spans="1:3" x14ac:dyDescent="0.25">
      <c r="A1057">
        <v>1056</v>
      </c>
      <c r="B1057" t="s">
        <v>2032</v>
      </c>
      <c r="C1057">
        <v>1.2999999999999999E-2</v>
      </c>
    </row>
    <row r="1058" spans="1:3" x14ac:dyDescent="0.25">
      <c r="A1058">
        <v>1057</v>
      </c>
      <c r="B1058" t="s">
        <v>2033</v>
      </c>
      <c r="C1058">
        <v>1.2999999999999999E-2</v>
      </c>
    </row>
    <row r="1059" spans="1:3" x14ac:dyDescent="0.25">
      <c r="A1059">
        <v>1058</v>
      </c>
      <c r="B1059" t="s">
        <v>2034</v>
      </c>
      <c r="C1059">
        <v>1.2999999999999999E-2</v>
      </c>
    </row>
    <row r="1060" spans="1:3" x14ac:dyDescent="0.25">
      <c r="A1060">
        <v>1059</v>
      </c>
      <c r="B1060" t="s">
        <v>2035</v>
      </c>
      <c r="C1060">
        <v>1.2999999999999999E-2</v>
      </c>
    </row>
    <row r="1061" spans="1:3" x14ac:dyDescent="0.25">
      <c r="A1061">
        <v>1060</v>
      </c>
      <c r="B1061" t="s">
        <v>2036</v>
      </c>
      <c r="C1061">
        <v>1.2999999999999999E-2</v>
      </c>
    </row>
    <row r="1062" spans="1:3" x14ac:dyDescent="0.25">
      <c r="A1062">
        <v>1061</v>
      </c>
      <c r="B1062" t="s">
        <v>2037</v>
      </c>
      <c r="C1062">
        <v>1.2999999999999999E-2</v>
      </c>
    </row>
    <row r="1063" spans="1:3" x14ac:dyDescent="0.25">
      <c r="A1063">
        <v>1062</v>
      </c>
      <c r="B1063" t="s">
        <v>2038</v>
      </c>
      <c r="C1063">
        <v>1.2999999999999999E-2</v>
      </c>
    </row>
    <row r="1064" spans="1:3" x14ac:dyDescent="0.25">
      <c r="A1064">
        <v>1063</v>
      </c>
      <c r="B1064" t="s">
        <v>2039</v>
      </c>
      <c r="C1064">
        <v>1.2999999999999999E-2</v>
      </c>
    </row>
    <row r="1065" spans="1:3" x14ac:dyDescent="0.25">
      <c r="A1065">
        <v>1064</v>
      </c>
      <c r="B1065" t="s">
        <v>2040</v>
      </c>
      <c r="C1065">
        <v>1.2999999999999999E-2</v>
      </c>
    </row>
    <row r="1066" spans="1:3" x14ac:dyDescent="0.25">
      <c r="A1066">
        <v>1065</v>
      </c>
      <c r="B1066" t="s">
        <v>2041</v>
      </c>
      <c r="C1066">
        <v>1.2999999999999999E-2</v>
      </c>
    </row>
    <row r="1067" spans="1:3" x14ac:dyDescent="0.25">
      <c r="A1067">
        <v>1066</v>
      </c>
      <c r="B1067" t="s">
        <v>2042</v>
      </c>
      <c r="C1067">
        <v>1.2999999999999999E-2</v>
      </c>
    </row>
    <row r="1068" spans="1:3" x14ac:dyDescent="0.25">
      <c r="A1068">
        <v>1067</v>
      </c>
      <c r="B1068" t="s">
        <v>2043</v>
      </c>
      <c r="C1068">
        <v>1.2999999999999999E-2</v>
      </c>
    </row>
    <row r="1069" spans="1:3" x14ac:dyDescent="0.25">
      <c r="A1069">
        <v>1068</v>
      </c>
      <c r="B1069" t="s">
        <v>2044</v>
      </c>
      <c r="C1069">
        <v>1.2999999999999999E-2</v>
      </c>
    </row>
    <row r="1070" spans="1:3" x14ac:dyDescent="0.25">
      <c r="A1070">
        <v>1069</v>
      </c>
      <c r="B1070" t="s">
        <v>2045</v>
      </c>
      <c r="C1070">
        <v>1.2999999999999999E-2</v>
      </c>
    </row>
    <row r="1071" spans="1:3" x14ac:dyDescent="0.25">
      <c r="A1071">
        <v>1070</v>
      </c>
      <c r="B1071" t="s">
        <v>2046</v>
      </c>
      <c r="C1071">
        <v>1.2999999999999999E-2</v>
      </c>
    </row>
    <row r="1072" spans="1:3" x14ac:dyDescent="0.25">
      <c r="A1072">
        <v>1071</v>
      </c>
      <c r="B1072" t="s">
        <v>2047</v>
      </c>
      <c r="C1072">
        <v>1.2999999999999999E-2</v>
      </c>
    </row>
    <row r="1073" spans="1:3" x14ac:dyDescent="0.25">
      <c r="A1073">
        <v>1072</v>
      </c>
      <c r="B1073" t="s">
        <v>2048</v>
      </c>
      <c r="C1073">
        <v>1.2999999999999999E-2</v>
      </c>
    </row>
    <row r="1074" spans="1:3" x14ac:dyDescent="0.25">
      <c r="A1074">
        <v>1073</v>
      </c>
      <c r="B1074" t="s">
        <v>2049</v>
      </c>
      <c r="C1074">
        <v>1.2999999999999999E-2</v>
      </c>
    </row>
    <row r="1075" spans="1:3" x14ac:dyDescent="0.25">
      <c r="A1075">
        <v>1074</v>
      </c>
      <c r="B1075" t="s">
        <v>2050</v>
      </c>
      <c r="C1075">
        <v>1.2999999999999999E-2</v>
      </c>
    </row>
    <row r="1076" spans="1:3" x14ac:dyDescent="0.25">
      <c r="A1076">
        <v>1075</v>
      </c>
      <c r="B1076" t="s">
        <v>2051</v>
      </c>
      <c r="C1076">
        <v>1.2999999999999999E-2</v>
      </c>
    </row>
    <row r="1077" spans="1:3" x14ac:dyDescent="0.25">
      <c r="A1077">
        <v>1076</v>
      </c>
      <c r="B1077" t="s">
        <v>2052</v>
      </c>
      <c r="C1077">
        <v>1.2999999999999999E-2</v>
      </c>
    </row>
    <row r="1078" spans="1:3" x14ac:dyDescent="0.25">
      <c r="A1078">
        <v>1077</v>
      </c>
      <c r="B1078" t="s">
        <v>2053</v>
      </c>
      <c r="C1078">
        <v>1.2999999999999999E-2</v>
      </c>
    </row>
    <row r="1079" spans="1:3" x14ac:dyDescent="0.25">
      <c r="A1079">
        <v>1078</v>
      </c>
      <c r="B1079" t="s">
        <v>2054</v>
      </c>
      <c r="C1079">
        <v>1.2999999999999999E-2</v>
      </c>
    </row>
    <row r="1080" spans="1:3" x14ac:dyDescent="0.25">
      <c r="A1080">
        <v>1079</v>
      </c>
      <c r="B1080" t="s">
        <v>2055</v>
      </c>
      <c r="C1080">
        <v>1.2999999999999999E-2</v>
      </c>
    </row>
    <row r="1081" spans="1:3" x14ac:dyDescent="0.25">
      <c r="A1081">
        <v>1080</v>
      </c>
      <c r="B1081" t="s">
        <v>2056</v>
      </c>
      <c r="C1081">
        <v>1.2999999999999999E-2</v>
      </c>
    </row>
    <row r="1082" spans="1:3" x14ac:dyDescent="0.25">
      <c r="A1082">
        <v>1081</v>
      </c>
      <c r="B1082" t="s">
        <v>2057</v>
      </c>
      <c r="C1082">
        <v>1.2999999999999999E-2</v>
      </c>
    </row>
    <row r="1083" spans="1:3" x14ac:dyDescent="0.25">
      <c r="A1083">
        <v>1082</v>
      </c>
      <c r="B1083" t="s">
        <v>2058</v>
      </c>
      <c r="C1083">
        <v>1.2999999999999999E-2</v>
      </c>
    </row>
    <row r="1084" spans="1:3" x14ac:dyDescent="0.25">
      <c r="A1084">
        <v>1083</v>
      </c>
      <c r="B1084" t="s">
        <v>2059</v>
      </c>
      <c r="C1084">
        <v>1.2999999999999999E-2</v>
      </c>
    </row>
    <row r="1085" spans="1:3" x14ac:dyDescent="0.25">
      <c r="A1085">
        <v>1084</v>
      </c>
      <c r="B1085" t="s">
        <v>2060</v>
      </c>
      <c r="C1085">
        <v>1.2999999999999999E-2</v>
      </c>
    </row>
    <row r="1086" spans="1:3" x14ac:dyDescent="0.25">
      <c r="A1086">
        <v>1085</v>
      </c>
      <c r="B1086" t="s">
        <v>2061</v>
      </c>
      <c r="C1086">
        <v>1.2999999999999999E-2</v>
      </c>
    </row>
    <row r="1087" spans="1:3" x14ac:dyDescent="0.25">
      <c r="A1087">
        <v>1086</v>
      </c>
      <c r="B1087" t="s">
        <v>2062</v>
      </c>
      <c r="C1087">
        <v>1.2999999999999999E-2</v>
      </c>
    </row>
    <row r="1088" spans="1:3" x14ac:dyDescent="0.25">
      <c r="A1088">
        <v>1087</v>
      </c>
      <c r="B1088" t="s">
        <v>2063</v>
      </c>
      <c r="C1088">
        <v>1.2999999999999999E-2</v>
      </c>
    </row>
    <row r="1089" spans="1:3" x14ac:dyDescent="0.25">
      <c r="A1089">
        <v>1088</v>
      </c>
      <c r="B1089" t="s">
        <v>2064</v>
      </c>
      <c r="C1089">
        <v>1.2999999999999999E-2</v>
      </c>
    </row>
    <row r="1090" spans="1:3" x14ac:dyDescent="0.25">
      <c r="A1090">
        <v>1089</v>
      </c>
      <c r="B1090" t="s">
        <v>2065</v>
      </c>
      <c r="C1090">
        <v>1.2999999999999999E-2</v>
      </c>
    </row>
    <row r="1091" spans="1:3" x14ac:dyDescent="0.25">
      <c r="A1091">
        <v>1090</v>
      </c>
      <c r="B1091" t="s">
        <v>2066</v>
      </c>
      <c r="C1091">
        <v>1.2999999999999999E-2</v>
      </c>
    </row>
    <row r="1092" spans="1:3" x14ac:dyDescent="0.25">
      <c r="A1092">
        <v>1091</v>
      </c>
      <c r="B1092" t="s">
        <v>2067</v>
      </c>
      <c r="C1092">
        <v>1.2999999999999999E-2</v>
      </c>
    </row>
    <row r="1093" spans="1:3" x14ac:dyDescent="0.25">
      <c r="A1093">
        <v>1092</v>
      </c>
      <c r="B1093" t="s">
        <v>2068</v>
      </c>
      <c r="C1093">
        <v>1.2999999999999999E-2</v>
      </c>
    </row>
    <row r="1094" spans="1:3" x14ac:dyDescent="0.25">
      <c r="A1094">
        <v>1093</v>
      </c>
      <c r="B1094" t="s">
        <v>2069</v>
      </c>
      <c r="C1094">
        <v>1.2999999999999999E-2</v>
      </c>
    </row>
    <row r="1095" spans="1:3" x14ac:dyDescent="0.25">
      <c r="A1095">
        <v>1094</v>
      </c>
      <c r="B1095" t="s">
        <v>2070</v>
      </c>
      <c r="C1095">
        <v>1.2999999999999999E-2</v>
      </c>
    </row>
    <row r="1096" spans="1:3" x14ac:dyDescent="0.25">
      <c r="A1096">
        <v>1095</v>
      </c>
      <c r="B1096" t="s">
        <v>2071</v>
      </c>
      <c r="C1096">
        <v>1.2999999999999999E-2</v>
      </c>
    </row>
    <row r="1097" spans="1:3" x14ac:dyDescent="0.25">
      <c r="A1097">
        <v>1096</v>
      </c>
      <c r="B1097" t="s">
        <v>2072</v>
      </c>
      <c r="C1097">
        <v>1.2999999999999999E-2</v>
      </c>
    </row>
    <row r="1098" spans="1:3" x14ac:dyDescent="0.25">
      <c r="A1098">
        <v>1097</v>
      </c>
      <c r="B1098" t="s">
        <v>2073</v>
      </c>
      <c r="C1098">
        <v>1.2E-2</v>
      </c>
    </row>
    <row r="1099" spans="1:3" x14ac:dyDescent="0.25">
      <c r="A1099">
        <v>1098</v>
      </c>
      <c r="B1099" t="s">
        <v>2074</v>
      </c>
      <c r="C1099">
        <v>1.2E-2</v>
      </c>
    </row>
    <row r="1100" spans="1:3" x14ac:dyDescent="0.25">
      <c r="A1100">
        <v>1099</v>
      </c>
      <c r="B1100" t="s">
        <v>2075</v>
      </c>
      <c r="C1100">
        <v>1.2E-2</v>
      </c>
    </row>
    <row r="1101" spans="1:3" x14ac:dyDescent="0.25">
      <c r="A1101">
        <v>1100</v>
      </c>
      <c r="B1101" t="s">
        <v>2076</v>
      </c>
      <c r="C1101">
        <v>1.2E-2</v>
      </c>
    </row>
    <row r="1102" spans="1:3" x14ac:dyDescent="0.25">
      <c r="A1102">
        <v>1101</v>
      </c>
      <c r="B1102" t="s">
        <v>2077</v>
      </c>
      <c r="C1102">
        <v>1.2E-2</v>
      </c>
    </row>
    <row r="1103" spans="1:3" x14ac:dyDescent="0.25">
      <c r="A1103">
        <v>1102</v>
      </c>
      <c r="B1103" t="s">
        <v>2078</v>
      </c>
      <c r="C1103">
        <v>1.2E-2</v>
      </c>
    </row>
    <row r="1104" spans="1:3" x14ac:dyDescent="0.25">
      <c r="A1104">
        <v>1103</v>
      </c>
      <c r="B1104" t="s">
        <v>2079</v>
      </c>
      <c r="C1104">
        <v>1.2E-2</v>
      </c>
    </row>
    <row r="1105" spans="1:3" x14ac:dyDescent="0.25">
      <c r="A1105">
        <v>1104</v>
      </c>
      <c r="B1105" t="s">
        <v>2080</v>
      </c>
      <c r="C1105">
        <v>1.2E-2</v>
      </c>
    </row>
    <row r="1106" spans="1:3" x14ac:dyDescent="0.25">
      <c r="A1106">
        <v>1105</v>
      </c>
      <c r="B1106" t="s">
        <v>2081</v>
      </c>
      <c r="C1106">
        <v>1.2E-2</v>
      </c>
    </row>
    <row r="1107" spans="1:3" x14ac:dyDescent="0.25">
      <c r="A1107">
        <v>1106</v>
      </c>
      <c r="B1107" t="s">
        <v>2082</v>
      </c>
      <c r="C1107">
        <v>1.2E-2</v>
      </c>
    </row>
    <row r="1108" spans="1:3" x14ac:dyDescent="0.25">
      <c r="A1108">
        <v>1107</v>
      </c>
      <c r="B1108" t="s">
        <v>2083</v>
      </c>
      <c r="C1108">
        <v>1.2E-2</v>
      </c>
    </row>
    <row r="1109" spans="1:3" x14ac:dyDescent="0.25">
      <c r="A1109">
        <v>1108</v>
      </c>
      <c r="B1109" t="s">
        <v>2084</v>
      </c>
      <c r="C1109">
        <v>1.2E-2</v>
      </c>
    </row>
    <row r="1110" spans="1:3" x14ac:dyDescent="0.25">
      <c r="A1110">
        <v>1109</v>
      </c>
      <c r="B1110" t="s">
        <v>2085</v>
      </c>
      <c r="C1110">
        <v>1.2E-2</v>
      </c>
    </row>
    <row r="1111" spans="1:3" x14ac:dyDescent="0.25">
      <c r="A1111">
        <v>1110</v>
      </c>
      <c r="B1111" t="s">
        <v>2086</v>
      </c>
      <c r="C1111">
        <v>1.2E-2</v>
      </c>
    </row>
    <row r="1112" spans="1:3" x14ac:dyDescent="0.25">
      <c r="A1112">
        <v>1111</v>
      </c>
      <c r="B1112" t="s">
        <v>2087</v>
      </c>
      <c r="C1112">
        <v>1.2E-2</v>
      </c>
    </row>
    <row r="1113" spans="1:3" x14ac:dyDescent="0.25">
      <c r="A1113">
        <v>1112</v>
      </c>
      <c r="B1113" t="s">
        <v>2088</v>
      </c>
      <c r="C1113">
        <v>1.2E-2</v>
      </c>
    </row>
    <row r="1114" spans="1:3" x14ac:dyDescent="0.25">
      <c r="A1114">
        <v>1113</v>
      </c>
      <c r="B1114" t="s">
        <v>2089</v>
      </c>
      <c r="C1114">
        <v>1.2E-2</v>
      </c>
    </row>
    <row r="1115" spans="1:3" x14ac:dyDescent="0.25">
      <c r="A1115">
        <v>1114</v>
      </c>
      <c r="B1115" t="s">
        <v>2090</v>
      </c>
      <c r="C1115">
        <v>1.2E-2</v>
      </c>
    </row>
    <row r="1116" spans="1:3" x14ac:dyDescent="0.25">
      <c r="A1116">
        <v>1115</v>
      </c>
      <c r="B1116" t="s">
        <v>2091</v>
      </c>
      <c r="C1116">
        <v>1.2E-2</v>
      </c>
    </row>
    <row r="1117" spans="1:3" x14ac:dyDescent="0.25">
      <c r="A1117">
        <v>1116</v>
      </c>
      <c r="B1117" t="s">
        <v>2092</v>
      </c>
      <c r="C1117">
        <v>1.2E-2</v>
      </c>
    </row>
    <row r="1118" spans="1:3" x14ac:dyDescent="0.25">
      <c r="A1118">
        <v>1117</v>
      </c>
      <c r="B1118" t="s">
        <v>2093</v>
      </c>
      <c r="C1118">
        <v>1.2E-2</v>
      </c>
    </row>
    <row r="1119" spans="1:3" x14ac:dyDescent="0.25">
      <c r="A1119">
        <v>1118</v>
      </c>
      <c r="B1119" t="s">
        <v>2094</v>
      </c>
      <c r="C1119">
        <v>1.2E-2</v>
      </c>
    </row>
    <row r="1120" spans="1:3" x14ac:dyDescent="0.25">
      <c r="A1120">
        <v>1119</v>
      </c>
      <c r="B1120" t="s">
        <v>2095</v>
      </c>
      <c r="C1120">
        <v>1.2E-2</v>
      </c>
    </row>
    <row r="1121" spans="1:3" x14ac:dyDescent="0.25">
      <c r="A1121">
        <v>1120</v>
      </c>
      <c r="B1121" t="s">
        <v>2096</v>
      </c>
      <c r="C1121">
        <v>1.2E-2</v>
      </c>
    </row>
    <row r="1122" spans="1:3" x14ac:dyDescent="0.25">
      <c r="A1122">
        <v>1121</v>
      </c>
      <c r="B1122" t="s">
        <v>2097</v>
      </c>
      <c r="C1122">
        <v>1.2E-2</v>
      </c>
    </row>
    <row r="1123" spans="1:3" x14ac:dyDescent="0.25">
      <c r="A1123">
        <v>1122</v>
      </c>
      <c r="B1123" t="s">
        <v>2098</v>
      </c>
      <c r="C1123">
        <v>1.2E-2</v>
      </c>
    </row>
    <row r="1124" spans="1:3" x14ac:dyDescent="0.25">
      <c r="A1124">
        <v>1123</v>
      </c>
      <c r="B1124" t="s">
        <v>2099</v>
      </c>
      <c r="C1124">
        <v>1.2E-2</v>
      </c>
    </row>
    <row r="1125" spans="1:3" x14ac:dyDescent="0.25">
      <c r="A1125">
        <v>1124</v>
      </c>
      <c r="B1125" t="s">
        <v>2100</v>
      </c>
      <c r="C1125">
        <v>1.2E-2</v>
      </c>
    </row>
    <row r="1126" spans="1:3" x14ac:dyDescent="0.25">
      <c r="A1126">
        <v>1125</v>
      </c>
      <c r="B1126" t="s">
        <v>2101</v>
      </c>
      <c r="C1126">
        <v>1.2E-2</v>
      </c>
    </row>
    <row r="1127" spans="1:3" x14ac:dyDescent="0.25">
      <c r="A1127">
        <v>1126</v>
      </c>
      <c r="B1127" t="s">
        <v>2102</v>
      </c>
      <c r="C1127">
        <v>1.2E-2</v>
      </c>
    </row>
    <row r="1128" spans="1:3" x14ac:dyDescent="0.25">
      <c r="A1128">
        <v>1127</v>
      </c>
      <c r="B1128" t="s">
        <v>2103</v>
      </c>
      <c r="C1128">
        <v>1.2E-2</v>
      </c>
    </row>
    <row r="1129" spans="1:3" x14ac:dyDescent="0.25">
      <c r="A1129">
        <v>1128</v>
      </c>
      <c r="B1129" t="s">
        <v>2104</v>
      </c>
      <c r="C1129">
        <v>1.2E-2</v>
      </c>
    </row>
    <row r="1130" spans="1:3" x14ac:dyDescent="0.25">
      <c r="A1130">
        <v>1129</v>
      </c>
      <c r="B1130" t="s">
        <v>2105</v>
      </c>
      <c r="C1130">
        <v>1.2E-2</v>
      </c>
    </row>
    <row r="1131" spans="1:3" x14ac:dyDescent="0.25">
      <c r="A1131">
        <v>1130</v>
      </c>
      <c r="B1131" t="s">
        <v>2106</v>
      </c>
      <c r="C1131">
        <v>1.2E-2</v>
      </c>
    </row>
    <row r="1132" spans="1:3" x14ac:dyDescent="0.25">
      <c r="A1132">
        <v>1131</v>
      </c>
      <c r="B1132" t="s">
        <v>2107</v>
      </c>
      <c r="C1132">
        <v>1.2E-2</v>
      </c>
    </row>
    <row r="1133" spans="1:3" x14ac:dyDescent="0.25">
      <c r="A1133">
        <v>1132</v>
      </c>
      <c r="B1133" t="s">
        <v>2108</v>
      </c>
      <c r="C1133">
        <v>1.2E-2</v>
      </c>
    </row>
    <row r="1134" spans="1:3" x14ac:dyDescent="0.25">
      <c r="A1134">
        <v>1133</v>
      </c>
      <c r="B1134" t="s">
        <v>2109</v>
      </c>
      <c r="C1134">
        <v>1.2E-2</v>
      </c>
    </row>
    <row r="1135" spans="1:3" x14ac:dyDescent="0.25">
      <c r="A1135">
        <v>1134</v>
      </c>
      <c r="B1135" t="s">
        <v>2110</v>
      </c>
      <c r="C1135">
        <v>1.2E-2</v>
      </c>
    </row>
    <row r="1136" spans="1:3" x14ac:dyDescent="0.25">
      <c r="A1136">
        <v>1135</v>
      </c>
      <c r="B1136" t="s">
        <v>2111</v>
      </c>
      <c r="C1136">
        <v>1.0999999999999999E-2</v>
      </c>
    </row>
    <row r="1137" spans="1:3" x14ac:dyDescent="0.25">
      <c r="A1137">
        <v>1136</v>
      </c>
      <c r="B1137" t="s">
        <v>2112</v>
      </c>
      <c r="C1137">
        <v>1.0999999999999999E-2</v>
      </c>
    </row>
    <row r="1138" spans="1:3" x14ac:dyDescent="0.25">
      <c r="A1138">
        <v>1137</v>
      </c>
      <c r="B1138" t="s">
        <v>2113</v>
      </c>
      <c r="C1138">
        <v>1.0999999999999999E-2</v>
      </c>
    </row>
    <row r="1139" spans="1:3" x14ac:dyDescent="0.25">
      <c r="A1139">
        <v>1138</v>
      </c>
      <c r="B1139" t="s">
        <v>2114</v>
      </c>
      <c r="C1139">
        <v>1.0999999999999999E-2</v>
      </c>
    </row>
    <row r="1140" spans="1:3" x14ac:dyDescent="0.25">
      <c r="A1140">
        <v>1139</v>
      </c>
      <c r="B1140" t="s">
        <v>2115</v>
      </c>
      <c r="C1140">
        <v>1.0999999999999999E-2</v>
      </c>
    </row>
    <row r="1141" spans="1:3" x14ac:dyDescent="0.25">
      <c r="A1141">
        <v>1140</v>
      </c>
      <c r="B1141" t="s">
        <v>2116</v>
      </c>
      <c r="C1141">
        <v>1.0999999999999999E-2</v>
      </c>
    </row>
    <row r="1142" spans="1:3" x14ac:dyDescent="0.25">
      <c r="A1142">
        <v>1141</v>
      </c>
      <c r="B1142" t="s">
        <v>2117</v>
      </c>
      <c r="C1142">
        <v>1.0999999999999999E-2</v>
      </c>
    </row>
    <row r="1143" spans="1:3" x14ac:dyDescent="0.25">
      <c r="A1143">
        <v>1142</v>
      </c>
      <c r="B1143" t="s">
        <v>2118</v>
      </c>
      <c r="C1143">
        <v>1.0999999999999999E-2</v>
      </c>
    </row>
    <row r="1144" spans="1:3" x14ac:dyDescent="0.25">
      <c r="A1144">
        <v>1143</v>
      </c>
      <c r="B1144" t="s">
        <v>2119</v>
      </c>
      <c r="C1144">
        <v>1.0999999999999999E-2</v>
      </c>
    </row>
    <row r="1145" spans="1:3" x14ac:dyDescent="0.25">
      <c r="A1145">
        <v>1144</v>
      </c>
      <c r="B1145" t="s">
        <v>2120</v>
      </c>
      <c r="C1145">
        <v>1.0999999999999999E-2</v>
      </c>
    </row>
    <row r="1146" spans="1:3" x14ac:dyDescent="0.25">
      <c r="A1146">
        <v>1145</v>
      </c>
      <c r="B1146" t="s">
        <v>2121</v>
      </c>
      <c r="C1146">
        <v>1.0999999999999999E-2</v>
      </c>
    </row>
    <row r="1147" spans="1:3" x14ac:dyDescent="0.25">
      <c r="A1147">
        <v>1146</v>
      </c>
      <c r="B1147" t="s">
        <v>2122</v>
      </c>
      <c r="C1147">
        <v>1.0999999999999999E-2</v>
      </c>
    </row>
    <row r="1148" spans="1:3" x14ac:dyDescent="0.25">
      <c r="A1148">
        <v>1147</v>
      </c>
      <c r="B1148" t="s">
        <v>2123</v>
      </c>
      <c r="C1148">
        <v>1.0999999999999999E-2</v>
      </c>
    </row>
    <row r="1149" spans="1:3" x14ac:dyDescent="0.25">
      <c r="A1149">
        <v>1148</v>
      </c>
      <c r="B1149" t="s">
        <v>2124</v>
      </c>
      <c r="C1149">
        <v>1.0999999999999999E-2</v>
      </c>
    </row>
    <row r="1150" spans="1:3" x14ac:dyDescent="0.25">
      <c r="A1150">
        <v>1149</v>
      </c>
      <c r="B1150" t="s">
        <v>2125</v>
      </c>
      <c r="C1150">
        <v>1.0999999999999999E-2</v>
      </c>
    </row>
    <row r="1151" spans="1:3" x14ac:dyDescent="0.25">
      <c r="A1151">
        <v>1150</v>
      </c>
      <c r="B1151" t="s">
        <v>2126</v>
      </c>
      <c r="C1151">
        <v>1.0999999999999999E-2</v>
      </c>
    </row>
    <row r="1152" spans="1:3" x14ac:dyDescent="0.25">
      <c r="A1152">
        <v>1151</v>
      </c>
      <c r="B1152" t="s">
        <v>2127</v>
      </c>
      <c r="C1152">
        <v>1.0999999999999999E-2</v>
      </c>
    </row>
    <row r="1153" spans="1:3" x14ac:dyDescent="0.25">
      <c r="A1153">
        <v>1152</v>
      </c>
      <c r="B1153" t="s">
        <v>2128</v>
      </c>
      <c r="C1153">
        <v>1.0999999999999999E-2</v>
      </c>
    </row>
    <row r="1154" spans="1:3" x14ac:dyDescent="0.25">
      <c r="A1154">
        <v>1153</v>
      </c>
      <c r="B1154" t="s">
        <v>2129</v>
      </c>
      <c r="C1154">
        <v>1.0999999999999999E-2</v>
      </c>
    </row>
    <row r="1155" spans="1:3" x14ac:dyDescent="0.25">
      <c r="A1155">
        <v>1154</v>
      </c>
      <c r="B1155" t="s">
        <v>2130</v>
      </c>
      <c r="C1155">
        <v>1.0999999999999999E-2</v>
      </c>
    </row>
    <row r="1156" spans="1:3" x14ac:dyDescent="0.25">
      <c r="A1156">
        <v>1155</v>
      </c>
      <c r="B1156" t="s">
        <v>2131</v>
      </c>
      <c r="C1156">
        <v>1.0999999999999999E-2</v>
      </c>
    </row>
    <row r="1157" spans="1:3" x14ac:dyDescent="0.25">
      <c r="A1157">
        <v>1156</v>
      </c>
      <c r="B1157" t="s">
        <v>2132</v>
      </c>
      <c r="C1157">
        <v>1.0999999999999999E-2</v>
      </c>
    </row>
    <row r="1158" spans="1:3" x14ac:dyDescent="0.25">
      <c r="A1158">
        <v>1157</v>
      </c>
      <c r="B1158" t="s">
        <v>2133</v>
      </c>
      <c r="C1158">
        <v>1.0999999999999999E-2</v>
      </c>
    </row>
    <row r="1159" spans="1:3" x14ac:dyDescent="0.25">
      <c r="A1159">
        <v>1158</v>
      </c>
      <c r="B1159" t="s">
        <v>2134</v>
      </c>
      <c r="C1159">
        <v>1.0999999999999999E-2</v>
      </c>
    </row>
    <row r="1160" spans="1:3" x14ac:dyDescent="0.25">
      <c r="A1160">
        <v>1159</v>
      </c>
      <c r="B1160" t="s">
        <v>2135</v>
      </c>
      <c r="C1160">
        <v>1.0999999999999999E-2</v>
      </c>
    </row>
    <row r="1161" spans="1:3" x14ac:dyDescent="0.25">
      <c r="A1161">
        <v>1160</v>
      </c>
      <c r="B1161" t="s">
        <v>2136</v>
      </c>
      <c r="C1161">
        <v>1.0999999999999999E-2</v>
      </c>
    </row>
    <row r="1162" spans="1:3" x14ac:dyDescent="0.25">
      <c r="A1162">
        <v>1161</v>
      </c>
      <c r="B1162" t="s">
        <v>2137</v>
      </c>
      <c r="C1162">
        <v>1.0999999999999999E-2</v>
      </c>
    </row>
    <row r="1163" spans="1:3" x14ac:dyDescent="0.25">
      <c r="A1163">
        <v>1162</v>
      </c>
      <c r="B1163" t="s">
        <v>2138</v>
      </c>
      <c r="C1163">
        <v>1.0999999999999999E-2</v>
      </c>
    </row>
    <row r="1164" spans="1:3" x14ac:dyDescent="0.25">
      <c r="A1164">
        <v>1163</v>
      </c>
      <c r="B1164" t="s">
        <v>2139</v>
      </c>
      <c r="C1164">
        <v>1.0999999999999999E-2</v>
      </c>
    </row>
    <row r="1165" spans="1:3" x14ac:dyDescent="0.25">
      <c r="A1165">
        <v>1164</v>
      </c>
      <c r="B1165" t="s">
        <v>2140</v>
      </c>
      <c r="C1165">
        <v>1.0999999999999999E-2</v>
      </c>
    </row>
    <row r="1166" spans="1:3" x14ac:dyDescent="0.25">
      <c r="A1166">
        <v>1165</v>
      </c>
      <c r="B1166" t="s">
        <v>2141</v>
      </c>
      <c r="C1166">
        <v>1.0999999999999999E-2</v>
      </c>
    </row>
    <row r="1167" spans="1:3" x14ac:dyDescent="0.25">
      <c r="A1167">
        <v>1166</v>
      </c>
      <c r="B1167" t="s">
        <v>2142</v>
      </c>
      <c r="C1167">
        <v>1.0999999999999999E-2</v>
      </c>
    </row>
    <row r="1168" spans="1:3" x14ac:dyDescent="0.25">
      <c r="A1168">
        <v>1167</v>
      </c>
      <c r="B1168" t="s">
        <v>2143</v>
      </c>
      <c r="C1168">
        <v>1.0999999999999999E-2</v>
      </c>
    </row>
    <row r="1169" spans="1:3" x14ac:dyDescent="0.25">
      <c r="A1169">
        <v>1168</v>
      </c>
      <c r="B1169" t="s">
        <v>2144</v>
      </c>
      <c r="C1169">
        <v>1.0999999999999999E-2</v>
      </c>
    </row>
    <row r="1170" spans="1:3" x14ac:dyDescent="0.25">
      <c r="A1170">
        <v>1169</v>
      </c>
      <c r="B1170" t="s">
        <v>2145</v>
      </c>
      <c r="C1170">
        <v>1.0999999999999999E-2</v>
      </c>
    </row>
    <row r="1171" spans="1:3" x14ac:dyDescent="0.25">
      <c r="A1171">
        <v>1170</v>
      </c>
      <c r="B1171" t="s">
        <v>2146</v>
      </c>
      <c r="C1171">
        <v>1.0999999999999999E-2</v>
      </c>
    </row>
    <row r="1172" spans="1:3" x14ac:dyDescent="0.25">
      <c r="A1172">
        <v>1171</v>
      </c>
      <c r="B1172" t="s">
        <v>2147</v>
      </c>
      <c r="C1172">
        <v>1.0999999999999999E-2</v>
      </c>
    </row>
    <row r="1173" spans="1:3" x14ac:dyDescent="0.25">
      <c r="A1173">
        <v>1172</v>
      </c>
      <c r="B1173" t="s">
        <v>2148</v>
      </c>
      <c r="C1173">
        <v>1.0999999999999999E-2</v>
      </c>
    </row>
    <row r="1174" spans="1:3" x14ac:dyDescent="0.25">
      <c r="A1174">
        <v>1173</v>
      </c>
      <c r="B1174" t="s">
        <v>2149</v>
      </c>
      <c r="C1174">
        <v>1.0999999999999999E-2</v>
      </c>
    </row>
    <row r="1175" spans="1:3" x14ac:dyDescent="0.25">
      <c r="A1175">
        <v>1174</v>
      </c>
      <c r="B1175" t="s">
        <v>2150</v>
      </c>
      <c r="C1175">
        <v>1.0999999999999999E-2</v>
      </c>
    </row>
    <row r="1176" spans="1:3" x14ac:dyDescent="0.25">
      <c r="A1176">
        <v>1175</v>
      </c>
      <c r="B1176" t="s">
        <v>2151</v>
      </c>
      <c r="C1176">
        <v>1.0999999999999999E-2</v>
      </c>
    </row>
    <row r="1177" spans="1:3" x14ac:dyDescent="0.25">
      <c r="A1177">
        <v>1176</v>
      </c>
      <c r="B1177" t="s">
        <v>2152</v>
      </c>
      <c r="C1177">
        <v>1.0999999999999999E-2</v>
      </c>
    </row>
    <row r="1178" spans="1:3" x14ac:dyDescent="0.25">
      <c r="A1178">
        <v>1177</v>
      </c>
      <c r="B1178" t="s">
        <v>2153</v>
      </c>
      <c r="C1178">
        <v>0.01</v>
      </c>
    </row>
    <row r="1179" spans="1:3" x14ac:dyDescent="0.25">
      <c r="A1179">
        <v>1178</v>
      </c>
      <c r="B1179" t="s">
        <v>2154</v>
      </c>
      <c r="C1179">
        <v>0.01</v>
      </c>
    </row>
    <row r="1180" spans="1:3" x14ac:dyDescent="0.25">
      <c r="A1180">
        <v>1179</v>
      </c>
      <c r="B1180" t="s">
        <v>2155</v>
      </c>
      <c r="C1180">
        <v>0.01</v>
      </c>
    </row>
    <row r="1181" spans="1:3" x14ac:dyDescent="0.25">
      <c r="A1181">
        <v>1180</v>
      </c>
      <c r="B1181" t="s">
        <v>2156</v>
      </c>
      <c r="C1181">
        <v>0.01</v>
      </c>
    </row>
    <row r="1182" spans="1:3" x14ac:dyDescent="0.25">
      <c r="A1182">
        <v>1181</v>
      </c>
      <c r="B1182" t="s">
        <v>2157</v>
      </c>
      <c r="C1182">
        <v>0.01</v>
      </c>
    </row>
    <row r="1183" spans="1:3" x14ac:dyDescent="0.25">
      <c r="A1183">
        <v>1182</v>
      </c>
      <c r="B1183" t="s">
        <v>2158</v>
      </c>
      <c r="C1183">
        <v>0.01</v>
      </c>
    </row>
    <row r="1184" spans="1:3" x14ac:dyDescent="0.25">
      <c r="A1184">
        <v>1183</v>
      </c>
      <c r="B1184" t="s">
        <v>2159</v>
      </c>
      <c r="C1184">
        <v>0.01</v>
      </c>
    </row>
    <row r="1185" spans="1:3" x14ac:dyDescent="0.25">
      <c r="A1185">
        <v>1184</v>
      </c>
      <c r="B1185" t="s">
        <v>2160</v>
      </c>
      <c r="C1185">
        <v>0.01</v>
      </c>
    </row>
    <row r="1186" spans="1:3" x14ac:dyDescent="0.25">
      <c r="A1186">
        <v>1185</v>
      </c>
      <c r="B1186" t="s">
        <v>2161</v>
      </c>
      <c r="C1186">
        <v>0.01</v>
      </c>
    </row>
    <row r="1187" spans="1:3" x14ac:dyDescent="0.25">
      <c r="A1187">
        <v>1186</v>
      </c>
      <c r="B1187" t="s">
        <v>2162</v>
      </c>
      <c r="C1187">
        <v>0.01</v>
      </c>
    </row>
    <row r="1188" spans="1:3" x14ac:dyDescent="0.25">
      <c r="A1188">
        <v>1187</v>
      </c>
      <c r="B1188" t="s">
        <v>2163</v>
      </c>
      <c r="C1188">
        <v>0.01</v>
      </c>
    </row>
    <row r="1189" spans="1:3" x14ac:dyDescent="0.25">
      <c r="A1189">
        <v>1188</v>
      </c>
      <c r="B1189" t="s">
        <v>2164</v>
      </c>
      <c r="C1189">
        <v>0.01</v>
      </c>
    </row>
    <row r="1190" spans="1:3" x14ac:dyDescent="0.25">
      <c r="A1190">
        <v>1189</v>
      </c>
      <c r="B1190" t="s">
        <v>2165</v>
      </c>
      <c r="C1190">
        <v>0.01</v>
      </c>
    </row>
    <row r="1191" spans="1:3" x14ac:dyDescent="0.25">
      <c r="A1191">
        <v>1190</v>
      </c>
      <c r="B1191" t="s">
        <v>2166</v>
      </c>
      <c r="C1191">
        <v>0.01</v>
      </c>
    </row>
    <row r="1192" spans="1:3" x14ac:dyDescent="0.25">
      <c r="A1192">
        <v>1191</v>
      </c>
      <c r="B1192" t="s">
        <v>2167</v>
      </c>
      <c r="C1192">
        <v>0.01</v>
      </c>
    </row>
    <row r="1193" spans="1:3" x14ac:dyDescent="0.25">
      <c r="A1193">
        <v>1192</v>
      </c>
      <c r="B1193" t="s">
        <v>2168</v>
      </c>
      <c r="C1193">
        <v>0.01</v>
      </c>
    </row>
    <row r="1194" spans="1:3" x14ac:dyDescent="0.25">
      <c r="A1194">
        <v>1193</v>
      </c>
      <c r="B1194" t="s">
        <v>2169</v>
      </c>
      <c r="C1194">
        <v>0.01</v>
      </c>
    </row>
    <row r="1195" spans="1:3" x14ac:dyDescent="0.25">
      <c r="A1195">
        <v>1194</v>
      </c>
      <c r="B1195" t="s">
        <v>2170</v>
      </c>
      <c r="C1195">
        <v>0.01</v>
      </c>
    </row>
    <row r="1196" spans="1:3" x14ac:dyDescent="0.25">
      <c r="A1196">
        <v>1195</v>
      </c>
      <c r="B1196" t="s">
        <v>2171</v>
      </c>
      <c r="C1196">
        <v>0.01</v>
      </c>
    </row>
    <row r="1197" spans="1:3" x14ac:dyDescent="0.25">
      <c r="A1197">
        <v>1196</v>
      </c>
      <c r="B1197" t="s">
        <v>2172</v>
      </c>
      <c r="C1197">
        <v>0.01</v>
      </c>
    </row>
    <row r="1198" spans="1:3" x14ac:dyDescent="0.25">
      <c r="A1198">
        <v>1197</v>
      </c>
      <c r="B1198" t="s">
        <v>2173</v>
      </c>
      <c r="C1198">
        <v>0.01</v>
      </c>
    </row>
    <row r="1199" spans="1:3" x14ac:dyDescent="0.25">
      <c r="A1199">
        <v>1198</v>
      </c>
      <c r="B1199" t="s">
        <v>2174</v>
      </c>
      <c r="C1199">
        <v>0.01</v>
      </c>
    </row>
    <row r="1200" spans="1:3" x14ac:dyDescent="0.25">
      <c r="A1200">
        <v>1199</v>
      </c>
      <c r="B1200" t="s">
        <v>2175</v>
      </c>
      <c r="C1200">
        <v>0.01</v>
      </c>
    </row>
    <row r="1201" spans="1:3" x14ac:dyDescent="0.25">
      <c r="A1201">
        <v>1200</v>
      </c>
      <c r="B1201" t="s">
        <v>2176</v>
      </c>
      <c r="C1201">
        <v>0.01</v>
      </c>
    </row>
    <row r="1202" spans="1:3" x14ac:dyDescent="0.25">
      <c r="A1202">
        <v>1201</v>
      </c>
      <c r="B1202" t="s">
        <v>2177</v>
      </c>
      <c r="C1202">
        <v>0.01</v>
      </c>
    </row>
    <row r="1203" spans="1:3" x14ac:dyDescent="0.25">
      <c r="A1203">
        <v>1202</v>
      </c>
      <c r="B1203" t="s">
        <v>2178</v>
      </c>
      <c r="C1203">
        <v>0.01</v>
      </c>
    </row>
    <row r="1204" spans="1:3" x14ac:dyDescent="0.25">
      <c r="A1204">
        <v>1203</v>
      </c>
      <c r="B1204" t="s">
        <v>2179</v>
      </c>
      <c r="C1204">
        <v>0.01</v>
      </c>
    </row>
    <row r="1205" spans="1:3" x14ac:dyDescent="0.25">
      <c r="A1205">
        <v>1204</v>
      </c>
      <c r="B1205" t="s">
        <v>2180</v>
      </c>
      <c r="C1205">
        <v>0.01</v>
      </c>
    </row>
    <row r="1206" spans="1:3" x14ac:dyDescent="0.25">
      <c r="A1206">
        <v>1205</v>
      </c>
      <c r="B1206" t="s">
        <v>2181</v>
      </c>
      <c r="C1206">
        <v>0.01</v>
      </c>
    </row>
    <row r="1207" spans="1:3" x14ac:dyDescent="0.25">
      <c r="A1207">
        <v>1206</v>
      </c>
      <c r="B1207" t="s">
        <v>2182</v>
      </c>
      <c r="C1207">
        <v>0.01</v>
      </c>
    </row>
    <row r="1208" spans="1:3" x14ac:dyDescent="0.25">
      <c r="A1208">
        <v>1207</v>
      </c>
      <c r="B1208" t="s">
        <v>2183</v>
      </c>
      <c r="C1208">
        <v>0.01</v>
      </c>
    </row>
    <row r="1209" spans="1:3" x14ac:dyDescent="0.25">
      <c r="A1209">
        <v>1208</v>
      </c>
      <c r="B1209" t="s">
        <v>2184</v>
      </c>
      <c r="C1209">
        <v>0.01</v>
      </c>
    </row>
    <row r="1210" spans="1:3" x14ac:dyDescent="0.25">
      <c r="A1210">
        <v>1209</v>
      </c>
      <c r="B1210" t="s">
        <v>2185</v>
      </c>
      <c r="C1210">
        <v>0.01</v>
      </c>
    </row>
    <row r="1211" spans="1:3" x14ac:dyDescent="0.25">
      <c r="A1211">
        <v>1210</v>
      </c>
      <c r="B1211" t="s">
        <v>2186</v>
      </c>
      <c r="C1211">
        <v>0.01</v>
      </c>
    </row>
    <row r="1212" spans="1:3" x14ac:dyDescent="0.25">
      <c r="A1212">
        <v>1211</v>
      </c>
      <c r="B1212" t="s">
        <v>2187</v>
      </c>
      <c r="C1212">
        <v>0.01</v>
      </c>
    </row>
    <row r="1213" spans="1:3" x14ac:dyDescent="0.25">
      <c r="A1213">
        <v>1212</v>
      </c>
      <c r="B1213" t="s">
        <v>2188</v>
      </c>
      <c r="C1213">
        <v>0.01</v>
      </c>
    </row>
    <row r="1214" spans="1:3" x14ac:dyDescent="0.25">
      <c r="A1214">
        <v>1213</v>
      </c>
      <c r="B1214" t="s">
        <v>2189</v>
      </c>
      <c r="C1214">
        <v>0.01</v>
      </c>
    </row>
    <row r="1215" spans="1:3" x14ac:dyDescent="0.25">
      <c r="A1215">
        <v>1214</v>
      </c>
      <c r="B1215" t="s">
        <v>2190</v>
      </c>
      <c r="C1215">
        <v>0.01</v>
      </c>
    </row>
    <row r="1216" spans="1:3" x14ac:dyDescent="0.25">
      <c r="A1216">
        <v>1215</v>
      </c>
      <c r="B1216" t="s">
        <v>2191</v>
      </c>
      <c r="C1216">
        <v>0.01</v>
      </c>
    </row>
    <row r="1217" spans="1:3" x14ac:dyDescent="0.25">
      <c r="A1217">
        <v>1216</v>
      </c>
      <c r="B1217" t="s">
        <v>2192</v>
      </c>
      <c r="C1217">
        <v>0.01</v>
      </c>
    </row>
    <row r="1218" spans="1:3" x14ac:dyDescent="0.25">
      <c r="A1218">
        <v>1217</v>
      </c>
      <c r="B1218" t="s">
        <v>2193</v>
      </c>
      <c r="C1218">
        <v>0.01</v>
      </c>
    </row>
    <row r="1219" spans="1:3" x14ac:dyDescent="0.25">
      <c r="A1219">
        <v>1218</v>
      </c>
      <c r="B1219" t="s">
        <v>2194</v>
      </c>
      <c r="C1219">
        <v>0.01</v>
      </c>
    </row>
    <row r="1220" spans="1:3" x14ac:dyDescent="0.25">
      <c r="A1220">
        <v>1219</v>
      </c>
      <c r="B1220" t="s">
        <v>2195</v>
      </c>
      <c r="C1220">
        <v>0.01</v>
      </c>
    </row>
    <row r="1221" spans="1:3" x14ac:dyDescent="0.25">
      <c r="A1221">
        <v>1220</v>
      </c>
      <c r="B1221" t="s">
        <v>2196</v>
      </c>
      <c r="C1221">
        <v>0.01</v>
      </c>
    </row>
    <row r="1222" spans="1:3" x14ac:dyDescent="0.25">
      <c r="A1222">
        <v>1221</v>
      </c>
      <c r="B1222" t="s">
        <v>2197</v>
      </c>
      <c r="C1222">
        <v>0.01</v>
      </c>
    </row>
    <row r="1223" spans="1:3" x14ac:dyDescent="0.25">
      <c r="A1223">
        <v>1222</v>
      </c>
      <c r="B1223" t="s">
        <v>2198</v>
      </c>
      <c r="C1223">
        <v>0.01</v>
      </c>
    </row>
    <row r="1224" spans="1:3" x14ac:dyDescent="0.25">
      <c r="A1224">
        <v>1223</v>
      </c>
      <c r="B1224" t="s">
        <v>2199</v>
      </c>
      <c r="C1224">
        <v>0.01</v>
      </c>
    </row>
    <row r="1225" spans="1:3" x14ac:dyDescent="0.25">
      <c r="A1225">
        <v>1224</v>
      </c>
      <c r="B1225" t="s">
        <v>2200</v>
      </c>
      <c r="C1225">
        <v>0.01</v>
      </c>
    </row>
    <row r="1226" spans="1:3" x14ac:dyDescent="0.25">
      <c r="A1226">
        <v>1225</v>
      </c>
      <c r="B1226" t="s">
        <v>2201</v>
      </c>
      <c r="C1226">
        <v>0.01</v>
      </c>
    </row>
    <row r="1227" spans="1:3" x14ac:dyDescent="0.25">
      <c r="A1227">
        <v>1226</v>
      </c>
      <c r="B1227" t="s">
        <v>2202</v>
      </c>
      <c r="C1227">
        <v>0.01</v>
      </c>
    </row>
    <row r="1228" spans="1:3" x14ac:dyDescent="0.25">
      <c r="A1228">
        <v>1227</v>
      </c>
      <c r="B1228" t="s">
        <v>2203</v>
      </c>
      <c r="C1228">
        <v>0.01</v>
      </c>
    </row>
    <row r="1229" spans="1:3" x14ac:dyDescent="0.25">
      <c r="A1229">
        <v>1228</v>
      </c>
      <c r="B1229" t="s">
        <v>2204</v>
      </c>
      <c r="C1229">
        <v>0.01</v>
      </c>
    </row>
    <row r="1230" spans="1:3" x14ac:dyDescent="0.25">
      <c r="A1230">
        <v>1229</v>
      </c>
      <c r="B1230" t="s">
        <v>2205</v>
      </c>
      <c r="C1230">
        <v>0.01</v>
      </c>
    </row>
    <row r="1231" spans="1:3" x14ac:dyDescent="0.25">
      <c r="A1231">
        <v>1230</v>
      </c>
      <c r="B1231" t="s">
        <v>2206</v>
      </c>
      <c r="C1231">
        <v>0.01</v>
      </c>
    </row>
    <row r="1232" spans="1:3" x14ac:dyDescent="0.25">
      <c r="A1232">
        <v>1231</v>
      </c>
      <c r="B1232" t="s">
        <v>2207</v>
      </c>
      <c r="C1232">
        <v>0.01</v>
      </c>
    </row>
    <row r="1233" spans="1:3" x14ac:dyDescent="0.25">
      <c r="A1233">
        <v>1232</v>
      </c>
      <c r="B1233" t="s">
        <v>2208</v>
      </c>
      <c r="C1233">
        <v>8.9999999999999993E-3</v>
      </c>
    </row>
    <row r="1234" spans="1:3" x14ac:dyDescent="0.25">
      <c r="A1234">
        <v>1233</v>
      </c>
      <c r="B1234" t="s">
        <v>2209</v>
      </c>
      <c r="C1234">
        <v>8.9999999999999993E-3</v>
      </c>
    </row>
    <row r="1235" spans="1:3" x14ac:dyDescent="0.25">
      <c r="A1235">
        <v>1234</v>
      </c>
      <c r="B1235" t="s">
        <v>2210</v>
      </c>
      <c r="C1235">
        <v>8.9999999999999993E-3</v>
      </c>
    </row>
    <row r="1236" spans="1:3" x14ac:dyDescent="0.25">
      <c r="A1236">
        <v>1235</v>
      </c>
      <c r="B1236" t="s">
        <v>2211</v>
      </c>
      <c r="C1236">
        <v>8.9999999999999993E-3</v>
      </c>
    </row>
    <row r="1237" spans="1:3" x14ac:dyDescent="0.25">
      <c r="A1237">
        <v>1236</v>
      </c>
      <c r="B1237" t="s">
        <v>2212</v>
      </c>
      <c r="C1237">
        <v>8.9999999999999993E-3</v>
      </c>
    </row>
    <row r="1238" spans="1:3" x14ac:dyDescent="0.25">
      <c r="A1238">
        <v>1237</v>
      </c>
      <c r="B1238" t="s">
        <v>2213</v>
      </c>
      <c r="C1238">
        <v>8.9999999999999993E-3</v>
      </c>
    </row>
    <row r="1239" spans="1:3" x14ac:dyDescent="0.25">
      <c r="A1239">
        <v>1238</v>
      </c>
      <c r="B1239" t="s">
        <v>2214</v>
      </c>
      <c r="C1239">
        <v>8.9999999999999993E-3</v>
      </c>
    </row>
    <row r="1240" spans="1:3" x14ac:dyDescent="0.25">
      <c r="A1240">
        <v>1239</v>
      </c>
      <c r="B1240" t="s">
        <v>2215</v>
      </c>
      <c r="C1240">
        <v>8.9999999999999993E-3</v>
      </c>
    </row>
    <row r="1241" spans="1:3" x14ac:dyDescent="0.25">
      <c r="A1241">
        <v>1240</v>
      </c>
      <c r="B1241" t="s">
        <v>2216</v>
      </c>
      <c r="C1241">
        <v>8.9999999999999993E-3</v>
      </c>
    </row>
    <row r="1242" spans="1:3" x14ac:dyDescent="0.25">
      <c r="A1242">
        <v>1241</v>
      </c>
      <c r="B1242" t="s">
        <v>2217</v>
      </c>
      <c r="C1242">
        <v>8.9999999999999993E-3</v>
      </c>
    </row>
    <row r="1243" spans="1:3" x14ac:dyDescent="0.25">
      <c r="A1243">
        <v>1242</v>
      </c>
      <c r="B1243" t="s">
        <v>2218</v>
      </c>
      <c r="C1243">
        <v>8.9999999999999993E-3</v>
      </c>
    </row>
    <row r="1244" spans="1:3" x14ac:dyDescent="0.25">
      <c r="A1244">
        <v>1243</v>
      </c>
      <c r="B1244" t="s">
        <v>2219</v>
      </c>
      <c r="C1244">
        <v>8.9999999999999993E-3</v>
      </c>
    </row>
    <row r="1245" spans="1:3" x14ac:dyDescent="0.25">
      <c r="A1245">
        <v>1244</v>
      </c>
      <c r="B1245" t="s">
        <v>2220</v>
      </c>
      <c r="C1245">
        <v>8.9999999999999993E-3</v>
      </c>
    </row>
    <row r="1246" spans="1:3" x14ac:dyDescent="0.25">
      <c r="A1246">
        <v>1245</v>
      </c>
      <c r="B1246" t="s">
        <v>2221</v>
      </c>
      <c r="C1246">
        <v>8.9999999999999993E-3</v>
      </c>
    </row>
    <row r="1247" spans="1:3" x14ac:dyDescent="0.25">
      <c r="A1247">
        <v>1246</v>
      </c>
      <c r="B1247" t="s">
        <v>2222</v>
      </c>
      <c r="C1247">
        <v>8.9999999999999993E-3</v>
      </c>
    </row>
    <row r="1248" spans="1:3" x14ac:dyDescent="0.25">
      <c r="A1248">
        <v>1247</v>
      </c>
      <c r="B1248" t="s">
        <v>2223</v>
      </c>
      <c r="C1248">
        <v>8.9999999999999993E-3</v>
      </c>
    </row>
    <row r="1249" spans="1:3" x14ac:dyDescent="0.25">
      <c r="A1249">
        <v>1248</v>
      </c>
      <c r="B1249" t="s">
        <v>2224</v>
      </c>
      <c r="C1249">
        <v>8.9999999999999993E-3</v>
      </c>
    </row>
    <row r="1250" spans="1:3" x14ac:dyDescent="0.25">
      <c r="A1250">
        <v>1249</v>
      </c>
      <c r="B1250" t="s">
        <v>2225</v>
      </c>
      <c r="C1250">
        <v>8.9999999999999993E-3</v>
      </c>
    </row>
    <row r="1251" spans="1:3" x14ac:dyDescent="0.25">
      <c r="A1251">
        <v>1250</v>
      </c>
      <c r="B1251" t="s">
        <v>2226</v>
      </c>
      <c r="C1251">
        <v>8.9999999999999993E-3</v>
      </c>
    </row>
    <row r="1252" spans="1:3" x14ac:dyDescent="0.25">
      <c r="A1252">
        <v>1251</v>
      </c>
      <c r="B1252" t="s">
        <v>2227</v>
      </c>
      <c r="C1252">
        <v>8.9999999999999993E-3</v>
      </c>
    </row>
    <row r="1253" spans="1:3" x14ac:dyDescent="0.25">
      <c r="A1253">
        <v>1252</v>
      </c>
      <c r="B1253" t="s">
        <v>2228</v>
      </c>
      <c r="C1253">
        <v>8.9999999999999993E-3</v>
      </c>
    </row>
    <row r="1254" spans="1:3" x14ac:dyDescent="0.25">
      <c r="A1254">
        <v>1253</v>
      </c>
      <c r="B1254" t="s">
        <v>2229</v>
      </c>
      <c r="C1254">
        <v>8.9999999999999993E-3</v>
      </c>
    </row>
    <row r="1255" spans="1:3" x14ac:dyDescent="0.25">
      <c r="A1255">
        <v>1254</v>
      </c>
      <c r="B1255" t="s">
        <v>2230</v>
      </c>
      <c r="C1255">
        <v>8.9999999999999993E-3</v>
      </c>
    </row>
    <row r="1256" spans="1:3" x14ac:dyDescent="0.25">
      <c r="A1256">
        <v>1255</v>
      </c>
      <c r="B1256" t="s">
        <v>2231</v>
      </c>
      <c r="C1256">
        <v>8.9999999999999993E-3</v>
      </c>
    </row>
    <row r="1257" spans="1:3" x14ac:dyDescent="0.25">
      <c r="A1257">
        <v>1256</v>
      </c>
      <c r="B1257" t="s">
        <v>2232</v>
      </c>
      <c r="C1257">
        <v>8.9999999999999993E-3</v>
      </c>
    </row>
    <row r="1258" spans="1:3" x14ac:dyDescent="0.25">
      <c r="A1258">
        <v>1257</v>
      </c>
      <c r="B1258" t="s">
        <v>2233</v>
      </c>
      <c r="C1258">
        <v>8.9999999999999993E-3</v>
      </c>
    </row>
    <row r="1259" spans="1:3" x14ac:dyDescent="0.25">
      <c r="A1259">
        <v>1258</v>
      </c>
      <c r="B1259" t="s">
        <v>2234</v>
      </c>
      <c r="C1259">
        <v>8.9999999999999993E-3</v>
      </c>
    </row>
    <row r="1260" spans="1:3" x14ac:dyDescent="0.25">
      <c r="A1260">
        <v>1259</v>
      </c>
      <c r="B1260" t="s">
        <v>2235</v>
      </c>
      <c r="C1260">
        <v>8.9999999999999993E-3</v>
      </c>
    </row>
    <row r="1261" spans="1:3" x14ac:dyDescent="0.25">
      <c r="A1261">
        <v>1260</v>
      </c>
      <c r="B1261" t="s">
        <v>2236</v>
      </c>
      <c r="C1261">
        <v>8.9999999999999993E-3</v>
      </c>
    </row>
    <row r="1262" spans="1:3" x14ac:dyDescent="0.25">
      <c r="A1262">
        <v>1261</v>
      </c>
      <c r="B1262" t="s">
        <v>2237</v>
      </c>
      <c r="C1262">
        <v>8.9999999999999993E-3</v>
      </c>
    </row>
    <row r="1263" spans="1:3" x14ac:dyDescent="0.25">
      <c r="A1263">
        <v>1262</v>
      </c>
      <c r="B1263" t="s">
        <v>2238</v>
      </c>
      <c r="C1263">
        <v>8.9999999999999993E-3</v>
      </c>
    </row>
    <row r="1264" spans="1:3" x14ac:dyDescent="0.25">
      <c r="A1264">
        <v>1263</v>
      </c>
      <c r="B1264" t="s">
        <v>2239</v>
      </c>
      <c r="C1264">
        <v>8.9999999999999993E-3</v>
      </c>
    </row>
    <row r="1265" spans="1:3" x14ac:dyDescent="0.25">
      <c r="A1265">
        <v>1264</v>
      </c>
      <c r="B1265" t="s">
        <v>2240</v>
      </c>
      <c r="C1265">
        <v>8.9999999999999993E-3</v>
      </c>
    </row>
    <row r="1266" spans="1:3" x14ac:dyDescent="0.25">
      <c r="A1266">
        <v>1265</v>
      </c>
      <c r="B1266" t="s">
        <v>2241</v>
      </c>
      <c r="C1266">
        <v>8.9999999999999993E-3</v>
      </c>
    </row>
    <row r="1267" spans="1:3" x14ac:dyDescent="0.25">
      <c r="A1267">
        <v>1266</v>
      </c>
      <c r="B1267" t="s">
        <v>2242</v>
      </c>
      <c r="C1267">
        <v>8.9999999999999993E-3</v>
      </c>
    </row>
    <row r="1268" spans="1:3" x14ac:dyDescent="0.25">
      <c r="A1268">
        <v>1267</v>
      </c>
      <c r="B1268" t="s">
        <v>2243</v>
      </c>
      <c r="C1268">
        <v>8.9999999999999993E-3</v>
      </c>
    </row>
    <row r="1269" spans="1:3" x14ac:dyDescent="0.25">
      <c r="A1269">
        <v>1268</v>
      </c>
      <c r="B1269" t="s">
        <v>2244</v>
      </c>
      <c r="C1269">
        <v>8.9999999999999993E-3</v>
      </c>
    </row>
    <row r="1270" spans="1:3" x14ac:dyDescent="0.25">
      <c r="A1270">
        <v>1269</v>
      </c>
      <c r="B1270" t="s">
        <v>2245</v>
      </c>
      <c r="C1270">
        <v>8.9999999999999993E-3</v>
      </c>
    </row>
    <row r="1271" spans="1:3" x14ac:dyDescent="0.25">
      <c r="A1271">
        <v>1270</v>
      </c>
      <c r="B1271" t="s">
        <v>2246</v>
      </c>
      <c r="C1271">
        <v>8.9999999999999993E-3</v>
      </c>
    </row>
    <row r="1272" spans="1:3" x14ac:dyDescent="0.25">
      <c r="A1272">
        <v>1271</v>
      </c>
      <c r="B1272" t="s">
        <v>2247</v>
      </c>
      <c r="C1272">
        <v>8.9999999999999993E-3</v>
      </c>
    </row>
    <row r="1273" spans="1:3" x14ac:dyDescent="0.25">
      <c r="A1273">
        <v>1272</v>
      </c>
      <c r="B1273" t="s">
        <v>2248</v>
      </c>
      <c r="C1273">
        <v>8.9999999999999993E-3</v>
      </c>
    </row>
    <row r="1274" spans="1:3" x14ac:dyDescent="0.25">
      <c r="A1274">
        <v>1273</v>
      </c>
      <c r="B1274" t="s">
        <v>2249</v>
      </c>
      <c r="C1274">
        <v>8.9999999999999993E-3</v>
      </c>
    </row>
    <row r="1275" spans="1:3" x14ac:dyDescent="0.25">
      <c r="A1275">
        <v>1274</v>
      </c>
      <c r="B1275" t="s">
        <v>2250</v>
      </c>
      <c r="C1275">
        <v>8.9999999999999993E-3</v>
      </c>
    </row>
    <row r="1276" spans="1:3" x14ac:dyDescent="0.25">
      <c r="A1276">
        <v>1275</v>
      </c>
      <c r="B1276" t="s">
        <v>2251</v>
      </c>
      <c r="C1276">
        <v>8.9999999999999993E-3</v>
      </c>
    </row>
    <row r="1277" spans="1:3" x14ac:dyDescent="0.25">
      <c r="A1277">
        <v>1276</v>
      </c>
      <c r="B1277" t="s">
        <v>2252</v>
      </c>
      <c r="C1277">
        <v>8.9999999999999993E-3</v>
      </c>
    </row>
    <row r="1278" spans="1:3" x14ac:dyDescent="0.25">
      <c r="A1278">
        <v>1277</v>
      </c>
      <c r="B1278" t="s">
        <v>2253</v>
      </c>
      <c r="C1278">
        <v>8.9999999999999993E-3</v>
      </c>
    </row>
    <row r="1279" spans="1:3" x14ac:dyDescent="0.25">
      <c r="A1279">
        <v>1278</v>
      </c>
      <c r="B1279" t="s">
        <v>2254</v>
      </c>
      <c r="C1279">
        <v>8.9999999999999993E-3</v>
      </c>
    </row>
    <row r="1280" spans="1:3" x14ac:dyDescent="0.25">
      <c r="A1280">
        <v>1279</v>
      </c>
      <c r="B1280" t="s">
        <v>2255</v>
      </c>
      <c r="C1280">
        <v>8.9999999999999993E-3</v>
      </c>
    </row>
    <row r="1281" spans="1:3" x14ac:dyDescent="0.25">
      <c r="A1281">
        <v>1280</v>
      </c>
      <c r="B1281" t="s">
        <v>2256</v>
      </c>
      <c r="C1281">
        <v>8.9999999999999993E-3</v>
      </c>
    </row>
    <row r="1282" spans="1:3" x14ac:dyDescent="0.25">
      <c r="A1282">
        <v>1281</v>
      </c>
      <c r="B1282" t="s">
        <v>2257</v>
      </c>
      <c r="C1282">
        <v>8.9999999999999993E-3</v>
      </c>
    </row>
    <row r="1283" spans="1:3" x14ac:dyDescent="0.25">
      <c r="A1283">
        <v>1282</v>
      </c>
      <c r="B1283" t="s">
        <v>2258</v>
      </c>
      <c r="C1283">
        <v>8.9999999999999993E-3</v>
      </c>
    </row>
    <row r="1284" spans="1:3" x14ac:dyDescent="0.25">
      <c r="A1284">
        <v>1283</v>
      </c>
      <c r="B1284" t="s">
        <v>2259</v>
      </c>
      <c r="C1284">
        <v>8.0000000000000002E-3</v>
      </c>
    </row>
    <row r="1285" spans="1:3" x14ac:dyDescent="0.25">
      <c r="A1285">
        <v>1284</v>
      </c>
      <c r="B1285" t="s">
        <v>2260</v>
      </c>
      <c r="C1285">
        <v>8.0000000000000002E-3</v>
      </c>
    </row>
    <row r="1286" spans="1:3" x14ac:dyDescent="0.25">
      <c r="A1286">
        <v>1285</v>
      </c>
      <c r="B1286" t="s">
        <v>2261</v>
      </c>
      <c r="C1286">
        <v>8.0000000000000002E-3</v>
      </c>
    </row>
    <row r="1287" spans="1:3" x14ac:dyDescent="0.25">
      <c r="A1287">
        <v>1286</v>
      </c>
      <c r="B1287" t="s">
        <v>2262</v>
      </c>
      <c r="C1287">
        <v>8.0000000000000002E-3</v>
      </c>
    </row>
    <row r="1288" spans="1:3" x14ac:dyDescent="0.25">
      <c r="A1288">
        <v>1287</v>
      </c>
      <c r="B1288" t="s">
        <v>2263</v>
      </c>
      <c r="C1288">
        <v>8.0000000000000002E-3</v>
      </c>
    </row>
    <row r="1289" spans="1:3" x14ac:dyDescent="0.25">
      <c r="A1289">
        <v>1288</v>
      </c>
      <c r="B1289" t="s">
        <v>2264</v>
      </c>
      <c r="C1289">
        <v>8.0000000000000002E-3</v>
      </c>
    </row>
    <row r="1290" spans="1:3" x14ac:dyDescent="0.25">
      <c r="A1290">
        <v>1289</v>
      </c>
      <c r="B1290" t="s">
        <v>2265</v>
      </c>
      <c r="C1290">
        <v>8.0000000000000002E-3</v>
      </c>
    </row>
    <row r="1291" spans="1:3" x14ac:dyDescent="0.25">
      <c r="A1291">
        <v>1290</v>
      </c>
      <c r="B1291" t="s">
        <v>2266</v>
      </c>
      <c r="C1291">
        <v>8.0000000000000002E-3</v>
      </c>
    </row>
    <row r="1292" spans="1:3" x14ac:dyDescent="0.25">
      <c r="A1292">
        <v>1291</v>
      </c>
      <c r="B1292" t="s">
        <v>2267</v>
      </c>
      <c r="C1292">
        <v>8.0000000000000002E-3</v>
      </c>
    </row>
    <row r="1293" spans="1:3" x14ac:dyDescent="0.25">
      <c r="A1293">
        <v>1292</v>
      </c>
      <c r="B1293" t="s">
        <v>2268</v>
      </c>
      <c r="C1293">
        <v>8.0000000000000002E-3</v>
      </c>
    </row>
    <row r="1294" spans="1:3" x14ac:dyDescent="0.25">
      <c r="A1294">
        <v>1293</v>
      </c>
      <c r="B1294" t="s">
        <v>2269</v>
      </c>
      <c r="C1294">
        <v>8.0000000000000002E-3</v>
      </c>
    </row>
    <row r="1295" spans="1:3" x14ac:dyDescent="0.25">
      <c r="A1295">
        <v>1294</v>
      </c>
      <c r="B1295" t="s">
        <v>2270</v>
      </c>
      <c r="C1295">
        <v>8.0000000000000002E-3</v>
      </c>
    </row>
    <row r="1296" spans="1:3" x14ac:dyDescent="0.25">
      <c r="A1296">
        <v>1295</v>
      </c>
      <c r="B1296" t="s">
        <v>2271</v>
      </c>
      <c r="C1296">
        <v>8.0000000000000002E-3</v>
      </c>
    </row>
    <row r="1297" spans="1:3" x14ac:dyDescent="0.25">
      <c r="A1297">
        <v>1296</v>
      </c>
      <c r="B1297" t="s">
        <v>2272</v>
      </c>
      <c r="C1297">
        <v>8.0000000000000002E-3</v>
      </c>
    </row>
    <row r="1298" spans="1:3" x14ac:dyDescent="0.25">
      <c r="A1298">
        <v>1297</v>
      </c>
      <c r="B1298" t="s">
        <v>2273</v>
      </c>
      <c r="C1298">
        <v>8.0000000000000002E-3</v>
      </c>
    </row>
    <row r="1299" spans="1:3" x14ac:dyDescent="0.25">
      <c r="A1299">
        <v>1298</v>
      </c>
      <c r="B1299" t="s">
        <v>2274</v>
      </c>
      <c r="C1299">
        <v>8.0000000000000002E-3</v>
      </c>
    </row>
    <row r="1300" spans="1:3" x14ac:dyDescent="0.25">
      <c r="A1300">
        <v>1299</v>
      </c>
      <c r="B1300" t="s">
        <v>2275</v>
      </c>
      <c r="C1300">
        <v>8.0000000000000002E-3</v>
      </c>
    </row>
    <row r="1301" spans="1:3" x14ac:dyDescent="0.25">
      <c r="A1301">
        <v>1300</v>
      </c>
      <c r="B1301" t="s">
        <v>2276</v>
      </c>
      <c r="C1301">
        <v>8.0000000000000002E-3</v>
      </c>
    </row>
    <row r="1302" spans="1:3" x14ac:dyDescent="0.25">
      <c r="A1302">
        <v>1301</v>
      </c>
      <c r="B1302" t="s">
        <v>2277</v>
      </c>
      <c r="C1302">
        <v>8.0000000000000002E-3</v>
      </c>
    </row>
    <row r="1303" spans="1:3" x14ac:dyDescent="0.25">
      <c r="A1303">
        <v>1302</v>
      </c>
      <c r="B1303" t="s">
        <v>2278</v>
      </c>
      <c r="C1303">
        <v>8.0000000000000002E-3</v>
      </c>
    </row>
    <row r="1304" spans="1:3" x14ac:dyDescent="0.25">
      <c r="A1304">
        <v>1303</v>
      </c>
      <c r="B1304" t="s">
        <v>2279</v>
      </c>
      <c r="C1304">
        <v>8.0000000000000002E-3</v>
      </c>
    </row>
    <row r="1305" spans="1:3" x14ac:dyDescent="0.25">
      <c r="A1305">
        <v>1304</v>
      </c>
      <c r="B1305" t="s">
        <v>2280</v>
      </c>
      <c r="C1305">
        <v>8.0000000000000002E-3</v>
      </c>
    </row>
    <row r="1306" spans="1:3" x14ac:dyDescent="0.25">
      <c r="A1306">
        <v>1305</v>
      </c>
      <c r="B1306" t="s">
        <v>2281</v>
      </c>
      <c r="C1306">
        <v>8.0000000000000002E-3</v>
      </c>
    </row>
    <row r="1307" spans="1:3" x14ac:dyDescent="0.25">
      <c r="A1307">
        <v>1306</v>
      </c>
      <c r="B1307" t="s">
        <v>2282</v>
      </c>
      <c r="C1307">
        <v>8.0000000000000002E-3</v>
      </c>
    </row>
    <row r="1308" spans="1:3" x14ac:dyDescent="0.25">
      <c r="A1308">
        <v>1307</v>
      </c>
      <c r="B1308" t="s">
        <v>2283</v>
      </c>
      <c r="C1308">
        <v>8.0000000000000002E-3</v>
      </c>
    </row>
    <row r="1309" spans="1:3" x14ac:dyDescent="0.25">
      <c r="A1309">
        <v>1308</v>
      </c>
      <c r="B1309" t="s">
        <v>2284</v>
      </c>
      <c r="C1309">
        <v>8.0000000000000002E-3</v>
      </c>
    </row>
    <row r="1310" spans="1:3" x14ac:dyDescent="0.25">
      <c r="A1310">
        <v>1309</v>
      </c>
      <c r="B1310" t="s">
        <v>2285</v>
      </c>
      <c r="C1310">
        <v>8.0000000000000002E-3</v>
      </c>
    </row>
    <row r="1311" spans="1:3" x14ac:dyDescent="0.25">
      <c r="A1311">
        <v>1310</v>
      </c>
      <c r="B1311" t="s">
        <v>2286</v>
      </c>
      <c r="C1311">
        <v>8.0000000000000002E-3</v>
      </c>
    </row>
    <row r="1312" spans="1:3" x14ac:dyDescent="0.25">
      <c r="A1312">
        <v>1311</v>
      </c>
      <c r="B1312" t="s">
        <v>2287</v>
      </c>
      <c r="C1312">
        <v>8.0000000000000002E-3</v>
      </c>
    </row>
    <row r="1313" spans="1:3" x14ac:dyDescent="0.25">
      <c r="A1313">
        <v>1312</v>
      </c>
      <c r="B1313" t="s">
        <v>2288</v>
      </c>
      <c r="C1313">
        <v>8.0000000000000002E-3</v>
      </c>
    </row>
    <row r="1314" spans="1:3" x14ac:dyDescent="0.25">
      <c r="A1314">
        <v>1313</v>
      </c>
      <c r="B1314" t="s">
        <v>2289</v>
      </c>
      <c r="C1314">
        <v>8.0000000000000002E-3</v>
      </c>
    </row>
    <row r="1315" spans="1:3" x14ac:dyDescent="0.25">
      <c r="A1315">
        <v>1314</v>
      </c>
      <c r="B1315" t="s">
        <v>2290</v>
      </c>
      <c r="C1315">
        <v>8.0000000000000002E-3</v>
      </c>
    </row>
    <row r="1316" spans="1:3" x14ac:dyDescent="0.25">
      <c r="A1316">
        <v>1315</v>
      </c>
      <c r="B1316" t="s">
        <v>2291</v>
      </c>
      <c r="C1316">
        <v>8.0000000000000002E-3</v>
      </c>
    </row>
    <row r="1317" spans="1:3" x14ac:dyDescent="0.25">
      <c r="A1317">
        <v>1316</v>
      </c>
      <c r="B1317" t="s">
        <v>2292</v>
      </c>
      <c r="C1317">
        <v>8.0000000000000002E-3</v>
      </c>
    </row>
    <row r="1318" spans="1:3" x14ac:dyDescent="0.25">
      <c r="A1318">
        <v>1317</v>
      </c>
      <c r="B1318" t="s">
        <v>2293</v>
      </c>
      <c r="C1318">
        <v>8.0000000000000002E-3</v>
      </c>
    </row>
    <row r="1319" spans="1:3" x14ac:dyDescent="0.25">
      <c r="A1319">
        <v>1318</v>
      </c>
      <c r="B1319" t="s">
        <v>2294</v>
      </c>
      <c r="C1319">
        <v>8.0000000000000002E-3</v>
      </c>
    </row>
    <row r="1320" spans="1:3" x14ac:dyDescent="0.25">
      <c r="A1320">
        <v>1319</v>
      </c>
      <c r="B1320" t="s">
        <v>2295</v>
      </c>
      <c r="C1320">
        <v>8.0000000000000002E-3</v>
      </c>
    </row>
    <row r="1321" spans="1:3" x14ac:dyDescent="0.25">
      <c r="A1321">
        <v>1320</v>
      </c>
      <c r="B1321" t="s">
        <v>2296</v>
      </c>
      <c r="C1321">
        <v>8.0000000000000002E-3</v>
      </c>
    </row>
    <row r="1322" spans="1:3" x14ac:dyDescent="0.25">
      <c r="A1322">
        <v>1321</v>
      </c>
      <c r="B1322" t="s">
        <v>2297</v>
      </c>
      <c r="C1322">
        <v>8.0000000000000002E-3</v>
      </c>
    </row>
    <row r="1323" spans="1:3" x14ac:dyDescent="0.25">
      <c r="A1323">
        <v>1322</v>
      </c>
      <c r="B1323" t="s">
        <v>2298</v>
      </c>
      <c r="C1323">
        <v>8.0000000000000002E-3</v>
      </c>
    </row>
    <row r="1324" spans="1:3" x14ac:dyDescent="0.25">
      <c r="A1324">
        <v>1323</v>
      </c>
      <c r="B1324" t="s">
        <v>2299</v>
      </c>
      <c r="C1324">
        <v>8.0000000000000002E-3</v>
      </c>
    </row>
    <row r="1325" spans="1:3" x14ac:dyDescent="0.25">
      <c r="A1325">
        <v>1324</v>
      </c>
      <c r="B1325" t="s">
        <v>2300</v>
      </c>
      <c r="C1325">
        <v>8.0000000000000002E-3</v>
      </c>
    </row>
    <row r="1326" spans="1:3" x14ac:dyDescent="0.25">
      <c r="A1326">
        <v>1325</v>
      </c>
      <c r="B1326" t="s">
        <v>2301</v>
      </c>
      <c r="C1326">
        <v>8.0000000000000002E-3</v>
      </c>
    </row>
    <row r="1327" spans="1:3" x14ac:dyDescent="0.25">
      <c r="A1327">
        <v>1326</v>
      </c>
      <c r="B1327" t="s">
        <v>2302</v>
      </c>
      <c r="C1327">
        <v>8.0000000000000002E-3</v>
      </c>
    </row>
    <row r="1328" spans="1:3" x14ac:dyDescent="0.25">
      <c r="A1328">
        <v>1327</v>
      </c>
      <c r="B1328" t="s">
        <v>2303</v>
      </c>
      <c r="C1328">
        <v>8.0000000000000002E-3</v>
      </c>
    </row>
    <row r="1329" spans="1:3" x14ac:dyDescent="0.25">
      <c r="A1329">
        <v>1328</v>
      </c>
      <c r="B1329" t="s">
        <v>2304</v>
      </c>
      <c r="C1329">
        <v>8.0000000000000002E-3</v>
      </c>
    </row>
    <row r="1330" spans="1:3" x14ac:dyDescent="0.25">
      <c r="A1330">
        <v>1329</v>
      </c>
      <c r="B1330" t="s">
        <v>2305</v>
      </c>
      <c r="C1330">
        <v>8.0000000000000002E-3</v>
      </c>
    </row>
    <row r="1331" spans="1:3" x14ac:dyDescent="0.25">
      <c r="A1331">
        <v>1330</v>
      </c>
      <c r="B1331" t="s">
        <v>2306</v>
      </c>
      <c r="C1331">
        <v>8.0000000000000002E-3</v>
      </c>
    </row>
    <row r="1332" spans="1:3" x14ac:dyDescent="0.25">
      <c r="A1332">
        <v>1331</v>
      </c>
      <c r="B1332" t="s">
        <v>2307</v>
      </c>
      <c r="C1332">
        <v>8.0000000000000002E-3</v>
      </c>
    </row>
    <row r="1333" spans="1:3" x14ac:dyDescent="0.25">
      <c r="A1333">
        <v>1332</v>
      </c>
      <c r="B1333" t="s">
        <v>2308</v>
      </c>
      <c r="C1333">
        <v>8.0000000000000002E-3</v>
      </c>
    </row>
    <row r="1334" spans="1:3" x14ac:dyDescent="0.25">
      <c r="A1334">
        <v>1333</v>
      </c>
      <c r="B1334" t="s">
        <v>2309</v>
      </c>
      <c r="C1334">
        <v>8.0000000000000002E-3</v>
      </c>
    </row>
    <row r="1335" spans="1:3" x14ac:dyDescent="0.25">
      <c r="A1335">
        <v>1334</v>
      </c>
      <c r="B1335" t="s">
        <v>2310</v>
      </c>
      <c r="C1335">
        <v>8.0000000000000002E-3</v>
      </c>
    </row>
    <row r="1336" spans="1:3" x14ac:dyDescent="0.25">
      <c r="A1336">
        <v>1335</v>
      </c>
      <c r="B1336" t="s">
        <v>2311</v>
      </c>
      <c r="C1336">
        <v>8.0000000000000002E-3</v>
      </c>
    </row>
    <row r="1337" spans="1:3" x14ac:dyDescent="0.25">
      <c r="A1337">
        <v>1336</v>
      </c>
      <c r="B1337" t="s">
        <v>2312</v>
      </c>
      <c r="C1337">
        <v>8.0000000000000002E-3</v>
      </c>
    </row>
    <row r="1338" spans="1:3" x14ac:dyDescent="0.25">
      <c r="A1338">
        <v>1337</v>
      </c>
      <c r="B1338" t="s">
        <v>2313</v>
      </c>
      <c r="C1338">
        <v>8.0000000000000002E-3</v>
      </c>
    </row>
    <row r="1339" spans="1:3" x14ac:dyDescent="0.25">
      <c r="A1339">
        <v>1338</v>
      </c>
      <c r="B1339" t="s">
        <v>2314</v>
      </c>
      <c r="C1339">
        <v>8.0000000000000002E-3</v>
      </c>
    </row>
    <row r="1340" spans="1:3" x14ac:dyDescent="0.25">
      <c r="A1340">
        <v>1339</v>
      </c>
      <c r="B1340" t="s">
        <v>2315</v>
      </c>
      <c r="C1340">
        <v>8.0000000000000002E-3</v>
      </c>
    </row>
    <row r="1341" spans="1:3" x14ac:dyDescent="0.25">
      <c r="A1341">
        <v>1340</v>
      </c>
      <c r="B1341" t="s">
        <v>2316</v>
      </c>
      <c r="C1341">
        <v>8.0000000000000002E-3</v>
      </c>
    </row>
    <row r="1342" spans="1:3" x14ac:dyDescent="0.25">
      <c r="A1342">
        <v>1341</v>
      </c>
      <c r="B1342" t="s">
        <v>2317</v>
      </c>
      <c r="C1342">
        <v>8.0000000000000002E-3</v>
      </c>
    </row>
    <row r="1343" spans="1:3" x14ac:dyDescent="0.25">
      <c r="A1343">
        <v>1342</v>
      </c>
      <c r="B1343" t="s">
        <v>2318</v>
      </c>
      <c r="C1343">
        <v>8.0000000000000002E-3</v>
      </c>
    </row>
    <row r="1344" spans="1:3" x14ac:dyDescent="0.25">
      <c r="A1344">
        <v>1343</v>
      </c>
      <c r="B1344" t="s">
        <v>2319</v>
      </c>
      <c r="C1344">
        <v>8.0000000000000002E-3</v>
      </c>
    </row>
    <row r="1345" spans="1:3" x14ac:dyDescent="0.25">
      <c r="A1345">
        <v>1344</v>
      </c>
      <c r="B1345" t="s">
        <v>2320</v>
      </c>
      <c r="C1345">
        <v>8.0000000000000002E-3</v>
      </c>
    </row>
    <row r="1346" spans="1:3" x14ac:dyDescent="0.25">
      <c r="A1346">
        <v>1345</v>
      </c>
      <c r="B1346" t="s">
        <v>2321</v>
      </c>
      <c r="C1346">
        <v>8.0000000000000002E-3</v>
      </c>
    </row>
    <row r="1347" spans="1:3" x14ac:dyDescent="0.25">
      <c r="A1347">
        <v>1346</v>
      </c>
      <c r="B1347" t="s">
        <v>2322</v>
      </c>
      <c r="C1347">
        <v>8.0000000000000002E-3</v>
      </c>
    </row>
    <row r="1348" spans="1:3" x14ac:dyDescent="0.25">
      <c r="A1348">
        <v>1347</v>
      </c>
      <c r="B1348" t="s">
        <v>2323</v>
      </c>
      <c r="C1348">
        <v>8.0000000000000002E-3</v>
      </c>
    </row>
    <row r="1349" spans="1:3" x14ac:dyDescent="0.25">
      <c r="A1349">
        <v>1348</v>
      </c>
      <c r="B1349" t="s">
        <v>2324</v>
      </c>
      <c r="C1349">
        <v>8.0000000000000002E-3</v>
      </c>
    </row>
    <row r="1350" spans="1:3" x14ac:dyDescent="0.25">
      <c r="A1350">
        <v>1349</v>
      </c>
      <c r="B1350" t="s">
        <v>2325</v>
      </c>
      <c r="C1350">
        <v>8.0000000000000002E-3</v>
      </c>
    </row>
    <row r="1351" spans="1:3" x14ac:dyDescent="0.25">
      <c r="A1351">
        <v>1350</v>
      </c>
      <c r="B1351" t="s">
        <v>2326</v>
      </c>
      <c r="C1351">
        <v>8.0000000000000002E-3</v>
      </c>
    </row>
    <row r="1352" spans="1:3" x14ac:dyDescent="0.25">
      <c r="A1352">
        <v>1351</v>
      </c>
      <c r="B1352" t="s">
        <v>2327</v>
      </c>
      <c r="C1352">
        <v>8.0000000000000002E-3</v>
      </c>
    </row>
    <row r="1353" spans="1:3" x14ac:dyDescent="0.25">
      <c r="A1353">
        <v>1352</v>
      </c>
      <c r="B1353" t="s">
        <v>2328</v>
      </c>
      <c r="C1353">
        <v>8.0000000000000002E-3</v>
      </c>
    </row>
    <row r="1354" spans="1:3" x14ac:dyDescent="0.25">
      <c r="A1354">
        <v>1353</v>
      </c>
      <c r="B1354" t="s">
        <v>2329</v>
      </c>
      <c r="C1354">
        <v>8.0000000000000002E-3</v>
      </c>
    </row>
    <row r="1355" spans="1:3" x14ac:dyDescent="0.25">
      <c r="A1355">
        <v>1354</v>
      </c>
      <c r="B1355" t="s">
        <v>2330</v>
      </c>
      <c r="C1355">
        <v>8.0000000000000002E-3</v>
      </c>
    </row>
    <row r="1356" spans="1:3" x14ac:dyDescent="0.25">
      <c r="A1356">
        <v>1355</v>
      </c>
      <c r="B1356" t="s">
        <v>2331</v>
      </c>
      <c r="C1356">
        <v>8.0000000000000002E-3</v>
      </c>
    </row>
    <row r="1357" spans="1:3" x14ac:dyDescent="0.25">
      <c r="A1357">
        <v>1356</v>
      </c>
      <c r="B1357" t="s">
        <v>2332</v>
      </c>
      <c r="C1357">
        <v>8.0000000000000002E-3</v>
      </c>
    </row>
    <row r="1358" spans="1:3" x14ac:dyDescent="0.25">
      <c r="A1358">
        <v>1357</v>
      </c>
      <c r="B1358" t="s">
        <v>2333</v>
      </c>
      <c r="C1358">
        <v>8.0000000000000002E-3</v>
      </c>
    </row>
    <row r="1359" spans="1:3" x14ac:dyDescent="0.25">
      <c r="A1359">
        <v>1358</v>
      </c>
      <c r="B1359" t="s">
        <v>2334</v>
      </c>
      <c r="C1359">
        <v>7.0000000000000001E-3</v>
      </c>
    </row>
    <row r="1360" spans="1:3" x14ac:dyDescent="0.25">
      <c r="A1360">
        <v>1359</v>
      </c>
      <c r="B1360" t="s">
        <v>2335</v>
      </c>
      <c r="C1360">
        <v>7.0000000000000001E-3</v>
      </c>
    </row>
    <row r="1361" spans="1:3" x14ac:dyDescent="0.25">
      <c r="A1361">
        <v>1360</v>
      </c>
      <c r="B1361" t="s">
        <v>2336</v>
      </c>
      <c r="C1361">
        <v>7.0000000000000001E-3</v>
      </c>
    </row>
    <row r="1362" spans="1:3" x14ac:dyDescent="0.25">
      <c r="A1362">
        <v>1361</v>
      </c>
      <c r="B1362" t="s">
        <v>2337</v>
      </c>
      <c r="C1362">
        <v>7.0000000000000001E-3</v>
      </c>
    </row>
    <row r="1363" spans="1:3" x14ac:dyDescent="0.25">
      <c r="A1363">
        <v>1362</v>
      </c>
      <c r="B1363" t="s">
        <v>2338</v>
      </c>
      <c r="C1363">
        <v>7.0000000000000001E-3</v>
      </c>
    </row>
    <row r="1364" spans="1:3" x14ac:dyDescent="0.25">
      <c r="A1364">
        <v>1363</v>
      </c>
      <c r="B1364" t="s">
        <v>2339</v>
      </c>
      <c r="C1364">
        <v>7.0000000000000001E-3</v>
      </c>
    </row>
    <row r="1365" spans="1:3" x14ac:dyDescent="0.25">
      <c r="A1365">
        <v>1364</v>
      </c>
      <c r="B1365" t="s">
        <v>2340</v>
      </c>
      <c r="C1365">
        <v>7.0000000000000001E-3</v>
      </c>
    </row>
    <row r="1366" spans="1:3" x14ac:dyDescent="0.25">
      <c r="A1366">
        <v>1365</v>
      </c>
      <c r="B1366" t="s">
        <v>2341</v>
      </c>
      <c r="C1366">
        <v>7.0000000000000001E-3</v>
      </c>
    </row>
    <row r="1367" spans="1:3" x14ac:dyDescent="0.25">
      <c r="A1367">
        <v>1366</v>
      </c>
      <c r="B1367" t="s">
        <v>2342</v>
      </c>
      <c r="C1367">
        <v>7.0000000000000001E-3</v>
      </c>
    </row>
    <row r="1368" spans="1:3" x14ac:dyDescent="0.25">
      <c r="A1368">
        <v>1367</v>
      </c>
      <c r="B1368" t="s">
        <v>2343</v>
      </c>
      <c r="C1368">
        <v>7.0000000000000001E-3</v>
      </c>
    </row>
    <row r="1369" spans="1:3" x14ac:dyDescent="0.25">
      <c r="A1369">
        <v>1368</v>
      </c>
      <c r="B1369" t="s">
        <v>2344</v>
      </c>
      <c r="C1369">
        <v>7.0000000000000001E-3</v>
      </c>
    </row>
    <row r="1370" spans="1:3" x14ac:dyDescent="0.25">
      <c r="A1370">
        <v>1369</v>
      </c>
      <c r="B1370" t="s">
        <v>2345</v>
      </c>
      <c r="C1370">
        <v>7.0000000000000001E-3</v>
      </c>
    </row>
    <row r="1371" spans="1:3" x14ac:dyDescent="0.25">
      <c r="A1371">
        <v>1370</v>
      </c>
      <c r="B1371" t="s">
        <v>2346</v>
      </c>
      <c r="C1371">
        <v>7.0000000000000001E-3</v>
      </c>
    </row>
    <row r="1372" spans="1:3" x14ac:dyDescent="0.25">
      <c r="A1372">
        <v>1371</v>
      </c>
      <c r="B1372" t="s">
        <v>2347</v>
      </c>
      <c r="C1372">
        <v>7.0000000000000001E-3</v>
      </c>
    </row>
    <row r="1373" spans="1:3" x14ac:dyDescent="0.25">
      <c r="A1373">
        <v>1372</v>
      </c>
      <c r="B1373" t="s">
        <v>2348</v>
      </c>
      <c r="C1373">
        <v>7.0000000000000001E-3</v>
      </c>
    </row>
    <row r="1374" spans="1:3" x14ac:dyDescent="0.25">
      <c r="A1374">
        <v>1373</v>
      </c>
      <c r="B1374" t="s">
        <v>2349</v>
      </c>
      <c r="C1374">
        <v>7.0000000000000001E-3</v>
      </c>
    </row>
    <row r="1375" spans="1:3" x14ac:dyDescent="0.25">
      <c r="A1375">
        <v>1374</v>
      </c>
      <c r="B1375" t="s">
        <v>2350</v>
      </c>
      <c r="C1375">
        <v>7.0000000000000001E-3</v>
      </c>
    </row>
    <row r="1376" spans="1:3" x14ac:dyDescent="0.25">
      <c r="A1376">
        <v>1375</v>
      </c>
      <c r="B1376" t="s">
        <v>2351</v>
      </c>
      <c r="C1376">
        <v>7.0000000000000001E-3</v>
      </c>
    </row>
    <row r="1377" spans="1:3" x14ac:dyDescent="0.25">
      <c r="A1377">
        <v>1376</v>
      </c>
      <c r="B1377" t="s">
        <v>2352</v>
      </c>
      <c r="C1377">
        <v>7.0000000000000001E-3</v>
      </c>
    </row>
    <row r="1378" spans="1:3" x14ac:dyDescent="0.25">
      <c r="A1378">
        <v>1377</v>
      </c>
      <c r="B1378" t="s">
        <v>2353</v>
      </c>
      <c r="C1378">
        <v>7.0000000000000001E-3</v>
      </c>
    </row>
    <row r="1379" spans="1:3" x14ac:dyDescent="0.25">
      <c r="A1379">
        <v>1378</v>
      </c>
      <c r="B1379" t="s">
        <v>2354</v>
      </c>
      <c r="C1379">
        <v>7.0000000000000001E-3</v>
      </c>
    </row>
    <row r="1380" spans="1:3" x14ac:dyDescent="0.25">
      <c r="A1380">
        <v>1379</v>
      </c>
      <c r="B1380" t="s">
        <v>2355</v>
      </c>
      <c r="C1380">
        <v>7.0000000000000001E-3</v>
      </c>
    </row>
    <row r="1381" spans="1:3" x14ac:dyDescent="0.25">
      <c r="A1381">
        <v>1380</v>
      </c>
      <c r="B1381" t="s">
        <v>2356</v>
      </c>
      <c r="C1381">
        <v>7.0000000000000001E-3</v>
      </c>
    </row>
    <row r="1382" spans="1:3" x14ac:dyDescent="0.25">
      <c r="A1382">
        <v>1381</v>
      </c>
      <c r="B1382" t="s">
        <v>2357</v>
      </c>
      <c r="C1382">
        <v>7.0000000000000001E-3</v>
      </c>
    </row>
    <row r="1383" spans="1:3" x14ac:dyDescent="0.25">
      <c r="A1383">
        <v>1382</v>
      </c>
      <c r="B1383" t="s">
        <v>2358</v>
      </c>
      <c r="C1383">
        <v>7.0000000000000001E-3</v>
      </c>
    </row>
    <row r="1384" spans="1:3" x14ac:dyDescent="0.25">
      <c r="A1384">
        <v>1383</v>
      </c>
      <c r="B1384" t="s">
        <v>2359</v>
      </c>
      <c r="C1384">
        <v>7.0000000000000001E-3</v>
      </c>
    </row>
    <row r="1385" spans="1:3" x14ac:dyDescent="0.25">
      <c r="A1385">
        <v>1384</v>
      </c>
      <c r="B1385" t="s">
        <v>2360</v>
      </c>
      <c r="C1385">
        <v>7.0000000000000001E-3</v>
      </c>
    </row>
    <row r="1386" spans="1:3" x14ac:dyDescent="0.25">
      <c r="A1386">
        <v>1385</v>
      </c>
      <c r="B1386" t="s">
        <v>2361</v>
      </c>
      <c r="C1386">
        <v>7.0000000000000001E-3</v>
      </c>
    </row>
    <row r="1387" spans="1:3" x14ac:dyDescent="0.25">
      <c r="A1387">
        <v>1386</v>
      </c>
      <c r="B1387" t="s">
        <v>2362</v>
      </c>
      <c r="C1387">
        <v>7.0000000000000001E-3</v>
      </c>
    </row>
    <row r="1388" spans="1:3" x14ac:dyDescent="0.25">
      <c r="A1388">
        <v>1387</v>
      </c>
      <c r="B1388" t="s">
        <v>2363</v>
      </c>
      <c r="C1388">
        <v>7.0000000000000001E-3</v>
      </c>
    </row>
    <row r="1389" spans="1:3" x14ac:dyDescent="0.25">
      <c r="A1389">
        <v>1388</v>
      </c>
      <c r="B1389" t="s">
        <v>2364</v>
      </c>
      <c r="C1389">
        <v>7.0000000000000001E-3</v>
      </c>
    </row>
    <row r="1390" spans="1:3" x14ac:dyDescent="0.25">
      <c r="A1390">
        <v>1389</v>
      </c>
      <c r="B1390" t="s">
        <v>2365</v>
      </c>
      <c r="C1390">
        <v>7.0000000000000001E-3</v>
      </c>
    </row>
    <row r="1391" spans="1:3" x14ac:dyDescent="0.25">
      <c r="A1391">
        <v>1390</v>
      </c>
      <c r="B1391" t="s">
        <v>2366</v>
      </c>
      <c r="C1391">
        <v>7.0000000000000001E-3</v>
      </c>
    </row>
    <row r="1392" spans="1:3" x14ac:dyDescent="0.25">
      <c r="A1392">
        <v>1391</v>
      </c>
      <c r="B1392" t="s">
        <v>2367</v>
      </c>
      <c r="C1392">
        <v>7.0000000000000001E-3</v>
      </c>
    </row>
    <row r="1393" spans="1:3" x14ac:dyDescent="0.25">
      <c r="A1393">
        <v>1392</v>
      </c>
      <c r="B1393" t="s">
        <v>2368</v>
      </c>
      <c r="C1393">
        <v>7.0000000000000001E-3</v>
      </c>
    </row>
    <row r="1394" spans="1:3" x14ac:dyDescent="0.25">
      <c r="A1394">
        <v>1393</v>
      </c>
      <c r="B1394" t="s">
        <v>2369</v>
      </c>
      <c r="C1394">
        <v>7.0000000000000001E-3</v>
      </c>
    </row>
    <row r="1395" spans="1:3" x14ac:dyDescent="0.25">
      <c r="A1395">
        <v>1394</v>
      </c>
      <c r="B1395" t="s">
        <v>2370</v>
      </c>
      <c r="C1395">
        <v>7.0000000000000001E-3</v>
      </c>
    </row>
    <row r="1396" spans="1:3" x14ac:dyDescent="0.25">
      <c r="A1396">
        <v>1395</v>
      </c>
      <c r="B1396" t="s">
        <v>2371</v>
      </c>
      <c r="C1396">
        <v>7.0000000000000001E-3</v>
      </c>
    </row>
    <row r="1397" spans="1:3" x14ac:dyDescent="0.25">
      <c r="A1397">
        <v>1396</v>
      </c>
      <c r="B1397" t="s">
        <v>2372</v>
      </c>
      <c r="C1397">
        <v>7.0000000000000001E-3</v>
      </c>
    </row>
    <row r="1398" spans="1:3" x14ac:dyDescent="0.25">
      <c r="A1398">
        <v>1397</v>
      </c>
      <c r="B1398" t="s">
        <v>2373</v>
      </c>
      <c r="C1398">
        <v>7.0000000000000001E-3</v>
      </c>
    </row>
    <row r="1399" spans="1:3" x14ac:dyDescent="0.25">
      <c r="A1399">
        <v>1398</v>
      </c>
      <c r="B1399" t="s">
        <v>2374</v>
      </c>
      <c r="C1399">
        <v>7.0000000000000001E-3</v>
      </c>
    </row>
    <row r="1400" spans="1:3" x14ac:dyDescent="0.25">
      <c r="A1400">
        <v>1399</v>
      </c>
      <c r="B1400" t="s">
        <v>2375</v>
      </c>
      <c r="C1400">
        <v>7.0000000000000001E-3</v>
      </c>
    </row>
    <row r="1401" spans="1:3" x14ac:dyDescent="0.25">
      <c r="A1401">
        <v>1400</v>
      </c>
      <c r="B1401" t="s">
        <v>2376</v>
      </c>
      <c r="C1401">
        <v>7.0000000000000001E-3</v>
      </c>
    </row>
    <row r="1402" spans="1:3" x14ac:dyDescent="0.25">
      <c r="A1402">
        <v>1401</v>
      </c>
      <c r="B1402" t="s">
        <v>2377</v>
      </c>
      <c r="C1402">
        <v>7.0000000000000001E-3</v>
      </c>
    </row>
    <row r="1403" spans="1:3" x14ac:dyDescent="0.25">
      <c r="A1403">
        <v>1402</v>
      </c>
      <c r="B1403" t="s">
        <v>2378</v>
      </c>
      <c r="C1403">
        <v>7.0000000000000001E-3</v>
      </c>
    </row>
    <row r="1404" spans="1:3" x14ac:dyDescent="0.25">
      <c r="A1404">
        <v>1403</v>
      </c>
      <c r="B1404" t="s">
        <v>2379</v>
      </c>
      <c r="C1404">
        <v>7.0000000000000001E-3</v>
      </c>
    </row>
    <row r="1405" spans="1:3" x14ac:dyDescent="0.25">
      <c r="A1405">
        <v>1404</v>
      </c>
      <c r="B1405" t="s">
        <v>2380</v>
      </c>
      <c r="C1405">
        <v>7.0000000000000001E-3</v>
      </c>
    </row>
    <row r="1406" spans="1:3" x14ac:dyDescent="0.25">
      <c r="A1406">
        <v>1405</v>
      </c>
      <c r="B1406" t="s">
        <v>2381</v>
      </c>
      <c r="C1406">
        <v>7.0000000000000001E-3</v>
      </c>
    </row>
    <row r="1407" spans="1:3" x14ac:dyDescent="0.25">
      <c r="A1407">
        <v>1406</v>
      </c>
      <c r="B1407" t="s">
        <v>2382</v>
      </c>
      <c r="C1407">
        <v>7.0000000000000001E-3</v>
      </c>
    </row>
    <row r="1408" spans="1:3" x14ac:dyDescent="0.25">
      <c r="A1408">
        <v>1407</v>
      </c>
      <c r="B1408" t="s">
        <v>2383</v>
      </c>
      <c r="C1408">
        <v>7.0000000000000001E-3</v>
      </c>
    </row>
    <row r="1409" spans="1:3" x14ac:dyDescent="0.25">
      <c r="A1409">
        <v>1408</v>
      </c>
      <c r="B1409" t="s">
        <v>2384</v>
      </c>
      <c r="C1409">
        <v>7.0000000000000001E-3</v>
      </c>
    </row>
    <row r="1410" spans="1:3" x14ac:dyDescent="0.25">
      <c r="A1410">
        <v>1409</v>
      </c>
      <c r="B1410" t="s">
        <v>2385</v>
      </c>
      <c r="C1410">
        <v>7.0000000000000001E-3</v>
      </c>
    </row>
    <row r="1411" spans="1:3" x14ac:dyDescent="0.25">
      <c r="A1411">
        <v>1410</v>
      </c>
      <c r="B1411" t="s">
        <v>2386</v>
      </c>
      <c r="C1411">
        <v>7.0000000000000001E-3</v>
      </c>
    </row>
    <row r="1412" spans="1:3" x14ac:dyDescent="0.25">
      <c r="A1412">
        <v>1411</v>
      </c>
      <c r="B1412" t="s">
        <v>2387</v>
      </c>
      <c r="C1412">
        <v>7.0000000000000001E-3</v>
      </c>
    </row>
    <row r="1413" spans="1:3" x14ac:dyDescent="0.25">
      <c r="A1413">
        <v>1412</v>
      </c>
      <c r="B1413" t="s">
        <v>2388</v>
      </c>
      <c r="C1413">
        <v>7.0000000000000001E-3</v>
      </c>
    </row>
    <row r="1414" spans="1:3" x14ac:dyDescent="0.25">
      <c r="A1414">
        <v>1413</v>
      </c>
      <c r="B1414" t="s">
        <v>2389</v>
      </c>
      <c r="C1414">
        <v>7.0000000000000001E-3</v>
      </c>
    </row>
    <row r="1415" spans="1:3" x14ac:dyDescent="0.25">
      <c r="A1415">
        <v>1414</v>
      </c>
      <c r="B1415" t="s">
        <v>2390</v>
      </c>
      <c r="C1415">
        <v>7.0000000000000001E-3</v>
      </c>
    </row>
    <row r="1416" spans="1:3" x14ac:dyDescent="0.25">
      <c r="A1416">
        <v>1415</v>
      </c>
      <c r="B1416" t="s">
        <v>2391</v>
      </c>
      <c r="C1416">
        <v>7.0000000000000001E-3</v>
      </c>
    </row>
    <row r="1417" spans="1:3" x14ac:dyDescent="0.25">
      <c r="A1417">
        <v>1416</v>
      </c>
      <c r="B1417" t="s">
        <v>2392</v>
      </c>
      <c r="C1417">
        <v>7.0000000000000001E-3</v>
      </c>
    </row>
    <row r="1418" spans="1:3" x14ac:dyDescent="0.25">
      <c r="A1418">
        <v>1417</v>
      </c>
      <c r="B1418" t="s">
        <v>2393</v>
      </c>
      <c r="C1418">
        <v>7.0000000000000001E-3</v>
      </c>
    </row>
    <row r="1419" spans="1:3" x14ac:dyDescent="0.25">
      <c r="A1419">
        <v>1418</v>
      </c>
      <c r="B1419" t="s">
        <v>2394</v>
      </c>
      <c r="C1419">
        <v>7.0000000000000001E-3</v>
      </c>
    </row>
    <row r="1420" spans="1:3" x14ac:dyDescent="0.25">
      <c r="A1420">
        <v>1419</v>
      </c>
      <c r="B1420" t="s">
        <v>2395</v>
      </c>
      <c r="C1420">
        <v>7.0000000000000001E-3</v>
      </c>
    </row>
    <row r="1421" spans="1:3" x14ac:dyDescent="0.25">
      <c r="A1421">
        <v>1420</v>
      </c>
      <c r="B1421" t="s">
        <v>2396</v>
      </c>
      <c r="C1421">
        <v>7.0000000000000001E-3</v>
      </c>
    </row>
    <row r="1422" spans="1:3" x14ac:dyDescent="0.25">
      <c r="A1422">
        <v>1421</v>
      </c>
      <c r="B1422" t="s">
        <v>2397</v>
      </c>
      <c r="C1422">
        <v>7.0000000000000001E-3</v>
      </c>
    </row>
    <row r="1423" spans="1:3" x14ac:dyDescent="0.25">
      <c r="A1423">
        <v>1422</v>
      </c>
      <c r="B1423" t="s">
        <v>2398</v>
      </c>
      <c r="C1423">
        <v>7.0000000000000001E-3</v>
      </c>
    </row>
    <row r="1424" spans="1:3" x14ac:dyDescent="0.25">
      <c r="A1424">
        <v>1423</v>
      </c>
      <c r="B1424" t="s">
        <v>2399</v>
      </c>
      <c r="C1424">
        <v>7.0000000000000001E-3</v>
      </c>
    </row>
    <row r="1425" spans="1:3" x14ac:dyDescent="0.25">
      <c r="A1425">
        <v>1424</v>
      </c>
      <c r="B1425" t="s">
        <v>2400</v>
      </c>
      <c r="C1425">
        <v>7.0000000000000001E-3</v>
      </c>
    </row>
    <row r="1426" spans="1:3" x14ac:dyDescent="0.25">
      <c r="A1426">
        <v>1425</v>
      </c>
      <c r="B1426" t="s">
        <v>2401</v>
      </c>
      <c r="C1426">
        <v>7.0000000000000001E-3</v>
      </c>
    </row>
    <row r="1427" spans="1:3" x14ac:dyDescent="0.25">
      <c r="A1427">
        <v>1426</v>
      </c>
      <c r="B1427" t="s">
        <v>2402</v>
      </c>
      <c r="C1427">
        <v>7.0000000000000001E-3</v>
      </c>
    </row>
    <row r="1428" spans="1:3" x14ac:dyDescent="0.25">
      <c r="A1428">
        <v>1427</v>
      </c>
      <c r="B1428" t="s">
        <v>2403</v>
      </c>
      <c r="C1428">
        <v>7.0000000000000001E-3</v>
      </c>
    </row>
    <row r="1429" spans="1:3" x14ac:dyDescent="0.25">
      <c r="A1429">
        <v>1428</v>
      </c>
      <c r="B1429" t="s">
        <v>2404</v>
      </c>
      <c r="C1429">
        <v>7.0000000000000001E-3</v>
      </c>
    </row>
    <row r="1430" spans="1:3" x14ac:dyDescent="0.25">
      <c r="A1430">
        <v>1429</v>
      </c>
      <c r="B1430" t="s">
        <v>2405</v>
      </c>
      <c r="C1430">
        <v>7.0000000000000001E-3</v>
      </c>
    </row>
    <row r="1431" spans="1:3" x14ac:dyDescent="0.25">
      <c r="A1431">
        <v>1430</v>
      </c>
      <c r="B1431" t="s">
        <v>2406</v>
      </c>
      <c r="C1431">
        <v>7.0000000000000001E-3</v>
      </c>
    </row>
    <row r="1432" spans="1:3" x14ac:dyDescent="0.25">
      <c r="A1432">
        <v>1431</v>
      </c>
      <c r="B1432" t="s">
        <v>2407</v>
      </c>
      <c r="C1432">
        <v>6.0000000000000001E-3</v>
      </c>
    </row>
    <row r="1433" spans="1:3" x14ac:dyDescent="0.25">
      <c r="A1433">
        <v>1432</v>
      </c>
      <c r="B1433" t="s">
        <v>2408</v>
      </c>
      <c r="C1433">
        <v>6.0000000000000001E-3</v>
      </c>
    </row>
    <row r="1434" spans="1:3" x14ac:dyDescent="0.25">
      <c r="A1434">
        <v>1433</v>
      </c>
      <c r="B1434" t="s">
        <v>2409</v>
      </c>
      <c r="C1434">
        <v>6.0000000000000001E-3</v>
      </c>
    </row>
    <row r="1435" spans="1:3" x14ac:dyDescent="0.25">
      <c r="A1435">
        <v>1434</v>
      </c>
      <c r="B1435" t="s">
        <v>2410</v>
      </c>
      <c r="C1435">
        <v>6.0000000000000001E-3</v>
      </c>
    </row>
    <row r="1436" spans="1:3" x14ac:dyDescent="0.25">
      <c r="A1436">
        <v>1435</v>
      </c>
      <c r="B1436" t="s">
        <v>2411</v>
      </c>
      <c r="C1436">
        <v>6.0000000000000001E-3</v>
      </c>
    </row>
    <row r="1437" spans="1:3" x14ac:dyDescent="0.25">
      <c r="A1437">
        <v>1436</v>
      </c>
      <c r="B1437" t="s">
        <v>2412</v>
      </c>
      <c r="C1437">
        <v>6.0000000000000001E-3</v>
      </c>
    </row>
    <row r="1438" spans="1:3" x14ac:dyDescent="0.25">
      <c r="A1438">
        <v>1437</v>
      </c>
      <c r="B1438" t="s">
        <v>2413</v>
      </c>
      <c r="C1438">
        <v>6.0000000000000001E-3</v>
      </c>
    </row>
    <row r="1439" spans="1:3" x14ac:dyDescent="0.25">
      <c r="A1439">
        <v>1438</v>
      </c>
      <c r="B1439" t="s">
        <v>2414</v>
      </c>
      <c r="C1439">
        <v>6.0000000000000001E-3</v>
      </c>
    </row>
    <row r="1440" spans="1:3" x14ac:dyDescent="0.25">
      <c r="A1440">
        <v>1439</v>
      </c>
      <c r="B1440" t="s">
        <v>2415</v>
      </c>
      <c r="C1440">
        <v>6.0000000000000001E-3</v>
      </c>
    </row>
    <row r="1441" spans="1:3" x14ac:dyDescent="0.25">
      <c r="A1441">
        <v>1440</v>
      </c>
      <c r="B1441" t="s">
        <v>2416</v>
      </c>
      <c r="C1441">
        <v>6.0000000000000001E-3</v>
      </c>
    </row>
    <row r="1442" spans="1:3" x14ac:dyDescent="0.25">
      <c r="A1442">
        <v>1441</v>
      </c>
      <c r="B1442" t="s">
        <v>2417</v>
      </c>
      <c r="C1442">
        <v>6.0000000000000001E-3</v>
      </c>
    </row>
    <row r="1443" spans="1:3" x14ac:dyDescent="0.25">
      <c r="A1443">
        <v>1442</v>
      </c>
      <c r="B1443" t="s">
        <v>2418</v>
      </c>
      <c r="C1443">
        <v>6.0000000000000001E-3</v>
      </c>
    </row>
    <row r="1444" spans="1:3" x14ac:dyDescent="0.25">
      <c r="A1444">
        <v>1443</v>
      </c>
      <c r="B1444" t="s">
        <v>2419</v>
      </c>
      <c r="C1444">
        <v>6.0000000000000001E-3</v>
      </c>
    </row>
    <row r="1445" spans="1:3" x14ac:dyDescent="0.25">
      <c r="A1445">
        <v>1444</v>
      </c>
      <c r="B1445" t="s">
        <v>2420</v>
      </c>
      <c r="C1445">
        <v>6.0000000000000001E-3</v>
      </c>
    </row>
    <row r="1446" spans="1:3" x14ac:dyDescent="0.25">
      <c r="A1446">
        <v>1445</v>
      </c>
      <c r="B1446" t="s">
        <v>2421</v>
      </c>
      <c r="C1446">
        <v>6.0000000000000001E-3</v>
      </c>
    </row>
    <row r="1447" spans="1:3" x14ac:dyDescent="0.25">
      <c r="A1447">
        <v>1446</v>
      </c>
      <c r="B1447" t="s">
        <v>2422</v>
      </c>
      <c r="C1447">
        <v>6.0000000000000001E-3</v>
      </c>
    </row>
    <row r="1448" spans="1:3" x14ac:dyDescent="0.25">
      <c r="A1448">
        <v>1447</v>
      </c>
      <c r="B1448" t="s">
        <v>2423</v>
      </c>
      <c r="C1448">
        <v>6.0000000000000001E-3</v>
      </c>
    </row>
    <row r="1449" spans="1:3" x14ac:dyDescent="0.25">
      <c r="A1449">
        <v>1448</v>
      </c>
      <c r="B1449" t="s">
        <v>2424</v>
      </c>
      <c r="C1449">
        <v>6.0000000000000001E-3</v>
      </c>
    </row>
    <row r="1450" spans="1:3" x14ac:dyDescent="0.25">
      <c r="A1450">
        <v>1449</v>
      </c>
      <c r="B1450" t="s">
        <v>2425</v>
      </c>
      <c r="C1450">
        <v>6.0000000000000001E-3</v>
      </c>
    </row>
    <row r="1451" spans="1:3" x14ac:dyDescent="0.25">
      <c r="A1451">
        <v>1450</v>
      </c>
      <c r="B1451" t="s">
        <v>2426</v>
      </c>
      <c r="C1451">
        <v>6.0000000000000001E-3</v>
      </c>
    </row>
    <row r="1452" spans="1:3" x14ac:dyDescent="0.25">
      <c r="A1452">
        <v>1451</v>
      </c>
      <c r="B1452" t="s">
        <v>2427</v>
      </c>
      <c r="C1452">
        <v>6.0000000000000001E-3</v>
      </c>
    </row>
    <row r="1453" spans="1:3" x14ac:dyDescent="0.25">
      <c r="A1453">
        <v>1452</v>
      </c>
      <c r="B1453" t="s">
        <v>2428</v>
      </c>
      <c r="C1453">
        <v>6.0000000000000001E-3</v>
      </c>
    </row>
    <row r="1454" spans="1:3" x14ac:dyDescent="0.25">
      <c r="A1454">
        <v>1453</v>
      </c>
      <c r="B1454" t="s">
        <v>2429</v>
      </c>
      <c r="C1454">
        <v>6.0000000000000001E-3</v>
      </c>
    </row>
    <row r="1455" spans="1:3" x14ac:dyDescent="0.25">
      <c r="A1455">
        <v>1454</v>
      </c>
      <c r="B1455" t="s">
        <v>2430</v>
      </c>
      <c r="C1455">
        <v>6.0000000000000001E-3</v>
      </c>
    </row>
    <row r="1456" spans="1:3" x14ac:dyDescent="0.25">
      <c r="A1456">
        <v>1455</v>
      </c>
      <c r="B1456" t="s">
        <v>2431</v>
      </c>
      <c r="C1456">
        <v>6.0000000000000001E-3</v>
      </c>
    </row>
    <row r="1457" spans="1:3" x14ac:dyDescent="0.25">
      <c r="A1457">
        <v>1456</v>
      </c>
      <c r="B1457" t="s">
        <v>2432</v>
      </c>
      <c r="C1457">
        <v>6.0000000000000001E-3</v>
      </c>
    </row>
    <row r="1458" spans="1:3" x14ac:dyDescent="0.25">
      <c r="A1458">
        <v>1457</v>
      </c>
      <c r="B1458" t="s">
        <v>2433</v>
      </c>
      <c r="C1458">
        <v>6.0000000000000001E-3</v>
      </c>
    </row>
    <row r="1459" spans="1:3" x14ac:dyDescent="0.25">
      <c r="A1459">
        <v>1458</v>
      </c>
      <c r="B1459" t="s">
        <v>2434</v>
      </c>
      <c r="C1459">
        <v>6.0000000000000001E-3</v>
      </c>
    </row>
    <row r="1460" spans="1:3" x14ac:dyDescent="0.25">
      <c r="A1460">
        <v>1459</v>
      </c>
      <c r="B1460" t="s">
        <v>2435</v>
      </c>
      <c r="C1460">
        <v>6.0000000000000001E-3</v>
      </c>
    </row>
    <row r="1461" spans="1:3" x14ac:dyDescent="0.25">
      <c r="A1461">
        <v>1460</v>
      </c>
      <c r="B1461" t="s">
        <v>2436</v>
      </c>
      <c r="C1461">
        <v>6.0000000000000001E-3</v>
      </c>
    </row>
    <row r="1462" spans="1:3" x14ac:dyDescent="0.25">
      <c r="A1462">
        <v>1461</v>
      </c>
      <c r="B1462" t="s">
        <v>2437</v>
      </c>
      <c r="C1462">
        <v>6.0000000000000001E-3</v>
      </c>
    </row>
    <row r="1463" spans="1:3" x14ac:dyDescent="0.25">
      <c r="A1463">
        <v>1462</v>
      </c>
      <c r="B1463" t="s">
        <v>2438</v>
      </c>
      <c r="C1463">
        <v>6.0000000000000001E-3</v>
      </c>
    </row>
    <row r="1464" spans="1:3" x14ac:dyDescent="0.25">
      <c r="A1464">
        <v>1463</v>
      </c>
      <c r="B1464" t="s">
        <v>2439</v>
      </c>
      <c r="C1464">
        <v>6.0000000000000001E-3</v>
      </c>
    </row>
    <row r="1465" spans="1:3" x14ac:dyDescent="0.25">
      <c r="A1465">
        <v>1464</v>
      </c>
      <c r="B1465" t="s">
        <v>2440</v>
      </c>
      <c r="C1465">
        <v>6.0000000000000001E-3</v>
      </c>
    </row>
    <row r="1466" spans="1:3" x14ac:dyDescent="0.25">
      <c r="A1466">
        <v>1465</v>
      </c>
      <c r="B1466" t="s">
        <v>2441</v>
      </c>
      <c r="C1466">
        <v>6.0000000000000001E-3</v>
      </c>
    </row>
    <row r="1467" spans="1:3" x14ac:dyDescent="0.25">
      <c r="A1467">
        <v>1466</v>
      </c>
      <c r="B1467" t="s">
        <v>2442</v>
      </c>
      <c r="C1467">
        <v>6.0000000000000001E-3</v>
      </c>
    </row>
    <row r="1468" spans="1:3" x14ac:dyDescent="0.25">
      <c r="A1468">
        <v>1467</v>
      </c>
      <c r="B1468" t="s">
        <v>2443</v>
      </c>
      <c r="C1468">
        <v>6.0000000000000001E-3</v>
      </c>
    </row>
    <row r="1469" spans="1:3" x14ac:dyDescent="0.25">
      <c r="A1469">
        <v>1468</v>
      </c>
      <c r="B1469" t="s">
        <v>2444</v>
      </c>
      <c r="C1469">
        <v>6.0000000000000001E-3</v>
      </c>
    </row>
    <row r="1470" spans="1:3" x14ac:dyDescent="0.25">
      <c r="A1470">
        <v>1469</v>
      </c>
      <c r="B1470" t="s">
        <v>2445</v>
      </c>
      <c r="C1470">
        <v>6.0000000000000001E-3</v>
      </c>
    </row>
    <row r="1471" spans="1:3" x14ac:dyDescent="0.25">
      <c r="A1471">
        <v>1470</v>
      </c>
      <c r="B1471" t="s">
        <v>2446</v>
      </c>
      <c r="C1471">
        <v>6.0000000000000001E-3</v>
      </c>
    </row>
    <row r="1472" spans="1:3" x14ac:dyDescent="0.25">
      <c r="A1472">
        <v>1471</v>
      </c>
      <c r="B1472" t="s">
        <v>2447</v>
      </c>
      <c r="C1472">
        <v>6.0000000000000001E-3</v>
      </c>
    </row>
    <row r="1473" spans="1:3" x14ac:dyDescent="0.25">
      <c r="A1473">
        <v>1472</v>
      </c>
      <c r="B1473" t="s">
        <v>2448</v>
      </c>
      <c r="C1473">
        <v>6.0000000000000001E-3</v>
      </c>
    </row>
    <row r="1474" spans="1:3" x14ac:dyDescent="0.25">
      <c r="A1474">
        <v>1473</v>
      </c>
      <c r="B1474" t="s">
        <v>2449</v>
      </c>
      <c r="C1474">
        <v>6.0000000000000001E-3</v>
      </c>
    </row>
    <row r="1475" spans="1:3" x14ac:dyDescent="0.25">
      <c r="A1475">
        <v>1474</v>
      </c>
      <c r="B1475" t="s">
        <v>2450</v>
      </c>
      <c r="C1475">
        <v>6.0000000000000001E-3</v>
      </c>
    </row>
    <row r="1476" spans="1:3" x14ac:dyDescent="0.25">
      <c r="A1476">
        <v>1475</v>
      </c>
      <c r="B1476" t="s">
        <v>2451</v>
      </c>
      <c r="C1476">
        <v>6.0000000000000001E-3</v>
      </c>
    </row>
    <row r="1477" spans="1:3" x14ac:dyDescent="0.25">
      <c r="A1477">
        <v>1476</v>
      </c>
      <c r="B1477" t="s">
        <v>2452</v>
      </c>
      <c r="C1477">
        <v>6.0000000000000001E-3</v>
      </c>
    </row>
    <row r="1478" spans="1:3" x14ac:dyDescent="0.25">
      <c r="A1478">
        <v>1477</v>
      </c>
      <c r="B1478" t="s">
        <v>2453</v>
      </c>
      <c r="C1478">
        <v>6.0000000000000001E-3</v>
      </c>
    </row>
    <row r="1479" spans="1:3" x14ac:dyDescent="0.25">
      <c r="A1479">
        <v>1478</v>
      </c>
      <c r="B1479" t="s">
        <v>2454</v>
      </c>
      <c r="C1479">
        <v>6.0000000000000001E-3</v>
      </c>
    </row>
    <row r="1480" spans="1:3" x14ac:dyDescent="0.25">
      <c r="A1480">
        <v>1479</v>
      </c>
      <c r="B1480" t="s">
        <v>2455</v>
      </c>
      <c r="C1480">
        <v>6.0000000000000001E-3</v>
      </c>
    </row>
    <row r="1481" spans="1:3" x14ac:dyDescent="0.25">
      <c r="A1481">
        <v>1480</v>
      </c>
      <c r="B1481" t="s">
        <v>2456</v>
      </c>
      <c r="C1481">
        <v>6.0000000000000001E-3</v>
      </c>
    </row>
    <row r="1482" spans="1:3" x14ac:dyDescent="0.25">
      <c r="A1482">
        <v>1481</v>
      </c>
      <c r="B1482" t="s">
        <v>2457</v>
      </c>
      <c r="C1482">
        <v>6.0000000000000001E-3</v>
      </c>
    </row>
    <row r="1483" spans="1:3" x14ac:dyDescent="0.25">
      <c r="A1483">
        <v>1482</v>
      </c>
      <c r="B1483" t="s">
        <v>2458</v>
      </c>
      <c r="C1483">
        <v>6.0000000000000001E-3</v>
      </c>
    </row>
    <row r="1484" spans="1:3" x14ac:dyDescent="0.25">
      <c r="A1484">
        <v>1483</v>
      </c>
      <c r="B1484" t="s">
        <v>2459</v>
      </c>
      <c r="C1484">
        <v>6.0000000000000001E-3</v>
      </c>
    </row>
    <row r="1485" spans="1:3" x14ac:dyDescent="0.25">
      <c r="A1485">
        <v>1484</v>
      </c>
      <c r="B1485" t="s">
        <v>2460</v>
      </c>
      <c r="C1485">
        <v>6.0000000000000001E-3</v>
      </c>
    </row>
    <row r="1486" spans="1:3" x14ac:dyDescent="0.25">
      <c r="A1486">
        <v>1485</v>
      </c>
      <c r="B1486" t="s">
        <v>2461</v>
      </c>
      <c r="C1486">
        <v>6.0000000000000001E-3</v>
      </c>
    </row>
    <row r="1487" spans="1:3" x14ac:dyDescent="0.25">
      <c r="A1487">
        <v>1486</v>
      </c>
      <c r="B1487" t="s">
        <v>2462</v>
      </c>
      <c r="C1487">
        <v>6.0000000000000001E-3</v>
      </c>
    </row>
    <row r="1488" spans="1:3" x14ac:dyDescent="0.25">
      <c r="A1488">
        <v>1487</v>
      </c>
      <c r="B1488" t="s">
        <v>2463</v>
      </c>
      <c r="C1488">
        <v>6.0000000000000001E-3</v>
      </c>
    </row>
    <row r="1489" spans="1:3" x14ac:dyDescent="0.25">
      <c r="A1489">
        <v>1488</v>
      </c>
      <c r="B1489" t="s">
        <v>2464</v>
      </c>
      <c r="C1489">
        <v>6.0000000000000001E-3</v>
      </c>
    </row>
    <row r="1490" spans="1:3" x14ac:dyDescent="0.25">
      <c r="A1490">
        <v>1489</v>
      </c>
      <c r="B1490" t="s">
        <v>2465</v>
      </c>
      <c r="C1490">
        <v>6.0000000000000001E-3</v>
      </c>
    </row>
    <row r="1491" spans="1:3" x14ac:dyDescent="0.25">
      <c r="A1491">
        <v>1490</v>
      </c>
      <c r="B1491" t="s">
        <v>2466</v>
      </c>
      <c r="C1491">
        <v>6.0000000000000001E-3</v>
      </c>
    </row>
    <row r="1492" spans="1:3" x14ac:dyDescent="0.25">
      <c r="A1492">
        <v>1491</v>
      </c>
      <c r="B1492" t="s">
        <v>2467</v>
      </c>
      <c r="C1492">
        <v>6.0000000000000001E-3</v>
      </c>
    </row>
    <row r="1493" spans="1:3" x14ac:dyDescent="0.25">
      <c r="A1493">
        <v>1492</v>
      </c>
      <c r="B1493" t="s">
        <v>2468</v>
      </c>
      <c r="C1493">
        <v>6.0000000000000001E-3</v>
      </c>
    </row>
    <row r="1494" spans="1:3" x14ac:dyDescent="0.25">
      <c r="A1494">
        <v>1493</v>
      </c>
      <c r="B1494" t="s">
        <v>2469</v>
      </c>
      <c r="C1494">
        <v>6.0000000000000001E-3</v>
      </c>
    </row>
    <row r="1495" spans="1:3" x14ac:dyDescent="0.25">
      <c r="A1495">
        <v>1494</v>
      </c>
      <c r="B1495" t="s">
        <v>2470</v>
      </c>
      <c r="C1495">
        <v>6.0000000000000001E-3</v>
      </c>
    </row>
    <row r="1496" spans="1:3" x14ac:dyDescent="0.25">
      <c r="A1496">
        <v>1495</v>
      </c>
      <c r="B1496" t="s">
        <v>2471</v>
      </c>
      <c r="C1496">
        <v>6.0000000000000001E-3</v>
      </c>
    </row>
    <row r="1497" spans="1:3" x14ac:dyDescent="0.25">
      <c r="A1497">
        <v>1496</v>
      </c>
      <c r="B1497" t="s">
        <v>2472</v>
      </c>
      <c r="C1497">
        <v>6.0000000000000001E-3</v>
      </c>
    </row>
    <row r="1498" spans="1:3" x14ac:dyDescent="0.25">
      <c r="A1498">
        <v>1497</v>
      </c>
      <c r="B1498" t="s">
        <v>2473</v>
      </c>
      <c r="C1498">
        <v>6.0000000000000001E-3</v>
      </c>
    </row>
    <row r="1499" spans="1:3" x14ac:dyDescent="0.25">
      <c r="A1499">
        <v>1498</v>
      </c>
      <c r="B1499" t="s">
        <v>2474</v>
      </c>
      <c r="C1499">
        <v>6.0000000000000001E-3</v>
      </c>
    </row>
    <row r="1500" spans="1:3" x14ac:dyDescent="0.25">
      <c r="A1500">
        <v>1499</v>
      </c>
      <c r="B1500" t="s">
        <v>2475</v>
      </c>
      <c r="C1500">
        <v>6.0000000000000001E-3</v>
      </c>
    </row>
    <row r="1501" spans="1:3" x14ac:dyDescent="0.25">
      <c r="A1501">
        <v>1500</v>
      </c>
      <c r="B1501" t="s">
        <v>2476</v>
      </c>
      <c r="C1501">
        <v>6.0000000000000001E-3</v>
      </c>
    </row>
    <row r="1502" spans="1:3" x14ac:dyDescent="0.25">
      <c r="A1502">
        <v>1501</v>
      </c>
      <c r="B1502" t="s">
        <v>2477</v>
      </c>
      <c r="C1502">
        <v>6.0000000000000001E-3</v>
      </c>
    </row>
    <row r="1503" spans="1:3" x14ac:dyDescent="0.25">
      <c r="A1503">
        <v>1502</v>
      </c>
      <c r="B1503" t="s">
        <v>2478</v>
      </c>
      <c r="C1503">
        <v>6.0000000000000001E-3</v>
      </c>
    </row>
    <row r="1504" spans="1:3" x14ac:dyDescent="0.25">
      <c r="A1504">
        <v>1503</v>
      </c>
      <c r="B1504" t="s">
        <v>2479</v>
      </c>
      <c r="C1504">
        <v>6.0000000000000001E-3</v>
      </c>
    </row>
    <row r="1505" spans="1:3" x14ac:dyDescent="0.25">
      <c r="A1505">
        <v>1504</v>
      </c>
      <c r="B1505" t="s">
        <v>2480</v>
      </c>
      <c r="C1505">
        <v>6.0000000000000001E-3</v>
      </c>
    </row>
    <row r="1506" spans="1:3" x14ac:dyDescent="0.25">
      <c r="A1506">
        <v>1505</v>
      </c>
      <c r="B1506" t="s">
        <v>2481</v>
      </c>
      <c r="C1506">
        <v>6.0000000000000001E-3</v>
      </c>
    </row>
    <row r="1507" spans="1:3" x14ac:dyDescent="0.25">
      <c r="A1507">
        <v>1506</v>
      </c>
      <c r="B1507" t="s">
        <v>2482</v>
      </c>
      <c r="C1507">
        <v>6.0000000000000001E-3</v>
      </c>
    </row>
    <row r="1508" spans="1:3" x14ac:dyDescent="0.25">
      <c r="A1508">
        <v>1507</v>
      </c>
      <c r="B1508" t="s">
        <v>2483</v>
      </c>
      <c r="C1508">
        <v>6.0000000000000001E-3</v>
      </c>
    </row>
    <row r="1509" spans="1:3" x14ac:dyDescent="0.25">
      <c r="A1509">
        <v>1508</v>
      </c>
      <c r="B1509" t="s">
        <v>2484</v>
      </c>
      <c r="C1509">
        <v>6.0000000000000001E-3</v>
      </c>
    </row>
    <row r="1510" spans="1:3" x14ac:dyDescent="0.25">
      <c r="A1510">
        <v>1509</v>
      </c>
      <c r="B1510" t="s">
        <v>2485</v>
      </c>
      <c r="C1510">
        <v>6.0000000000000001E-3</v>
      </c>
    </row>
    <row r="1511" spans="1:3" x14ac:dyDescent="0.25">
      <c r="A1511">
        <v>1510</v>
      </c>
      <c r="B1511" t="s">
        <v>2486</v>
      </c>
      <c r="C1511">
        <v>6.0000000000000001E-3</v>
      </c>
    </row>
    <row r="1512" spans="1:3" x14ac:dyDescent="0.25">
      <c r="A1512">
        <v>1511</v>
      </c>
      <c r="B1512" t="s">
        <v>2487</v>
      </c>
      <c r="C1512">
        <v>6.0000000000000001E-3</v>
      </c>
    </row>
    <row r="1513" spans="1:3" x14ac:dyDescent="0.25">
      <c r="A1513">
        <v>1512</v>
      </c>
      <c r="B1513" t="s">
        <v>2488</v>
      </c>
      <c r="C1513">
        <v>6.0000000000000001E-3</v>
      </c>
    </row>
    <row r="1514" spans="1:3" x14ac:dyDescent="0.25">
      <c r="A1514">
        <v>1513</v>
      </c>
      <c r="B1514" t="s">
        <v>2489</v>
      </c>
      <c r="C1514">
        <v>6.0000000000000001E-3</v>
      </c>
    </row>
    <row r="1515" spans="1:3" x14ac:dyDescent="0.25">
      <c r="A1515">
        <v>1514</v>
      </c>
      <c r="B1515" t="s">
        <v>2490</v>
      </c>
      <c r="C1515">
        <v>6.0000000000000001E-3</v>
      </c>
    </row>
    <row r="1516" spans="1:3" x14ac:dyDescent="0.25">
      <c r="A1516">
        <v>1515</v>
      </c>
      <c r="B1516" t="s">
        <v>2491</v>
      </c>
      <c r="C1516">
        <v>6.0000000000000001E-3</v>
      </c>
    </row>
    <row r="1517" spans="1:3" x14ac:dyDescent="0.25">
      <c r="A1517">
        <v>1516</v>
      </c>
      <c r="B1517" t="s">
        <v>2492</v>
      </c>
      <c r="C1517">
        <v>6.0000000000000001E-3</v>
      </c>
    </row>
    <row r="1518" spans="1:3" x14ac:dyDescent="0.25">
      <c r="A1518">
        <v>1517</v>
      </c>
      <c r="B1518" t="s">
        <v>2493</v>
      </c>
      <c r="C1518">
        <v>6.0000000000000001E-3</v>
      </c>
    </row>
    <row r="1519" spans="1:3" x14ac:dyDescent="0.25">
      <c r="A1519">
        <v>1518</v>
      </c>
      <c r="B1519" t="s">
        <v>2494</v>
      </c>
      <c r="C1519">
        <v>6.0000000000000001E-3</v>
      </c>
    </row>
    <row r="1520" spans="1:3" x14ac:dyDescent="0.25">
      <c r="A1520">
        <v>1519</v>
      </c>
      <c r="B1520" t="s">
        <v>2495</v>
      </c>
      <c r="C1520">
        <v>6.0000000000000001E-3</v>
      </c>
    </row>
    <row r="1521" spans="1:3" x14ac:dyDescent="0.25">
      <c r="A1521">
        <v>1520</v>
      </c>
      <c r="B1521" t="s">
        <v>2496</v>
      </c>
      <c r="C1521">
        <v>6.0000000000000001E-3</v>
      </c>
    </row>
    <row r="1522" spans="1:3" x14ac:dyDescent="0.25">
      <c r="A1522">
        <v>1521</v>
      </c>
      <c r="B1522" t="s">
        <v>2497</v>
      </c>
      <c r="C1522">
        <v>6.0000000000000001E-3</v>
      </c>
    </row>
    <row r="1523" spans="1:3" x14ac:dyDescent="0.25">
      <c r="A1523">
        <v>1522</v>
      </c>
      <c r="B1523" t="s">
        <v>2498</v>
      </c>
      <c r="C1523">
        <v>6.0000000000000001E-3</v>
      </c>
    </row>
    <row r="1524" spans="1:3" x14ac:dyDescent="0.25">
      <c r="A1524">
        <v>1523</v>
      </c>
      <c r="B1524" t="s">
        <v>2499</v>
      </c>
      <c r="C1524">
        <v>6.0000000000000001E-3</v>
      </c>
    </row>
    <row r="1525" spans="1:3" x14ac:dyDescent="0.25">
      <c r="A1525">
        <v>1524</v>
      </c>
      <c r="B1525" t="s">
        <v>2500</v>
      </c>
      <c r="C1525">
        <v>6.0000000000000001E-3</v>
      </c>
    </row>
    <row r="1526" spans="1:3" x14ac:dyDescent="0.25">
      <c r="A1526">
        <v>1525</v>
      </c>
      <c r="B1526" t="s">
        <v>2501</v>
      </c>
      <c r="C1526">
        <v>6.0000000000000001E-3</v>
      </c>
    </row>
    <row r="1527" spans="1:3" x14ac:dyDescent="0.25">
      <c r="A1527">
        <v>1526</v>
      </c>
      <c r="B1527" t="s">
        <v>2502</v>
      </c>
      <c r="C1527">
        <v>6.0000000000000001E-3</v>
      </c>
    </row>
    <row r="1528" spans="1:3" x14ac:dyDescent="0.25">
      <c r="A1528">
        <v>1527</v>
      </c>
      <c r="B1528" t="s">
        <v>2503</v>
      </c>
      <c r="C1528">
        <v>6.0000000000000001E-3</v>
      </c>
    </row>
    <row r="1529" spans="1:3" x14ac:dyDescent="0.25">
      <c r="A1529">
        <v>1528</v>
      </c>
      <c r="B1529" t="s">
        <v>2504</v>
      </c>
      <c r="C1529">
        <v>6.0000000000000001E-3</v>
      </c>
    </row>
    <row r="1530" spans="1:3" x14ac:dyDescent="0.25">
      <c r="A1530">
        <v>1529</v>
      </c>
      <c r="B1530" t="s">
        <v>2505</v>
      </c>
      <c r="C1530">
        <v>6.0000000000000001E-3</v>
      </c>
    </row>
    <row r="1531" spans="1:3" x14ac:dyDescent="0.25">
      <c r="A1531">
        <v>1530</v>
      </c>
      <c r="B1531" t="s">
        <v>2506</v>
      </c>
      <c r="C1531">
        <v>6.0000000000000001E-3</v>
      </c>
    </row>
    <row r="1532" spans="1:3" x14ac:dyDescent="0.25">
      <c r="A1532">
        <v>1531</v>
      </c>
      <c r="B1532" t="s">
        <v>2507</v>
      </c>
      <c r="C1532">
        <v>6.0000000000000001E-3</v>
      </c>
    </row>
    <row r="1533" spans="1:3" x14ac:dyDescent="0.25">
      <c r="A1533">
        <v>1532</v>
      </c>
      <c r="B1533" t="s">
        <v>2508</v>
      </c>
      <c r="C1533">
        <v>6.0000000000000001E-3</v>
      </c>
    </row>
    <row r="1534" spans="1:3" x14ac:dyDescent="0.25">
      <c r="A1534">
        <v>1533</v>
      </c>
      <c r="B1534" t="s">
        <v>2509</v>
      </c>
      <c r="C1534">
        <v>6.0000000000000001E-3</v>
      </c>
    </row>
    <row r="1535" spans="1:3" x14ac:dyDescent="0.25">
      <c r="A1535">
        <v>1534</v>
      </c>
      <c r="B1535" t="s">
        <v>2510</v>
      </c>
      <c r="C1535">
        <v>6.0000000000000001E-3</v>
      </c>
    </row>
    <row r="1536" spans="1:3" x14ac:dyDescent="0.25">
      <c r="A1536">
        <v>1535</v>
      </c>
      <c r="B1536" t="s">
        <v>2511</v>
      </c>
      <c r="C1536">
        <v>6.0000000000000001E-3</v>
      </c>
    </row>
    <row r="1537" spans="1:3" x14ac:dyDescent="0.25">
      <c r="A1537">
        <v>1536</v>
      </c>
      <c r="B1537" t="s">
        <v>2512</v>
      </c>
      <c r="C1537">
        <v>6.0000000000000001E-3</v>
      </c>
    </row>
    <row r="1538" spans="1:3" x14ac:dyDescent="0.25">
      <c r="A1538">
        <v>1537</v>
      </c>
      <c r="B1538" t="s">
        <v>2513</v>
      </c>
      <c r="C1538">
        <v>6.0000000000000001E-3</v>
      </c>
    </row>
    <row r="1539" spans="1:3" x14ac:dyDescent="0.25">
      <c r="A1539">
        <v>1538</v>
      </c>
      <c r="B1539" t="s">
        <v>2514</v>
      </c>
      <c r="C1539">
        <v>6.0000000000000001E-3</v>
      </c>
    </row>
    <row r="1540" spans="1:3" x14ac:dyDescent="0.25">
      <c r="A1540">
        <v>1539</v>
      </c>
      <c r="B1540" t="s">
        <v>2515</v>
      </c>
      <c r="C1540">
        <v>6.0000000000000001E-3</v>
      </c>
    </row>
    <row r="1541" spans="1:3" x14ac:dyDescent="0.25">
      <c r="A1541">
        <v>1540</v>
      </c>
      <c r="B1541" t="s">
        <v>2516</v>
      </c>
      <c r="C1541">
        <v>6.0000000000000001E-3</v>
      </c>
    </row>
    <row r="1542" spans="1:3" x14ac:dyDescent="0.25">
      <c r="A1542">
        <v>1541</v>
      </c>
      <c r="B1542" t="s">
        <v>2517</v>
      </c>
      <c r="C1542">
        <v>5.0000000000000001E-3</v>
      </c>
    </row>
    <row r="1543" spans="1:3" x14ac:dyDescent="0.25">
      <c r="A1543">
        <v>1542</v>
      </c>
      <c r="B1543" t="s">
        <v>2518</v>
      </c>
      <c r="C1543">
        <v>5.0000000000000001E-3</v>
      </c>
    </row>
    <row r="1544" spans="1:3" x14ac:dyDescent="0.25">
      <c r="A1544">
        <v>1543</v>
      </c>
      <c r="B1544" t="s">
        <v>2519</v>
      </c>
      <c r="C1544">
        <v>5.0000000000000001E-3</v>
      </c>
    </row>
    <row r="1545" spans="1:3" x14ac:dyDescent="0.25">
      <c r="A1545">
        <v>1544</v>
      </c>
      <c r="B1545" t="s">
        <v>2520</v>
      </c>
      <c r="C1545">
        <v>5.0000000000000001E-3</v>
      </c>
    </row>
    <row r="1546" spans="1:3" x14ac:dyDescent="0.25">
      <c r="A1546">
        <v>1545</v>
      </c>
      <c r="B1546" t="s">
        <v>2521</v>
      </c>
      <c r="C1546">
        <v>5.0000000000000001E-3</v>
      </c>
    </row>
    <row r="1547" spans="1:3" x14ac:dyDescent="0.25">
      <c r="A1547">
        <v>1546</v>
      </c>
      <c r="B1547" t="s">
        <v>2522</v>
      </c>
      <c r="C1547">
        <v>5.0000000000000001E-3</v>
      </c>
    </row>
    <row r="1548" spans="1:3" x14ac:dyDescent="0.25">
      <c r="A1548">
        <v>1547</v>
      </c>
      <c r="B1548" t="s">
        <v>2523</v>
      </c>
      <c r="C1548">
        <v>5.0000000000000001E-3</v>
      </c>
    </row>
    <row r="1549" spans="1:3" x14ac:dyDescent="0.25">
      <c r="A1549">
        <v>1548</v>
      </c>
      <c r="B1549" t="s">
        <v>2524</v>
      </c>
      <c r="C1549">
        <v>5.0000000000000001E-3</v>
      </c>
    </row>
    <row r="1550" spans="1:3" x14ac:dyDescent="0.25">
      <c r="A1550">
        <v>1549</v>
      </c>
      <c r="B1550" t="s">
        <v>2525</v>
      </c>
      <c r="C1550">
        <v>5.0000000000000001E-3</v>
      </c>
    </row>
    <row r="1551" spans="1:3" x14ac:dyDescent="0.25">
      <c r="A1551">
        <v>1550</v>
      </c>
      <c r="B1551" t="s">
        <v>2526</v>
      </c>
      <c r="C1551">
        <v>5.0000000000000001E-3</v>
      </c>
    </row>
    <row r="1552" spans="1:3" x14ac:dyDescent="0.25">
      <c r="A1552">
        <v>1551</v>
      </c>
      <c r="B1552" t="s">
        <v>2527</v>
      </c>
      <c r="C1552">
        <v>5.0000000000000001E-3</v>
      </c>
    </row>
    <row r="1553" spans="1:3" x14ac:dyDescent="0.25">
      <c r="A1553">
        <v>1552</v>
      </c>
      <c r="B1553" t="s">
        <v>2528</v>
      </c>
      <c r="C1553">
        <v>5.0000000000000001E-3</v>
      </c>
    </row>
    <row r="1554" spans="1:3" x14ac:dyDescent="0.25">
      <c r="A1554">
        <v>1553</v>
      </c>
      <c r="B1554" t="s">
        <v>2529</v>
      </c>
      <c r="C1554">
        <v>5.0000000000000001E-3</v>
      </c>
    </row>
    <row r="1555" spans="1:3" x14ac:dyDescent="0.25">
      <c r="A1555">
        <v>1554</v>
      </c>
      <c r="B1555" t="s">
        <v>2530</v>
      </c>
      <c r="C1555">
        <v>5.0000000000000001E-3</v>
      </c>
    </row>
    <row r="1556" spans="1:3" x14ac:dyDescent="0.25">
      <c r="A1556">
        <v>1555</v>
      </c>
      <c r="B1556" t="s">
        <v>2531</v>
      </c>
      <c r="C1556">
        <v>5.0000000000000001E-3</v>
      </c>
    </row>
    <row r="1557" spans="1:3" x14ac:dyDescent="0.25">
      <c r="A1557">
        <v>1556</v>
      </c>
      <c r="B1557" t="s">
        <v>2532</v>
      </c>
      <c r="C1557">
        <v>5.0000000000000001E-3</v>
      </c>
    </row>
    <row r="1558" spans="1:3" x14ac:dyDescent="0.25">
      <c r="A1558">
        <v>1557</v>
      </c>
      <c r="B1558" t="s">
        <v>2533</v>
      </c>
      <c r="C1558">
        <v>5.0000000000000001E-3</v>
      </c>
    </row>
    <row r="1559" spans="1:3" x14ac:dyDescent="0.25">
      <c r="A1559">
        <v>1558</v>
      </c>
      <c r="B1559" t="s">
        <v>2534</v>
      </c>
      <c r="C1559">
        <v>5.0000000000000001E-3</v>
      </c>
    </row>
    <row r="1560" spans="1:3" x14ac:dyDescent="0.25">
      <c r="A1560">
        <v>1559</v>
      </c>
      <c r="B1560" t="s">
        <v>2535</v>
      </c>
      <c r="C1560">
        <v>5.0000000000000001E-3</v>
      </c>
    </row>
    <row r="1561" spans="1:3" x14ac:dyDescent="0.25">
      <c r="A1561">
        <v>1560</v>
      </c>
      <c r="B1561" t="s">
        <v>2536</v>
      </c>
      <c r="C1561">
        <v>5.0000000000000001E-3</v>
      </c>
    </row>
    <row r="1562" spans="1:3" x14ac:dyDescent="0.25">
      <c r="A1562">
        <v>1561</v>
      </c>
      <c r="B1562" t="s">
        <v>2537</v>
      </c>
      <c r="C1562">
        <v>5.0000000000000001E-3</v>
      </c>
    </row>
    <row r="1563" spans="1:3" x14ac:dyDescent="0.25">
      <c r="A1563">
        <v>1562</v>
      </c>
      <c r="B1563" t="s">
        <v>2538</v>
      </c>
      <c r="C1563">
        <v>5.0000000000000001E-3</v>
      </c>
    </row>
    <row r="1564" spans="1:3" x14ac:dyDescent="0.25">
      <c r="A1564">
        <v>1563</v>
      </c>
      <c r="B1564" t="s">
        <v>2539</v>
      </c>
      <c r="C1564">
        <v>5.0000000000000001E-3</v>
      </c>
    </row>
    <row r="1565" spans="1:3" x14ac:dyDescent="0.25">
      <c r="A1565">
        <v>1564</v>
      </c>
      <c r="B1565" t="s">
        <v>2540</v>
      </c>
      <c r="C1565">
        <v>5.0000000000000001E-3</v>
      </c>
    </row>
    <row r="1566" spans="1:3" x14ac:dyDescent="0.25">
      <c r="A1566">
        <v>1565</v>
      </c>
      <c r="B1566" t="s">
        <v>2541</v>
      </c>
      <c r="C1566">
        <v>5.0000000000000001E-3</v>
      </c>
    </row>
    <row r="1567" spans="1:3" x14ac:dyDescent="0.25">
      <c r="A1567">
        <v>1566</v>
      </c>
      <c r="B1567" t="s">
        <v>2542</v>
      </c>
      <c r="C1567">
        <v>5.0000000000000001E-3</v>
      </c>
    </row>
    <row r="1568" spans="1:3" x14ac:dyDescent="0.25">
      <c r="A1568">
        <v>1567</v>
      </c>
      <c r="B1568" t="s">
        <v>2543</v>
      </c>
      <c r="C1568">
        <v>5.0000000000000001E-3</v>
      </c>
    </row>
    <row r="1569" spans="1:3" x14ac:dyDescent="0.25">
      <c r="A1569">
        <v>1568</v>
      </c>
      <c r="B1569" t="s">
        <v>2544</v>
      </c>
      <c r="C1569">
        <v>5.0000000000000001E-3</v>
      </c>
    </row>
    <row r="1570" spans="1:3" x14ac:dyDescent="0.25">
      <c r="A1570">
        <v>1569</v>
      </c>
      <c r="B1570" t="s">
        <v>2545</v>
      </c>
      <c r="C1570">
        <v>5.0000000000000001E-3</v>
      </c>
    </row>
    <row r="1571" spans="1:3" x14ac:dyDescent="0.25">
      <c r="A1571">
        <v>1570</v>
      </c>
      <c r="B1571" t="s">
        <v>2546</v>
      </c>
      <c r="C1571">
        <v>5.0000000000000001E-3</v>
      </c>
    </row>
    <row r="1572" spans="1:3" x14ac:dyDescent="0.25">
      <c r="A1572">
        <v>1571</v>
      </c>
      <c r="B1572" t="s">
        <v>2547</v>
      </c>
      <c r="C1572">
        <v>5.0000000000000001E-3</v>
      </c>
    </row>
    <row r="1573" spans="1:3" x14ac:dyDescent="0.25">
      <c r="A1573">
        <v>1572</v>
      </c>
      <c r="B1573" t="s">
        <v>2548</v>
      </c>
      <c r="C1573">
        <v>5.0000000000000001E-3</v>
      </c>
    </row>
    <row r="1574" spans="1:3" x14ac:dyDescent="0.25">
      <c r="A1574">
        <v>1573</v>
      </c>
      <c r="B1574" t="s">
        <v>2549</v>
      </c>
      <c r="C1574">
        <v>5.0000000000000001E-3</v>
      </c>
    </row>
    <row r="1575" spans="1:3" x14ac:dyDescent="0.25">
      <c r="A1575">
        <v>1574</v>
      </c>
      <c r="B1575" t="s">
        <v>2550</v>
      </c>
      <c r="C1575">
        <v>5.0000000000000001E-3</v>
      </c>
    </row>
    <row r="1576" spans="1:3" x14ac:dyDescent="0.25">
      <c r="A1576">
        <v>1575</v>
      </c>
      <c r="B1576" t="s">
        <v>2551</v>
      </c>
      <c r="C1576">
        <v>5.0000000000000001E-3</v>
      </c>
    </row>
    <row r="1577" spans="1:3" x14ac:dyDescent="0.25">
      <c r="A1577">
        <v>1576</v>
      </c>
      <c r="B1577" t="s">
        <v>2552</v>
      </c>
      <c r="C1577">
        <v>5.0000000000000001E-3</v>
      </c>
    </row>
    <row r="1578" spans="1:3" x14ac:dyDescent="0.25">
      <c r="A1578">
        <v>1577</v>
      </c>
      <c r="B1578" t="s">
        <v>2553</v>
      </c>
      <c r="C1578">
        <v>5.0000000000000001E-3</v>
      </c>
    </row>
    <row r="1579" spans="1:3" x14ac:dyDescent="0.25">
      <c r="A1579">
        <v>1578</v>
      </c>
      <c r="B1579" t="s">
        <v>2554</v>
      </c>
      <c r="C1579">
        <v>5.0000000000000001E-3</v>
      </c>
    </row>
    <row r="1580" spans="1:3" x14ac:dyDescent="0.25">
      <c r="A1580">
        <v>1579</v>
      </c>
      <c r="B1580" t="s">
        <v>2555</v>
      </c>
      <c r="C1580">
        <v>5.0000000000000001E-3</v>
      </c>
    </row>
    <row r="1581" spans="1:3" x14ac:dyDescent="0.25">
      <c r="A1581">
        <v>1580</v>
      </c>
      <c r="B1581" t="s">
        <v>2556</v>
      </c>
      <c r="C1581">
        <v>5.0000000000000001E-3</v>
      </c>
    </row>
    <row r="1582" spans="1:3" x14ac:dyDescent="0.25">
      <c r="A1582">
        <v>1581</v>
      </c>
      <c r="B1582" t="s">
        <v>2557</v>
      </c>
      <c r="C1582">
        <v>5.0000000000000001E-3</v>
      </c>
    </row>
    <row r="1583" spans="1:3" x14ac:dyDescent="0.25">
      <c r="A1583">
        <v>1582</v>
      </c>
      <c r="B1583" t="s">
        <v>2558</v>
      </c>
      <c r="C1583">
        <v>5.0000000000000001E-3</v>
      </c>
    </row>
    <row r="1584" spans="1:3" x14ac:dyDescent="0.25">
      <c r="A1584">
        <v>1583</v>
      </c>
      <c r="B1584" t="s">
        <v>2559</v>
      </c>
      <c r="C1584">
        <v>5.0000000000000001E-3</v>
      </c>
    </row>
    <row r="1585" spans="1:3" x14ac:dyDescent="0.25">
      <c r="A1585">
        <v>1584</v>
      </c>
      <c r="B1585" t="s">
        <v>2560</v>
      </c>
      <c r="C1585">
        <v>5.0000000000000001E-3</v>
      </c>
    </row>
    <row r="1586" spans="1:3" x14ac:dyDescent="0.25">
      <c r="A1586">
        <v>1585</v>
      </c>
      <c r="B1586" t="s">
        <v>2561</v>
      </c>
      <c r="C1586">
        <v>5.0000000000000001E-3</v>
      </c>
    </row>
    <row r="1587" spans="1:3" x14ac:dyDescent="0.25">
      <c r="A1587">
        <v>1586</v>
      </c>
      <c r="B1587" t="s">
        <v>2562</v>
      </c>
      <c r="C1587">
        <v>5.0000000000000001E-3</v>
      </c>
    </row>
    <row r="1588" spans="1:3" x14ac:dyDescent="0.25">
      <c r="A1588">
        <v>1587</v>
      </c>
      <c r="B1588" t="s">
        <v>2563</v>
      </c>
      <c r="C1588">
        <v>5.0000000000000001E-3</v>
      </c>
    </row>
    <row r="1589" spans="1:3" x14ac:dyDescent="0.25">
      <c r="A1589">
        <v>1588</v>
      </c>
      <c r="B1589" t="s">
        <v>2564</v>
      </c>
      <c r="C1589">
        <v>5.0000000000000001E-3</v>
      </c>
    </row>
    <row r="1590" spans="1:3" x14ac:dyDescent="0.25">
      <c r="A1590">
        <v>1589</v>
      </c>
      <c r="B1590" t="s">
        <v>2565</v>
      </c>
      <c r="C1590">
        <v>5.0000000000000001E-3</v>
      </c>
    </row>
    <row r="1591" spans="1:3" x14ac:dyDescent="0.25">
      <c r="A1591">
        <v>1590</v>
      </c>
      <c r="B1591" t="s">
        <v>2566</v>
      </c>
      <c r="C1591">
        <v>5.0000000000000001E-3</v>
      </c>
    </row>
    <row r="1592" spans="1:3" x14ac:dyDescent="0.25">
      <c r="A1592">
        <v>1591</v>
      </c>
      <c r="B1592" t="s">
        <v>2567</v>
      </c>
      <c r="C1592">
        <v>5.0000000000000001E-3</v>
      </c>
    </row>
    <row r="1593" spans="1:3" x14ac:dyDescent="0.25">
      <c r="A1593">
        <v>1592</v>
      </c>
      <c r="B1593" t="s">
        <v>2568</v>
      </c>
      <c r="C1593">
        <v>5.0000000000000001E-3</v>
      </c>
    </row>
    <row r="1594" spans="1:3" x14ac:dyDescent="0.25">
      <c r="A1594">
        <v>1593</v>
      </c>
      <c r="B1594" t="s">
        <v>2569</v>
      </c>
      <c r="C1594">
        <v>5.0000000000000001E-3</v>
      </c>
    </row>
    <row r="1595" spans="1:3" x14ac:dyDescent="0.25">
      <c r="A1595">
        <v>1594</v>
      </c>
      <c r="B1595" t="s">
        <v>2570</v>
      </c>
      <c r="C1595">
        <v>5.0000000000000001E-3</v>
      </c>
    </row>
    <row r="1596" spans="1:3" x14ac:dyDescent="0.25">
      <c r="A1596">
        <v>1595</v>
      </c>
      <c r="B1596" t="s">
        <v>2571</v>
      </c>
      <c r="C1596">
        <v>5.0000000000000001E-3</v>
      </c>
    </row>
    <row r="1597" spans="1:3" x14ac:dyDescent="0.25">
      <c r="A1597">
        <v>1596</v>
      </c>
      <c r="B1597" t="s">
        <v>2572</v>
      </c>
      <c r="C1597">
        <v>5.0000000000000001E-3</v>
      </c>
    </row>
    <row r="1598" spans="1:3" x14ac:dyDescent="0.25">
      <c r="A1598">
        <v>1597</v>
      </c>
      <c r="B1598" t="s">
        <v>2573</v>
      </c>
      <c r="C1598">
        <v>5.0000000000000001E-3</v>
      </c>
    </row>
    <row r="1599" spans="1:3" x14ac:dyDescent="0.25">
      <c r="A1599">
        <v>1598</v>
      </c>
      <c r="B1599" t="s">
        <v>2574</v>
      </c>
      <c r="C1599">
        <v>5.0000000000000001E-3</v>
      </c>
    </row>
    <row r="1600" spans="1:3" x14ac:dyDescent="0.25">
      <c r="A1600">
        <v>1599</v>
      </c>
      <c r="B1600" t="s">
        <v>2575</v>
      </c>
      <c r="C1600">
        <v>5.0000000000000001E-3</v>
      </c>
    </row>
    <row r="1601" spans="1:3" x14ac:dyDescent="0.25">
      <c r="A1601">
        <v>1600</v>
      </c>
      <c r="B1601" t="s">
        <v>2576</v>
      </c>
      <c r="C1601">
        <v>5.0000000000000001E-3</v>
      </c>
    </row>
    <row r="1602" spans="1:3" x14ac:dyDescent="0.25">
      <c r="A1602">
        <v>1601</v>
      </c>
      <c r="B1602" t="s">
        <v>2577</v>
      </c>
      <c r="C1602">
        <v>5.0000000000000001E-3</v>
      </c>
    </row>
    <row r="1603" spans="1:3" x14ac:dyDescent="0.25">
      <c r="A1603">
        <v>1602</v>
      </c>
      <c r="B1603" t="s">
        <v>2578</v>
      </c>
      <c r="C1603">
        <v>5.0000000000000001E-3</v>
      </c>
    </row>
    <row r="1604" spans="1:3" x14ac:dyDescent="0.25">
      <c r="A1604">
        <v>1603</v>
      </c>
      <c r="B1604" t="s">
        <v>2579</v>
      </c>
      <c r="C1604">
        <v>5.0000000000000001E-3</v>
      </c>
    </row>
    <row r="1605" spans="1:3" x14ac:dyDescent="0.25">
      <c r="A1605">
        <v>1604</v>
      </c>
      <c r="B1605" t="s">
        <v>2580</v>
      </c>
      <c r="C1605">
        <v>5.0000000000000001E-3</v>
      </c>
    </row>
    <row r="1606" spans="1:3" x14ac:dyDescent="0.25">
      <c r="A1606">
        <v>1605</v>
      </c>
      <c r="B1606" t="s">
        <v>2581</v>
      </c>
      <c r="C1606">
        <v>5.0000000000000001E-3</v>
      </c>
    </row>
    <row r="1607" spans="1:3" x14ac:dyDescent="0.25">
      <c r="A1607">
        <v>1606</v>
      </c>
      <c r="B1607" t="s">
        <v>2582</v>
      </c>
      <c r="C1607">
        <v>5.0000000000000001E-3</v>
      </c>
    </row>
    <row r="1608" spans="1:3" x14ac:dyDescent="0.25">
      <c r="A1608">
        <v>1607</v>
      </c>
      <c r="B1608" t="s">
        <v>2583</v>
      </c>
      <c r="C1608">
        <v>5.0000000000000001E-3</v>
      </c>
    </row>
    <row r="1609" spans="1:3" x14ac:dyDescent="0.25">
      <c r="A1609">
        <v>1608</v>
      </c>
      <c r="B1609" t="s">
        <v>2584</v>
      </c>
      <c r="C1609">
        <v>5.0000000000000001E-3</v>
      </c>
    </row>
    <row r="1610" spans="1:3" x14ac:dyDescent="0.25">
      <c r="A1610">
        <v>1609</v>
      </c>
      <c r="B1610" t="s">
        <v>2585</v>
      </c>
      <c r="C1610">
        <v>5.0000000000000001E-3</v>
      </c>
    </row>
    <row r="1611" spans="1:3" x14ac:dyDescent="0.25">
      <c r="A1611">
        <v>1610</v>
      </c>
      <c r="B1611" t="s">
        <v>2586</v>
      </c>
      <c r="C1611">
        <v>5.0000000000000001E-3</v>
      </c>
    </row>
    <row r="1612" spans="1:3" x14ac:dyDescent="0.25">
      <c r="A1612">
        <v>1611</v>
      </c>
      <c r="B1612" t="s">
        <v>2587</v>
      </c>
      <c r="C1612">
        <v>5.0000000000000001E-3</v>
      </c>
    </row>
    <row r="1613" spans="1:3" x14ac:dyDescent="0.25">
      <c r="A1613">
        <v>1612</v>
      </c>
      <c r="B1613" t="s">
        <v>2588</v>
      </c>
      <c r="C1613">
        <v>5.0000000000000001E-3</v>
      </c>
    </row>
    <row r="1614" spans="1:3" x14ac:dyDescent="0.25">
      <c r="A1614">
        <v>1613</v>
      </c>
      <c r="B1614" t="s">
        <v>2589</v>
      </c>
      <c r="C1614">
        <v>5.0000000000000001E-3</v>
      </c>
    </row>
    <row r="1615" spans="1:3" x14ac:dyDescent="0.25">
      <c r="A1615">
        <v>1614</v>
      </c>
      <c r="B1615" t="s">
        <v>2590</v>
      </c>
      <c r="C1615">
        <v>5.0000000000000001E-3</v>
      </c>
    </row>
    <row r="1616" spans="1:3" x14ac:dyDescent="0.25">
      <c r="A1616">
        <v>1615</v>
      </c>
      <c r="B1616" t="s">
        <v>2591</v>
      </c>
      <c r="C1616">
        <v>5.0000000000000001E-3</v>
      </c>
    </row>
    <row r="1617" spans="1:3" x14ac:dyDescent="0.25">
      <c r="A1617">
        <v>1616</v>
      </c>
      <c r="B1617" t="s">
        <v>2592</v>
      </c>
      <c r="C1617">
        <v>5.0000000000000001E-3</v>
      </c>
    </row>
    <row r="1618" spans="1:3" x14ac:dyDescent="0.25">
      <c r="A1618">
        <v>1617</v>
      </c>
      <c r="B1618" t="s">
        <v>2593</v>
      </c>
      <c r="C1618">
        <v>5.0000000000000001E-3</v>
      </c>
    </row>
    <row r="1619" spans="1:3" x14ac:dyDescent="0.25">
      <c r="A1619">
        <v>1618</v>
      </c>
      <c r="B1619" t="s">
        <v>2594</v>
      </c>
      <c r="C1619">
        <v>5.0000000000000001E-3</v>
      </c>
    </row>
    <row r="1620" spans="1:3" x14ac:dyDescent="0.25">
      <c r="A1620">
        <v>1619</v>
      </c>
      <c r="B1620" t="s">
        <v>2595</v>
      </c>
      <c r="C1620">
        <v>5.0000000000000001E-3</v>
      </c>
    </row>
    <row r="1621" spans="1:3" x14ac:dyDescent="0.25">
      <c r="A1621">
        <v>1620</v>
      </c>
      <c r="B1621" t="s">
        <v>2596</v>
      </c>
      <c r="C1621">
        <v>5.0000000000000001E-3</v>
      </c>
    </row>
    <row r="1622" spans="1:3" x14ac:dyDescent="0.25">
      <c r="A1622">
        <v>1621</v>
      </c>
      <c r="B1622" t="s">
        <v>2597</v>
      </c>
      <c r="C1622">
        <v>5.0000000000000001E-3</v>
      </c>
    </row>
    <row r="1623" spans="1:3" x14ac:dyDescent="0.25">
      <c r="A1623">
        <v>1622</v>
      </c>
      <c r="B1623" t="s">
        <v>2598</v>
      </c>
      <c r="C1623">
        <v>5.0000000000000001E-3</v>
      </c>
    </row>
    <row r="1624" spans="1:3" x14ac:dyDescent="0.25">
      <c r="A1624">
        <v>1623</v>
      </c>
      <c r="B1624" t="s">
        <v>2599</v>
      </c>
      <c r="C1624">
        <v>5.0000000000000001E-3</v>
      </c>
    </row>
    <row r="1625" spans="1:3" x14ac:dyDescent="0.25">
      <c r="A1625">
        <v>1624</v>
      </c>
      <c r="B1625" t="s">
        <v>2600</v>
      </c>
      <c r="C1625">
        <v>5.0000000000000001E-3</v>
      </c>
    </row>
    <row r="1626" spans="1:3" x14ac:dyDescent="0.25">
      <c r="A1626">
        <v>1625</v>
      </c>
      <c r="B1626" t="s">
        <v>2601</v>
      </c>
      <c r="C1626">
        <v>5.0000000000000001E-3</v>
      </c>
    </row>
    <row r="1627" spans="1:3" x14ac:dyDescent="0.25">
      <c r="A1627">
        <v>1626</v>
      </c>
      <c r="B1627" t="s">
        <v>2602</v>
      </c>
      <c r="C1627">
        <v>5.0000000000000001E-3</v>
      </c>
    </row>
    <row r="1628" spans="1:3" x14ac:dyDescent="0.25">
      <c r="A1628">
        <v>1627</v>
      </c>
      <c r="B1628" t="s">
        <v>2603</v>
      </c>
      <c r="C1628">
        <v>5.0000000000000001E-3</v>
      </c>
    </row>
    <row r="1629" spans="1:3" x14ac:dyDescent="0.25">
      <c r="A1629">
        <v>1628</v>
      </c>
      <c r="B1629" t="s">
        <v>2604</v>
      </c>
      <c r="C1629">
        <v>5.0000000000000001E-3</v>
      </c>
    </row>
    <row r="1630" spans="1:3" x14ac:dyDescent="0.25">
      <c r="A1630">
        <v>1629</v>
      </c>
      <c r="B1630" t="s">
        <v>2605</v>
      </c>
      <c r="C1630">
        <v>5.0000000000000001E-3</v>
      </c>
    </row>
    <row r="1631" spans="1:3" x14ac:dyDescent="0.25">
      <c r="A1631">
        <v>1630</v>
      </c>
      <c r="B1631" t="s">
        <v>2606</v>
      </c>
      <c r="C1631">
        <v>5.0000000000000001E-3</v>
      </c>
    </row>
    <row r="1632" spans="1:3" x14ac:dyDescent="0.25">
      <c r="A1632">
        <v>1631</v>
      </c>
      <c r="B1632" t="s">
        <v>2607</v>
      </c>
      <c r="C1632">
        <v>5.0000000000000001E-3</v>
      </c>
    </row>
    <row r="1633" spans="1:3" x14ac:dyDescent="0.25">
      <c r="A1633">
        <v>1632</v>
      </c>
      <c r="B1633" t="s">
        <v>2608</v>
      </c>
      <c r="C1633">
        <v>5.0000000000000001E-3</v>
      </c>
    </row>
    <row r="1634" spans="1:3" x14ac:dyDescent="0.25">
      <c r="A1634">
        <v>1633</v>
      </c>
      <c r="B1634" t="s">
        <v>2609</v>
      </c>
      <c r="C1634">
        <v>5.0000000000000001E-3</v>
      </c>
    </row>
    <row r="1635" spans="1:3" x14ac:dyDescent="0.25">
      <c r="A1635">
        <v>1634</v>
      </c>
      <c r="B1635" t="s">
        <v>2610</v>
      </c>
      <c r="C1635">
        <v>5.0000000000000001E-3</v>
      </c>
    </row>
    <row r="1636" spans="1:3" x14ac:dyDescent="0.25">
      <c r="A1636">
        <v>1635</v>
      </c>
      <c r="B1636" t="s">
        <v>2611</v>
      </c>
      <c r="C1636">
        <v>5.0000000000000001E-3</v>
      </c>
    </row>
    <row r="1637" spans="1:3" x14ac:dyDescent="0.25">
      <c r="A1637">
        <v>1636</v>
      </c>
      <c r="B1637" t="s">
        <v>2612</v>
      </c>
      <c r="C1637">
        <v>5.0000000000000001E-3</v>
      </c>
    </row>
    <row r="1638" spans="1:3" x14ac:dyDescent="0.25">
      <c r="A1638">
        <v>1637</v>
      </c>
      <c r="B1638" t="s">
        <v>2613</v>
      </c>
      <c r="C1638">
        <v>5.0000000000000001E-3</v>
      </c>
    </row>
    <row r="1639" spans="1:3" x14ac:dyDescent="0.25">
      <c r="A1639">
        <v>1638</v>
      </c>
      <c r="B1639" t="s">
        <v>2614</v>
      </c>
      <c r="C1639">
        <v>5.0000000000000001E-3</v>
      </c>
    </row>
    <row r="1640" spans="1:3" x14ac:dyDescent="0.25">
      <c r="A1640">
        <v>1639</v>
      </c>
      <c r="B1640" t="s">
        <v>2615</v>
      </c>
      <c r="C1640">
        <v>5.0000000000000001E-3</v>
      </c>
    </row>
    <row r="1641" spans="1:3" x14ac:dyDescent="0.25">
      <c r="A1641">
        <v>1640</v>
      </c>
      <c r="B1641" t="s">
        <v>2616</v>
      </c>
      <c r="C1641">
        <v>5.0000000000000001E-3</v>
      </c>
    </row>
    <row r="1642" spans="1:3" x14ac:dyDescent="0.25">
      <c r="A1642">
        <v>1641</v>
      </c>
      <c r="B1642" t="s">
        <v>2617</v>
      </c>
      <c r="C1642">
        <v>5.0000000000000001E-3</v>
      </c>
    </row>
    <row r="1643" spans="1:3" x14ac:dyDescent="0.25">
      <c r="A1643">
        <v>1642</v>
      </c>
      <c r="B1643" t="s">
        <v>2618</v>
      </c>
      <c r="C1643">
        <v>5.0000000000000001E-3</v>
      </c>
    </row>
    <row r="1644" spans="1:3" x14ac:dyDescent="0.25">
      <c r="A1644">
        <v>1643</v>
      </c>
      <c r="B1644" t="s">
        <v>2619</v>
      </c>
      <c r="C1644">
        <v>5.0000000000000001E-3</v>
      </c>
    </row>
    <row r="1645" spans="1:3" x14ac:dyDescent="0.25">
      <c r="A1645">
        <v>1644</v>
      </c>
      <c r="B1645" t="s">
        <v>2620</v>
      </c>
      <c r="C1645">
        <v>5.0000000000000001E-3</v>
      </c>
    </row>
    <row r="1646" spans="1:3" x14ac:dyDescent="0.25">
      <c r="A1646">
        <v>1645</v>
      </c>
      <c r="B1646" t="s">
        <v>2621</v>
      </c>
      <c r="C1646">
        <v>5.0000000000000001E-3</v>
      </c>
    </row>
    <row r="1647" spans="1:3" x14ac:dyDescent="0.25">
      <c r="A1647">
        <v>1646</v>
      </c>
      <c r="B1647" t="s">
        <v>2622</v>
      </c>
      <c r="C1647">
        <v>5.0000000000000001E-3</v>
      </c>
    </row>
    <row r="1648" spans="1:3" x14ac:dyDescent="0.25">
      <c r="A1648">
        <v>1647</v>
      </c>
      <c r="B1648" t="s">
        <v>2623</v>
      </c>
      <c r="C1648">
        <v>5.0000000000000001E-3</v>
      </c>
    </row>
    <row r="1649" spans="1:3" x14ac:dyDescent="0.25">
      <c r="A1649">
        <v>1648</v>
      </c>
      <c r="B1649" t="s">
        <v>2624</v>
      </c>
      <c r="C1649">
        <v>5.0000000000000001E-3</v>
      </c>
    </row>
    <row r="1650" spans="1:3" x14ac:dyDescent="0.25">
      <c r="A1650">
        <v>1649</v>
      </c>
      <c r="B1650" t="s">
        <v>2625</v>
      </c>
      <c r="C1650">
        <v>5.0000000000000001E-3</v>
      </c>
    </row>
    <row r="1651" spans="1:3" x14ac:dyDescent="0.25">
      <c r="A1651">
        <v>1650</v>
      </c>
      <c r="B1651" t="s">
        <v>2626</v>
      </c>
      <c r="C1651">
        <v>5.0000000000000001E-3</v>
      </c>
    </row>
    <row r="1652" spans="1:3" x14ac:dyDescent="0.25">
      <c r="A1652">
        <v>1651</v>
      </c>
      <c r="B1652" t="s">
        <v>2627</v>
      </c>
      <c r="C1652">
        <v>5.0000000000000001E-3</v>
      </c>
    </row>
    <row r="1653" spans="1:3" x14ac:dyDescent="0.25">
      <c r="A1653">
        <v>1652</v>
      </c>
      <c r="B1653" t="s">
        <v>2628</v>
      </c>
      <c r="C1653">
        <v>5.0000000000000001E-3</v>
      </c>
    </row>
    <row r="1654" spans="1:3" x14ac:dyDescent="0.25">
      <c r="A1654">
        <v>1653</v>
      </c>
      <c r="B1654" t="s">
        <v>2629</v>
      </c>
      <c r="C1654">
        <v>5.0000000000000001E-3</v>
      </c>
    </row>
    <row r="1655" spans="1:3" x14ac:dyDescent="0.25">
      <c r="A1655">
        <v>1654</v>
      </c>
      <c r="B1655" t="s">
        <v>2630</v>
      </c>
      <c r="C1655">
        <v>5.0000000000000001E-3</v>
      </c>
    </row>
    <row r="1656" spans="1:3" x14ac:dyDescent="0.25">
      <c r="A1656">
        <v>1655</v>
      </c>
      <c r="B1656" t="s">
        <v>2631</v>
      </c>
      <c r="C1656">
        <v>5.0000000000000001E-3</v>
      </c>
    </row>
    <row r="1657" spans="1:3" x14ac:dyDescent="0.25">
      <c r="A1657">
        <v>1656</v>
      </c>
      <c r="B1657" t="s">
        <v>2632</v>
      </c>
      <c r="C1657">
        <v>5.0000000000000001E-3</v>
      </c>
    </row>
    <row r="1658" spans="1:3" x14ac:dyDescent="0.25">
      <c r="A1658">
        <v>1657</v>
      </c>
      <c r="B1658" t="s">
        <v>2633</v>
      </c>
      <c r="C1658">
        <v>4.0000000000000001E-3</v>
      </c>
    </row>
    <row r="1659" spans="1:3" x14ac:dyDescent="0.25">
      <c r="A1659">
        <v>1658</v>
      </c>
      <c r="B1659" t="s">
        <v>2634</v>
      </c>
      <c r="C1659">
        <v>4.0000000000000001E-3</v>
      </c>
    </row>
    <row r="1660" spans="1:3" x14ac:dyDescent="0.25">
      <c r="A1660">
        <v>1659</v>
      </c>
      <c r="B1660" t="s">
        <v>2635</v>
      </c>
      <c r="C1660">
        <v>4.0000000000000001E-3</v>
      </c>
    </row>
    <row r="1661" spans="1:3" x14ac:dyDescent="0.25">
      <c r="A1661">
        <v>1660</v>
      </c>
      <c r="B1661" t="s">
        <v>2636</v>
      </c>
      <c r="C1661">
        <v>4.0000000000000001E-3</v>
      </c>
    </row>
    <row r="1662" spans="1:3" x14ac:dyDescent="0.25">
      <c r="A1662">
        <v>1661</v>
      </c>
      <c r="B1662" t="s">
        <v>2637</v>
      </c>
      <c r="C1662">
        <v>4.0000000000000001E-3</v>
      </c>
    </row>
    <row r="1663" spans="1:3" x14ac:dyDescent="0.25">
      <c r="A1663">
        <v>1662</v>
      </c>
      <c r="B1663" t="s">
        <v>2638</v>
      </c>
      <c r="C1663">
        <v>4.0000000000000001E-3</v>
      </c>
    </row>
    <row r="1664" spans="1:3" x14ac:dyDescent="0.25">
      <c r="A1664">
        <v>1663</v>
      </c>
      <c r="B1664" t="s">
        <v>2639</v>
      </c>
      <c r="C1664">
        <v>4.0000000000000001E-3</v>
      </c>
    </row>
    <row r="1665" spans="1:3" x14ac:dyDescent="0.25">
      <c r="A1665">
        <v>1664</v>
      </c>
      <c r="B1665" t="s">
        <v>2640</v>
      </c>
      <c r="C1665">
        <v>4.0000000000000001E-3</v>
      </c>
    </row>
    <row r="1666" spans="1:3" x14ac:dyDescent="0.25">
      <c r="A1666">
        <v>1665</v>
      </c>
      <c r="B1666" t="s">
        <v>2641</v>
      </c>
      <c r="C1666">
        <v>4.0000000000000001E-3</v>
      </c>
    </row>
    <row r="1667" spans="1:3" x14ac:dyDescent="0.25">
      <c r="A1667">
        <v>1666</v>
      </c>
      <c r="B1667" t="s">
        <v>2642</v>
      </c>
      <c r="C1667">
        <v>4.0000000000000001E-3</v>
      </c>
    </row>
    <row r="1668" spans="1:3" x14ac:dyDescent="0.25">
      <c r="A1668">
        <v>1667</v>
      </c>
      <c r="B1668" t="s">
        <v>2643</v>
      </c>
      <c r="C1668">
        <v>4.0000000000000001E-3</v>
      </c>
    </row>
    <row r="1669" spans="1:3" x14ac:dyDescent="0.25">
      <c r="A1669">
        <v>1668</v>
      </c>
      <c r="B1669" t="s">
        <v>2644</v>
      </c>
      <c r="C1669">
        <v>4.0000000000000001E-3</v>
      </c>
    </row>
    <row r="1670" spans="1:3" x14ac:dyDescent="0.25">
      <c r="A1670">
        <v>1669</v>
      </c>
      <c r="B1670" t="s">
        <v>2645</v>
      </c>
      <c r="C1670">
        <v>4.0000000000000001E-3</v>
      </c>
    </row>
    <row r="1671" spans="1:3" x14ac:dyDescent="0.25">
      <c r="A1671">
        <v>1670</v>
      </c>
      <c r="B1671" t="s">
        <v>2646</v>
      </c>
      <c r="C1671">
        <v>4.0000000000000001E-3</v>
      </c>
    </row>
    <row r="1672" spans="1:3" x14ac:dyDescent="0.25">
      <c r="A1672">
        <v>1671</v>
      </c>
      <c r="B1672" t="s">
        <v>2647</v>
      </c>
      <c r="C1672">
        <v>4.0000000000000001E-3</v>
      </c>
    </row>
    <row r="1673" spans="1:3" x14ac:dyDescent="0.25">
      <c r="A1673">
        <v>1672</v>
      </c>
      <c r="B1673" t="s">
        <v>2648</v>
      </c>
      <c r="C1673">
        <v>4.0000000000000001E-3</v>
      </c>
    </row>
    <row r="1674" spans="1:3" x14ac:dyDescent="0.25">
      <c r="A1674">
        <v>1673</v>
      </c>
      <c r="B1674" t="s">
        <v>2649</v>
      </c>
      <c r="C1674">
        <v>4.0000000000000001E-3</v>
      </c>
    </row>
    <row r="1675" spans="1:3" x14ac:dyDescent="0.25">
      <c r="A1675">
        <v>1674</v>
      </c>
      <c r="B1675" t="s">
        <v>2650</v>
      </c>
      <c r="C1675">
        <v>4.0000000000000001E-3</v>
      </c>
    </row>
    <row r="1676" spans="1:3" x14ac:dyDescent="0.25">
      <c r="A1676">
        <v>1675</v>
      </c>
      <c r="B1676" t="s">
        <v>2651</v>
      </c>
      <c r="C1676">
        <v>4.0000000000000001E-3</v>
      </c>
    </row>
    <row r="1677" spans="1:3" x14ac:dyDescent="0.25">
      <c r="A1677">
        <v>1676</v>
      </c>
      <c r="B1677" t="s">
        <v>2652</v>
      </c>
      <c r="C1677">
        <v>4.0000000000000001E-3</v>
      </c>
    </row>
    <row r="1678" spans="1:3" x14ac:dyDescent="0.25">
      <c r="A1678">
        <v>1677</v>
      </c>
      <c r="B1678" t="s">
        <v>2653</v>
      </c>
      <c r="C1678">
        <v>4.0000000000000001E-3</v>
      </c>
    </row>
    <row r="1679" spans="1:3" x14ac:dyDescent="0.25">
      <c r="A1679">
        <v>1678</v>
      </c>
      <c r="B1679" t="s">
        <v>2654</v>
      </c>
      <c r="C1679">
        <v>4.0000000000000001E-3</v>
      </c>
    </row>
    <row r="1680" spans="1:3" x14ac:dyDescent="0.25">
      <c r="A1680">
        <v>1679</v>
      </c>
      <c r="B1680" t="s">
        <v>2655</v>
      </c>
      <c r="C1680">
        <v>4.0000000000000001E-3</v>
      </c>
    </row>
    <row r="1681" spans="1:3" x14ac:dyDescent="0.25">
      <c r="A1681">
        <v>1680</v>
      </c>
      <c r="B1681" t="s">
        <v>2656</v>
      </c>
      <c r="C1681">
        <v>4.0000000000000001E-3</v>
      </c>
    </row>
    <row r="1682" spans="1:3" x14ac:dyDescent="0.25">
      <c r="A1682">
        <v>1681</v>
      </c>
      <c r="B1682" t="s">
        <v>2657</v>
      </c>
      <c r="C1682">
        <v>4.0000000000000001E-3</v>
      </c>
    </row>
    <row r="1683" spans="1:3" x14ac:dyDescent="0.25">
      <c r="A1683">
        <v>1682</v>
      </c>
      <c r="B1683" t="s">
        <v>2658</v>
      </c>
      <c r="C1683">
        <v>4.0000000000000001E-3</v>
      </c>
    </row>
    <row r="1684" spans="1:3" x14ac:dyDescent="0.25">
      <c r="A1684">
        <v>1683</v>
      </c>
      <c r="B1684" t="s">
        <v>2659</v>
      </c>
      <c r="C1684">
        <v>4.0000000000000001E-3</v>
      </c>
    </row>
    <row r="1685" spans="1:3" x14ac:dyDescent="0.25">
      <c r="A1685">
        <v>1684</v>
      </c>
      <c r="B1685" t="s">
        <v>2660</v>
      </c>
      <c r="C1685">
        <v>4.0000000000000001E-3</v>
      </c>
    </row>
    <row r="1686" spans="1:3" x14ac:dyDescent="0.25">
      <c r="A1686">
        <v>1685</v>
      </c>
      <c r="B1686" t="s">
        <v>2661</v>
      </c>
      <c r="C1686">
        <v>4.0000000000000001E-3</v>
      </c>
    </row>
    <row r="1687" spans="1:3" x14ac:dyDescent="0.25">
      <c r="A1687">
        <v>1686</v>
      </c>
      <c r="B1687" t="s">
        <v>2662</v>
      </c>
      <c r="C1687">
        <v>4.0000000000000001E-3</v>
      </c>
    </row>
    <row r="1688" spans="1:3" x14ac:dyDescent="0.25">
      <c r="A1688">
        <v>1687</v>
      </c>
      <c r="B1688" t="s">
        <v>2663</v>
      </c>
      <c r="C1688">
        <v>4.0000000000000001E-3</v>
      </c>
    </row>
    <row r="1689" spans="1:3" x14ac:dyDescent="0.25">
      <c r="A1689">
        <v>1688</v>
      </c>
      <c r="B1689" t="s">
        <v>2664</v>
      </c>
      <c r="C1689">
        <v>4.0000000000000001E-3</v>
      </c>
    </row>
    <row r="1690" spans="1:3" x14ac:dyDescent="0.25">
      <c r="A1690">
        <v>1689</v>
      </c>
      <c r="B1690" t="s">
        <v>2665</v>
      </c>
      <c r="C1690">
        <v>4.0000000000000001E-3</v>
      </c>
    </row>
    <row r="1691" spans="1:3" x14ac:dyDescent="0.25">
      <c r="A1691">
        <v>1690</v>
      </c>
      <c r="B1691" t="s">
        <v>2666</v>
      </c>
      <c r="C1691">
        <v>4.0000000000000001E-3</v>
      </c>
    </row>
    <row r="1692" spans="1:3" x14ac:dyDescent="0.25">
      <c r="A1692">
        <v>1691</v>
      </c>
      <c r="B1692" t="s">
        <v>2667</v>
      </c>
      <c r="C1692">
        <v>4.0000000000000001E-3</v>
      </c>
    </row>
    <row r="1693" spans="1:3" x14ac:dyDescent="0.25">
      <c r="A1693">
        <v>1692</v>
      </c>
      <c r="B1693" t="s">
        <v>2668</v>
      </c>
      <c r="C1693">
        <v>4.0000000000000001E-3</v>
      </c>
    </row>
    <row r="1694" spans="1:3" x14ac:dyDescent="0.25">
      <c r="A1694">
        <v>1693</v>
      </c>
      <c r="B1694" t="s">
        <v>2669</v>
      </c>
      <c r="C1694">
        <v>4.0000000000000001E-3</v>
      </c>
    </row>
    <row r="1695" spans="1:3" x14ac:dyDescent="0.25">
      <c r="A1695">
        <v>1694</v>
      </c>
      <c r="B1695" t="s">
        <v>2670</v>
      </c>
      <c r="C1695">
        <v>4.0000000000000001E-3</v>
      </c>
    </row>
    <row r="1696" spans="1:3" x14ac:dyDescent="0.25">
      <c r="A1696">
        <v>1695</v>
      </c>
      <c r="B1696" t="s">
        <v>2671</v>
      </c>
      <c r="C1696">
        <v>4.0000000000000001E-3</v>
      </c>
    </row>
    <row r="1697" spans="1:3" x14ac:dyDescent="0.25">
      <c r="A1697">
        <v>1696</v>
      </c>
      <c r="B1697" t="s">
        <v>2672</v>
      </c>
      <c r="C1697">
        <v>4.0000000000000001E-3</v>
      </c>
    </row>
    <row r="1698" spans="1:3" x14ac:dyDescent="0.25">
      <c r="A1698">
        <v>1697</v>
      </c>
      <c r="B1698" t="s">
        <v>2673</v>
      </c>
      <c r="C1698">
        <v>4.0000000000000001E-3</v>
      </c>
    </row>
    <row r="1699" spans="1:3" x14ac:dyDescent="0.25">
      <c r="A1699">
        <v>1698</v>
      </c>
      <c r="B1699" t="s">
        <v>2674</v>
      </c>
      <c r="C1699">
        <v>4.0000000000000001E-3</v>
      </c>
    </row>
    <row r="1700" spans="1:3" x14ac:dyDescent="0.25">
      <c r="A1700">
        <v>1699</v>
      </c>
      <c r="B1700" t="s">
        <v>2675</v>
      </c>
      <c r="C1700">
        <v>4.0000000000000001E-3</v>
      </c>
    </row>
    <row r="1701" spans="1:3" x14ac:dyDescent="0.25">
      <c r="A1701">
        <v>1700</v>
      </c>
      <c r="B1701" t="s">
        <v>2676</v>
      </c>
      <c r="C1701">
        <v>4.0000000000000001E-3</v>
      </c>
    </row>
    <row r="1702" spans="1:3" x14ac:dyDescent="0.25">
      <c r="A1702">
        <v>1701</v>
      </c>
      <c r="B1702" t="s">
        <v>2677</v>
      </c>
      <c r="C1702">
        <v>4.0000000000000001E-3</v>
      </c>
    </row>
    <row r="1703" spans="1:3" x14ac:dyDescent="0.25">
      <c r="A1703">
        <v>1702</v>
      </c>
      <c r="B1703" t="s">
        <v>2678</v>
      </c>
      <c r="C1703">
        <v>4.0000000000000001E-3</v>
      </c>
    </row>
    <row r="1704" spans="1:3" x14ac:dyDescent="0.25">
      <c r="A1704">
        <v>1703</v>
      </c>
      <c r="B1704" t="s">
        <v>2679</v>
      </c>
      <c r="C1704">
        <v>4.0000000000000001E-3</v>
      </c>
    </row>
    <row r="1705" spans="1:3" x14ac:dyDescent="0.25">
      <c r="A1705">
        <v>1704</v>
      </c>
      <c r="B1705" t="s">
        <v>2680</v>
      </c>
      <c r="C1705">
        <v>4.0000000000000001E-3</v>
      </c>
    </row>
    <row r="1706" spans="1:3" x14ac:dyDescent="0.25">
      <c r="A1706">
        <v>1705</v>
      </c>
      <c r="B1706" t="s">
        <v>2681</v>
      </c>
      <c r="C1706">
        <v>4.0000000000000001E-3</v>
      </c>
    </row>
    <row r="1707" spans="1:3" x14ac:dyDescent="0.25">
      <c r="A1707">
        <v>1706</v>
      </c>
      <c r="B1707" t="s">
        <v>2682</v>
      </c>
      <c r="C1707">
        <v>4.0000000000000001E-3</v>
      </c>
    </row>
    <row r="1708" spans="1:3" x14ac:dyDescent="0.25">
      <c r="A1708">
        <v>1707</v>
      </c>
      <c r="B1708" t="s">
        <v>2683</v>
      </c>
      <c r="C1708">
        <v>4.0000000000000001E-3</v>
      </c>
    </row>
    <row r="1709" spans="1:3" x14ac:dyDescent="0.25">
      <c r="A1709">
        <v>1708</v>
      </c>
      <c r="B1709" t="s">
        <v>2684</v>
      </c>
      <c r="C1709">
        <v>4.0000000000000001E-3</v>
      </c>
    </row>
    <row r="1710" spans="1:3" x14ac:dyDescent="0.25">
      <c r="A1710">
        <v>1709</v>
      </c>
      <c r="B1710" t="s">
        <v>2685</v>
      </c>
      <c r="C1710">
        <v>4.0000000000000001E-3</v>
      </c>
    </row>
    <row r="1711" spans="1:3" x14ac:dyDescent="0.25">
      <c r="A1711">
        <v>1710</v>
      </c>
      <c r="B1711" t="s">
        <v>2686</v>
      </c>
      <c r="C1711">
        <v>4.0000000000000001E-3</v>
      </c>
    </row>
    <row r="1712" spans="1:3" x14ac:dyDescent="0.25">
      <c r="A1712">
        <v>1711</v>
      </c>
      <c r="B1712" t="s">
        <v>2687</v>
      </c>
      <c r="C1712">
        <v>4.0000000000000001E-3</v>
      </c>
    </row>
    <row r="1713" spans="1:3" x14ac:dyDescent="0.25">
      <c r="A1713">
        <v>1712</v>
      </c>
      <c r="B1713" t="s">
        <v>2688</v>
      </c>
      <c r="C1713">
        <v>4.0000000000000001E-3</v>
      </c>
    </row>
    <row r="1714" spans="1:3" x14ac:dyDescent="0.25">
      <c r="A1714">
        <v>1713</v>
      </c>
      <c r="B1714" t="s">
        <v>2689</v>
      </c>
      <c r="C1714">
        <v>4.0000000000000001E-3</v>
      </c>
    </row>
    <row r="1715" spans="1:3" x14ac:dyDescent="0.25">
      <c r="A1715">
        <v>1714</v>
      </c>
      <c r="B1715" t="s">
        <v>2690</v>
      </c>
      <c r="C1715">
        <v>4.0000000000000001E-3</v>
      </c>
    </row>
    <row r="1716" spans="1:3" x14ac:dyDescent="0.25">
      <c r="A1716">
        <v>1715</v>
      </c>
      <c r="B1716" t="s">
        <v>2691</v>
      </c>
      <c r="C1716">
        <v>4.0000000000000001E-3</v>
      </c>
    </row>
    <row r="1717" spans="1:3" x14ac:dyDescent="0.25">
      <c r="A1717">
        <v>1716</v>
      </c>
      <c r="B1717" t="s">
        <v>2692</v>
      </c>
      <c r="C1717">
        <v>4.0000000000000001E-3</v>
      </c>
    </row>
    <row r="1718" spans="1:3" x14ac:dyDescent="0.25">
      <c r="A1718">
        <v>1717</v>
      </c>
      <c r="B1718" t="s">
        <v>2693</v>
      </c>
      <c r="C1718">
        <v>4.0000000000000001E-3</v>
      </c>
    </row>
    <row r="1719" spans="1:3" x14ac:dyDescent="0.25">
      <c r="A1719">
        <v>1718</v>
      </c>
      <c r="B1719" t="s">
        <v>2694</v>
      </c>
      <c r="C1719">
        <v>4.0000000000000001E-3</v>
      </c>
    </row>
    <row r="1720" spans="1:3" x14ac:dyDescent="0.25">
      <c r="A1720">
        <v>1719</v>
      </c>
      <c r="B1720" t="s">
        <v>2695</v>
      </c>
      <c r="C1720">
        <v>4.0000000000000001E-3</v>
      </c>
    </row>
    <row r="1721" spans="1:3" x14ac:dyDescent="0.25">
      <c r="A1721">
        <v>1720</v>
      </c>
      <c r="B1721" t="s">
        <v>2696</v>
      </c>
      <c r="C1721">
        <v>4.0000000000000001E-3</v>
      </c>
    </row>
    <row r="1722" spans="1:3" x14ac:dyDescent="0.25">
      <c r="A1722">
        <v>1721</v>
      </c>
      <c r="B1722" t="s">
        <v>2697</v>
      </c>
      <c r="C1722">
        <v>4.0000000000000001E-3</v>
      </c>
    </row>
    <row r="1723" spans="1:3" x14ac:dyDescent="0.25">
      <c r="A1723">
        <v>1722</v>
      </c>
      <c r="B1723" t="s">
        <v>2698</v>
      </c>
      <c r="C1723">
        <v>4.0000000000000001E-3</v>
      </c>
    </row>
    <row r="1724" spans="1:3" x14ac:dyDescent="0.25">
      <c r="A1724">
        <v>1723</v>
      </c>
      <c r="B1724" t="s">
        <v>2699</v>
      </c>
      <c r="C1724">
        <v>4.0000000000000001E-3</v>
      </c>
    </row>
    <row r="1725" spans="1:3" x14ac:dyDescent="0.25">
      <c r="A1725">
        <v>1724</v>
      </c>
      <c r="B1725" t="s">
        <v>2700</v>
      </c>
      <c r="C1725">
        <v>4.0000000000000001E-3</v>
      </c>
    </row>
    <row r="1726" spans="1:3" x14ac:dyDescent="0.25">
      <c r="A1726">
        <v>1725</v>
      </c>
      <c r="B1726" t="s">
        <v>2701</v>
      </c>
      <c r="C1726">
        <v>4.0000000000000001E-3</v>
      </c>
    </row>
    <row r="1727" spans="1:3" x14ac:dyDescent="0.25">
      <c r="A1727">
        <v>1726</v>
      </c>
      <c r="B1727" t="s">
        <v>2702</v>
      </c>
      <c r="C1727">
        <v>4.0000000000000001E-3</v>
      </c>
    </row>
    <row r="1728" spans="1:3" x14ac:dyDescent="0.25">
      <c r="A1728">
        <v>1727</v>
      </c>
      <c r="B1728" t="s">
        <v>2703</v>
      </c>
      <c r="C1728">
        <v>4.0000000000000001E-3</v>
      </c>
    </row>
    <row r="1729" spans="1:3" x14ac:dyDescent="0.25">
      <c r="A1729">
        <v>1728</v>
      </c>
      <c r="B1729" t="s">
        <v>2704</v>
      </c>
      <c r="C1729">
        <v>4.0000000000000001E-3</v>
      </c>
    </row>
    <row r="1730" spans="1:3" x14ac:dyDescent="0.25">
      <c r="A1730">
        <v>1729</v>
      </c>
      <c r="B1730" t="s">
        <v>2705</v>
      </c>
      <c r="C1730">
        <v>4.0000000000000001E-3</v>
      </c>
    </row>
    <row r="1731" spans="1:3" x14ac:dyDescent="0.25">
      <c r="A1731">
        <v>1730</v>
      </c>
      <c r="B1731" t="s">
        <v>2706</v>
      </c>
      <c r="C1731">
        <v>4.0000000000000001E-3</v>
      </c>
    </row>
    <row r="1732" spans="1:3" x14ac:dyDescent="0.25">
      <c r="A1732">
        <v>1731</v>
      </c>
      <c r="B1732" t="s">
        <v>2707</v>
      </c>
      <c r="C1732">
        <v>4.0000000000000001E-3</v>
      </c>
    </row>
    <row r="1733" spans="1:3" x14ac:dyDescent="0.25">
      <c r="A1733">
        <v>1732</v>
      </c>
      <c r="B1733" t="s">
        <v>2708</v>
      </c>
      <c r="C1733">
        <v>4.0000000000000001E-3</v>
      </c>
    </row>
    <row r="1734" spans="1:3" x14ac:dyDescent="0.25">
      <c r="A1734">
        <v>1733</v>
      </c>
      <c r="B1734" t="s">
        <v>2709</v>
      </c>
      <c r="C1734">
        <v>4.0000000000000001E-3</v>
      </c>
    </row>
    <row r="1735" spans="1:3" x14ac:dyDescent="0.25">
      <c r="A1735">
        <v>1734</v>
      </c>
      <c r="B1735" t="s">
        <v>2710</v>
      </c>
      <c r="C1735">
        <v>4.0000000000000001E-3</v>
      </c>
    </row>
    <row r="1736" spans="1:3" x14ac:dyDescent="0.25">
      <c r="A1736">
        <v>1735</v>
      </c>
      <c r="B1736" t="s">
        <v>2711</v>
      </c>
      <c r="C1736">
        <v>4.0000000000000001E-3</v>
      </c>
    </row>
    <row r="1737" spans="1:3" x14ac:dyDescent="0.25">
      <c r="A1737">
        <v>1736</v>
      </c>
      <c r="B1737" t="s">
        <v>2712</v>
      </c>
      <c r="C1737">
        <v>4.0000000000000001E-3</v>
      </c>
    </row>
    <row r="1738" spans="1:3" x14ac:dyDescent="0.25">
      <c r="A1738">
        <v>1737</v>
      </c>
      <c r="B1738" t="s">
        <v>2713</v>
      </c>
      <c r="C1738">
        <v>4.0000000000000001E-3</v>
      </c>
    </row>
    <row r="1739" spans="1:3" x14ac:dyDescent="0.25">
      <c r="A1739">
        <v>1738</v>
      </c>
      <c r="B1739" t="s">
        <v>2714</v>
      </c>
      <c r="C1739">
        <v>4.0000000000000001E-3</v>
      </c>
    </row>
    <row r="1740" spans="1:3" x14ac:dyDescent="0.25">
      <c r="A1740">
        <v>1739</v>
      </c>
      <c r="B1740" t="s">
        <v>2715</v>
      </c>
      <c r="C1740">
        <v>4.0000000000000001E-3</v>
      </c>
    </row>
    <row r="1741" spans="1:3" x14ac:dyDescent="0.25">
      <c r="A1741">
        <v>1740</v>
      </c>
      <c r="B1741" t="s">
        <v>2716</v>
      </c>
      <c r="C1741">
        <v>4.0000000000000001E-3</v>
      </c>
    </row>
    <row r="1742" spans="1:3" x14ac:dyDescent="0.25">
      <c r="A1742">
        <v>1741</v>
      </c>
      <c r="B1742" t="s">
        <v>2717</v>
      </c>
      <c r="C1742">
        <v>4.0000000000000001E-3</v>
      </c>
    </row>
    <row r="1743" spans="1:3" x14ac:dyDescent="0.25">
      <c r="A1743">
        <v>1742</v>
      </c>
      <c r="B1743" t="s">
        <v>2718</v>
      </c>
      <c r="C1743">
        <v>4.0000000000000001E-3</v>
      </c>
    </row>
    <row r="1744" spans="1:3" x14ac:dyDescent="0.25">
      <c r="A1744">
        <v>1743</v>
      </c>
      <c r="B1744" t="s">
        <v>2719</v>
      </c>
      <c r="C1744">
        <v>4.0000000000000001E-3</v>
      </c>
    </row>
    <row r="1745" spans="1:3" x14ac:dyDescent="0.25">
      <c r="A1745">
        <v>1744</v>
      </c>
      <c r="B1745" t="s">
        <v>2720</v>
      </c>
      <c r="C1745">
        <v>4.0000000000000001E-3</v>
      </c>
    </row>
    <row r="1746" spans="1:3" x14ac:dyDescent="0.25">
      <c r="A1746">
        <v>1745</v>
      </c>
      <c r="B1746" t="s">
        <v>2721</v>
      </c>
      <c r="C1746">
        <v>4.0000000000000001E-3</v>
      </c>
    </row>
    <row r="1747" spans="1:3" x14ac:dyDescent="0.25">
      <c r="A1747">
        <v>1746</v>
      </c>
      <c r="B1747" t="s">
        <v>2722</v>
      </c>
      <c r="C1747">
        <v>4.0000000000000001E-3</v>
      </c>
    </row>
    <row r="1748" spans="1:3" x14ac:dyDescent="0.25">
      <c r="A1748">
        <v>1747</v>
      </c>
      <c r="B1748" t="s">
        <v>2723</v>
      </c>
      <c r="C1748">
        <v>4.0000000000000001E-3</v>
      </c>
    </row>
    <row r="1749" spans="1:3" x14ac:dyDescent="0.25">
      <c r="A1749">
        <v>1748</v>
      </c>
      <c r="B1749" t="s">
        <v>2724</v>
      </c>
      <c r="C1749">
        <v>4.0000000000000001E-3</v>
      </c>
    </row>
    <row r="1750" spans="1:3" x14ac:dyDescent="0.25">
      <c r="A1750">
        <v>1749</v>
      </c>
      <c r="B1750" t="s">
        <v>2725</v>
      </c>
      <c r="C1750">
        <v>4.0000000000000001E-3</v>
      </c>
    </row>
    <row r="1751" spans="1:3" x14ac:dyDescent="0.25">
      <c r="A1751">
        <v>1750</v>
      </c>
      <c r="B1751" t="s">
        <v>2726</v>
      </c>
      <c r="C1751">
        <v>4.0000000000000001E-3</v>
      </c>
    </row>
    <row r="1752" spans="1:3" x14ac:dyDescent="0.25">
      <c r="A1752">
        <v>1751</v>
      </c>
      <c r="B1752" t="s">
        <v>2727</v>
      </c>
      <c r="C1752">
        <v>4.0000000000000001E-3</v>
      </c>
    </row>
    <row r="1753" spans="1:3" x14ac:dyDescent="0.25">
      <c r="A1753">
        <v>1752</v>
      </c>
      <c r="B1753" t="s">
        <v>2728</v>
      </c>
      <c r="C1753">
        <v>4.0000000000000001E-3</v>
      </c>
    </row>
    <row r="1754" spans="1:3" x14ac:dyDescent="0.25">
      <c r="A1754">
        <v>1753</v>
      </c>
      <c r="B1754" t="s">
        <v>2729</v>
      </c>
      <c r="C1754">
        <v>4.0000000000000001E-3</v>
      </c>
    </row>
    <row r="1755" spans="1:3" x14ac:dyDescent="0.25">
      <c r="A1755">
        <v>1754</v>
      </c>
      <c r="B1755" t="s">
        <v>2730</v>
      </c>
      <c r="C1755">
        <v>4.0000000000000001E-3</v>
      </c>
    </row>
    <row r="1756" spans="1:3" x14ac:dyDescent="0.25">
      <c r="A1756">
        <v>1755</v>
      </c>
      <c r="B1756" t="s">
        <v>2731</v>
      </c>
      <c r="C1756">
        <v>4.0000000000000001E-3</v>
      </c>
    </row>
    <row r="1757" spans="1:3" x14ac:dyDescent="0.25">
      <c r="A1757">
        <v>1756</v>
      </c>
      <c r="B1757" t="s">
        <v>2732</v>
      </c>
      <c r="C1757">
        <v>4.0000000000000001E-3</v>
      </c>
    </row>
    <row r="1758" spans="1:3" x14ac:dyDescent="0.25">
      <c r="A1758">
        <v>1757</v>
      </c>
      <c r="B1758" t="s">
        <v>2733</v>
      </c>
      <c r="C1758">
        <v>4.0000000000000001E-3</v>
      </c>
    </row>
    <row r="1759" spans="1:3" x14ac:dyDescent="0.25">
      <c r="A1759">
        <v>1758</v>
      </c>
      <c r="B1759" t="s">
        <v>2734</v>
      </c>
      <c r="C1759">
        <v>4.0000000000000001E-3</v>
      </c>
    </row>
    <row r="1760" spans="1:3" x14ac:dyDescent="0.25">
      <c r="A1760">
        <v>1759</v>
      </c>
      <c r="B1760" t="s">
        <v>2735</v>
      </c>
      <c r="C1760">
        <v>4.0000000000000001E-3</v>
      </c>
    </row>
    <row r="1761" spans="1:3" x14ac:dyDescent="0.25">
      <c r="A1761">
        <v>1760</v>
      </c>
      <c r="B1761" t="s">
        <v>2736</v>
      </c>
      <c r="C1761">
        <v>4.0000000000000001E-3</v>
      </c>
    </row>
    <row r="1762" spans="1:3" x14ac:dyDescent="0.25">
      <c r="A1762">
        <v>1761</v>
      </c>
      <c r="B1762" t="s">
        <v>2737</v>
      </c>
      <c r="C1762">
        <v>4.0000000000000001E-3</v>
      </c>
    </row>
    <row r="1763" spans="1:3" x14ac:dyDescent="0.25">
      <c r="A1763">
        <v>1762</v>
      </c>
      <c r="B1763" t="s">
        <v>2738</v>
      </c>
      <c r="C1763">
        <v>4.0000000000000001E-3</v>
      </c>
    </row>
    <row r="1764" spans="1:3" x14ac:dyDescent="0.25">
      <c r="A1764">
        <v>1763</v>
      </c>
      <c r="B1764" t="s">
        <v>2739</v>
      </c>
      <c r="C1764">
        <v>4.0000000000000001E-3</v>
      </c>
    </row>
    <row r="1765" spans="1:3" x14ac:dyDescent="0.25">
      <c r="A1765">
        <v>1764</v>
      </c>
      <c r="B1765" t="s">
        <v>2740</v>
      </c>
      <c r="C1765">
        <v>4.0000000000000001E-3</v>
      </c>
    </row>
    <row r="1766" spans="1:3" x14ac:dyDescent="0.25">
      <c r="A1766">
        <v>1765</v>
      </c>
      <c r="B1766" t="s">
        <v>2741</v>
      </c>
      <c r="C1766">
        <v>4.0000000000000001E-3</v>
      </c>
    </row>
    <row r="1767" spans="1:3" x14ac:dyDescent="0.25">
      <c r="A1767">
        <v>1766</v>
      </c>
      <c r="B1767" t="s">
        <v>2742</v>
      </c>
      <c r="C1767">
        <v>4.0000000000000001E-3</v>
      </c>
    </row>
    <row r="1768" spans="1:3" x14ac:dyDescent="0.25">
      <c r="A1768">
        <v>1767</v>
      </c>
      <c r="B1768" t="s">
        <v>2743</v>
      </c>
      <c r="C1768">
        <v>4.0000000000000001E-3</v>
      </c>
    </row>
    <row r="1769" spans="1:3" x14ac:dyDescent="0.25">
      <c r="A1769">
        <v>1768</v>
      </c>
      <c r="B1769" t="s">
        <v>2744</v>
      </c>
      <c r="C1769">
        <v>4.0000000000000001E-3</v>
      </c>
    </row>
    <row r="1770" spans="1:3" x14ac:dyDescent="0.25">
      <c r="A1770">
        <v>1769</v>
      </c>
      <c r="B1770" t="s">
        <v>2745</v>
      </c>
      <c r="C1770">
        <v>4.0000000000000001E-3</v>
      </c>
    </row>
    <row r="1771" spans="1:3" x14ac:dyDescent="0.25">
      <c r="A1771">
        <v>1770</v>
      </c>
      <c r="B1771" t="s">
        <v>2746</v>
      </c>
      <c r="C1771">
        <v>4.0000000000000001E-3</v>
      </c>
    </row>
    <row r="1772" spans="1:3" x14ac:dyDescent="0.25">
      <c r="A1772">
        <v>1771</v>
      </c>
      <c r="B1772" t="s">
        <v>2747</v>
      </c>
      <c r="C1772">
        <v>4.0000000000000001E-3</v>
      </c>
    </row>
    <row r="1773" spans="1:3" x14ac:dyDescent="0.25">
      <c r="A1773">
        <v>1772</v>
      </c>
      <c r="B1773" t="s">
        <v>2748</v>
      </c>
      <c r="C1773">
        <v>4.0000000000000001E-3</v>
      </c>
    </row>
    <row r="1774" spans="1:3" x14ac:dyDescent="0.25">
      <c r="A1774">
        <v>1773</v>
      </c>
      <c r="B1774" t="s">
        <v>2749</v>
      </c>
      <c r="C1774">
        <v>4.0000000000000001E-3</v>
      </c>
    </row>
    <row r="1775" spans="1:3" x14ac:dyDescent="0.25">
      <c r="A1775">
        <v>1774</v>
      </c>
      <c r="B1775" t="s">
        <v>2750</v>
      </c>
      <c r="C1775">
        <v>4.0000000000000001E-3</v>
      </c>
    </row>
    <row r="1776" spans="1:3" x14ac:dyDescent="0.25">
      <c r="A1776">
        <v>1775</v>
      </c>
      <c r="B1776" t="s">
        <v>2751</v>
      </c>
      <c r="C1776">
        <v>4.0000000000000001E-3</v>
      </c>
    </row>
    <row r="1777" spans="1:3" x14ac:dyDescent="0.25">
      <c r="A1777">
        <v>1776</v>
      </c>
      <c r="B1777" t="s">
        <v>2752</v>
      </c>
      <c r="C1777">
        <v>4.0000000000000001E-3</v>
      </c>
    </row>
    <row r="1778" spans="1:3" x14ac:dyDescent="0.25">
      <c r="A1778">
        <v>1777</v>
      </c>
      <c r="B1778" t="s">
        <v>2753</v>
      </c>
      <c r="C1778">
        <v>4.0000000000000001E-3</v>
      </c>
    </row>
    <row r="1779" spans="1:3" x14ac:dyDescent="0.25">
      <c r="A1779">
        <v>1778</v>
      </c>
      <c r="B1779" t="s">
        <v>2754</v>
      </c>
      <c r="C1779">
        <v>4.0000000000000001E-3</v>
      </c>
    </row>
    <row r="1780" spans="1:3" x14ac:dyDescent="0.25">
      <c r="A1780">
        <v>1779</v>
      </c>
      <c r="B1780" t="s">
        <v>2755</v>
      </c>
      <c r="C1780">
        <v>4.0000000000000001E-3</v>
      </c>
    </row>
    <row r="1781" spans="1:3" x14ac:dyDescent="0.25">
      <c r="A1781">
        <v>1780</v>
      </c>
      <c r="B1781" t="s">
        <v>2756</v>
      </c>
      <c r="C1781">
        <v>4.0000000000000001E-3</v>
      </c>
    </row>
    <row r="1782" spans="1:3" x14ac:dyDescent="0.25">
      <c r="A1782">
        <v>1781</v>
      </c>
      <c r="B1782" t="s">
        <v>2757</v>
      </c>
      <c r="C1782">
        <v>4.0000000000000001E-3</v>
      </c>
    </row>
    <row r="1783" spans="1:3" x14ac:dyDescent="0.25">
      <c r="A1783">
        <v>1782</v>
      </c>
      <c r="B1783" t="s">
        <v>2758</v>
      </c>
      <c r="C1783">
        <v>4.0000000000000001E-3</v>
      </c>
    </row>
    <row r="1784" spans="1:3" x14ac:dyDescent="0.25">
      <c r="A1784">
        <v>1783</v>
      </c>
      <c r="B1784" t="s">
        <v>2759</v>
      </c>
      <c r="C1784">
        <v>4.0000000000000001E-3</v>
      </c>
    </row>
    <row r="1785" spans="1:3" x14ac:dyDescent="0.25">
      <c r="A1785">
        <v>1784</v>
      </c>
      <c r="B1785" t="s">
        <v>2760</v>
      </c>
      <c r="C1785">
        <v>4.0000000000000001E-3</v>
      </c>
    </row>
    <row r="1786" spans="1:3" x14ac:dyDescent="0.25">
      <c r="A1786">
        <v>1785</v>
      </c>
      <c r="B1786" t="s">
        <v>2761</v>
      </c>
      <c r="C1786">
        <v>4.0000000000000001E-3</v>
      </c>
    </row>
    <row r="1787" spans="1:3" x14ac:dyDescent="0.25">
      <c r="A1787">
        <v>1786</v>
      </c>
      <c r="B1787" t="s">
        <v>2762</v>
      </c>
      <c r="C1787">
        <v>4.0000000000000001E-3</v>
      </c>
    </row>
    <row r="1788" spans="1:3" x14ac:dyDescent="0.25">
      <c r="A1788">
        <v>1787</v>
      </c>
      <c r="B1788" t="s">
        <v>2763</v>
      </c>
      <c r="C1788">
        <v>4.0000000000000001E-3</v>
      </c>
    </row>
    <row r="1789" spans="1:3" x14ac:dyDescent="0.25">
      <c r="A1789">
        <v>1788</v>
      </c>
      <c r="B1789" t="s">
        <v>2764</v>
      </c>
      <c r="C1789">
        <v>4.0000000000000001E-3</v>
      </c>
    </row>
    <row r="1790" spans="1:3" x14ac:dyDescent="0.25">
      <c r="A1790">
        <v>1789</v>
      </c>
      <c r="B1790" t="s">
        <v>2765</v>
      </c>
      <c r="C1790">
        <v>4.0000000000000001E-3</v>
      </c>
    </row>
    <row r="1791" spans="1:3" x14ac:dyDescent="0.25">
      <c r="A1791">
        <v>1790</v>
      </c>
      <c r="B1791" t="s">
        <v>2766</v>
      </c>
      <c r="C1791">
        <v>4.0000000000000001E-3</v>
      </c>
    </row>
    <row r="1792" spans="1:3" x14ac:dyDescent="0.25">
      <c r="A1792">
        <v>1791</v>
      </c>
      <c r="B1792" t="s">
        <v>2767</v>
      </c>
      <c r="C1792">
        <v>4.0000000000000001E-3</v>
      </c>
    </row>
    <row r="1793" spans="1:3" x14ac:dyDescent="0.25">
      <c r="A1793">
        <v>1792</v>
      </c>
      <c r="B1793" t="s">
        <v>2768</v>
      </c>
      <c r="C1793">
        <v>4.0000000000000001E-3</v>
      </c>
    </row>
    <row r="1794" spans="1:3" x14ac:dyDescent="0.25">
      <c r="A1794">
        <v>1793</v>
      </c>
      <c r="B1794" t="s">
        <v>2769</v>
      </c>
      <c r="C1794">
        <v>4.0000000000000001E-3</v>
      </c>
    </row>
    <row r="1795" spans="1:3" x14ac:dyDescent="0.25">
      <c r="A1795">
        <v>1794</v>
      </c>
      <c r="B1795" t="s">
        <v>2770</v>
      </c>
      <c r="C1795">
        <v>4.0000000000000001E-3</v>
      </c>
    </row>
    <row r="1796" spans="1:3" x14ac:dyDescent="0.25">
      <c r="A1796">
        <v>1795</v>
      </c>
      <c r="B1796" t="s">
        <v>2771</v>
      </c>
      <c r="C1796">
        <v>4.0000000000000001E-3</v>
      </c>
    </row>
    <row r="1797" spans="1:3" x14ac:dyDescent="0.25">
      <c r="A1797">
        <v>1796</v>
      </c>
      <c r="B1797" t="s">
        <v>2772</v>
      </c>
      <c r="C1797">
        <v>4.0000000000000001E-3</v>
      </c>
    </row>
    <row r="1798" spans="1:3" x14ac:dyDescent="0.25">
      <c r="A1798">
        <v>1797</v>
      </c>
      <c r="B1798" t="s">
        <v>2773</v>
      </c>
      <c r="C1798">
        <v>4.0000000000000001E-3</v>
      </c>
    </row>
    <row r="1799" spans="1:3" x14ac:dyDescent="0.25">
      <c r="A1799">
        <v>1798</v>
      </c>
      <c r="B1799" t="s">
        <v>2774</v>
      </c>
      <c r="C1799">
        <v>4.0000000000000001E-3</v>
      </c>
    </row>
    <row r="1800" spans="1:3" x14ac:dyDescent="0.25">
      <c r="A1800">
        <v>1799</v>
      </c>
      <c r="B1800" t="s">
        <v>2775</v>
      </c>
      <c r="C1800">
        <v>4.0000000000000001E-3</v>
      </c>
    </row>
    <row r="1801" spans="1:3" x14ac:dyDescent="0.25">
      <c r="A1801">
        <v>1800</v>
      </c>
      <c r="B1801" t="s">
        <v>2776</v>
      </c>
      <c r="C1801">
        <v>4.0000000000000001E-3</v>
      </c>
    </row>
    <row r="1802" spans="1:3" x14ac:dyDescent="0.25">
      <c r="A1802">
        <v>1801</v>
      </c>
      <c r="B1802" t="s">
        <v>2777</v>
      </c>
      <c r="C1802">
        <v>4.0000000000000001E-3</v>
      </c>
    </row>
    <row r="1803" spans="1:3" x14ac:dyDescent="0.25">
      <c r="A1803">
        <v>1802</v>
      </c>
      <c r="B1803" t="s">
        <v>2778</v>
      </c>
      <c r="C1803">
        <v>4.0000000000000001E-3</v>
      </c>
    </row>
    <row r="1804" spans="1:3" x14ac:dyDescent="0.25">
      <c r="A1804">
        <v>1803</v>
      </c>
      <c r="B1804" t="s">
        <v>2779</v>
      </c>
      <c r="C1804">
        <v>4.0000000000000001E-3</v>
      </c>
    </row>
    <row r="1805" spans="1:3" x14ac:dyDescent="0.25">
      <c r="A1805">
        <v>1804</v>
      </c>
      <c r="B1805" t="s">
        <v>2780</v>
      </c>
      <c r="C1805">
        <v>4.0000000000000001E-3</v>
      </c>
    </row>
    <row r="1806" spans="1:3" x14ac:dyDescent="0.25">
      <c r="A1806">
        <v>1805</v>
      </c>
      <c r="B1806" t="s">
        <v>2781</v>
      </c>
      <c r="C1806">
        <v>4.0000000000000001E-3</v>
      </c>
    </row>
    <row r="1807" spans="1:3" x14ac:dyDescent="0.25">
      <c r="A1807">
        <v>1806</v>
      </c>
      <c r="B1807" t="s">
        <v>2782</v>
      </c>
      <c r="C1807">
        <v>4.0000000000000001E-3</v>
      </c>
    </row>
    <row r="1808" spans="1:3" x14ac:dyDescent="0.25">
      <c r="A1808">
        <v>1807</v>
      </c>
      <c r="B1808" t="s">
        <v>2783</v>
      </c>
      <c r="C1808">
        <v>4.0000000000000001E-3</v>
      </c>
    </row>
    <row r="1809" spans="1:3" x14ac:dyDescent="0.25">
      <c r="A1809">
        <v>1808</v>
      </c>
      <c r="B1809" t="s">
        <v>2784</v>
      </c>
      <c r="C1809">
        <v>4.0000000000000001E-3</v>
      </c>
    </row>
    <row r="1810" spans="1:3" x14ac:dyDescent="0.25">
      <c r="A1810">
        <v>1809</v>
      </c>
      <c r="B1810" t="s">
        <v>2785</v>
      </c>
      <c r="C1810">
        <v>4.0000000000000001E-3</v>
      </c>
    </row>
    <row r="1811" spans="1:3" x14ac:dyDescent="0.25">
      <c r="A1811">
        <v>1810</v>
      </c>
      <c r="B1811" t="s">
        <v>2786</v>
      </c>
      <c r="C1811">
        <v>4.0000000000000001E-3</v>
      </c>
    </row>
    <row r="1812" spans="1:3" x14ac:dyDescent="0.25">
      <c r="A1812">
        <v>1811</v>
      </c>
      <c r="B1812" t="s">
        <v>2787</v>
      </c>
      <c r="C1812">
        <v>4.0000000000000001E-3</v>
      </c>
    </row>
    <row r="1813" spans="1:3" x14ac:dyDescent="0.25">
      <c r="A1813">
        <v>1812</v>
      </c>
      <c r="B1813" t="s">
        <v>2788</v>
      </c>
      <c r="C1813">
        <v>4.0000000000000001E-3</v>
      </c>
    </row>
    <row r="1814" spans="1:3" x14ac:dyDescent="0.25">
      <c r="A1814">
        <v>1813</v>
      </c>
      <c r="B1814" t="s">
        <v>2789</v>
      </c>
      <c r="C1814">
        <v>3.0000000000000001E-3</v>
      </c>
    </row>
    <row r="1815" spans="1:3" x14ac:dyDescent="0.25">
      <c r="A1815">
        <v>1814</v>
      </c>
      <c r="B1815" t="s">
        <v>2790</v>
      </c>
      <c r="C1815">
        <v>3.0000000000000001E-3</v>
      </c>
    </row>
    <row r="1816" spans="1:3" x14ac:dyDescent="0.25">
      <c r="A1816">
        <v>1815</v>
      </c>
      <c r="B1816" t="s">
        <v>2791</v>
      </c>
      <c r="C1816">
        <v>3.0000000000000001E-3</v>
      </c>
    </row>
    <row r="1817" spans="1:3" x14ac:dyDescent="0.25">
      <c r="A1817">
        <v>1816</v>
      </c>
      <c r="B1817" t="s">
        <v>2792</v>
      </c>
      <c r="C1817">
        <v>3.0000000000000001E-3</v>
      </c>
    </row>
    <row r="1818" spans="1:3" x14ac:dyDescent="0.25">
      <c r="A1818">
        <v>1817</v>
      </c>
      <c r="B1818" t="s">
        <v>2793</v>
      </c>
      <c r="C1818">
        <v>3.0000000000000001E-3</v>
      </c>
    </row>
    <row r="1819" spans="1:3" x14ac:dyDescent="0.25">
      <c r="A1819">
        <v>1818</v>
      </c>
      <c r="B1819" t="s">
        <v>2794</v>
      </c>
      <c r="C1819">
        <v>3.0000000000000001E-3</v>
      </c>
    </row>
    <row r="1820" spans="1:3" x14ac:dyDescent="0.25">
      <c r="A1820">
        <v>1819</v>
      </c>
      <c r="B1820" t="s">
        <v>2795</v>
      </c>
      <c r="C1820">
        <v>3.0000000000000001E-3</v>
      </c>
    </row>
    <row r="1821" spans="1:3" x14ac:dyDescent="0.25">
      <c r="A1821">
        <v>1820</v>
      </c>
      <c r="B1821" t="s">
        <v>2796</v>
      </c>
      <c r="C1821">
        <v>3.0000000000000001E-3</v>
      </c>
    </row>
    <row r="1822" spans="1:3" x14ac:dyDescent="0.25">
      <c r="A1822">
        <v>1821</v>
      </c>
      <c r="B1822" t="s">
        <v>2797</v>
      </c>
      <c r="C1822">
        <v>3.0000000000000001E-3</v>
      </c>
    </row>
    <row r="1823" spans="1:3" x14ac:dyDescent="0.25">
      <c r="A1823">
        <v>1822</v>
      </c>
      <c r="B1823" t="s">
        <v>2798</v>
      </c>
      <c r="C1823">
        <v>3.0000000000000001E-3</v>
      </c>
    </row>
    <row r="1824" spans="1:3" x14ac:dyDescent="0.25">
      <c r="A1824">
        <v>1823</v>
      </c>
      <c r="B1824" t="s">
        <v>2799</v>
      </c>
      <c r="C1824">
        <v>3.0000000000000001E-3</v>
      </c>
    </row>
    <row r="1825" spans="1:3" x14ac:dyDescent="0.25">
      <c r="A1825">
        <v>1824</v>
      </c>
      <c r="B1825" t="s">
        <v>2800</v>
      </c>
      <c r="C1825">
        <v>3.0000000000000001E-3</v>
      </c>
    </row>
    <row r="1826" spans="1:3" x14ac:dyDescent="0.25">
      <c r="A1826">
        <v>1825</v>
      </c>
      <c r="B1826" t="s">
        <v>2801</v>
      </c>
      <c r="C1826">
        <v>3.0000000000000001E-3</v>
      </c>
    </row>
    <row r="1827" spans="1:3" x14ac:dyDescent="0.25">
      <c r="A1827">
        <v>1826</v>
      </c>
      <c r="B1827" t="s">
        <v>2802</v>
      </c>
      <c r="C1827">
        <v>3.0000000000000001E-3</v>
      </c>
    </row>
    <row r="1828" spans="1:3" x14ac:dyDescent="0.25">
      <c r="A1828">
        <v>1827</v>
      </c>
      <c r="B1828" t="s">
        <v>2803</v>
      </c>
      <c r="C1828">
        <v>3.0000000000000001E-3</v>
      </c>
    </row>
    <row r="1829" spans="1:3" x14ac:dyDescent="0.25">
      <c r="A1829">
        <v>1828</v>
      </c>
      <c r="B1829" t="s">
        <v>2804</v>
      </c>
      <c r="C1829">
        <v>3.0000000000000001E-3</v>
      </c>
    </row>
    <row r="1830" spans="1:3" x14ac:dyDescent="0.25">
      <c r="A1830">
        <v>1829</v>
      </c>
      <c r="B1830" t="s">
        <v>2805</v>
      </c>
      <c r="C1830">
        <v>3.0000000000000001E-3</v>
      </c>
    </row>
    <row r="1831" spans="1:3" x14ac:dyDescent="0.25">
      <c r="A1831">
        <v>1830</v>
      </c>
      <c r="B1831" t="s">
        <v>2806</v>
      </c>
      <c r="C1831">
        <v>3.0000000000000001E-3</v>
      </c>
    </row>
    <row r="1832" spans="1:3" x14ac:dyDescent="0.25">
      <c r="A1832">
        <v>1831</v>
      </c>
      <c r="B1832" t="s">
        <v>2807</v>
      </c>
      <c r="C1832">
        <v>3.0000000000000001E-3</v>
      </c>
    </row>
    <row r="1833" spans="1:3" x14ac:dyDescent="0.25">
      <c r="A1833">
        <v>1832</v>
      </c>
      <c r="B1833" t="s">
        <v>2808</v>
      </c>
      <c r="C1833">
        <v>3.0000000000000001E-3</v>
      </c>
    </row>
    <row r="1834" spans="1:3" x14ac:dyDescent="0.25">
      <c r="A1834">
        <v>1833</v>
      </c>
      <c r="B1834" t="s">
        <v>2809</v>
      </c>
      <c r="C1834">
        <v>3.0000000000000001E-3</v>
      </c>
    </row>
    <row r="1835" spans="1:3" x14ac:dyDescent="0.25">
      <c r="A1835">
        <v>1834</v>
      </c>
      <c r="B1835" t="s">
        <v>2810</v>
      </c>
      <c r="C1835">
        <v>3.0000000000000001E-3</v>
      </c>
    </row>
    <row r="1836" spans="1:3" x14ac:dyDescent="0.25">
      <c r="A1836">
        <v>1835</v>
      </c>
      <c r="B1836" t="s">
        <v>2811</v>
      </c>
      <c r="C1836">
        <v>3.0000000000000001E-3</v>
      </c>
    </row>
    <row r="1837" spans="1:3" x14ac:dyDescent="0.25">
      <c r="A1837">
        <v>1836</v>
      </c>
      <c r="B1837" t="s">
        <v>2812</v>
      </c>
      <c r="C1837">
        <v>3.0000000000000001E-3</v>
      </c>
    </row>
    <row r="1838" spans="1:3" x14ac:dyDescent="0.25">
      <c r="A1838">
        <v>1837</v>
      </c>
      <c r="B1838" t="s">
        <v>2813</v>
      </c>
      <c r="C1838">
        <v>3.0000000000000001E-3</v>
      </c>
    </row>
    <row r="1839" spans="1:3" x14ac:dyDescent="0.25">
      <c r="A1839">
        <v>1838</v>
      </c>
      <c r="B1839" t="s">
        <v>2814</v>
      </c>
      <c r="C1839">
        <v>3.0000000000000001E-3</v>
      </c>
    </row>
    <row r="1840" spans="1:3" x14ac:dyDescent="0.25">
      <c r="A1840">
        <v>1839</v>
      </c>
      <c r="B1840" t="s">
        <v>2815</v>
      </c>
      <c r="C1840">
        <v>3.0000000000000001E-3</v>
      </c>
    </row>
    <row r="1841" spans="1:3" x14ac:dyDescent="0.25">
      <c r="A1841">
        <v>1840</v>
      </c>
      <c r="B1841" t="s">
        <v>2816</v>
      </c>
      <c r="C1841">
        <v>3.0000000000000001E-3</v>
      </c>
    </row>
    <row r="1842" spans="1:3" x14ac:dyDescent="0.25">
      <c r="A1842">
        <v>1841</v>
      </c>
      <c r="B1842" t="s">
        <v>2817</v>
      </c>
      <c r="C1842">
        <v>3.0000000000000001E-3</v>
      </c>
    </row>
    <row r="1843" spans="1:3" x14ac:dyDescent="0.25">
      <c r="A1843">
        <v>1842</v>
      </c>
      <c r="B1843" t="s">
        <v>2818</v>
      </c>
      <c r="C1843">
        <v>3.0000000000000001E-3</v>
      </c>
    </row>
    <row r="1844" spans="1:3" x14ac:dyDescent="0.25">
      <c r="A1844">
        <v>1843</v>
      </c>
      <c r="B1844" t="s">
        <v>2819</v>
      </c>
      <c r="C1844">
        <v>3.0000000000000001E-3</v>
      </c>
    </row>
    <row r="1845" spans="1:3" x14ac:dyDescent="0.25">
      <c r="A1845">
        <v>1844</v>
      </c>
      <c r="B1845" t="s">
        <v>2820</v>
      </c>
      <c r="C1845">
        <v>3.0000000000000001E-3</v>
      </c>
    </row>
    <row r="1846" spans="1:3" x14ac:dyDescent="0.25">
      <c r="A1846">
        <v>1845</v>
      </c>
      <c r="B1846" t="s">
        <v>2821</v>
      </c>
      <c r="C1846">
        <v>3.0000000000000001E-3</v>
      </c>
    </row>
    <row r="1847" spans="1:3" x14ac:dyDescent="0.25">
      <c r="A1847">
        <v>1846</v>
      </c>
      <c r="B1847" t="s">
        <v>2822</v>
      </c>
      <c r="C1847">
        <v>3.0000000000000001E-3</v>
      </c>
    </row>
    <row r="1848" spans="1:3" x14ac:dyDescent="0.25">
      <c r="A1848">
        <v>1847</v>
      </c>
      <c r="B1848" t="s">
        <v>2823</v>
      </c>
      <c r="C1848">
        <v>3.0000000000000001E-3</v>
      </c>
    </row>
    <row r="1849" spans="1:3" x14ac:dyDescent="0.25">
      <c r="A1849">
        <v>1848</v>
      </c>
      <c r="B1849" t="s">
        <v>2824</v>
      </c>
      <c r="C1849">
        <v>3.0000000000000001E-3</v>
      </c>
    </row>
    <row r="1850" spans="1:3" x14ac:dyDescent="0.25">
      <c r="A1850">
        <v>1849</v>
      </c>
      <c r="B1850" t="s">
        <v>2825</v>
      </c>
      <c r="C1850">
        <v>3.0000000000000001E-3</v>
      </c>
    </row>
    <row r="1851" spans="1:3" x14ac:dyDescent="0.25">
      <c r="A1851">
        <v>1850</v>
      </c>
      <c r="B1851" t="s">
        <v>2826</v>
      </c>
      <c r="C1851">
        <v>3.0000000000000001E-3</v>
      </c>
    </row>
    <row r="1852" spans="1:3" x14ac:dyDescent="0.25">
      <c r="A1852">
        <v>1851</v>
      </c>
      <c r="B1852" t="s">
        <v>2827</v>
      </c>
      <c r="C1852">
        <v>3.0000000000000001E-3</v>
      </c>
    </row>
    <row r="1853" spans="1:3" x14ac:dyDescent="0.25">
      <c r="A1853">
        <v>1852</v>
      </c>
      <c r="B1853" t="s">
        <v>2828</v>
      </c>
      <c r="C1853">
        <v>3.0000000000000001E-3</v>
      </c>
    </row>
    <row r="1854" spans="1:3" x14ac:dyDescent="0.25">
      <c r="A1854">
        <v>1853</v>
      </c>
      <c r="B1854" t="s">
        <v>2829</v>
      </c>
      <c r="C1854">
        <v>3.0000000000000001E-3</v>
      </c>
    </row>
    <row r="1855" spans="1:3" x14ac:dyDescent="0.25">
      <c r="A1855">
        <v>1854</v>
      </c>
      <c r="B1855" t="s">
        <v>2830</v>
      </c>
      <c r="C1855">
        <v>3.0000000000000001E-3</v>
      </c>
    </row>
    <row r="1856" spans="1:3" x14ac:dyDescent="0.25">
      <c r="A1856">
        <v>1855</v>
      </c>
      <c r="B1856" t="s">
        <v>2831</v>
      </c>
      <c r="C1856">
        <v>3.0000000000000001E-3</v>
      </c>
    </row>
    <row r="1857" spans="1:3" x14ac:dyDescent="0.25">
      <c r="A1857">
        <v>1856</v>
      </c>
      <c r="B1857" t="s">
        <v>2832</v>
      </c>
      <c r="C1857">
        <v>3.0000000000000001E-3</v>
      </c>
    </row>
    <row r="1858" spans="1:3" x14ac:dyDescent="0.25">
      <c r="A1858">
        <v>1857</v>
      </c>
      <c r="B1858" t="s">
        <v>2833</v>
      </c>
      <c r="C1858">
        <v>3.0000000000000001E-3</v>
      </c>
    </row>
    <row r="1859" spans="1:3" x14ac:dyDescent="0.25">
      <c r="A1859">
        <v>1858</v>
      </c>
      <c r="B1859" t="s">
        <v>2834</v>
      </c>
      <c r="C1859">
        <v>3.0000000000000001E-3</v>
      </c>
    </row>
    <row r="1860" spans="1:3" x14ac:dyDescent="0.25">
      <c r="A1860">
        <v>1859</v>
      </c>
      <c r="B1860" t="s">
        <v>2835</v>
      </c>
      <c r="C1860">
        <v>3.0000000000000001E-3</v>
      </c>
    </row>
    <row r="1861" spans="1:3" x14ac:dyDescent="0.25">
      <c r="A1861">
        <v>1860</v>
      </c>
      <c r="B1861" t="s">
        <v>2836</v>
      </c>
      <c r="C1861">
        <v>3.0000000000000001E-3</v>
      </c>
    </row>
    <row r="1862" spans="1:3" x14ac:dyDescent="0.25">
      <c r="A1862">
        <v>1861</v>
      </c>
      <c r="B1862" t="s">
        <v>2837</v>
      </c>
      <c r="C1862">
        <v>3.0000000000000001E-3</v>
      </c>
    </row>
    <row r="1863" spans="1:3" x14ac:dyDescent="0.25">
      <c r="A1863">
        <v>1862</v>
      </c>
      <c r="B1863" t="s">
        <v>2838</v>
      </c>
      <c r="C1863">
        <v>3.0000000000000001E-3</v>
      </c>
    </row>
    <row r="1864" spans="1:3" x14ac:dyDescent="0.25">
      <c r="A1864">
        <v>1863</v>
      </c>
      <c r="B1864" t="s">
        <v>2839</v>
      </c>
      <c r="C1864">
        <v>3.0000000000000001E-3</v>
      </c>
    </row>
    <row r="1865" spans="1:3" x14ac:dyDescent="0.25">
      <c r="A1865">
        <v>1864</v>
      </c>
      <c r="B1865" t="s">
        <v>2840</v>
      </c>
      <c r="C1865">
        <v>3.0000000000000001E-3</v>
      </c>
    </row>
    <row r="1866" spans="1:3" x14ac:dyDescent="0.25">
      <c r="A1866">
        <v>1865</v>
      </c>
      <c r="B1866" t="s">
        <v>2841</v>
      </c>
      <c r="C1866">
        <v>3.0000000000000001E-3</v>
      </c>
    </row>
    <row r="1867" spans="1:3" x14ac:dyDescent="0.25">
      <c r="A1867">
        <v>1866</v>
      </c>
      <c r="B1867" t="s">
        <v>2842</v>
      </c>
      <c r="C1867">
        <v>3.0000000000000001E-3</v>
      </c>
    </row>
    <row r="1868" spans="1:3" x14ac:dyDescent="0.25">
      <c r="A1868">
        <v>1867</v>
      </c>
      <c r="B1868" t="s">
        <v>2843</v>
      </c>
      <c r="C1868">
        <v>3.0000000000000001E-3</v>
      </c>
    </row>
    <row r="1869" spans="1:3" x14ac:dyDescent="0.25">
      <c r="A1869">
        <v>1868</v>
      </c>
      <c r="B1869" t="s">
        <v>2844</v>
      </c>
      <c r="C1869">
        <v>3.0000000000000001E-3</v>
      </c>
    </row>
    <row r="1870" spans="1:3" x14ac:dyDescent="0.25">
      <c r="A1870">
        <v>1869</v>
      </c>
      <c r="B1870" t="s">
        <v>2845</v>
      </c>
      <c r="C1870">
        <v>3.0000000000000001E-3</v>
      </c>
    </row>
    <row r="1871" spans="1:3" x14ac:dyDescent="0.25">
      <c r="A1871">
        <v>1870</v>
      </c>
      <c r="B1871" t="s">
        <v>2846</v>
      </c>
      <c r="C1871">
        <v>3.0000000000000001E-3</v>
      </c>
    </row>
    <row r="1872" spans="1:3" x14ac:dyDescent="0.25">
      <c r="A1872">
        <v>1871</v>
      </c>
      <c r="B1872" t="s">
        <v>2847</v>
      </c>
      <c r="C1872">
        <v>3.0000000000000001E-3</v>
      </c>
    </row>
    <row r="1873" spans="1:3" x14ac:dyDescent="0.25">
      <c r="A1873">
        <v>1872</v>
      </c>
      <c r="B1873" t="s">
        <v>2848</v>
      </c>
      <c r="C1873">
        <v>3.0000000000000001E-3</v>
      </c>
    </row>
    <row r="1874" spans="1:3" x14ac:dyDescent="0.25">
      <c r="A1874">
        <v>1873</v>
      </c>
      <c r="B1874" t="s">
        <v>2849</v>
      </c>
      <c r="C1874">
        <v>3.0000000000000001E-3</v>
      </c>
    </row>
    <row r="1875" spans="1:3" x14ac:dyDescent="0.25">
      <c r="A1875">
        <v>1874</v>
      </c>
      <c r="B1875" t="s">
        <v>2850</v>
      </c>
      <c r="C1875">
        <v>3.0000000000000001E-3</v>
      </c>
    </row>
    <row r="1876" spans="1:3" x14ac:dyDescent="0.25">
      <c r="A1876">
        <v>1875</v>
      </c>
      <c r="B1876" t="s">
        <v>2851</v>
      </c>
      <c r="C1876">
        <v>3.0000000000000001E-3</v>
      </c>
    </row>
    <row r="1877" spans="1:3" x14ac:dyDescent="0.25">
      <c r="A1877">
        <v>1876</v>
      </c>
      <c r="B1877" t="s">
        <v>2852</v>
      </c>
      <c r="C1877">
        <v>3.0000000000000001E-3</v>
      </c>
    </row>
    <row r="1878" spans="1:3" x14ac:dyDescent="0.25">
      <c r="A1878">
        <v>1877</v>
      </c>
      <c r="B1878" t="s">
        <v>2853</v>
      </c>
      <c r="C1878">
        <v>3.0000000000000001E-3</v>
      </c>
    </row>
    <row r="1879" spans="1:3" x14ac:dyDescent="0.25">
      <c r="A1879">
        <v>1878</v>
      </c>
      <c r="B1879" t="s">
        <v>2854</v>
      </c>
      <c r="C1879">
        <v>3.0000000000000001E-3</v>
      </c>
    </row>
    <row r="1880" spans="1:3" x14ac:dyDescent="0.25">
      <c r="A1880">
        <v>1879</v>
      </c>
      <c r="B1880" t="s">
        <v>2855</v>
      </c>
      <c r="C1880">
        <v>3.0000000000000001E-3</v>
      </c>
    </row>
    <row r="1881" spans="1:3" x14ac:dyDescent="0.25">
      <c r="A1881">
        <v>1880</v>
      </c>
      <c r="B1881" t="s">
        <v>2856</v>
      </c>
      <c r="C1881">
        <v>3.0000000000000001E-3</v>
      </c>
    </row>
    <row r="1882" spans="1:3" x14ac:dyDescent="0.25">
      <c r="A1882">
        <v>1881</v>
      </c>
      <c r="B1882" t="s">
        <v>2857</v>
      </c>
      <c r="C1882">
        <v>3.0000000000000001E-3</v>
      </c>
    </row>
    <row r="1883" spans="1:3" x14ac:dyDescent="0.25">
      <c r="A1883">
        <v>1882</v>
      </c>
      <c r="B1883" t="s">
        <v>2858</v>
      </c>
      <c r="C1883">
        <v>3.0000000000000001E-3</v>
      </c>
    </row>
    <row r="1884" spans="1:3" x14ac:dyDescent="0.25">
      <c r="A1884">
        <v>1883</v>
      </c>
      <c r="B1884" t="s">
        <v>2859</v>
      </c>
      <c r="C1884">
        <v>3.0000000000000001E-3</v>
      </c>
    </row>
    <row r="1885" spans="1:3" x14ac:dyDescent="0.25">
      <c r="A1885">
        <v>1884</v>
      </c>
      <c r="B1885" t="s">
        <v>2860</v>
      </c>
      <c r="C1885">
        <v>3.0000000000000001E-3</v>
      </c>
    </row>
    <row r="1886" spans="1:3" x14ac:dyDescent="0.25">
      <c r="A1886">
        <v>1885</v>
      </c>
      <c r="B1886" t="s">
        <v>2861</v>
      </c>
      <c r="C1886">
        <v>3.0000000000000001E-3</v>
      </c>
    </row>
    <row r="1887" spans="1:3" x14ac:dyDescent="0.25">
      <c r="A1887">
        <v>1886</v>
      </c>
      <c r="B1887" t="s">
        <v>2862</v>
      </c>
      <c r="C1887">
        <v>3.0000000000000001E-3</v>
      </c>
    </row>
    <row r="1888" spans="1:3" x14ac:dyDescent="0.25">
      <c r="A1888">
        <v>1887</v>
      </c>
      <c r="B1888" t="s">
        <v>2863</v>
      </c>
      <c r="C1888">
        <v>3.0000000000000001E-3</v>
      </c>
    </row>
    <row r="1889" spans="1:3" x14ac:dyDescent="0.25">
      <c r="A1889">
        <v>1888</v>
      </c>
      <c r="B1889" t="s">
        <v>2864</v>
      </c>
      <c r="C1889">
        <v>3.0000000000000001E-3</v>
      </c>
    </row>
    <row r="1890" spans="1:3" x14ac:dyDescent="0.25">
      <c r="A1890">
        <v>1889</v>
      </c>
      <c r="B1890" t="s">
        <v>2865</v>
      </c>
      <c r="C1890">
        <v>3.0000000000000001E-3</v>
      </c>
    </row>
    <row r="1891" spans="1:3" x14ac:dyDescent="0.25">
      <c r="A1891">
        <v>1890</v>
      </c>
      <c r="B1891" t="s">
        <v>2866</v>
      </c>
      <c r="C1891">
        <v>3.0000000000000001E-3</v>
      </c>
    </row>
    <row r="1892" spans="1:3" x14ac:dyDescent="0.25">
      <c r="A1892">
        <v>1891</v>
      </c>
      <c r="B1892" t="s">
        <v>2867</v>
      </c>
      <c r="C1892">
        <v>3.0000000000000001E-3</v>
      </c>
    </row>
    <row r="1893" spans="1:3" x14ac:dyDescent="0.25">
      <c r="A1893">
        <v>1892</v>
      </c>
      <c r="B1893" t="s">
        <v>2868</v>
      </c>
      <c r="C1893">
        <v>3.0000000000000001E-3</v>
      </c>
    </row>
    <row r="1894" spans="1:3" x14ac:dyDescent="0.25">
      <c r="A1894">
        <v>1893</v>
      </c>
      <c r="B1894" t="s">
        <v>2869</v>
      </c>
      <c r="C1894">
        <v>3.0000000000000001E-3</v>
      </c>
    </row>
    <row r="1895" spans="1:3" x14ac:dyDescent="0.25">
      <c r="A1895">
        <v>1894</v>
      </c>
      <c r="B1895" t="s">
        <v>2870</v>
      </c>
      <c r="C1895">
        <v>3.0000000000000001E-3</v>
      </c>
    </row>
    <row r="1896" spans="1:3" x14ac:dyDescent="0.25">
      <c r="A1896">
        <v>1895</v>
      </c>
      <c r="B1896" t="s">
        <v>2871</v>
      </c>
      <c r="C1896">
        <v>3.0000000000000001E-3</v>
      </c>
    </row>
    <row r="1897" spans="1:3" x14ac:dyDescent="0.25">
      <c r="A1897">
        <v>1896</v>
      </c>
      <c r="B1897" t="s">
        <v>2872</v>
      </c>
      <c r="C1897">
        <v>3.0000000000000001E-3</v>
      </c>
    </row>
    <row r="1898" spans="1:3" x14ac:dyDescent="0.25">
      <c r="A1898">
        <v>1897</v>
      </c>
      <c r="B1898" t="s">
        <v>2873</v>
      </c>
      <c r="C1898">
        <v>3.0000000000000001E-3</v>
      </c>
    </row>
    <row r="1899" spans="1:3" x14ac:dyDescent="0.25">
      <c r="A1899">
        <v>1898</v>
      </c>
      <c r="B1899" t="s">
        <v>2874</v>
      </c>
      <c r="C1899">
        <v>3.0000000000000001E-3</v>
      </c>
    </row>
    <row r="1900" spans="1:3" x14ac:dyDescent="0.25">
      <c r="A1900">
        <v>1899</v>
      </c>
      <c r="B1900" t="s">
        <v>2875</v>
      </c>
      <c r="C1900">
        <v>3.0000000000000001E-3</v>
      </c>
    </row>
    <row r="1901" spans="1:3" x14ac:dyDescent="0.25">
      <c r="A1901">
        <v>1900</v>
      </c>
      <c r="B1901" t="s">
        <v>2876</v>
      </c>
      <c r="C1901">
        <v>3.0000000000000001E-3</v>
      </c>
    </row>
    <row r="1902" spans="1:3" x14ac:dyDescent="0.25">
      <c r="A1902">
        <v>1901</v>
      </c>
      <c r="B1902" t="s">
        <v>2877</v>
      </c>
      <c r="C1902">
        <v>3.0000000000000001E-3</v>
      </c>
    </row>
    <row r="1903" spans="1:3" x14ac:dyDescent="0.25">
      <c r="A1903">
        <v>1902</v>
      </c>
      <c r="B1903" t="s">
        <v>2878</v>
      </c>
      <c r="C1903">
        <v>3.0000000000000001E-3</v>
      </c>
    </row>
    <row r="1904" spans="1:3" x14ac:dyDescent="0.25">
      <c r="A1904">
        <v>1903</v>
      </c>
      <c r="B1904" t="s">
        <v>2879</v>
      </c>
      <c r="C1904">
        <v>3.0000000000000001E-3</v>
      </c>
    </row>
    <row r="1905" spans="1:3" x14ac:dyDescent="0.25">
      <c r="A1905">
        <v>1904</v>
      </c>
      <c r="B1905" t="s">
        <v>2880</v>
      </c>
      <c r="C1905">
        <v>3.0000000000000001E-3</v>
      </c>
    </row>
    <row r="1906" spans="1:3" x14ac:dyDescent="0.25">
      <c r="A1906">
        <v>1905</v>
      </c>
      <c r="B1906" t="s">
        <v>2881</v>
      </c>
      <c r="C1906">
        <v>3.0000000000000001E-3</v>
      </c>
    </row>
    <row r="1907" spans="1:3" x14ac:dyDescent="0.25">
      <c r="A1907">
        <v>1906</v>
      </c>
      <c r="B1907" t="s">
        <v>2882</v>
      </c>
      <c r="C1907">
        <v>3.0000000000000001E-3</v>
      </c>
    </row>
    <row r="1908" spans="1:3" x14ac:dyDescent="0.25">
      <c r="A1908">
        <v>1907</v>
      </c>
      <c r="B1908" t="s">
        <v>2883</v>
      </c>
      <c r="C1908">
        <v>3.0000000000000001E-3</v>
      </c>
    </row>
    <row r="1909" spans="1:3" x14ac:dyDescent="0.25">
      <c r="A1909">
        <v>1908</v>
      </c>
      <c r="B1909" t="s">
        <v>2884</v>
      </c>
      <c r="C1909">
        <v>3.0000000000000001E-3</v>
      </c>
    </row>
    <row r="1910" spans="1:3" x14ac:dyDescent="0.25">
      <c r="A1910">
        <v>1909</v>
      </c>
      <c r="B1910" t="s">
        <v>2885</v>
      </c>
      <c r="C1910">
        <v>3.0000000000000001E-3</v>
      </c>
    </row>
    <row r="1911" spans="1:3" x14ac:dyDescent="0.25">
      <c r="A1911">
        <v>1910</v>
      </c>
      <c r="B1911" t="s">
        <v>2886</v>
      </c>
      <c r="C1911">
        <v>3.0000000000000001E-3</v>
      </c>
    </row>
    <row r="1912" spans="1:3" x14ac:dyDescent="0.25">
      <c r="A1912">
        <v>1911</v>
      </c>
      <c r="B1912" t="s">
        <v>2887</v>
      </c>
      <c r="C1912">
        <v>3.0000000000000001E-3</v>
      </c>
    </row>
    <row r="1913" spans="1:3" x14ac:dyDescent="0.25">
      <c r="A1913">
        <v>1912</v>
      </c>
      <c r="B1913" t="s">
        <v>2888</v>
      </c>
      <c r="C1913">
        <v>3.0000000000000001E-3</v>
      </c>
    </row>
    <row r="1914" spans="1:3" x14ac:dyDescent="0.25">
      <c r="A1914">
        <v>1913</v>
      </c>
      <c r="B1914" t="s">
        <v>2889</v>
      </c>
      <c r="C1914">
        <v>3.0000000000000001E-3</v>
      </c>
    </row>
    <row r="1915" spans="1:3" x14ac:dyDescent="0.25">
      <c r="A1915">
        <v>1914</v>
      </c>
      <c r="B1915" t="s">
        <v>2890</v>
      </c>
      <c r="C1915">
        <v>3.0000000000000001E-3</v>
      </c>
    </row>
    <row r="1916" spans="1:3" x14ac:dyDescent="0.25">
      <c r="A1916">
        <v>1915</v>
      </c>
      <c r="B1916" t="s">
        <v>2891</v>
      </c>
      <c r="C1916">
        <v>3.0000000000000001E-3</v>
      </c>
    </row>
    <row r="1917" spans="1:3" x14ac:dyDescent="0.25">
      <c r="A1917">
        <v>1916</v>
      </c>
      <c r="B1917" t="s">
        <v>2892</v>
      </c>
      <c r="C1917">
        <v>3.0000000000000001E-3</v>
      </c>
    </row>
    <row r="1918" spans="1:3" x14ac:dyDescent="0.25">
      <c r="A1918">
        <v>1917</v>
      </c>
      <c r="B1918" t="s">
        <v>2893</v>
      </c>
      <c r="C1918">
        <v>3.0000000000000001E-3</v>
      </c>
    </row>
    <row r="1919" spans="1:3" x14ac:dyDescent="0.25">
      <c r="A1919">
        <v>1918</v>
      </c>
      <c r="B1919" t="s">
        <v>2894</v>
      </c>
      <c r="C1919">
        <v>3.0000000000000001E-3</v>
      </c>
    </row>
    <row r="1920" spans="1:3" x14ac:dyDescent="0.25">
      <c r="A1920">
        <v>1919</v>
      </c>
      <c r="B1920" t="s">
        <v>2895</v>
      </c>
      <c r="C1920">
        <v>3.0000000000000001E-3</v>
      </c>
    </row>
    <row r="1921" spans="1:3" x14ac:dyDescent="0.25">
      <c r="A1921">
        <v>1920</v>
      </c>
      <c r="B1921" t="s">
        <v>2896</v>
      </c>
      <c r="C1921">
        <v>3.0000000000000001E-3</v>
      </c>
    </row>
    <row r="1922" spans="1:3" x14ac:dyDescent="0.25">
      <c r="A1922">
        <v>1921</v>
      </c>
      <c r="B1922" t="s">
        <v>2897</v>
      </c>
      <c r="C1922">
        <v>3.0000000000000001E-3</v>
      </c>
    </row>
    <row r="1923" spans="1:3" x14ac:dyDescent="0.25">
      <c r="A1923">
        <v>1922</v>
      </c>
      <c r="B1923" t="s">
        <v>2898</v>
      </c>
      <c r="C1923">
        <v>3.0000000000000001E-3</v>
      </c>
    </row>
    <row r="1924" spans="1:3" x14ac:dyDescent="0.25">
      <c r="A1924">
        <v>1923</v>
      </c>
      <c r="B1924" t="s">
        <v>2899</v>
      </c>
      <c r="C1924">
        <v>3.0000000000000001E-3</v>
      </c>
    </row>
    <row r="1925" spans="1:3" x14ac:dyDescent="0.25">
      <c r="A1925">
        <v>1924</v>
      </c>
      <c r="B1925" t="s">
        <v>2900</v>
      </c>
      <c r="C1925">
        <v>3.0000000000000001E-3</v>
      </c>
    </row>
    <row r="1926" spans="1:3" x14ac:dyDescent="0.25">
      <c r="A1926">
        <v>1925</v>
      </c>
      <c r="B1926" t="s">
        <v>2901</v>
      </c>
      <c r="C1926">
        <v>3.0000000000000001E-3</v>
      </c>
    </row>
    <row r="1927" spans="1:3" x14ac:dyDescent="0.25">
      <c r="A1927">
        <v>1926</v>
      </c>
      <c r="B1927" t="s">
        <v>2902</v>
      </c>
      <c r="C1927">
        <v>3.0000000000000001E-3</v>
      </c>
    </row>
    <row r="1928" spans="1:3" x14ac:dyDescent="0.25">
      <c r="A1928">
        <v>1927</v>
      </c>
      <c r="B1928" t="s">
        <v>2903</v>
      </c>
      <c r="C1928">
        <v>3.0000000000000001E-3</v>
      </c>
    </row>
    <row r="1929" spans="1:3" x14ac:dyDescent="0.25">
      <c r="A1929">
        <v>1928</v>
      </c>
      <c r="B1929" t="s">
        <v>2904</v>
      </c>
      <c r="C1929">
        <v>3.0000000000000001E-3</v>
      </c>
    </row>
    <row r="1930" spans="1:3" x14ac:dyDescent="0.25">
      <c r="A1930">
        <v>1929</v>
      </c>
      <c r="B1930" t="s">
        <v>2905</v>
      </c>
      <c r="C1930">
        <v>3.0000000000000001E-3</v>
      </c>
    </row>
    <row r="1931" spans="1:3" x14ac:dyDescent="0.25">
      <c r="A1931">
        <v>1930</v>
      </c>
      <c r="B1931" t="s">
        <v>2906</v>
      </c>
      <c r="C1931">
        <v>3.0000000000000001E-3</v>
      </c>
    </row>
    <row r="1932" spans="1:3" x14ac:dyDescent="0.25">
      <c r="A1932">
        <v>1931</v>
      </c>
      <c r="B1932" t="s">
        <v>2907</v>
      </c>
      <c r="C1932">
        <v>3.0000000000000001E-3</v>
      </c>
    </row>
    <row r="1933" spans="1:3" x14ac:dyDescent="0.25">
      <c r="A1933">
        <v>1932</v>
      </c>
      <c r="B1933" t="s">
        <v>2908</v>
      </c>
      <c r="C1933">
        <v>3.0000000000000001E-3</v>
      </c>
    </row>
    <row r="1934" spans="1:3" x14ac:dyDescent="0.25">
      <c r="A1934">
        <v>1933</v>
      </c>
      <c r="B1934" t="s">
        <v>2909</v>
      </c>
      <c r="C1934">
        <v>3.0000000000000001E-3</v>
      </c>
    </row>
    <row r="1935" spans="1:3" x14ac:dyDescent="0.25">
      <c r="A1935">
        <v>1934</v>
      </c>
      <c r="B1935" t="s">
        <v>2910</v>
      </c>
      <c r="C1935">
        <v>3.0000000000000001E-3</v>
      </c>
    </row>
    <row r="1936" spans="1:3" x14ac:dyDescent="0.25">
      <c r="A1936">
        <v>1935</v>
      </c>
      <c r="B1936" t="s">
        <v>2911</v>
      </c>
      <c r="C1936">
        <v>3.0000000000000001E-3</v>
      </c>
    </row>
    <row r="1937" spans="1:3" x14ac:dyDescent="0.25">
      <c r="A1937">
        <v>1936</v>
      </c>
      <c r="B1937" t="s">
        <v>2912</v>
      </c>
      <c r="C1937">
        <v>3.0000000000000001E-3</v>
      </c>
    </row>
    <row r="1938" spans="1:3" x14ac:dyDescent="0.25">
      <c r="A1938">
        <v>1937</v>
      </c>
      <c r="B1938" t="s">
        <v>2913</v>
      </c>
      <c r="C1938">
        <v>3.0000000000000001E-3</v>
      </c>
    </row>
    <row r="1939" spans="1:3" x14ac:dyDescent="0.25">
      <c r="A1939">
        <v>1938</v>
      </c>
      <c r="B1939" t="s">
        <v>2914</v>
      </c>
      <c r="C1939">
        <v>3.0000000000000001E-3</v>
      </c>
    </row>
    <row r="1940" spans="1:3" x14ac:dyDescent="0.25">
      <c r="A1940">
        <v>1939</v>
      </c>
      <c r="B1940" t="s">
        <v>2915</v>
      </c>
      <c r="C1940">
        <v>3.0000000000000001E-3</v>
      </c>
    </row>
    <row r="1941" spans="1:3" x14ac:dyDescent="0.25">
      <c r="A1941">
        <v>1940</v>
      </c>
      <c r="B1941" t="s">
        <v>2916</v>
      </c>
      <c r="C1941">
        <v>3.0000000000000001E-3</v>
      </c>
    </row>
    <row r="1942" spans="1:3" x14ac:dyDescent="0.25">
      <c r="A1942">
        <v>1941</v>
      </c>
      <c r="B1942" t="s">
        <v>2917</v>
      </c>
      <c r="C1942">
        <v>3.0000000000000001E-3</v>
      </c>
    </row>
    <row r="1943" spans="1:3" x14ac:dyDescent="0.25">
      <c r="A1943">
        <v>1942</v>
      </c>
      <c r="B1943" t="s">
        <v>2918</v>
      </c>
      <c r="C1943">
        <v>3.0000000000000001E-3</v>
      </c>
    </row>
    <row r="1944" spans="1:3" x14ac:dyDescent="0.25">
      <c r="A1944">
        <v>1943</v>
      </c>
      <c r="B1944" t="s">
        <v>2919</v>
      </c>
      <c r="C1944">
        <v>3.0000000000000001E-3</v>
      </c>
    </row>
    <row r="1945" spans="1:3" x14ac:dyDescent="0.25">
      <c r="A1945">
        <v>1944</v>
      </c>
      <c r="B1945" t="s">
        <v>2920</v>
      </c>
      <c r="C1945">
        <v>3.0000000000000001E-3</v>
      </c>
    </row>
    <row r="1946" spans="1:3" x14ac:dyDescent="0.25">
      <c r="A1946">
        <v>1945</v>
      </c>
      <c r="B1946" t="s">
        <v>2921</v>
      </c>
      <c r="C1946">
        <v>3.0000000000000001E-3</v>
      </c>
    </row>
    <row r="1947" spans="1:3" x14ac:dyDescent="0.25">
      <c r="A1947">
        <v>1946</v>
      </c>
      <c r="B1947" t="s">
        <v>2922</v>
      </c>
      <c r="C1947">
        <v>3.0000000000000001E-3</v>
      </c>
    </row>
    <row r="1948" spans="1:3" x14ac:dyDescent="0.25">
      <c r="A1948">
        <v>1947</v>
      </c>
      <c r="B1948" t="s">
        <v>2923</v>
      </c>
      <c r="C1948">
        <v>3.0000000000000001E-3</v>
      </c>
    </row>
    <row r="1949" spans="1:3" x14ac:dyDescent="0.25">
      <c r="A1949">
        <v>1948</v>
      </c>
      <c r="B1949" t="s">
        <v>2924</v>
      </c>
      <c r="C1949">
        <v>3.0000000000000001E-3</v>
      </c>
    </row>
    <row r="1950" spans="1:3" x14ac:dyDescent="0.25">
      <c r="A1950">
        <v>1949</v>
      </c>
      <c r="B1950" t="s">
        <v>2925</v>
      </c>
      <c r="C1950">
        <v>3.0000000000000001E-3</v>
      </c>
    </row>
    <row r="1951" spans="1:3" x14ac:dyDescent="0.25">
      <c r="A1951">
        <v>1950</v>
      </c>
      <c r="B1951" t="s">
        <v>2926</v>
      </c>
      <c r="C1951">
        <v>3.0000000000000001E-3</v>
      </c>
    </row>
    <row r="1952" spans="1:3" x14ac:dyDescent="0.25">
      <c r="A1952">
        <v>1951</v>
      </c>
      <c r="B1952" t="s">
        <v>2927</v>
      </c>
      <c r="C1952">
        <v>3.0000000000000001E-3</v>
      </c>
    </row>
    <row r="1953" spans="1:3" x14ac:dyDescent="0.25">
      <c r="A1953">
        <v>1952</v>
      </c>
      <c r="B1953" t="s">
        <v>2928</v>
      </c>
      <c r="C1953">
        <v>3.0000000000000001E-3</v>
      </c>
    </row>
    <row r="1954" spans="1:3" x14ac:dyDescent="0.25">
      <c r="A1954">
        <v>1953</v>
      </c>
      <c r="B1954" t="s">
        <v>2929</v>
      </c>
      <c r="C1954">
        <v>3.0000000000000001E-3</v>
      </c>
    </row>
    <row r="1955" spans="1:3" x14ac:dyDescent="0.25">
      <c r="A1955">
        <v>1954</v>
      </c>
      <c r="B1955" t="s">
        <v>2930</v>
      </c>
      <c r="C1955">
        <v>3.0000000000000001E-3</v>
      </c>
    </row>
    <row r="1956" spans="1:3" x14ac:dyDescent="0.25">
      <c r="A1956">
        <v>1955</v>
      </c>
      <c r="B1956" t="s">
        <v>2931</v>
      </c>
      <c r="C1956">
        <v>3.0000000000000001E-3</v>
      </c>
    </row>
    <row r="1957" spans="1:3" x14ac:dyDescent="0.25">
      <c r="A1957">
        <v>1956</v>
      </c>
      <c r="B1957" t="s">
        <v>2932</v>
      </c>
      <c r="C1957">
        <v>3.0000000000000001E-3</v>
      </c>
    </row>
    <row r="1958" spans="1:3" x14ac:dyDescent="0.25">
      <c r="A1958">
        <v>1957</v>
      </c>
      <c r="B1958" t="s">
        <v>2933</v>
      </c>
      <c r="C1958">
        <v>3.0000000000000001E-3</v>
      </c>
    </row>
    <row r="1959" spans="1:3" x14ac:dyDescent="0.25">
      <c r="A1959">
        <v>1958</v>
      </c>
      <c r="B1959" t="s">
        <v>2934</v>
      </c>
      <c r="C1959">
        <v>3.0000000000000001E-3</v>
      </c>
    </row>
    <row r="1960" spans="1:3" x14ac:dyDescent="0.25">
      <c r="A1960">
        <v>1959</v>
      </c>
      <c r="B1960" t="s">
        <v>2935</v>
      </c>
      <c r="C1960">
        <v>3.0000000000000001E-3</v>
      </c>
    </row>
    <row r="1961" spans="1:3" x14ac:dyDescent="0.25">
      <c r="A1961">
        <v>1960</v>
      </c>
      <c r="B1961" t="s">
        <v>2936</v>
      </c>
      <c r="C1961">
        <v>3.0000000000000001E-3</v>
      </c>
    </row>
    <row r="1962" spans="1:3" x14ac:dyDescent="0.25">
      <c r="A1962">
        <v>1961</v>
      </c>
      <c r="B1962" t="s">
        <v>2937</v>
      </c>
      <c r="C1962">
        <v>3.0000000000000001E-3</v>
      </c>
    </row>
    <row r="1963" spans="1:3" x14ac:dyDescent="0.25">
      <c r="A1963">
        <v>1962</v>
      </c>
      <c r="B1963" t="s">
        <v>2938</v>
      </c>
      <c r="C1963">
        <v>3.0000000000000001E-3</v>
      </c>
    </row>
    <row r="1964" spans="1:3" x14ac:dyDescent="0.25">
      <c r="A1964">
        <v>1963</v>
      </c>
      <c r="B1964" t="s">
        <v>2939</v>
      </c>
      <c r="C1964">
        <v>3.0000000000000001E-3</v>
      </c>
    </row>
    <row r="1965" spans="1:3" x14ac:dyDescent="0.25">
      <c r="A1965">
        <v>1964</v>
      </c>
      <c r="B1965" t="s">
        <v>2940</v>
      </c>
      <c r="C1965">
        <v>3.0000000000000001E-3</v>
      </c>
    </row>
    <row r="1966" spans="1:3" x14ac:dyDescent="0.25">
      <c r="A1966">
        <v>1965</v>
      </c>
      <c r="B1966" t="s">
        <v>2941</v>
      </c>
      <c r="C1966">
        <v>3.0000000000000001E-3</v>
      </c>
    </row>
    <row r="1967" spans="1:3" x14ac:dyDescent="0.25">
      <c r="A1967">
        <v>1966</v>
      </c>
      <c r="B1967" t="s">
        <v>2942</v>
      </c>
      <c r="C1967">
        <v>3.0000000000000001E-3</v>
      </c>
    </row>
    <row r="1968" spans="1:3" x14ac:dyDescent="0.25">
      <c r="A1968">
        <v>1967</v>
      </c>
      <c r="B1968" t="s">
        <v>2943</v>
      </c>
      <c r="C1968">
        <v>3.0000000000000001E-3</v>
      </c>
    </row>
    <row r="1969" spans="1:3" x14ac:dyDescent="0.25">
      <c r="A1969">
        <v>1968</v>
      </c>
      <c r="B1969" t="s">
        <v>2944</v>
      </c>
      <c r="C1969">
        <v>3.0000000000000001E-3</v>
      </c>
    </row>
    <row r="1970" spans="1:3" x14ac:dyDescent="0.25">
      <c r="A1970">
        <v>1969</v>
      </c>
      <c r="B1970" t="s">
        <v>2945</v>
      </c>
      <c r="C1970">
        <v>3.0000000000000001E-3</v>
      </c>
    </row>
    <row r="1971" spans="1:3" x14ac:dyDescent="0.25">
      <c r="A1971">
        <v>1970</v>
      </c>
      <c r="B1971" t="s">
        <v>2946</v>
      </c>
      <c r="C1971">
        <v>3.0000000000000001E-3</v>
      </c>
    </row>
    <row r="1972" spans="1:3" x14ac:dyDescent="0.25">
      <c r="A1972">
        <v>1971</v>
      </c>
      <c r="B1972" t="s">
        <v>2947</v>
      </c>
      <c r="C1972">
        <v>3.0000000000000001E-3</v>
      </c>
    </row>
    <row r="1973" spans="1:3" x14ac:dyDescent="0.25">
      <c r="A1973">
        <v>1972</v>
      </c>
      <c r="B1973" t="s">
        <v>2948</v>
      </c>
      <c r="C1973">
        <v>3.0000000000000001E-3</v>
      </c>
    </row>
    <row r="1974" spans="1:3" x14ac:dyDescent="0.25">
      <c r="A1974">
        <v>1973</v>
      </c>
      <c r="B1974" t="s">
        <v>2949</v>
      </c>
      <c r="C1974">
        <v>3.0000000000000001E-3</v>
      </c>
    </row>
    <row r="1975" spans="1:3" x14ac:dyDescent="0.25">
      <c r="A1975">
        <v>1974</v>
      </c>
      <c r="B1975" t="s">
        <v>2950</v>
      </c>
      <c r="C1975">
        <v>3.0000000000000001E-3</v>
      </c>
    </row>
    <row r="1976" spans="1:3" x14ac:dyDescent="0.25">
      <c r="A1976">
        <v>1975</v>
      </c>
      <c r="B1976" t="s">
        <v>2951</v>
      </c>
      <c r="C1976">
        <v>3.0000000000000001E-3</v>
      </c>
    </row>
    <row r="1977" spans="1:3" x14ac:dyDescent="0.25">
      <c r="A1977">
        <v>1976</v>
      </c>
      <c r="B1977" t="s">
        <v>2952</v>
      </c>
      <c r="C1977">
        <v>3.0000000000000001E-3</v>
      </c>
    </row>
    <row r="1978" spans="1:3" x14ac:dyDescent="0.25">
      <c r="A1978">
        <v>1977</v>
      </c>
      <c r="B1978" t="s">
        <v>2953</v>
      </c>
      <c r="C1978">
        <v>3.0000000000000001E-3</v>
      </c>
    </row>
    <row r="1979" spans="1:3" x14ac:dyDescent="0.25">
      <c r="A1979">
        <v>1978</v>
      </c>
      <c r="B1979" t="s">
        <v>2954</v>
      </c>
      <c r="C1979">
        <v>3.0000000000000001E-3</v>
      </c>
    </row>
    <row r="1980" spans="1:3" x14ac:dyDescent="0.25">
      <c r="A1980">
        <v>1979</v>
      </c>
      <c r="B1980" t="s">
        <v>2955</v>
      </c>
      <c r="C1980">
        <v>3.0000000000000001E-3</v>
      </c>
    </row>
    <row r="1981" spans="1:3" x14ac:dyDescent="0.25">
      <c r="A1981">
        <v>1980</v>
      </c>
      <c r="B1981" t="s">
        <v>2956</v>
      </c>
      <c r="C1981">
        <v>3.0000000000000001E-3</v>
      </c>
    </row>
    <row r="1982" spans="1:3" x14ac:dyDescent="0.25">
      <c r="A1982">
        <v>1981</v>
      </c>
      <c r="B1982" t="s">
        <v>2957</v>
      </c>
      <c r="C1982">
        <v>3.0000000000000001E-3</v>
      </c>
    </row>
    <row r="1983" spans="1:3" x14ac:dyDescent="0.25">
      <c r="A1983">
        <v>1982</v>
      </c>
      <c r="B1983" t="s">
        <v>2958</v>
      </c>
      <c r="C1983">
        <v>3.0000000000000001E-3</v>
      </c>
    </row>
    <row r="1984" spans="1:3" x14ac:dyDescent="0.25">
      <c r="A1984">
        <v>1983</v>
      </c>
      <c r="B1984" t="s">
        <v>2959</v>
      </c>
      <c r="C1984">
        <v>3.0000000000000001E-3</v>
      </c>
    </row>
    <row r="1985" spans="1:3" x14ac:dyDescent="0.25">
      <c r="A1985">
        <v>1984</v>
      </c>
      <c r="B1985" t="s">
        <v>2960</v>
      </c>
      <c r="C1985">
        <v>3.0000000000000001E-3</v>
      </c>
    </row>
    <row r="1986" spans="1:3" x14ac:dyDescent="0.25">
      <c r="A1986">
        <v>1985</v>
      </c>
      <c r="B1986" t="s">
        <v>2961</v>
      </c>
      <c r="C1986">
        <v>3.0000000000000001E-3</v>
      </c>
    </row>
    <row r="1987" spans="1:3" x14ac:dyDescent="0.25">
      <c r="A1987">
        <v>1986</v>
      </c>
      <c r="B1987" t="s">
        <v>2962</v>
      </c>
      <c r="C1987">
        <v>3.0000000000000001E-3</v>
      </c>
    </row>
    <row r="1988" spans="1:3" x14ac:dyDescent="0.25">
      <c r="A1988">
        <v>1987</v>
      </c>
      <c r="B1988" t="s">
        <v>2963</v>
      </c>
      <c r="C1988">
        <v>3.0000000000000001E-3</v>
      </c>
    </row>
    <row r="1989" spans="1:3" x14ac:dyDescent="0.25">
      <c r="A1989">
        <v>1988</v>
      </c>
      <c r="B1989" t="s">
        <v>2964</v>
      </c>
      <c r="C1989">
        <v>3.0000000000000001E-3</v>
      </c>
    </row>
    <row r="1990" spans="1:3" x14ac:dyDescent="0.25">
      <c r="A1990">
        <v>1989</v>
      </c>
      <c r="B1990" t="s">
        <v>2965</v>
      </c>
      <c r="C1990">
        <v>3.0000000000000001E-3</v>
      </c>
    </row>
    <row r="1991" spans="1:3" x14ac:dyDescent="0.25">
      <c r="A1991">
        <v>1990</v>
      </c>
      <c r="B1991" t="s">
        <v>2966</v>
      </c>
      <c r="C1991">
        <v>3.0000000000000001E-3</v>
      </c>
    </row>
    <row r="1992" spans="1:3" x14ac:dyDescent="0.25">
      <c r="A1992">
        <v>1991</v>
      </c>
      <c r="B1992" t="s">
        <v>2967</v>
      </c>
      <c r="C1992">
        <v>3.0000000000000001E-3</v>
      </c>
    </row>
    <row r="1993" spans="1:3" x14ac:dyDescent="0.25">
      <c r="A1993">
        <v>1992</v>
      </c>
      <c r="B1993" t="s">
        <v>2968</v>
      </c>
      <c r="C1993">
        <v>3.0000000000000001E-3</v>
      </c>
    </row>
    <row r="1994" spans="1:3" x14ac:dyDescent="0.25">
      <c r="A1994">
        <v>1993</v>
      </c>
      <c r="B1994" t="s">
        <v>2969</v>
      </c>
      <c r="C1994">
        <v>3.0000000000000001E-3</v>
      </c>
    </row>
    <row r="1995" spans="1:3" x14ac:dyDescent="0.25">
      <c r="A1995">
        <v>1994</v>
      </c>
      <c r="B1995" t="s">
        <v>2970</v>
      </c>
      <c r="C1995">
        <v>3.0000000000000001E-3</v>
      </c>
    </row>
    <row r="1996" spans="1:3" x14ac:dyDescent="0.25">
      <c r="A1996">
        <v>1995</v>
      </c>
      <c r="B1996" t="s">
        <v>2971</v>
      </c>
      <c r="C1996">
        <v>3.0000000000000001E-3</v>
      </c>
    </row>
    <row r="1997" spans="1:3" x14ac:dyDescent="0.25">
      <c r="A1997">
        <v>1996</v>
      </c>
      <c r="B1997" t="s">
        <v>2972</v>
      </c>
      <c r="C1997">
        <v>3.0000000000000001E-3</v>
      </c>
    </row>
    <row r="1998" spans="1:3" x14ac:dyDescent="0.25">
      <c r="A1998">
        <v>1997</v>
      </c>
      <c r="B1998" t="s">
        <v>2973</v>
      </c>
      <c r="C1998">
        <v>3.0000000000000001E-3</v>
      </c>
    </row>
    <row r="1999" spans="1:3" x14ac:dyDescent="0.25">
      <c r="A1999">
        <v>1998</v>
      </c>
      <c r="B1999" t="s">
        <v>2974</v>
      </c>
      <c r="C1999">
        <v>3.0000000000000001E-3</v>
      </c>
    </row>
    <row r="2000" spans="1:3" x14ac:dyDescent="0.25">
      <c r="A2000">
        <v>1999</v>
      </c>
      <c r="B2000" t="s">
        <v>2975</v>
      </c>
      <c r="C2000">
        <v>3.0000000000000001E-3</v>
      </c>
    </row>
    <row r="2001" spans="1:3" x14ac:dyDescent="0.25">
      <c r="A2001">
        <v>2000</v>
      </c>
      <c r="B2001" t="s">
        <v>2976</v>
      </c>
      <c r="C2001">
        <v>3.0000000000000001E-3</v>
      </c>
    </row>
    <row r="2002" spans="1:3" x14ac:dyDescent="0.25">
      <c r="A2002">
        <v>2001</v>
      </c>
      <c r="B2002" t="s">
        <v>2977</v>
      </c>
      <c r="C2002">
        <v>3.0000000000000001E-3</v>
      </c>
    </row>
    <row r="2003" spans="1:3" x14ac:dyDescent="0.25">
      <c r="A2003">
        <v>2002</v>
      </c>
      <c r="B2003" t="s">
        <v>2978</v>
      </c>
      <c r="C2003">
        <v>3.0000000000000001E-3</v>
      </c>
    </row>
    <row r="2004" spans="1:3" x14ac:dyDescent="0.25">
      <c r="A2004">
        <v>2003</v>
      </c>
      <c r="B2004" t="s">
        <v>2979</v>
      </c>
      <c r="C2004">
        <v>3.0000000000000001E-3</v>
      </c>
    </row>
    <row r="2005" spans="1:3" x14ac:dyDescent="0.25">
      <c r="A2005">
        <v>2004</v>
      </c>
      <c r="B2005" t="s">
        <v>2980</v>
      </c>
      <c r="C2005">
        <v>3.0000000000000001E-3</v>
      </c>
    </row>
    <row r="2006" spans="1:3" x14ac:dyDescent="0.25">
      <c r="A2006">
        <v>2005</v>
      </c>
      <c r="B2006" t="s">
        <v>2981</v>
      </c>
      <c r="C2006">
        <v>3.0000000000000001E-3</v>
      </c>
    </row>
    <row r="2007" spans="1:3" x14ac:dyDescent="0.25">
      <c r="A2007">
        <v>2006</v>
      </c>
      <c r="B2007" t="s">
        <v>2982</v>
      </c>
      <c r="C2007">
        <v>3.0000000000000001E-3</v>
      </c>
    </row>
    <row r="2008" spans="1:3" x14ac:dyDescent="0.25">
      <c r="A2008">
        <v>2007</v>
      </c>
      <c r="B2008" t="s">
        <v>2983</v>
      </c>
      <c r="C2008">
        <v>3.0000000000000001E-3</v>
      </c>
    </row>
    <row r="2009" spans="1:3" x14ac:dyDescent="0.25">
      <c r="A2009">
        <v>2008</v>
      </c>
      <c r="B2009" t="s">
        <v>2984</v>
      </c>
      <c r="C2009">
        <v>3.0000000000000001E-3</v>
      </c>
    </row>
    <row r="2010" spans="1:3" x14ac:dyDescent="0.25">
      <c r="A2010">
        <v>2009</v>
      </c>
      <c r="B2010" t="s">
        <v>2985</v>
      </c>
      <c r="C2010">
        <v>3.0000000000000001E-3</v>
      </c>
    </row>
    <row r="2011" spans="1:3" x14ac:dyDescent="0.25">
      <c r="A2011">
        <v>2010</v>
      </c>
      <c r="B2011" t="s">
        <v>2986</v>
      </c>
      <c r="C2011">
        <v>3.0000000000000001E-3</v>
      </c>
    </row>
    <row r="2012" spans="1:3" x14ac:dyDescent="0.25">
      <c r="A2012">
        <v>2011</v>
      </c>
      <c r="B2012" t="s">
        <v>2987</v>
      </c>
      <c r="C2012">
        <v>3.0000000000000001E-3</v>
      </c>
    </row>
    <row r="2013" spans="1:3" x14ac:dyDescent="0.25">
      <c r="A2013">
        <v>2012</v>
      </c>
      <c r="B2013" t="s">
        <v>2988</v>
      </c>
      <c r="C2013">
        <v>3.0000000000000001E-3</v>
      </c>
    </row>
    <row r="2014" spans="1:3" x14ac:dyDescent="0.25">
      <c r="A2014">
        <v>2013</v>
      </c>
      <c r="B2014" t="s">
        <v>2989</v>
      </c>
      <c r="C2014">
        <v>3.0000000000000001E-3</v>
      </c>
    </row>
    <row r="2015" spans="1:3" x14ac:dyDescent="0.25">
      <c r="A2015">
        <v>2014</v>
      </c>
      <c r="B2015" t="s">
        <v>2990</v>
      </c>
      <c r="C2015">
        <v>3.0000000000000001E-3</v>
      </c>
    </row>
    <row r="2016" spans="1:3" x14ac:dyDescent="0.25">
      <c r="A2016">
        <v>2015</v>
      </c>
      <c r="B2016" t="s">
        <v>2991</v>
      </c>
      <c r="C2016">
        <v>3.0000000000000001E-3</v>
      </c>
    </row>
    <row r="2017" spans="1:3" x14ac:dyDescent="0.25">
      <c r="A2017">
        <v>2016</v>
      </c>
      <c r="B2017" t="s">
        <v>2992</v>
      </c>
      <c r="C2017">
        <v>3.0000000000000001E-3</v>
      </c>
    </row>
    <row r="2018" spans="1:3" x14ac:dyDescent="0.25">
      <c r="A2018">
        <v>2017</v>
      </c>
      <c r="B2018" t="s">
        <v>2993</v>
      </c>
      <c r="C2018">
        <v>3.0000000000000001E-3</v>
      </c>
    </row>
    <row r="2019" spans="1:3" x14ac:dyDescent="0.25">
      <c r="A2019">
        <v>2018</v>
      </c>
      <c r="B2019" t="s">
        <v>2994</v>
      </c>
      <c r="C2019">
        <v>3.0000000000000001E-3</v>
      </c>
    </row>
    <row r="2020" spans="1:3" x14ac:dyDescent="0.25">
      <c r="A2020">
        <v>2019</v>
      </c>
      <c r="B2020" t="s">
        <v>2995</v>
      </c>
      <c r="C2020">
        <v>3.0000000000000001E-3</v>
      </c>
    </row>
    <row r="2021" spans="1:3" x14ac:dyDescent="0.25">
      <c r="A2021">
        <v>2020</v>
      </c>
      <c r="B2021" t="s">
        <v>2996</v>
      </c>
      <c r="C2021">
        <v>3.0000000000000001E-3</v>
      </c>
    </row>
    <row r="2022" spans="1:3" x14ac:dyDescent="0.25">
      <c r="A2022">
        <v>2021</v>
      </c>
      <c r="B2022" t="s">
        <v>2997</v>
      </c>
      <c r="C2022">
        <v>3.0000000000000001E-3</v>
      </c>
    </row>
    <row r="2023" spans="1:3" x14ac:dyDescent="0.25">
      <c r="A2023">
        <v>2022</v>
      </c>
      <c r="B2023" t="s">
        <v>2998</v>
      </c>
      <c r="C2023">
        <v>3.0000000000000001E-3</v>
      </c>
    </row>
    <row r="2024" spans="1:3" x14ac:dyDescent="0.25">
      <c r="A2024">
        <v>2023</v>
      </c>
      <c r="B2024" t="s">
        <v>2999</v>
      </c>
      <c r="C2024">
        <v>3.0000000000000001E-3</v>
      </c>
    </row>
    <row r="2025" spans="1:3" x14ac:dyDescent="0.25">
      <c r="A2025">
        <v>2024</v>
      </c>
      <c r="B2025" t="s">
        <v>3000</v>
      </c>
      <c r="C2025">
        <v>3.0000000000000001E-3</v>
      </c>
    </row>
    <row r="2026" spans="1:3" x14ac:dyDescent="0.25">
      <c r="A2026">
        <v>2025</v>
      </c>
      <c r="B2026" t="s">
        <v>3001</v>
      </c>
      <c r="C2026">
        <v>2E-3</v>
      </c>
    </row>
    <row r="2027" spans="1:3" x14ac:dyDescent="0.25">
      <c r="A2027">
        <v>2026</v>
      </c>
      <c r="B2027" t="s">
        <v>3002</v>
      </c>
      <c r="C2027">
        <v>2E-3</v>
      </c>
    </row>
    <row r="2028" spans="1:3" x14ac:dyDescent="0.25">
      <c r="A2028">
        <v>2027</v>
      </c>
      <c r="B2028" t="s">
        <v>3003</v>
      </c>
      <c r="C2028">
        <v>2E-3</v>
      </c>
    </row>
    <row r="2029" spans="1:3" x14ac:dyDescent="0.25">
      <c r="A2029">
        <v>2028</v>
      </c>
      <c r="B2029" t="s">
        <v>3004</v>
      </c>
      <c r="C2029">
        <v>2E-3</v>
      </c>
    </row>
    <row r="2030" spans="1:3" x14ac:dyDescent="0.25">
      <c r="A2030">
        <v>2029</v>
      </c>
      <c r="B2030" t="s">
        <v>3005</v>
      </c>
      <c r="C2030">
        <v>2E-3</v>
      </c>
    </row>
    <row r="2031" spans="1:3" x14ac:dyDescent="0.25">
      <c r="A2031">
        <v>2030</v>
      </c>
      <c r="B2031" t="s">
        <v>3006</v>
      </c>
      <c r="C2031">
        <v>2E-3</v>
      </c>
    </row>
    <row r="2032" spans="1:3" x14ac:dyDescent="0.25">
      <c r="A2032">
        <v>2031</v>
      </c>
      <c r="B2032" t="s">
        <v>3007</v>
      </c>
      <c r="C2032">
        <v>2E-3</v>
      </c>
    </row>
    <row r="2033" spans="1:3" x14ac:dyDescent="0.25">
      <c r="A2033">
        <v>2032</v>
      </c>
      <c r="B2033" t="s">
        <v>3008</v>
      </c>
      <c r="C2033">
        <v>2E-3</v>
      </c>
    </row>
    <row r="2034" spans="1:3" x14ac:dyDescent="0.25">
      <c r="A2034">
        <v>2033</v>
      </c>
      <c r="B2034" t="s">
        <v>3009</v>
      </c>
      <c r="C2034">
        <v>2E-3</v>
      </c>
    </row>
    <row r="2035" spans="1:3" x14ac:dyDescent="0.25">
      <c r="A2035">
        <v>2034</v>
      </c>
      <c r="B2035" t="s">
        <v>3010</v>
      </c>
      <c r="C2035">
        <v>2E-3</v>
      </c>
    </row>
    <row r="2036" spans="1:3" x14ac:dyDescent="0.25">
      <c r="A2036">
        <v>2035</v>
      </c>
      <c r="B2036" t="s">
        <v>3011</v>
      </c>
      <c r="C2036">
        <v>2E-3</v>
      </c>
    </row>
    <row r="2037" spans="1:3" x14ac:dyDescent="0.25">
      <c r="A2037">
        <v>2036</v>
      </c>
      <c r="B2037" t="s">
        <v>3012</v>
      </c>
      <c r="C2037">
        <v>2E-3</v>
      </c>
    </row>
    <row r="2038" spans="1:3" x14ac:dyDescent="0.25">
      <c r="A2038">
        <v>2037</v>
      </c>
      <c r="B2038" t="s">
        <v>3013</v>
      </c>
      <c r="C2038">
        <v>2E-3</v>
      </c>
    </row>
    <row r="2039" spans="1:3" x14ac:dyDescent="0.25">
      <c r="A2039">
        <v>2038</v>
      </c>
      <c r="B2039" t="s">
        <v>3014</v>
      </c>
      <c r="C2039">
        <v>2E-3</v>
      </c>
    </row>
    <row r="2040" spans="1:3" x14ac:dyDescent="0.25">
      <c r="A2040">
        <v>2039</v>
      </c>
      <c r="B2040" t="s">
        <v>3015</v>
      </c>
      <c r="C2040">
        <v>2E-3</v>
      </c>
    </row>
    <row r="2041" spans="1:3" x14ac:dyDescent="0.25">
      <c r="A2041">
        <v>2040</v>
      </c>
      <c r="B2041" t="s">
        <v>3016</v>
      </c>
      <c r="C2041">
        <v>2E-3</v>
      </c>
    </row>
    <row r="2042" spans="1:3" x14ac:dyDescent="0.25">
      <c r="A2042">
        <v>2041</v>
      </c>
      <c r="B2042" t="s">
        <v>3017</v>
      </c>
      <c r="C2042">
        <v>2E-3</v>
      </c>
    </row>
    <row r="2043" spans="1:3" x14ac:dyDescent="0.25">
      <c r="A2043">
        <v>2042</v>
      </c>
      <c r="B2043" t="s">
        <v>3018</v>
      </c>
      <c r="C2043">
        <v>2E-3</v>
      </c>
    </row>
    <row r="2044" spans="1:3" x14ac:dyDescent="0.25">
      <c r="A2044">
        <v>2043</v>
      </c>
      <c r="B2044" t="s">
        <v>3019</v>
      </c>
      <c r="C2044">
        <v>2E-3</v>
      </c>
    </row>
    <row r="2045" spans="1:3" x14ac:dyDescent="0.25">
      <c r="A2045">
        <v>2044</v>
      </c>
      <c r="B2045" t="s">
        <v>3020</v>
      </c>
      <c r="C2045">
        <v>2E-3</v>
      </c>
    </row>
    <row r="2046" spans="1:3" x14ac:dyDescent="0.25">
      <c r="A2046">
        <v>2045</v>
      </c>
      <c r="B2046" t="s">
        <v>3021</v>
      </c>
      <c r="C2046">
        <v>2E-3</v>
      </c>
    </row>
    <row r="2047" spans="1:3" x14ac:dyDescent="0.25">
      <c r="A2047">
        <v>2046</v>
      </c>
      <c r="B2047" t="s">
        <v>3022</v>
      </c>
      <c r="C2047">
        <v>2E-3</v>
      </c>
    </row>
    <row r="2048" spans="1:3" x14ac:dyDescent="0.25">
      <c r="A2048">
        <v>2047</v>
      </c>
      <c r="B2048" t="s">
        <v>3023</v>
      </c>
      <c r="C2048">
        <v>2E-3</v>
      </c>
    </row>
    <row r="2049" spans="1:3" x14ac:dyDescent="0.25">
      <c r="A2049">
        <v>2048</v>
      </c>
      <c r="B2049" t="s">
        <v>3024</v>
      </c>
      <c r="C2049">
        <v>2E-3</v>
      </c>
    </row>
    <row r="2050" spans="1:3" x14ac:dyDescent="0.25">
      <c r="A2050">
        <v>2049</v>
      </c>
      <c r="B2050" t="s">
        <v>3025</v>
      </c>
      <c r="C2050">
        <v>2E-3</v>
      </c>
    </row>
    <row r="2051" spans="1:3" x14ac:dyDescent="0.25">
      <c r="A2051">
        <v>2050</v>
      </c>
      <c r="B2051" t="s">
        <v>3026</v>
      </c>
      <c r="C2051">
        <v>2E-3</v>
      </c>
    </row>
    <row r="2052" spans="1:3" x14ac:dyDescent="0.25">
      <c r="A2052">
        <v>2051</v>
      </c>
      <c r="B2052" t="s">
        <v>3027</v>
      </c>
      <c r="C2052">
        <v>2E-3</v>
      </c>
    </row>
    <row r="2053" spans="1:3" x14ac:dyDescent="0.25">
      <c r="A2053">
        <v>2052</v>
      </c>
      <c r="B2053" t="s">
        <v>3028</v>
      </c>
      <c r="C2053">
        <v>2E-3</v>
      </c>
    </row>
    <row r="2054" spans="1:3" x14ac:dyDescent="0.25">
      <c r="A2054">
        <v>2053</v>
      </c>
      <c r="B2054" t="s">
        <v>3029</v>
      </c>
      <c r="C2054">
        <v>2E-3</v>
      </c>
    </row>
    <row r="2055" spans="1:3" x14ac:dyDescent="0.25">
      <c r="A2055">
        <v>2054</v>
      </c>
      <c r="B2055" t="s">
        <v>3030</v>
      </c>
      <c r="C2055">
        <v>2E-3</v>
      </c>
    </row>
    <row r="2056" spans="1:3" x14ac:dyDescent="0.25">
      <c r="A2056">
        <v>2055</v>
      </c>
      <c r="B2056" t="s">
        <v>3031</v>
      </c>
      <c r="C2056">
        <v>2E-3</v>
      </c>
    </row>
    <row r="2057" spans="1:3" x14ac:dyDescent="0.25">
      <c r="A2057">
        <v>2056</v>
      </c>
      <c r="B2057" t="s">
        <v>3032</v>
      </c>
      <c r="C2057">
        <v>2E-3</v>
      </c>
    </row>
    <row r="2058" spans="1:3" x14ac:dyDescent="0.25">
      <c r="A2058">
        <v>2057</v>
      </c>
      <c r="B2058" t="s">
        <v>3033</v>
      </c>
      <c r="C2058">
        <v>2E-3</v>
      </c>
    </row>
    <row r="2059" spans="1:3" x14ac:dyDescent="0.25">
      <c r="A2059">
        <v>2058</v>
      </c>
      <c r="B2059" t="s">
        <v>3034</v>
      </c>
      <c r="C2059">
        <v>2E-3</v>
      </c>
    </row>
    <row r="2060" spans="1:3" x14ac:dyDescent="0.25">
      <c r="A2060">
        <v>2059</v>
      </c>
      <c r="B2060" t="s">
        <v>3035</v>
      </c>
      <c r="C2060">
        <v>2E-3</v>
      </c>
    </row>
    <row r="2061" spans="1:3" x14ac:dyDescent="0.25">
      <c r="A2061">
        <v>2060</v>
      </c>
      <c r="B2061" t="s">
        <v>3036</v>
      </c>
      <c r="C2061">
        <v>2E-3</v>
      </c>
    </row>
    <row r="2062" spans="1:3" x14ac:dyDescent="0.25">
      <c r="A2062">
        <v>2061</v>
      </c>
      <c r="B2062" t="s">
        <v>3037</v>
      </c>
      <c r="C2062">
        <v>2E-3</v>
      </c>
    </row>
    <row r="2063" spans="1:3" x14ac:dyDescent="0.25">
      <c r="A2063">
        <v>2062</v>
      </c>
      <c r="B2063" t="s">
        <v>3038</v>
      </c>
      <c r="C2063">
        <v>2E-3</v>
      </c>
    </row>
    <row r="2064" spans="1:3" x14ac:dyDescent="0.25">
      <c r="A2064">
        <v>2063</v>
      </c>
      <c r="B2064" t="s">
        <v>3039</v>
      </c>
      <c r="C2064">
        <v>2E-3</v>
      </c>
    </row>
    <row r="2065" spans="1:3" x14ac:dyDescent="0.25">
      <c r="A2065">
        <v>2064</v>
      </c>
      <c r="B2065" t="s">
        <v>3040</v>
      </c>
      <c r="C2065">
        <v>2E-3</v>
      </c>
    </row>
    <row r="2066" spans="1:3" x14ac:dyDescent="0.25">
      <c r="A2066">
        <v>2065</v>
      </c>
      <c r="B2066" t="s">
        <v>3041</v>
      </c>
      <c r="C2066">
        <v>2E-3</v>
      </c>
    </row>
    <row r="2067" spans="1:3" x14ac:dyDescent="0.25">
      <c r="A2067">
        <v>2066</v>
      </c>
      <c r="B2067" t="s">
        <v>3042</v>
      </c>
      <c r="C2067">
        <v>2E-3</v>
      </c>
    </row>
    <row r="2068" spans="1:3" x14ac:dyDescent="0.25">
      <c r="A2068">
        <v>2067</v>
      </c>
      <c r="B2068" t="s">
        <v>3043</v>
      </c>
      <c r="C2068">
        <v>2E-3</v>
      </c>
    </row>
    <row r="2069" spans="1:3" x14ac:dyDescent="0.25">
      <c r="A2069">
        <v>2068</v>
      </c>
      <c r="B2069" t="s">
        <v>3044</v>
      </c>
      <c r="C2069">
        <v>2E-3</v>
      </c>
    </row>
    <row r="2070" spans="1:3" x14ac:dyDescent="0.25">
      <c r="A2070">
        <v>2069</v>
      </c>
      <c r="B2070" t="s">
        <v>3045</v>
      </c>
      <c r="C2070">
        <v>2E-3</v>
      </c>
    </row>
    <row r="2071" spans="1:3" x14ac:dyDescent="0.25">
      <c r="A2071">
        <v>2070</v>
      </c>
      <c r="B2071" t="s">
        <v>3046</v>
      </c>
      <c r="C2071">
        <v>2E-3</v>
      </c>
    </row>
    <row r="2072" spans="1:3" x14ac:dyDescent="0.25">
      <c r="A2072">
        <v>2071</v>
      </c>
      <c r="B2072" t="s">
        <v>3047</v>
      </c>
      <c r="C2072">
        <v>2E-3</v>
      </c>
    </row>
    <row r="2073" spans="1:3" x14ac:dyDescent="0.25">
      <c r="A2073">
        <v>2072</v>
      </c>
      <c r="B2073" t="s">
        <v>3048</v>
      </c>
      <c r="C2073">
        <v>2E-3</v>
      </c>
    </row>
    <row r="2074" spans="1:3" x14ac:dyDescent="0.25">
      <c r="A2074">
        <v>2073</v>
      </c>
      <c r="B2074" t="s">
        <v>3049</v>
      </c>
      <c r="C2074">
        <v>2E-3</v>
      </c>
    </row>
    <row r="2075" spans="1:3" x14ac:dyDescent="0.25">
      <c r="A2075">
        <v>2074</v>
      </c>
      <c r="B2075" t="s">
        <v>3050</v>
      </c>
      <c r="C2075">
        <v>2E-3</v>
      </c>
    </row>
    <row r="2076" spans="1:3" x14ac:dyDescent="0.25">
      <c r="A2076">
        <v>2075</v>
      </c>
      <c r="B2076" t="s">
        <v>3051</v>
      </c>
      <c r="C2076">
        <v>2E-3</v>
      </c>
    </row>
    <row r="2077" spans="1:3" x14ac:dyDescent="0.25">
      <c r="A2077">
        <v>2076</v>
      </c>
      <c r="B2077" t="s">
        <v>3052</v>
      </c>
      <c r="C2077">
        <v>2E-3</v>
      </c>
    </row>
    <row r="2078" spans="1:3" x14ac:dyDescent="0.25">
      <c r="A2078">
        <v>2077</v>
      </c>
      <c r="B2078" t="s">
        <v>3053</v>
      </c>
      <c r="C2078">
        <v>2E-3</v>
      </c>
    </row>
    <row r="2079" spans="1:3" x14ac:dyDescent="0.25">
      <c r="A2079">
        <v>2078</v>
      </c>
      <c r="B2079" t="s">
        <v>3054</v>
      </c>
      <c r="C2079">
        <v>2E-3</v>
      </c>
    </row>
    <row r="2080" spans="1:3" x14ac:dyDescent="0.25">
      <c r="A2080">
        <v>2079</v>
      </c>
      <c r="B2080" t="s">
        <v>3055</v>
      </c>
      <c r="C2080">
        <v>2E-3</v>
      </c>
    </row>
    <row r="2081" spans="1:3" x14ac:dyDescent="0.25">
      <c r="A2081">
        <v>2080</v>
      </c>
      <c r="B2081" t="s">
        <v>3056</v>
      </c>
      <c r="C2081">
        <v>2E-3</v>
      </c>
    </row>
    <row r="2082" spans="1:3" x14ac:dyDescent="0.25">
      <c r="A2082">
        <v>2081</v>
      </c>
      <c r="B2082" t="s">
        <v>3057</v>
      </c>
      <c r="C2082">
        <v>2E-3</v>
      </c>
    </row>
    <row r="2083" spans="1:3" x14ac:dyDescent="0.25">
      <c r="A2083">
        <v>2082</v>
      </c>
      <c r="B2083" t="s">
        <v>3058</v>
      </c>
      <c r="C2083">
        <v>2E-3</v>
      </c>
    </row>
    <row r="2084" spans="1:3" x14ac:dyDescent="0.25">
      <c r="A2084">
        <v>2083</v>
      </c>
      <c r="B2084" t="s">
        <v>3059</v>
      </c>
      <c r="C2084">
        <v>2E-3</v>
      </c>
    </row>
    <row r="2085" spans="1:3" x14ac:dyDescent="0.25">
      <c r="A2085">
        <v>2084</v>
      </c>
      <c r="B2085" t="s">
        <v>3060</v>
      </c>
      <c r="C2085">
        <v>2E-3</v>
      </c>
    </row>
    <row r="2086" spans="1:3" x14ac:dyDescent="0.25">
      <c r="A2086">
        <v>2085</v>
      </c>
      <c r="B2086" t="s">
        <v>3061</v>
      </c>
      <c r="C2086">
        <v>2E-3</v>
      </c>
    </row>
    <row r="2087" spans="1:3" x14ac:dyDescent="0.25">
      <c r="A2087">
        <v>2086</v>
      </c>
      <c r="B2087" t="s">
        <v>3062</v>
      </c>
      <c r="C2087">
        <v>2E-3</v>
      </c>
    </row>
    <row r="2088" spans="1:3" x14ac:dyDescent="0.25">
      <c r="A2088">
        <v>2087</v>
      </c>
      <c r="B2088" t="s">
        <v>3063</v>
      </c>
      <c r="C2088">
        <v>2E-3</v>
      </c>
    </row>
    <row r="2089" spans="1:3" x14ac:dyDescent="0.25">
      <c r="A2089">
        <v>2088</v>
      </c>
      <c r="B2089" t="s">
        <v>3064</v>
      </c>
      <c r="C2089">
        <v>2E-3</v>
      </c>
    </row>
    <row r="2090" spans="1:3" x14ac:dyDescent="0.25">
      <c r="A2090">
        <v>2089</v>
      </c>
      <c r="B2090" t="s">
        <v>3065</v>
      </c>
      <c r="C2090">
        <v>2E-3</v>
      </c>
    </row>
    <row r="2091" spans="1:3" x14ac:dyDescent="0.25">
      <c r="A2091">
        <v>2090</v>
      </c>
      <c r="B2091" t="s">
        <v>3066</v>
      </c>
      <c r="C2091">
        <v>2E-3</v>
      </c>
    </row>
    <row r="2092" spans="1:3" x14ac:dyDescent="0.25">
      <c r="A2092">
        <v>2091</v>
      </c>
      <c r="B2092" t="s">
        <v>3067</v>
      </c>
      <c r="C2092">
        <v>2E-3</v>
      </c>
    </row>
    <row r="2093" spans="1:3" x14ac:dyDescent="0.25">
      <c r="A2093">
        <v>2092</v>
      </c>
      <c r="B2093" t="s">
        <v>3068</v>
      </c>
      <c r="C2093">
        <v>2E-3</v>
      </c>
    </row>
    <row r="2094" spans="1:3" x14ac:dyDescent="0.25">
      <c r="A2094">
        <v>2093</v>
      </c>
      <c r="B2094" t="s">
        <v>3069</v>
      </c>
      <c r="C2094">
        <v>2E-3</v>
      </c>
    </row>
    <row r="2095" spans="1:3" x14ac:dyDescent="0.25">
      <c r="A2095">
        <v>2094</v>
      </c>
      <c r="B2095" t="s">
        <v>3070</v>
      </c>
      <c r="C2095">
        <v>2E-3</v>
      </c>
    </row>
    <row r="2096" spans="1:3" x14ac:dyDescent="0.25">
      <c r="A2096">
        <v>2095</v>
      </c>
      <c r="B2096" t="s">
        <v>3071</v>
      </c>
      <c r="C2096">
        <v>2E-3</v>
      </c>
    </row>
    <row r="2097" spans="1:3" x14ac:dyDescent="0.25">
      <c r="A2097">
        <v>2096</v>
      </c>
      <c r="B2097" t="s">
        <v>3072</v>
      </c>
      <c r="C2097">
        <v>2E-3</v>
      </c>
    </row>
    <row r="2098" spans="1:3" x14ac:dyDescent="0.25">
      <c r="A2098">
        <v>2097</v>
      </c>
      <c r="B2098" t="s">
        <v>3073</v>
      </c>
      <c r="C2098">
        <v>2E-3</v>
      </c>
    </row>
    <row r="2099" spans="1:3" x14ac:dyDescent="0.25">
      <c r="A2099">
        <v>2098</v>
      </c>
      <c r="B2099" t="s">
        <v>3074</v>
      </c>
      <c r="C2099">
        <v>2E-3</v>
      </c>
    </row>
    <row r="2100" spans="1:3" x14ac:dyDescent="0.25">
      <c r="A2100">
        <v>2099</v>
      </c>
      <c r="B2100" t="s">
        <v>3075</v>
      </c>
      <c r="C2100">
        <v>2E-3</v>
      </c>
    </row>
    <row r="2101" spans="1:3" x14ac:dyDescent="0.25">
      <c r="A2101">
        <v>2100</v>
      </c>
      <c r="B2101" t="s">
        <v>3076</v>
      </c>
      <c r="C2101">
        <v>2E-3</v>
      </c>
    </row>
    <row r="2102" spans="1:3" x14ac:dyDescent="0.25">
      <c r="A2102">
        <v>2101</v>
      </c>
      <c r="B2102" t="s">
        <v>3077</v>
      </c>
      <c r="C2102">
        <v>2E-3</v>
      </c>
    </row>
    <row r="2103" spans="1:3" x14ac:dyDescent="0.25">
      <c r="A2103">
        <v>2102</v>
      </c>
      <c r="B2103" t="s">
        <v>3078</v>
      </c>
      <c r="C2103">
        <v>2E-3</v>
      </c>
    </row>
    <row r="2104" spans="1:3" x14ac:dyDescent="0.25">
      <c r="A2104">
        <v>2103</v>
      </c>
      <c r="B2104" t="s">
        <v>3079</v>
      </c>
      <c r="C2104">
        <v>2E-3</v>
      </c>
    </row>
    <row r="2105" spans="1:3" x14ac:dyDescent="0.25">
      <c r="A2105">
        <v>2104</v>
      </c>
      <c r="B2105" t="s">
        <v>3080</v>
      </c>
      <c r="C2105">
        <v>2E-3</v>
      </c>
    </row>
    <row r="2106" spans="1:3" x14ac:dyDescent="0.25">
      <c r="A2106">
        <v>2105</v>
      </c>
      <c r="B2106" t="s">
        <v>3081</v>
      </c>
      <c r="C2106">
        <v>2E-3</v>
      </c>
    </row>
    <row r="2107" spans="1:3" x14ac:dyDescent="0.25">
      <c r="A2107">
        <v>2106</v>
      </c>
      <c r="B2107" t="s">
        <v>3082</v>
      </c>
      <c r="C2107">
        <v>2E-3</v>
      </c>
    </row>
    <row r="2108" spans="1:3" x14ac:dyDescent="0.25">
      <c r="A2108">
        <v>2107</v>
      </c>
      <c r="B2108" t="s">
        <v>3083</v>
      </c>
      <c r="C2108">
        <v>2E-3</v>
      </c>
    </row>
    <row r="2109" spans="1:3" x14ac:dyDescent="0.25">
      <c r="A2109">
        <v>2108</v>
      </c>
      <c r="B2109" t="s">
        <v>3084</v>
      </c>
      <c r="C2109">
        <v>2E-3</v>
      </c>
    </row>
    <row r="2110" spans="1:3" x14ac:dyDescent="0.25">
      <c r="A2110">
        <v>2109</v>
      </c>
      <c r="B2110" t="s">
        <v>3085</v>
      </c>
      <c r="C2110">
        <v>2E-3</v>
      </c>
    </row>
    <row r="2111" spans="1:3" x14ac:dyDescent="0.25">
      <c r="A2111">
        <v>2110</v>
      </c>
      <c r="B2111" t="s">
        <v>3086</v>
      </c>
      <c r="C2111">
        <v>2E-3</v>
      </c>
    </row>
    <row r="2112" spans="1:3" x14ac:dyDescent="0.25">
      <c r="A2112">
        <v>2111</v>
      </c>
      <c r="B2112" t="s">
        <v>3087</v>
      </c>
      <c r="C2112">
        <v>2E-3</v>
      </c>
    </row>
    <row r="2113" spans="1:3" x14ac:dyDescent="0.25">
      <c r="A2113">
        <v>2112</v>
      </c>
      <c r="B2113" t="s">
        <v>3088</v>
      </c>
      <c r="C2113">
        <v>2E-3</v>
      </c>
    </row>
    <row r="2114" spans="1:3" x14ac:dyDescent="0.25">
      <c r="A2114">
        <v>2113</v>
      </c>
      <c r="B2114" t="s">
        <v>3089</v>
      </c>
      <c r="C2114">
        <v>2E-3</v>
      </c>
    </row>
    <row r="2115" spans="1:3" x14ac:dyDescent="0.25">
      <c r="A2115">
        <v>2114</v>
      </c>
      <c r="B2115" t="s">
        <v>3090</v>
      </c>
      <c r="C2115">
        <v>2E-3</v>
      </c>
    </row>
    <row r="2116" spans="1:3" x14ac:dyDescent="0.25">
      <c r="A2116">
        <v>2115</v>
      </c>
      <c r="B2116" t="s">
        <v>3091</v>
      </c>
      <c r="C2116">
        <v>2E-3</v>
      </c>
    </row>
    <row r="2117" spans="1:3" x14ac:dyDescent="0.25">
      <c r="A2117">
        <v>2116</v>
      </c>
      <c r="B2117" t="s">
        <v>3092</v>
      </c>
      <c r="C2117">
        <v>2E-3</v>
      </c>
    </row>
    <row r="2118" spans="1:3" x14ac:dyDescent="0.25">
      <c r="A2118">
        <v>2117</v>
      </c>
      <c r="B2118" t="s">
        <v>2975</v>
      </c>
      <c r="C2118">
        <v>2E-3</v>
      </c>
    </row>
    <row r="2119" spans="1:3" x14ac:dyDescent="0.25">
      <c r="A2119">
        <v>2118</v>
      </c>
      <c r="B2119" t="s">
        <v>3093</v>
      </c>
      <c r="C2119">
        <v>2E-3</v>
      </c>
    </row>
    <row r="2120" spans="1:3" x14ac:dyDescent="0.25">
      <c r="A2120">
        <v>2119</v>
      </c>
      <c r="B2120" t="s">
        <v>3094</v>
      </c>
      <c r="C2120">
        <v>2E-3</v>
      </c>
    </row>
    <row r="2121" spans="1:3" x14ac:dyDescent="0.25">
      <c r="A2121">
        <v>2120</v>
      </c>
      <c r="B2121" t="s">
        <v>3095</v>
      </c>
      <c r="C2121">
        <v>2E-3</v>
      </c>
    </row>
    <row r="2122" spans="1:3" x14ac:dyDescent="0.25">
      <c r="A2122">
        <v>2121</v>
      </c>
      <c r="B2122" t="s">
        <v>3096</v>
      </c>
      <c r="C2122">
        <v>2E-3</v>
      </c>
    </row>
    <row r="2123" spans="1:3" x14ac:dyDescent="0.25">
      <c r="A2123">
        <v>2122</v>
      </c>
      <c r="B2123" t="s">
        <v>3097</v>
      </c>
      <c r="C2123">
        <v>2E-3</v>
      </c>
    </row>
    <row r="2124" spans="1:3" x14ac:dyDescent="0.25">
      <c r="A2124">
        <v>2123</v>
      </c>
      <c r="B2124" t="s">
        <v>3098</v>
      </c>
      <c r="C2124">
        <v>2E-3</v>
      </c>
    </row>
    <row r="2125" spans="1:3" x14ac:dyDescent="0.25">
      <c r="A2125">
        <v>2124</v>
      </c>
      <c r="B2125" t="s">
        <v>3099</v>
      </c>
      <c r="C2125">
        <v>2E-3</v>
      </c>
    </row>
    <row r="2126" spans="1:3" x14ac:dyDescent="0.25">
      <c r="A2126">
        <v>2125</v>
      </c>
      <c r="B2126" t="s">
        <v>3100</v>
      </c>
      <c r="C2126">
        <v>2E-3</v>
      </c>
    </row>
    <row r="2127" spans="1:3" x14ac:dyDescent="0.25">
      <c r="A2127">
        <v>2126</v>
      </c>
      <c r="B2127" t="s">
        <v>3101</v>
      </c>
      <c r="C2127">
        <v>2E-3</v>
      </c>
    </row>
    <row r="2128" spans="1:3" x14ac:dyDescent="0.25">
      <c r="A2128">
        <v>2127</v>
      </c>
      <c r="B2128" t="s">
        <v>3102</v>
      </c>
      <c r="C2128">
        <v>2E-3</v>
      </c>
    </row>
    <row r="2129" spans="1:3" x14ac:dyDescent="0.25">
      <c r="A2129">
        <v>2128</v>
      </c>
      <c r="B2129" t="s">
        <v>3103</v>
      </c>
      <c r="C2129">
        <v>2E-3</v>
      </c>
    </row>
    <row r="2130" spans="1:3" x14ac:dyDescent="0.25">
      <c r="A2130">
        <v>2129</v>
      </c>
      <c r="B2130" t="s">
        <v>3104</v>
      </c>
      <c r="C2130">
        <v>2E-3</v>
      </c>
    </row>
    <row r="2131" spans="1:3" x14ac:dyDescent="0.25">
      <c r="A2131">
        <v>2130</v>
      </c>
      <c r="B2131" t="s">
        <v>3105</v>
      </c>
      <c r="C2131">
        <v>2E-3</v>
      </c>
    </row>
    <row r="2132" spans="1:3" x14ac:dyDescent="0.25">
      <c r="A2132">
        <v>2131</v>
      </c>
      <c r="B2132" t="s">
        <v>3106</v>
      </c>
      <c r="C2132">
        <v>2E-3</v>
      </c>
    </row>
    <row r="2133" spans="1:3" x14ac:dyDescent="0.25">
      <c r="A2133">
        <v>2132</v>
      </c>
      <c r="B2133" t="s">
        <v>3107</v>
      </c>
      <c r="C2133">
        <v>2E-3</v>
      </c>
    </row>
    <row r="2134" spans="1:3" x14ac:dyDescent="0.25">
      <c r="A2134">
        <v>2133</v>
      </c>
      <c r="B2134" t="s">
        <v>3108</v>
      </c>
      <c r="C2134">
        <v>2E-3</v>
      </c>
    </row>
    <row r="2135" spans="1:3" x14ac:dyDescent="0.25">
      <c r="A2135">
        <v>2134</v>
      </c>
      <c r="B2135" t="s">
        <v>3109</v>
      </c>
      <c r="C2135">
        <v>2E-3</v>
      </c>
    </row>
    <row r="2136" spans="1:3" x14ac:dyDescent="0.25">
      <c r="A2136">
        <v>2135</v>
      </c>
      <c r="B2136" t="s">
        <v>3110</v>
      </c>
      <c r="C2136">
        <v>2E-3</v>
      </c>
    </row>
    <row r="2137" spans="1:3" x14ac:dyDescent="0.25">
      <c r="A2137">
        <v>2136</v>
      </c>
      <c r="B2137" t="s">
        <v>3111</v>
      </c>
      <c r="C2137">
        <v>2E-3</v>
      </c>
    </row>
    <row r="2138" spans="1:3" x14ac:dyDescent="0.25">
      <c r="A2138">
        <v>2137</v>
      </c>
      <c r="B2138" t="s">
        <v>3112</v>
      </c>
      <c r="C2138">
        <v>2E-3</v>
      </c>
    </row>
    <row r="2139" spans="1:3" x14ac:dyDescent="0.25">
      <c r="A2139">
        <v>2138</v>
      </c>
      <c r="B2139" t="s">
        <v>3113</v>
      </c>
      <c r="C2139">
        <v>2E-3</v>
      </c>
    </row>
    <row r="2140" spans="1:3" x14ac:dyDescent="0.25">
      <c r="A2140">
        <v>2139</v>
      </c>
      <c r="B2140" t="s">
        <v>3114</v>
      </c>
      <c r="C2140">
        <v>2E-3</v>
      </c>
    </row>
    <row r="2141" spans="1:3" x14ac:dyDescent="0.25">
      <c r="A2141">
        <v>2140</v>
      </c>
      <c r="B2141" t="s">
        <v>3115</v>
      </c>
      <c r="C2141">
        <v>2E-3</v>
      </c>
    </row>
    <row r="2142" spans="1:3" x14ac:dyDescent="0.25">
      <c r="A2142">
        <v>2141</v>
      </c>
      <c r="B2142" t="s">
        <v>3116</v>
      </c>
      <c r="C2142">
        <v>2E-3</v>
      </c>
    </row>
    <row r="2143" spans="1:3" x14ac:dyDescent="0.25">
      <c r="A2143">
        <v>2142</v>
      </c>
      <c r="B2143" t="s">
        <v>3117</v>
      </c>
      <c r="C2143">
        <v>2E-3</v>
      </c>
    </row>
    <row r="2144" spans="1:3" x14ac:dyDescent="0.25">
      <c r="A2144">
        <v>2143</v>
      </c>
      <c r="B2144" t="s">
        <v>3118</v>
      </c>
      <c r="C2144">
        <v>2E-3</v>
      </c>
    </row>
    <row r="2145" spans="1:3" x14ac:dyDescent="0.25">
      <c r="A2145">
        <v>2144</v>
      </c>
      <c r="B2145" t="s">
        <v>3119</v>
      </c>
      <c r="C2145">
        <v>2E-3</v>
      </c>
    </row>
    <row r="2146" spans="1:3" x14ac:dyDescent="0.25">
      <c r="A2146">
        <v>2145</v>
      </c>
      <c r="B2146" t="s">
        <v>3120</v>
      </c>
      <c r="C2146">
        <v>2E-3</v>
      </c>
    </row>
    <row r="2147" spans="1:3" x14ac:dyDescent="0.25">
      <c r="A2147">
        <v>2146</v>
      </c>
      <c r="B2147" t="s">
        <v>3121</v>
      </c>
      <c r="C2147">
        <v>2E-3</v>
      </c>
    </row>
    <row r="2148" spans="1:3" x14ac:dyDescent="0.25">
      <c r="A2148">
        <v>2147</v>
      </c>
      <c r="B2148" t="s">
        <v>3122</v>
      </c>
      <c r="C2148">
        <v>2E-3</v>
      </c>
    </row>
    <row r="2149" spans="1:3" x14ac:dyDescent="0.25">
      <c r="A2149">
        <v>2148</v>
      </c>
      <c r="B2149" t="s">
        <v>3123</v>
      </c>
      <c r="C2149">
        <v>2E-3</v>
      </c>
    </row>
    <row r="2150" spans="1:3" x14ac:dyDescent="0.25">
      <c r="A2150">
        <v>2149</v>
      </c>
      <c r="B2150" t="s">
        <v>3124</v>
      </c>
      <c r="C2150">
        <v>2E-3</v>
      </c>
    </row>
    <row r="2151" spans="1:3" x14ac:dyDescent="0.25">
      <c r="A2151">
        <v>2150</v>
      </c>
      <c r="B2151" t="s">
        <v>3125</v>
      </c>
      <c r="C2151">
        <v>2E-3</v>
      </c>
    </row>
    <row r="2152" spans="1:3" x14ac:dyDescent="0.25">
      <c r="A2152">
        <v>2151</v>
      </c>
      <c r="B2152" t="s">
        <v>3126</v>
      </c>
      <c r="C2152">
        <v>2E-3</v>
      </c>
    </row>
    <row r="2153" spans="1:3" x14ac:dyDescent="0.25">
      <c r="A2153">
        <v>2152</v>
      </c>
      <c r="B2153" t="s">
        <v>3127</v>
      </c>
      <c r="C2153">
        <v>2E-3</v>
      </c>
    </row>
    <row r="2154" spans="1:3" x14ac:dyDescent="0.25">
      <c r="A2154">
        <v>2153</v>
      </c>
      <c r="B2154" t="s">
        <v>3128</v>
      </c>
      <c r="C2154">
        <v>2E-3</v>
      </c>
    </row>
    <row r="2155" spans="1:3" x14ac:dyDescent="0.25">
      <c r="A2155">
        <v>2154</v>
      </c>
      <c r="B2155" t="s">
        <v>3129</v>
      </c>
      <c r="C2155">
        <v>2E-3</v>
      </c>
    </row>
    <row r="2156" spans="1:3" x14ac:dyDescent="0.25">
      <c r="A2156">
        <v>2155</v>
      </c>
      <c r="B2156" t="s">
        <v>3130</v>
      </c>
      <c r="C2156">
        <v>2E-3</v>
      </c>
    </row>
    <row r="2157" spans="1:3" x14ac:dyDescent="0.25">
      <c r="A2157">
        <v>2156</v>
      </c>
      <c r="B2157" t="s">
        <v>3131</v>
      </c>
      <c r="C2157">
        <v>2E-3</v>
      </c>
    </row>
    <row r="2158" spans="1:3" x14ac:dyDescent="0.25">
      <c r="A2158">
        <v>2157</v>
      </c>
      <c r="B2158" t="s">
        <v>3132</v>
      </c>
      <c r="C2158">
        <v>2E-3</v>
      </c>
    </row>
    <row r="2159" spans="1:3" x14ac:dyDescent="0.25">
      <c r="A2159">
        <v>2158</v>
      </c>
      <c r="B2159" t="s">
        <v>3133</v>
      </c>
      <c r="C2159">
        <v>2E-3</v>
      </c>
    </row>
    <row r="2160" spans="1:3" x14ac:dyDescent="0.25">
      <c r="A2160">
        <v>2159</v>
      </c>
      <c r="B2160" t="s">
        <v>3134</v>
      </c>
      <c r="C2160">
        <v>2E-3</v>
      </c>
    </row>
    <row r="2161" spans="1:3" x14ac:dyDescent="0.25">
      <c r="A2161">
        <v>2160</v>
      </c>
      <c r="B2161" t="s">
        <v>3135</v>
      </c>
      <c r="C2161">
        <v>2E-3</v>
      </c>
    </row>
    <row r="2162" spans="1:3" x14ac:dyDescent="0.25">
      <c r="A2162">
        <v>2161</v>
      </c>
      <c r="B2162" t="s">
        <v>3136</v>
      </c>
      <c r="C2162">
        <v>2E-3</v>
      </c>
    </row>
    <row r="2163" spans="1:3" x14ac:dyDescent="0.25">
      <c r="A2163">
        <v>2162</v>
      </c>
      <c r="B2163" t="s">
        <v>3137</v>
      </c>
      <c r="C2163">
        <v>2E-3</v>
      </c>
    </row>
    <row r="2164" spans="1:3" x14ac:dyDescent="0.25">
      <c r="A2164">
        <v>2163</v>
      </c>
      <c r="B2164" t="s">
        <v>3138</v>
      </c>
      <c r="C2164">
        <v>2E-3</v>
      </c>
    </row>
    <row r="2165" spans="1:3" x14ac:dyDescent="0.25">
      <c r="A2165">
        <v>2164</v>
      </c>
      <c r="B2165" t="s">
        <v>3139</v>
      </c>
      <c r="C2165">
        <v>2E-3</v>
      </c>
    </row>
    <row r="2166" spans="1:3" x14ac:dyDescent="0.25">
      <c r="A2166">
        <v>2165</v>
      </c>
      <c r="B2166" t="s">
        <v>3140</v>
      </c>
      <c r="C2166">
        <v>2E-3</v>
      </c>
    </row>
    <row r="2167" spans="1:3" x14ac:dyDescent="0.25">
      <c r="A2167">
        <v>2166</v>
      </c>
      <c r="B2167" t="s">
        <v>3141</v>
      </c>
      <c r="C2167">
        <v>2E-3</v>
      </c>
    </row>
    <row r="2168" spans="1:3" x14ac:dyDescent="0.25">
      <c r="A2168">
        <v>2167</v>
      </c>
      <c r="B2168" t="s">
        <v>3142</v>
      </c>
      <c r="C2168">
        <v>2E-3</v>
      </c>
    </row>
    <row r="2169" spans="1:3" x14ac:dyDescent="0.25">
      <c r="A2169">
        <v>2168</v>
      </c>
      <c r="B2169" t="s">
        <v>3143</v>
      </c>
      <c r="C2169">
        <v>2E-3</v>
      </c>
    </row>
    <row r="2170" spans="1:3" x14ac:dyDescent="0.25">
      <c r="A2170">
        <v>2169</v>
      </c>
      <c r="B2170" t="s">
        <v>3144</v>
      </c>
      <c r="C2170">
        <v>2E-3</v>
      </c>
    </row>
    <row r="2171" spans="1:3" x14ac:dyDescent="0.25">
      <c r="A2171">
        <v>2170</v>
      </c>
      <c r="B2171" t="s">
        <v>3145</v>
      </c>
      <c r="C2171">
        <v>2E-3</v>
      </c>
    </row>
    <row r="2172" spans="1:3" x14ac:dyDescent="0.25">
      <c r="A2172">
        <v>2171</v>
      </c>
      <c r="B2172" t="s">
        <v>3146</v>
      </c>
      <c r="C2172">
        <v>2E-3</v>
      </c>
    </row>
    <row r="2173" spans="1:3" x14ac:dyDescent="0.25">
      <c r="A2173">
        <v>2172</v>
      </c>
      <c r="B2173" t="s">
        <v>3147</v>
      </c>
      <c r="C2173">
        <v>2E-3</v>
      </c>
    </row>
    <row r="2174" spans="1:3" x14ac:dyDescent="0.25">
      <c r="A2174">
        <v>2173</v>
      </c>
      <c r="B2174" t="s">
        <v>3148</v>
      </c>
      <c r="C2174">
        <v>2E-3</v>
      </c>
    </row>
    <row r="2175" spans="1:3" x14ac:dyDescent="0.25">
      <c r="A2175">
        <v>2174</v>
      </c>
      <c r="B2175" t="s">
        <v>3149</v>
      </c>
      <c r="C2175">
        <v>2E-3</v>
      </c>
    </row>
    <row r="2176" spans="1:3" x14ac:dyDescent="0.25">
      <c r="A2176">
        <v>2175</v>
      </c>
      <c r="B2176" t="s">
        <v>3150</v>
      </c>
      <c r="C2176">
        <v>2E-3</v>
      </c>
    </row>
    <row r="2177" spans="1:3" x14ac:dyDescent="0.25">
      <c r="A2177">
        <v>2176</v>
      </c>
      <c r="B2177" t="s">
        <v>3151</v>
      </c>
      <c r="C2177">
        <v>2E-3</v>
      </c>
    </row>
    <row r="2178" spans="1:3" x14ac:dyDescent="0.25">
      <c r="A2178">
        <v>2177</v>
      </c>
      <c r="B2178" t="s">
        <v>3152</v>
      </c>
      <c r="C2178">
        <v>2E-3</v>
      </c>
    </row>
    <row r="2179" spans="1:3" x14ac:dyDescent="0.25">
      <c r="A2179">
        <v>2178</v>
      </c>
      <c r="B2179" t="s">
        <v>3153</v>
      </c>
      <c r="C2179">
        <v>2E-3</v>
      </c>
    </row>
    <row r="2180" spans="1:3" x14ac:dyDescent="0.25">
      <c r="A2180">
        <v>2179</v>
      </c>
      <c r="B2180" t="s">
        <v>3154</v>
      </c>
      <c r="C2180">
        <v>2E-3</v>
      </c>
    </row>
    <row r="2181" spans="1:3" x14ac:dyDescent="0.25">
      <c r="A2181">
        <v>2180</v>
      </c>
      <c r="B2181" t="s">
        <v>3155</v>
      </c>
      <c r="C2181">
        <v>2E-3</v>
      </c>
    </row>
    <row r="2182" spans="1:3" x14ac:dyDescent="0.25">
      <c r="A2182">
        <v>2181</v>
      </c>
      <c r="B2182" t="s">
        <v>3156</v>
      </c>
      <c r="C2182">
        <v>2E-3</v>
      </c>
    </row>
    <row r="2183" spans="1:3" x14ac:dyDescent="0.25">
      <c r="A2183">
        <v>2182</v>
      </c>
      <c r="B2183" t="s">
        <v>3157</v>
      </c>
      <c r="C2183">
        <v>2E-3</v>
      </c>
    </row>
    <row r="2184" spans="1:3" x14ac:dyDescent="0.25">
      <c r="A2184">
        <v>2183</v>
      </c>
      <c r="B2184" t="s">
        <v>3158</v>
      </c>
      <c r="C2184">
        <v>2E-3</v>
      </c>
    </row>
    <row r="2185" spans="1:3" x14ac:dyDescent="0.25">
      <c r="A2185">
        <v>2184</v>
      </c>
      <c r="B2185" t="s">
        <v>3159</v>
      </c>
      <c r="C2185">
        <v>2E-3</v>
      </c>
    </row>
    <row r="2186" spans="1:3" x14ac:dyDescent="0.25">
      <c r="A2186">
        <v>2185</v>
      </c>
      <c r="B2186" t="s">
        <v>3160</v>
      </c>
      <c r="C2186">
        <v>2E-3</v>
      </c>
    </row>
    <row r="2187" spans="1:3" x14ac:dyDescent="0.25">
      <c r="A2187">
        <v>2186</v>
      </c>
      <c r="B2187" t="s">
        <v>3161</v>
      </c>
      <c r="C2187">
        <v>2E-3</v>
      </c>
    </row>
    <row r="2188" spans="1:3" x14ac:dyDescent="0.25">
      <c r="A2188">
        <v>2187</v>
      </c>
      <c r="B2188" t="s">
        <v>3162</v>
      </c>
      <c r="C2188">
        <v>2E-3</v>
      </c>
    </row>
    <row r="2189" spans="1:3" x14ac:dyDescent="0.25">
      <c r="A2189">
        <v>2188</v>
      </c>
      <c r="B2189" t="s">
        <v>3163</v>
      </c>
      <c r="C2189">
        <v>2E-3</v>
      </c>
    </row>
    <row r="2190" spans="1:3" x14ac:dyDescent="0.25">
      <c r="A2190">
        <v>2189</v>
      </c>
      <c r="B2190" t="s">
        <v>3164</v>
      </c>
      <c r="C2190">
        <v>2E-3</v>
      </c>
    </row>
    <row r="2191" spans="1:3" x14ac:dyDescent="0.25">
      <c r="A2191">
        <v>2190</v>
      </c>
      <c r="B2191" t="s">
        <v>3165</v>
      </c>
      <c r="C2191">
        <v>2E-3</v>
      </c>
    </row>
    <row r="2192" spans="1:3" x14ac:dyDescent="0.25">
      <c r="A2192">
        <v>2191</v>
      </c>
      <c r="B2192" t="s">
        <v>3166</v>
      </c>
      <c r="C2192">
        <v>2E-3</v>
      </c>
    </row>
    <row r="2193" spans="1:3" x14ac:dyDescent="0.25">
      <c r="A2193">
        <v>2192</v>
      </c>
      <c r="B2193" t="s">
        <v>3167</v>
      </c>
      <c r="C2193">
        <v>2E-3</v>
      </c>
    </row>
    <row r="2194" spans="1:3" x14ac:dyDescent="0.25">
      <c r="A2194">
        <v>2193</v>
      </c>
      <c r="B2194" t="s">
        <v>3168</v>
      </c>
      <c r="C2194">
        <v>2E-3</v>
      </c>
    </row>
    <row r="2195" spans="1:3" x14ac:dyDescent="0.25">
      <c r="A2195">
        <v>2194</v>
      </c>
      <c r="B2195" t="s">
        <v>3169</v>
      </c>
      <c r="C2195">
        <v>2E-3</v>
      </c>
    </row>
    <row r="2196" spans="1:3" x14ac:dyDescent="0.25">
      <c r="A2196">
        <v>2195</v>
      </c>
      <c r="B2196" t="s">
        <v>3170</v>
      </c>
      <c r="C2196">
        <v>2E-3</v>
      </c>
    </row>
    <row r="2197" spans="1:3" x14ac:dyDescent="0.25">
      <c r="A2197">
        <v>2196</v>
      </c>
      <c r="B2197" t="s">
        <v>3171</v>
      </c>
      <c r="C2197">
        <v>2E-3</v>
      </c>
    </row>
    <row r="2198" spans="1:3" x14ac:dyDescent="0.25">
      <c r="A2198">
        <v>2197</v>
      </c>
      <c r="B2198" t="s">
        <v>3172</v>
      </c>
      <c r="C2198">
        <v>2E-3</v>
      </c>
    </row>
    <row r="2199" spans="1:3" x14ac:dyDescent="0.25">
      <c r="A2199">
        <v>2198</v>
      </c>
      <c r="B2199" t="s">
        <v>3173</v>
      </c>
      <c r="C2199">
        <v>2E-3</v>
      </c>
    </row>
    <row r="2200" spans="1:3" x14ac:dyDescent="0.25">
      <c r="A2200">
        <v>2199</v>
      </c>
      <c r="B2200" t="s">
        <v>3174</v>
      </c>
      <c r="C2200">
        <v>2E-3</v>
      </c>
    </row>
    <row r="2201" spans="1:3" x14ac:dyDescent="0.25">
      <c r="A2201">
        <v>2200</v>
      </c>
      <c r="B2201" t="s">
        <v>3175</v>
      </c>
      <c r="C2201">
        <v>2E-3</v>
      </c>
    </row>
    <row r="2202" spans="1:3" x14ac:dyDescent="0.25">
      <c r="A2202">
        <v>2201</v>
      </c>
      <c r="B2202" t="s">
        <v>3176</v>
      </c>
      <c r="C2202">
        <v>2E-3</v>
      </c>
    </row>
    <row r="2203" spans="1:3" x14ac:dyDescent="0.25">
      <c r="A2203">
        <v>2202</v>
      </c>
      <c r="B2203" t="s">
        <v>3177</v>
      </c>
      <c r="C2203">
        <v>2E-3</v>
      </c>
    </row>
    <row r="2204" spans="1:3" x14ac:dyDescent="0.25">
      <c r="A2204">
        <v>2203</v>
      </c>
      <c r="B2204" t="s">
        <v>3178</v>
      </c>
      <c r="C2204">
        <v>2E-3</v>
      </c>
    </row>
    <row r="2205" spans="1:3" x14ac:dyDescent="0.25">
      <c r="A2205">
        <v>2204</v>
      </c>
      <c r="B2205" t="s">
        <v>3179</v>
      </c>
      <c r="C2205">
        <v>2E-3</v>
      </c>
    </row>
    <row r="2206" spans="1:3" x14ac:dyDescent="0.25">
      <c r="A2206">
        <v>2205</v>
      </c>
      <c r="B2206" t="s">
        <v>3180</v>
      </c>
      <c r="C2206">
        <v>2E-3</v>
      </c>
    </row>
    <row r="2207" spans="1:3" x14ac:dyDescent="0.25">
      <c r="A2207">
        <v>2206</v>
      </c>
      <c r="B2207" t="s">
        <v>3181</v>
      </c>
      <c r="C2207">
        <v>2E-3</v>
      </c>
    </row>
    <row r="2208" spans="1:3" x14ac:dyDescent="0.25">
      <c r="A2208">
        <v>2207</v>
      </c>
      <c r="B2208" t="s">
        <v>3182</v>
      </c>
      <c r="C2208">
        <v>2E-3</v>
      </c>
    </row>
    <row r="2209" spans="1:3" x14ac:dyDescent="0.25">
      <c r="A2209">
        <v>2208</v>
      </c>
      <c r="B2209" t="s">
        <v>3183</v>
      </c>
      <c r="C2209">
        <v>2E-3</v>
      </c>
    </row>
    <row r="2210" spans="1:3" x14ac:dyDescent="0.25">
      <c r="A2210">
        <v>2209</v>
      </c>
      <c r="B2210" t="s">
        <v>3184</v>
      </c>
      <c r="C2210">
        <v>2E-3</v>
      </c>
    </row>
    <row r="2211" spans="1:3" x14ac:dyDescent="0.25">
      <c r="A2211">
        <v>2210</v>
      </c>
      <c r="B2211" t="s">
        <v>3185</v>
      </c>
      <c r="C2211">
        <v>2E-3</v>
      </c>
    </row>
    <row r="2212" spans="1:3" x14ac:dyDescent="0.25">
      <c r="A2212">
        <v>2211</v>
      </c>
      <c r="B2212" t="s">
        <v>3186</v>
      </c>
      <c r="C2212">
        <v>2E-3</v>
      </c>
    </row>
    <row r="2213" spans="1:3" x14ac:dyDescent="0.25">
      <c r="A2213">
        <v>2212</v>
      </c>
      <c r="B2213" t="s">
        <v>3187</v>
      </c>
      <c r="C2213">
        <v>2E-3</v>
      </c>
    </row>
    <row r="2214" spans="1:3" x14ac:dyDescent="0.25">
      <c r="A2214">
        <v>2213</v>
      </c>
      <c r="B2214" t="s">
        <v>3188</v>
      </c>
      <c r="C2214">
        <v>2E-3</v>
      </c>
    </row>
    <row r="2215" spans="1:3" x14ac:dyDescent="0.25">
      <c r="A2215">
        <v>2214</v>
      </c>
      <c r="B2215" t="s">
        <v>3189</v>
      </c>
      <c r="C2215">
        <v>2E-3</v>
      </c>
    </row>
    <row r="2216" spans="1:3" x14ac:dyDescent="0.25">
      <c r="A2216">
        <v>2215</v>
      </c>
      <c r="B2216" t="s">
        <v>3190</v>
      </c>
      <c r="C2216">
        <v>2E-3</v>
      </c>
    </row>
    <row r="2217" spans="1:3" x14ac:dyDescent="0.25">
      <c r="A2217">
        <v>2216</v>
      </c>
      <c r="B2217" t="s">
        <v>3191</v>
      </c>
      <c r="C2217">
        <v>2E-3</v>
      </c>
    </row>
    <row r="2218" spans="1:3" x14ac:dyDescent="0.25">
      <c r="A2218">
        <v>2217</v>
      </c>
      <c r="B2218" t="s">
        <v>3192</v>
      </c>
      <c r="C2218">
        <v>2E-3</v>
      </c>
    </row>
    <row r="2219" spans="1:3" x14ac:dyDescent="0.25">
      <c r="A2219">
        <v>2218</v>
      </c>
      <c r="B2219" t="s">
        <v>3193</v>
      </c>
      <c r="C2219">
        <v>2E-3</v>
      </c>
    </row>
    <row r="2220" spans="1:3" x14ac:dyDescent="0.25">
      <c r="A2220">
        <v>2219</v>
      </c>
      <c r="B2220" t="s">
        <v>3194</v>
      </c>
      <c r="C2220">
        <v>2E-3</v>
      </c>
    </row>
    <row r="2221" spans="1:3" x14ac:dyDescent="0.25">
      <c r="A2221">
        <v>2220</v>
      </c>
      <c r="B2221" t="s">
        <v>3195</v>
      </c>
      <c r="C2221">
        <v>2E-3</v>
      </c>
    </row>
    <row r="2222" spans="1:3" x14ac:dyDescent="0.25">
      <c r="A2222">
        <v>2221</v>
      </c>
      <c r="B2222" t="s">
        <v>3196</v>
      </c>
      <c r="C2222">
        <v>2E-3</v>
      </c>
    </row>
    <row r="2223" spans="1:3" x14ac:dyDescent="0.25">
      <c r="A2223">
        <v>2222</v>
      </c>
      <c r="B2223" t="s">
        <v>3197</v>
      </c>
      <c r="C2223">
        <v>2E-3</v>
      </c>
    </row>
    <row r="2224" spans="1:3" x14ac:dyDescent="0.25">
      <c r="A2224">
        <v>2223</v>
      </c>
      <c r="B2224" t="s">
        <v>3198</v>
      </c>
      <c r="C2224">
        <v>2E-3</v>
      </c>
    </row>
    <row r="2225" spans="1:3" x14ac:dyDescent="0.25">
      <c r="A2225">
        <v>2224</v>
      </c>
      <c r="B2225" t="s">
        <v>3199</v>
      </c>
      <c r="C2225">
        <v>2E-3</v>
      </c>
    </row>
    <row r="2226" spans="1:3" x14ac:dyDescent="0.25">
      <c r="A2226">
        <v>2225</v>
      </c>
      <c r="B2226" t="s">
        <v>3200</v>
      </c>
      <c r="C2226">
        <v>2E-3</v>
      </c>
    </row>
    <row r="2227" spans="1:3" x14ac:dyDescent="0.25">
      <c r="A2227">
        <v>2226</v>
      </c>
      <c r="B2227" t="s">
        <v>3201</v>
      </c>
      <c r="C2227">
        <v>2E-3</v>
      </c>
    </row>
    <row r="2228" spans="1:3" x14ac:dyDescent="0.25">
      <c r="A2228">
        <v>2227</v>
      </c>
      <c r="B2228" t="s">
        <v>3202</v>
      </c>
      <c r="C2228">
        <v>2E-3</v>
      </c>
    </row>
    <row r="2229" spans="1:3" x14ac:dyDescent="0.25">
      <c r="A2229">
        <v>2228</v>
      </c>
      <c r="B2229" t="s">
        <v>3203</v>
      </c>
      <c r="C2229">
        <v>2E-3</v>
      </c>
    </row>
    <row r="2230" spans="1:3" x14ac:dyDescent="0.25">
      <c r="A2230">
        <v>2229</v>
      </c>
      <c r="B2230" t="s">
        <v>3204</v>
      </c>
      <c r="C2230">
        <v>2E-3</v>
      </c>
    </row>
    <row r="2231" spans="1:3" x14ac:dyDescent="0.25">
      <c r="A2231">
        <v>2230</v>
      </c>
      <c r="B2231" t="s">
        <v>3205</v>
      </c>
      <c r="C2231">
        <v>2E-3</v>
      </c>
    </row>
    <row r="2232" spans="1:3" x14ac:dyDescent="0.25">
      <c r="A2232">
        <v>2231</v>
      </c>
      <c r="B2232" t="s">
        <v>3206</v>
      </c>
      <c r="C2232">
        <v>2E-3</v>
      </c>
    </row>
    <row r="2233" spans="1:3" x14ac:dyDescent="0.25">
      <c r="A2233">
        <v>2232</v>
      </c>
      <c r="B2233" t="s">
        <v>3207</v>
      </c>
      <c r="C2233">
        <v>2E-3</v>
      </c>
    </row>
    <row r="2234" spans="1:3" x14ac:dyDescent="0.25">
      <c r="A2234">
        <v>2233</v>
      </c>
      <c r="B2234" t="s">
        <v>3208</v>
      </c>
      <c r="C2234">
        <v>2E-3</v>
      </c>
    </row>
    <row r="2235" spans="1:3" x14ac:dyDescent="0.25">
      <c r="A2235">
        <v>2234</v>
      </c>
      <c r="B2235" t="s">
        <v>3209</v>
      </c>
      <c r="C2235">
        <v>2E-3</v>
      </c>
    </row>
    <row r="2236" spans="1:3" x14ac:dyDescent="0.25">
      <c r="A2236">
        <v>2235</v>
      </c>
      <c r="B2236" t="s">
        <v>3210</v>
      </c>
      <c r="C2236">
        <v>2E-3</v>
      </c>
    </row>
    <row r="2237" spans="1:3" x14ac:dyDescent="0.25">
      <c r="A2237">
        <v>2236</v>
      </c>
      <c r="B2237" t="s">
        <v>3211</v>
      </c>
      <c r="C2237">
        <v>2E-3</v>
      </c>
    </row>
    <row r="2238" spans="1:3" x14ac:dyDescent="0.25">
      <c r="A2238">
        <v>2237</v>
      </c>
      <c r="B2238" t="s">
        <v>3212</v>
      </c>
      <c r="C2238">
        <v>2E-3</v>
      </c>
    </row>
    <row r="2239" spans="1:3" x14ac:dyDescent="0.25">
      <c r="A2239">
        <v>2238</v>
      </c>
      <c r="B2239" t="s">
        <v>3213</v>
      </c>
      <c r="C2239">
        <v>2E-3</v>
      </c>
    </row>
    <row r="2240" spans="1:3" x14ac:dyDescent="0.25">
      <c r="A2240">
        <v>2239</v>
      </c>
      <c r="B2240" t="s">
        <v>3214</v>
      </c>
      <c r="C2240">
        <v>2E-3</v>
      </c>
    </row>
    <row r="2241" spans="1:3" x14ac:dyDescent="0.25">
      <c r="A2241">
        <v>2240</v>
      </c>
      <c r="B2241" t="s">
        <v>3215</v>
      </c>
      <c r="C2241">
        <v>2E-3</v>
      </c>
    </row>
    <row r="2242" spans="1:3" x14ac:dyDescent="0.25">
      <c r="A2242">
        <v>2241</v>
      </c>
      <c r="B2242" t="s">
        <v>3216</v>
      </c>
      <c r="C2242">
        <v>2E-3</v>
      </c>
    </row>
    <row r="2243" spans="1:3" x14ac:dyDescent="0.25">
      <c r="A2243">
        <v>2242</v>
      </c>
      <c r="B2243" t="s">
        <v>3217</v>
      </c>
      <c r="C2243">
        <v>2E-3</v>
      </c>
    </row>
    <row r="2244" spans="1:3" x14ac:dyDescent="0.25">
      <c r="A2244">
        <v>2243</v>
      </c>
      <c r="B2244" t="s">
        <v>3218</v>
      </c>
      <c r="C2244">
        <v>2E-3</v>
      </c>
    </row>
    <row r="2245" spans="1:3" x14ac:dyDescent="0.25">
      <c r="A2245">
        <v>2244</v>
      </c>
      <c r="B2245" t="s">
        <v>3219</v>
      </c>
      <c r="C2245">
        <v>2E-3</v>
      </c>
    </row>
    <row r="2246" spans="1:3" x14ac:dyDescent="0.25">
      <c r="A2246">
        <v>2245</v>
      </c>
      <c r="B2246" t="s">
        <v>3220</v>
      </c>
      <c r="C2246">
        <v>2E-3</v>
      </c>
    </row>
    <row r="2247" spans="1:3" x14ac:dyDescent="0.25">
      <c r="A2247">
        <v>2246</v>
      </c>
      <c r="B2247" t="s">
        <v>3221</v>
      </c>
      <c r="C2247">
        <v>2E-3</v>
      </c>
    </row>
    <row r="2248" spans="1:3" x14ac:dyDescent="0.25">
      <c r="A2248">
        <v>2247</v>
      </c>
      <c r="B2248" t="s">
        <v>3222</v>
      </c>
      <c r="C2248">
        <v>2E-3</v>
      </c>
    </row>
    <row r="2249" spans="1:3" x14ac:dyDescent="0.25">
      <c r="A2249">
        <v>2248</v>
      </c>
      <c r="B2249" t="s">
        <v>3223</v>
      </c>
      <c r="C2249">
        <v>2E-3</v>
      </c>
    </row>
    <row r="2250" spans="1:3" x14ac:dyDescent="0.25">
      <c r="A2250">
        <v>2249</v>
      </c>
      <c r="B2250" t="s">
        <v>3224</v>
      </c>
      <c r="C2250">
        <v>2E-3</v>
      </c>
    </row>
    <row r="2251" spans="1:3" x14ac:dyDescent="0.25">
      <c r="A2251">
        <v>2250</v>
      </c>
      <c r="B2251" t="s">
        <v>3225</v>
      </c>
      <c r="C2251">
        <v>2E-3</v>
      </c>
    </row>
    <row r="2252" spans="1:3" x14ac:dyDescent="0.25">
      <c r="A2252">
        <v>2251</v>
      </c>
      <c r="B2252" t="s">
        <v>3226</v>
      </c>
      <c r="C2252">
        <v>2E-3</v>
      </c>
    </row>
    <row r="2253" spans="1:3" x14ac:dyDescent="0.25">
      <c r="A2253">
        <v>2252</v>
      </c>
      <c r="B2253" t="s">
        <v>3227</v>
      </c>
      <c r="C2253">
        <v>2E-3</v>
      </c>
    </row>
    <row r="2254" spans="1:3" x14ac:dyDescent="0.25">
      <c r="A2254">
        <v>2253</v>
      </c>
      <c r="B2254" t="s">
        <v>3228</v>
      </c>
      <c r="C2254">
        <v>2E-3</v>
      </c>
    </row>
    <row r="2255" spans="1:3" x14ac:dyDescent="0.25">
      <c r="A2255">
        <v>2254</v>
      </c>
      <c r="B2255" t="s">
        <v>3229</v>
      </c>
      <c r="C2255">
        <v>2E-3</v>
      </c>
    </row>
    <row r="2256" spans="1:3" x14ac:dyDescent="0.25">
      <c r="A2256">
        <v>2255</v>
      </c>
      <c r="B2256" t="s">
        <v>3230</v>
      </c>
      <c r="C2256">
        <v>2E-3</v>
      </c>
    </row>
    <row r="2257" spans="1:3" x14ac:dyDescent="0.25">
      <c r="A2257">
        <v>2256</v>
      </c>
      <c r="B2257" t="s">
        <v>3231</v>
      </c>
      <c r="C2257">
        <v>2E-3</v>
      </c>
    </row>
    <row r="2258" spans="1:3" x14ac:dyDescent="0.25">
      <c r="A2258">
        <v>2257</v>
      </c>
      <c r="B2258" t="s">
        <v>3232</v>
      </c>
      <c r="C2258">
        <v>2E-3</v>
      </c>
    </row>
    <row r="2259" spans="1:3" x14ac:dyDescent="0.25">
      <c r="A2259">
        <v>2258</v>
      </c>
      <c r="B2259" t="s">
        <v>3233</v>
      </c>
      <c r="C2259">
        <v>2E-3</v>
      </c>
    </row>
    <row r="2260" spans="1:3" x14ac:dyDescent="0.25">
      <c r="A2260">
        <v>2259</v>
      </c>
      <c r="B2260" t="s">
        <v>3234</v>
      </c>
      <c r="C2260">
        <v>2E-3</v>
      </c>
    </row>
    <row r="2261" spans="1:3" x14ac:dyDescent="0.25">
      <c r="A2261">
        <v>2260</v>
      </c>
      <c r="B2261" t="s">
        <v>3235</v>
      </c>
      <c r="C2261">
        <v>2E-3</v>
      </c>
    </row>
    <row r="2262" spans="1:3" x14ac:dyDescent="0.25">
      <c r="A2262">
        <v>2261</v>
      </c>
      <c r="B2262" t="s">
        <v>3236</v>
      </c>
      <c r="C2262">
        <v>2E-3</v>
      </c>
    </row>
    <row r="2263" spans="1:3" x14ac:dyDescent="0.25">
      <c r="A2263">
        <v>2262</v>
      </c>
      <c r="B2263" t="s">
        <v>3237</v>
      </c>
      <c r="C2263">
        <v>2E-3</v>
      </c>
    </row>
    <row r="2264" spans="1:3" x14ac:dyDescent="0.25">
      <c r="A2264">
        <v>2263</v>
      </c>
      <c r="B2264" t="s">
        <v>3238</v>
      </c>
      <c r="C2264">
        <v>2E-3</v>
      </c>
    </row>
    <row r="2265" spans="1:3" x14ac:dyDescent="0.25">
      <c r="A2265">
        <v>2264</v>
      </c>
      <c r="B2265" t="s">
        <v>3239</v>
      </c>
      <c r="C2265">
        <v>2E-3</v>
      </c>
    </row>
    <row r="2266" spans="1:3" x14ac:dyDescent="0.25">
      <c r="A2266">
        <v>2265</v>
      </c>
      <c r="B2266" t="s">
        <v>3240</v>
      </c>
      <c r="C2266">
        <v>2E-3</v>
      </c>
    </row>
    <row r="2267" spans="1:3" x14ac:dyDescent="0.25">
      <c r="A2267">
        <v>2266</v>
      </c>
      <c r="B2267" t="s">
        <v>3241</v>
      </c>
      <c r="C2267">
        <v>2E-3</v>
      </c>
    </row>
    <row r="2268" spans="1:3" x14ac:dyDescent="0.25">
      <c r="A2268">
        <v>2267</v>
      </c>
      <c r="B2268" t="s">
        <v>3242</v>
      </c>
      <c r="C2268">
        <v>2E-3</v>
      </c>
    </row>
    <row r="2269" spans="1:3" x14ac:dyDescent="0.25">
      <c r="A2269">
        <v>2268</v>
      </c>
      <c r="B2269" t="s">
        <v>3243</v>
      </c>
      <c r="C2269">
        <v>2E-3</v>
      </c>
    </row>
    <row r="2270" spans="1:3" x14ac:dyDescent="0.25">
      <c r="A2270">
        <v>2269</v>
      </c>
      <c r="B2270" t="s">
        <v>3244</v>
      </c>
      <c r="C2270">
        <v>2E-3</v>
      </c>
    </row>
    <row r="2271" spans="1:3" x14ac:dyDescent="0.25">
      <c r="A2271">
        <v>2270</v>
      </c>
      <c r="B2271" t="s">
        <v>3245</v>
      </c>
      <c r="C2271">
        <v>2E-3</v>
      </c>
    </row>
    <row r="2272" spans="1:3" x14ac:dyDescent="0.25">
      <c r="A2272">
        <v>2271</v>
      </c>
      <c r="B2272" t="s">
        <v>3246</v>
      </c>
      <c r="C2272">
        <v>2E-3</v>
      </c>
    </row>
    <row r="2273" spans="1:3" x14ac:dyDescent="0.25">
      <c r="A2273">
        <v>2272</v>
      </c>
      <c r="B2273" t="s">
        <v>3247</v>
      </c>
      <c r="C2273">
        <v>2E-3</v>
      </c>
    </row>
    <row r="2274" spans="1:3" x14ac:dyDescent="0.25">
      <c r="A2274">
        <v>2273</v>
      </c>
      <c r="B2274" t="s">
        <v>3248</v>
      </c>
      <c r="C2274">
        <v>2E-3</v>
      </c>
    </row>
    <row r="2275" spans="1:3" x14ac:dyDescent="0.25">
      <c r="A2275">
        <v>2274</v>
      </c>
      <c r="B2275" t="s">
        <v>3249</v>
      </c>
      <c r="C2275">
        <v>2E-3</v>
      </c>
    </row>
    <row r="2276" spans="1:3" x14ac:dyDescent="0.25">
      <c r="A2276">
        <v>2275</v>
      </c>
      <c r="B2276" t="s">
        <v>3250</v>
      </c>
      <c r="C2276">
        <v>2E-3</v>
      </c>
    </row>
    <row r="2277" spans="1:3" x14ac:dyDescent="0.25">
      <c r="A2277">
        <v>2276</v>
      </c>
      <c r="B2277" t="s">
        <v>3251</v>
      </c>
      <c r="C2277">
        <v>2E-3</v>
      </c>
    </row>
    <row r="2278" spans="1:3" x14ac:dyDescent="0.25">
      <c r="A2278">
        <v>2277</v>
      </c>
      <c r="B2278" t="s">
        <v>3252</v>
      </c>
      <c r="C2278">
        <v>2E-3</v>
      </c>
    </row>
    <row r="2279" spans="1:3" x14ac:dyDescent="0.25">
      <c r="A2279">
        <v>2278</v>
      </c>
      <c r="B2279" t="s">
        <v>3253</v>
      </c>
      <c r="C2279">
        <v>2E-3</v>
      </c>
    </row>
    <row r="2280" spans="1:3" x14ac:dyDescent="0.25">
      <c r="A2280">
        <v>2279</v>
      </c>
      <c r="B2280" t="s">
        <v>3254</v>
      </c>
      <c r="C2280">
        <v>2E-3</v>
      </c>
    </row>
    <row r="2281" spans="1:3" x14ac:dyDescent="0.25">
      <c r="A2281">
        <v>2280</v>
      </c>
      <c r="B2281" t="s">
        <v>3255</v>
      </c>
      <c r="C2281">
        <v>2E-3</v>
      </c>
    </row>
    <row r="2282" spans="1:3" x14ac:dyDescent="0.25">
      <c r="A2282">
        <v>2281</v>
      </c>
      <c r="B2282" t="s">
        <v>3256</v>
      </c>
      <c r="C2282">
        <v>2E-3</v>
      </c>
    </row>
    <row r="2283" spans="1:3" x14ac:dyDescent="0.25">
      <c r="A2283">
        <v>2282</v>
      </c>
      <c r="B2283" t="s">
        <v>3257</v>
      </c>
      <c r="C2283">
        <v>2E-3</v>
      </c>
    </row>
    <row r="2284" spans="1:3" x14ac:dyDescent="0.25">
      <c r="A2284">
        <v>2283</v>
      </c>
      <c r="B2284" t="s">
        <v>3258</v>
      </c>
      <c r="C2284">
        <v>2E-3</v>
      </c>
    </row>
    <row r="2285" spans="1:3" x14ac:dyDescent="0.25">
      <c r="A2285">
        <v>2284</v>
      </c>
      <c r="B2285" t="s">
        <v>3259</v>
      </c>
      <c r="C2285">
        <v>2E-3</v>
      </c>
    </row>
    <row r="2286" spans="1:3" x14ac:dyDescent="0.25">
      <c r="A2286">
        <v>2285</v>
      </c>
      <c r="B2286" t="s">
        <v>3260</v>
      </c>
      <c r="C2286">
        <v>2E-3</v>
      </c>
    </row>
    <row r="2287" spans="1:3" x14ac:dyDescent="0.25">
      <c r="A2287">
        <v>2286</v>
      </c>
      <c r="B2287" t="s">
        <v>3261</v>
      </c>
      <c r="C2287">
        <v>2E-3</v>
      </c>
    </row>
    <row r="2288" spans="1:3" x14ac:dyDescent="0.25">
      <c r="A2288">
        <v>2287</v>
      </c>
      <c r="B2288" t="s">
        <v>3262</v>
      </c>
      <c r="C2288">
        <v>2E-3</v>
      </c>
    </row>
    <row r="2289" spans="1:3" x14ac:dyDescent="0.25">
      <c r="A2289">
        <v>2288</v>
      </c>
      <c r="B2289" t="s">
        <v>3263</v>
      </c>
      <c r="C2289">
        <v>2E-3</v>
      </c>
    </row>
    <row r="2290" spans="1:3" x14ac:dyDescent="0.25">
      <c r="A2290">
        <v>2289</v>
      </c>
      <c r="B2290" t="s">
        <v>3264</v>
      </c>
      <c r="C2290">
        <v>2E-3</v>
      </c>
    </row>
    <row r="2291" spans="1:3" x14ac:dyDescent="0.25">
      <c r="A2291">
        <v>2290</v>
      </c>
      <c r="B2291" t="s">
        <v>3265</v>
      </c>
      <c r="C2291">
        <v>2E-3</v>
      </c>
    </row>
    <row r="2292" spans="1:3" x14ac:dyDescent="0.25">
      <c r="A2292">
        <v>2291</v>
      </c>
      <c r="B2292" t="s">
        <v>3266</v>
      </c>
      <c r="C2292">
        <v>1E-3</v>
      </c>
    </row>
    <row r="2293" spans="1:3" x14ac:dyDescent="0.25">
      <c r="A2293">
        <v>2292</v>
      </c>
      <c r="B2293" t="s">
        <v>3267</v>
      </c>
      <c r="C2293">
        <v>1E-3</v>
      </c>
    </row>
    <row r="2294" spans="1:3" x14ac:dyDescent="0.25">
      <c r="A2294">
        <v>2293</v>
      </c>
      <c r="B2294" t="s">
        <v>3268</v>
      </c>
      <c r="C2294">
        <v>1E-3</v>
      </c>
    </row>
    <row r="2295" spans="1:3" x14ac:dyDescent="0.25">
      <c r="A2295">
        <v>2294</v>
      </c>
      <c r="B2295" t="s">
        <v>3269</v>
      </c>
      <c r="C2295">
        <v>1E-3</v>
      </c>
    </row>
    <row r="2296" spans="1:3" x14ac:dyDescent="0.25">
      <c r="A2296">
        <v>2295</v>
      </c>
      <c r="B2296" t="s">
        <v>3270</v>
      </c>
      <c r="C2296">
        <v>1E-3</v>
      </c>
    </row>
    <row r="2297" spans="1:3" x14ac:dyDescent="0.25">
      <c r="A2297">
        <v>2296</v>
      </c>
      <c r="B2297" t="s">
        <v>3271</v>
      </c>
      <c r="C2297">
        <v>1E-3</v>
      </c>
    </row>
    <row r="2298" spans="1:3" x14ac:dyDescent="0.25">
      <c r="A2298">
        <v>2297</v>
      </c>
      <c r="B2298" t="s">
        <v>3272</v>
      </c>
      <c r="C2298">
        <v>1E-3</v>
      </c>
    </row>
    <row r="2299" spans="1:3" x14ac:dyDescent="0.25">
      <c r="A2299">
        <v>2298</v>
      </c>
      <c r="B2299" t="s">
        <v>3273</v>
      </c>
      <c r="C2299">
        <v>1E-3</v>
      </c>
    </row>
    <row r="2300" spans="1:3" x14ac:dyDescent="0.25">
      <c r="A2300">
        <v>2299</v>
      </c>
      <c r="B2300" t="s">
        <v>3274</v>
      </c>
      <c r="C2300">
        <v>1E-3</v>
      </c>
    </row>
    <row r="2301" spans="1:3" x14ac:dyDescent="0.25">
      <c r="A2301">
        <v>2300</v>
      </c>
      <c r="B2301" t="s">
        <v>3275</v>
      </c>
      <c r="C2301">
        <v>1E-3</v>
      </c>
    </row>
    <row r="2302" spans="1:3" x14ac:dyDescent="0.25">
      <c r="A2302">
        <v>2301</v>
      </c>
      <c r="B2302" t="s">
        <v>3276</v>
      </c>
      <c r="C2302">
        <v>1E-3</v>
      </c>
    </row>
    <row r="2303" spans="1:3" x14ac:dyDescent="0.25">
      <c r="A2303">
        <v>2302</v>
      </c>
      <c r="B2303" t="s">
        <v>3277</v>
      </c>
      <c r="C2303">
        <v>1E-3</v>
      </c>
    </row>
    <row r="2304" spans="1:3" x14ac:dyDescent="0.25">
      <c r="A2304">
        <v>2303</v>
      </c>
      <c r="B2304" t="s">
        <v>3278</v>
      </c>
      <c r="C2304">
        <v>1E-3</v>
      </c>
    </row>
    <row r="2305" spans="1:3" x14ac:dyDescent="0.25">
      <c r="A2305">
        <v>2304</v>
      </c>
      <c r="B2305" t="s">
        <v>3279</v>
      </c>
      <c r="C2305">
        <v>1E-3</v>
      </c>
    </row>
    <row r="2306" spans="1:3" x14ac:dyDescent="0.25">
      <c r="A2306">
        <v>2305</v>
      </c>
      <c r="B2306" t="s">
        <v>3280</v>
      </c>
      <c r="C2306">
        <v>1E-3</v>
      </c>
    </row>
    <row r="2307" spans="1:3" x14ac:dyDescent="0.25">
      <c r="A2307">
        <v>2306</v>
      </c>
      <c r="B2307" t="s">
        <v>3281</v>
      </c>
      <c r="C2307">
        <v>1E-3</v>
      </c>
    </row>
    <row r="2308" spans="1:3" x14ac:dyDescent="0.25">
      <c r="A2308">
        <v>2307</v>
      </c>
      <c r="B2308" t="s">
        <v>3282</v>
      </c>
      <c r="C2308">
        <v>1E-3</v>
      </c>
    </row>
    <row r="2309" spans="1:3" x14ac:dyDescent="0.25">
      <c r="A2309">
        <v>2308</v>
      </c>
      <c r="B2309" t="s">
        <v>3283</v>
      </c>
      <c r="C2309">
        <v>1E-3</v>
      </c>
    </row>
    <row r="2310" spans="1:3" x14ac:dyDescent="0.25">
      <c r="A2310">
        <v>2309</v>
      </c>
      <c r="B2310" t="s">
        <v>3284</v>
      </c>
      <c r="C2310">
        <v>1E-3</v>
      </c>
    </row>
    <row r="2311" spans="1:3" x14ac:dyDescent="0.25">
      <c r="A2311">
        <v>2310</v>
      </c>
      <c r="B2311" t="s">
        <v>3285</v>
      </c>
      <c r="C2311">
        <v>1E-3</v>
      </c>
    </row>
    <row r="2312" spans="1:3" x14ac:dyDescent="0.25">
      <c r="A2312">
        <v>2311</v>
      </c>
      <c r="B2312" t="s">
        <v>3286</v>
      </c>
      <c r="C2312">
        <v>1E-3</v>
      </c>
    </row>
    <row r="2313" spans="1:3" x14ac:dyDescent="0.25">
      <c r="A2313">
        <v>2312</v>
      </c>
      <c r="B2313" t="s">
        <v>3287</v>
      </c>
      <c r="C2313">
        <v>1E-3</v>
      </c>
    </row>
    <row r="2314" spans="1:3" x14ac:dyDescent="0.25">
      <c r="A2314">
        <v>2313</v>
      </c>
      <c r="B2314" t="s">
        <v>3288</v>
      </c>
      <c r="C2314">
        <v>1E-3</v>
      </c>
    </row>
    <row r="2315" spans="1:3" x14ac:dyDescent="0.25">
      <c r="A2315">
        <v>2314</v>
      </c>
      <c r="B2315" t="s">
        <v>3289</v>
      </c>
      <c r="C2315">
        <v>1E-3</v>
      </c>
    </row>
    <row r="2316" spans="1:3" x14ac:dyDescent="0.25">
      <c r="A2316">
        <v>2315</v>
      </c>
      <c r="B2316" t="s">
        <v>3290</v>
      </c>
      <c r="C2316">
        <v>1E-3</v>
      </c>
    </row>
    <row r="2317" spans="1:3" x14ac:dyDescent="0.25">
      <c r="A2317">
        <v>2316</v>
      </c>
      <c r="B2317" t="s">
        <v>3291</v>
      </c>
      <c r="C2317">
        <v>1E-3</v>
      </c>
    </row>
    <row r="2318" spans="1:3" x14ac:dyDescent="0.25">
      <c r="A2318">
        <v>2317</v>
      </c>
      <c r="B2318" t="s">
        <v>3292</v>
      </c>
      <c r="C2318">
        <v>1E-3</v>
      </c>
    </row>
    <row r="2319" spans="1:3" x14ac:dyDescent="0.25">
      <c r="A2319">
        <v>2318</v>
      </c>
      <c r="B2319" t="s">
        <v>3293</v>
      </c>
      <c r="C2319">
        <v>1E-3</v>
      </c>
    </row>
    <row r="2320" spans="1:3" x14ac:dyDescent="0.25">
      <c r="A2320">
        <v>2319</v>
      </c>
      <c r="B2320" t="s">
        <v>3294</v>
      </c>
      <c r="C2320">
        <v>1E-3</v>
      </c>
    </row>
    <row r="2321" spans="1:3" x14ac:dyDescent="0.25">
      <c r="A2321">
        <v>2320</v>
      </c>
      <c r="B2321" t="s">
        <v>3295</v>
      </c>
      <c r="C2321">
        <v>1E-3</v>
      </c>
    </row>
    <row r="2322" spans="1:3" x14ac:dyDescent="0.25">
      <c r="A2322">
        <v>2321</v>
      </c>
      <c r="B2322" t="s">
        <v>3296</v>
      </c>
      <c r="C2322">
        <v>1E-3</v>
      </c>
    </row>
    <row r="2323" spans="1:3" x14ac:dyDescent="0.25">
      <c r="A2323">
        <v>2322</v>
      </c>
      <c r="B2323" t="s">
        <v>3297</v>
      </c>
      <c r="C2323">
        <v>1E-3</v>
      </c>
    </row>
    <row r="2324" spans="1:3" x14ac:dyDescent="0.25">
      <c r="A2324">
        <v>2323</v>
      </c>
      <c r="B2324" t="s">
        <v>3298</v>
      </c>
      <c r="C2324">
        <v>1E-3</v>
      </c>
    </row>
    <row r="2325" spans="1:3" x14ac:dyDescent="0.25">
      <c r="A2325">
        <v>2324</v>
      </c>
      <c r="B2325" t="s">
        <v>3299</v>
      </c>
      <c r="C2325">
        <v>1E-3</v>
      </c>
    </row>
    <row r="2326" spans="1:3" x14ac:dyDescent="0.25">
      <c r="A2326">
        <v>2325</v>
      </c>
      <c r="B2326" t="s">
        <v>3300</v>
      </c>
      <c r="C2326">
        <v>1E-3</v>
      </c>
    </row>
    <row r="2327" spans="1:3" x14ac:dyDescent="0.25">
      <c r="A2327">
        <v>2326</v>
      </c>
      <c r="B2327" t="s">
        <v>3301</v>
      </c>
      <c r="C2327">
        <v>1E-3</v>
      </c>
    </row>
    <row r="2328" spans="1:3" x14ac:dyDescent="0.25">
      <c r="A2328">
        <v>2327</v>
      </c>
      <c r="B2328" t="s">
        <v>3302</v>
      </c>
      <c r="C2328">
        <v>1E-3</v>
      </c>
    </row>
    <row r="2329" spans="1:3" x14ac:dyDescent="0.25">
      <c r="A2329">
        <v>2328</v>
      </c>
      <c r="B2329" t="s">
        <v>3303</v>
      </c>
      <c r="C2329">
        <v>1E-3</v>
      </c>
    </row>
    <row r="2330" spans="1:3" x14ac:dyDescent="0.25">
      <c r="A2330">
        <v>2329</v>
      </c>
      <c r="B2330" t="s">
        <v>3304</v>
      </c>
      <c r="C2330">
        <v>1E-3</v>
      </c>
    </row>
    <row r="2331" spans="1:3" x14ac:dyDescent="0.25">
      <c r="A2331">
        <v>2330</v>
      </c>
      <c r="B2331" t="s">
        <v>3305</v>
      </c>
      <c r="C2331">
        <v>1E-3</v>
      </c>
    </row>
    <row r="2332" spans="1:3" x14ac:dyDescent="0.25">
      <c r="A2332">
        <v>2331</v>
      </c>
      <c r="B2332" t="s">
        <v>3306</v>
      </c>
      <c r="C2332">
        <v>1E-3</v>
      </c>
    </row>
    <row r="2333" spans="1:3" x14ac:dyDescent="0.25">
      <c r="A2333">
        <v>2332</v>
      </c>
      <c r="B2333" t="s">
        <v>3307</v>
      </c>
      <c r="C2333">
        <v>1E-3</v>
      </c>
    </row>
    <row r="2334" spans="1:3" x14ac:dyDescent="0.25">
      <c r="A2334">
        <v>2333</v>
      </c>
      <c r="B2334" t="s">
        <v>3308</v>
      </c>
      <c r="C2334">
        <v>1E-3</v>
      </c>
    </row>
    <row r="2335" spans="1:3" x14ac:dyDescent="0.25">
      <c r="A2335">
        <v>2334</v>
      </c>
      <c r="B2335" t="s">
        <v>3309</v>
      </c>
      <c r="C2335">
        <v>1E-3</v>
      </c>
    </row>
    <row r="2336" spans="1:3" x14ac:dyDescent="0.25">
      <c r="A2336">
        <v>2335</v>
      </c>
      <c r="B2336" t="s">
        <v>3310</v>
      </c>
      <c r="C2336">
        <v>1E-3</v>
      </c>
    </row>
    <row r="2337" spans="1:3" x14ac:dyDescent="0.25">
      <c r="A2337">
        <v>2336</v>
      </c>
      <c r="B2337" t="s">
        <v>3311</v>
      </c>
      <c r="C2337">
        <v>1E-3</v>
      </c>
    </row>
    <row r="2338" spans="1:3" x14ac:dyDescent="0.25">
      <c r="A2338">
        <v>2337</v>
      </c>
      <c r="B2338" t="s">
        <v>3312</v>
      </c>
      <c r="C2338">
        <v>1E-3</v>
      </c>
    </row>
    <row r="2339" spans="1:3" x14ac:dyDescent="0.25">
      <c r="A2339">
        <v>2338</v>
      </c>
      <c r="B2339" t="s">
        <v>3313</v>
      </c>
      <c r="C2339">
        <v>1E-3</v>
      </c>
    </row>
    <row r="2340" spans="1:3" x14ac:dyDescent="0.25">
      <c r="A2340">
        <v>2339</v>
      </c>
      <c r="B2340" t="s">
        <v>3314</v>
      </c>
      <c r="C2340">
        <v>1E-3</v>
      </c>
    </row>
    <row r="2341" spans="1:3" x14ac:dyDescent="0.25">
      <c r="A2341">
        <v>2340</v>
      </c>
      <c r="B2341" t="s">
        <v>3315</v>
      </c>
      <c r="C2341">
        <v>1E-3</v>
      </c>
    </row>
    <row r="2342" spans="1:3" x14ac:dyDescent="0.25">
      <c r="A2342">
        <v>2341</v>
      </c>
      <c r="B2342" t="s">
        <v>3316</v>
      </c>
      <c r="C2342">
        <v>1E-3</v>
      </c>
    </row>
    <row r="2343" spans="1:3" x14ac:dyDescent="0.25">
      <c r="A2343">
        <v>2342</v>
      </c>
      <c r="B2343" t="s">
        <v>3317</v>
      </c>
      <c r="C2343">
        <v>1E-3</v>
      </c>
    </row>
    <row r="2344" spans="1:3" x14ac:dyDescent="0.25">
      <c r="A2344">
        <v>2343</v>
      </c>
      <c r="B2344" t="s">
        <v>3318</v>
      </c>
      <c r="C2344">
        <v>1E-3</v>
      </c>
    </row>
    <row r="2345" spans="1:3" x14ac:dyDescent="0.25">
      <c r="A2345">
        <v>2344</v>
      </c>
      <c r="B2345" t="s">
        <v>3319</v>
      </c>
      <c r="C2345">
        <v>1E-3</v>
      </c>
    </row>
    <row r="2346" spans="1:3" x14ac:dyDescent="0.25">
      <c r="A2346">
        <v>2345</v>
      </c>
      <c r="B2346" t="s">
        <v>3320</v>
      </c>
      <c r="C2346">
        <v>1E-3</v>
      </c>
    </row>
    <row r="2347" spans="1:3" x14ac:dyDescent="0.25">
      <c r="A2347">
        <v>2346</v>
      </c>
      <c r="B2347" t="s">
        <v>3321</v>
      </c>
      <c r="C2347">
        <v>1E-3</v>
      </c>
    </row>
    <row r="2348" spans="1:3" x14ac:dyDescent="0.25">
      <c r="A2348">
        <v>2347</v>
      </c>
      <c r="B2348" t="s">
        <v>3322</v>
      </c>
      <c r="C2348">
        <v>1E-3</v>
      </c>
    </row>
    <row r="2349" spans="1:3" x14ac:dyDescent="0.25">
      <c r="A2349">
        <v>2348</v>
      </c>
      <c r="B2349" t="s">
        <v>3323</v>
      </c>
      <c r="C2349">
        <v>1E-3</v>
      </c>
    </row>
    <row r="2350" spans="1:3" x14ac:dyDescent="0.25">
      <c r="A2350">
        <v>2349</v>
      </c>
      <c r="B2350" t="s">
        <v>3324</v>
      </c>
      <c r="C2350">
        <v>1E-3</v>
      </c>
    </row>
    <row r="2351" spans="1:3" x14ac:dyDescent="0.25">
      <c r="A2351">
        <v>2350</v>
      </c>
      <c r="B2351" t="s">
        <v>3325</v>
      </c>
      <c r="C2351">
        <v>1E-3</v>
      </c>
    </row>
    <row r="2352" spans="1:3" x14ac:dyDescent="0.25">
      <c r="A2352">
        <v>2351</v>
      </c>
      <c r="B2352" t="s">
        <v>3326</v>
      </c>
      <c r="C2352">
        <v>1E-3</v>
      </c>
    </row>
    <row r="2353" spans="1:3" x14ac:dyDescent="0.25">
      <c r="A2353">
        <v>2352</v>
      </c>
      <c r="B2353" t="s">
        <v>3327</v>
      </c>
      <c r="C2353">
        <v>1E-3</v>
      </c>
    </row>
    <row r="2354" spans="1:3" x14ac:dyDescent="0.25">
      <c r="A2354">
        <v>2353</v>
      </c>
      <c r="B2354" t="s">
        <v>3328</v>
      </c>
      <c r="C2354">
        <v>1E-3</v>
      </c>
    </row>
    <row r="2355" spans="1:3" x14ac:dyDescent="0.25">
      <c r="A2355">
        <v>2354</v>
      </c>
      <c r="B2355" t="s">
        <v>3329</v>
      </c>
      <c r="C2355">
        <v>1E-3</v>
      </c>
    </row>
    <row r="2356" spans="1:3" x14ac:dyDescent="0.25">
      <c r="A2356">
        <v>2355</v>
      </c>
      <c r="B2356" t="s">
        <v>3330</v>
      </c>
      <c r="C2356">
        <v>1E-3</v>
      </c>
    </row>
    <row r="2357" spans="1:3" x14ac:dyDescent="0.25">
      <c r="A2357">
        <v>2356</v>
      </c>
      <c r="B2357" t="s">
        <v>3331</v>
      </c>
      <c r="C2357">
        <v>1E-3</v>
      </c>
    </row>
    <row r="2358" spans="1:3" x14ac:dyDescent="0.25">
      <c r="A2358">
        <v>2357</v>
      </c>
      <c r="B2358" t="s">
        <v>3332</v>
      </c>
      <c r="C2358">
        <v>1E-3</v>
      </c>
    </row>
    <row r="2359" spans="1:3" x14ac:dyDescent="0.25">
      <c r="A2359">
        <v>2358</v>
      </c>
      <c r="B2359" t="s">
        <v>3333</v>
      </c>
      <c r="C2359">
        <v>1E-3</v>
      </c>
    </row>
    <row r="2360" spans="1:3" x14ac:dyDescent="0.25">
      <c r="A2360">
        <v>2359</v>
      </c>
      <c r="B2360" t="s">
        <v>3334</v>
      </c>
      <c r="C2360">
        <v>1E-3</v>
      </c>
    </row>
    <row r="2361" spans="1:3" x14ac:dyDescent="0.25">
      <c r="A2361">
        <v>2360</v>
      </c>
      <c r="B2361" t="s">
        <v>3335</v>
      </c>
      <c r="C2361">
        <v>1E-3</v>
      </c>
    </row>
    <row r="2362" spans="1:3" x14ac:dyDescent="0.25">
      <c r="A2362">
        <v>2361</v>
      </c>
      <c r="B2362" t="s">
        <v>3336</v>
      </c>
      <c r="C2362">
        <v>1E-3</v>
      </c>
    </row>
    <row r="2363" spans="1:3" x14ac:dyDescent="0.25">
      <c r="A2363">
        <v>2362</v>
      </c>
      <c r="B2363" t="s">
        <v>3337</v>
      </c>
      <c r="C2363">
        <v>1E-3</v>
      </c>
    </row>
    <row r="2364" spans="1:3" x14ac:dyDescent="0.25">
      <c r="A2364">
        <v>2363</v>
      </c>
      <c r="B2364" t="s">
        <v>3338</v>
      </c>
      <c r="C2364">
        <v>1E-3</v>
      </c>
    </row>
    <row r="2365" spans="1:3" x14ac:dyDescent="0.25">
      <c r="A2365">
        <v>2364</v>
      </c>
      <c r="B2365" t="s">
        <v>3339</v>
      </c>
      <c r="C2365">
        <v>1E-3</v>
      </c>
    </row>
    <row r="2366" spans="1:3" x14ac:dyDescent="0.25">
      <c r="A2366">
        <v>2365</v>
      </c>
      <c r="B2366" t="s">
        <v>3340</v>
      </c>
      <c r="C2366">
        <v>1E-3</v>
      </c>
    </row>
    <row r="2367" spans="1:3" x14ac:dyDescent="0.25">
      <c r="A2367">
        <v>2366</v>
      </c>
      <c r="B2367" t="s">
        <v>3341</v>
      </c>
      <c r="C2367">
        <v>1E-3</v>
      </c>
    </row>
    <row r="2368" spans="1:3" x14ac:dyDescent="0.25">
      <c r="A2368">
        <v>2367</v>
      </c>
      <c r="B2368" t="s">
        <v>3342</v>
      </c>
      <c r="C2368">
        <v>1E-3</v>
      </c>
    </row>
    <row r="2369" spans="1:3" x14ac:dyDescent="0.25">
      <c r="A2369">
        <v>2368</v>
      </c>
      <c r="B2369" t="s">
        <v>3343</v>
      </c>
      <c r="C2369">
        <v>1E-3</v>
      </c>
    </row>
    <row r="2370" spans="1:3" x14ac:dyDescent="0.25">
      <c r="A2370">
        <v>2369</v>
      </c>
      <c r="B2370" t="s">
        <v>3344</v>
      </c>
      <c r="C2370">
        <v>1E-3</v>
      </c>
    </row>
    <row r="2371" spans="1:3" x14ac:dyDescent="0.25">
      <c r="A2371">
        <v>2370</v>
      </c>
      <c r="B2371" t="s">
        <v>3345</v>
      </c>
      <c r="C2371">
        <v>1E-3</v>
      </c>
    </row>
    <row r="2372" spans="1:3" x14ac:dyDescent="0.25">
      <c r="A2372">
        <v>2371</v>
      </c>
      <c r="B2372" t="s">
        <v>3346</v>
      </c>
      <c r="C2372">
        <v>1E-3</v>
      </c>
    </row>
    <row r="2373" spans="1:3" x14ac:dyDescent="0.25">
      <c r="A2373">
        <v>2372</v>
      </c>
      <c r="B2373" t="s">
        <v>3347</v>
      </c>
      <c r="C2373">
        <v>1E-3</v>
      </c>
    </row>
    <row r="2374" spans="1:3" x14ac:dyDescent="0.25">
      <c r="A2374">
        <v>2373</v>
      </c>
      <c r="B2374" t="s">
        <v>3348</v>
      </c>
      <c r="C2374">
        <v>1E-3</v>
      </c>
    </row>
    <row r="2375" spans="1:3" x14ac:dyDescent="0.25">
      <c r="A2375">
        <v>2374</v>
      </c>
      <c r="B2375" t="s">
        <v>3349</v>
      </c>
      <c r="C2375">
        <v>1E-3</v>
      </c>
    </row>
    <row r="2376" spans="1:3" x14ac:dyDescent="0.25">
      <c r="A2376">
        <v>2375</v>
      </c>
      <c r="B2376" t="s">
        <v>3350</v>
      </c>
      <c r="C2376">
        <v>1E-3</v>
      </c>
    </row>
    <row r="2377" spans="1:3" x14ac:dyDescent="0.25">
      <c r="A2377">
        <v>2376</v>
      </c>
      <c r="B2377" t="s">
        <v>3351</v>
      </c>
      <c r="C2377">
        <v>1E-3</v>
      </c>
    </row>
    <row r="2378" spans="1:3" x14ac:dyDescent="0.25">
      <c r="A2378">
        <v>2377</v>
      </c>
      <c r="B2378" t="s">
        <v>3352</v>
      </c>
      <c r="C2378">
        <v>1E-3</v>
      </c>
    </row>
    <row r="2379" spans="1:3" x14ac:dyDescent="0.25">
      <c r="A2379">
        <v>2378</v>
      </c>
      <c r="B2379" t="s">
        <v>3353</v>
      </c>
      <c r="C2379">
        <v>1E-3</v>
      </c>
    </row>
    <row r="2380" spans="1:3" x14ac:dyDescent="0.25">
      <c r="A2380">
        <v>2379</v>
      </c>
      <c r="B2380" t="s">
        <v>3354</v>
      </c>
      <c r="C2380">
        <v>1E-3</v>
      </c>
    </row>
    <row r="2381" spans="1:3" x14ac:dyDescent="0.25">
      <c r="A2381">
        <v>2380</v>
      </c>
      <c r="B2381" t="s">
        <v>3355</v>
      </c>
      <c r="C2381">
        <v>1E-3</v>
      </c>
    </row>
    <row r="2382" spans="1:3" x14ac:dyDescent="0.25">
      <c r="A2382">
        <v>2381</v>
      </c>
      <c r="B2382" t="s">
        <v>3356</v>
      </c>
      <c r="C2382">
        <v>1E-3</v>
      </c>
    </row>
    <row r="2383" spans="1:3" x14ac:dyDescent="0.25">
      <c r="A2383">
        <v>2382</v>
      </c>
      <c r="B2383" t="s">
        <v>3357</v>
      </c>
      <c r="C2383">
        <v>1E-3</v>
      </c>
    </row>
    <row r="2384" spans="1:3" x14ac:dyDescent="0.25">
      <c r="A2384">
        <v>2383</v>
      </c>
      <c r="B2384" t="s">
        <v>3358</v>
      </c>
      <c r="C2384">
        <v>1E-3</v>
      </c>
    </row>
    <row r="2385" spans="1:3" x14ac:dyDescent="0.25">
      <c r="A2385">
        <v>2384</v>
      </c>
      <c r="B2385" t="s">
        <v>3359</v>
      </c>
      <c r="C2385">
        <v>1E-3</v>
      </c>
    </row>
    <row r="2386" spans="1:3" x14ac:dyDescent="0.25">
      <c r="A2386">
        <v>2385</v>
      </c>
      <c r="B2386" t="s">
        <v>3360</v>
      </c>
      <c r="C2386">
        <v>1E-3</v>
      </c>
    </row>
    <row r="2387" spans="1:3" x14ac:dyDescent="0.25">
      <c r="A2387">
        <v>2386</v>
      </c>
      <c r="B2387" t="s">
        <v>3361</v>
      </c>
      <c r="C2387">
        <v>1E-3</v>
      </c>
    </row>
    <row r="2388" spans="1:3" x14ac:dyDescent="0.25">
      <c r="A2388">
        <v>2387</v>
      </c>
      <c r="B2388" t="s">
        <v>3362</v>
      </c>
      <c r="C2388">
        <v>1E-3</v>
      </c>
    </row>
    <row r="2389" spans="1:3" x14ac:dyDescent="0.25">
      <c r="A2389">
        <v>2388</v>
      </c>
      <c r="B2389" t="s">
        <v>3363</v>
      </c>
      <c r="C2389">
        <v>1E-3</v>
      </c>
    </row>
    <row r="2390" spans="1:3" x14ac:dyDescent="0.25">
      <c r="A2390">
        <v>2389</v>
      </c>
      <c r="B2390" t="s">
        <v>3364</v>
      </c>
      <c r="C2390">
        <v>1E-3</v>
      </c>
    </row>
    <row r="2391" spans="1:3" x14ac:dyDescent="0.25">
      <c r="A2391">
        <v>2390</v>
      </c>
      <c r="B2391" t="s">
        <v>3365</v>
      </c>
      <c r="C2391">
        <v>1E-3</v>
      </c>
    </row>
    <row r="2392" spans="1:3" x14ac:dyDescent="0.25">
      <c r="A2392">
        <v>2391</v>
      </c>
      <c r="B2392" t="s">
        <v>3366</v>
      </c>
      <c r="C2392">
        <v>1E-3</v>
      </c>
    </row>
    <row r="2393" spans="1:3" x14ac:dyDescent="0.25">
      <c r="A2393">
        <v>2392</v>
      </c>
      <c r="B2393" t="s">
        <v>3367</v>
      </c>
      <c r="C2393">
        <v>1E-3</v>
      </c>
    </row>
    <row r="2394" spans="1:3" x14ac:dyDescent="0.25">
      <c r="A2394">
        <v>2393</v>
      </c>
      <c r="B2394" t="s">
        <v>3368</v>
      </c>
      <c r="C2394">
        <v>1E-3</v>
      </c>
    </row>
    <row r="2395" spans="1:3" x14ac:dyDescent="0.25">
      <c r="A2395">
        <v>2394</v>
      </c>
      <c r="B2395" t="s">
        <v>3369</v>
      </c>
      <c r="C2395">
        <v>1E-3</v>
      </c>
    </row>
    <row r="2396" spans="1:3" x14ac:dyDescent="0.25">
      <c r="A2396">
        <v>2395</v>
      </c>
      <c r="B2396" t="s">
        <v>3370</v>
      </c>
      <c r="C2396">
        <v>1E-3</v>
      </c>
    </row>
    <row r="2397" spans="1:3" x14ac:dyDescent="0.25">
      <c r="A2397">
        <v>2396</v>
      </c>
      <c r="B2397" t="s">
        <v>3371</v>
      </c>
      <c r="C2397">
        <v>1E-3</v>
      </c>
    </row>
    <row r="2398" spans="1:3" x14ac:dyDescent="0.25">
      <c r="A2398">
        <v>2397</v>
      </c>
      <c r="B2398" t="s">
        <v>3372</v>
      </c>
      <c r="C2398">
        <v>1E-3</v>
      </c>
    </row>
    <row r="2399" spans="1:3" x14ac:dyDescent="0.25">
      <c r="A2399">
        <v>2398</v>
      </c>
      <c r="B2399" t="s">
        <v>3373</v>
      </c>
      <c r="C2399">
        <v>1E-3</v>
      </c>
    </row>
    <row r="2400" spans="1:3" x14ac:dyDescent="0.25">
      <c r="A2400">
        <v>2399</v>
      </c>
      <c r="B2400" t="s">
        <v>3374</v>
      </c>
      <c r="C2400">
        <v>1E-3</v>
      </c>
    </row>
    <row r="2401" spans="1:3" x14ac:dyDescent="0.25">
      <c r="A2401">
        <v>2400</v>
      </c>
      <c r="B2401" t="s">
        <v>3375</v>
      </c>
      <c r="C2401">
        <v>1E-3</v>
      </c>
    </row>
    <row r="2402" spans="1:3" x14ac:dyDescent="0.25">
      <c r="A2402">
        <v>2401</v>
      </c>
      <c r="B2402" t="s">
        <v>3376</v>
      </c>
      <c r="C2402">
        <v>1E-3</v>
      </c>
    </row>
    <row r="2403" spans="1:3" x14ac:dyDescent="0.25">
      <c r="A2403">
        <v>2402</v>
      </c>
      <c r="B2403" t="s">
        <v>3377</v>
      </c>
      <c r="C2403">
        <v>1E-3</v>
      </c>
    </row>
    <row r="2404" spans="1:3" x14ac:dyDescent="0.25">
      <c r="A2404">
        <v>2403</v>
      </c>
      <c r="B2404" t="s">
        <v>3378</v>
      </c>
      <c r="C2404">
        <v>1E-3</v>
      </c>
    </row>
    <row r="2405" spans="1:3" x14ac:dyDescent="0.25">
      <c r="A2405">
        <v>2404</v>
      </c>
      <c r="B2405" t="s">
        <v>3379</v>
      </c>
      <c r="C2405">
        <v>1E-3</v>
      </c>
    </row>
    <row r="2406" spans="1:3" x14ac:dyDescent="0.25">
      <c r="A2406">
        <v>2405</v>
      </c>
      <c r="B2406" t="s">
        <v>3380</v>
      </c>
      <c r="C2406">
        <v>1E-3</v>
      </c>
    </row>
    <row r="2407" spans="1:3" x14ac:dyDescent="0.25">
      <c r="A2407">
        <v>2406</v>
      </c>
      <c r="B2407" t="s">
        <v>3381</v>
      </c>
      <c r="C2407">
        <v>1E-3</v>
      </c>
    </row>
    <row r="2408" spans="1:3" x14ac:dyDescent="0.25">
      <c r="A2408">
        <v>2407</v>
      </c>
      <c r="B2408" t="s">
        <v>3382</v>
      </c>
      <c r="C2408">
        <v>1E-3</v>
      </c>
    </row>
    <row r="2409" spans="1:3" x14ac:dyDescent="0.25">
      <c r="A2409">
        <v>2408</v>
      </c>
      <c r="B2409" t="s">
        <v>3383</v>
      </c>
      <c r="C2409">
        <v>1E-3</v>
      </c>
    </row>
    <row r="2410" spans="1:3" x14ac:dyDescent="0.25">
      <c r="A2410">
        <v>2409</v>
      </c>
      <c r="B2410" t="s">
        <v>3384</v>
      </c>
      <c r="C2410">
        <v>1E-3</v>
      </c>
    </row>
    <row r="2411" spans="1:3" x14ac:dyDescent="0.25">
      <c r="A2411">
        <v>2410</v>
      </c>
      <c r="B2411" t="s">
        <v>3385</v>
      </c>
      <c r="C2411">
        <v>1E-3</v>
      </c>
    </row>
    <row r="2412" spans="1:3" x14ac:dyDescent="0.25">
      <c r="A2412">
        <v>2411</v>
      </c>
      <c r="B2412" t="s">
        <v>3386</v>
      </c>
      <c r="C2412">
        <v>1E-3</v>
      </c>
    </row>
    <row r="2413" spans="1:3" x14ac:dyDescent="0.25">
      <c r="A2413">
        <v>2412</v>
      </c>
      <c r="B2413" t="s">
        <v>3387</v>
      </c>
      <c r="C2413">
        <v>1E-3</v>
      </c>
    </row>
    <row r="2414" spans="1:3" x14ac:dyDescent="0.25">
      <c r="A2414">
        <v>2413</v>
      </c>
      <c r="B2414" t="s">
        <v>3388</v>
      </c>
      <c r="C2414">
        <v>1E-3</v>
      </c>
    </row>
    <row r="2415" spans="1:3" x14ac:dyDescent="0.25">
      <c r="A2415">
        <v>2414</v>
      </c>
      <c r="B2415" t="s">
        <v>3389</v>
      </c>
      <c r="C2415">
        <v>1E-3</v>
      </c>
    </row>
    <row r="2416" spans="1:3" x14ac:dyDescent="0.25">
      <c r="A2416">
        <v>2415</v>
      </c>
      <c r="B2416" t="s">
        <v>3390</v>
      </c>
      <c r="C2416">
        <v>1E-3</v>
      </c>
    </row>
    <row r="2417" spans="1:3" x14ac:dyDescent="0.25">
      <c r="A2417">
        <v>2416</v>
      </c>
      <c r="B2417" t="s">
        <v>3391</v>
      </c>
      <c r="C2417">
        <v>1E-3</v>
      </c>
    </row>
    <row r="2418" spans="1:3" x14ac:dyDescent="0.25">
      <c r="A2418">
        <v>2417</v>
      </c>
      <c r="B2418" t="s">
        <v>3392</v>
      </c>
      <c r="C2418">
        <v>1E-3</v>
      </c>
    </row>
    <row r="2419" spans="1:3" x14ac:dyDescent="0.25">
      <c r="A2419">
        <v>2418</v>
      </c>
      <c r="B2419" t="s">
        <v>3393</v>
      </c>
      <c r="C2419">
        <v>1E-3</v>
      </c>
    </row>
    <row r="2420" spans="1:3" x14ac:dyDescent="0.25">
      <c r="A2420">
        <v>2419</v>
      </c>
      <c r="B2420" t="s">
        <v>3394</v>
      </c>
      <c r="C2420">
        <v>1E-3</v>
      </c>
    </row>
    <row r="2421" spans="1:3" x14ac:dyDescent="0.25">
      <c r="A2421">
        <v>2420</v>
      </c>
      <c r="B2421" t="s">
        <v>3395</v>
      </c>
      <c r="C2421">
        <v>1E-3</v>
      </c>
    </row>
    <row r="2422" spans="1:3" x14ac:dyDescent="0.25">
      <c r="A2422">
        <v>2421</v>
      </c>
      <c r="B2422" t="s">
        <v>3396</v>
      </c>
      <c r="C2422">
        <v>1E-3</v>
      </c>
    </row>
    <row r="2423" spans="1:3" x14ac:dyDescent="0.25">
      <c r="A2423">
        <v>2422</v>
      </c>
      <c r="B2423" t="s">
        <v>3397</v>
      </c>
      <c r="C2423">
        <v>1E-3</v>
      </c>
    </row>
    <row r="2424" spans="1:3" x14ac:dyDescent="0.25">
      <c r="A2424">
        <v>2423</v>
      </c>
      <c r="B2424" t="s">
        <v>3398</v>
      </c>
      <c r="C2424">
        <v>1E-3</v>
      </c>
    </row>
    <row r="2425" spans="1:3" x14ac:dyDescent="0.25">
      <c r="A2425">
        <v>2424</v>
      </c>
      <c r="B2425" t="s">
        <v>3399</v>
      </c>
      <c r="C2425">
        <v>1E-3</v>
      </c>
    </row>
    <row r="2426" spans="1:3" x14ac:dyDescent="0.25">
      <c r="A2426">
        <v>2425</v>
      </c>
      <c r="B2426" t="s">
        <v>3400</v>
      </c>
      <c r="C2426">
        <v>1E-3</v>
      </c>
    </row>
    <row r="2427" spans="1:3" x14ac:dyDescent="0.25">
      <c r="A2427">
        <v>2426</v>
      </c>
      <c r="B2427" t="s">
        <v>3401</v>
      </c>
      <c r="C2427">
        <v>1E-3</v>
      </c>
    </row>
    <row r="2428" spans="1:3" x14ac:dyDescent="0.25">
      <c r="A2428">
        <v>2427</v>
      </c>
      <c r="B2428" t="s">
        <v>3402</v>
      </c>
      <c r="C2428">
        <v>1E-3</v>
      </c>
    </row>
    <row r="2429" spans="1:3" x14ac:dyDescent="0.25">
      <c r="A2429">
        <v>2428</v>
      </c>
      <c r="B2429" t="s">
        <v>3403</v>
      </c>
      <c r="C2429">
        <v>1E-3</v>
      </c>
    </row>
    <row r="2430" spans="1:3" x14ac:dyDescent="0.25">
      <c r="A2430">
        <v>2429</v>
      </c>
      <c r="B2430" t="s">
        <v>3404</v>
      </c>
      <c r="C2430">
        <v>1E-3</v>
      </c>
    </row>
    <row r="2431" spans="1:3" x14ac:dyDescent="0.25">
      <c r="A2431">
        <v>2430</v>
      </c>
      <c r="B2431" t="s">
        <v>3405</v>
      </c>
      <c r="C2431">
        <v>1E-3</v>
      </c>
    </row>
    <row r="2432" spans="1:3" x14ac:dyDescent="0.25">
      <c r="A2432">
        <v>2431</v>
      </c>
      <c r="B2432" t="s">
        <v>3406</v>
      </c>
      <c r="C2432">
        <v>1E-3</v>
      </c>
    </row>
    <row r="2433" spans="1:3" x14ac:dyDescent="0.25">
      <c r="A2433">
        <v>2432</v>
      </c>
      <c r="B2433" t="s">
        <v>3407</v>
      </c>
      <c r="C2433">
        <v>1E-3</v>
      </c>
    </row>
    <row r="2434" spans="1:3" x14ac:dyDescent="0.25">
      <c r="A2434">
        <v>2433</v>
      </c>
      <c r="B2434" t="s">
        <v>3408</v>
      </c>
      <c r="C2434">
        <v>1E-3</v>
      </c>
    </row>
    <row r="2435" spans="1:3" x14ac:dyDescent="0.25">
      <c r="A2435">
        <v>2434</v>
      </c>
      <c r="B2435" t="s">
        <v>3409</v>
      </c>
      <c r="C2435">
        <v>1E-3</v>
      </c>
    </row>
    <row r="2436" spans="1:3" x14ac:dyDescent="0.25">
      <c r="A2436">
        <v>2435</v>
      </c>
      <c r="B2436" t="s">
        <v>3410</v>
      </c>
      <c r="C2436">
        <v>1E-3</v>
      </c>
    </row>
    <row r="2437" spans="1:3" x14ac:dyDescent="0.25">
      <c r="A2437">
        <v>2436</v>
      </c>
      <c r="B2437" t="s">
        <v>3411</v>
      </c>
      <c r="C2437">
        <v>1E-3</v>
      </c>
    </row>
    <row r="2438" spans="1:3" x14ac:dyDescent="0.25">
      <c r="A2438">
        <v>2437</v>
      </c>
      <c r="B2438" t="s">
        <v>3412</v>
      </c>
      <c r="C2438">
        <v>1E-3</v>
      </c>
    </row>
    <row r="2439" spans="1:3" x14ac:dyDescent="0.25">
      <c r="A2439">
        <v>2438</v>
      </c>
      <c r="B2439" t="s">
        <v>3413</v>
      </c>
      <c r="C2439">
        <v>1E-3</v>
      </c>
    </row>
    <row r="2440" spans="1:3" x14ac:dyDescent="0.25">
      <c r="A2440">
        <v>2439</v>
      </c>
      <c r="B2440" t="s">
        <v>3414</v>
      </c>
      <c r="C2440">
        <v>1E-3</v>
      </c>
    </row>
    <row r="2441" spans="1:3" x14ac:dyDescent="0.25">
      <c r="A2441">
        <v>2440</v>
      </c>
      <c r="B2441" t="s">
        <v>3415</v>
      </c>
      <c r="C2441">
        <v>1E-3</v>
      </c>
    </row>
    <row r="2442" spans="1:3" x14ac:dyDescent="0.25">
      <c r="A2442">
        <v>2441</v>
      </c>
      <c r="B2442" t="s">
        <v>3416</v>
      </c>
      <c r="C2442">
        <v>1E-3</v>
      </c>
    </row>
    <row r="2443" spans="1:3" x14ac:dyDescent="0.25">
      <c r="A2443">
        <v>2442</v>
      </c>
      <c r="B2443" t="s">
        <v>3417</v>
      </c>
      <c r="C2443">
        <v>1E-3</v>
      </c>
    </row>
    <row r="2444" spans="1:3" x14ac:dyDescent="0.25">
      <c r="A2444">
        <v>2443</v>
      </c>
      <c r="B2444" t="s">
        <v>3418</v>
      </c>
      <c r="C2444">
        <v>1E-3</v>
      </c>
    </row>
    <row r="2445" spans="1:3" x14ac:dyDescent="0.25">
      <c r="A2445">
        <v>2444</v>
      </c>
      <c r="B2445" t="s">
        <v>3419</v>
      </c>
      <c r="C2445">
        <v>1E-3</v>
      </c>
    </row>
    <row r="2446" spans="1:3" x14ac:dyDescent="0.25">
      <c r="A2446">
        <v>2445</v>
      </c>
      <c r="B2446" t="s">
        <v>3420</v>
      </c>
      <c r="C2446">
        <v>1E-3</v>
      </c>
    </row>
    <row r="2447" spans="1:3" x14ac:dyDescent="0.25">
      <c r="A2447">
        <v>2446</v>
      </c>
      <c r="B2447" t="s">
        <v>3421</v>
      </c>
      <c r="C2447">
        <v>1E-3</v>
      </c>
    </row>
    <row r="2448" spans="1:3" x14ac:dyDescent="0.25">
      <c r="A2448">
        <v>2447</v>
      </c>
      <c r="B2448" t="s">
        <v>3422</v>
      </c>
      <c r="C2448">
        <v>1E-3</v>
      </c>
    </row>
    <row r="2449" spans="1:3" x14ac:dyDescent="0.25">
      <c r="A2449">
        <v>2448</v>
      </c>
      <c r="B2449" t="s">
        <v>3423</v>
      </c>
      <c r="C2449">
        <v>1E-3</v>
      </c>
    </row>
    <row r="2450" spans="1:3" x14ac:dyDescent="0.25">
      <c r="A2450">
        <v>2449</v>
      </c>
      <c r="B2450" t="s">
        <v>3424</v>
      </c>
      <c r="C2450">
        <v>1E-3</v>
      </c>
    </row>
    <row r="2451" spans="1:3" x14ac:dyDescent="0.25">
      <c r="A2451">
        <v>2450</v>
      </c>
      <c r="B2451" t="s">
        <v>3425</v>
      </c>
      <c r="C2451">
        <v>1E-3</v>
      </c>
    </row>
    <row r="2452" spans="1:3" x14ac:dyDescent="0.25">
      <c r="A2452">
        <v>2451</v>
      </c>
      <c r="B2452" t="s">
        <v>3426</v>
      </c>
      <c r="C2452">
        <v>1E-3</v>
      </c>
    </row>
    <row r="2453" spans="1:3" x14ac:dyDescent="0.25">
      <c r="A2453">
        <v>2452</v>
      </c>
      <c r="B2453" t="s">
        <v>3427</v>
      </c>
      <c r="C2453">
        <v>1E-3</v>
      </c>
    </row>
    <row r="2454" spans="1:3" x14ac:dyDescent="0.25">
      <c r="A2454">
        <v>2453</v>
      </c>
      <c r="B2454" t="s">
        <v>3428</v>
      </c>
      <c r="C2454">
        <v>1E-3</v>
      </c>
    </row>
    <row r="2455" spans="1:3" x14ac:dyDescent="0.25">
      <c r="A2455">
        <v>2454</v>
      </c>
      <c r="B2455" t="s">
        <v>3429</v>
      </c>
      <c r="C2455">
        <v>1E-3</v>
      </c>
    </row>
    <row r="2456" spans="1:3" x14ac:dyDescent="0.25">
      <c r="A2456">
        <v>2455</v>
      </c>
      <c r="B2456" t="s">
        <v>3430</v>
      </c>
      <c r="C2456">
        <v>1E-3</v>
      </c>
    </row>
    <row r="2457" spans="1:3" x14ac:dyDescent="0.25">
      <c r="A2457">
        <v>2456</v>
      </c>
      <c r="B2457" t="s">
        <v>3431</v>
      </c>
      <c r="C2457">
        <v>1E-3</v>
      </c>
    </row>
    <row r="2458" spans="1:3" x14ac:dyDescent="0.25">
      <c r="A2458">
        <v>2457</v>
      </c>
      <c r="B2458" t="s">
        <v>3432</v>
      </c>
      <c r="C2458">
        <v>1E-3</v>
      </c>
    </row>
    <row r="2459" spans="1:3" x14ac:dyDescent="0.25">
      <c r="A2459">
        <v>2458</v>
      </c>
      <c r="B2459" t="s">
        <v>3433</v>
      </c>
      <c r="C2459">
        <v>1E-3</v>
      </c>
    </row>
    <row r="2460" spans="1:3" x14ac:dyDescent="0.25">
      <c r="A2460">
        <v>2459</v>
      </c>
      <c r="B2460" t="s">
        <v>3434</v>
      </c>
      <c r="C2460">
        <v>1E-3</v>
      </c>
    </row>
    <row r="2461" spans="1:3" x14ac:dyDescent="0.25">
      <c r="A2461">
        <v>2460</v>
      </c>
      <c r="B2461" t="s">
        <v>3435</v>
      </c>
      <c r="C2461">
        <v>1E-3</v>
      </c>
    </row>
    <row r="2462" spans="1:3" x14ac:dyDescent="0.25">
      <c r="A2462">
        <v>2461</v>
      </c>
      <c r="B2462" t="s">
        <v>3436</v>
      </c>
      <c r="C2462">
        <v>1E-3</v>
      </c>
    </row>
    <row r="2463" spans="1:3" x14ac:dyDescent="0.25">
      <c r="A2463">
        <v>2462</v>
      </c>
      <c r="B2463" t="s">
        <v>3437</v>
      </c>
      <c r="C2463">
        <v>1E-3</v>
      </c>
    </row>
    <row r="2464" spans="1:3" x14ac:dyDescent="0.25">
      <c r="A2464">
        <v>2463</v>
      </c>
      <c r="B2464" t="s">
        <v>3438</v>
      </c>
      <c r="C2464">
        <v>1E-3</v>
      </c>
    </row>
    <row r="2465" spans="1:3" x14ac:dyDescent="0.25">
      <c r="A2465">
        <v>2464</v>
      </c>
      <c r="B2465" t="s">
        <v>3439</v>
      </c>
      <c r="C2465">
        <v>1E-3</v>
      </c>
    </row>
    <row r="2466" spans="1:3" x14ac:dyDescent="0.25">
      <c r="A2466">
        <v>2465</v>
      </c>
      <c r="B2466" t="s">
        <v>3440</v>
      </c>
      <c r="C2466">
        <v>1E-3</v>
      </c>
    </row>
    <row r="2467" spans="1:3" x14ac:dyDescent="0.25">
      <c r="A2467">
        <v>2466</v>
      </c>
      <c r="B2467" t="s">
        <v>3441</v>
      </c>
      <c r="C2467">
        <v>1E-3</v>
      </c>
    </row>
    <row r="2468" spans="1:3" x14ac:dyDescent="0.25">
      <c r="A2468">
        <v>2467</v>
      </c>
      <c r="B2468" t="s">
        <v>3442</v>
      </c>
      <c r="C2468">
        <v>1E-3</v>
      </c>
    </row>
    <row r="2469" spans="1:3" x14ac:dyDescent="0.25">
      <c r="A2469">
        <v>2468</v>
      </c>
      <c r="B2469" t="s">
        <v>3443</v>
      </c>
      <c r="C2469">
        <v>1E-3</v>
      </c>
    </row>
    <row r="2470" spans="1:3" x14ac:dyDescent="0.25">
      <c r="A2470">
        <v>2469</v>
      </c>
      <c r="B2470" t="s">
        <v>3444</v>
      </c>
      <c r="C2470">
        <v>1E-3</v>
      </c>
    </row>
    <row r="2471" spans="1:3" x14ac:dyDescent="0.25">
      <c r="A2471">
        <v>2470</v>
      </c>
      <c r="B2471" t="s">
        <v>3445</v>
      </c>
      <c r="C2471">
        <v>1E-3</v>
      </c>
    </row>
    <row r="2472" spans="1:3" x14ac:dyDescent="0.25">
      <c r="A2472">
        <v>2471</v>
      </c>
      <c r="B2472" t="s">
        <v>3446</v>
      </c>
      <c r="C2472">
        <v>1E-3</v>
      </c>
    </row>
    <row r="2473" spans="1:3" x14ac:dyDescent="0.25">
      <c r="A2473">
        <v>2472</v>
      </c>
      <c r="B2473" t="s">
        <v>3447</v>
      </c>
      <c r="C2473">
        <v>1E-3</v>
      </c>
    </row>
    <row r="2474" spans="1:3" x14ac:dyDescent="0.25">
      <c r="A2474">
        <v>2473</v>
      </c>
      <c r="B2474" t="s">
        <v>3448</v>
      </c>
      <c r="C2474">
        <v>1E-3</v>
      </c>
    </row>
    <row r="2475" spans="1:3" x14ac:dyDescent="0.25">
      <c r="A2475">
        <v>2474</v>
      </c>
      <c r="B2475" t="s">
        <v>3449</v>
      </c>
      <c r="C2475">
        <v>1E-3</v>
      </c>
    </row>
    <row r="2476" spans="1:3" x14ac:dyDescent="0.25">
      <c r="A2476">
        <v>2475</v>
      </c>
      <c r="B2476" t="s">
        <v>3450</v>
      </c>
      <c r="C2476">
        <v>1E-3</v>
      </c>
    </row>
    <row r="2477" spans="1:3" x14ac:dyDescent="0.25">
      <c r="A2477">
        <v>2476</v>
      </c>
      <c r="B2477" t="s">
        <v>3451</v>
      </c>
      <c r="C2477">
        <v>1E-3</v>
      </c>
    </row>
    <row r="2478" spans="1:3" x14ac:dyDescent="0.25">
      <c r="A2478">
        <v>2477</v>
      </c>
      <c r="B2478" t="s">
        <v>3452</v>
      </c>
      <c r="C2478">
        <v>1E-3</v>
      </c>
    </row>
    <row r="2479" spans="1:3" x14ac:dyDescent="0.25">
      <c r="A2479">
        <v>2478</v>
      </c>
      <c r="B2479" t="s">
        <v>3453</v>
      </c>
      <c r="C2479">
        <v>1E-3</v>
      </c>
    </row>
    <row r="2480" spans="1:3" x14ac:dyDescent="0.25">
      <c r="A2480">
        <v>2479</v>
      </c>
      <c r="B2480" t="s">
        <v>3454</v>
      </c>
      <c r="C2480">
        <v>1E-3</v>
      </c>
    </row>
    <row r="2481" spans="1:3" x14ac:dyDescent="0.25">
      <c r="A2481">
        <v>2480</v>
      </c>
      <c r="B2481" t="s">
        <v>3455</v>
      </c>
      <c r="C2481">
        <v>1E-3</v>
      </c>
    </row>
    <row r="2482" spans="1:3" x14ac:dyDescent="0.25">
      <c r="A2482">
        <v>2481</v>
      </c>
      <c r="B2482" t="s">
        <v>3456</v>
      </c>
      <c r="C2482">
        <v>1E-3</v>
      </c>
    </row>
    <row r="2483" spans="1:3" x14ac:dyDescent="0.25">
      <c r="A2483">
        <v>2482</v>
      </c>
      <c r="B2483" t="s">
        <v>3457</v>
      </c>
      <c r="C2483">
        <v>1E-3</v>
      </c>
    </row>
    <row r="2484" spans="1:3" x14ac:dyDescent="0.25">
      <c r="A2484">
        <v>2483</v>
      </c>
      <c r="B2484" t="s">
        <v>3458</v>
      </c>
      <c r="C2484">
        <v>1E-3</v>
      </c>
    </row>
    <row r="2485" spans="1:3" x14ac:dyDescent="0.25">
      <c r="A2485">
        <v>2484</v>
      </c>
      <c r="B2485" t="s">
        <v>3459</v>
      </c>
      <c r="C2485">
        <v>1E-3</v>
      </c>
    </row>
    <row r="2486" spans="1:3" x14ac:dyDescent="0.25">
      <c r="A2486">
        <v>2485</v>
      </c>
      <c r="B2486" t="s">
        <v>3460</v>
      </c>
      <c r="C2486">
        <v>1E-3</v>
      </c>
    </row>
    <row r="2487" spans="1:3" x14ac:dyDescent="0.25">
      <c r="A2487">
        <v>2486</v>
      </c>
      <c r="B2487" t="s">
        <v>3461</v>
      </c>
      <c r="C2487">
        <v>1E-3</v>
      </c>
    </row>
    <row r="2488" spans="1:3" x14ac:dyDescent="0.25">
      <c r="A2488">
        <v>2487</v>
      </c>
      <c r="B2488" t="s">
        <v>3462</v>
      </c>
      <c r="C2488">
        <v>1E-3</v>
      </c>
    </row>
    <row r="2489" spans="1:3" x14ac:dyDescent="0.25">
      <c r="A2489">
        <v>2488</v>
      </c>
      <c r="B2489" t="s">
        <v>3463</v>
      </c>
      <c r="C2489">
        <v>1E-3</v>
      </c>
    </row>
    <row r="2490" spans="1:3" x14ac:dyDescent="0.25">
      <c r="A2490">
        <v>2489</v>
      </c>
      <c r="B2490" t="s">
        <v>3464</v>
      </c>
      <c r="C2490">
        <v>1E-3</v>
      </c>
    </row>
    <row r="2491" spans="1:3" x14ac:dyDescent="0.25">
      <c r="A2491">
        <v>2490</v>
      </c>
      <c r="B2491" t="s">
        <v>3465</v>
      </c>
      <c r="C2491">
        <v>1E-3</v>
      </c>
    </row>
    <row r="2492" spans="1:3" x14ac:dyDescent="0.25">
      <c r="A2492">
        <v>2491</v>
      </c>
      <c r="B2492" t="s">
        <v>3466</v>
      </c>
      <c r="C2492">
        <v>1E-3</v>
      </c>
    </row>
    <row r="2493" spans="1:3" x14ac:dyDescent="0.25">
      <c r="A2493">
        <v>2492</v>
      </c>
      <c r="B2493" t="s">
        <v>3467</v>
      </c>
      <c r="C2493">
        <v>1E-3</v>
      </c>
    </row>
    <row r="2494" spans="1:3" x14ac:dyDescent="0.25">
      <c r="A2494">
        <v>2493</v>
      </c>
      <c r="B2494" t="s">
        <v>3468</v>
      </c>
      <c r="C2494">
        <v>1E-3</v>
      </c>
    </row>
    <row r="2495" spans="1:3" x14ac:dyDescent="0.25">
      <c r="A2495">
        <v>2494</v>
      </c>
      <c r="B2495" t="s">
        <v>3469</v>
      </c>
      <c r="C2495">
        <v>1E-3</v>
      </c>
    </row>
    <row r="2496" spans="1:3" x14ac:dyDescent="0.25">
      <c r="A2496">
        <v>2495</v>
      </c>
      <c r="B2496" t="s">
        <v>3470</v>
      </c>
      <c r="C2496">
        <v>1E-3</v>
      </c>
    </row>
    <row r="2497" spans="1:3" x14ac:dyDescent="0.25">
      <c r="A2497">
        <v>2496</v>
      </c>
      <c r="B2497" t="s">
        <v>3471</v>
      </c>
      <c r="C2497">
        <v>1E-3</v>
      </c>
    </row>
    <row r="2498" spans="1:3" x14ac:dyDescent="0.25">
      <c r="A2498">
        <v>2497</v>
      </c>
      <c r="B2498" t="s">
        <v>3472</v>
      </c>
      <c r="C2498">
        <v>1E-3</v>
      </c>
    </row>
    <row r="2499" spans="1:3" x14ac:dyDescent="0.25">
      <c r="A2499">
        <v>2498</v>
      </c>
      <c r="B2499" t="s">
        <v>3473</v>
      </c>
      <c r="C2499">
        <v>1E-3</v>
      </c>
    </row>
    <row r="2500" spans="1:3" x14ac:dyDescent="0.25">
      <c r="A2500">
        <v>2499</v>
      </c>
      <c r="B2500" t="s">
        <v>3474</v>
      </c>
      <c r="C2500">
        <v>1E-3</v>
      </c>
    </row>
    <row r="2501" spans="1:3" x14ac:dyDescent="0.25">
      <c r="A2501">
        <v>2500</v>
      </c>
      <c r="B2501" t="s">
        <v>3475</v>
      </c>
      <c r="C2501">
        <v>1E-3</v>
      </c>
    </row>
    <row r="2502" spans="1:3" x14ac:dyDescent="0.25">
      <c r="A2502">
        <v>2501</v>
      </c>
      <c r="B2502" t="s">
        <v>3476</v>
      </c>
      <c r="C2502">
        <v>1E-3</v>
      </c>
    </row>
    <row r="2503" spans="1:3" x14ac:dyDescent="0.25">
      <c r="A2503">
        <v>2502</v>
      </c>
      <c r="B2503" t="s">
        <v>3477</v>
      </c>
      <c r="C2503">
        <v>1E-3</v>
      </c>
    </row>
    <row r="2504" spans="1:3" x14ac:dyDescent="0.25">
      <c r="A2504">
        <v>2503</v>
      </c>
      <c r="B2504" t="s">
        <v>3478</v>
      </c>
      <c r="C2504">
        <v>1E-3</v>
      </c>
    </row>
    <row r="2505" spans="1:3" x14ac:dyDescent="0.25">
      <c r="A2505">
        <v>2504</v>
      </c>
      <c r="B2505" t="s">
        <v>3479</v>
      </c>
      <c r="C2505">
        <v>1E-3</v>
      </c>
    </row>
    <row r="2506" spans="1:3" x14ac:dyDescent="0.25">
      <c r="A2506">
        <v>2505</v>
      </c>
      <c r="B2506" t="s">
        <v>3480</v>
      </c>
      <c r="C2506">
        <v>1E-3</v>
      </c>
    </row>
    <row r="2507" spans="1:3" x14ac:dyDescent="0.25">
      <c r="A2507">
        <v>2506</v>
      </c>
      <c r="B2507" t="s">
        <v>3481</v>
      </c>
      <c r="C2507">
        <v>1E-3</v>
      </c>
    </row>
    <row r="2508" spans="1:3" x14ac:dyDescent="0.25">
      <c r="A2508">
        <v>2507</v>
      </c>
      <c r="B2508" t="s">
        <v>3482</v>
      </c>
      <c r="C2508">
        <v>1E-3</v>
      </c>
    </row>
    <row r="2509" spans="1:3" x14ac:dyDescent="0.25">
      <c r="A2509">
        <v>2508</v>
      </c>
      <c r="B2509" t="s">
        <v>3483</v>
      </c>
      <c r="C2509">
        <v>1E-3</v>
      </c>
    </row>
    <row r="2510" spans="1:3" x14ac:dyDescent="0.25">
      <c r="A2510">
        <v>2509</v>
      </c>
      <c r="B2510" t="s">
        <v>3484</v>
      </c>
      <c r="C2510">
        <v>1E-3</v>
      </c>
    </row>
    <row r="2511" spans="1:3" x14ac:dyDescent="0.25">
      <c r="A2511">
        <v>2510</v>
      </c>
      <c r="B2511" t="s">
        <v>3485</v>
      </c>
      <c r="C2511">
        <v>1E-3</v>
      </c>
    </row>
    <row r="2512" spans="1:3" x14ac:dyDescent="0.25">
      <c r="A2512">
        <v>2511</v>
      </c>
      <c r="B2512" t="s">
        <v>3486</v>
      </c>
      <c r="C2512">
        <v>1E-3</v>
      </c>
    </row>
    <row r="2513" spans="1:3" x14ac:dyDescent="0.25">
      <c r="A2513">
        <v>2512</v>
      </c>
      <c r="B2513" t="s">
        <v>3487</v>
      </c>
      <c r="C2513">
        <v>1E-3</v>
      </c>
    </row>
    <row r="2514" spans="1:3" x14ac:dyDescent="0.25">
      <c r="A2514">
        <v>2513</v>
      </c>
      <c r="B2514" t="s">
        <v>3488</v>
      </c>
      <c r="C2514">
        <v>1E-3</v>
      </c>
    </row>
    <row r="2515" spans="1:3" x14ac:dyDescent="0.25">
      <c r="A2515">
        <v>2514</v>
      </c>
      <c r="B2515" t="s">
        <v>3489</v>
      </c>
      <c r="C2515">
        <v>1E-3</v>
      </c>
    </row>
    <row r="2516" spans="1:3" x14ac:dyDescent="0.25">
      <c r="A2516">
        <v>2515</v>
      </c>
      <c r="B2516" t="s">
        <v>3490</v>
      </c>
      <c r="C2516">
        <v>1E-3</v>
      </c>
    </row>
    <row r="2517" spans="1:3" x14ac:dyDescent="0.25">
      <c r="A2517">
        <v>2516</v>
      </c>
      <c r="B2517" t="s">
        <v>3491</v>
      </c>
      <c r="C2517">
        <v>1E-3</v>
      </c>
    </row>
    <row r="2518" spans="1:3" x14ac:dyDescent="0.25">
      <c r="A2518">
        <v>2517</v>
      </c>
      <c r="B2518" t="s">
        <v>3492</v>
      </c>
      <c r="C2518">
        <v>1E-3</v>
      </c>
    </row>
    <row r="2519" spans="1:3" x14ac:dyDescent="0.25">
      <c r="A2519">
        <v>2518</v>
      </c>
      <c r="B2519" t="s">
        <v>3493</v>
      </c>
      <c r="C2519">
        <v>1E-3</v>
      </c>
    </row>
    <row r="2520" spans="1:3" x14ac:dyDescent="0.25">
      <c r="A2520">
        <v>2519</v>
      </c>
      <c r="B2520" t="s">
        <v>3494</v>
      </c>
      <c r="C2520">
        <v>1E-3</v>
      </c>
    </row>
    <row r="2521" spans="1:3" x14ac:dyDescent="0.25">
      <c r="A2521">
        <v>2520</v>
      </c>
      <c r="B2521" t="s">
        <v>3495</v>
      </c>
      <c r="C2521">
        <v>1E-3</v>
      </c>
    </row>
    <row r="2522" spans="1:3" x14ac:dyDescent="0.25">
      <c r="A2522">
        <v>2521</v>
      </c>
      <c r="B2522" t="s">
        <v>3496</v>
      </c>
      <c r="C2522">
        <v>1E-3</v>
      </c>
    </row>
    <row r="2523" spans="1:3" x14ac:dyDescent="0.25">
      <c r="A2523">
        <v>2522</v>
      </c>
      <c r="B2523" t="s">
        <v>3497</v>
      </c>
      <c r="C2523">
        <v>1E-3</v>
      </c>
    </row>
    <row r="2524" spans="1:3" x14ac:dyDescent="0.25">
      <c r="A2524">
        <v>2523</v>
      </c>
      <c r="B2524" t="s">
        <v>3498</v>
      </c>
      <c r="C2524">
        <v>1E-3</v>
      </c>
    </row>
    <row r="2525" spans="1:3" x14ac:dyDescent="0.25">
      <c r="A2525">
        <v>2524</v>
      </c>
      <c r="B2525" t="s">
        <v>3499</v>
      </c>
      <c r="C2525">
        <v>1E-3</v>
      </c>
    </row>
    <row r="2526" spans="1:3" x14ac:dyDescent="0.25">
      <c r="A2526">
        <v>2525</v>
      </c>
      <c r="B2526" t="s">
        <v>3500</v>
      </c>
      <c r="C2526">
        <v>1E-3</v>
      </c>
    </row>
    <row r="2527" spans="1:3" x14ac:dyDescent="0.25">
      <c r="A2527">
        <v>2526</v>
      </c>
      <c r="B2527" t="s">
        <v>3501</v>
      </c>
      <c r="C2527">
        <v>1E-3</v>
      </c>
    </row>
    <row r="2528" spans="1:3" x14ac:dyDescent="0.25">
      <c r="A2528">
        <v>2527</v>
      </c>
      <c r="B2528" t="s">
        <v>3502</v>
      </c>
      <c r="C2528">
        <v>1E-3</v>
      </c>
    </row>
    <row r="2529" spans="1:3" x14ac:dyDescent="0.25">
      <c r="A2529">
        <v>2528</v>
      </c>
      <c r="B2529" t="s">
        <v>3503</v>
      </c>
      <c r="C2529">
        <v>1E-3</v>
      </c>
    </row>
    <row r="2530" spans="1:3" x14ac:dyDescent="0.25">
      <c r="A2530">
        <v>2529</v>
      </c>
      <c r="B2530" t="s">
        <v>3504</v>
      </c>
      <c r="C2530">
        <v>1E-3</v>
      </c>
    </row>
    <row r="2531" spans="1:3" x14ac:dyDescent="0.25">
      <c r="A2531">
        <v>2530</v>
      </c>
      <c r="B2531" t="s">
        <v>3505</v>
      </c>
      <c r="C2531">
        <v>1E-3</v>
      </c>
    </row>
    <row r="2532" spans="1:3" x14ac:dyDescent="0.25">
      <c r="A2532">
        <v>2531</v>
      </c>
      <c r="B2532" t="s">
        <v>3506</v>
      </c>
      <c r="C2532">
        <v>1E-3</v>
      </c>
    </row>
    <row r="2533" spans="1:3" x14ac:dyDescent="0.25">
      <c r="A2533">
        <v>2532</v>
      </c>
      <c r="B2533" t="s">
        <v>3507</v>
      </c>
      <c r="C2533">
        <v>1E-3</v>
      </c>
    </row>
    <row r="2534" spans="1:3" x14ac:dyDescent="0.25">
      <c r="A2534">
        <v>2533</v>
      </c>
      <c r="B2534" t="s">
        <v>3508</v>
      </c>
      <c r="C2534">
        <v>1E-3</v>
      </c>
    </row>
    <row r="2535" spans="1:3" x14ac:dyDescent="0.25">
      <c r="A2535">
        <v>2534</v>
      </c>
      <c r="B2535" t="s">
        <v>3509</v>
      </c>
      <c r="C2535">
        <v>1E-3</v>
      </c>
    </row>
    <row r="2536" spans="1:3" x14ac:dyDescent="0.25">
      <c r="A2536">
        <v>2535</v>
      </c>
      <c r="B2536" t="s">
        <v>3510</v>
      </c>
      <c r="C2536">
        <v>1E-3</v>
      </c>
    </row>
    <row r="2537" spans="1:3" x14ac:dyDescent="0.25">
      <c r="A2537">
        <v>2536</v>
      </c>
      <c r="B2537" t="s">
        <v>3511</v>
      </c>
      <c r="C2537">
        <v>1E-3</v>
      </c>
    </row>
    <row r="2538" spans="1:3" x14ac:dyDescent="0.25">
      <c r="A2538">
        <v>2537</v>
      </c>
      <c r="B2538" t="s">
        <v>3512</v>
      </c>
      <c r="C2538">
        <v>1E-3</v>
      </c>
    </row>
    <row r="2539" spans="1:3" x14ac:dyDescent="0.25">
      <c r="A2539">
        <v>2538</v>
      </c>
      <c r="B2539" t="s">
        <v>3513</v>
      </c>
      <c r="C2539">
        <v>1E-3</v>
      </c>
    </row>
    <row r="2540" spans="1:3" x14ac:dyDescent="0.25">
      <c r="A2540">
        <v>2539</v>
      </c>
      <c r="B2540" t="s">
        <v>3514</v>
      </c>
      <c r="C2540">
        <v>1E-3</v>
      </c>
    </row>
    <row r="2541" spans="1:3" x14ac:dyDescent="0.25">
      <c r="A2541">
        <v>2540</v>
      </c>
      <c r="B2541" t="s">
        <v>3515</v>
      </c>
      <c r="C2541">
        <v>1E-3</v>
      </c>
    </row>
    <row r="2542" spans="1:3" x14ac:dyDescent="0.25">
      <c r="A2542">
        <v>2541</v>
      </c>
      <c r="B2542" t="s">
        <v>3516</v>
      </c>
      <c r="C2542">
        <v>1E-3</v>
      </c>
    </row>
    <row r="2543" spans="1:3" x14ac:dyDescent="0.25">
      <c r="A2543">
        <v>2542</v>
      </c>
      <c r="B2543" t="s">
        <v>3517</v>
      </c>
      <c r="C2543">
        <v>1E-3</v>
      </c>
    </row>
    <row r="2544" spans="1:3" x14ac:dyDescent="0.25">
      <c r="A2544">
        <v>2543</v>
      </c>
      <c r="B2544" t="s">
        <v>3518</v>
      </c>
      <c r="C2544">
        <v>1E-3</v>
      </c>
    </row>
    <row r="2545" spans="1:3" x14ac:dyDescent="0.25">
      <c r="A2545">
        <v>2544</v>
      </c>
      <c r="B2545" t="s">
        <v>3519</v>
      </c>
      <c r="C2545">
        <v>1E-3</v>
      </c>
    </row>
    <row r="2546" spans="1:3" x14ac:dyDescent="0.25">
      <c r="A2546">
        <v>2545</v>
      </c>
      <c r="B2546" t="s">
        <v>3520</v>
      </c>
      <c r="C2546">
        <v>1E-3</v>
      </c>
    </row>
    <row r="2547" spans="1:3" x14ac:dyDescent="0.25">
      <c r="A2547">
        <v>2546</v>
      </c>
      <c r="B2547" t="s">
        <v>3521</v>
      </c>
      <c r="C2547">
        <v>1E-3</v>
      </c>
    </row>
    <row r="2548" spans="1:3" x14ac:dyDescent="0.25">
      <c r="A2548">
        <v>2547</v>
      </c>
      <c r="B2548" t="s">
        <v>3522</v>
      </c>
      <c r="C2548">
        <v>1E-3</v>
      </c>
    </row>
    <row r="2549" spans="1:3" x14ac:dyDescent="0.25">
      <c r="A2549">
        <v>2548</v>
      </c>
      <c r="B2549" t="s">
        <v>3523</v>
      </c>
      <c r="C2549">
        <v>1E-3</v>
      </c>
    </row>
    <row r="2550" spans="1:3" x14ac:dyDescent="0.25">
      <c r="A2550">
        <v>2549</v>
      </c>
      <c r="B2550" t="s">
        <v>3524</v>
      </c>
      <c r="C2550">
        <v>1E-3</v>
      </c>
    </row>
    <row r="2551" spans="1:3" x14ac:dyDescent="0.25">
      <c r="A2551">
        <v>2550</v>
      </c>
      <c r="B2551" t="s">
        <v>3525</v>
      </c>
      <c r="C2551">
        <v>1E-3</v>
      </c>
    </row>
    <row r="2552" spans="1:3" x14ac:dyDescent="0.25">
      <c r="A2552">
        <v>2551</v>
      </c>
      <c r="B2552" t="s">
        <v>3526</v>
      </c>
      <c r="C2552">
        <v>1E-3</v>
      </c>
    </row>
    <row r="2553" spans="1:3" x14ac:dyDescent="0.25">
      <c r="A2553">
        <v>2552</v>
      </c>
      <c r="B2553" t="s">
        <v>3527</v>
      </c>
      <c r="C2553">
        <v>1E-3</v>
      </c>
    </row>
    <row r="2554" spans="1:3" x14ac:dyDescent="0.25">
      <c r="A2554">
        <v>2553</v>
      </c>
      <c r="B2554" t="s">
        <v>3528</v>
      </c>
      <c r="C2554">
        <v>1E-3</v>
      </c>
    </row>
    <row r="2555" spans="1:3" x14ac:dyDescent="0.25">
      <c r="A2555">
        <v>2554</v>
      </c>
      <c r="B2555" t="s">
        <v>3529</v>
      </c>
      <c r="C2555">
        <v>1E-3</v>
      </c>
    </row>
    <row r="2556" spans="1:3" x14ac:dyDescent="0.25">
      <c r="A2556">
        <v>2555</v>
      </c>
      <c r="B2556" t="s">
        <v>3530</v>
      </c>
      <c r="C2556">
        <v>1E-3</v>
      </c>
    </row>
    <row r="2557" spans="1:3" x14ac:dyDescent="0.25">
      <c r="A2557">
        <v>2556</v>
      </c>
      <c r="B2557" t="s">
        <v>3531</v>
      </c>
      <c r="C2557">
        <v>1E-3</v>
      </c>
    </row>
    <row r="2558" spans="1:3" x14ac:dyDescent="0.25">
      <c r="A2558">
        <v>2557</v>
      </c>
      <c r="B2558" t="s">
        <v>3532</v>
      </c>
      <c r="C2558">
        <v>1E-3</v>
      </c>
    </row>
    <row r="2559" spans="1:3" x14ac:dyDescent="0.25">
      <c r="A2559">
        <v>2558</v>
      </c>
      <c r="B2559" t="s">
        <v>3533</v>
      </c>
      <c r="C2559">
        <v>1E-3</v>
      </c>
    </row>
    <row r="2560" spans="1:3" x14ac:dyDescent="0.25">
      <c r="A2560">
        <v>2559</v>
      </c>
      <c r="B2560" t="s">
        <v>3534</v>
      </c>
      <c r="C2560">
        <v>1E-3</v>
      </c>
    </row>
    <row r="2561" spans="1:3" x14ac:dyDescent="0.25">
      <c r="A2561">
        <v>2560</v>
      </c>
      <c r="B2561" t="s">
        <v>3535</v>
      </c>
      <c r="C2561">
        <v>1E-3</v>
      </c>
    </row>
    <row r="2562" spans="1:3" x14ac:dyDescent="0.25">
      <c r="A2562">
        <v>2561</v>
      </c>
      <c r="B2562" t="s">
        <v>3536</v>
      </c>
      <c r="C2562">
        <v>1E-3</v>
      </c>
    </row>
    <row r="2563" spans="1:3" x14ac:dyDescent="0.25">
      <c r="A2563">
        <v>2562</v>
      </c>
      <c r="B2563" t="s">
        <v>3537</v>
      </c>
      <c r="C2563">
        <v>1E-3</v>
      </c>
    </row>
    <row r="2564" spans="1:3" x14ac:dyDescent="0.25">
      <c r="A2564">
        <v>2563</v>
      </c>
      <c r="B2564" t="s">
        <v>3538</v>
      </c>
      <c r="C2564">
        <v>1E-3</v>
      </c>
    </row>
    <row r="2565" spans="1:3" x14ac:dyDescent="0.25">
      <c r="A2565">
        <v>2564</v>
      </c>
      <c r="B2565" t="s">
        <v>3539</v>
      </c>
      <c r="C2565">
        <v>1E-3</v>
      </c>
    </row>
    <row r="2566" spans="1:3" x14ac:dyDescent="0.25">
      <c r="A2566">
        <v>2565</v>
      </c>
      <c r="B2566" t="s">
        <v>3540</v>
      </c>
      <c r="C2566">
        <v>1E-3</v>
      </c>
    </row>
    <row r="2567" spans="1:3" x14ac:dyDescent="0.25">
      <c r="A2567">
        <v>2566</v>
      </c>
      <c r="B2567" t="s">
        <v>3541</v>
      </c>
      <c r="C2567">
        <v>1E-3</v>
      </c>
    </row>
    <row r="2568" spans="1:3" x14ac:dyDescent="0.25">
      <c r="A2568">
        <v>2567</v>
      </c>
      <c r="B2568" t="s">
        <v>3542</v>
      </c>
      <c r="C2568">
        <v>1E-3</v>
      </c>
    </row>
    <row r="2569" spans="1:3" x14ac:dyDescent="0.25">
      <c r="A2569">
        <v>2568</v>
      </c>
      <c r="B2569" t="s">
        <v>3543</v>
      </c>
      <c r="C2569">
        <v>1E-3</v>
      </c>
    </row>
    <row r="2570" spans="1:3" x14ac:dyDescent="0.25">
      <c r="A2570">
        <v>2569</v>
      </c>
      <c r="B2570" t="s">
        <v>3544</v>
      </c>
      <c r="C2570">
        <v>1E-3</v>
      </c>
    </row>
    <row r="2571" spans="1:3" x14ac:dyDescent="0.25">
      <c r="A2571">
        <v>2570</v>
      </c>
      <c r="B2571" t="s">
        <v>3545</v>
      </c>
      <c r="C2571">
        <v>1E-3</v>
      </c>
    </row>
    <row r="2572" spans="1:3" x14ac:dyDescent="0.25">
      <c r="A2572">
        <v>2571</v>
      </c>
      <c r="B2572" t="s">
        <v>3546</v>
      </c>
      <c r="C2572">
        <v>1E-3</v>
      </c>
    </row>
    <row r="2573" spans="1:3" x14ac:dyDescent="0.25">
      <c r="A2573">
        <v>2572</v>
      </c>
      <c r="B2573" t="s">
        <v>3547</v>
      </c>
      <c r="C2573">
        <v>1E-3</v>
      </c>
    </row>
    <row r="2574" spans="1:3" x14ac:dyDescent="0.25">
      <c r="A2574">
        <v>2573</v>
      </c>
      <c r="B2574" t="s">
        <v>3548</v>
      </c>
      <c r="C2574">
        <v>1E-3</v>
      </c>
    </row>
    <row r="2575" spans="1:3" x14ac:dyDescent="0.25">
      <c r="A2575">
        <v>2574</v>
      </c>
      <c r="B2575" t="s">
        <v>3549</v>
      </c>
      <c r="C2575">
        <v>1E-3</v>
      </c>
    </row>
    <row r="2576" spans="1:3" x14ac:dyDescent="0.25">
      <c r="A2576">
        <v>2575</v>
      </c>
      <c r="B2576" t="s">
        <v>3550</v>
      </c>
      <c r="C2576">
        <v>1E-3</v>
      </c>
    </row>
    <row r="2577" spans="1:3" x14ac:dyDescent="0.25">
      <c r="A2577">
        <v>2576</v>
      </c>
      <c r="B2577" t="s">
        <v>3551</v>
      </c>
      <c r="C2577">
        <v>1E-3</v>
      </c>
    </row>
    <row r="2578" spans="1:3" x14ac:dyDescent="0.25">
      <c r="A2578">
        <v>2577</v>
      </c>
      <c r="B2578" t="s">
        <v>3552</v>
      </c>
      <c r="C2578">
        <v>1E-3</v>
      </c>
    </row>
    <row r="2579" spans="1:3" x14ac:dyDescent="0.25">
      <c r="A2579">
        <v>2578</v>
      </c>
      <c r="B2579" t="s">
        <v>3553</v>
      </c>
      <c r="C2579">
        <v>1E-3</v>
      </c>
    </row>
    <row r="2580" spans="1:3" x14ac:dyDescent="0.25">
      <c r="A2580">
        <v>2579</v>
      </c>
      <c r="B2580" t="s">
        <v>3554</v>
      </c>
      <c r="C2580">
        <v>1E-3</v>
      </c>
    </row>
    <row r="2581" spans="1:3" x14ac:dyDescent="0.25">
      <c r="A2581">
        <v>2580</v>
      </c>
      <c r="B2581" t="s">
        <v>3555</v>
      </c>
      <c r="C2581">
        <v>1E-3</v>
      </c>
    </row>
    <row r="2582" spans="1:3" x14ac:dyDescent="0.25">
      <c r="A2582">
        <v>2581</v>
      </c>
      <c r="B2582" t="s">
        <v>3556</v>
      </c>
      <c r="C2582">
        <v>1E-3</v>
      </c>
    </row>
    <row r="2583" spans="1:3" x14ac:dyDescent="0.25">
      <c r="A2583">
        <v>2582</v>
      </c>
      <c r="B2583" t="s">
        <v>3557</v>
      </c>
      <c r="C2583">
        <v>1E-3</v>
      </c>
    </row>
    <row r="2584" spans="1:3" x14ac:dyDescent="0.25">
      <c r="A2584">
        <v>2583</v>
      </c>
      <c r="B2584" t="s">
        <v>3558</v>
      </c>
      <c r="C2584">
        <v>1E-3</v>
      </c>
    </row>
    <row r="2585" spans="1:3" x14ac:dyDescent="0.25">
      <c r="A2585">
        <v>2584</v>
      </c>
      <c r="B2585" t="s">
        <v>3559</v>
      </c>
      <c r="C2585">
        <v>1E-3</v>
      </c>
    </row>
    <row r="2586" spans="1:3" x14ac:dyDescent="0.25">
      <c r="A2586">
        <v>2585</v>
      </c>
      <c r="B2586" t="s">
        <v>3560</v>
      </c>
      <c r="C2586">
        <v>1E-3</v>
      </c>
    </row>
    <row r="2587" spans="1:3" x14ac:dyDescent="0.25">
      <c r="A2587">
        <v>2586</v>
      </c>
      <c r="B2587" t="s">
        <v>3561</v>
      </c>
      <c r="C2587">
        <v>1E-3</v>
      </c>
    </row>
    <row r="2588" spans="1:3" x14ac:dyDescent="0.25">
      <c r="A2588">
        <v>2587</v>
      </c>
      <c r="B2588" t="s">
        <v>3562</v>
      </c>
      <c r="C2588">
        <v>1E-3</v>
      </c>
    </row>
    <row r="2589" spans="1:3" x14ac:dyDescent="0.25">
      <c r="A2589">
        <v>2588</v>
      </c>
      <c r="B2589" t="s">
        <v>3563</v>
      </c>
      <c r="C2589">
        <v>1E-3</v>
      </c>
    </row>
    <row r="2590" spans="1:3" x14ac:dyDescent="0.25">
      <c r="A2590">
        <v>2589</v>
      </c>
      <c r="B2590" t="s">
        <v>3564</v>
      </c>
      <c r="C2590">
        <v>1E-3</v>
      </c>
    </row>
    <row r="2591" spans="1:3" x14ac:dyDescent="0.25">
      <c r="A2591">
        <v>2590</v>
      </c>
      <c r="B2591" t="s">
        <v>3565</v>
      </c>
      <c r="C2591">
        <v>1E-3</v>
      </c>
    </row>
    <row r="2592" spans="1:3" x14ac:dyDescent="0.25">
      <c r="A2592">
        <v>2591</v>
      </c>
      <c r="B2592" t="s">
        <v>3566</v>
      </c>
      <c r="C2592">
        <v>1E-3</v>
      </c>
    </row>
    <row r="2593" spans="1:3" x14ac:dyDescent="0.25">
      <c r="A2593">
        <v>2592</v>
      </c>
      <c r="B2593" t="s">
        <v>3567</v>
      </c>
      <c r="C2593">
        <v>1E-3</v>
      </c>
    </row>
    <row r="2594" spans="1:3" x14ac:dyDescent="0.25">
      <c r="A2594">
        <v>2593</v>
      </c>
      <c r="B2594" t="s">
        <v>3568</v>
      </c>
      <c r="C2594">
        <v>1E-3</v>
      </c>
    </row>
    <row r="2595" spans="1:3" x14ac:dyDescent="0.25">
      <c r="A2595">
        <v>2594</v>
      </c>
      <c r="B2595" t="s">
        <v>3569</v>
      </c>
      <c r="C2595">
        <v>1E-3</v>
      </c>
    </row>
    <row r="2596" spans="1:3" x14ac:dyDescent="0.25">
      <c r="A2596">
        <v>2595</v>
      </c>
      <c r="B2596" t="s">
        <v>3570</v>
      </c>
      <c r="C2596">
        <v>1E-3</v>
      </c>
    </row>
    <row r="2597" spans="1:3" x14ac:dyDescent="0.25">
      <c r="A2597">
        <v>2596</v>
      </c>
      <c r="B2597" t="s">
        <v>3571</v>
      </c>
      <c r="C2597">
        <v>1E-3</v>
      </c>
    </row>
    <row r="2598" spans="1:3" x14ac:dyDescent="0.25">
      <c r="A2598">
        <v>2597</v>
      </c>
      <c r="B2598" t="s">
        <v>3572</v>
      </c>
      <c r="C2598">
        <v>1E-3</v>
      </c>
    </row>
    <row r="2599" spans="1:3" x14ac:dyDescent="0.25">
      <c r="A2599">
        <v>2598</v>
      </c>
      <c r="B2599" t="s">
        <v>3573</v>
      </c>
      <c r="C2599">
        <v>1E-3</v>
      </c>
    </row>
    <row r="2600" spans="1:3" x14ac:dyDescent="0.25">
      <c r="A2600">
        <v>2599</v>
      </c>
      <c r="B2600" t="s">
        <v>3574</v>
      </c>
      <c r="C2600">
        <v>1E-3</v>
      </c>
    </row>
    <row r="2601" spans="1:3" x14ac:dyDescent="0.25">
      <c r="A2601">
        <v>2600</v>
      </c>
      <c r="B2601" t="s">
        <v>3575</v>
      </c>
      <c r="C2601">
        <v>1E-3</v>
      </c>
    </row>
    <row r="2602" spans="1:3" x14ac:dyDescent="0.25">
      <c r="A2602">
        <v>2601</v>
      </c>
      <c r="B2602" t="s">
        <v>3576</v>
      </c>
      <c r="C2602">
        <v>1E-3</v>
      </c>
    </row>
    <row r="2603" spans="1:3" x14ac:dyDescent="0.25">
      <c r="A2603">
        <v>2602</v>
      </c>
      <c r="B2603" t="s">
        <v>3577</v>
      </c>
      <c r="C2603">
        <v>1E-3</v>
      </c>
    </row>
    <row r="2604" spans="1:3" x14ac:dyDescent="0.25">
      <c r="A2604">
        <v>2603</v>
      </c>
      <c r="B2604" t="s">
        <v>3578</v>
      </c>
      <c r="C2604">
        <v>1E-3</v>
      </c>
    </row>
    <row r="2605" spans="1:3" x14ac:dyDescent="0.25">
      <c r="A2605">
        <v>2604</v>
      </c>
      <c r="B2605" t="s">
        <v>3579</v>
      </c>
      <c r="C2605">
        <v>1E-3</v>
      </c>
    </row>
    <row r="2606" spans="1:3" x14ac:dyDescent="0.25">
      <c r="A2606">
        <v>2605</v>
      </c>
      <c r="B2606" t="s">
        <v>3580</v>
      </c>
      <c r="C2606">
        <v>1E-3</v>
      </c>
    </row>
    <row r="2607" spans="1:3" x14ac:dyDescent="0.25">
      <c r="A2607">
        <v>2606</v>
      </c>
      <c r="B2607" t="s">
        <v>3581</v>
      </c>
      <c r="C2607">
        <v>1E-3</v>
      </c>
    </row>
    <row r="2608" spans="1:3" x14ac:dyDescent="0.25">
      <c r="A2608">
        <v>2607</v>
      </c>
      <c r="B2608" t="s">
        <v>3582</v>
      </c>
      <c r="C2608">
        <v>1E-3</v>
      </c>
    </row>
    <row r="2609" spans="1:3" x14ac:dyDescent="0.25">
      <c r="A2609">
        <v>2608</v>
      </c>
      <c r="B2609" t="s">
        <v>3583</v>
      </c>
      <c r="C2609">
        <v>1E-3</v>
      </c>
    </row>
    <row r="2610" spans="1:3" x14ac:dyDescent="0.25">
      <c r="A2610">
        <v>2609</v>
      </c>
      <c r="B2610" t="s">
        <v>3584</v>
      </c>
      <c r="C2610">
        <v>1E-3</v>
      </c>
    </row>
    <row r="2611" spans="1:3" x14ac:dyDescent="0.25">
      <c r="A2611">
        <v>2610</v>
      </c>
      <c r="B2611" t="s">
        <v>3585</v>
      </c>
      <c r="C2611">
        <v>1E-3</v>
      </c>
    </row>
    <row r="2612" spans="1:3" x14ac:dyDescent="0.25">
      <c r="A2612">
        <v>2611</v>
      </c>
      <c r="B2612" t="s">
        <v>3586</v>
      </c>
      <c r="C2612">
        <v>1E-3</v>
      </c>
    </row>
    <row r="2613" spans="1:3" x14ac:dyDescent="0.25">
      <c r="A2613">
        <v>2612</v>
      </c>
      <c r="B2613" t="s">
        <v>3587</v>
      </c>
      <c r="C2613">
        <v>1E-3</v>
      </c>
    </row>
    <row r="2614" spans="1:3" x14ac:dyDescent="0.25">
      <c r="A2614">
        <v>2613</v>
      </c>
      <c r="B2614" t="s">
        <v>3588</v>
      </c>
      <c r="C2614">
        <v>1E-3</v>
      </c>
    </row>
    <row r="2615" spans="1:3" x14ac:dyDescent="0.25">
      <c r="A2615">
        <v>2614</v>
      </c>
      <c r="B2615" t="s">
        <v>3589</v>
      </c>
      <c r="C2615">
        <v>1E-3</v>
      </c>
    </row>
    <row r="2616" spans="1:3" x14ac:dyDescent="0.25">
      <c r="A2616">
        <v>2615</v>
      </c>
      <c r="B2616" t="s">
        <v>3590</v>
      </c>
      <c r="C2616">
        <v>1E-3</v>
      </c>
    </row>
    <row r="2617" spans="1:3" x14ac:dyDescent="0.25">
      <c r="A2617">
        <v>2616</v>
      </c>
      <c r="B2617" t="s">
        <v>3591</v>
      </c>
      <c r="C2617">
        <v>1E-3</v>
      </c>
    </row>
    <row r="2618" spans="1:3" x14ac:dyDescent="0.25">
      <c r="A2618">
        <v>2617</v>
      </c>
      <c r="B2618" t="s">
        <v>3592</v>
      </c>
      <c r="C2618">
        <v>1E-3</v>
      </c>
    </row>
    <row r="2619" spans="1:3" x14ac:dyDescent="0.25">
      <c r="A2619">
        <v>2618</v>
      </c>
      <c r="B2619" t="s">
        <v>3593</v>
      </c>
      <c r="C2619">
        <v>1E-3</v>
      </c>
    </row>
    <row r="2620" spans="1:3" x14ac:dyDescent="0.25">
      <c r="A2620">
        <v>2619</v>
      </c>
      <c r="B2620" t="s">
        <v>3594</v>
      </c>
      <c r="C2620">
        <v>1E-3</v>
      </c>
    </row>
    <row r="2621" spans="1:3" x14ac:dyDescent="0.25">
      <c r="A2621">
        <v>2620</v>
      </c>
      <c r="B2621" t="s">
        <v>3595</v>
      </c>
      <c r="C2621">
        <v>1E-3</v>
      </c>
    </row>
    <row r="2622" spans="1:3" x14ac:dyDescent="0.25">
      <c r="A2622">
        <v>2621</v>
      </c>
      <c r="B2622" t="s">
        <v>3596</v>
      </c>
      <c r="C2622">
        <v>1E-3</v>
      </c>
    </row>
    <row r="2623" spans="1:3" x14ac:dyDescent="0.25">
      <c r="A2623">
        <v>2622</v>
      </c>
      <c r="B2623" t="s">
        <v>3597</v>
      </c>
      <c r="C2623">
        <v>1E-3</v>
      </c>
    </row>
    <row r="2624" spans="1:3" x14ac:dyDescent="0.25">
      <c r="A2624">
        <v>2623</v>
      </c>
      <c r="B2624" t="s">
        <v>3598</v>
      </c>
      <c r="C2624">
        <v>1E-3</v>
      </c>
    </row>
    <row r="2625" spans="1:3" x14ac:dyDescent="0.25">
      <c r="A2625">
        <v>2624</v>
      </c>
      <c r="B2625" t="s">
        <v>3599</v>
      </c>
      <c r="C2625">
        <v>1E-3</v>
      </c>
    </row>
    <row r="2626" spans="1:3" x14ac:dyDescent="0.25">
      <c r="A2626">
        <v>2625</v>
      </c>
      <c r="B2626" t="s">
        <v>3600</v>
      </c>
      <c r="C2626">
        <v>1E-3</v>
      </c>
    </row>
    <row r="2627" spans="1:3" x14ac:dyDescent="0.25">
      <c r="A2627">
        <v>2626</v>
      </c>
      <c r="B2627" t="s">
        <v>3601</v>
      </c>
      <c r="C2627">
        <v>1E-3</v>
      </c>
    </row>
    <row r="2628" spans="1:3" x14ac:dyDescent="0.25">
      <c r="A2628">
        <v>2627</v>
      </c>
      <c r="B2628" t="s">
        <v>3602</v>
      </c>
      <c r="C2628">
        <v>1E-3</v>
      </c>
    </row>
    <row r="2629" spans="1:3" x14ac:dyDescent="0.25">
      <c r="A2629">
        <v>2628</v>
      </c>
      <c r="B2629" t="s">
        <v>3603</v>
      </c>
      <c r="C2629">
        <v>1E-3</v>
      </c>
    </row>
    <row r="2630" spans="1:3" x14ac:dyDescent="0.25">
      <c r="A2630">
        <v>2629</v>
      </c>
      <c r="B2630" t="s">
        <v>3604</v>
      </c>
      <c r="C2630">
        <v>1E-3</v>
      </c>
    </row>
    <row r="2631" spans="1:3" x14ac:dyDescent="0.25">
      <c r="A2631">
        <v>2630</v>
      </c>
      <c r="B2631" t="s">
        <v>3605</v>
      </c>
      <c r="C2631">
        <v>1E-3</v>
      </c>
    </row>
    <row r="2632" spans="1:3" x14ac:dyDescent="0.25">
      <c r="A2632">
        <v>2631</v>
      </c>
      <c r="B2632" t="s">
        <v>3606</v>
      </c>
      <c r="C2632">
        <v>1E-3</v>
      </c>
    </row>
    <row r="2633" spans="1:3" x14ac:dyDescent="0.25">
      <c r="A2633">
        <v>2632</v>
      </c>
      <c r="B2633" t="s">
        <v>3607</v>
      </c>
      <c r="C2633">
        <v>1E-3</v>
      </c>
    </row>
    <row r="2634" spans="1:3" x14ac:dyDescent="0.25">
      <c r="A2634">
        <v>2633</v>
      </c>
      <c r="B2634" t="s">
        <v>3608</v>
      </c>
      <c r="C2634">
        <v>1E-3</v>
      </c>
    </row>
    <row r="2635" spans="1:3" x14ac:dyDescent="0.25">
      <c r="A2635">
        <v>2634</v>
      </c>
      <c r="B2635" t="s">
        <v>3609</v>
      </c>
      <c r="C2635">
        <v>1E-3</v>
      </c>
    </row>
    <row r="2636" spans="1:3" x14ac:dyDescent="0.25">
      <c r="A2636">
        <v>2635</v>
      </c>
      <c r="B2636" t="s">
        <v>3610</v>
      </c>
      <c r="C2636">
        <v>1E-3</v>
      </c>
    </row>
    <row r="2637" spans="1:3" x14ac:dyDescent="0.25">
      <c r="A2637">
        <v>2636</v>
      </c>
      <c r="B2637" t="s">
        <v>3611</v>
      </c>
      <c r="C2637">
        <v>1E-3</v>
      </c>
    </row>
    <row r="2638" spans="1:3" x14ac:dyDescent="0.25">
      <c r="A2638">
        <v>2637</v>
      </c>
      <c r="B2638" t="s">
        <v>3612</v>
      </c>
      <c r="C2638">
        <v>1E-3</v>
      </c>
    </row>
    <row r="2639" spans="1:3" x14ac:dyDescent="0.25">
      <c r="A2639">
        <v>2638</v>
      </c>
      <c r="B2639" t="s">
        <v>3613</v>
      </c>
      <c r="C2639">
        <v>1E-3</v>
      </c>
    </row>
    <row r="2640" spans="1:3" x14ac:dyDescent="0.25">
      <c r="A2640">
        <v>2639</v>
      </c>
      <c r="B2640" t="s">
        <v>3614</v>
      </c>
      <c r="C2640">
        <v>1E-3</v>
      </c>
    </row>
    <row r="2641" spans="1:3" x14ac:dyDescent="0.25">
      <c r="A2641">
        <v>2640</v>
      </c>
      <c r="B2641" t="s">
        <v>3615</v>
      </c>
      <c r="C2641">
        <v>1E-3</v>
      </c>
    </row>
    <row r="2642" spans="1:3" x14ac:dyDescent="0.25">
      <c r="A2642">
        <v>2641</v>
      </c>
      <c r="B2642" t="s">
        <v>3616</v>
      </c>
      <c r="C2642">
        <v>1E-3</v>
      </c>
    </row>
    <row r="2643" spans="1:3" x14ac:dyDescent="0.25">
      <c r="A2643">
        <v>2642</v>
      </c>
      <c r="B2643" t="s">
        <v>3617</v>
      </c>
      <c r="C2643">
        <v>1E-3</v>
      </c>
    </row>
    <row r="2644" spans="1:3" x14ac:dyDescent="0.25">
      <c r="A2644">
        <v>2643</v>
      </c>
      <c r="B2644" t="s">
        <v>3618</v>
      </c>
      <c r="C2644">
        <v>1E-3</v>
      </c>
    </row>
    <row r="2645" spans="1:3" x14ac:dyDescent="0.25">
      <c r="A2645">
        <v>2644</v>
      </c>
      <c r="B2645" t="s">
        <v>3619</v>
      </c>
      <c r="C2645">
        <v>1E-3</v>
      </c>
    </row>
    <row r="2646" spans="1:3" x14ac:dyDescent="0.25">
      <c r="A2646">
        <v>2645</v>
      </c>
      <c r="B2646" t="s">
        <v>3620</v>
      </c>
      <c r="C2646">
        <v>1E-3</v>
      </c>
    </row>
    <row r="2647" spans="1:3" x14ac:dyDescent="0.25">
      <c r="A2647">
        <v>2646</v>
      </c>
      <c r="B2647" t="s">
        <v>3621</v>
      </c>
      <c r="C2647">
        <v>1E-3</v>
      </c>
    </row>
    <row r="2648" spans="1:3" x14ac:dyDescent="0.25">
      <c r="A2648">
        <v>2647</v>
      </c>
      <c r="B2648" t="s">
        <v>3622</v>
      </c>
      <c r="C2648">
        <v>1E-3</v>
      </c>
    </row>
    <row r="2649" spans="1:3" x14ac:dyDescent="0.25">
      <c r="A2649">
        <v>2648</v>
      </c>
      <c r="B2649" t="s">
        <v>3623</v>
      </c>
      <c r="C2649">
        <v>1E-3</v>
      </c>
    </row>
    <row r="2650" spans="1:3" x14ac:dyDescent="0.25">
      <c r="A2650">
        <v>2649</v>
      </c>
      <c r="B2650" t="s">
        <v>3624</v>
      </c>
      <c r="C2650">
        <v>1E-3</v>
      </c>
    </row>
    <row r="2651" spans="1:3" x14ac:dyDescent="0.25">
      <c r="A2651">
        <v>2650</v>
      </c>
      <c r="B2651" t="s">
        <v>3625</v>
      </c>
      <c r="C2651">
        <v>1E-3</v>
      </c>
    </row>
    <row r="2652" spans="1:3" x14ac:dyDescent="0.25">
      <c r="A2652">
        <v>2651</v>
      </c>
      <c r="B2652" t="s">
        <v>3626</v>
      </c>
      <c r="C2652">
        <v>1E-3</v>
      </c>
    </row>
    <row r="2653" spans="1:3" x14ac:dyDescent="0.25">
      <c r="A2653">
        <v>2652</v>
      </c>
      <c r="B2653" t="s">
        <v>3627</v>
      </c>
      <c r="C2653">
        <v>1E-3</v>
      </c>
    </row>
    <row r="2654" spans="1:3" x14ac:dyDescent="0.25">
      <c r="A2654">
        <v>2653</v>
      </c>
      <c r="B2654" t="s">
        <v>3628</v>
      </c>
      <c r="C2654">
        <v>1E-3</v>
      </c>
    </row>
    <row r="2655" spans="1:3" x14ac:dyDescent="0.25">
      <c r="A2655">
        <v>2654</v>
      </c>
      <c r="B2655" t="s">
        <v>3629</v>
      </c>
      <c r="C2655">
        <v>1E-3</v>
      </c>
    </row>
    <row r="2656" spans="1:3" x14ac:dyDescent="0.25">
      <c r="A2656">
        <v>2655</v>
      </c>
      <c r="B2656" t="s">
        <v>3630</v>
      </c>
      <c r="C2656">
        <v>1E-3</v>
      </c>
    </row>
    <row r="2657" spans="1:3" x14ac:dyDescent="0.25">
      <c r="A2657">
        <v>2656</v>
      </c>
      <c r="B2657" t="s">
        <v>3631</v>
      </c>
      <c r="C2657">
        <v>1E-3</v>
      </c>
    </row>
    <row r="2658" spans="1:3" x14ac:dyDescent="0.25">
      <c r="A2658">
        <v>2657</v>
      </c>
      <c r="B2658" t="s">
        <v>3632</v>
      </c>
      <c r="C2658">
        <v>1E-3</v>
      </c>
    </row>
    <row r="2659" spans="1:3" x14ac:dyDescent="0.25">
      <c r="A2659">
        <v>2658</v>
      </c>
      <c r="B2659" t="s">
        <v>3633</v>
      </c>
      <c r="C2659">
        <v>1E-3</v>
      </c>
    </row>
    <row r="2660" spans="1:3" x14ac:dyDescent="0.25">
      <c r="A2660">
        <v>2659</v>
      </c>
      <c r="B2660" t="s">
        <v>3634</v>
      </c>
      <c r="C2660">
        <v>1E-3</v>
      </c>
    </row>
    <row r="2661" spans="1:3" x14ac:dyDescent="0.25">
      <c r="A2661">
        <v>2660</v>
      </c>
      <c r="B2661" t="s">
        <v>3635</v>
      </c>
      <c r="C2661">
        <v>1E-3</v>
      </c>
    </row>
    <row r="2662" spans="1:3" x14ac:dyDescent="0.25">
      <c r="A2662">
        <v>2661</v>
      </c>
      <c r="B2662" t="s">
        <v>3636</v>
      </c>
      <c r="C2662">
        <v>1E-3</v>
      </c>
    </row>
    <row r="2663" spans="1:3" x14ac:dyDescent="0.25">
      <c r="A2663">
        <v>2662</v>
      </c>
      <c r="B2663" t="s">
        <v>3637</v>
      </c>
      <c r="C2663">
        <v>1E-3</v>
      </c>
    </row>
    <row r="2664" spans="1:3" x14ac:dyDescent="0.25">
      <c r="A2664">
        <v>2663</v>
      </c>
      <c r="B2664" t="s">
        <v>3638</v>
      </c>
      <c r="C2664">
        <v>1E-3</v>
      </c>
    </row>
    <row r="2665" spans="1:3" x14ac:dyDescent="0.25">
      <c r="A2665">
        <v>2664</v>
      </c>
      <c r="B2665" t="s">
        <v>3639</v>
      </c>
      <c r="C2665">
        <v>1E-3</v>
      </c>
    </row>
    <row r="2666" spans="1:3" x14ac:dyDescent="0.25">
      <c r="A2666">
        <v>2665</v>
      </c>
      <c r="B2666" t="s">
        <v>3640</v>
      </c>
      <c r="C2666">
        <v>1E-3</v>
      </c>
    </row>
    <row r="2667" spans="1:3" x14ac:dyDescent="0.25">
      <c r="A2667">
        <v>2666</v>
      </c>
      <c r="B2667" t="s">
        <v>3641</v>
      </c>
      <c r="C2667">
        <v>1E-3</v>
      </c>
    </row>
    <row r="2668" spans="1:3" x14ac:dyDescent="0.25">
      <c r="A2668">
        <v>2667</v>
      </c>
      <c r="B2668" t="s">
        <v>3642</v>
      </c>
      <c r="C2668">
        <v>1E-3</v>
      </c>
    </row>
    <row r="2669" spans="1:3" x14ac:dyDescent="0.25">
      <c r="A2669">
        <v>2668</v>
      </c>
      <c r="B2669" t="s">
        <v>3643</v>
      </c>
      <c r="C2669">
        <v>1E-3</v>
      </c>
    </row>
    <row r="2670" spans="1:3" x14ac:dyDescent="0.25">
      <c r="A2670">
        <v>2669</v>
      </c>
      <c r="B2670" t="s">
        <v>3644</v>
      </c>
      <c r="C2670">
        <v>1E-3</v>
      </c>
    </row>
    <row r="2671" spans="1:3" x14ac:dyDescent="0.25">
      <c r="A2671">
        <v>2670</v>
      </c>
      <c r="B2671" t="s">
        <v>3645</v>
      </c>
      <c r="C2671">
        <v>1E-3</v>
      </c>
    </row>
    <row r="2672" spans="1:3" x14ac:dyDescent="0.25">
      <c r="A2672">
        <v>2671</v>
      </c>
      <c r="B2672" t="s">
        <v>3646</v>
      </c>
      <c r="C2672">
        <v>1E-3</v>
      </c>
    </row>
    <row r="2673" spans="1:3" x14ac:dyDescent="0.25">
      <c r="A2673">
        <v>2672</v>
      </c>
      <c r="B2673" t="s">
        <v>3647</v>
      </c>
      <c r="C2673">
        <v>1E-3</v>
      </c>
    </row>
    <row r="2674" spans="1:3" x14ac:dyDescent="0.25">
      <c r="A2674">
        <v>2673</v>
      </c>
      <c r="B2674" t="s">
        <v>3648</v>
      </c>
      <c r="C2674">
        <v>1E-3</v>
      </c>
    </row>
    <row r="2675" spans="1:3" x14ac:dyDescent="0.25">
      <c r="A2675">
        <v>2674</v>
      </c>
      <c r="B2675" t="s">
        <v>3649</v>
      </c>
      <c r="C2675">
        <v>1E-3</v>
      </c>
    </row>
    <row r="2676" spans="1:3" x14ac:dyDescent="0.25">
      <c r="A2676">
        <v>2675</v>
      </c>
      <c r="B2676" t="s">
        <v>3650</v>
      </c>
      <c r="C2676">
        <v>1E-3</v>
      </c>
    </row>
    <row r="2677" spans="1:3" x14ac:dyDescent="0.25">
      <c r="A2677">
        <v>2676</v>
      </c>
      <c r="B2677" t="s">
        <v>3651</v>
      </c>
      <c r="C2677">
        <v>1E-3</v>
      </c>
    </row>
    <row r="2678" spans="1:3" x14ac:dyDescent="0.25">
      <c r="A2678">
        <v>2677</v>
      </c>
      <c r="B2678" t="s">
        <v>3652</v>
      </c>
      <c r="C2678">
        <v>1E-3</v>
      </c>
    </row>
    <row r="2679" spans="1:3" x14ac:dyDescent="0.25">
      <c r="A2679">
        <v>2678</v>
      </c>
      <c r="B2679" t="s">
        <v>3653</v>
      </c>
      <c r="C2679">
        <v>1E-3</v>
      </c>
    </row>
    <row r="2680" spans="1:3" x14ac:dyDescent="0.25">
      <c r="A2680">
        <v>2679</v>
      </c>
      <c r="B2680" t="s">
        <v>3654</v>
      </c>
      <c r="C2680">
        <v>1E-3</v>
      </c>
    </row>
    <row r="2681" spans="1:3" x14ac:dyDescent="0.25">
      <c r="A2681">
        <v>2680</v>
      </c>
      <c r="B2681" t="s">
        <v>3655</v>
      </c>
      <c r="C2681">
        <v>1E-3</v>
      </c>
    </row>
    <row r="2682" spans="1:3" x14ac:dyDescent="0.25">
      <c r="A2682">
        <v>2681</v>
      </c>
      <c r="B2682" t="s">
        <v>3656</v>
      </c>
      <c r="C2682">
        <v>1E-3</v>
      </c>
    </row>
    <row r="2683" spans="1:3" x14ac:dyDescent="0.25">
      <c r="A2683">
        <v>2682</v>
      </c>
      <c r="B2683" t="s">
        <v>3657</v>
      </c>
      <c r="C2683">
        <v>1E-3</v>
      </c>
    </row>
    <row r="2684" spans="1:3" x14ac:dyDescent="0.25">
      <c r="A2684">
        <v>2683</v>
      </c>
      <c r="B2684" t="s">
        <v>3658</v>
      </c>
      <c r="C2684">
        <v>1E-3</v>
      </c>
    </row>
    <row r="2685" spans="1:3" x14ac:dyDescent="0.25">
      <c r="A2685">
        <v>2684</v>
      </c>
      <c r="B2685" t="s">
        <v>3659</v>
      </c>
      <c r="C2685">
        <v>1E-3</v>
      </c>
    </row>
    <row r="2686" spans="1:3" x14ac:dyDescent="0.25">
      <c r="A2686">
        <v>2685</v>
      </c>
      <c r="B2686" t="s">
        <v>3660</v>
      </c>
      <c r="C2686">
        <v>1E-3</v>
      </c>
    </row>
    <row r="2687" spans="1:3" x14ac:dyDescent="0.25">
      <c r="A2687">
        <v>2686</v>
      </c>
      <c r="B2687" t="s">
        <v>3661</v>
      </c>
      <c r="C2687">
        <v>1E-3</v>
      </c>
    </row>
    <row r="2688" spans="1:3" x14ac:dyDescent="0.25">
      <c r="A2688">
        <v>2687</v>
      </c>
      <c r="B2688" t="s">
        <v>3662</v>
      </c>
      <c r="C2688">
        <v>1E-3</v>
      </c>
    </row>
    <row r="2689" spans="1:3" x14ac:dyDescent="0.25">
      <c r="A2689">
        <v>2688</v>
      </c>
      <c r="B2689" t="s">
        <v>3663</v>
      </c>
      <c r="C2689">
        <v>1E-3</v>
      </c>
    </row>
    <row r="2690" spans="1:3" x14ac:dyDescent="0.25">
      <c r="A2690">
        <v>2689</v>
      </c>
      <c r="B2690" t="s">
        <v>3664</v>
      </c>
      <c r="C2690">
        <v>1E-3</v>
      </c>
    </row>
    <row r="2691" spans="1:3" x14ac:dyDescent="0.25">
      <c r="A2691">
        <v>2690</v>
      </c>
      <c r="B2691" t="s">
        <v>3665</v>
      </c>
      <c r="C2691">
        <v>1E-3</v>
      </c>
    </row>
    <row r="2692" spans="1:3" x14ac:dyDescent="0.25">
      <c r="A2692">
        <v>2691</v>
      </c>
      <c r="B2692" t="s">
        <v>3666</v>
      </c>
      <c r="C2692">
        <v>1E-3</v>
      </c>
    </row>
    <row r="2693" spans="1:3" x14ac:dyDescent="0.25">
      <c r="A2693">
        <v>2692</v>
      </c>
      <c r="B2693" t="s">
        <v>3667</v>
      </c>
      <c r="C2693">
        <v>1E-3</v>
      </c>
    </row>
    <row r="2694" spans="1:3" x14ac:dyDescent="0.25">
      <c r="A2694">
        <v>2693</v>
      </c>
      <c r="B2694" t="s">
        <v>3668</v>
      </c>
      <c r="C2694">
        <v>1E-3</v>
      </c>
    </row>
    <row r="2695" spans="1:3" x14ac:dyDescent="0.25">
      <c r="A2695">
        <v>2694</v>
      </c>
      <c r="B2695" t="s">
        <v>3669</v>
      </c>
      <c r="C2695">
        <v>1E-3</v>
      </c>
    </row>
    <row r="2696" spans="1:3" x14ac:dyDescent="0.25">
      <c r="A2696">
        <v>2695</v>
      </c>
      <c r="B2696" t="s">
        <v>3670</v>
      </c>
      <c r="C2696">
        <v>1E-3</v>
      </c>
    </row>
    <row r="2697" spans="1:3" x14ac:dyDescent="0.25">
      <c r="A2697">
        <v>2696</v>
      </c>
      <c r="B2697" t="s">
        <v>3671</v>
      </c>
      <c r="C2697">
        <v>1E-3</v>
      </c>
    </row>
    <row r="2698" spans="1:3" x14ac:dyDescent="0.25">
      <c r="A2698">
        <v>2697</v>
      </c>
      <c r="B2698" t="s">
        <v>3672</v>
      </c>
      <c r="C2698">
        <v>1E-3</v>
      </c>
    </row>
    <row r="2699" spans="1:3" x14ac:dyDescent="0.25">
      <c r="A2699">
        <v>2698</v>
      </c>
      <c r="B2699" t="s">
        <v>3673</v>
      </c>
      <c r="C2699">
        <v>1E-3</v>
      </c>
    </row>
    <row r="2700" spans="1:3" x14ac:dyDescent="0.25">
      <c r="A2700">
        <v>2699</v>
      </c>
      <c r="B2700" t="s">
        <v>3674</v>
      </c>
      <c r="C2700">
        <v>1E-3</v>
      </c>
    </row>
    <row r="2701" spans="1:3" x14ac:dyDescent="0.25">
      <c r="A2701">
        <v>2700</v>
      </c>
      <c r="B2701" t="s">
        <v>3675</v>
      </c>
      <c r="C2701">
        <v>1E-3</v>
      </c>
    </row>
    <row r="2702" spans="1:3" x14ac:dyDescent="0.25">
      <c r="A2702">
        <v>2701</v>
      </c>
      <c r="B2702" t="s">
        <v>3676</v>
      </c>
      <c r="C2702">
        <v>1E-3</v>
      </c>
    </row>
    <row r="2703" spans="1:3" x14ac:dyDescent="0.25">
      <c r="A2703">
        <v>2702</v>
      </c>
      <c r="B2703" t="s">
        <v>3677</v>
      </c>
      <c r="C2703">
        <v>1E-3</v>
      </c>
    </row>
    <row r="2704" spans="1:3" x14ac:dyDescent="0.25">
      <c r="A2704">
        <v>2703</v>
      </c>
      <c r="B2704" t="s">
        <v>3678</v>
      </c>
      <c r="C2704">
        <v>1E-3</v>
      </c>
    </row>
    <row r="2705" spans="1:3" x14ac:dyDescent="0.25">
      <c r="A2705">
        <v>2704</v>
      </c>
      <c r="B2705" t="s">
        <v>3679</v>
      </c>
      <c r="C2705">
        <v>1E-3</v>
      </c>
    </row>
    <row r="2706" spans="1:3" x14ac:dyDescent="0.25">
      <c r="A2706">
        <v>2705</v>
      </c>
      <c r="B2706" t="s">
        <v>3680</v>
      </c>
      <c r="C2706">
        <v>1E-3</v>
      </c>
    </row>
    <row r="2707" spans="1:3" x14ac:dyDescent="0.25">
      <c r="A2707">
        <v>2706</v>
      </c>
      <c r="B2707" t="s">
        <v>3681</v>
      </c>
      <c r="C2707">
        <v>1E-3</v>
      </c>
    </row>
    <row r="2708" spans="1:3" x14ac:dyDescent="0.25">
      <c r="A2708">
        <v>2707</v>
      </c>
      <c r="B2708" t="s">
        <v>3682</v>
      </c>
      <c r="C2708">
        <v>1E-3</v>
      </c>
    </row>
    <row r="2709" spans="1:3" x14ac:dyDescent="0.25">
      <c r="A2709">
        <v>2708</v>
      </c>
      <c r="B2709" t="s">
        <v>3683</v>
      </c>
      <c r="C2709">
        <v>1E-3</v>
      </c>
    </row>
    <row r="2710" spans="1:3" x14ac:dyDescent="0.25">
      <c r="A2710">
        <v>2709</v>
      </c>
      <c r="B2710" t="s">
        <v>3684</v>
      </c>
      <c r="C2710">
        <v>1E-3</v>
      </c>
    </row>
    <row r="2711" spans="1:3" x14ac:dyDescent="0.25">
      <c r="A2711">
        <v>2710</v>
      </c>
      <c r="B2711" t="s">
        <v>3685</v>
      </c>
      <c r="C2711">
        <v>1E-3</v>
      </c>
    </row>
    <row r="2712" spans="1:3" x14ac:dyDescent="0.25">
      <c r="A2712">
        <v>2711</v>
      </c>
      <c r="B2712" t="s">
        <v>3686</v>
      </c>
      <c r="C2712">
        <v>1E-3</v>
      </c>
    </row>
    <row r="2713" spans="1:3" x14ac:dyDescent="0.25">
      <c r="A2713">
        <v>2712</v>
      </c>
      <c r="B2713" t="s">
        <v>3687</v>
      </c>
      <c r="C2713">
        <v>1E-3</v>
      </c>
    </row>
    <row r="2714" spans="1:3" x14ac:dyDescent="0.25">
      <c r="A2714">
        <v>2713</v>
      </c>
      <c r="B2714" t="s">
        <v>3688</v>
      </c>
      <c r="C2714">
        <v>1E-3</v>
      </c>
    </row>
    <row r="2715" spans="1:3" x14ac:dyDescent="0.25">
      <c r="A2715">
        <v>2714</v>
      </c>
      <c r="B2715" t="s">
        <v>3689</v>
      </c>
      <c r="C2715">
        <v>1E-3</v>
      </c>
    </row>
    <row r="2716" spans="1:3" x14ac:dyDescent="0.25">
      <c r="A2716">
        <v>2715</v>
      </c>
      <c r="B2716" t="s">
        <v>3690</v>
      </c>
      <c r="C2716">
        <v>1E-3</v>
      </c>
    </row>
    <row r="2717" spans="1:3" x14ac:dyDescent="0.25">
      <c r="A2717">
        <v>2716</v>
      </c>
      <c r="B2717" t="s">
        <v>3691</v>
      </c>
      <c r="C2717">
        <v>1E-3</v>
      </c>
    </row>
    <row r="2718" spans="1:3" x14ac:dyDescent="0.25">
      <c r="A2718">
        <v>2717</v>
      </c>
      <c r="B2718" t="s">
        <v>3692</v>
      </c>
      <c r="C2718">
        <v>1E-3</v>
      </c>
    </row>
    <row r="2719" spans="1:3" x14ac:dyDescent="0.25">
      <c r="A2719">
        <v>2718</v>
      </c>
      <c r="B2719" t="s">
        <v>3693</v>
      </c>
      <c r="C2719">
        <v>1E-3</v>
      </c>
    </row>
    <row r="2720" spans="1:3" x14ac:dyDescent="0.25">
      <c r="A2720">
        <v>2719</v>
      </c>
      <c r="B2720" t="s">
        <v>3694</v>
      </c>
      <c r="C2720">
        <v>1E-3</v>
      </c>
    </row>
    <row r="2721" spans="1:3" x14ac:dyDescent="0.25">
      <c r="A2721">
        <v>2720</v>
      </c>
      <c r="B2721" t="s">
        <v>3695</v>
      </c>
      <c r="C2721">
        <v>1E-3</v>
      </c>
    </row>
    <row r="2722" spans="1:3" x14ac:dyDescent="0.25">
      <c r="A2722">
        <v>2721</v>
      </c>
      <c r="B2722" t="s">
        <v>3696</v>
      </c>
      <c r="C2722">
        <v>1E-3</v>
      </c>
    </row>
    <row r="2723" spans="1:3" x14ac:dyDescent="0.25">
      <c r="A2723">
        <v>2722</v>
      </c>
      <c r="B2723" t="s">
        <v>3697</v>
      </c>
      <c r="C2723">
        <v>1E-3</v>
      </c>
    </row>
    <row r="2724" spans="1:3" x14ac:dyDescent="0.25">
      <c r="A2724">
        <v>2723</v>
      </c>
      <c r="B2724" t="s">
        <v>3698</v>
      </c>
      <c r="C2724">
        <v>1E-3</v>
      </c>
    </row>
    <row r="2725" spans="1:3" x14ac:dyDescent="0.25">
      <c r="A2725">
        <v>2724</v>
      </c>
      <c r="B2725" t="s">
        <v>3699</v>
      </c>
      <c r="C2725">
        <v>1E-3</v>
      </c>
    </row>
    <row r="2726" spans="1:3" x14ac:dyDescent="0.25">
      <c r="A2726">
        <v>2725</v>
      </c>
      <c r="B2726" t="s">
        <v>3700</v>
      </c>
      <c r="C2726">
        <v>1E-3</v>
      </c>
    </row>
    <row r="2727" spans="1:3" x14ac:dyDescent="0.25">
      <c r="A2727">
        <v>2726</v>
      </c>
      <c r="B2727" t="s">
        <v>3701</v>
      </c>
      <c r="C2727">
        <v>1E-3</v>
      </c>
    </row>
    <row r="2728" spans="1:3" x14ac:dyDescent="0.25">
      <c r="A2728">
        <v>2727</v>
      </c>
      <c r="B2728" t="s">
        <v>3702</v>
      </c>
      <c r="C2728">
        <v>1E-3</v>
      </c>
    </row>
    <row r="2729" spans="1:3" x14ac:dyDescent="0.25">
      <c r="A2729">
        <v>2728</v>
      </c>
      <c r="B2729" t="s">
        <v>3703</v>
      </c>
      <c r="C2729">
        <v>1E-3</v>
      </c>
    </row>
    <row r="2730" spans="1:3" x14ac:dyDescent="0.25">
      <c r="A2730">
        <v>2729</v>
      </c>
      <c r="B2730" t="s">
        <v>3704</v>
      </c>
      <c r="C2730">
        <v>1E-3</v>
      </c>
    </row>
    <row r="2731" spans="1:3" x14ac:dyDescent="0.25">
      <c r="A2731">
        <v>2730</v>
      </c>
      <c r="B2731" t="s">
        <v>3705</v>
      </c>
      <c r="C2731">
        <v>1E-3</v>
      </c>
    </row>
    <row r="2732" spans="1:3" x14ac:dyDescent="0.25">
      <c r="A2732">
        <v>2731</v>
      </c>
      <c r="B2732" t="s">
        <v>3706</v>
      </c>
      <c r="C2732">
        <v>1E-3</v>
      </c>
    </row>
    <row r="2733" spans="1:3" x14ac:dyDescent="0.25">
      <c r="A2733">
        <v>2732</v>
      </c>
      <c r="B2733" t="s">
        <v>3707</v>
      </c>
      <c r="C2733">
        <v>1E-3</v>
      </c>
    </row>
    <row r="2734" spans="1:3" x14ac:dyDescent="0.25">
      <c r="A2734">
        <v>2733</v>
      </c>
      <c r="B2734" t="s">
        <v>3708</v>
      </c>
      <c r="C2734">
        <v>1E-3</v>
      </c>
    </row>
    <row r="2735" spans="1:3" x14ac:dyDescent="0.25">
      <c r="A2735">
        <v>2734</v>
      </c>
      <c r="B2735" t="s">
        <v>3709</v>
      </c>
      <c r="C2735">
        <v>1E-3</v>
      </c>
    </row>
    <row r="2736" spans="1:3" x14ac:dyDescent="0.25">
      <c r="A2736">
        <v>2735</v>
      </c>
      <c r="B2736" t="s">
        <v>3710</v>
      </c>
      <c r="C2736">
        <v>1E-3</v>
      </c>
    </row>
    <row r="2737" spans="1:3" x14ac:dyDescent="0.25">
      <c r="A2737">
        <v>2736</v>
      </c>
      <c r="B2737" t="s">
        <v>3711</v>
      </c>
      <c r="C2737">
        <v>1E-3</v>
      </c>
    </row>
    <row r="2738" spans="1:3" x14ac:dyDescent="0.25">
      <c r="A2738">
        <v>2737</v>
      </c>
      <c r="B2738" t="s">
        <v>3712</v>
      </c>
      <c r="C2738">
        <v>1E-3</v>
      </c>
    </row>
    <row r="2739" spans="1:3" x14ac:dyDescent="0.25">
      <c r="A2739">
        <v>2738</v>
      </c>
      <c r="B2739" t="s">
        <v>3713</v>
      </c>
      <c r="C2739">
        <v>1E-3</v>
      </c>
    </row>
    <row r="2740" spans="1:3" x14ac:dyDescent="0.25">
      <c r="A2740">
        <v>2739</v>
      </c>
      <c r="B2740" t="s">
        <v>3714</v>
      </c>
      <c r="C2740">
        <v>1E-3</v>
      </c>
    </row>
    <row r="2741" spans="1:3" x14ac:dyDescent="0.25">
      <c r="A2741">
        <v>2740</v>
      </c>
      <c r="B2741" t="s">
        <v>3715</v>
      </c>
      <c r="C2741">
        <v>1E-3</v>
      </c>
    </row>
    <row r="2742" spans="1:3" x14ac:dyDescent="0.25">
      <c r="A2742">
        <v>2741</v>
      </c>
      <c r="B2742" t="s">
        <v>3716</v>
      </c>
      <c r="C2742">
        <v>1E-3</v>
      </c>
    </row>
    <row r="2743" spans="1:3" x14ac:dyDescent="0.25">
      <c r="A2743">
        <v>2742</v>
      </c>
      <c r="B2743" t="s">
        <v>3717</v>
      </c>
      <c r="C2743">
        <v>1E-3</v>
      </c>
    </row>
    <row r="2744" spans="1:3" x14ac:dyDescent="0.25">
      <c r="A2744">
        <v>2743</v>
      </c>
      <c r="B2744" t="s">
        <v>3718</v>
      </c>
      <c r="C2744">
        <v>1E-3</v>
      </c>
    </row>
    <row r="2745" spans="1:3" x14ac:dyDescent="0.25">
      <c r="A2745">
        <v>2744</v>
      </c>
      <c r="B2745" t="s">
        <v>3719</v>
      </c>
      <c r="C2745">
        <v>1E-3</v>
      </c>
    </row>
    <row r="2746" spans="1:3" x14ac:dyDescent="0.25">
      <c r="A2746">
        <v>2745</v>
      </c>
      <c r="B2746" t="s">
        <v>3720</v>
      </c>
      <c r="C2746">
        <v>1E-3</v>
      </c>
    </row>
    <row r="2747" spans="1:3" x14ac:dyDescent="0.25">
      <c r="A2747">
        <v>2746</v>
      </c>
      <c r="B2747" t="s">
        <v>3721</v>
      </c>
      <c r="C2747">
        <v>1E-3</v>
      </c>
    </row>
    <row r="2748" spans="1:3" x14ac:dyDescent="0.25">
      <c r="A2748">
        <v>2747</v>
      </c>
      <c r="B2748" t="s">
        <v>3722</v>
      </c>
      <c r="C2748">
        <v>1E-3</v>
      </c>
    </row>
    <row r="2749" spans="1:3" x14ac:dyDescent="0.25">
      <c r="A2749">
        <v>2748</v>
      </c>
      <c r="B2749" t="s">
        <v>3723</v>
      </c>
      <c r="C2749">
        <v>1E-3</v>
      </c>
    </row>
    <row r="2750" spans="1:3" x14ac:dyDescent="0.25">
      <c r="A2750">
        <v>2749</v>
      </c>
      <c r="B2750" t="s">
        <v>3724</v>
      </c>
      <c r="C2750">
        <v>1E-3</v>
      </c>
    </row>
    <row r="2751" spans="1:3" x14ac:dyDescent="0.25">
      <c r="A2751">
        <v>2750</v>
      </c>
      <c r="B2751" t="s">
        <v>3725</v>
      </c>
      <c r="C2751">
        <v>1E-3</v>
      </c>
    </row>
    <row r="2752" spans="1:3" x14ac:dyDescent="0.25">
      <c r="A2752">
        <v>2751</v>
      </c>
      <c r="B2752" t="s">
        <v>3726</v>
      </c>
      <c r="C2752">
        <v>1E-3</v>
      </c>
    </row>
    <row r="2753" spans="1:3" x14ac:dyDescent="0.25">
      <c r="A2753">
        <v>2752</v>
      </c>
      <c r="B2753" t="s">
        <v>3727</v>
      </c>
      <c r="C2753">
        <v>1E-3</v>
      </c>
    </row>
    <row r="2754" spans="1:3" x14ac:dyDescent="0.25">
      <c r="A2754">
        <v>2753</v>
      </c>
      <c r="B2754" t="s">
        <v>3728</v>
      </c>
      <c r="C2754">
        <v>1E-3</v>
      </c>
    </row>
    <row r="2755" spans="1:3" x14ac:dyDescent="0.25">
      <c r="A2755">
        <v>2754</v>
      </c>
      <c r="B2755" t="s">
        <v>3729</v>
      </c>
      <c r="C2755">
        <v>1E-3</v>
      </c>
    </row>
    <row r="2756" spans="1:3" x14ac:dyDescent="0.25">
      <c r="A2756">
        <v>2755</v>
      </c>
      <c r="B2756" t="s">
        <v>3730</v>
      </c>
      <c r="C2756">
        <v>1E-3</v>
      </c>
    </row>
    <row r="2757" spans="1:3" x14ac:dyDescent="0.25">
      <c r="A2757">
        <v>2756</v>
      </c>
      <c r="B2757" t="s">
        <v>3731</v>
      </c>
      <c r="C2757">
        <v>1E-3</v>
      </c>
    </row>
    <row r="2758" spans="1:3" x14ac:dyDescent="0.25">
      <c r="A2758">
        <v>2757</v>
      </c>
      <c r="B2758" t="s">
        <v>3732</v>
      </c>
      <c r="C2758">
        <v>1E-3</v>
      </c>
    </row>
    <row r="2759" spans="1:3" x14ac:dyDescent="0.25">
      <c r="A2759">
        <v>2758</v>
      </c>
      <c r="B2759" t="s">
        <v>3733</v>
      </c>
      <c r="C2759">
        <v>1E-3</v>
      </c>
    </row>
    <row r="2760" spans="1:3" x14ac:dyDescent="0.25">
      <c r="A2760">
        <v>2759</v>
      </c>
      <c r="B2760" t="s">
        <v>3734</v>
      </c>
      <c r="C2760">
        <v>1E-3</v>
      </c>
    </row>
    <row r="2761" spans="1:3" x14ac:dyDescent="0.25">
      <c r="A2761">
        <v>2760</v>
      </c>
      <c r="B2761" t="s">
        <v>3735</v>
      </c>
      <c r="C2761">
        <v>1E-3</v>
      </c>
    </row>
    <row r="2762" spans="1:3" x14ac:dyDescent="0.25">
      <c r="A2762">
        <v>2761</v>
      </c>
      <c r="B2762" t="s">
        <v>3736</v>
      </c>
      <c r="C2762">
        <v>1E-3</v>
      </c>
    </row>
    <row r="2763" spans="1:3" x14ac:dyDescent="0.25">
      <c r="A2763">
        <v>2762</v>
      </c>
      <c r="B2763" t="s">
        <v>3737</v>
      </c>
      <c r="C2763">
        <v>1E-3</v>
      </c>
    </row>
    <row r="2764" spans="1:3" x14ac:dyDescent="0.25">
      <c r="A2764">
        <v>2763</v>
      </c>
      <c r="B2764" t="s">
        <v>3738</v>
      </c>
      <c r="C2764">
        <v>1E-3</v>
      </c>
    </row>
    <row r="2765" spans="1:3" x14ac:dyDescent="0.25">
      <c r="A2765">
        <v>2764</v>
      </c>
      <c r="B2765" t="s">
        <v>3739</v>
      </c>
      <c r="C2765">
        <v>1E-3</v>
      </c>
    </row>
    <row r="2766" spans="1:3" x14ac:dyDescent="0.25">
      <c r="A2766">
        <v>2765</v>
      </c>
      <c r="B2766" t="s">
        <v>3740</v>
      </c>
      <c r="C2766">
        <v>1E-3</v>
      </c>
    </row>
    <row r="2767" spans="1:3" x14ac:dyDescent="0.25">
      <c r="A2767">
        <v>2766</v>
      </c>
      <c r="B2767" t="s">
        <v>3741</v>
      </c>
      <c r="C2767">
        <v>1E-3</v>
      </c>
    </row>
    <row r="2768" spans="1:3" x14ac:dyDescent="0.25">
      <c r="A2768">
        <v>2767</v>
      </c>
      <c r="B2768" t="s">
        <v>3742</v>
      </c>
      <c r="C2768">
        <v>1E-3</v>
      </c>
    </row>
    <row r="2769" spans="1:3" x14ac:dyDescent="0.25">
      <c r="A2769">
        <v>2768</v>
      </c>
      <c r="B2769" t="s">
        <v>3743</v>
      </c>
      <c r="C2769">
        <v>1E-3</v>
      </c>
    </row>
    <row r="2770" spans="1:3" x14ac:dyDescent="0.25">
      <c r="A2770">
        <v>2769</v>
      </c>
      <c r="B2770" t="s">
        <v>3744</v>
      </c>
      <c r="C2770">
        <v>1E-3</v>
      </c>
    </row>
    <row r="2771" spans="1:3" x14ac:dyDescent="0.25">
      <c r="A2771">
        <v>2770</v>
      </c>
      <c r="B2771" t="s">
        <v>3745</v>
      </c>
      <c r="C2771">
        <v>1E-3</v>
      </c>
    </row>
    <row r="2772" spans="1:3" x14ac:dyDescent="0.25">
      <c r="A2772">
        <v>2771</v>
      </c>
      <c r="B2772" t="s">
        <v>3746</v>
      </c>
      <c r="C2772">
        <v>1E-3</v>
      </c>
    </row>
    <row r="2773" spans="1:3" x14ac:dyDescent="0.25">
      <c r="A2773">
        <v>2772</v>
      </c>
      <c r="B2773" t="s">
        <v>3747</v>
      </c>
      <c r="C2773">
        <v>1E-3</v>
      </c>
    </row>
    <row r="2774" spans="1:3" x14ac:dyDescent="0.25">
      <c r="A2774">
        <v>2773</v>
      </c>
      <c r="B2774" t="s">
        <v>3748</v>
      </c>
      <c r="C2774">
        <v>1E-3</v>
      </c>
    </row>
    <row r="2775" spans="1:3" x14ac:dyDescent="0.25">
      <c r="A2775">
        <v>2774</v>
      </c>
      <c r="B2775" t="s">
        <v>3749</v>
      </c>
      <c r="C2775">
        <v>1E-3</v>
      </c>
    </row>
    <row r="2776" spans="1:3" x14ac:dyDescent="0.25">
      <c r="A2776">
        <v>2775</v>
      </c>
      <c r="B2776" t="s">
        <v>3750</v>
      </c>
      <c r="C2776">
        <v>1E-3</v>
      </c>
    </row>
    <row r="2777" spans="1:3" x14ac:dyDescent="0.25">
      <c r="A2777">
        <v>2776</v>
      </c>
      <c r="B2777" t="s">
        <v>3751</v>
      </c>
      <c r="C2777">
        <v>1E-3</v>
      </c>
    </row>
    <row r="2778" spans="1:3" x14ac:dyDescent="0.25">
      <c r="A2778">
        <v>2777</v>
      </c>
      <c r="B2778" t="s">
        <v>3752</v>
      </c>
      <c r="C2778">
        <v>1E-3</v>
      </c>
    </row>
    <row r="2779" spans="1:3" x14ac:dyDescent="0.25">
      <c r="A2779">
        <v>2778</v>
      </c>
      <c r="B2779" t="s">
        <v>3753</v>
      </c>
      <c r="C2779">
        <v>1E-3</v>
      </c>
    </row>
    <row r="2780" spans="1:3" x14ac:dyDescent="0.25">
      <c r="A2780">
        <v>2779</v>
      </c>
      <c r="B2780" t="s">
        <v>3754</v>
      </c>
      <c r="C2780">
        <v>1E-3</v>
      </c>
    </row>
    <row r="2781" spans="1:3" x14ac:dyDescent="0.25">
      <c r="A2781">
        <v>2780</v>
      </c>
      <c r="B2781" t="s">
        <v>3755</v>
      </c>
      <c r="C2781">
        <v>1E-3</v>
      </c>
    </row>
    <row r="2782" spans="1:3" x14ac:dyDescent="0.25">
      <c r="A2782">
        <v>2781</v>
      </c>
      <c r="B2782" t="s">
        <v>3756</v>
      </c>
      <c r="C2782">
        <v>1E-3</v>
      </c>
    </row>
    <row r="2783" spans="1:3" x14ac:dyDescent="0.25">
      <c r="A2783">
        <v>2782</v>
      </c>
      <c r="B2783" t="s">
        <v>3757</v>
      </c>
      <c r="C2783">
        <v>1E-3</v>
      </c>
    </row>
    <row r="2784" spans="1:3" x14ac:dyDescent="0.25">
      <c r="A2784">
        <v>2783</v>
      </c>
      <c r="B2784" t="s">
        <v>3758</v>
      </c>
      <c r="C2784">
        <v>1E-3</v>
      </c>
    </row>
    <row r="2785" spans="1:3" x14ac:dyDescent="0.25">
      <c r="A2785">
        <v>2784</v>
      </c>
      <c r="B2785" t="s">
        <v>3759</v>
      </c>
      <c r="C2785">
        <v>1E-3</v>
      </c>
    </row>
    <row r="2786" spans="1:3" x14ac:dyDescent="0.25">
      <c r="A2786">
        <v>2785</v>
      </c>
      <c r="B2786" t="s">
        <v>3760</v>
      </c>
      <c r="C2786">
        <v>1E-3</v>
      </c>
    </row>
    <row r="2787" spans="1:3" x14ac:dyDescent="0.25">
      <c r="A2787">
        <v>2786</v>
      </c>
      <c r="B2787" t="s">
        <v>3761</v>
      </c>
      <c r="C2787">
        <v>1E-3</v>
      </c>
    </row>
    <row r="2788" spans="1:3" x14ac:dyDescent="0.25">
      <c r="A2788">
        <v>2787</v>
      </c>
      <c r="B2788" t="s">
        <v>3762</v>
      </c>
      <c r="C2788">
        <v>1E-3</v>
      </c>
    </row>
    <row r="2789" spans="1:3" x14ac:dyDescent="0.25">
      <c r="A2789">
        <v>2788</v>
      </c>
      <c r="B2789" t="s">
        <v>3763</v>
      </c>
      <c r="C2789">
        <v>1E-3</v>
      </c>
    </row>
    <row r="2790" spans="1:3" x14ac:dyDescent="0.25">
      <c r="A2790">
        <v>2789</v>
      </c>
      <c r="B2790" t="s">
        <v>3764</v>
      </c>
      <c r="C2790">
        <v>1E-3</v>
      </c>
    </row>
    <row r="2791" spans="1:3" x14ac:dyDescent="0.25">
      <c r="A2791">
        <v>2790</v>
      </c>
      <c r="B2791" t="s">
        <v>3765</v>
      </c>
      <c r="C2791">
        <v>1E-3</v>
      </c>
    </row>
    <row r="2792" spans="1:3" x14ac:dyDescent="0.25">
      <c r="A2792">
        <v>2791</v>
      </c>
      <c r="B2792" t="s">
        <v>3766</v>
      </c>
      <c r="C2792">
        <v>1E-3</v>
      </c>
    </row>
    <row r="2793" spans="1:3" x14ac:dyDescent="0.25">
      <c r="A2793">
        <v>2792</v>
      </c>
      <c r="B2793" t="s">
        <v>3767</v>
      </c>
      <c r="C2793">
        <v>1E-3</v>
      </c>
    </row>
    <row r="2794" spans="1:3" x14ac:dyDescent="0.25">
      <c r="A2794">
        <v>2793</v>
      </c>
      <c r="B2794" t="s">
        <v>3768</v>
      </c>
      <c r="C2794">
        <v>1E-3</v>
      </c>
    </row>
    <row r="2795" spans="1:3" x14ac:dyDescent="0.25">
      <c r="A2795">
        <v>2794</v>
      </c>
      <c r="B2795" t="s">
        <v>3769</v>
      </c>
      <c r="C2795">
        <v>1E-3</v>
      </c>
    </row>
    <row r="2796" spans="1:3" x14ac:dyDescent="0.25">
      <c r="A2796">
        <v>2795</v>
      </c>
      <c r="B2796" t="s">
        <v>3770</v>
      </c>
      <c r="C2796">
        <v>1E-3</v>
      </c>
    </row>
    <row r="2797" spans="1:3" x14ac:dyDescent="0.25">
      <c r="A2797">
        <v>2796</v>
      </c>
      <c r="B2797" t="s">
        <v>3771</v>
      </c>
      <c r="C2797">
        <v>1E-3</v>
      </c>
    </row>
    <row r="2798" spans="1:3" x14ac:dyDescent="0.25">
      <c r="A2798">
        <v>2797</v>
      </c>
      <c r="B2798" t="s">
        <v>3772</v>
      </c>
      <c r="C2798">
        <v>1E-3</v>
      </c>
    </row>
    <row r="2799" spans="1:3" x14ac:dyDescent="0.25">
      <c r="A2799">
        <v>2798</v>
      </c>
      <c r="B2799" t="s">
        <v>3773</v>
      </c>
      <c r="C2799">
        <v>1E-3</v>
      </c>
    </row>
    <row r="2800" spans="1:3" x14ac:dyDescent="0.25">
      <c r="A2800">
        <v>2799</v>
      </c>
      <c r="B2800" t="s">
        <v>3774</v>
      </c>
      <c r="C2800">
        <v>1E-3</v>
      </c>
    </row>
    <row r="2801" spans="1:3" x14ac:dyDescent="0.25">
      <c r="A2801">
        <v>2800</v>
      </c>
      <c r="B2801" t="s">
        <v>3775</v>
      </c>
      <c r="C2801">
        <v>1E-3</v>
      </c>
    </row>
    <row r="2802" spans="1:3" x14ac:dyDescent="0.25">
      <c r="A2802">
        <v>2801</v>
      </c>
      <c r="B2802" t="s">
        <v>3776</v>
      </c>
      <c r="C2802">
        <v>1E-3</v>
      </c>
    </row>
    <row r="2803" spans="1:3" x14ac:dyDescent="0.25">
      <c r="A2803">
        <v>2802</v>
      </c>
      <c r="B2803" t="s">
        <v>3777</v>
      </c>
      <c r="C2803">
        <v>1E-3</v>
      </c>
    </row>
    <row r="2804" spans="1:3" x14ac:dyDescent="0.25">
      <c r="A2804">
        <v>2803</v>
      </c>
      <c r="B2804" t="s">
        <v>3778</v>
      </c>
      <c r="C2804">
        <v>1E-3</v>
      </c>
    </row>
    <row r="2805" spans="1:3" x14ac:dyDescent="0.25">
      <c r="A2805">
        <v>2804</v>
      </c>
      <c r="B2805" t="s">
        <v>3779</v>
      </c>
      <c r="C2805">
        <v>1E-3</v>
      </c>
    </row>
    <row r="2806" spans="1:3" x14ac:dyDescent="0.25">
      <c r="A2806">
        <v>2805</v>
      </c>
      <c r="B2806" t="s">
        <v>3780</v>
      </c>
      <c r="C2806">
        <v>1E-3</v>
      </c>
    </row>
    <row r="2807" spans="1:3" x14ac:dyDescent="0.25">
      <c r="A2807">
        <v>2806</v>
      </c>
      <c r="B2807" t="s">
        <v>3781</v>
      </c>
      <c r="C2807">
        <v>1E-3</v>
      </c>
    </row>
    <row r="2808" spans="1:3" x14ac:dyDescent="0.25">
      <c r="A2808">
        <v>2807</v>
      </c>
      <c r="B2808" t="s">
        <v>3782</v>
      </c>
      <c r="C2808">
        <v>1E-3</v>
      </c>
    </row>
    <row r="2809" spans="1:3" x14ac:dyDescent="0.25">
      <c r="A2809">
        <v>2808</v>
      </c>
      <c r="B2809" t="s">
        <v>3783</v>
      </c>
      <c r="C2809">
        <v>1E-3</v>
      </c>
    </row>
    <row r="2810" spans="1:3" x14ac:dyDescent="0.25">
      <c r="A2810">
        <v>2809</v>
      </c>
      <c r="B2810" t="s">
        <v>3784</v>
      </c>
      <c r="C2810">
        <v>1E-3</v>
      </c>
    </row>
    <row r="2811" spans="1:3" x14ac:dyDescent="0.25">
      <c r="A2811">
        <v>2810</v>
      </c>
      <c r="B2811" t="s">
        <v>3785</v>
      </c>
      <c r="C2811">
        <v>1E-3</v>
      </c>
    </row>
    <row r="2812" spans="1:3" x14ac:dyDescent="0.25">
      <c r="A2812">
        <v>2811</v>
      </c>
      <c r="B2812" t="s">
        <v>3786</v>
      </c>
      <c r="C2812">
        <v>1E-3</v>
      </c>
    </row>
    <row r="2813" spans="1:3" x14ac:dyDescent="0.25">
      <c r="A2813">
        <v>2812</v>
      </c>
      <c r="B2813" t="s">
        <v>3787</v>
      </c>
      <c r="C2813">
        <v>1E-3</v>
      </c>
    </row>
    <row r="2814" spans="1:3" x14ac:dyDescent="0.25">
      <c r="A2814">
        <v>2813</v>
      </c>
      <c r="B2814" t="s">
        <v>3788</v>
      </c>
      <c r="C2814">
        <v>1E-3</v>
      </c>
    </row>
    <row r="2815" spans="1:3" x14ac:dyDescent="0.25">
      <c r="A2815">
        <v>2814</v>
      </c>
      <c r="B2815" t="s">
        <v>3789</v>
      </c>
      <c r="C2815">
        <v>1E-3</v>
      </c>
    </row>
    <row r="2816" spans="1:3" x14ac:dyDescent="0.25">
      <c r="A2816">
        <v>2815</v>
      </c>
      <c r="B2816" t="s">
        <v>3790</v>
      </c>
      <c r="C2816">
        <v>1E-3</v>
      </c>
    </row>
    <row r="2817" spans="1:3" x14ac:dyDescent="0.25">
      <c r="A2817">
        <v>2816</v>
      </c>
      <c r="B2817" t="s">
        <v>3791</v>
      </c>
      <c r="C2817">
        <v>1E-3</v>
      </c>
    </row>
    <row r="2818" spans="1:3" x14ac:dyDescent="0.25">
      <c r="A2818">
        <v>2817</v>
      </c>
      <c r="B2818" t="s">
        <v>3792</v>
      </c>
      <c r="C2818">
        <v>1E-3</v>
      </c>
    </row>
    <row r="2819" spans="1:3" x14ac:dyDescent="0.25">
      <c r="A2819">
        <v>2818</v>
      </c>
      <c r="B2819" t="s">
        <v>3793</v>
      </c>
      <c r="C2819">
        <v>1E-3</v>
      </c>
    </row>
    <row r="2820" spans="1:3" x14ac:dyDescent="0.25">
      <c r="A2820">
        <v>2819</v>
      </c>
      <c r="B2820" t="s">
        <v>3794</v>
      </c>
      <c r="C2820">
        <v>1E-3</v>
      </c>
    </row>
    <row r="2821" spans="1:3" x14ac:dyDescent="0.25">
      <c r="A2821">
        <v>2820</v>
      </c>
      <c r="B2821" t="s">
        <v>3795</v>
      </c>
      <c r="C2821">
        <v>1E-3</v>
      </c>
    </row>
    <row r="2822" spans="1:3" x14ac:dyDescent="0.25">
      <c r="A2822">
        <v>2821</v>
      </c>
      <c r="B2822" t="s">
        <v>3796</v>
      </c>
      <c r="C2822">
        <v>1E-3</v>
      </c>
    </row>
    <row r="2823" spans="1:3" x14ac:dyDescent="0.25">
      <c r="A2823">
        <v>2822</v>
      </c>
      <c r="B2823" t="s">
        <v>3797</v>
      </c>
      <c r="C2823">
        <v>1E-3</v>
      </c>
    </row>
    <row r="2824" spans="1:3" x14ac:dyDescent="0.25">
      <c r="A2824">
        <v>2823</v>
      </c>
      <c r="B2824" t="s">
        <v>3798</v>
      </c>
      <c r="C2824">
        <v>1E-3</v>
      </c>
    </row>
    <row r="2825" spans="1:3" x14ac:dyDescent="0.25">
      <c r="A2825">
        <v>2824</v>
      </c>
      <c r="B2825" t="s">
        <v>3799</v>
      </c>
      <c r="C2825">
        <v>1E-3</v>
      </c>
    </row>
    <row r="2826" spans="1:3" x14ac:dyDescent="0.25">
      <c r="A2826">
        <v>2825</v>
      </c>
      <c r="B2826" t="s">
        <v>3800</v>
      </c>
      <c r="C2826">
        <v>1E-3</v>
      </c>
    </row>
    <row r="2827" spans="1:3" x14ac:dyDescent="0.25">
      <c r="A2827">
        <v>2826</v>
      </c>
      <c r="B2827" t="s">
        <v>3801</v>
      </c>
      <c r="C2827">
        <v>1E-3</v>
      </c>
    </row>
    <row r="2828" spans="1:3" x14ac:dyDescent="0.25">
      <c r="A2828">
        <v>2827</v>
      </c>
      <c r="B2828" t="s">
        <v>3802</v>
      </c>
      <c r="C2828">
        <v>1E-3</v>
      </c>
    </row>
    <row r="2829" spans="1:3" x14ac:dyDescent="0.25">
      <c r="A2829">
        <v>2828</v>
      </c>
      <c r="B2829" t="s">
        <v>3803</v>
      </c>
      <c r="C2829">
        <v>1E-3</v>
      </c>
    </row>
    <row r="2830" spans="1:3" x14ac:dyDescent="0.25">
      <c r="A2830">
        <v>2829</v>
      </c>
      <c r="B2830" t="s">
        <v>3804</v>
      </c>
      <c r="C2830">
        <v>1E-3</v>
      </c>
    </row>
    <row r="2831" spans="1:3" x14ac:dyDescent="0.25">
      <c r="A2831">
        <v>2830</v>
      </c>
      <c r="B2831" t="s">
        <v>3805</v>
      </c>
      <c r="C2831">
        <v>1E-3</v>
      </c>
    </row>
    <row r="2832" spans="1:3" x14ac:dyDescent="0.25">
      <c r="A2832">
        <v>2831</v>
      </c>
      <c r="B2832" t="s">
        <v>3806</v>
      </c>
      <c r="C2832">
        <v>1E-3</v>
      </c>
    </row>
    <row r="2833" spans="1:3" x14ac:dyDescent="0.25">
      <c r="A2833">
        <v>2832</v>
      </c>
      <c r="B2833" t="s">
        <v>3807</v>
      </c>
      <c r="C2833">
        <v>1E-3</v>
      </c>
    </row>
    <row r="2834" spans="1:3" x14ac:dyDescent="0.25">
      <c r="A2834">
        <v>2833</v>
      </c>
      <c r="B2834" t="s">
        <v>3808</v>
      </c>
      <c r="C2834">
        <v>1E-3</v>
      </c>
    </row>
    <row r="2835" spans="1:3" x14ac:dyDescent="0.25">
      <c r="A2835">
        <v>2834</v>
      </c>
      <c r="B2835" t="s">
        <v>3809</v>
      </c>
      <c r="C2835">
        <v>1E-3</v>
      </c>
    </row>
    <row r="2836" spans="1:3" x14ac:dyDescent="0.25">
      <c r="A2836">
        <v>2835</v>
      </c>
      <c r="B2836" t="s">
        <v>3810</v>
      </c>
      <c r="C2836">
        <v>1E-3</v>
      </c>
    </row>
    <row r="2837" spans="1:3" x14ac:dyDescent="0.25">
      <c r="A2837">
        <v>2836</v>
      </c>
      <c r="B2837" t="s">
        <v>3811</v>
      </c>
      <c r="C2837">
        <v>1E-3</v>
      </c>
    </row>
    <row r="2838" spans="1:3" x14ac:dyDescent="0.25">
      <c r="A2838">
        <v>2837</v>
      </c>
      <c r="B2838" t="s">
        <v>3812</v>
      </c>
      <c r="C2838">
        <v>1E-3</v>
      </c>
    </row>
    <row r="2839" spans="1:3" x14ac:dyDescent="0.25">
      <c r="A2839">
        <v>2838</v>
      </c>
      <c r="B2839" t="s">
        <v>3813</v>
      </c>
      <c r="C2839">
        <v>1E-3</v>
      </c>
    </row>
    <row r="2840" spans="1:3" x14ac:dyDescent="0.25">
      <c r="A2840">
        <v>2839</v>
      </c>
      <c r="B2840" t="s">
        <v>3814</v>
      </c>
      <c r="C2840">
        <v>1E-3</v>
      </c>
    </row>
    <row r="2841" spans="1:3" x14ac:dyDescent="0.25">
      <c r="A2841">
        <v>2840</v>
      </c>
      <c r="B2841" t="s">
        <v>3815</v>
      </c>
      <c r="C2841">
        <v>1E-3</v>
      </c>
    </row>
    <row r="2842" spans="1:3" x14ac:dyDescent="0.25">
      <c r="A2842">
        <v>2841</v>
      </c>
      <c r="B2842" t="s">
        <v>3816</v>
      </c>
      <c r="C2842">
        <v>1E-3</v>
      </c>
    </row>
    <row r="2843" spans="1:3" x14ac:dyDescent="0.25">
      <c r="A2843">
        <v>2842</v>
      </c>
      <c r="B2843" t="s">
        <v>3817</v>
      </c>
      <c r="C2843">
        <v>1E-3</v>
      </c>
    </row>
    <row r="2844" spans="1:3" x14ac:dyDescent="0.25">
      <c r="A2844">
        <v>2843</v>
      </c>
      <c r="B2844" t="s">
        <v>3818</v>
      </c>
      <c r="C2844">
        <v>1E-3</v>
      </c>
    </row>
    <row r="2845" spans="1:3" x14ac:dyDescent="0.25">
      <c r="A2845">
        <v>2844</v>
      </c>
      <c r="B2845" t="s">
        <v>3819</v>
      </c>
      <c r="C2845">
        <v>1E-3</v>
      </c>
    </row>
    <row r="2846" spans="1:3" x14ac:dyDescent="0.25">
      <c r="A2846">
        <v>2845</v>
      </c>
      <c r="B2846" t="s">
        <v>3820</v>
      </c>
      <c r="C2846">
        <v>1E-3</v>
      </c>
    </row>
    <row r="2847" spans="1:3" x14ac:dyDescent="0.25">
      <c r="A2847">
        <v>2846</v>
      </c>
      <c r="B2847" t="s">
        <v>3821</v>
      </c>
      <c r="C2847">
        <v>1E-3</v>
      </c>
    </row>
    <row r="2848" spans="1:3" x14ac:dyDescent="0.25">
      <c r="A2848">
        <v>2847</v>
      </c>
      <c r="B2848" t="s">
        <v>3822</v>
      </c>
      <c r="C2848">
        <v>1E-3</v>
      </c>
    </row>
    <row r="2849" spans="1:3" x14ac:dyDescent="0.25">
      <c r="A2849">
        <v>2848</v>
      </c>
      <c r="B2849" t="s">
        <v>3823</v>
      </c>
      <c r="C2849">
        <v>1E-3</v>
      </c>
    </row>
    <row r="2850" spans="1:3" x14ac:dyDescent="0.25">
      <c r="A2850">
        <v>2849</v>
      </c>
      <c r="B2850" t="s">
        <v>3824</v>
      </c>
      <c r="C2850">
        <v>1E-3</v>
      </c>
    </row>
    <row r="2851" spans="1:3" x14ac:dyDescent="0.25">
      <c r="A2851">
        <v>2850</v>
      </c>
      <c r="B2851" t="s">
        <v>3825</v>
      </c>
      <c r="C2851">
        <v>1E-3</v>
      </c>
    </row>
    <row r="2852" spans="1:3" x14ac:dyDescent="0.25">
      <c r="A2852">
        <v>2851</v>
      </c>
      <c r="B2852" t="s">
        <v>3826</v>
      </c>
      <c r="C2852">
        <v>1E-3</v>
      </c>
    </row>
    <row r="2853" spans="1:3" x14ac:dyDescent="0.25">
      <c r="A2853">
        <v>2852</v>
      </c>
      <c r="B2853" t="s">
        <v>3827</v>
      </c>
      <c r="C2853">
        <v>1E-3</v>
      </c>
    </row>
    <row r="2854" spans="1:3" x14ac:dyDescent="0.25">
      <c r="A2854">
        <v>2853</v>
      </c>
      <c r="B2854" t="s">
        <v>3828</v>
      </c>
      <c r="C2854">
        <v>1E-3</v>
      </c>
    </row>
    <row r="2855" spans="1:3" x14ac:dyDescent="0.25">
      <c r="A2855">
        <v>2854</v>
      </c>
      <c r="B2855" t="s">
        <v>3829</v>
      </c>
      <c r="C2855">
        <v>1E-3</v>
      </c>
    </row>
    <row r="2856" spans="1:3" x14ac:dyDescent="0.25">
      <c r="A2856">
        <v>2855</v>
      </c>
      <c r="B2856" t="s">
        <v>3830</v>
      </c>
      <c r="C2856">
        <v>1E-3</v>
      </c>
    </row>
    <row r="2857" spans="1:3" x14ac:dyDescent="0.25">
      <c r="A2857">
        <v>2856</v>
      </c>
      <c r="B2857" t="s">
        <v>3831</v>
      </c>
      <c r="C2857">
        <v>1E-3</v>
      </c>
    </row>
    <row r="2858" spans="1:3" x14ac:dyDescent="0.25">
      <c r="A2858">
        <v>2857</v>
      </c>
      <c r="B2858" t="s">
        <v>3832</v>
      </c>
      <c r="C2858">
        <v>1E-3</v>
      </c>
    </row>
    <row r="2859" spans="1:3" x14ac:dyDescent="0.25">
      <c r="A2859">
        <v>2858</v>
      </c>
      <c r="B2859" t="s">
        <v>3833</v>
      </c>
      <c r="C2859">
        <v>1E-3</v>
      </c>
    </row>
    <row r="2860" spans="1:3" x14ac:dyDescent="0.25">
      <c r="A2860">
        <v>2859</v>
      </c>
      <c r="B2860" t="s">
        <v>3834</v>
      </c>
      <c r="C2860">
        <v>1E-3</v>
      </c>
    </row>
    <row r="2861" spans="1:3" x14ac:dyDescent="0.25">
      <c r="A2861">
        <v>2860</v>
      </c>
      <c r="B2861" t="s">
        <v>3835</v>
      </c>
      <c r="C2861">
        <v>1E-3</v>
      </c>
    </row>
    <row r="2862" spans="1:3" x14ac:dyDescent="0.25">
      <c r="A2862">
        <v>2861</v>
      </c>
      <c r="B2862" t="s">
        <v>3836</v>
      </c>
      <c r="C2862">
        <v>1E-3</v>
      </c>
    </row>
    <row r="2863" spans="1:3" x14ac:dyDescent="0.25">
      <c r="A2863">
        <v>2862</v>
      </c>
      <c r="B2863" t="s">
        <v>3837</v>
      </c>
      <c r="C2863">
        <v>1E-3</v>
      </c>
    </row>
    <row r="2864" spans="1:3" x14ac:dyDescent="0.25">
      <c r="A2864">
        <v>2863</v>
      </c>
      <c r="B2864" t="s">
        <v>3838</v>
      </c>
      <c r="C2864">
        <v>1E-3</v>
      </c>
    </row>
    <row r="2865" spans="1:3" x14ac:dyDescent="0.25">
      <c r="A2865">
        <v>2864</v>
      </c>
      <c r="B2865" t="s">
        <v>3839</v>
      </c>
      <c r="C2865">
        <v>1E-3</v>
      </c>
    </row>
    <row r="2866" spans="1:3" x14ac:dyDescent="0.25">
      <c r="A2866">
        <v>2865</v>
      </c>
      <c r="B2866" t="s">
        <v>3840</v>
      </c>
      <c r="C2866">
        <v>1E-3</v>
      </c>
    </row>
    <row r="2867" spans="1:3" x14ac:dyDescent="0.25">
      <c r="A2867">
        <v>2866</v>
      </c>
      <c r="B2867" t="s">
        <v>3841</v>
      </c>
      <c r="C2867">
        <v>1E-3</v>
      </c>
    </row>
    <row r="2868" spans="1:3" x14ac:dyDescent="0.25">
      <c r="A2868">
        <v>2867</v>
      </c>
      <c r="B2868" t="s">
        <v>3842</v>
      </c>
      <c r="C2868">
        <v>1E-3</v>
      </c>
    </row>
    <row r="2869" spans="1:3" x14ac:dyDescent="0.25">
      <c r="A2869">
        <v>2868</v>
      </c>
      <c r="B2869" t="s">
        <v>3843</v>
      </c>
      <c r="C2869">
        <v>1E-3</v>
      </c>
    </row>
    <row r="2870" spans="1:3" x14ac:dyDescent="0.25">
      <c r="A2870">
        <v>2869</v>
      </c>
      <c r="B2870" t="s">
        <v>3844</v>
      </c>
      <c r="C2870">
        <v>1E-3</v>
      </c>
    </row>
    <row r="2871" spans="1:3" x14ac:dyDescent="0.25">
      <c r="A2871">
        <v>2870</v>
      </c>
      <c r="B2871" t="s">
        <v>3845</v>
      </c>
      <c r="C2871">
        <v>1E-3</v>
      </c>
    </row>
    <row r="2872" spans="1:3" x14ac:dyDescent="0.25">
      <c r="A2872">
        <v>2871</v>
      </c>
      <c r="B2872" t="s">
        <v>3846</v>
      </c>
      <c r="C2872">
        <v>1E-3</v>
      </c>
    </row>
    <row r="2873" spans="1:3" x14ac:dyDescent="0.25">
      <c r="A2873">
        <v>2872</v>
      </c>
      <c r="B2873" t="s">
        <v>3847</v>
      </c>
      <c r="C2873">
        <v>1E-3</v>
      </c>
    </row>
    <row r="2874" spans="1:3" x14ac:dyDescent="0.25">
      <c r="A2874">
        <v>2873</v>
      </c>
      <c r="B2874" t="s">
        <v>3848</v>
      </c>
      <c r="C2874">
        <v>1E-3</v>
      </c>
    </row>
    <row r="2875" spans="1:3" x14ac:dyDescent="0.25">
      <c r="A2875">
        <v>2874</v>
      </c>
      <c r="B2875" t="s">
        <v>3849</v>
      </c>
      <c r="C2875">
        <v>1E-3</v>
      </c>
    </row>
    <row r="2876" spans="1:3" x14ac:dyDescent="0.25">
      <c r="A2876">
        <v>2875</v>
      </c>
      <c r="B2876" t="s">
        <v>3850</v>
      </c>
      <c r="C2876">
        <v>1E-3</v>
      </c>
    </row>
    <row r="2877" spans="1:3" x14ac:dyDescent="0.25">
      <c r="B2877" t="s">
        <v>3851</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94</v>
      </c>
      <c r="B1" s="47" t="s">
        <v>96</v>
      </c>
      <c r="C1" s="35" t="s">
        <v>95</v>
      </c>
    </row>
    <row r="2" spans="1:8" x14ac:dyDescent="0.25">
      <c r="A2" s="26"/>
      <c r="B2" t="s">
        <v>111</v>
      </c>
      <c r="C2" s="33" t="s">
        <v>104</v>
      </c>
    </row>
    <row r="3" spans="1:8" x14ac:dyDescent="0.25">
      <c r="A3" s="45"/>
      <c r="B3" t="s">
        <v>112</v>
      </c>
      <c r="C3" s="33" t="s">
        <v>105</v>
      </c>
    </row>
    <row r="4" spans="1:8" x14ac:dyDescent="0.25">
      <c r="A4" s="19"/>
      <c r="B4" t="s">
        <v>97</v>
      </c>
      <c r="C4" s="33" t="s">
        <v>106</v>
      </c>
    </row>
    <row r="5" spans="1:8" x14ac:dyDescent="0.25">
      <c r="A5" s="21"/>
      <c r="B5" t="s">
        <v>116</v>
      </c>
      <c r="C5" s="33" t="s">
        <v>107</v>
      </c>
      <c r="H5" s="74"/>
    </row>
    <row r="6" spans="1:8" x14ac:dyDescent="0.25">
      <c r="A6" s="23"/>
      <c r="B6" t="s">
        <v>113</v>
      </c>
      <c r="C6" s="33" t="s">
        <v>108</v>
      </c>
    </row>
    <row r="7" spans="1:8" x14ac:dyDescent="0.25">
      <c r="A7" s="25"/>
      <c r="B7" t="s">
        <v>115</v>
      </c>
      <c r="C7" s="33" t="s">
        <v>109</v>
      </c>
      <c r="H7" s="74"/>
    </row>
    <row r="8" spans="1:8" x14ac:dyDescent="0.25">
      <c r="A8" s="44"/>
      <c r="B8" t="s">
        <v>114</v>
      </c>
      <c r="C8" s="33" t="s">
        <v>110</v>
      </c>
    </row>
    <row r="21" spans="8:8" x14ac:dyDescent="0.25">
      <c r="H21" s="7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3:CS1082"/>
  <sheetViews>
    <sheetView topLeftCell="A1063" zoomScaleNormal="100" workbookViewId="0">
      <selection activeCell="Q1082" sqref="O1071:Q1082"/>
    </sheetView>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3" max="13" width="11" bestFit="1" customWidth="1"/>
  </cols>
  <sheetData>
    <row r="3" spans="1:18" x14ac:dyDescent="0.25">
      <c r="A3" s="72" t="s">
        <v>122</v>
      </c>
    </row>
    <row r="5" spans="1:18" x14ac:dyDescent="0.25">
      <c r="B5" t="s">
        <v>162</v>
      </c>
      <c r="D5" t="s">
        <v>165</v>
      </c>
      <c r="K5" t="s">
        <v>163</v>
      </c>
      <c r="P5" t="s">
        <v>164</v>
      </c>
    </row>
    <row r="7" spans="1:18" x14ac:dyDescent="0.25">
      <c r="C7" t="s">
        <v>145</v>
      </c>
      <c r="D7" t="s">
        <v>143</v>
      </c>
      <c r="E7" t="s">
        <v>158</v>
      </c>
      <c r="F7" t="s">
        <v>159</v>
      </c>
      <c r="G7" t="s">
        <v>142</v>
      </c>
      <c r="H7" s="70" t="s">
        <v>147</v>
      </c>
      <c r="K7" t="s">
        <v>148</v>
      </c>
      <c r="L7" t="s">
        <v>149</v>
      </c>
      <c r="M7" t="s">
        <v>150</v>
      </c>
      <c r="N7" t="s">
        <v>147</v>
      </c>
      <c r="P7" t="s">
        <v>148</v>
      </c>
      <c r="Q7" t="s">
        <v>147</v>
      </c>
      <c r="R7" t="s">
        <v>149</v>
      </c>
    </row>
    <row r="8" spans="1:18" x14ac:dyDescent="0.25">
      <c r="B8" t="s">
        <v>153</v>
      </c>
      <c r="C8">
        <v>3</v>
      </c>
      <c r="D8" t="s">
        <v>144</v>
      </c>
      <c r="E8">
        <v>2004</v>
      </c>
      <c r="F8" t="s">
        <v>160</v>
      </c>
      <c r="G8">
        <v>0.33400000000000002</v>
      </c>
      <c r="H8">
        <v>5.8000000000000003E-2</v>
      </c>
      <c r="K8" s="68">
        <f>(1+G8)^(1/C8)-1</f>
        <v>0.10082582613601465</v>
      </c>
      <c r="L8">
        <f t="shared" ref="L8:L55" si="0">G8/H8</f>
        <v>5.7586206896551726</v>
      </c>
      <c r="M8">
        <f t="shared" ref="M8:M55" si="1">K8*100</f>
        <v>10.082582613601465</v>
      </c>
      <c r="N8">
        <f t="shared" ref="N8:N55" si="2">M8/L8</f>
        <v>1.7508676394876794</v>
      </c>
      <c r="P8" s="71">
        <f t="shared" ref="P8:P55" si="3">M8</f>
        <v>10.082582613601465</v>
      </c>
      <c r="Q8" s="71">
        <f t="shared" ref="Q8:Q55" si="4">IF(N8&gt;0,N8,-N8)</f>
        <v>1.7508676394876794</v>
      </c>
      <c r="R8" s="71">
        <f t="shared" ref="R8:R55" si="5">P8/Q8</f>
        <v>5.7586206896551726</v>
      </c>
    </row>
    <row r="9" spans="1:18" x14ac:dyDescent="0.25">
      <c r="B9" t="s">
        <v>154</v>
      </c>
      <c r="C9">
        <v>5</v>
      </c>
      <c r="D9" t="s">
        <v>144</v>
      </c>
      <c r="E9">
        <v>2004</v>
      </c>
      <c r="F9" t="s">
        <v>160</v>
      </c>
      <c r="G9">
        <v>0.56899999999999995</v>
      </c>
      <c r="H9">
        <v>2.1000000000000001E-2</v>
      </c>
      <c r="K9" s="68">
        <f>(1+G9)^(1/C9)-1</f>
        <v>9.4270241253097353E-2</v>
      </c>
      <c r="L9">
        <f t="shared" si="0"/>
        <v>27.095238095238091</v>
      </c>
      <c r="M9">
        <f t="shared" si="1"/>
        <v>9.4270241253097353</v>
      </c>
      <c r="N9">
        <f t="shared" si="2"/>
        <v>0.34792180427329433</v>
      </c>
      <c r="P9" s="71">
        <f t="shared" si="3"/>
        <v>9.4270241253097353</v>
      </c>
      <c r="Q9" s="71">
        <f t="shared" si="4"/>
        <v>0.34792180427329433</v>
      </c>
      <c r="R9" s="71">
        <f t="shared" si="5"/>
        <v>27.095238095238091</v>
      </c>
    </row>
    <row r="10" spans="1:18" x14ac:dyDescent="0.25">
      <c r="B10" t="s">
        <v>155</v>
      </c>
      <c r="C10" s="69" t="s">
        <v>157</v>
      </c>
      <c r="D10" t="s">
        <v>144</v>
      </c>
      <c r="E10">
        <v>2004</v>
      </c>
      <c r="F10" t="s">
        <v>160</v>
      </c>
      <c r="G10">
        <v>1.0569999999999999</v>
      </c>
      <c r="H10">
        <v>8.7999999999999995E-2</v>
      </c>
      <c r="K10" s="69">
        <f>(1+G10-G9)^(1/C10)-1</f>
        <v>0.21983605455815258</v>
      </c>
      <c r="L10">
        <f t="shared" si="0"/>
        <v>12.011363636363637</v>
      </c>
      <c r="M10">
        <f t="shared" si="1"/>
        <v>21.983605455815258</v>
      </c>
      <c r="N10">
        <f t="shared" si="2"/>
        <v>1.8302339452334369</v>
      </c>
      <c r="P10" s="71">
        <f t="shared" si="3"/>
        <v>21.983605455815258</v>
      </c>
      <c r="Q10" s="71">
        <f t="shared" si="4"/>
        <v>1.8302339452334369</v>
      </c>
      <c r="R10" s="71">
        <f t="shared" si="5"/>
        <v>12.011363636363637</v>
      </c>
    </row>
    <row r="11" spans="1:18" x14ac:dyDescent="0.25">
      <c r="B11" t="s">
        <v>156</v>
      </c>
      <c r="C11" s="69" t="s">
        <v>157</v>
      </c>
      <c r="D11" t="s">
        <v>144</v>
      </c>
      <c r="E11">
        <v>2004</v>
      </c>
      <c r="F11" t="s">
        <v>160</v>
      </c>
      <c r="G11">
        <v>1.252</v>
      </c>
      <c r="H11">
        <v>0.28199999999999997</v>
      </c>
      <c r="K11" s="68">
        <f>(1+G11-G10)^(1/C11)-1</f>
        <v>9.316055545377222E-2</v>
      </c>
      <c r="L11">
        <f t="shared" si="0"/>
        <v>4.4397163120567384</v>
      </c>
      <c r="M11">
        <f t="shared" si="1"/>
        <v>9.3160555453772211</v>
      </c>
      <c r="N11">
        <f t="shared" si="2"/>
        <v>2.0983447793900765</v>
      </c>
      <c r="P11" s="71">
        <f t="shared" si="3"/>
        <v>9.3160555453772211</v>
      </c>
      <c r="Q11" s="71">
        <f t="shared" si="4"/>
        <v>2.0983447793900765</v>
      </c>
      <c r="R11" s="71">
        <f t="shared" si="5"/>
        <v>4.4397163120567384</v>
      </c>
    </row>
    <row r="12" spans="1:18" x14ac:dyDescent="0.25">
      <c r="B12" t="s">
        <v>153</v>
      </c>
      <c r="C12">
        <v>3</v>
      </c>
      <c r="D12" t="s">
        <v>144</v>
      </c>
      <c r="E12">
        <v>2006</v>
      </c>
      <c r="F12" t="s">
        <v>160</v>
      </c>
      <c r="G12">
        <v>0.33300000000000002</v>
      </c>
      <c r="H12">
        <v>4.2000000000000003E-2</v>
      </c>
      <c r="K12" s="68">
        <f>(1+G12)^(1/C12)-1</f>
        <v>0.10055068845243875</v>
      </c>
      <c r="L12">
        <f t="shared" si="0"/>
        <v>7.9285714285714288</v>
      </c>
      <c r="M12">
        <f t="shared" si="1"/>
        <v>10.055068845243875</v>
      </c>
      <c r="N12">
        <f t="shared" si="2"/>
        <v>1.2682068813821104</v>
      </c>
      <c r="P12" s="71">
        <f t="shared" si="3"/>
        <v>10.055068845243875</v>
      </c>
      <c r="Q12" s="71">
        <f t="shared" si="4"/>
        <v>1.2682068813821104</v>
      </c>
      <c r="R12" s="71">
        <f t="shared" si="5"/>
        <v>7.9285714285714288</v>
      </c>
    </row>
    <row r="13" spans="1:18" x14ac:dyDescent="0.25">
      <c r="B13" t="s">
        <v>154</v>
      </c>
      <c r="C13">
        <v>5</v>
      </c>
      <c r="D13" t="s">
        <v>144</v>
      </c>
      <c r="E13">
        <v>2006</v>
      </c>
      <c r="F13" t="s">
        <v>160</v>
      </c>
      <c r="G13">
        <v>0.56000000000000005</v>
      </c>
      <c r="H13">
        <v>1.4E-2</v>
      </c>
      <c r="K13" s="68">
        <f>(1+G13)^(1/C13)-1</f>
        <v>9.3011973943858628E-2</v>
      </c>
      <c r="L13">
        <f t="shared" si="0"/>
        <v>40</v>
      </c>
      <c r="M13">
        <f t="shared" si="1"/>
        <v>9.3011973943858628</v>
      </c>
      <c r="N13">
        <f t="shared" si="2"/>
        <v>0.23252993485964657</v>
      </c>
      <c r="P13" s="71">
        <f t="shared" si="3"/>
        <v>9.3011973943858628</v>
      </c>
      <c r="Q13" s="71">
        <f t="shared" si="4"/>
        <v>0.23252993485964657</v>
      </c>
      <c r="R13" s="71">
        <f t="shared" si="5"/>
        <v>40</v>
      </c>
    </row>
    <row r="14" spans="1:18" x14ac:dyDescent="0.25">
      <c r="B14" t="s">
        <v>155</v>
      </c>
      <c r="C14" s="69" t="s">
        <v>157</v>
      </c>
      <c r="D14" t="s">
        <v>144</v>
      </c>
      <c r="E14">
        <v>2006</v>
      </c>
      <c r="F14" t="s">
        <v>160</v>
      </c>
      <c r="G14">
        <v>0.90600000000000003</v>
      </c>
      <c r="H14">
        <v>4.5999999999999999E-2</v>
      </c>
      <c r="K14" s="69">
        <f>(1+G14-G13)^(1/C14)-1</f>
        <v>0.16017240098185415</v>
      </c>
      <c r="L14">
        <f t="shared" si="0"/>
        <v>19.695652173913043</v>
      </c>
      <c r="M14">
        <f t="shared" si="1"/>
        <v>16.017240098185415</v>
      </c>
      <c r="N14">
        <f t="shared" si="2"/>
        <v>0.81323735597850888</v>
      </c>
      <c r="P14" s="71">
        <f t="shared" si="3"/>
        <v>16.017240098185415</v>
      </c>
      <c r="Q14" s="71">
        <f t="shared" si="4"/>
        <v>0.81323735597850888</v>
      </c>
      <c r="R14" s="71">
        <f t="shared" si="5"/>
        <v>19.695652173913043</v>
      </c>
    </row>
    <row r="15" spans="1:18" x14ac:dyDescent="0.25">
      <c r="B15" t="s">
        <v>156</v>
      </c>
      <c r="C15" s="69" t="s">
        <v>157</v>
      </c>
      <c r="D15" t="s">
        <v>144</v>
      </c>
      <c r="E15">
        <v>2006</v>
      </c>
      <c r="F15" t="s">
        <v>160</v>
      </c>
      <c r="G15">
        <v>1.002</v>
      </c>
      <c r="H15">
        <v>8.5999999999999993E-2</v>
      </c>
      <c r="K15" s="68">
        <f>(1+G15-G14)^(1/C15)-1</f>
        <v>4.690018626419179E-2</v>
      </c>
      <c r="L15">
        <f t="shared" si="0"/>
        <v>11.651162790697676</v>
      </c>
      <c r="M15">
        <f t="shared" si="1"/>
        <v>4.690018626419179</v>
      </c>
      <c r="N15">
        <f t="shared" si="2"/>
        <v>0.40253652881442054</v>
      </c>
      <c r="P15" s="71">
        <f t="shared" si="3"/>
        <v>4.690018626419179</v>
      </c>
      <c r="Q15" s="71">
        <f t="shared" si="4"/>
        <v>0.40253652881442054</v>
      </c>
      <c r="R15" s="71">
        <f t="shared" si="5"/>
        <v>11.651162790697676</v>
      </c>
    </row>
    <row r="16" spans="1:18" x14ac:dyDescent="0.25">
      <c r="B16" t="s">
        <v>153</v>
      </c>
      <c r="C16">
        <v>3</v>
      </c>
      <c r="D16" t="s">
        <v>144</v>
      </c>
      <c r="E16">
        <v>2008</v>
      </c>
      <c r="F16" t="s">
        <v>160</v>
      </c>
      <c r="G16">
        <v>0.19400000000000001</v>
      </c>
      <c r="H16">
        <v>3.2000000000000001E-2</v>
      </c>
      <c r="K16" s="68">
        <f>(1+G16)^(1/C16)-1</f>
        <v>6.0884511510989503E-2</v>
      </c>
      <c r="L16">
        <f t="shared" si="0"/>
        <v>6.0625</v>
      </c>
      <c r="M16">
        <f t="shared" si="1"/>
        <v>6.0884511510989503</v>
      </c>
      <c r="N16">
        <f t="shared" si="2"/>
        <v>1.0042806022431259</v>
      </c>
      <c r="P16" s="71">
        <f t="shared" si="3"/>
        <v>6.0884511510989503</v>
      </c>
      <c r="Q16" s="71">
        <f t="shared" si="4"/>
        <v>1.0042806022431259</v>
      </c>
      <c r="R16" s="71">
        <f t="shared" si="5"/>
        <v>6.0625</v>
      </c>
    </row>
    <row r="17" spans="2:18" x14ac:dyDescent="0.25">
      <c r="B17" t="s">
        <v>154</v>
      </c>
      <c r="C17">
        <v>5</v>
      </c>
      <c r="D17" t="s">
        <v>144</v>
      </c>
      <c r="E17">
        <v>2008</v>
      </c>
      <c r="F17" t="s">
        <v>160</v>
      </c>
      <c r="G17">
        <v>0.52800000000000002</v>
      </c>
      <c r="H17">
        <v>0.01</v>
      </c>
      <c r="K17" s="68">
        <f>(1+G17)^(1/C17)-1</f>
        <v>8.8490569773641781E-2</v>
      </c>
      <c r="L17">
        <f t="shared" si="0"/>
        <v>52.800000000000004</v>
      </c>
      <c r="M17">
        <f t="shared" si="1"/>
        <v>8.8490569773641781</v>
      </c>
      <c r="N17">
        <f t="shared" si="2"/>
        <v>0.16759577608644274</v>
      </c>
      <c r="P17" s="71">
        <f t="shared" si="3"/>
        <v>8.8490569773641781</v>
      </c>
      <c r="Q17" s="71">
        <f t="shared" si="4"/>
        <v>0.16759577608644274</v>
      </c>
      <c r="R17" s="71">
        <f t="shared" si="5"/>
        <v>52.800000000000004</v>
      </c>
    </row>
    <row r="18" spans="2:18" x14ac:dyDescent="0.25">
      <c r="B18" t="s">
        <v>155</v>
      </c>
      <c r="C18" s="69" t="s">
        <v>157</v>
      </c>
      <c r="D18" t="s">
        <v>144</v>
      </c>
      <c r="E18">
        <v>2008</v>
      </c>
      <c r="F18" t="s">
        <v>160</v>
      </c>
      <c r="G18">
        <v>0.86799999999999999</v>
      </c>
      <c r="H18">
        <v>3.1E-2</v>
      </c>
      <c r="K18" s="69">
        <f>(1+G18-G17)^(1/C18)-1</f>
        <v>0.15758369027902241</v>
      </c>
      <c r="L18">
        <f t="shared" si="0"/>
        <v>28</v>
      </c>
      <c r="M18">
        <f t="shared" si="1"/>
        <v>15.758369027902241</v>
      </c>
      <c r="N18">
        <f t="shared" si="2"/>
        <v>0.56279889385365145</v>
      </c>
      <c r="P18" s="71">
        <f t="shared" si="3"/>
        <v>15.758369027902241</v>
      </c>
      <c r="Q18" s="71">
        <f t="shared" si="4"/>
        <v>0.56279889385365145</v>
      </c>
      <c r="R18" s="71">
        <f t="shared" si="5"/>
        <v>28</v>
      </c>
    </row>
    <row r="19" spans="2:18" x14ac:dyDescent="0.25">
      <c r="B19" t="s">
        <v>156</v>
      </c>
      <c r="C19" s="69" t="s">
        <v>157</v>
      </c>
      <c r="D19" t="s">
        <v>144</v>
      </c>
      <c r="E19">
        <v>2008</v>
      </c>
      <c r="F19" t="s">
        <v>160</v>
      </c>
      <c r="G19">
        <v>0.96099999999999997</v>
      </c>
      <c r="H19">
        <v>4.3999999999999997E-2</v>
      </c>
      <c r="K19" s="68">
        <f>(1+G19-G18)^(1/C19)-1</f>
        <v>4.5466403094810204E-2</v>
      </c>
      <c r="L19">
        <f t="shared" si="0"/>
        <v>21.84090909090909</v>
      </c>
      <c r="M19">
        <f t="shared" si="1"/>
        <v>4.5466403094810204</v>
      </c>
      <c r="N19">
        <f t="shared" si="2"/>
        <v>0.20817083623014038</v>
      </c>
      <c r="P19" s="71">
        <f t="shared" si="3"/>
        <v>4.5466403094810204</v>
      </c>
      <c r="Q19" s="71">
        <f t="shared" si="4"/>
        <v>0.20817083623014038</v>
      </c>
      <c r="R19" s="71">
        <f t="shared" si="5"/>
        <v>21.84090909090909</v>
      </c>
    </row>
    <row r="20" spans="2:18" x14ac:dyDescent="0.25">
      <c r="B20" t="s">
        <v>153</v>
      </c>
      <c r="C20">
        <v>3</v>
      </c>
      <c r="D20" t="s">
        <v>146</v>
      </c>
      <c r="E20">
        <v>2004</v>
      </c>
      <c r="F20" t="s">
        <v>160</v>
      </c>
      <c r="G20">
        <v>0.157</v>
      </c>
      <c r="H20">
        <v>5.6000000000000001E-2</v>
      </c>
      <c r="K20" s="68">
        <f>(1+G20)^(1/C20)-1</f>
        <v>4.9811001507905184E-2</v>
      </c>
      <c r="L20">
        <f t="shared" si="0"/>
        <v>2.8035714285714284</v>
      </c>
      <c r="M20">
        <f t="shared" si="1"/>
        <v>4.9811001507905184</v>
      </c>
      <c r="N20">
        <f t="shared" si="2"/>
        <v>1.7766981429571278</v>
      </c>
      <c r="P20" s="71">
        <f t="shared" si="3"/>
        <v>4.9811001507905184</v>
      </c>
      <c r="Q20" s="71">
        <f t="shared" si="4"/>
        <v>1.7766981429571278</v>
      </c>
      <c r="R20" s="71">
        <f t="shared" si="5"/>
        <v>2.8035714285714284</v>
      </c>
    </row>
    <row r="21" spans="2:18" x14ac:dyDescent="0.25">
      <c r="B21" t="s">
        <v>154</v>
      </c>
      <c r="C21">
        <v>5</v>
      </c>
      <c r="D21" t="s">
        <v>146</v>
      </c>
      <c r="E21">
        <v>2004</v>
      </c>
      <c r="F21" t="s">
        <v>160</v>
      </c>
      <c r="G21">
        <v>0.49199999999999999</v>
      </c>
      <c r="H21">
        <v>0.02</v>
      </c>
      <c r="K21" s="68">
        <f>(1+G21)^(1/C21)-1</f>
        <v>8.3312525606173082E-2</v>
      </c>
      <c r="L21">
        <f t="shared" si="0"/>
        <v>24.599999999999998</v>
      </c>
      <c r="M21">
        <f t="shared" si="1"/>
        <v>8.3312525606173082</v>
      </c>
      <c r="N21">
        <f t="shared" si="2"/>
        <v>0.3386688032771264</v>
      </c>
      <c r="P21" s="71">
        <f t="shared" si="3"/>
        <v>8.3312525606173082</v>
      </c>
      <c r="Q21" s="71">
        <f t="shared" si="4"/>
        <v>0.3386688032771264</v>
      </c>
      <c r="R21" s="71">
        <f t="shared" si="5"/>
        <v>24.599999999999998</v>
      </c>
    </row>
    <row r="22" spans="2:18" x14ac:dyDescent="0.25">
      <c r="B22" t="s">
        <v>155</v>
      </c>
      <c r="C22" s="69" t="s">
        <v>157</v>
      </c>
      <c r="D22" t="s">
        <v>146</v>
      </c>
      <c r="E22">
        <v>2004</v>
      </c>
      <c r="F22" t="s">
        <v>160</v>
      </c>
      <c r="G22">
        <v>1.0049999999999999</v>
      </c>
      <c r="H22">
        <v>9.6000000000000002E-2</v>
      </c>
      <c r="K22" s="69">
        <f>(1+G22-G21)^(1/C22)-1</f>
        <v>0.23004064973479643</v>
      </c>
      <c r="L22">
        <f t="shared" si="0"/>
        <v>10.468749999999998</v>
      </c>
      <c r="M22">
        <f t="shared" si="1"/>
        <v>23.004064973479643</v>
      </c>
      <c r="N22">
        <f t="shared" si="2"/>
        <v>2.1974032213473094</v>
      </c>
      <c r="P22" s="71">
        <f t="shared" si="3"/>
        <v>23.004064973479643</v>
      </c>
      <c r="Q22" s="71">
        <f t="shared" si="4"/>
        <v>2.1974032213473094</v>
      </c>
      <c r="R22" s="71">
        <f t="shared" si="5"/>
        <v>10.46875</v>
      </c>
    </row>
    <row r="23" spans="2:18" x14ac:dyDescent="0.25">
      <c r="B23" t="s">
        <v>156</v>
      </c>
      <c r="C23" s="69" t="s">
        <v>157</v>
      </c>
      <c r="D23" t="s">
        <v>146</v>
      </c>
      <c r="E23">
        <v>2004</v>
      </c>
      <c r="F23" t="s">
        <v>160</v>
      </c>
      <c r="G23">
        <v>0.95</v>
      </c>
      <c r="H23">
        <v>0.69899999999999995</v>
      </c>
      <c r="K23" s="68">
        <f>(1+G23-G22)^(1/C23)-1</f>
        <v>-2.7888895238820988E-2</v>
      </c>
      <c r="L23">
        <f t="shared" si="0"/>
        <v>1.3590844062947067</v>
      </c>
      <c r="M23">
        <f t="shared" si="1"/>
        <v>-2.7888895238820988</v>
      </c>
      <c r="N23">
        <f t="shared" si="2"/>
        <v>-2.052035554940618</v>
      </c>
      <c r="P23" s="71">
        <f t="shared" si="3"/>
        <v>-2.7888895238820988</v>
      </c>
      <c r="Q23" s="71">
        <f t="shared" si="4"/>
        <v>2.052035554940618</v>
      </c>
      <c r="R23" s="71">
        <f t="shared" si="5"/>
        <v>-1.3590844062947067</v>
      </c>
    </row>
    <row r="24" spans="2:18" x14ac:dyDescent="0.25">
      <c r="B24" t="s">
        <v>153</v>
      </c>
      <c r="C24">
        <v>3</v>
      </c>
      <c r="D24" t="s">
        <v>146</v>
      </c>
      <c r="E24">
        <v>2006</v>
      </c>
      <c r="F24" t="s">
        <v>160</v>
      </c>
      <c r="G24">
        <v>0.187</v>
      </c>
      <c r="H24">
        <v>4.2000000000000003E-2</v>
      </c>
      <c r="K24" s="68">
        <f>(1+G24)^(1/C24)-1</f>
        <v>5.8807249810217455E-2</v>
      </c>
      <c r="L24">
        <f t="shared" si="0"/>
        <v>4.4523809523809517</v>
      </c>
      <c r="M24">
        <f t="shared" si="1"/>
        <v>5.8807249810217455</v>
      </c>
      <c r="N24">
        <f t="shared" si="2"/>
        <v>1.3208045411920499</v>
      </c>
      <c r="P24" s="71">
        <f t="shared" si="3"/>
        <v>5.8807249810217455</v>
      </c>
      <c r="Q24" s="71">
        <f t="shared" si="4"/>
        <v>1.3208045411920499</v>
      </c>
      <c r="R24" s="71">
        <f t="shared" si="5"/>
        <v>4.4523809523809517</v>
      </c>
    </row>
    <row r="25" spans="2:18" x14ac:dyDescent="0.25">
      <c r="B25" t="s">
        <v>154</v>
      </c>
      <c r="C25">
        <v>5</v>
      </c>
      <c r="D25" t="s">
        <v>146</v>
      </c>
      <c r="E25">
        <v>2006</v>
      </c>
      <c r="F25" t="s">
        <v>160</v>
      </c>
      <c r="G25">
        <v>0.43099999999999999</v>
      </c>
      <c r="H25">
        <v>1.4999999999999999E-2</v>
      </c>
      <c r="K25" s="68">
        <f>(1+G25)^(1/C25)-1</f>
        <v>7.4305815657685015E-2</v>
      </c>
      <c r="L25">
        <f t="shared" si="0"/>
        <v>28.733333333333334</v>
      </c>
      <c r="M25">
        <f t="shared" si="1"/>
        <v>7.4305815657685015</v>
      </c>
      <c r="N25">
        <f t="shared" si="2"/>
        <v>0.25860492688289449</v>
      </c>
      <c r="P25" s="71">
        <f t="shared" si="3"/>
        <v>7.4305815657685015</v>
      </c>
      <c r="Q25" s="71">
        <f t="shared" si="4"/>
        <v>0.25860492688289449</v>
      </c>
      <c r="R25" s="71">
        <f t="shared" si="5"/>
        <v>28.733333333333331</v>
      </c>
    </row>
    <row r="26" spans="2:18" x14ac:dyDescent="0.25">
      <c r="B26" t="s">
        <v>155</v>
      </c>
      <c r="C26" s="69" t="s">
        <v>157</v>
      </c>
      <c r="D26" t="s">
        <v>146</v>
      </c>
      <c r="E26">
        <v>2006</v>
      </c>
      <c r="F26" t="s">
        <v>160</v>
      </c>
      <c r="G26">
        <v>0.68</v>
      </c>
      <c r="H26">
        <v>5.0999999999999997E-2</v>
      </c>
      <c r="K26" s="69">
        <f>(1+G26-G25)^(1/C26)-1</f>
        <v>0.11758668567588093</v>
      </c>
      <c r="L26">
        <f t="shared" si="0"/>
        <v>13.333333333333336</v>
      </c>
      <c r="M26">
        <f t="shared" si="1"/>
        <v>11.758668567588092</v>
      </c>
      <c r="N26">
        <f t="shared" si="2"/>
        <v>0.88190014256910676</v>
      </c>
      <c r="P26" s="71">
        <f t="shared" si="3"/>
        <v>11.758668567588092</v>
      </c>
      <c r="Q26" s="71">
        <f t="shared" si="4"/>
        <v>0.88190014256910676</v>
      </c>
      <c r="R26" s="71">
        <f t="shared" si="5"/>
        <v>13.333333333333336</v>
      </c>
    </row>
    <row r="27" spans="2:18" x14ac:dyDescent="0.25">
      <c r="B27" t="s">
        <v>156</v>
      </c>
      <c r="C27" s="69" t="s">
        <v>157</v>
      </c>
      <c r="D27" t="s">
        <v>146</v>
      </c>
      <c r="E27">
        <v>2006</v>
      </c>
      <c r="F27" t="s">
        <v>160</v>
      </c>
      <c r="G27">
        <v>0.94299999999999995</v>
      </c>
      <c r="H27">
        <v>0.14099999999999999</v>
      </c>
      <c r="K27" s="68">
        <f>(1+G27-G26)^(1/C27)-1</f>
        <v>0.12383272776690379</v>
      </c>
      <c r="L27">
        <f t="shared" si="0"/>
        <v>6.6879432624113475</v>
      </c>
      <c r="M27">
        <f t="shared" si="1"/>
        <v>12.383272776690379</v>
      </c>
      <c r="N27">
        <f t="shared" si="2"/>
        <v>1.8515816134818064</v>
      </c>
      <c r="P27" s="71">
        <f t="shared" si="3"/>
        <v>12.383272776690379</v>
      </c>
      <c r="Q27" s="71">
        <f t="shared" si="4"/>
        <v>1.8515816134818064</v>
      </c>
      <c r="R27" s="71">
        <f t="shared" si="5"/>
        <v>6.6879432624113475</v>
      </c>
    </row>
    <row r="28" spans="2:18" x14ac:dyDescent="0.25">
      <c r="B28" t="s">
        <v>153</v>
      </c>
      <c r="C28">
        <v>3</v>
      </c>
      <c r="D28" t="s">
        <v>146</v>
      </c>
      <c r="E28">
        <v>2008</v>
      </c>
      <c r="F28" t="s">
        <v>160</v>
      </c>
      <c r="G28">
        <v>0.13500000000000001</v>
      </c>
      <c r="H28">
        <v>3.3000000000000002E-2</v>
      </c>
      <c r="K28" s="68">
        <f>(1+G28)^(1/C28)-1</f>
        <v>4.3114431330610214E-2</v>
      </c>
      <c r="L28">
        <f t="shared" si="0"/>
        <v>4.0909090909090908</v>
      </c>
      <c r="M28">
        <f t="shared" si="1"/>
        <v>4.3114431330610214</v>
      </c>
      <c r="N28">
        <f t="shared" si="2"/>
        <v>1.0539083214149163</v>
      </c>
      <c r="P28" s="71">
        <f t="shared" si="3"/>
        <v>4.3114431330610214</v>
      </c>
      <c r="Q28" s="71">
        <f t="shared" si="4"/>
        <v>1.0539083214149163</v>
      </c>
      <c r="R28" s="71">
        <f t="shared" si="5"/>
        <v>4.0909090909090908</v>
      </c>
    </row>
    <row r="29" spans="2:18" x14ac:dyDescent="0.25">
      <c r="B29" t="s">
        <v>154</v>
      </c>
      <c r="C29">
        <v>5</v>
      </c>
      <c r="D29" t="s">
        <v>146</v>
      </c>
      <c r="E29">
        <v>2008</v>
      </c>
      <c r="F29" t="s">
        <v>160</v>
      </c>
      <c r="G29">
        <v>0.39200000000000002</v>
      </c>
      <c r="H29">
        <v>1.0999999999999999E-2</v>
      </c>
      <c r="K29" s="68">
        <f>(1+G29)^(1/C29)-1</f>
        <v>6.8385160164647019E-2</v>
      </c>
      <c r="L29">
        <f t="shared" si="0"/>
        <v>35.63636363636364</v>
      </c>
      <c r="M29">
        <f t="shared" si="1"/>
        <v>6.8385160164647019</v>
      </c>
      <c r="N29">
        <f t="shared" si="2"/>
        <v>0.19189713311508089</v>
      </c>
      <c r="P29" s="71">
        <f t="shared" si="3"/>
        <v>6.8385160164647019</v>
      </c>
      <c r="Q29" s="71">
        <f t="shared" si="4"/>
        <v>0.19189713311508089</v>
      </c>
      <c r="R29" s="71">
        <f t="shared" si="5"/>
        <v>35.63636363636364</v>
      </c>
    </row>
    <row r="30" spans="2:18" x14ac:dyDescent="0.25">
      <c r="B30" t="s">
        <v>155</v>
      </c>
      <c r="C30" s="69" t="s">
        <v>157</v>
      </c>
      <c r="D30" t="s">
        <v>146</v>
      </c>
      <c r="E30">
        <v>2008</v>
      </c>
      <c r="F30" t="s">
        <v>160</v>
      </c>
      <c r="G30">
        <v>0.63700000000000001</v>
      </c>
      <c r="H30">
        <v>3.2000000000000001E-2</v>
      </c>
      <c r="K30" s="69">
        <f>(1+G30-G29)^(1/C30)-1</f>
        <v>0.11579568022107001</v>
      </c>
      <c r="L30">
        <f t="shared" si="0"/>
        <v>19.90625</v>
      </c>
      <c r="M30">
        <f t="shared" si="1"/>
        <v>11.579568022107001</v>
      </c>
      <c r="N30">
        <f t="shared" si="2"/>
        <v>0.58170514396769868</v>
      </c>
      <c r="P30" s="71">
        <f t="shared" si="3"/>
        <v>11.579568022107001</v>
      </c>
      <c r="Q30" s="71">
        <f t="shared" si="4"/>
        <v>0.58170514396769868</v>
      </c>
      <c r="R30" s="71">
        <f t="shared" si="5"/>
        <v>19.906249999999996</v>
      </c>
    </row>
    <row r="31" spans="2:18" x14ac:dyDescent="0.25">
      <c r="B31" t="s">
        <v>156</v>
      </c>
      <c r="C31" s="69" t="s">
        <v>157</v>
      </c>
      <c r="D31" t="s">
        <v>146</v>
      </c>
      <c r="E31">
        <v>2008</v>
      </c>
      <c r="F31" t="s">
        <v>160</v>
      </c>
      <c r="G31">
        <v>0.71599999999999997</v>
      </c>
      <c r="H31">
        <v>6.8000000000000005E-2</v>
      </c>
      <c r="K31" s="68">
        <f>(1+G31-G30)^(1/C31)-1</f>
        <v>3.8749247893831162E-2</v>
      </c>
      <c r="L31">
        <f t="shared" si="0"/>
        <v>10.52941176470588</v>
      </c>
      <c r="M31">
        <f t="shared" si="1"/>
        <v>3.8749247893831162</v>
      </c>
      <c r="N31">
        <f t="shared" si="2"/>
        <v>0.36800961686878764</v>
      </c>
      <c r="P31" s="71">
        <f t="shared" si="3"/>
        <v>3.8749247893831162</v>
      </c>
      <c r="Q31" s="71">
        <f t="shared" si="4"/>
        <v>0.36800961686878764</v>
      </c>
      <c r="R31" s="71">
        <f t="shared" si="5"/>
        <v>10.52941176470588</v>
      </c>
    </row>
    <row r="32" spans="2:18" x14ac:dyDescent="0.25">
      <c r="B32" t="s">
        <v>153</v>
      </c>
      <c r="C32">
        <v>3</v>
      </c>
      <c r="D32" t="s">
        <v>144</v>
      </c>
      <c r="E32">
        <v>2004</v>
      </c>
      <c r="F32" t="s">
        <v>161</v>
      </c>
      <c r="G32">
        <v>0.35</v>
      </c>
      <c r="H32">
        <v>6.6000000000000003E-2</v>
      </c>
      <c r="K32" s="68">
        <f>(1+G32)^(1/C32)-1</f>
        <v>0.10520944959211609</v>
      </c>
      <c r="L32">
        <f t="shared" si="0"/>
        <v>5.3030303030303028</v>
      </c>
      <c r="M32">
        <f t="shared" si="1"/>
        <v>10.520944959211608</v>
      </c>
      <c r="N32">
        <f t="shared" si="2"/>
        <v>1.9839496208799032</v>
      </c>
      <c r="P32" s="71">
        <f t="shared" si="3"/>
        <v>10.520944959211608</v>
      </c>
      <c r="Q32" s="71">
        <f t="shared" si="4"/>
        <v>1.9839496208799032</v>
      </c>
      <c r="R32" s="71">
        <f t="shared" si="5"/>
        <v>5.3030303030303028</v>
      </c>
    </row>
    <row r="33" spans="2:18" x14ac:dyDescent="0.25">
      <c r="B33" t="s">
        <v>154</v>
      </c>
      <c r="C33">
        <v>5</v>
      </c>
      <c r="D33" t="s">
        <v>144</v>
      </c>
      <c r="E33">
        <v>2004</v>
      </c>
      <c r="F33" t="s">
        <v>161</v>
      </c>
      <c r="G33">
        <v>0.53</v>
      </c>
      <c r="H33">
        <v>2.4E-2</v>
      </c>
      <c r="K33" s="68">
        <f>(1+G33)^(1/C33)-1</f>
        <v>8.8775365880074064E-2</v>
      </c>
      <c r="L33">
        <f t="shared" si="0"/>
        <v>22.083333333333336</v>
      </c>
      <c r="M33">
        <f t="shared" si="1"/>
        <v>8.8775365880074055</v>
      </c>
      <c r="N33">
        <f t="shared" si="2"/>
        <v>0.40200165681542965</v>
      </c>
      <c r="P33" s="71">
        <f t="shared" si="3"/>
        <v>8.8775365880074055</v>
      </c>
      <c r="Q33" s="71">
        <f t="shared" si="4"/>
        <v>0.40200165681542965</v>
      </c>
      <c r="R33" s="71">
        <f t="shared" si="5"/>
        <v>22.083333333333336</v>
      </c>
    </row>
    <row r="34" spans="2:18" x14ac:dyDescent="0.25">
      <c r="B34" t="s">
        <v>155</v>
      </c>
      <c r="C34" s="69" t="s">
        <v>157</v>
      </c>
      <c r="D34" t="s">
        <v>144</v>
      </c>
      <c r="E34">
        <v>2004</v>
      </c>
      <c r="F34" t="s">
        <v>161</v>
      </c>
      <c r="G34">
        <v>0.97</v>
      </c>
      <c r="H34">
        <v>9.1999999999999998E-2</v>
      </c>
      <c r="K34" s="69">
        <f>(1+G34-G33)^(1/C34)-1</f>
        <v>0.19999999999999996</v>
      </c>
      <c r="L34">
        <f t="shared" si="0"/>
        <v>10.543478260869565</v>
      </c>
      <c r="M34">
        <f t="shared" si="1"/>
        <v>19.999999999999996</v>
      </c>
      <c r="N34">
        <f t="shared" si="2"/>
        <v>1.8969072164948451</v>
      </c>
      <c r="P34" s="71">
        <f t="shared" si="3"/>
        <v>19.999999999999996</v>
      </c>
      <c r="Q34" s="71">
        <f t="shared" si="4"/>
        <v>1.8969072164948451</v>
      </c>
      <c r="R34" s="71">
        <f t="shared" si="5"/>
        <v>10.543478260869565</v>
      </c>
    </row>
    <row r="35" spans="2:18" x14ac:dyDescent="0.25">
      <c r="B35" t="s">
        <v>156</v>
      </c>
      <c r="C35" s="69" t="s">
        <v>157</v>
      </c>
      <c r="D35" t="s">
        <v>144</v>
      </c>
      <c r="E35">
        <v>2004</v>
      </c>
      <c r="F35" t="s">
        <v>161</v>
      </c>
      <c r="G35">
        <v>1.1479999999999999</v>
      </c>
      <c r="H35">
        <v>0.28599999999999998</v>
      </c>
      <c r="K35" s="68">
        <f>(1+G35-G34)^(1/C35)-1</f>
        <v>8.5357084097210656E-2</v>
      </c>
      <c r="L35">
        <f t="shared" si="0"/>
        <v>4.0139860139860142</v>
      </c>
      <c r="M35">
        <f t="shared" si="1"/>
        <v>8.5357084097210656</v>
      </c>
      <c r="N35">
        <f t="shared" si="2"/>
        <v>2.1264918163590809</v>
      </c>
      <c r="P35" s="71">
        <f t="shared" si="3"/>
        <v>8.5357084097210656</v>
      </c>
      <c r="Q35" s="71">
        <f t="shared" si="4"/>
        <v>2.1264918163590809</v>
      </c>
      <c r="R35" s="71">
        <f t="shared" si="5"/>
        <v>4.0139860139860142</v>
      </c>
    </row>
    <row r="36" spans="2:18" x14ac:dyDescent="0.25">
      <c r="B36" t="s">
        <v>153</v>
      </c>
      <c r="C36">
        <v>3</v>
      </c>
      <c r="D36" t="s">
        <v>144</v>
      </c>
      <c r="E36">
        <v>2006</v>
      </c>
      <c r="F36" t="s">
        <v>161</v>
      </c>
      <c r="G36">
        <v>0.34200000000000003</v>
      </c>
      <c r="H36">
        <v>4.5999999999999999E-2</v>
      </c>
      <c r="K36" s="68">
        <f>(1+G36)^(1/C36)-1</f>
        <v>0.10302199320664296</v>
      </c>
      <c r="L36">
        <f t="shared" si="0"/>
        <v>7.4347826086956532</v>
      </c>
      <c r="M36">
        <f t="shared" si="1"/>
        <v>10.302199320664297</v>
      </c>
      <c r="N36">
        <f t="shared" si="2"/>
        <v>1.3856759320191743</v>
      </c>
      <c r="P36" s="71">
        <f t="shared" si="3"/>
        <v>10.302199320664297</v>
      </c>
      <c r="Q36" s="71">
        <f t="shared" si="4"/>
        <v>1.3856759320191743</v>
      </c>
      <c r="R36" s="71">
        <f t="shared" si="5"/>
        <v>7.4347826086956532</v>
      </c>
    </row>
    <row r="37" spans="2:18" x14ac:dyDescent="0.25">
      <c r="B37" t="s">
        <v>154</v>
      </c>
      <c r="C37">
        <v>5</v>
      </c>
      <c r="D37" t="s">
        <v>144</v>
      </c>
      <c r="E37">
        <v>2006</v>
      </c>
      <c r="F37" t="s">
        <v>161</v>
      </c>
      <c r="G37">
        <v>0.52400000000000002</v>
      </c>
      <c r="H37">
        <v>1.4999999999999999E-2</v>
      </c>
      <c r="K37" s="68">
        <f>(1+G37)^(1/C37)-1</f>
        <v>8.7920081740137324E-2</v>
      </c>
      <c r="L37">
        <f t="shared" si="0"/>
        <v>34.933333333333337</v>
      </c>
      <c r="M37">
        <f t="shared" si="1"/>
        <v>8.7920081740137324</v>
      </c>
      <c r="N37">
        <f t="shared" si="2"/>
        <v>0.25167962330191979</v>
      </c>
      <c r="P37" s="71">
        <f t="shared" si="3"/>
        <v>8.7920081740137324</v>
      </c>
      <c r="Q37" s="71">
        <f t="shared" si="4"/>
        <v>0.25167962330191979</v>
      </c>
      <c r="R37" s="71">
        <f t="shared" si="5"/>
        <v>34.933333333333337</v>
      </c>
    </row>
    <row r="38" spans="2:18" x14ac:dyDescent="0.25">
      <c r="B38" t="s">
        <v>155</v>
      </c>
      <c r="C38" s="69" t="s">
        <v>157</v>
      </c>
      <c r="D38" t="s">
        <v>144</v>
      </c>
      <c r="E38">
        <v>2006</v>
      </c>
      <c r="F38" t="s">
        <v>161</v>
      </c>
      <c r="G38">
        <v>0.84899999999999998</v>
      </c>
      <c r="H38">
        <v>4.7E-2</v>
      </c>
      <c r="K38" s="69">
        <f>(1+G38-G37)^(1/C38)-1</f>
        <v>0.15108644332213372</v>
      </c>
      <c r="L38">
        <f t="shared" si="0"/>
        <v>18.063829787234042</v>
      </c>
      <c r="M38">
        <f t="shared" si="1"/>
        <v>15.108644332213373</v>
      </c>
      <c r="N38">
        <f t="shared" si="2"/>
        <v>0.83640316091169442</v>
      </c>
      <c r="P38" s="71">
        <f t="shared" si="3"/>
        <v>15.108644332213373</v>
      </c>
      <c r="Q38" s="71">
        <f t="shared" si="4"/>
        <v>0.83640316091169442</v>
      </c>
      <c r="R38" s="71">
        <f t="shared" si="5"/>
        <v>18.063829787234042</v>
      </c>
    </row>
    <row r="39" spans="2:18" x14ac:dyDescent="0.25">
      <c r="B39" t="s">
        <v>156</v>
      </c>
      <c r="C39" s="69" t="s">
        <v>157</v>
      </c>
      <c r="D39" t="s">
        <v>144</v>
      </c>
      <c r="E39">
        <v>2006</v>
      </c>
      <c r="F39" t="s">
        <v>161</v>
      </c>
      <c r="G39">
        <v>0.92300000000000004</v>
      </c>
      <c r="H39">
        <v>8.5999999999999993E-2</v>
      </c>
      <c r="K39" s="68">
        <f>(1+G39-G38)^(1/C39)-1</f>
        <v>3.6339712642529332E-2</v>
      </c>
      <c r="L39">
        <f t="shared" si="0"/>
        <v>10.732558139534886</v>
      </c>
      <c r="M39">
        <f t="shared" si="1"/>
        <v>3.6339712642529332</v>
      </c>
      <c r="N39">
        <f t="shared" si="2"/>
        <v>0.33859320555336098</v>
      </c>
      <c r="P39" s="71">
        <f t="shared" si="3"/>
        <v>3.6339712642529332</v>
      </c>
      <c r="Q39" s="71">
        <f t="shared" si="4"/>
        <v>0.33859320555336098</v>
      </c>
      <c r="R39" s="71">
        <f t="shared" si="5"/>
        <v>10.732558139534886</v>
      </c>
    </row>
    <row r="40" spans="2:18" x14ac:dyDescent="0.25">
      <c r="B40" t="s">
        <v>153</v>
      </c>
      <c r="C40">
        <v>3</v>
      </c>
      <c r="D40" t="s">
        <v>144</v>
      </c>
      <c r="E40">
        <v>2008</v>
      </c>
      <c r="F40" t="s">
        <v>161</v>
      </c>
      <c r="G40">
        <v>0.189</v>
      </c>
      <c r="H40">
        <v>3.4000000000000002E-2</v>
      </c>
      <c r="K40" s="68">
        <f>(1+G40)^(1/C40)-1</f>
        <v>5.9401584624788173E-2</v>
      </c>
      <c r="L40">
        <f t="shared" si="0"/>
        <v>5.5588235294117645</v>
      </c>
      <c r="M40">
        <f t="shared" si="1"/>
        <v>5.9401584624788173</v>
      </c>
      <c r="N40">
        <f t="shared" si="2"/>
        <v>1.0685999350490993</v>
      </c>
      <c r="P40" s="71">
        <f t="shared" si="3"/>
        <v>5.9401584624788173</v>
      </c>
      <c r="Q40" s="71">
        <f t="shared" si="4"/>
        <v>1.0685999350490993</v>
      </c>
      <c r="R40" s="71">
        <f t="shared" si="5"/>
        <v>5.5588235294117654</v>
      </c>
    </row>
    <row r="41" spans="2:18" x14ac:dyDescent="0.25">
      <c r="B41" t="s">
        <v>154</v>
      </c>
      <c r="C41">
        <v>5</v>
      </c>
      <c r="D41" t="s">
        <v>144</v>
      </c>
      <c r="E41">
        <v>2008</v>
      </c>
      <c r="F41" t="s">
        <v>161</v>
      </c>
      <c r="G41">
        <v>0.502</v>
      </c>
      <c r="H41">
        <v>1.0999999999999999E-2</v>
      </c>
      <c r="K41" s="68">
        <f>(1+G41)^(1/C41)-1</f>
        <v>8.4760809557306471E-2</v>
      </c>
      <c r="L41">
        <f t="shared" si="0"/>
        <v>45.63636363636364</v>
      </c>
      <c r="M41">
        <f t="shared" si="1"/>
        <v>8.476080955730648</v>
      </c>
      <c r="N41">
        <f t="shared" si="2"/>
        <v>0.18573085759569147</v>
      </c>
      <c r="P41" s="71">
        <f t="shared" si="3"/>
        <v>8.476080955730648</v>
      </c>
      <c r="Q41" s="71">
        <f t="shared" si="4"/>
        <v>0.18573085759569147</v>
      </c>
      <c r="R41" s="71">
        <f t="shared" si="5"/>
        <v>45.63636363636364</v>
      </c>
    </row>
    <row r="42" spans="2:18" x14ac:dyDescent="0.25">
      <c r="B42" t="s">
        <v>155</v>
      </c>
      <c r="C42" s="69" t="s">
        <v>157</v>
      </c>
      <c r="D42" t="s">
        <v>144</v>
      </c>
      <c r="E42">
        <v>2008</v>
      </c>
      <c r="F42" t="s">
        <v>161</v>
      </c>
      <c r="G42">
        <v>0.82699999999999996</v>
      </c>
      <c r="H42">
        <v>3.1E-2</v>
      </c>
      <c r="K42" s="69">
        <f>(1+G42-G41)^(1/C42)-1</f>
        <v>0.15108644332213372</v>
      </c>
      <c r="L42">
        <f t="shared" si="0"/>
        <v>26.677419354838708</v>
      </c>
      <c r="M42">
        <f t="shared" si="1"/>
        <v>15.108644332213373</v>
      </c>
      <c r="N42">
        <f t="shared" si="2"/>
        <v>0.56634579721718814</v>
      </c>
      <c r="P42" s="71">
        <f t="shared" si="3"/>
        <v>15.108644332213373</v>
      </c>
      <c r="Q42" s="71">
        <f t="shared" si="4"/>
        <v>0.56634579721718814</v>
      </c>
      <c r="R42" s="71">
        <f t="shared" si="5"/>
        <v>26.677419354838708</v>
      </c>
    </row>
    <row r="43" spans="2:18" x14ac:dyDescent="0.25">
      <c r="B43" t="s">
        <v>156</v>
      </c>
      <c r="C43" s="69" t="s">
        <v>157</v>
      </c>
      <c r="D43" t="s">
        <v>144</v>
      </c>
      <c r="E43">
        <v>2008</v>
      </c>
      <c r="F43" t="s">
        <v>161</v>
      </c>
      <c r="G43">
        <v>0.89300000000000002</v>
      </c>
      <c r="H43">
        <v>4.3999999999999997E-2</v>
      </c>
      <c r="K43" s="68">
        <f>(1+G43-G42)^(1/C43)-1</f>
        <v>3.2472759931224449E-2</v>
      </c>
      <c r="L43">
        <f t="shared" si="0"/>
        <v>20.295454545454547</v>
      </c>
      <c r="M43">
        <f t="shared" si="1"/>
        <v>3.2472759931224449</v>
      </c>
      <c r="N43">
        <f t="shared" si="2"/>
        <v>0.16000016091532762</v>
      </c>
      <c r="P43" s="71">
        <f t="shared" si="3"/>
        <v>3.2472759931224449</v>
      </c>
      <c r="Q43" s="71">
        <f t="shared" si="4"/>
        <v>0.16000016091532762</v>
      </c>
      <c r="R43" s="71">
        <f t="shared" si="5"/>
        <v>20.295454545454547</v>
      </c>
    </row>
    <row r="44" spans="2:18" x14ac:dyDescent="0.25">
      <c r="B44" t="s">
        <v>153</v>
      </c>
      <c r="C44">
        <v>3</v>
      </c>
      <c r="D44" t="s">
        <v>146</v>
      </c>
      <c r="E44">
        <v>2004</v>
      </c>
      <c r="F44" t="s">
        <v>161</v>
      </c>
      <c r="G44">
        <v>0.14199999999999999</v>
      </c>
      <c r="H44">
        <v>6.0999999999999999E-2</v>
      </c>
      <c r="K44" s="68">
        <f>(1+G44)^(1/C44)-1</f>
        <v>4.5254472798147649E-2</v>
      </c>
      <c r="L44">
        <f t="shared" si="0"/>
        <v>2.3278688524590163</v>
      </c>
      <c r="M44">
        <f t="shared" si="1"/>
        <v>4.5254472798147649</v>
      </c>
      <c r="N44">
        <f t="shared" si="2"/>
        <v>1.9440301694978921</v>
      </c>
      <c r="P44" s="71">
        <f t="shared" si="3"/>
        <v>4.5254472798147649</v>
      </c>
      <c r="Q44" s="71">
        <f t="shared" si="4"/>
        <v>1.9440301694978921</v>
      </c>
      <c r="R44" s="71">
        <f t="shared" si="5"/>
        <v>2.3278688524590163</v>
      </c>
    </row>
    <row r="45" spans="2:18" x14ac:dyDescent="0.25">
      <c r="B45" t="s">
        <v>154</v>
      </c>
      <c r="C45">
        <v>5</v>
      </c>
      <c r="D45" t="s">
        <v>146</v>
      </c>
      <c r="E45">
        <v>2004</v>
      </c>
      <c r="F45" t="s">
        <v>161</v>
      </c>
      <c r="G45">
        <v>0.42899999999999999</v>
      </c>
      <c r="H45">
        <v>2.1999999999999999E-2</v>
      </c>
      <c r="K45" s="68">
        <f>(1+G45)^(1/C45)-1</f>
        <v>7.4005352510223332E-2</v>
      </c>
      <c r="L45">
        <f t="shared" si="0"/>
        <v>19.5</v>
      </c>
      <c r="M45">
        <f t="shared" si="1"/>
        <v>7.4005352510223332</v>
      </c>
      <c r="N45">
        <f t="shared" si="2"/>
        <v>0.37951462825755555</v>
      </c>
      <c r="P45" s="71">
        <f t="shared" si="3"/>
        <v>7.4005352510223332</v>
      </c>
      <c r="Q45" s="71">
        <f t="shared" si="4"/>
        <v>0.37951462825755555</v>
      </c>
      <c r="R45" s="71">
        <f t="shared" si="5"/>
        <v>19.5</v>
      </c>
    </row>
    <row r="46" spans="2:18" x14ac:dyDescent="0.25">
      <c r="B46" t="s">
        <v>155</v>
      </c>
      <c r="C46" s="69" t="s">
        <v>157</v>
      </c>
      <c r="D46" t="s">
        <v>146</v>
      </c>
      <c r="E46">
        <v>2004</v>
      </c>
      <c r="F46" t="s">
        <v>161</v>
      </c>
      <c r="G46">
        <v>0.91300000000000003</v>
      </c>
      <c r="H46">
        <v>9.5000000000000001E-2</v>
      </c>
      <c r="K46" s="69">
        <f>(1+G46-G45)^(1/C46)-1</f>
        <v>0.21819538662728477</v>
      </c>
      <c r="L46">
        <f t="shared" si="0"/>
        <v>9.6105263157894747</v>
      </c>
      <c r="M46">
        <f t="shared" si="1"/>
        <v>21.819538662728476</v>
      </c>
      <c r="N46">
        <f t="shared" si="2"/>
        <v>2.2703791598676943</v>
      </c>
      <c r="P46" s="71">
        <f t="shared" si="3"/>
        <v>21.819538662728476</v>
      </c>
      <c r="Q46" s="71">
        <f t="shared" si="4"/>
        <v>2.2703791598676943</v>
      </c>
      <c r="R46" s="71">
        <f t="shared" si="5"/>
        <v>9.6105263157894747</v>
      </c>
    </row>
    <row r="47" spans="2:18" x14ac:dyDescent="0.25">
      <c r="B47" t="s">
        <v>156</v>
      </c>
      <c r="C47" s="69" t="s">
        <v>157</v>
      </c>
      <c r="D47" t="s">
        <v>146</v>
      </c>
      <c r="E47">
        <v>2004</v>
      </c>
      <c r="F47" t="s">
        <v>161</v>
      </c>
      <c r="G47">
        <v>0.88400000000000001</v>
      </c>
      <c r="H47">
        <v>0.68200000000000005</v>
      </c>
      <c r="K47" s="68">
        <f>(1+G47-G46)^(1/C47)-1</f>
        <v>-1.4606677513999022E-2</v>
      </c>
      <c r="L47">
        <f t="shared" si="0"/>
        <v>1.2961876832844574</v>
      </c>
      <c r="M47">
        <f t="shared" si="1"/>
        <v>-1.4606677513999022</v>
      </c>
      <c r="N47">
        <f t="shared" si="2"/>
        <v>-1.1268952561705128</v>
      </c>
      <c r="P47" s="71">
        <f t="shared" si="3"/>
        <v>-1.4606677513999022</v>
      </c>
      <c r="Q47" s="71">
        <f t="shared" si="4"/>
        <v>1.1268952561705128</v>
      </c>
      <c r="R47" s="71">
        <f t="shared" si="5"/>
        <v>-1.2961876832844574</v>
      </c>
    </row>
    <row r="48" spans="2:18" x14ac:dyDescent="0.25">
      <c r="B48" t="s">
        <v>153</v>
      </c>
      <c r="C48">
        <v>3</v>
      </c>
      <c r="D48" t="s">
        <v>146</v>
      </c>
      <c r="E48">
        <v>2006</v>
      </c>
      <c r="F48" t="s">
        <v>161</v>
      </c>
      <c r="G48">
        <v>0.182</v>
      </c>
      <c r="H48">
        <v>4.4999999999999998E-2</v>
      </c>
      <c r="K48" s="68">
        <f>(1+G48)^(1/C48)-1</f>
        <v>5.7318486246754397E-2</v>
      </c>
      <c r="L48">
        <f t="shared" si="0"/>
        <v>4.0444444444444443</v>
      </c>
      <c r="M48">
        <f t="shared" si="1"/>
        <v>5.7318486246754397</v>
      </c>
      <c r="N48">
        <f t="shared" si="2"/>
        <v>1.4172153192878836</v>
      </c>
      <c r="P48" s="71">
        <f t="shared" si="3"/>
        <v>5.7318486246754397</v>
      </c>
      <c r="Q48" s="71">
        <f t="shared" si="4"/>
        <v>1.4172153192878836</v>
      </c>
      <c r="R48" s="71">
        <f t="shared" si="5"/>
        <v>4.0444444444444443</v>
      </c>
    </row>
    <row r="49" spans="1:18" x14ac:dyDescent="0.25">
      <c r="B49" t="s">
        <v>154</v>
      </c>
      <c r="C49">
        <v>5</v>
      </c>
      <c r="D49" t="s">
        <v>146</v>
      </c>
      <c r="E49">
        <v>2006</v>
      </c>
      <c r="F49" t="s">
        <v>161</v>
      </c>
      <c r="G49">
        <v>0.37</v>
      </c>
      <c r="H49">
        <v>1.6E-2</v>
      </c>
      <c r="K49" s="68">
        <f>(1+G49)^(1/C49)-1</f>
        <v>6.498652656427617E-2</v>
      </c>
      <c r="L49">
        <f t="shared" si="0"/>
        <v>23.125</v>
      </c>
      <c r="M49">
        <f t="shared" si="1"/>
        <v>6.498652656427617</v>
      </c>
      <c r="N49">
        <f t="shared" si="2"/>
        <v>0.28102281757524833</v>
      </c>
      <c r="P49" s="71">
        <f t="shared" si="3"/>
        <v>6.498652656427617</v>
      </c>
      <c r="Q49" s="71">
        <f t="shared" si="4"/>
        <v>0.28102281757524833</v>
      </c>
      <c r="R49" s="71">
        <f t="shared" si="5"/>
        <v>23.124999999999996</v>
      </c>
    </row>
    <row r="50" spans="1:18" x14ac:dyDescent="0.25">
      <c r="B50" t="s">
        <v>155</v>
      </c>
      <c r="C50" s="69" t="s">
        <v>157</v>
      </c>
      <c r="D50" t="s">
        <v>146</v>
      </c>
      <c r="E50">
        <v>2006</v>
      </c>
      <c r="F50" t="s">
        <v>161</v>
      </c>
      <c r="G50">
        <v>0.57999999999999996</v>
      </c>
      <c r="H50">
        <v>5.0999999999999997E-2</v>
      </c>
      <c r="K50" s="69">
        <f>(1+G50-G49)^(1/C50)-1</f>
        <v>0.10000000000000009</v>
      </c>
      <c r="L50">
        <f t="shared" si="0"/>
        <v>11.372549019607844</v>
      </c>
      <c r="M50">
        <f t="shared" si="1"/>
        <v>10.000000000000009</v>
      </c>
      <c r="N50">
        <f t="shared" si="2"/>
        <v>0.87931034482758696</v>
      </c>
      <c r="P50" s="71">
        <f t="shared" si="3"/>
        <v>10.000000000000009</v>
      </c>
      <c r="Q50" s="71">
        <f t="shared" si="4"/>
        <v>0.87931034482758696</v>
      </c>
      <c r="R50" s="71">
        <f t="shared" si="5"/>
        <v>11.372549019607844</v>
      </c>
    </row>
    <row r="51" spans="1:18" x14ac:dyDescent="0.25">
      <c r="B51" t="s">
        <v>156</v>
      </c>
      <c r="C51" s="69" t="s">
        <v>157</v>
      </c>
      <c r="D51" t="s">
        <v>146</v>
      </c>
      <c r="E51">
        <v>2006</v>
      </c>
      <c r="F51" t="s">
        <v>161</v>
      </c>
      <c r="G51">
        <v>0.83299999999999996</v>
      </c>
      <c r="H51">
        <v>1.37E-2</v>
      </c>
      <c r="K51" s="68">
        <f>(1+G51-G50)^(1/C51)-1</f>
        <v>0.11937482551645773</v>
      </c>
      <c r="L51">
        <f t="shared" si="0"/>
        <v>60.802919708029194</v>
      </c>
      <c r="M51">
        <f t="shared" si="1"/>
        <v>11.937482551645772</v>
      </c>
      <c r="N51">
        <f t="shared" si="2"/>
        <v>0.19633074544723539</v>
      </c>
      <c r="P51" s="71">
        <f t="shared" si="3"/>
        <v>11.937482551645772</v>
      </c>
      <c r="Q51" s="71">
        <f t="shared" si="4"/>
        <v>0.19633074544723539</v>
      </c>
      <c r="R51" s="71">
        <f t="shared" si="5"/>
        <v>60.802919708029194</v>
      </c>
    </row>
    <row r="52" spans="1:18" x14ac:dyDescent="0.25">
      <c r="B52" t="s">
        <v>153</v>
      </c>
      <c r="C52">
        <v>3</v>
      </c>
      <c r="D52" t="s">
        <v>146</v>
      </c>
      <c r="E52">
        <v>2008</v>
      </c>
      <c r="F52" t="s">
        <v>161</v>
      </c>
      <c r="G52">
        <v>0.14199999999999999</v>
      </c>
      <c r="H52">
        <v>3.5999999999999997E-2</v>
      </c>
      <c r="K52" s="68">
        <f>(1+G52)^(1/C52)-1</f>
        <v>4.5254472798147649E-2</v>
      </c>
      <c r="L52">
        <f t="shared" si="0"/>
        <v>3.9444444444444442</v>
      </c>
      <c r="M52">
        <f t="shared" si="1"/>
        <v>4.5254472798147649</v>
      </c>
      <c r="N52">
        <f t="shared" si="2"/>
        <v>1.1472964934741658</v>
      </c>
      <c r="P52" s="71">
        <f t="shared" si="3"/>
        <v>4.5254472798147649</v>
      </c>
      <c r="Q52" s="71">
        <f t="shared" si="4"/>
        <v>1.1472964934741658</v>
      </c>
      <c r="R52" s="71">
        <f t="shared" si="5"/>
        <v>3.9444444444444442</v>
      </c>
    </row>
    <row r="53" spans="1:18" x14ac:dyDescent="0.25">
      <c r="B53" t="s">
        <v>154</v>
      </c>
      <c r="C53">
        <v>5</v>
      </c>
      <c r="D53" t="s">
        <v>146</v>
      </c>
      <c r="E53">
        <v>2008</v>
      </c>
      <c r="F53" t="s">
        <v>161</v>
      </c>
      <c r="G53">
        <v>0.36299999999999999</v>
      </c>
      <c r="H53">
        <v>1.2999999999999999E-2</v>
      </c>
      <c r="K53" s="68">
        <f>(1+G53)^(1/C53)-1</f>
        <v>6.3895988043532581E-2</v>
      </c>
      <c r="L53">
        <f t="shared" si="0"/>
        <v>27.923076923076923</v>
      </c>
      <c r="M53">
        <f t="shared" si="1"/>
        <v>6.3895988043532581</v>
      </c>
      <c r="N53">
        <f t="shared" si="2"/>
        <v>0.22882860731843624</v>
      </c>
      <c r="P53" s="71">
        <f t="shared" si="3"/>
        <v>6.3895988043532581</v>
      </c>
      <c r="Q53" s="71">
        <f t="shared" si="4"/>
        <v>0.22882860731843624</v>
      </c>
      <c r="R53" s="71">
        <f t="shared" si="5"/>
        <v>27.923076923076923</v>
      </c>
    </row>
    <row r="54" spans="1:18" x14ac:dyDescent="0.25">
      <c r="B54" t="s">
        <v>155</v>
      </c>
      <c r="C54" s="69" t="s">
        <v>157</v>
      </c>
      <c r="D54" t="s">
        <v>146</v>
      </c>
      <c r="E54">
        <v>2008</v>
      </c>
      <c r="F54" t="s">
        <v>161</v>
      </c>
      <c r="G54">
        <v>0.58199999999999996</v>
      </c>
      <c r="H54">
        <v>3.3000000000000002E-2</v>
      </c>
      <c r="K54" s="69">
        <f>(1+G54-G53)^(1/C54)-1</f>
        <v>0.10408333018844185</v>
      </c>
      <c r="L54">
        <f t="shared" si="0"/>
        <v>17.636363636363633</v>
      </c>
      <c r="M54">
        <f t="shared" si="1"/>
        <v>10.408333018844186</v>
      </c>
      <c r="N54">
        <f t="shared" si="2"/>
        <v>0.59016321240869107</v>
      </c>
      <c r="P54" s="71">
        <f t="shared" si="3"/>
        <v>10.408333018844186</v>
      </c>
      <c r="Q54" s="71">
        <f t="shared" si="4"/>
        <v>0.59016321240869107</v>
      </c>
      <c r="R54" s="71">
        <f t="shared" si="5"/>
        <v>17.636363636363633</v>
      </c>
    </row>
    <row r="55" spans="1:18" x14ac:dyDescent="0.25">
      <c r="B55" t="s">
        <v>156</v>
      </c>
      <c r="C55" s="69" t="s">
        <v>157</v>
      </c>
      <c r="D55" t="s">
        <v>146</v>
      </c>
      <c r="E55">
        <v>2008</v>
      </c>
      <c r="F55" t="s">
        <v>161</v>
      </c>
      <c r="G55">
        <v>0.64400000000000002</v>
      </c>
      <c r="H55">
        <v>6.8000000000000005E-2</v>
      </c>
      <c r="K55" s="68">
        <f>(1+G55-G54)^(1/C55)-1</f>
        <v>3.0533842239060194E-2</v>
      </c>
      <c r="L55">
        <f t="shared" si="0"/>
        <v>9.4705882352941178</v>
      </c>
      <c r="M55">
        <f t="shared" si="1"/>
        <v>3.0533842239060194</v>
      </c>
      <c r="N55">
        <f t="shared" si="2"/>
        <v>0.32240702985343062</v>
      </c>
      <c r="P55" s="71">
        <f t="shared" si="3"/>
        <v>3.0533842239060194</v>
      </c>
      <c r="Q55" s="71">
        <f t="shared" si="4"/>
        <v>0.32240702985343062</v>
      </c>
      <c r="R55" s="71">
        <f t="shared" si="5"/>
        <v>9.4705882352941178</v>
      </c>
    </row>
    <row r="59" spans="1:18" x14ac:dyDescent="0.25">
      <c r="A59" s="73" t="s">
        <v>131</v>
      </c>
    </row>
    <row r="60" spans="1:18" x14ac:dyDescent="0.25">
      <c r="C60" t="s">
        <v>4065</v>
      </c>
      <c r="D60" t="s">
        <v>4066</v>
      </c>
      <c r="E60" t="s">
        <v>145</v>
      </c>
      <c r="H60" t="s">
        <v>148</v>
      </c>
      <c r="I60" t="s">
        <v>150</v>
      </c>
      <c r="J60" t="s">
        <v>149</v>
      </c>
      <c r="K60" t="s">
        <v>147</v>
      </c>
      <c r="M60" t="s">
        <v>148</v>
      </c>
      <c r="N60" t="s">
        <v>147</v>
      </c>
      <c r="O60" t="s">
        <v>149</v>
      </c>
    </row>
    <row r="61" spans="1:18" x14ac:dyDescent="0.25">
      <c r="C61">
        <v>0.6</v>
      </c>
      <c r="D61">
        <v>-0.19500000000000001</v>
      </c>
      <c r="E61">
        <v>13</v>
      </c>
      <c r="H61">
        <f>(1+C61-D61)^(1/E61)-1</f>
        <v>4.6028263992595297E-2</v>
      </c>
      <c r="I61">
        <f>100*H61</f>
        <v>4.6028263992595297</v>
      </c>
      <c r="J61">
        <f>C61/K61</f>
        <v>75</v>
      </c>
      <c r="K61">
        <v>8.0000000000000002E-3</v>
      </c>
      <c r="M61" s="71">
        <f>I61</f>
        <v>4.6028263992595297</v>
      </c>
      <c r="N61" s="71">
        <f>M61/O61</f>
        <v>6.137101865679373E-2</v>
      </c>
      <c r="O61" s="71">
        <f>J61</f>
        <v>75</v>
      </c>
    </row>
    <row r="62" spans="1:18" x14ac:dyDescent="0.25">
      <c r="C62">
        <v>0.59199999999999997</v>
      </c>
      <c r="D62">
        <v>-0.20300000000000001</v>
      </c>
      <c r="E62">
        <v>13</v>
      </c>
      <c r="H62">
        <f>(1+C62-D62)^(1/E62)-1</f>
        <v>4.6028263992595297E-2</v>
      </c>
      <c r="I62">
        <f>100*H62</f>
        <v>4.6028263992595297</v>
      </c>
      <c r="J62">
        <f>C62/K62</f>
        <v>59.199999999999996</v>
      </c>
      <c r="K62">
        <v>0.01</v>
      </c>
      <c r="M62" s="71">
        <f t="shared" ref="M62:M63" si="6">I62</f>
        <v>4.6028263992595297</v>
      </c>
      <c r="N62" s="71">
        <f t="shared" ref="N62:N63" si="7">M62/O62</f>
        <v>7.7750445933438009E-2</v>
      </c>
      <c r="O62" s="71">
        <f t="shared" ref="O62:O63" si="8">J62</f>
        <v>59.199999999999996</v>
      </c>
    </row>
    <row r="63" spans="1:18" x14ac:dyDescent="0.25">
      <c r="C63">
        <v>0.59899999999999998</v>
      </c>
      <c r="D63">
        <v>-0.19600000000000001</v>
      </c>
      <c r="E63">
        <v>13</v>
      </c>
      <c r="H63">
        <f>(1+C63-D63)^(1/E63)-1</f>
        <v>4.6028263992595297E-2</v>
      </c>
      <c r="I63">
        <f>100*H63</f>
        <v>4.6028263992595297</v>
      </c>
      <c r="J63">
        <f>C63/K63</f>
        <v>49.916666666666664</v>
      </c>
      <c r="K63">
        <v>1.2E-2</v>
      </c>
      <c r="M63" s="71">
        <f t="shared" si="6"/>
        <v>4.6028263992595297</v>
      </c>
      <c r="N63" s="71">
        <f t="shared" si="7"/>
        <v>9.2210211671309453E-2</v>
      </c>
      <c r="O63" s="71">
        <f t="shared" si="8"/>
        <v>49.916666666666664</v>
      </c>
    </row>
    <row r="69" spans="1:16" x14ac:dyDescent="0.25">
      <c r="A69" s="73" t="s">
        <v>166</v>
      </c>
    </row>
    <row r="72" spans="1:16" x14ac:dyDescent="0.25">
      <c r="B72" t="s">
        <v>162</v>
      </c>
      <c r="D72" t="s">
        <v>175</v>
      </c>
      <c r="H72" t="s">
        <v>163</v>
      </c>
      <c r="N72" t="s">
        <v>164</v>
      </c>
    </row>
    <row r="74" spans="1:16" x14ac:dyDescent="0.25">
      <c r="C74" t="s">
        <v>145</v>
      </c>
      <c r="D74" t="s">
        <v>172</v>
      </c>
      <c r="E74" t="s">
        <v>142</v>
      </c>
      <c r="F74" s="70" t="s">
        <v>147</v>
      </c>
      <c r="H74" t="s">
        <v>148</v>
      </c>
      <c r="I74" t="s">
        <v>86</v>
      </c>
      <c r="J74" t="s">
        <v>150</v>
      </c>
      <c r="K74" t="s">
        <v>176</v>
      </c>
      <c r="N74" t="s">
        <v>148</v>
      </c>
      <c r="O74" t="s">
        <v>147</v>
      </c>
      <c r="P74" t="s">
        <v>149</v>
      </c>
    </row>
    <row r="75" spans="1:16" x14ac:dyDescent="0.25">
      <c r="B75" t="s">
        <v>171</v>
      </c>
      <c r="C75">
        <v>3</v>
      </c>
      <c r="D75" t="s">
        <v>173</v>
      </c>
      <c r="E75">
        <v>0.16400000000000001</v>
      </c>
      <c r="F75">
        <v>8.9999999999999993E-3</v>
      </c>
      <c r="H75" s="68">
        <f>(1+E75)^(1/C75)-1</f>
        <v>5.1923910316379995E-2</v>
      </c>
      <c r="I75">
        <f t="shared" ref="I75:I89" si="9">E75/F75</f>
        <v>18.222222222222225</v>
      </c>
      <c r="J75">
        <f>H75*100</f>
        <v>5.1923910316379995</v>
      </c>
      <c r="K75">
        <f>J75/I75</f>
        <v>0.28494828832159746</v>
      </c>
      <c r="N75" s="71">
        <f>J75</f>
        <v>5.1923910316379995</v>
      </c>
      <c r="O75" s="71">
        <f>K75</f>
        <v>0.28494828832159746</v>
      </c>
      <c r="P75" s="71">
        <f>N75/O75</f>
        <v>18.222222222222225</v>
      </c>
    </row>
    <row r="76" spans="1:16" x14ac:dyDescent="0.25">
      <c r="B76" t="s">
        <v>167</v>
      </c>
      <c r="C76">
        <v>3</v>
      </c>
      <c r="D76" t="s">
        <v>173</v>
      </c>
      <c r="E76">
        <v>0.34899999999999998</v>
      </c>
      <c r="F76">
        <v>8.9999999999999993E-3</v>
      </c>
      <c r="H76" s="68">
        <f>(1+E76-E75)^(1/C76)-1</f>
        <v>5.8212247015734242E-2</v>
      </c>
      <c r="I76">
        <f t="shared" si="9"/>
        <v>38.777777777777779</v>
      </c>
      <c r="J76">
        <f>H76*100</f>
        <v>5.8212247015734242</v>
      </c>
      <c r="K76">
        <f t="shared" ref="K76:K79" si="10">J76/I76</f>
        <v>0.15011754244745221</v>
      </c>
      <c r="N76" s="71">
        <f>J76</f>
        <v>5.8212247015734242</v>
      </c>
      <c r="O76" s="71">
        <f t="shared" ref="O76:O80" si="11">K76</f>
        <v>0.15011754244745221</v>
      </c>
      <c r="P76" s="71">
        <f t="shared" ref="P76:P80" si="12">N76/O76</f>
        <v>38.777777777777779</v>
      </c>
    </row>
    <row r="77" spans="1:16" x14ac:dyDescent="0.25">
      <c r="B77" t="s">
        <v>168</v>
      </c>
      <c r="C77" s="69" t="s">
        <v>157</v>
      </c>
      <c r="D77" t="s">
        <v>173</v>
      </c>
      <c r="E77">
        <v>0.57599999999999996</v>
      </c>
      <c r="F77">
        <v>0.01</v>
      </c>
      <c r="H77" s="68">
        <f>(1+E77-E76)^(1/C77)-1</f>
        <v>0.10770032048383915</v>
      </c>
      <c r="I77">
        <f t="shared" si="9"/>
        <v>57.599999999999994</v>
      </c>
      <c r="J77">
        <f>H77*100</f>
        <v>10.770032048383914</v>
      </c>
      <c r="K77">
        <f t="shared" si="10"/>
        <v>0.18697972306222074</v>
      </c>
      <c r="N77" s="71">
        <f>J77</f>
        <v>10.770032048383914</v>
      </c>
      <c r="O77" s="71">
        <f t="shared" si="11"/>
        <v>0.18697972306222074</v>
      </c>
      <c r="P77" s="71">
        <f t="shared" si="12"/>
        <v>57.599999999999994</v>
      </c>
    </row>
    <row r="78" spans="1:16" x14ac:dyDescent="0.25">
      <c r="B78" t="s">
        <v>169</v>
      </c>
      <c r="C78" s="69" t="s">
        <v>157</v>
      </c>
      <c r="D78" t="s">
        <v>173</v>
      </c>
      <c r="E78">
        <v>0.82</v>
      </c>
      <c r="F78">
        <v>1.2999999999999999E-2</v>
      </c>
      <c r="H78" s="68">
        <f>(1+E78-E77)^(1/C78)-1</f>
        <v>0.11534747948789481</v>
      </c>
      <c r="I78">
        <f t="shared" si="9"/>
        <v>63.076923076923073</v>
      </c>
      <c r="J78">
        <f>H78*100</f>
        <v>11.53474794878948</v>
      </c>
      <c r="K78">
        <f t="shared" si="10"/>
        <v>0.18286795528568689</v>
      </c>
      <c r="N78" s="71">
        <f>J78</f>
        <v>11.53474794878948</v>
      </c>
      <c r="O78" s="71">
        <f t="shared" si="11"/>
        <v>0.18286795528568689</v>
      </c>
      <c r="P78" s="71">
        <f t="shared" si="12"/>
        <v>63.076923076923073</v>
      </c>
    </row>
    <row r="79" spans="1:16" x14ac:dyDescent="0.25">
      <c r="B79" t="s">
        <v>170</v>
      </c>
      <c r="C79">
        <v>3</v>
      </c>
      <c r="D79" t="s">
        <v>173</v>
      </c>
      <c r="E79">
        <v>1.296</v>
      </c>
      <c r="F79">
        <v>1.2999999999999999E-2</v>
      </c>
      <c r="H79" s="68">
        <f>(1+E79-E78)^(1/C79)-1</f>
        <v>0.1385762466127971</v>
      </c>
      <c r="I79">
        <f t="shared" si="9"/>
        <v>99.692307692307693</v>
      </c>
      <c r="J79">
        <f>H79*100</f>
        <v>13.857624661279711</v>
      </c>
      <c r="K79">
        <f t="shared" si="10"/>
        <v>0.13900395107765143</v>
      </c>
      <c r="N79" s="71">
        <f>J79</f>
        <v>13.857624661279711</v>
      </c>
      <c r="O79" s="71">
        <f t="shared" si="11"/>
        <v>0.13900395107765143</v>
      </c>
      <c r="P79" s="71">
        <f t="shared" si="12"/>
        <v>99.692307692307693</v>
      </c>
    </row>
    <row r="80" spans="1:16" x14ac:dyDescent="0.25">
      <c r="B80" t="s">
        <v>171</v>
      </c>
      <c r="C80">
        <v>3</v>
      </c>
      <c r="D80" t="s">
        <v>177</v>
      </c>
      <c r="E80">
        <v>0.13900000000000001</v>
      </c>
      <c r="F80">
        <v>0.01</v>
      </c>
      <c r="H80" s="68">
        <f>(1+E80)^(1/C80)-1</f>
        <v>4.4338386024890264E-2</v>
      </c>
      <c r="I80">
        <f t="shared" si="9"/>
        <v>13.9</v>
      </c>
      <c r="J80">
        <f t="shared" ref="J80:J89" si="13">H80*100</f>
        <v>4.4338386024890264</v>
      </c>
      <c r="K80">
        <f t="shared" ref="K80:K89" si="14">J80/I80</f>
        <v>0.31898119442367096</v>
      </c>
      <c r="N80" s="71">
        <f t="shared" ref="N80:N89" si="15">J80</f>
        <v>4.4338386024890264</v>
      </c>
      <c r="O80" s="71">
        <f t="shared" si="11"/>
        <v>0.31898119442367096</v>
      </c>
      <c r="P80" s="71">
        <f t="shared" si="12"/>
        <v>13.9</v>
      </c>
    </row>
    <row r="81" spans="2:16" x14ac:dyDescent="0.25">
      <c r="B81" t="s">
        <v>167</v>
      </c>
      <c r="C81">
        <v>3</v>
      </c>
      <c r="D81" t="s">
        <v>177</v>
      </c>
      <c r="E81">
        <v>0.313</v>
      </c>
      <c r="F81">
        <v>1.0999999999999999E-2</v>
      </c>
      <c r="H81" s="68">
        <f>(1+E81-E80)^(1/C81)-1</f>
        <v>5.4927707062356168E-2</v>
      </c>
      <c r="I81">
        <f t="shared" si="9"/>
        <v>28.454545454545457</v>
      </c>
      <c r="J81">
        <f t="shared" si="13"/>
        <v>5.4927707062356168</v>
      </c>
      <c r="K81">
        <f t="shared" si="14"/>
        <v>0.1930366701871942</v>
      </c>
      <c r="N81" s="71">
        <f t="shared" si="15"/>
        <v>5.4927707062356168</v>
      </c>
      <c r="O81" s="71">
        <f t="shared" ref="O81:O89" si="16">K81</f>
        <v>0.1930366701871942</v>
      </c>
      <c r="P81" s="71">
        <f t="shared" ref="P81:P89" si="17">N81/O81</f>
        <v>28.454545454545453</v>
      </c>
    </row>
    <row r="82" spans="2:16" x14ac:dyDescent="0.25">
      <c r="B82" t="s">
        <v>168</v>
      </c>
      <c r="C82" s="69" t="s">
        <v>157</v>
      </c>
      <c r="D82" t="s">
        <v>177</v>
      </c>
      <c r="E82">
        <v>0.51900000000000002</v>
      </c>
      <c r="F82">
        <v>1.2E-2</v>
      </c>
      <c r="H82" s="68">
        <f>(1+E82-E81)^(1/C82)-1</f>
        <v>9.8180313063387592E-2</v>
      </c>
      <c r="I82">
        <f t="shared" si="9"/>
        <v>43.25</v>
      </c>
      <c r="J82">
        <f t="shared" si="13"/>
        <v>9.8180313063387601</v>
      </c>
      <c r="K82">
        <f t="shared" si="14"/>
        <v>0.22700650419280372</v>
      </c>
      <c r="N82" s="71">
        <f t="shared" si="15"/>
        <v>9.8180313063387601</v>
      </c>
      <c r="O82" s="71">
        <f t="shared" si="16"/>
        <v>0.22700650419280372</v>
      </c>
      <c r="P82" s="71">
        <f t="shared" si="17"/>
        <v>43.25</v>
      </c>
    </row>
    <row r="83" spans="2:16" x14ac:dyDescent="0.25">
      <c r="B83" t="s">
        <v>169</v>
      </c>
      <c r="C83" s="69" t="s">
        <v>157</v>
      </c>
      <c r="D83" t="s">
        <v>177</v>
      </c>
      <c r="E83">
        <v>0.71099999999999997</v>
      </c>
      <c r="F83">
        <v>1.7000000000000001E-2</v>
      </c>
      <c r="H83" s="68">
        <f>(1+E83-E82)^(1/C83)-1</f>
        <v>9.1787525116494351E-2</v>
      </c>
      <c r="I83">
        <f t="shared" si="9"/>
        <v>41.823529411764703</v>
      </c>
      <c r="J83">
        <f t="shared" si="13"/>
        <v>9.1787525116494351</v>
      </c>
      <c r="K83">
        <f t="shared" si="14"/>
        <v>0.2194638434571595</v>
      </c>
      <c r="N83" s="71">
        <f t="shared" si="15"/>
        <v>9.1787525116494351</v>
      </c>
      <c r="O83" s="71">
        <f t="shared" si="16"/>
        <v>0.2194638434571595</v>
      </c>
      <c r="P83" s="71">
        <f t="shared" si="17"/>
        <v>41.823529411764703</v>
      </c>
    </row>
    <row r="84" spans="2:16" x14ac:dyDescent="0.25">
      <c r="B84" t="s">
        <v>170</v>
      </c>
      <c r="C84">
        <v>3</v>
      </c>
      <c r="D84" t="s">
        <v>177</v>
      </c>
      <c r="E84">
        <v>1.204</v>
      </c>
      <c r="F84">
        <v>1.9E-2</v>
      </c>
      <c r="H84" s="68">
        <f>(1+E84-E83)^(1/C84)-1</f>
        <v>0.14293079882427517</v>
      </c>
      <c r="I84">
        <f t="shared" si="9"/>
        <v>63.368421052631575</v>
      </c>
      <c r="J84">
        <f t="shared" si="13"/>
        <v>14.293079882427516</v>
      </c>
      <c r="K84">
        <f t="shared" si="14"/>
        <v>0.22555524731405552</v>
      </c>
      <c r="N84" s="71">
        <f t="shared" si="15"/>
        <v>14.293079882427516</v>
      </c>
      <c r="O84" s="71">
        <f t="shared" si="16"/>
        <v>0.22555524731405552</v>
      </c>
      <c r="P84" s="71">
        <f t="shared" si="17"/>
        <v>63.368421052631575</v>
      </c>
    </row>
    <row r="85" spans="2:16" x14ac:dyDescent="0.25">
      <c r="B85" t="s">
        <v>171</v>
      </c>
      <c r="C85">
        <v>3</v>
      </c>
      <c r="D85" t="s">
        <v>178</v>
      </c>
      <c r="E85">
        <v>0.19800000000000001</v>
      </c>
      <c r="F85">
        <v>0.02</v>
      </c>
      <c r="H85" s="68">
        <f>(1+E85)^(1/C85)-1</f>
        <v>6.206787502577904E-2</v>
      </c>
      <c r="I85">
        <f t="shared" si="9"/>
        <v>9.9</v>
      </c>
      <c r="J85">
        <f t="shared" si="13"/>
        <v>6.206787502577904</v>
      </c>
      <c r="K85">
        <f t="shared" si="14"/>
        <v>0.62694823258362664</v>
      </c>
      <c r="N85" s="71">
        <f t="shared" si="15"/>
        <v>6.206787502577904</v>
      </c>
      <c r="O85" s="71">
        <f t="shared" si="16"/>
        <v>0.62694823258362664</v>
      </c>
      <c r="P85" s="71">
        <f t="shared" si="17"/>
        <v>9.9</v>
      </c>
    </row>
    <row r="86" spans="2:16" x14ac:dyDescent="0.25">
      <c r="B86" t="s">
        <v>167</v>
      </c>
      <c r="C86">
        <v>3</v>
      </c>
      <c r="D86" t="s">
        <v>178</v>
      </c>
      <c r="E86">
        <v>0.38400000000000001</v>
      </c>
      <c r="F86">
        <v>1.9E-2</v>
      </c>
      <c r="H86" s="68">
        <f>(1+E86-E85)^(1/C86)-1</f>
        <v>5.8509832027769715E-2</v>
      </c>
      <c r="I86">
        <f t="shared" si="9"/>
        <v>20.210526315789476</v>
      </c>
      <c r="J86">
        <f t="shared" si="13"/>
        <v>5.8509832027769715</v>
      </c>
      <c r="K86">
        <f t="shared" si="14"/>
        <v>0.28950177305406888</v>
      </c>
      <c r="N86" s="71">
        <f t="shared" si="15"/>
        <v>5.8509832027769715</v>
      </c>
      <c r="O86" s="71">
        <f t="shared" si="16"/>
        <v>0.28950177305406888</v>
      </c>
      <c r="P86" s="71">
        <f t="shared" si="17"/>
        <v>20.210526315789476</v>
      </c>
    </row>
    <row r="87" spans="2:16" x14ac:dyDescent="0.25">
      <c r="B87" t="s">
        <v>168</v>
      </c>
      <c r="C87" s="69" t="s">
        <v>157</v>
      </c>
      <c r="D87" t="s">
        <v>178</v>
      </c>
      <c r="E87">
        <v>0.63900000000000001</v>
      </c>
      <c r="F87">
        <v>1.9E-2</v>
      </c>
      <c r="H87" s="68">
        <f>(1+E87-E86)^(1/C87)-1</f>
        <v>0.1202678251204039</v>
      </c>
      <c r="I87">
        <f t="shared" si="9"/>
        <v>33.631578947368425</v>
      </c>
      <c r="J87">
        <f t="shared" si="13"/>
        <v>12.026782512040391</v>
      </c>
      <c r="K87">
        <f t="shared" si="14"/>
        <v>0.35760386186035586</v>
      </c>
      <c r="N87" s="71">
        <f t="shared" si="15"/>
        <v>12.026782512040391</v>
      </c>
      <c r="O87" s="71">
        <f t="shared" si="16"/>
        <v>0.35760386186035586</v>
      </c>
      <c r="P87" s="71">
        <f t="shared" si="17"/>
        <v>33.631578947368425</v>
      </c>
    </row>
    <row r="88" spans="2:16" x14ac:dyDescent="0.25">
      <c r="B88" t="s">
        <v>169</v>
      </c>
      <c r="C88" s="69" t="s">
        <v>157</v>
      </c>
      <c r="D88" t="s">
        <v>178</v>
      </c>
      <c r="E88">
        <v>0.93200000000000005</v>
      </c>
      <c r="F88">
        <v>2.3E-2</v>
      </c>
      <c r="H88" s="68">
        <f>(1+E88-E87)^(1/C88)-1</f>
        <v>0.13710157857598637</v>
      </c>
      <c r="I88">
        <f t="shared" si="9"/>
        <v>40.521739130434788</v>
      </c>
      <c r="J88">
        <f t="shared" si="13"/>
        <v>13.710157857598638</v>
      </c>
      <c r="K88">
        <f t="shared" si="14"/>
        <v>0.33834080549867879</v>
      </c>
      <c r="N88" s="71">
        <f t="shared" si="15"/>
        <v>13.710157857598638</v>
      </c>
      <c r="O88" s="71">
        <f t="shared" si="16"/>
        <v>0.33834080549867879</v>
      </c>
      <c r="P88" s="71">
        <f t="shared" si="17"/>
        <v>40.521739130434788</v>
      </c>
    </row>
    <row r="89" spans="2:16" x14ac:dyDescent="0.25">
      <c r="B89" t="s">
        <v>170</v>
      </c>
      <c r="C89">
        <v>3</v>
      </c>
      <c r="D89" t="s">
        <v>178</v>
      </c>
      <c r="E89">
        <v>1.3859999999999999</v>
      </c>
      <c r="F89">
        <v>2.1999999999999999E-2</v>
      </c>
      <c r="H89" s="68">
        <f>(1+E89-E88)^(1/C89)-1</f>
        <v>0.13289102309434919</v>
      </c>
      <c r="I89">
        <f t="shared" si="9"/>
        <v>63</v>
      </c>
      <c r="J89">
        <f t="shared" si="13"/>
        <v>13.28910230943492</v>
      </c>
      <c r="K89">
        <f t="shared" si="14"/>
        <v>0.21093813189579239</v>
      </c>
      <c r="N89" s="71">
        <f t="shared" si="15"/>
        <v>13.28910230943492</v>
      </c>
      <c r="O89" s="71">
        <f t="shared" si="16"/>
        <v>0.21093813189579239</v>
      </c>
      <c r="P89" s="71">
        <f t="shared" si="17"/>
        <v>63</v>
      </c>
    </row>
    <row r="92" spans="2:16" x14ac:dyDescent="0.25">
      <c r="B92" t="s">
        <v>179</v>
      </c>
    </row>
    <row r="94" spans="2:16" x14ac:dyDescent="0.25">
      <c r="B94" s="74" t="s">
        <v>185</v>
      </c>
      <c r="C94" s="74" t="s">
        <v>145</v>
      </c>
      <c r="D94" s="74" t="s">
        <v>180</v>
      </c>
      <c r="E94" s="74" t="s">
        <v>188</v>
      </c>
      <c r="F94" s="74" t="s">
        <v>183</v>
      </c>
    </row>
    <row r="95" spans="2:16" x14ac:dyDescent="0.25">
      <c r="B95" t="s">
        <v>184</v>
      </c>
      <c r="C95">
        <v>0</v>
      </c>
      <c r="D95" t="s">
        <v>181</v>
      </c>
      <c r="E95" s="32">
        <v>0.39100000000000001</v>
      </c>
      <c r="F95" s="9">
        <v>46965</v>
      </c>
      <c r="H95" t="s">
        <v>189</v>
      </c>
      <c r="I95" s="9"/>
    </row>
    <row r="96" spans="2:16" x14ac:dyDescent="0.25">
      <c r="B96" t="s">
        <v>171</v>
      </c>
      <c r="C96">
        <v>5</v>
      </c>
      <c r="D96" t="s">
        <v>181</v>
      </c>
      <c r="E96" s="32">
        <v>0.14299999999999999</v>
      </c>
      <c r="F96" s="9">
        <v>46965</v>
      </c>
      <c r="H96" s="75">
        <f>C95*E95+C96*E96+C97*E97+C98*E98</f>
        <v>6.134999999999998</v>
      </c>
      <c r="I96" s="9"/>
    </row>
    <row r="97" spans="1:17" x14ac:dyDescent="0.25">
      <c r="B97" t="s">
        <v>168</v>
      </c>
      <c r="C97">
        <v>10</v>
      </c>
      <c r="D97" t="s">
        <v>181</v>
      </c>
      <c r="E97" s="32">
        <v>0.314</v>
      </c>
      <c r="F97" s="9">
        <v>46965</v>
      </c>
      <c r="G97" s="32"/>
      <c r="H97" s="32"/>
      <c r="I97" s="9"/>
    </row>
    <row r="98" spans="1:17" x14ac:dyDescent="0.25">
      <c r="B98" t="s">
        <v>186</v>
      </c>
      <c r="C98" s="69" t="s">
        <v>191</v>
      </c>
      <c r="D98" t="s">
        <v>181</v>
      </c>
      <c r="E98" s="32">
        <v>0.15199999999999991</v>
      </c>
      <c r="F98" s="9">
        <v>46965</v>
      </c>
      <c r="G98" s="32"/>
      <c r="H98" s="32"/>
      <c r="I98" s="9"/>
    </row>
    <row r="99" spans="1:17" x14ac:dyDescent="0.25">
      <c r="B99" t="s">
        <v>184</v>
      </c>
      <c r="C99">
        <v>0</v>
      </c>
      <c r="D99" t="s">
        <v>182</v>
      </c>
      <c r="E99">
        <v>0.32600000000000001</v>
      </c>
      <c r="F99" s="9">
        <v>99900</v>
      </c>
      <c r="G99" s="32"/>
      <c r="H99" s="32" t="s">
        <v>190</v>
      </c>
      <c r="I99" s="9"/>
    </row>
    <row r="100" spans="1:17" x14ac:dyDescent="0.25">
      <c r="B100" t="s">
        <v>171</v>
      </c>
      <c r="C100">
        <v>5</v>
      </c>
      <c r="D100" t="s">
        <v>182</v>
      </c>
      <c r="E100">
        <v>0.127</v>
      </c>
      <c r="F100" s="9">
        <v>99900</v>
      </c>
      <c r="G100" s="32"/>
      <c r="H100" s="75">
        <f>C99*E99+C100*E100+C101*E101+C102*E102</f>
        <v>7.0349999999999993</v>
      </c>
    </row>
    <row r="101" spans="1:17" x14ac:dyDescent="0.25">
      <c r="B101" t="s">
        <v>168</v>
      </c>
      <c r="C101">
        <v>10</v>
      </c>
      <c r="D101" t="s">
        <v>182</v>
      </c>
      <c r="E101">
        <v>0.36099999999999999</v>
      </c>
      <c r="F101" s="9">
        <v>99900</v>
      </c>
      <c r="I101" s="9"/>
    </row>
    <row r="102" spans="1:17" x14ac:dyDescent="0.25">
      <c r="B102" t="s">
        <v>186</v>
      </c>
      <c r="C102" s="69" t="s">
        <v>191</v>
      </c>
      <c r="D102" t="s">
        <v>182</v>
      </c>
      <c r="E102">
        <v>0.18599999999999994</v>
      </c>
      <c r="F102" s="9">
        <v>99900</v>
      </c>
      <c r="I102" s="9"/>
    </row>
    <row r="103" spans="1:17" x14ac:dyDescent="0.25">
      <c r="C103" s="69"/>
      <c r="I103" s="9"/>
    </row>
    <row r="104" spans="1:17" x14ac:dyDescent="0.25">
      <c r="C104" s="69"/>
      <c r="I104" s="9"/>
    </row>
    <row r="105" spans="1:17" x14ac:dyDescent="0.25">
      <c r="I105" s="9"/>
    </row>
    <row r="106" spans="1:17" x14ac:dyDescent="0.25">
      <c r="A106" s="73" t="s">
        <v>192</v>
      </c>
    </row>
    <row r="108" spans="1:17" x14ac:dyDescent="0.25">
      <c r="B108" t="s">
        <v>162</v>
      </c>
      <c r="D108" s="74" t="s">
        <v>195</v>
      </c>
      <c r="I108" t="s">
        <v>163</v>
      </c>
      <c r="O108" t="s">
        <v>164</v>
      </c>
    </row>
    <row r="110" spans="1:17" x14ac:dyDescent="0.25">
      <c r="C110" t="s">
        <v>145</v>
      </c>
      <c r="D110" t="s">
        <v>158</v>
      </c>
      <c r="E110" t="s">
        <v>143</v>
      </c>
      <c r="F110" t="s">
        <v>142</v>
      </c>
      <c r="G110" s="70" t="s">
        <v>196</v>
      </c>
      <c r="I110" t="s">
        <v>148</v>
      </c>
      <c r="J110" t="s">
        <v>150</v>
      </c>
      <c r="K110" t="s">
        <v>147</v>
      </c>
      <c r="O110" t="s">
        <v>148</v>
      </c>
      <c r="P110" t="s">
        <v>147</v>
      </c>
      <c r="Q110" t="s">
        <v>149</v>
      </c>
    </row>
    <row r="111" spans="1:17" x14ac:dyDescent="0.25">
      <c r="B111" t="s">
        <v>171</v>
      </c>
      <c r="C111">
        <v>6</v>
      </c>
      <c r="D111">
        <v>1992</v>
      </c>
      <c r="E111" t="s">
        <v>146</v>
      </c>
      <c r="F111">
        <v>0.21299999999999999</v>
      </c>
      <c r="G111">
        <v>4.12</v>
      </c>
      <c r="I111" s="68">
        <f>(1+F111)^(1/C111)-1</f>
        <v>3.2706237490793377E-2</v>
      </c>
      <c r="J111">
        <f>I111*100</f>
        <v>3.2706237490793377</v>
      </c>
      <c r="K111">
        <f>J111/G111</f>
        <v>0.79384071579595572</v>
      </c>
      <c r="O111" s="71">
        <f t="shared" ref="O111:P114" si="18">J111</f>
        <v>3.2706237490793377</v>
      </c>
      <c r="P111" s="71">
        <f t="shared" si="18"/>
        <v>0.79384071579595572</v>
      </c>
      <c r="Q111" s="71">
        <f>O111/P111</f>
        <v>4.12</v>
      </c>
    </row>
    <row r="112" spans="1:17" x14ac:dyDescent="0.25">
      <c r="B112" t="s">
        <v>167</v>
      </c>
      <c r="C112">
        <v>4</v>
      </c>
      <c r="D112">
        <v>1992</v>
      </c>
      <c r="E112" t="s">
        <v>146</v>
      </c>
      <c r="F112">
        <v>0.36499999999999999</v>
      </c>
      <c r="G112">
        <v>6.66</v>
      </c>
      <c r="I112" s="68">
        <f>(1+F112-F111)^(1/C112)-1</f>
        <v>3.6008025644540531E-2</v>
      </c>
      <c r="J112">
        <f>I112*100</f>
        <v>3.6008025644540531</v>
      </c>
      <c r="K112">
        <f t="shared" ref="K112:K126" si="19">J112/G112</f>
        <v>0.54066104571382179</v>
      </c>
      <c r="O112" s="71">
        <f t="shared" si="18"/>
        <v>3.6008025644540531</v>
      </c>
      <c r="P112" s="71">
        <f t="shared" si="18"/>
        <v>0.54066104571382179</v>
      </c>
      <c r="Q112" s="71">
        <f t="shared" ref="Q112:Q115" si="20">O112/P112</f>
        <v>6.66</v>
      </c>
    </row>
    <row r="113" spans="2:17" x14ac:dyDescent="0.25">
      <c r="B113" t="s">
        <v>168</v>
      </c>
      <c r="C113" s="69" t="s">
        <v>187</v>
      </c>
      <c r="D113">
        <v>1992</v>
      </c>
      <c r="E113" t="s">
        <v>146</v>
      </c>
      <c r="F113">
        <v>0.72899999999999998</v>
      </c>
      <c r="G113">
        <v>6.03</v>
      </c>
      <c r="I113" s="68">
        <f>(1+F113-F112)^(1/C113)-1</f>
        <v>6.4052053179784352E-2</v>
      </c>
      <c r="J113">
        <f>I113*100</f>
        <v>6.4052053179784352</v>
      </c>
      <c r="K113">
        <f t="shared" si="19"/>
        <v>1.0622231041423607</v>
      </c>
      <c r="O113" s="71">
        <f t="shared" si="18"/>
        <v>6.4052053179784352</v>
      </c>
      <c r="P113" s="71">
        <f t="shared" si="18"/>
        <v>1.0622231041423607</v>
      </c>
      <c r="Q113" s="71">
        <f t="shared" si="20"/>
        <v>6.03</v>
      </c>
    </row>
    <row r="114" spans="2:17" x14ac:dyDescent="0.25">
      <c r="B114" t="s">
        <v>186</v>
      </c>
      <c r="C114" s="69" t="s">
        <v>174</v>
      </c>
      <c r="D114">
        <v>1992</v>
      </c>
      <c r="E114" t="s">
        <v>146</v>
      </c>
      <c r="F114">
        <v>1.413</v>
      </c>
      <c r="G114">
        <v>3.38</v>
      </c>
      <c r="I114" s="68">
        <f>(1+F114-F113)^(1/C114)-1</f>
        <v>9.0746131060373214E-2</v>
      </c>
      <c r="J114">
        <f>I114*100</f>
        <v>9.0746131060373223</v>
      </c>
      <c r="K114">
        <f t="shared" si="19"/>
        <v>2.6847967769341192</v>
      </c>
      <c r="O114" s="71">
        <f t="shared" si="18"/>
        <v>9.0746131060373223</v>
      </c>
      <c r="P114" s="71">
        <f t="shared" si="18"/>
        <v>2.6847967769341192</v>
      </c>
      <c r="Q114" s="71">
        <f t="shared" si="20"/>
        <v>3.38</v>
      </c>
    </row>
    <row r="115" spans="2:17" x14ac:dyDescent="0.25">
      <c r="B115" t="s">
        <v>171</v>
      </c>
      <c r="C115">
        <v>6</v>
      </c>
      <c r="D115">
        <v>1992</v>
      </c>
      <c r="E115" t="s">
        <v>144</v>
      </c>
      <c r="F115">
        <v>2.4E-2</v>
      </c>
      <c r="G115">
        <v>0.48</v>
      </c>
      <c r="I115" s="68">
        <f>(1+F115)^(1/C115)-1</f>
        <v>3.9605768733643743E-3</v>
      </c>
      <c r="J115">
        <f t="shared" ref="J115:J126" si="21">I115*100</f>
        <v>0.39605768733643743</v>
      </c>
      <c r="K115">
        <f t="shared" si="19"/>
        <v>0.8251201819509113</v>
      </c>
      <c r="O115" s="71">
        <f t="shared" ref="O115:O126" si="22">J115</f>
        <v>0.39605768733643743</v>
      </c>
      <c r="P115" s="71">
        <f t="shared" ref="P115:P126" si="23">K115</f>
        <v>0.8251201819509113</v>
      </c>
      <c r="Q115" s="71">
        <f t="shared" si="20"/>
        <v>0.48</v>
      </c>
    </row>
    <row r="116" spans="2:17" x14ac:dyDescent="0.25">
      <c r="B116" t="s">
        <v>167</v>
      </c>
      <c r="C116">
        <v>4</v>
      </c>
      <c r="D116">
        <v>1992</v>
      </c>
      <c r="E116" t="s">
        <v>144</v>
      </c>
      <c r="F116">
        <v>0.193</v>
      </c>
      <c r="G116">
        <v>4.01</v>
      </c>
      <c r="I116" s="68">
        <f>(1+F116-F115)^(1/C116)-1</f>
        <v>3.9809133284585352E-2</v>
      </c>
      <c r="J116">
        <f t="shared" si="21"/>
        <v>3.9809133284585352</v>
      </c>
      <c r="K116">
        <f t="shared" si="19"/>
        <v>0.99274646594975946</v>
      </c>
      <c r="O116" s="71">
        <f t="shared" si="22"/>
        <v>3.9809133284585352</v>
      </c>
      <c r="P116" s="71">
        <f t="shared" si="23"/>
        <v>0.99274646594975946</v>
      </c>
      <c r="Q116" s="71">
        <f t="shared" ref="Q116:Q126" si="24">O116/P116</f>
        <v>4.01</v>
      </c>
    </row>
    <row r="117" spans="2:17" x14ac:dyDescent="0.25">
      <c r="B117" t="s">
        <v>168</v>
      </c>
      <c r="C117" s="69" t="s">
        <v>187</v>
      </c>
      <c r="D117">
        <v>1992</v>
      </c>
      <c r="E117" t="s">
        <v>144</v>
      </c>
      <c r="F117">
        <v>0.56299999999999994</v>
      </c>
      <c r="G117">
        <v>6.66</v>
      </c>
      <c r="I117" s="68">
        <f>(1+F117-F116)^(1/C117)-1</f>
        <v>6.498652656427617E-2</v>
      </c>
      <c r="J117">
        <f t="shared" si="21"/>
        <v>6.498652656427617</v>
      </c>
      <c r="K117">
        <f t="shared" si="19"/>
        <v>0.97577367213627886</v>
      </c>
      <c r="O117" s="71">
        <f t="shared" si="22"/>
        <v>6.498652656427617</v>
      </c>
      <c r="P117" s="71">
        <f t="shared" si="23"/>
        <v>0.97577367213627886</v>
      </c>
      <c r="Q117" s="71">
        <f t="shared" si="24"/>
        <v>6.66</v>
      </c>
    </row>
    <row r="118" spans="2:17" x14ac:dyDescent="0.25">
      <c r="B118" t="s">
        <v>186</v>
      </c>
      <c r="C118" s="69" t="s">
        <v>174</v>
      </c>
      <c r="D118">
        <v>1992</v>
      </c>
      <c r="E118" t="s">
        <v>144</v>
      </c>
      <c r="F118">
        <v>1.357</v>
      </c>
      <c r="G118">
        <v>5.93</v>
      </c>
      <c r="I118" s="68">
        <f>(1+F118-F117)^(1/C118)-1</f>
        <v>0.10230998095167521</v>
      </c>
      <c r="J118">
        <f t="shared" si="21"/>
        <v>10.230998095167521</v>
      </c>
      <c r="K118">
        <f t="shared" si="19"/>
        <v>1.7252947883924994</v>
      </c>
      <c r="O118" s="71">
        <f t="shared" si="22"/>
        <v>10.230998095167521</v>
      </c>
      <c r="P118" s="71">
        <f t="shared" si="23"/>
        <v>1.7252947883924994</v>
      </c>
      <c r="Q118" s="71">
        <f t="shared" si="24"/>
        <v>5.93</v>
      </c>
    </row>
    <row r="119" spans="2:17" x14ac:dyDescent="0.25">
      <c r="B119" t="s">
        <v>171</v>
      </c>
      <c r="C119">
        <v>6</v>
      </c>
      <c r="D119">
        <v>1999</v>
      </c>
      <c r="E119" t="s">
        <v>146</v>
      </c>
      <c r="F119">
        <v>0.3</v>
      </c>
      <c r="G119">
        <v>4.37</v>
      </c>
      <c r="I119" s="68">
        <f>(1+F119)^(1/C119)-1</f>
        <v>4.4697507923277202E-2</v>
      </c>
      <c r="J119">
        <f t="shared" si="21"/>
        <v>4.4697507923277202</v>
      </c>
      <c r="K119">
        <f t="shared" si="19"/>
        <v>1.0228262682672129</v>
      </c>
      <c r="O119" s="71">
        <f t="shared" si="22"/>
        <v>4.4697507923277202</v>
      </c>
      <c r="P119" s="71">
        <f t="shared" si="23"/>
        <v>1.0228262682672129</v>
      </c>
      <c r="Q119" s="71">
        <f t="shared" si="24"/>
        <v>4.37</v>
      </c>
    </row>
    <row r="120" spans="2:17" x14ac:dyDescent="0.25">
      <c r="B120" t="s">
        <v>167</v>
      </c>
      <c r="C120">
        <v>4</v>
      </c>
      <c r="D120">
        <v>1999</v>
      </c>
      <c r="E120" t="s">
        <v>146</v>
      </c>
      <c r="F120">
        <v>0.46100000000000002</v>
      </c>
      <c r="G120">
        <v>6.68</v>
      </c>
      <c r="I120" s="68">
        <f>(1+F120-F119)^(1/C120)-1</f>
        <v>3.8025577605907745E-2</v>
      </c>
      <c r="J120">
        <f t="shared" si="21"/>
        <v>3.8025577605907745</v>
      </c>
      <c r="K120">
        <f t="shared" si="19"/>
        <v>0.56924517374113393</v>
      </c>
      <c r="O120" s="71">
        <f t="shared" si="22"/>
        <v>3.8025577605907745</v>
      </c>
      <c r="P120" s="71">
        <f t="shared" si="23"/>
        <v>0.56924517374113393</v>
      </c>
      <c r="Q120" s="71">
        <f t="shared" si="24"/>
        <v>6.68</v>
      </c>
    </row>
    <row r="121" spans="2:17" x14ac:dyDescent="0.25">
      <c r="B121" t="s">
        <v>168</v>
      </c>
      <c r="C121" s="69" t="s">
        <v>187</v>
      </c>
      <c r="D121">
        <v>1999</v>
      </c>
      <c r="E121" t="s">
        <v>146</v>
      </c>
      <c r="F121">
        <v>1.075</v>
      </c>
      <c r="G121">
        <v>5.43</v>
      </c>
      <c r="I121" s="68">
        <f>(1+F121-F120)^(1/C121)-1</f>
        <v>0.1004763306842229</v>
      </c>
      <c r="J121">
        <f t="shared" si="21"/>
        <v>10.047633068422289</v>
      </c>
      <c r="K121">
        <f t="shared" si="19"/>
        <v>1.8503928302803481</v>
      </c>
      <c r="O121" s="71">
        <f t="shared" si="22"/>
        <v>10.047633068422289</v>
      </c>
      <c r="P121" s="71">
        <f t="shared" si="23"/>
        <v>1.8503928302803481</v>
      </c>
      <c r="Q121" s="71">
        <f t="shared" si="24"/>
        <v>5.43</v>
      </c>
    </row>
    <row r="122" spans="2:17" x14ac:dyDescent="0.25">
      <c r="B122" t="s">
        <v>186</v>
      </c>
      <c r="C122" s="69" t="s">
        <v>174</v>
      </c>
      <c r="D122">
        <v>1999</v>
      </c>
      <c r="E122" t="s">
        <v>146</v>
      </c>
      <c r="F122">
        <v>2.1760000000000002</v>
      </c>
      <c r="G122">
        <v>3.47</v>
      </c>
      <c r="I122" s="68">
        <f>(1+F122-F121)^(1/C122)-1</f>
        <v>0.13171657196739095</v>
      </c>
      <c r="J122">
        <f t="shared" si="21"/>
        <v>13.171657196739094</v>
      </c>
      <c r="K122">
        <f t="shared" si="19"/>
        <v>3.7958666273023325</v>
      </c>
      <c r="O122" s="71">
        <f t="shared" si="22"/>
        <v>13.171657196739094</v>
      </c>
      <c r="P122" s="71">
        <f t="shared" si="23"/>
        <v>3.7958666273023325</v>
      </c>
      <c r="Q122" s="71">
        <f t="shared" si="24"/>
        <v>3.47</v>
      </c>
    </row>
    <row r="123" spans="2:17" x14ac:dyDescent="0.25">
      <c r="B123" t="s">
        <v>171</v>
      </c>
      <c r="C123">
        <v>6</v>
      </c>
      <c r="D123">
        <v>1999</v>
      </c>
      <c r="E123" t="s">
        <v>144</v>
      </c>
      <c r="F123">
        <v>7.8E-2</v>
      </c>
      <c r="G123">
        <v>0.91</v>
      </c>
      <c r="I123" s="68">
        <f>(1+F123)^(1/C123)-1</f>
        <v>1.2596589090453358E-2</v>
      </c>
      <c r="J123">
        <f t="shared" si="21"/>
        <v>1.2596589090453358</v>
      </c>
      <c r="K123">
        <f t="shared" si="19"/>
        <v>1.384240559390479</v>
      </c>
      <c r="O123" s="71">
        <f t="shared" si="22"/>
        <v>1.2596589090453358</v>
      </c>
      <c r="P123" s="71">
        <f t="shared" si="23"/>
        <v>1.384240559390479</v>
      </c>
      <c r="Q123" s="71">
        <f t="shared" si="24"/>
        <v>0.91</v>
      </c>
    </row>
    <row r="124" spans="2:17" x14ac:dyDescent="0.25">
      <c r="B124" t="s">
        <v>167</v>
      </c>
      <c r="C124">
        <v>4</v>
      </c>
      <c r="D124">
        <v>1999</v>
      </c>
      <c r="E124" t="s">
        <v>144</v>
      </c>
      <c r="F124">
        <v>0.30099999999999999</v>
      </c>
      <c r="G124">
        <v>3.86</v>
      </c>
      <c r="I124" s="68">
        <f>(1+F124-F123)^(1/C124)-1</f>
        <v>5.1614617659882178E-2</v>
      </c>
      <c r="J124">
        <f t="shared" si="21"/>
        <v>5.1614617659882178</v>
      </c>
      <c r="K124">
        <f t="shared" si="19"/>
        <v>1.3371662606187094</v>
      </c>
      <c r="O124" s="71">
        <f t="shared" si="22"/>
        <v>5.1614617659882178</v>
      </c>
      <c r="P124" s="71">
        <f t="shared" si="23"/>
        <v>1.3371662606187094</v>
      </c>
      <c r="Q124" s="71">
        <f t="shared" si="24"/>
        <v>3.86</v>
      </c>
    </row>
    <row r="125" spans="2:17" x14ac:dyDescent="0.25">
      <c r="B125" t="s">
        <v>168</v>
      </c>
      <c r="C125" s="69" t="s">
        <v>187</v>
      </c>
      <c r="D125">
        <v>1999</v>
      </c>
      <c r="E125" t="s">
        <v>144</v>
      </c>
      <c r="F125">
        <v>0.58599999999999997</v>
      </c>
      <c r="G125">
        <v>4.28</v>
      </c>
      <c r="I125" s="68">
        <f>(1+F125-F124)^(1/C125)-1</f>
        <v>5.1430632213731453E-2</v>
      </c>
      <c r="J125">
        <f t="shared" si="21"/>
        <v>5.1430632213731453</v>
      </c>
      <c r="K125">
        <f t="shared" si="19"/>
        <v>1.2016502853675572</v>
      </c>
      <c r="O125" s="71">
        <f t="shared" si="22"/>
        <v>5.1430632213731453</v>
      </c>
      <c r="P125" s="71">
        <f t="shared" si="23"/>
        <v>1.2016502853675572</v>
      </c>
      <c r="Q125" s="71">
        <f t="shared" si="24"/>
        <v>4.28</v>
      </c>
    </row>
    <row r="126" spans="2:17" x14ac:dyDescent="0.25">
      <c r="B126" t="s">
        <v>186</v>
      </c>
      <c r="C126" s="69" t="s">
        <v>174</v>
      </c>
      <c r="D126">
        <v>1999</v>
      </c>
      <c r="E126" t="s">
        <v>144</v>
      </c>
      <c r="F126">
        <v>1.718</v>
      </c>
      <c r="G126">
        <v>4.6500000000000004</v>
      </c>
      <c r="I126" s="68">
        <f>(1+F126-F125)^(1/C126)-1</f>
        <v>0.13448267156700644</v>
      </c>
      <c r="J126">
        <f t="shared" si="21"/>
        <v>13.448267156700645</v>
      </c>
      <c r="K126">
        <f t="shared" si="19"/>
        <v>2.8921004638065901</v>
      </c>
      <c r="O126" s="71">
        <f t="shared" si="22"/>
        <v>13.448267156700645</v>
      </c>
      <c r="P126" s="71">
        <f t="shared" si="23"/>
        <v>2.8921004638065901</v>
      </c>
      <c r="Q126" s="71">
        <f t="shared" si="24"/>
        <v>4.6500000000000004</v>
      </c>
    </row>
    <row r="128" spans="2:17" x14ac:dyDescent="0.25">
      <c r="D128" s="74" t="s">
        <v>197</v>
      </c>
      <c r="F128" t="s">
        <v>198</v>
      </c>
    </row>
    <row r="130" spans="2:18" x14ac:dyDescent="0.25">
      <c r="C130" t="s">
        <v>145</v>
      </c>
      <c r="D130" t="s">
        <v>158</v>
      </c>
      <c r="E130" t="s">
        <v>143</v>
      </c>
      <c r="F130" t="s">
        <v>199</v>
      </c>
      <c r="G130" t="s">
        <v>142</v>
      </c>
      <c r="H130" s="70" t="s">
        <v>196</v>
      </c>
      <c r="J130" t="s">
        <v>148</v>
      </c>
      <c r="K130" t="s">
        <v>150</v>
      </c>
      <c r="L130" t="s">
        <v>147</v>
      </c>
      <c r="P130" t="s">
        <v>148</v>
      </c>
      <c r="Q130" t="s">
        <v>147</v>
      </c>
      <c r="R130" t="s">
        <v>149</v>
      </c>
    </row>
    <row r="131" spans="2:18" x14ac:dyDescent="0.25">
      <c r="B131" t="s">
        <v>171</v>
      </c>
      <c r="C131">
        <v>6</v>
      </c>
      <c r="D131">
        <v>1992</v>
      </c>
      <c r="E131" t="s">
        <v>146</v>
      </c>
      <c r="F131" t="s">
        <v>200</v>
      </c>
      <c r="G131">
        <v>0.193</v>
      </c>
      <c r="H131">
        <v>3.67</v>
      </c>
      <c r="J131" s="68">
        <f>(1+G131)^(1/C131)-1</f>
        <v>2.9848657712524096E-2</v>
      </c>
      <c r="K131">
        <f>J131*100</f>
        <v>2.9848657712524096</v>
      </c>
      <c r="L131">
        <f>K131/H131</f>
        <v>0.81331492404697814</v>
      </c>
      <c r="P131" s="71">
        <f t="shared" ref="P131:Q134" si="25">K131</f>
        <v>2.9848657712524096</v>
      </c>
      <c r="Q131" s="71">
        <f t="shared" si="25"/>
        <v>0.81331492404697814</v>
      </c>
      <c r="R131" s="71">
        <f>P131/Q131</f>
        <v>3.67</v>
      </c>
    </row>
    <row r="132" spans="2:18" x14ac:dyDescent="0.25">
      <c r="B132" t="s">
        <v>167</v>
      </c>
      <c r="C132">
        <v>4</v>
      </c>
      <c r="D132">
        <v>1992</v>
      </c>
      <c r="E132" t="s">
        <v>146</v>
      </c>
      <c r="F132" t="s">
        <v>200</v>
      </c>
      <c r="G132">
        <v>0.34</v>
      </c>
      <c r="H132">
        <v>5.96</v>
      </c>
      <c r="J132" s="68">
        <f>(1+G132-G131)^(1/C132)-1</f>
        <v>3.4882050689460486E-2</v>
      </c>
      <c r="K132">
        <f>J132*100</f>
        <v>3.4882050689460486</v>
      </c>
      <c r="L132">
        <f t="shared" ref="L132:L146" si="26">K132/H132</f>
        <v>0.58526930687014245</v>
      </c>
      <c r="P132" s="71">
        <f t="shared" si="25"/>
        <v>3.4882050689460486</v>
      </c>
      <c r="Q132" s="71">
        <f t="shared" si="25"/>
        <v>0.58526930687014245</v>
      </c>
      <c r="R132" s="71">
        <f t="shared" ref="R132:R146" si="27">P132/Q132</f>
        <v>5.9599999999999991</v>
      </c>
    </row>
    <row r="133" spans="2:18" x14ac:dyDescent="0.25">
      <c r="B133" t="s">
        <v>168</v>
      </c>
      <c r="C133" s="69" t="s">
        <v>187</v>
      </c>
      <c r="D133">
        <v>1992</v>
      </c>
      <c r="E133" t="s">
        <v>146</v>
      </c>
      <c r="F133" t="s">
        <v>200</v>
      </c>
      <c r="G133">
        <v>0.69</v>
      </c>
      <c r="H133">
        <v>5.54</v>
      </c>
      <c r="J133" s="68">
        <f>(1+G133-G132)^(1/C133)-1</f>
        <v>6.185875879493441E-2</v>
      </c>
      <c r="K133">
        <f>J133*100</f>
        <v>6.185875879493441</v>
      </c>
      <c r="L133">
        <f t="shared" si="26"/>
        <v>1.1165840937713791</v>
      </c>
      <c r="P133" s="71">
        <f t="shared" si="25"/>
        <v>6.185875879493441</v>
      </c>
      <c r="Q133" s="71">
        <f t="shared" si="25"/>
        <v>1.1165840937713791</v>
      </c>
      <c r="R133" s="71">
        <f t="shared" si="27"/>
        <v>5.5400000000000009</v>
      </c>
    </row>
    <row r="134" spans="2:18" x14ac:dyDescent="0.25">
      <c r="B134" t="s">
        <v>186</v>
      </c>
      <c r="C134" s="69" t="s">
        <v>174</v>
      </c>
      <c r="D134">
        <v>1992</v>
      </c>
      <c r="E134" t="s">
        <v>146</v>
      </c>
      <c r="F134" t="s">
        <v>200</v>
      </c>
      <c r="G134">
        <v>1.367</v>
      </c>
      <c r="H134">
        <v>3.26</v>
      </c>
      <c r="J134" s="68">
        <f>(1+G134-G133)^(1/C134)-1</f>
        <v>8.9989155533994003E-2</v>
      </c>
      <c r="K134">
        <f>J134*100</f>
        <v>8.9989155533993994</v>
      </c>
      <c r="L134">
        <f t="shared" si="26"/>
        <v>2.7604035439875458</v>
      </c>
      <c r="P134" s="71">
        <f t="shared" si="25"/>
        <v>8.9989155533993994</v>
      </c>
      <c r="Q134" s="71">
        <f t="shared" si="25"/>
        <v>2.7604035439875458</v>
      </c>
      <c r="R134" s="71">
        <f t="shared" si="27"/>
        <v>3.26</v>
      </c>
    </row>
    <row r="135" spans="2:18" x14ac:dyDescent="0.25">
      <c r="B135" t="s">
        <v>171</v>
      </c>
      <c r="C135">
        <v>6</v>
      </c>
      <c r="D135">
        <v>1992</v>
      </c>
      <c r="E135" t="s">
        <v>144</v>
      </c>
      <c r="F135" t="s">
        <v>201</v>
      </c>
      <c r="G135">
        <v>0.20200000000000001</v>
      </c>
      <c r="H135">
        <v>3.88</v>
      </c>
      <c r="J135" s="68">
        <f>(1+G135)^(1/C135)-1</f>
        <v>3.1139470380553425E-2</v>
      </c>
      <c r="K135">
        <f t="shared" ref="K135:K146" si="28">J135*100</f>
        <v>3.1139470380553425</v>
      </c>
      <c r="L135">
        <f t="shared" si="26"/>
        <v>0.8025636696018924</v>
      </c>
      <c r="P135" s="71">
        <f t="shared" ref="P135:P146" si="29">K135</f>
        <v>3.1139470380553425</v>
      </c>
      <c r="Q135" s="71">
        <f t="shared" ref="Q135:Q146" si="30">L135</f>
        <v>0.8025636696018924</v>
      </c>
      <c r="R135" s="71">
        <f t="shared" si="27"/>
        <v>3.88</v>
      </c>
    </row>
    <row r="136" spans="2:18" x14ac:dyDescent="0.25">
      <c r="B136" t="s">
        <v>167</v>
      </c>
      <c r="C136">
        <v>4</v>
      </c>
      <c r="D136">
        <v>1992</v>
      </c>
      <c r="E136" t="s">
        <v>144</v>
      </c>
      <c r="F136" t="s">
        <v>201</v>
      </c>
      <c r="G136">
        <v>0.34599999999999997</v>
      </c>
      <c r="H136">
        <v>6.2</v>
      </c>
      <c r="J136" s="68">
        <f>(1+G136-G135)^(1/C136)-1</f>
        <v>3.4204697615358493E-2</v>
      </c>
      <c r="K136">
        <f t="shared" si="28"/>
        <v>3.4204697615358493</v>
      </c>
      <c r="L136">
        <f t="shared" si="26"/>
        <v>0.5516886712154595</v>
      </c>
      <c r="P136" s="71">
        <f t="shared" si="29"/>
        <v>3.4204697615358493</v>
      </c>
      <c r="Q136" s="71">
        <f t="shared" si="30"/>
        <v>0.5516886712154595</v>
      </c>
      <c r="R136" s="71">
        <f t="shared" si="27"/>
        <v>6.2</v>
      </c>
    </row>
    <row r="137" spans="2:18" x14ac:dyDescent="0.25">
      <c r="B137" t="s">
        <v>168</v>
      </c>
      <c r="C137" s="69" t="s">
        <v>187</v>
      </c>
      <c r="D137">
        <v>1992</v>
      </c>
      <c r="E137" t="s">
        <v>144</v>
      </c>
      <c r="F137" t="s">
        <v>201</v>
      </c>
      <c r="G137">
        <v>0.69299999999999995</v>
      </c>
      <c r="H137">
        <v>5.63</v>
      </c>
      <c r="J137" s="68">
        <f>(1+G137-G136)^(1/C137)-1</f>
        <v>6.1386401508842336E-2</v>
      </c>
      <c r="K137">
        <f t="shared" si="28"/>
        <v>6.1386401508842336</v>
      </c>
      <c r="L137">
        <f t="shared" si="26"/>
        <v>1.090344609393292</v>
      </c>
      <c r="P137" s="71">
        <f t="shared" si="29"/>
        <v>6.1386401508842336</v>
      </c>
      <c r="Q137" s="71">
        <f t="shared" si="30"/>
        <v>1.090344609393292</v>
      </c>
      <c r="R137" s="71">
        <f t="shared" si="27"/>
        <v>5.63</v>
      </c>
    </row>
    <row r="138" spans="2:18" x14ac:dyDescent="0.25">
      <c r="B138" t="s">
        <v>186</v>
      </c>
      <c r="C138" s="69" t="s">
        <v>174</v>
      </c>
      <c r="D138">
        <v>1992</v>
      </c>
      <c r="E138" t="s">
        <v>144</v>
      </c>
      <c r="F138" t="s">
        <v>201</v>
      </c>
      <c r="G138">
        <v>1.3819999999999999</v>
      </c>
      <c r="H138">
        <v>3.31</v>
      </c>
      <c r="J138" s="68">
        <f>(1+G138-G137)^(1/C138)-1</f>
        <v>9.1285224080682958E-2</v>
      </c>
      <c r="K138">
        <f t="shared" si="28"/>
        <v>9.1285224080682958</v>
      </c>
      <c r="L138">
        <f t="shared" si="26"/>
        <v>2.7578617547034128</v>
      </c>
      <c r="P138" s="71">
        <f t="shared" si="29"/>
        <v>9.1285224080682958</v>
      </c>
      <c r="Q138" s="71">
        <f t="shared" si="30"/>
        <v>2.7578617547034128</v>
      </c>
      <c r="R138" s="71">
        <f t="shared" si="27"/>
        <v>3.31</v>
      </c>
    </row>
    <row r="139" spans="2:18" x14ac:dyDescent="0.25">
      <c r="B139" t="s">
        <v>171</v>
      </c>
      <c r="C139">
        <v>6</v>
      </c>
      <c r="D139">
        <v>1999</v>
      </c>
      <c r="E139" t="s">
        <v>146</v>
      </c>
      <c r="F139" t="s">
        <v>200</v>
      </c>
      <c r="G139">
        <v>1.7000000000000001E-2</v>
      </c>
      <c r="H139">
        <v>0.34</v>
      </c>
      <c r="J139" s="68">
        <f>(1+G139)^(1/C139)-1</f>
        <v>2.8134699097197569E-3</v>
      </c>
      <c r="K139">
        <f t="shared" si="28"/>
        <v>0.28134699097197569</v>
      </c>
      <c r="L139">
        <f t="shared" si="26"/>
        <v>0.82749114991757544</v>
      </c>
      <c r="P139" s="71">
        <f t="shared" si="29"/>
        <v>0.28134699097197569</v>
      </c>
      <c r="Q139" s="71">
        <f t="shared" si="30"/>
        <v>0.82749114991757544</v>
      </c>
      <c r="R139" s="71">
        <f t="shared" si="27"/>
        <v>0.34</v>
      </c>
    </row>
    <row r="140" spans="2:18" x14ac:dyDescent="0.25">
      <c r="B140" t="s">
        <v>167</v>
      </c>
      <c r="C140">
        <v>4</v>
      </c>
      <c r="D140">
        <v>1999</v>
      </c>
      <c r="E140" t="s">
        <v>146</v>
      </c>
      <c r="F140" t="s">
        <v>200</v>
      </c>
      <c r="G140">
        <v>0.188</v>
      </c>
      <c r="H140">
        <v>3.85</v>
      </c>
      <c r="J140" s="68">
        <f>(1+G140-G139)^(1/C140)-1</f>
        <v>4.0253591233167851E-2</v>
      </c>
      <c r="K140">
        <f t="shared" si="28"/>
        <v>4.0253591233167851</v>
      </c>
      <c r="L140">
        <f t="shared" si="26"/>
        <v>1.045547824238126</v>
      </c>
      <c r="P140" s="71">
        <f t="shared" si="29"/>
        <v>4.0253591233167851</v>
      </c>
      <c r="Q140" s="71">
        <f t="shared" si="30"/>
        <v>1.045547824238126</v>
      </c>
      <c r="R140" s="71">
        <f t="shared" si="27"/>
        <v>3.85</v>
      </c>
    </row>
    <row r="141" spans="2:18" x14ac:dyDescent="0.25">
      <c r="B141" t="s">
        <v>168</v>
      </c>
      <c r="C141" s="69" t="s">
        <v>187</v>
      </c>
      <c r="D141">
        <v>1999</v>
      </c>
      <c r="E141" t="s">
        <v>146</v>
      </c>
      <c r="F141" t="s">
        <v>200</v>
      </c>
      <c r="G141">
        <v>0.56299999999999994</v>
      </c>
      <c r="H141">
        <v>6.52</v>
      </c>
      <c r="J141" s="68">
        <f>(1+G141-G140)^(1/C141)-1</f>
        <v>6.5762756635474151E-2</v>
      </c>
      <c r="K141">
        <f t="shared" si="28"/>
        <v>6.5762756635474151</v>
      </c>
      <c r="L141">
        <f t="shared" si="26"/>
        <v>1.0086312367404011</v>
      </c>
      <c r="P141" s="71">
        <f t="shared" si="29"/>
        <v>6.5762756635474151</v>
      </c>
      <c r="Q141" s="71">
        <f t="shared" si="30"/>
        <v>1.0086312367404011</v>
      </c>
      <c r="R141" s="71">
        <f t="shared" si="27"/>
        <v>6.52</v>
      </c>
    </row>
    <row r="142" spans="2:18" x14ac:dyDescent="0.25">
      <c r="B142" t="s">
        <v>186</v>
      </c>
      <c r="C142" s="69" t="s">
        <v>174</v>
      </c>
      <c r="D142">
        <v>1999</v>
      </c>
      <c r="E142" t="s">
        <v>146</v>
      </c>
      <c r="F142" t="s">
        <v>200</v>
      </c>
      <c r="G142">
        <v>1.367</v>
      </c>
      <c r="H142">
        <v>5.95</v>
      </c>
      <c r="J142" s="68">
        <f>(1+G142-G141)^(1/C142)-1</f>
        <v>0.1033316815186538</v>
      </c>
      <c r="K142">
        <f t="shared" si="28"/>
        <v>10.33316815186538</v>
      </c>
      <c r="L142">
        <f t="shared" si="26"/>
        <v>1.7366669162798956</v>
      </c>
      <c r="P142" s="71">
        <f t="shared" si="29"/>
        <v>10.33316815186538</v>
      </c>
      <c r="Q142" s="71">
        <f t="shared" si="30"/>
        <v>1.7366669162798956</v>
      </c>
      <c r="R142" s="71">
        <f t="shared" si="27"/>
        <v>5.95</v>
      </c>
    </row>
    <row r="143" spans="2:18" x14ac:dyDescent="0.25">
      <c r="B143" t="s">
        <v>171</v>
      </c>
      <c r="C143">
        <v>6</v>
      </c>
      <c r="D143">
        <v>1999</v>
      </c>
      <c r="E143" t="s">
        <v>144</v>
      </c>
      <c r="F143" t="s">
        <v>201</v>
      </c>
      <c r="G143">
        <v>2.3E-2</v>
      </c>
      <c r="H143">
        <v>0.45</v>
      </c>
      <c r="J143" s="68">
        <f>(1+G143)^(1/C143)-1</f>
        <v>3.7971053021661483E-3</v>
      </c>
      <c r="K143">
        <f t="shared" si="28"/>
        <v>0.37971053021661483</v>
      </c>
      <c r="L143">
        <f t="shared" si="26"/>
        <v>0.84380117825914402</v>
      </c>
      <c r="P143" s="71">
        <f t="shared" si="29"/>
        <v>0.37971053021661483</v>
      </c>
      <c r="Q143" s="71">
        <f t="shared" si="30"/>
        <v>0.84380117825914402</v>
      </c>
      <c r="R143" s="71">
        <f t="shared" si="27"/>
        <v>0.45</v>
      </c>
    </row>
    <row r="144" spans="2:18" x14ac:dyDescent="0.25">
      <c r="B144" t="s">
        <v>167</v>
      </c>
      <c r="C144">
        <v>4</v>
      </c>
      <c r="D144">
        <v>1999</v>
      </c>
      <c r="E144" t="s">
        <v>144</v>
      </c>
      <c r="F144" t="s">
        <v>201</v>
      </c>
      <c r="G144">
        <v>0.193</v>
      </c>
      <c r="H144">
        <v>4</v>
      </c>
      <c r="J144" s="68">
        <f>(1+G144-G143)^(1/C144)-1</f>
        <v>4.0031433486121593E-2</v>
      </c>
      <c r="K144">
        <f t="shared" si="28"/>
        <v>4.0031433486121593</v>
      </c>
      <c r="L144">
        <f t="shared" si="26"/>
        <v>1.0007858371530398</v>
      </c>
      <c r="P144" s="71">
        <f t="shared" si="29"/>
        <v>4.0031433486121593</v>
      </c>
      <c r="Q144" s="71">
        <f t="shared" si="30"/>
        <v>1.0007858371530398</v>
      </c>
      <c r="R144" s="71">
        <f t="shared" si="27"/>
        <v>4</v>
      </c>
    </row>
    <row r="145" spans="2:18" x14ac:dyDescent="0.25">
      <c r="B145" t="s">
        <v>168</v>
      </c>
      <c r="C145" s="69" t="s">
        <v>187</v>
      </c>
      <c r="D145">
        <v>1999</v>
      </c>
      <c r="E145" t="s">
        <v>144</v>
      </c>
      <c r="F145" t="s">
        <v>201</v>
      </c>
      <c r="G145">
        <v>0.55900000000000005</v>
      </c>
      <c r="H145">
        <v>6.57</v>
      </c>
      <c r="J145" s="68">
        <f>(1+G145-G144)^(1/C145)-1</f>
        <v>6.4363909051986079E-2</v>
      </c>
      <c r="K145">
        <f t="shared" si="28"/>
        <v>6.4363909051986079</v>
      </c>
      <c r="L145">
        <f t="shared" si="26"/>
        <v>0.9796637603042021</v>
      </c>
      <c r="P145" s="71">
        <f t="shared" si="29"/>
        <v>6.4363909051986079</v>
      </c>
      <c r="Q145" s="71">
        <f t="shared" si="30"/>
        <v>0.9796637603042021</v>
      </c>
      <c r="R145" s="71">
        <f t="shared" si="27"/>
        <v>6.57</v>
      </c>
    </row>
    <row r="146" spans="2:18" x14ac:dyDescent="0.25">
      <c r="B146" t="s">
        <v>186</v>
      </c>
      <c r="C146" s="69" t="s">
        <v>174</v>
      </c>
      <c r="D146">
        <v>1999</v>
      </c>
      <c r="E146" t="s">
        <v>144</v>
      </c>
      <c r="F146" t="s">
        <v>201</v>
      </c>
      <c r="G146">
        <v>1.339</v>
      </c>
      <c r="H146">
        <v>5.82</v>
      </c>
      <c r="J146" s="68">
        <f>(1+G146-G145)^(1/C146)-1</f>
        <v>0.1008715974654073</v>
      </c>
      <c r="K146">
        <f t="shared" si="28"/>
        <v>10.087159746540731</v>
      </c>
      <c r="L146">
        <f t="shared" si="26"/>
        <v>1.7331889598867234</v>
      </c>
      <c r="P146" s="71">
        <f t="shared" si="29"/>
        <v>10.087159746540731</v>
      </c>
      <c r="Q146" s="71">
        <f t="shared" si="30"/>
        <v>1.7331889598867234</v>
      </c>
      <c r="R146" s="71">
        <f t="shared" si="27"/>
        <v>5.82</v>
      </c>
    </row>
    <row r="147" spans="2:18" x14ac:dyDescent="0.25">
      <c r="B147" t="s">
        <v>171</v>
      </c>
      <c r="C147">
        <v>6</v>
      </c>
      <c r="D147">
        <v>1992</v>
      </c>
      <c r="E147" t="s">
        <v>146</v>
      </c>
      <c r="F147" t="s">
        <v>200</v>
      </c>
      <c r="G147">
        <v>0.29899999999999999</v>
      </c>
      <c r="H147">
        <v>4.24</v>
      </c>
      <c r="J147" s="68">
        <f>(1+G147)^(1/C147)-1</f>
        <v>4.4563529397077639E-2</v>
      </c>
      <c r="K147">
        <f>J147*100</f>
        <v>4.4563529397077639</v>
      </c>
      <c r="L147">
        <f>K147/H147</f>
        <v>1.0510266367235293</v>
      </c>
      <c r="P147" s="71">
        <f t="shared" ref="P147:Q150" si="31">K147</f>
        <v>4.4563529397077639</v>
      </c>
      <c r="Q147" s="71">
        <f t="shared" si="31"/>
        <v>1.0510266367235293</v>
      </c>
      <c r="R147" s="71">
        <f>P147/Q147</f>
        <v>4.24</v>
      </c>
    </row>
    <row r="148" spans="2:18" x14ac:dyDescent="0.25">
      <c r="B148" t="s">
        <v>167</v>
      </c>
      <c r="C148">
        <v>4</v>
      </c>
      <c r="D148">
        <v>1992</v>
      </c>
      <c r="E148" t="s">
        <v>146</v>
      </c>
      <c r="F148" t="s">
        <v>200</v>
      </c>
      <c r="G148">
        <v>0.46500000000000002</v>
      </c>
      <c r="H148">
        <v>6.45</v>
      </c>
      <c r="J148" s="68">
        <f>(1+G148-G147)^(1/C148)-1</f>
        <v>3.9141375817288493E-2</v>
      </c>
      <c r="K148">
        <f>J148*100</f>
        <v>3.9141375817288493</v>
      </c>
      <c r="L148">
        <f t="shared" ref="L148:L162" si="32">K148/H148</f>
        <v>0.60684303592695332</v>
      </c>
      <c r="P148" s="71">
        <f t="shared" si="31"/>
        <v>3.9141375817288493</v>
      </c>
      <c r="Q148" s="71">
        <f t="shared" si="31"/>
        <v>0.60684303592695332</v>
      </c>
      <c r="R148" s="71">
        <f t="shared" ref="R148:R162" si="33">P148/Q148</f>
        <v>6.45</v>
      </c>
    </row>
    <row r="149" spans="2:18" x14ac:dyDescent="0.25">
      <c r="B149" t="s">
        <v>168</v>
      </c>
      <c r="C149" s="69" t="s">
        <v>187</v>
      </c>
      <c r="D149">
        <v>1992</v>
      </c>
      <c r="E149" t="s">
        <v>146</v>
      </c>
      <c r="F149" t="s">
        <v>200</v>
      </c>
      <c r="G149">
        <v>1.081</v>
      </c>
      <c r="H149">
        <v>5.37</v>
      </c>
      <c r="J149" s="68">
        <f>(1+G149-G148)^(1/C149)-1</f>
        <v>0.10074892827295634</v>
      </c>
      <c r="K149">
        <f>J149*100</f>
        <v>10.074892827295635</v>
      </c>
      <c r="L149">
        <f t="shared" si="32"/>
        <v>1.876143915697511</v>
      </c>
      <c r="P149" s="71">
        <f t="shared" si="31"/>
        <v>10.074892827295635</v>
      </c>
      <c r="Q149" s="71">
        <f t="shared" si="31"/>
        <v>1.876143915697511</v>
      </c>
      <c r="R149" s="71">
        <f t="shared" si="33"/>
        <v>5.37</v>
      </c>
    </row>
    <row r="150" spans="2:18" x14ac:dyDescent="0.25">
      <c r="B150" t="s">
        <v>186</v>
      </c>
      <c r="C150" s="69" t="s">
        <v>174</v>
      </c>
      <c r="D150">
        <v>1992</v>
      </c>
      <c r="E150" t="s">
        <v>146</v>
      </c>
      <c r="F150" t="s">
        <v>200</v>
      </c>
      <c r="G150">
        <v>2.1869999999999998</v>
      </c>
      <c r="H150">
        <v>3.47</v>
      </c>
      <c r="J150" s="68">
        <f>(1+G150-G149)^(1/C150)-1</f>
        <v>0.1321650076333285</v>
      </c>
      <c r="K150">
        <f>J150*100</f>
        <v>13.216500763332849</v>
      </c>
      <c r="L150">
        <f t="shared" si="32"/>
        <v>3.8087898453408786</v>
      </c>
      <c r="P150" s="71">
        <f t="shared" si="31"/>
        <v>13.216500763332849</v>
      </c>
      <c r="Q150" s="71">
        <f t="shared" si="31"/>
        <v>3.8087898453408786</v>
      </c>
      <c r="R150" s="71">
        <f t="shared" si="33"/>
        <v>3.47</v>
      </c>
    </row>
    <row r="151" spans="2:18" x14ac:dyDescent="0.25">
      <c r="B151" t="s">
        <v>171</v>
      </c>
      <c r="C151">
        <v>6</v>
      </c>
      <c r="D151">
        <v>1992</v>
      </c>
      <c r="E151" t="s">
        <v>144</v>
      </c>
      <c r="F151" t="s">
        <v>201</v>
      </c>
      <c r="G151">
        <v>0.3</v>
      </c>
      <c r="H151">
        <v>4.33</v>
      </c>
      <c r="J151" s="68">
        <f>(1+G151)^(1/C151)-1</f>
        <v>4.4697507923277202E-2</v>
      </c>
      <c r="K151">
        <f t="shared" ref="K151:K162" si="34">J151*100</f>
        <v>4.4697507923277202</v>
      </c>
      <c r="L151">
        <f t="shared" si="32"/>
        <v>1.0322750097754549</v>
      </c>
      <c r="P151" s="71">
        <f t="shared" ref="P151:P162" si="35">K151</f>
        <v>4.4697507923277202</v>
      </c>
      <c r="Q151" s="71">
        <f t="shared" ref="Q151:Q162" si="36">L151</f>
        <v>1.0322750097754549</v>
      </c>
      <c r="R151" s="71">
        <f t="shared" si="33"/>
        <v>4.33</v>
      </c>
    </row>
    <row r="152" spans="2:18" x14ac:dyDescent="0.25">
      <c r="B152" t="s">
        <v>167</v>
      </c>
      <c r="C152">
        <v>4</v>
      </c>
      <c r="D152">
        <v>1992</v>
      </c>
      <c r="E152" t="s">
        <v>144</v>
      </c>
      <c r="F152" t="s">
        <v>201</v>
      </c>
      <c r="G152">
        <v>0.46200000000000002</v>
      </c>
      <c r="H152">
        <v>6.53</v>
      </c>
      <c r="J152" s="68">
        <f>(1+G152-G151)^(1/C152)-1</f>
        <v>3.8249025165422168E-2</v>
      </c>
      <c r="K152">
        <f t="shared" si="34"/>
        <v>3.8249025165422168</v>
      </c>
      <c r="L152">
        <f t="shared" si="32"/>
        <v>0.58574311126220779</v>
      </c>
      <c r="P152" s="71">
        <f t="shared" si="35"/>
        <v>3.8249025165422168</v>
      </c>
      <c r="Q152" s="71">
        <f t="shared" si="36"/>
        <v>0.58574311126220779</v>
      </c>
      <c r="R152" s="71">
        <f t="shared" si="33"/>
        <v>6.53</v>
      </c>
    </row>
    <row r="153" spans="2:18" x14ac:dyDescent="0.25">
      <c r="B153" t="s">
        <v>168</v>
      </c>
      <c r="C153" s="69" t="s">
        <v>187</v>
      </c>
      <c r="D153">
        <v>1992</v>
      </c>
      <c r="E153" t="s">
        <v>144</v>
      </c>
      <c r="F153" t="s">
        <v>201</v>
      </c>
      <c r="G153">
        <v>1.08</v>
      </c>
      <c r="H153">
        <v>5.38</v>
      </c>
      <c r="J153" s="68">
        <f>(1+G153-G152)^(1/C153)-1</f>
        <v>0.10102125609655976</v>
      </c>
      <c r="K153">
        <f t="shared" si="34"/>
        <v>10.102125609655976</v>
      </c>
      <c r="L153">
        <f t="shared" si="32"/>
        <v>1.8777185148059437</v>
      </c>
      <c r="P153" s="71">
        <f t="shared" si="35"/>
        <v>10.102125609655976</v>
      </c>
      <c r="Q153" s="71">
        <f t="shared" si="36"/>
        <v>1.8777185148059437</v>
      </c>
      <c r="R153" s="71">
        <f t="shared" si="33"/>
        <v>5.38</v>
      </c>
    </row>
    <row r="154" spans="2:18" x14ac:dyDescent="0.25">
      <c r="B154" t="s">
        <v>186</v>
      </c>
      <c r="C154" s="69" t="s">
        <v>174</v>
      </c>
      <c r="D154">
        <v>1992</v>
      </c>
      <c r="E154" t="s">
        <v>144</v>
      </c>
      <c r="F154" t="s">
        <v>201</v>
      </c>
      <c r="G154">
        <v>2.206</v>
      </c>
      <c r="H154">
        <v>3.48</v>
      </c>
      <c r="J154" s="68">
        <f>(1+G154-G153)^(1/C154)-1</f>
        <v>0.13394992519395466</v>
      </c>
      <c r="K154">
        <f t="shared" si="34"/>
        <v>13.394992519395466</v>
      </c>
      <c r="L154">
        <f t="shared" si="32"/>
        <v>3.8491357814354785</v>
      </c>
      <c r="P154" s="71">
        <f t="shared" si="35"/>
        <v>13.394992519395466</v>
      </c>
      <c r="Q154" s="71">
        <f t="shared" si="36"/>
        <v>3.8491357814354785</v>
      </c>
      <c r="R154" s="71">
        <f t="shared" si="33"/>
        <v>3.48</v>
      </c>
    </row>
    <row r="155" spans="2:18" x14ac:dyDescent="0.25">
      <c r="B155" t="s">
        <v>171</v>
      </c>
      <c r="C155">
        <v>6</v>
      </c>
      <c r="D155">
        <v>1999</v>
      </c>
      <c r="E155" t="s">
        <v>146</v>
      </c>
      <c r="F155" t="s">
        <v>200</v>
      </c>
      <c r="G155">
        <v>8.0000000000000002E-3</v>
      </c>
      <c r="H155">
        <v>0.09</v>
      </c>
      <c r="J155" s="68">
        <f>(1+G155)^(1/C155)-1</f>
        <v>1.3289104949067987E-3</v>
      </c>
      <c r="K155">
        <f t="shared" si="34"/>
        <v>0.13289104949067987</v>
      </c>
      <c r="L155">
        <f t="shared" si="32"/>
        <v>1.4765672165631096</v>
      </c>
      <c r="P155" s="71">
        <f t="shared" si="35"/>
        <v>0.13289104949067987</v>
      </c>
      <c r="Q155" s="71">
        <f t="shared" si="36"/>
        <v>1.4765672165631096</v>
      </c>
      <c r="R155" s="71">
        <f t="shared" si="33"/>
        <v>0.09</v>
      </c>
    </row>
    <row r="156" spans="2:18" x14ac:dyDescent="0.25">
      <c r="B156" t="s">
        <v>167</v>
      </c>
      <c r="C156">
        <v>4</v>
      </c>
      <c r="D156">
        <v>1999</v>
      </c>
      <c r="E156" t="s">
        <v>146</v>
      </c>
      <c r="F156" t="s">
        <v>200</v>
      </c>
      <c r="G156">
        <v>0.22</v>
      </c>
      <c r="H156">
        <v>2.76</v>
      </c>
      <c r="J156" s="68">
        <f>(1+G156-G155)^(1/C156)-1</f>
        <v>4.9241971883431157E-2</v>
      </c>
      <c r="K156">
        <f t="shared" si="34"/>
        <v>4.9241971883431157</v>
      </c>
      <c r="L156">
        <f t="shared" si="32"/>
        <v>1.7841294160663463</v>
      </c>
      <c r="P156" s="71">
        <f t="shared" si="35"/>
        <v>4.9241971883431157</v>
      </c>
      <c r="Q156" s="71">
        <f t="shared" si="36"/>
        <v>1.7841294160663463</v>
      </c>
      <c r="R156" s="71">
        <f t="shared" si="33"/>
        <v>2.76</v>
      </c>
    </row>
    <row r="157" spans="2:18" x14ac:dyDescent="0.25">
      <c r="B157" t="s">
        <v>168</v>
      </c>
      <c r="C157" s="69" t="s">
        <v>187</v>
      </c>
      <c r="D157">
        <v>1999</v>
      </c>
      <c r="E157" t="s">
        <v>146</v>
      </c>
      <c r="F157" t="s">
        <v>200</v>
      </c>
      <c r="G157">
        <v>0.49099999999999999</v>
      </c>
      <c r="H157">
        <v>3.5</v>
      </c>
      <c r="J157" s="68">
        <f>(1+G157-G156)^(1/C157)-1</f>
        <v>4.9129527005763229E-2</v>
      </c>
      <c r="K157">
        <f t="shared" si="34"/>
        <v>4.9129527005763229</v>
      </c>
      <c r="L157">
        <f t="shared" si="32"/>
        <v>1.403700771593235</v>
      </c>
      <c r="P157" s="71">
        <f t="shared" si="35"/>
        <v>4.9129527005763229</v>
      </c>
      <c r="Q157" s="71">
        <f t="shared" si="36"/>
        <v>1.403700771593235</v>
      </c>
      <c r="R157" s="71">
        <f t="shared" si="33"/>
        <v>3.5000000000000004</v>
      </c>
    </row>
    <row r="158" spans="2:18" x14ac:dyDescent="0.25">
      <c r="B158" t="s">
        <v>186</v>
      </c>
      <c r="C158" s="69" t="s">
        <v>174</v>
      </c>
      <c r="D158">
        <v>1999</v>
      </c>
      <c r="E158" t="s">
        <v>146</v>
      </c>
      <c r="F158" t="s">
        <v>200</v>
      </c>
      <c r="G158">
        <v>1.571</v>
      </c>
      <c r="H158">
        <v>4.24</v>
      </c>
      <c r="J158" s="68">
        <f>(1+G158-G157)^(1/C158)-1</f>
        <v>0.12982337547599943</v>
      </c>
      <c r="K158">
        <f t="shared" si="34"/>
        <v>12.982337547599943</v>
      </c>
      <c r="L158">
        <f t="shared" si="32"/>
        <v>3.0618720631131939</v>
      </c>
      <c r="P158" s="71">
        <f t="shared" si="35"/>
        <v>12.982337547599943</v>
      </c>
      <c r="Q158" s="71">
        <f t="shared" si="36"/>
        <v>3.0618720631131939</v>
      </c>
      <c r="R158" s="71">
        <f t="shared" si="33"/>
        <v>4.24</v>
      </c>
    </row>
    <row r="159" spans="2:18" x14ac:dyDescent="0.25">
      <c r="B159" t="s">
        <v>171</v>
      </c>
      <c r="C159">
        <v>6</v>
      </c>
      <c r="D159">
        <v>1999</v>
      </c>
      <c r="E159" t="s">
        <v>144</v>
      </c>
      <c r="F159" t="s">
        <v>201</v>
      </c>
      <c r="G159">
        <v>3.3000000000000002E-2</v>
      </c>
      <c r="H159">
        <v>0.38</v>
      </c>
      <c r="J159" s="68">
        <f>(1+G159)^(1/C159)-1</f>
        <v>5.4258653334493534E-3</v>
      </c>
      <c r="K159">
        <f t="shared" si="34"/>
        <v>0.54258653334493534</v>
      </c>
      <c r="L159">
        <f t="shared" si="32"/>
        <v>1.4278592982761455</v>
      </c>
      <c r="P159" s="71">
        <f t="shared" si="35"/>
        <v>0.54258653334493534</v>
      </c>
      <c r="Q159" s="71">
        <f t="shared" si="36"/>
        <v>1.4278592982761455</v>
      </c>
      <c r="R159" s="71">
        <f t="shared" si="33"/>
        <v>0.38</v>
      </c>
    </row>
    <row r="160" spans="2:18" x14ac:dyDescent="0.25">
      <c r="B160" t="s">
        <v>167</v>
      </c>
      <c r="C160">
        <v>4</v>
      </c>
      <c r="D160">
        <v>1999</v>
      </c>
      <c r="E160" t="s">
        <v>144</v>
      </c>
      <c r="F160" t="s">
        <v>201</v>
      </c>
      <c r="G160">
        <v>0.255</v>
      </c>
      <c r="H160">
        <v>3.25</v>
      </c>
      <c r="J160" s="68">
        <f>(1+G160-G159)^(1/C160)-1</f>
        <v>5.1399585521526792E-2</v>
      </c>
      <c r="K160">
        <f t="shared" si="34"/>
        <v>5.1399585521526792</v>
      </c>
      <c r="L160">
        <f t="shared" si="32"/>
        <v>1.5815257083546705</v>
      </c>
      <c r="P160" s="71">
        <f t="shared" si="35"/>
        <v>5.1399585521526792</v>
      </c>
      <c r="Q160" s="71">
        <f t="shared" si="36"/>
        <v>1.5815257083546705</v>
      </c>
      <c r="R160" s="71">
        <f t="shared" si="33"/>
        <v>3.25</v>
      </c>
    </row>
    <row r="161" spans="2:18" x14ac:dyDescent="0.25">
      <c r="B161" t="s">
        <v>168</v>
      </c>
      <c r="C161" s="69" t="s">
        <v>187</v>
      </c>
      <c r="D161">
        <v>1999</v>
      </c>
      <c r="E161" t="s">
        <v>144</v>
      </c>
      <c r="F161" t="s">
        <v>201</v>
      </c>
      <c r="G161">
        <v>0.54</v>
      </c>
      <c r="H161">
        <v>3.91</v>
      </c>
      <c r="J161" s="68">
        <f>(1+G161-G160)^(1/C161)-1</f>
        <v>5.1430632213731453E-2</v>
      </c>
      <c r="K161">
        <f t="shared" si="34"/>
        <v>5.1430632213731453</v>
      </c>
      <c r="L161">
        <f t="shared" si="32"/>
        <v>1.3153614376913414</v>
      </c>
      <c r="P161" s="71">
        <f t="shared" si="35"/>
        <v>5.1430632213731453</v>
      </c>
      <c r="Q161" s="71">
        <f t="shared" si="36"/>
        <v>1.3153614376913414</v>
      </c>
      <c r="R161" s="71">
        <f t="shared" si="33"/>
        <v>3.91</v>
      </c>
    </row>
    <row r="162" spans="2:18" x14ac:dyDescent="0.25">
      <c r="B162" t="s">
        <v>186</v>
      </c>
      <c r="C162" s="69" t="s">
        <v>174</v>
      </c>
      <c r="D162">
        <v>1999</v>
      </c>
      <c r="E162" t="s">
        <v>144</v>
      </c>
      <c r="F162" t="s">
        <v>201</v>
      </c>
      <c r="G162">
        <v>1.6339999999999999</v>
      </c>
      <c r="H162">
        <v>4.43</v>
      </c>
      <c r="J162" s="68">
        <f>(1+G162-G161)^(1/C162)-1</f>
        <v>0.13108726560442086</v>
      </c>
      <c r="K162">
        <f t="shared" si="34"/>
        <v>13.108726560442086</v>
      </c>
      <c r="L162">
        <f t="shared" si="32"/>
        <v>2.9590804876844441</v>
      </c>
      <c r="P162" s="71">
        <f t="shared" si="35"/>
        <v>13.108726560442086</v>
      </c>
      <c r="Q162" s="71">
        <f t="shared" si="36"/>
        <v>2.9590804876844441</v>
      </c>
      <c r="R162" s="71">
        <f t="shared" si="33"/>
        <v>4.43</v>
      </c>
    </row>
    <row r="165" spans="2:18" x14ac:dyDescent="0.25">
      <c r="B165" s="74" t="s">
        <v>202</v>
      </c>
    </row>
    <row r="167" spans="2:18" x14ac:dyDescent="0.25">
      <c r="C167" t="s">
        <v>203</v>
      </c>
      <c r="D167" t="s">
        <v>206</v>
      </c>
      <c r="E167" t="s">
        <v>204</v>
      </c>
      <c r="H167" s="74" t="s">
        <v>211</v>
      </c>
    </row>
    <row r="168" spans="2:18" x14ac:dyDescent="0.25">
      <c r="B168" t="s">
        <v>184</v>
      </c>
      <c r="C168">
        <v>0</v>
      </c>
      <c r="D168" t="s">
        <v>207</v>
      </c>
      <c r="E168">
        <v>0.26250000000000001</v>
      </c>
      <c r="H168" t="s">
        <v>207</v>
      </c>
    </row>
    <row r="169" spans="2:18" x14ac:dyDescent="0.25">
      <c r="B169" t="s">
        <v>171</v>
      </c>
      <c r="C169">
        <v>6</v>
      </c>
      <c r="D169" t="s">
        <v>207</v>
      </c>
      <c r="E169">
        <v>0.25</v>
      </c>
      <c r="H169" s="76">
        <f>C168*E168+C169*E169+C170*E170+C171*E171+C172*E172</f>
        <v>9.8249999999999993</v>
      </c>
    </row>
    <row r="170" spans="2:18" x14ac:dyDescent="0.25">
      <c r="B170" t="s">
        <v>167</v>
      </c>
      <c r="C170">
        <v>10</v>
      </c>
      <c r="D170" t="s">
        <v>207</v>
      </c>
      <c r="E170">
        <v>0.1125</v>
      </c>
    </row>
    <row r="171" spans="2:18" x14ac:dyDescent="0.25">
      <c r="B171" t="s">
        <v>168</v>
      </c>
      <c r="C171" s="69" t="s">
        <v>191</v>
      </c>
      <c r="D171" t="s">
        <v>207</v>
      </c>
      <c r="E171">
        <v>0.1125</v>
      </c>
    </row>
    <row r="172" spans="2:18" x14ac:dyDescent="0.25">
      <c r="B172" t="s">
        <v>186</v>
      </c>
      <c r="C172" s="69" t="s">
        <v>205</v>
      </c>
      <c r="D172" t="s">
        <v>207</v>
      </c>
      <c r="E172">
        <v>0.26250000000000001</v>
      </c>
    </row>
    <row r="173" spans="2:18" x14ac:dyDescent="0.25">
      <c r="B173" t="s">
        <v>184</v>
      </c>
      <c r="C173">
        <v>0</v>
      </c>
      <c r="D173" t="s">
        <v>208</v>
      </c>
      <c r="E173">
        <v>0.17</v>
      </c>
      <c r="H173" t="s">
        <v>208</v>
      </c>
    </row>
    <row r="174" spans="2:18" x14ac:dyDescent="0.25">
      <c r="B174" t="s">
        <v>171</v>
      </c>
      <c r="C174">
        <v>6</v>
      </c>
      <c r="D174" t="s">
        <v>208</v>
      </c>
      <c r="E174">
        <v>0.2</v>
      </c>
      <c r="H174" s="76">
        <f>C173*E173+C174*E174+C175*E175+C176*E176+C177*E177</f>
        <v>10.520000000000001</v>
      </c>
    </row>
    <row r="175" spans="2:18" x14ac:dyDescent="0.25">
      <c r="B175" t="s">
        <v>167</v>
      </c>
      <c r="C175">
        <v>10</v>
      </c>
      <c r="D175" t="s">
        <v>208</v>
      </c>
      <c r="E175">
        <v>0.23</v>
      </c>
    </row>
    <row r="176" spans="2:18" x14ac:dyDescent="0.25">
      <c r="B176" t="s">
        <v>168</v>
      </c>
      <c r="C176" s="69" t="s">
        <v>191</v>
      </c>
      <c r="D176" t="s">
        <v>208</v>
      </c>
      <c r="E176">
        <v>0.23</v>
      </c>
    </row>
    <row r="177" spans="1:10" x14ac:dyDescent="0.25">
      <c r="B177" t="s">
        <v>186</v>
      </c>
      <c r="C177" s="69" t="s">
        <v>205</v>
      </c>
      <c r="D177" t="s">
        <v>208</v>
      </c>
      <c r="E177">
        <v>0.17</v>
      </c>
    </row>
    <row r="178" spans="1:10" x14ac:dyDescent="0.25">
      <c r="B178" t="s">
        <v>184</v>
      </c>
      <c r="C178">
        <v>0</v>
      </c>
      <c r="D178" t="s">
        <v>209</v>
      </c>
      <c r="E178">
        <v>0.1925</v>
      </c>
      <c r="H178" t="s">
        <v>209</v>
      </c>
    </row>
    <row r="179" spans="1:10" x14ac:dyDescent="0.25">
      <c r="B179" t="s">
        <v>171</v>
      </c>
      <c r="C179">
        <v>6</v>
      </c>
      <c r="D179" t="s">
        <v>209</v>
      </c>
      <c r="E179">
        <v>0.28999999999999998</v>
      </c>
      <c r="H179" s="76">
        <f>C178*E178+C179*E179+C180*E180+C181*E181+C182*E182</f>
        <v>9.8450000000000006</v>
      </c>
    </row>
    <row r="180" spans="1:10" x14ac:dyDescent="0.25">
      <c r="B180" t="s">
        <v>167</v>
      </c>
      <c r="C180">
        <v>10</v>
      </c>
      <c r="D180" t="s">
        <v>209</v>
      </c>
      <c r="E180">
        <v>0.16250000000000001</v>
      </c>
    </row>
    <row r="181" spans="1:10" x14ac:dyDescent="0.25">
      <c r="B181" t="s">
        <v>168</v>
      </c>
      <c r="C181" s="69" t="s">
        <v>191</v>
      </c>
      <c r="D181" t="s">
        <v>209</v>
      </c>
      <c r="E181">
        <v>0.16250000000000001</v>
      </c>
    </row>
    <row r="182" spans="1:10" x14ac:dyDescent="0.25">
      <c r="B182" t="s">
        <v>186</v>
      </c>
      <c r="C182" s="69" t="s">
        <v>205</v>
      </c>
      <c r="D182" t="s">
        <v>209</v>
      </c>
      <c r="E182">
        <v>0.1925</v>
      </c>
    </row>
    <row r="183" spans="1:10" x14ac:dyDescent="0.25">
      <c r="B183" t="s">
        <v>184</v>
      </c>
      <c r="C183">
        <v>0</v>
      </c>
      <c r="D183" t="s">
        <v>210</v>
      </c>
      <c r="E183">
        <v>0.12</v>
      </c>
      <c r="H183" t="s">
        <v>210</v>
      </c>
      <c r="J183" s="75"/>
    </row>
    <row r="184" spans="1:10" x14ac:dyDescent="0.25">
      <c r="B184" t="s">
        <v>171</v>
      </c>
      <c r="C184">
        <v>6</v>
      </c>
      <c r="D184" t="s">
        <v>210</v>
      </c>
      <c r="E184">
        <v>0.23</v>
      </c>
      <c r="H184" s="76">
        <f>C183*E183+C184*E184+C185*E185+C186*E186+C187*E187</f>
        <v>10.525</v>
      </c>
    </row>
    <row r="185" spans="1:10" x14ac:dyDescent="0.25">
      <c r="B185" t="s">
        <v>167</v>
      </c>
      <c r="C185">
        <v>10</v>
      </c>
      <c r="D185" t="s">
        <v>210</v>
      </c>
      <c r="E185">
        <v>0.26500000000000001</v>
      </c>
    </row>
    <row r="186" spans="1:10" x14ac:dyDescent="0.25">
      <c r="B186" t="s">
        <v>168</v>
      </c>
      <c r="C186" s="69" t="s">
        <v>191</v>
      </c>
      <c r="D186" t="s">
        <v>210</v>
      </c>
      <c r="E186">
        <v>0.26500000000000001</v>
      </c>
    </row>
    <row r="187" spans="1:10" x14ac:dyDescent="0.25">
      <c r="B187" t="s">
        <v>186</v>
      </c>
      <c r="C187" s="69" t="s">
        <v>205</v>
      </c>
      <c r="D187" t="s">
        <v>210</v>
      </c>
      <c r="E187">
        <v>0.12</v>
      </c>
    </row>
    <row r="191" spans="1:10" x14ac:dyDescent="0.25">
      <c r="A191" s="73" t="s">
        <v>213</v>
      </c>
      <c r="C191" t="s">
        <v>217</v>
      </c>
    </row>
    <row r="193" spans="2:15" x14ac:dyDescent="0.25">
      <c r="C193" t="s">
        <v>203</v>
      </c>
      <c r="D193" t="s">
        <v>142</v>
      </c>
      <c r="E193" s="70" t="s">
        <v>147</v>
      </c>
      <c r="G193" t="s">
        <v>148</v>
      </c>
      <c r="H193" t="s">
        <v>150</v>
      </c>
      <c r="I193" t="s">
        <v>216</v>
      </c>
      <c r="M193" t="s">
        <v>148</v>
      </c>
      <c r="N193" t="s">
        <v>147</v>
      </c>
      <c r="O193" t="s">
        <v>149</v>
      </c>
    </row>
    <row r="194" spans="2:15" x14ac:dyDescent="0.25">
      <c r="B194" t="s">
        <v>215</v>
      </c>
      <c r="C194">
        <v>5</v>
      </c>
      <c r="D194">
        <v>0.498</v>
      </c>
      <c r="E194">
        <v>2.9000000000000001E-2</v>
      </c>
      <c r="G194" s="68">
        <f t="shared" ref="G194:G205" si="37">(1+D194)^(1/C194)-1</f>
        <v>8.4182424365889963E-2</v>
      </c>
      <c r="H194">
        <f t="shared" ref="H194:H205" si="38">G194*100</f>
        <v>8.4182424365889972</v>
      </c>
      <c r="I194">
        <f t="shared" ref="I194:I205" si="39">D194/E194</f>
        <v>17.172413793103448</v>
      </c>
      <c r="M194" s="71">
        <f t="shared" ref="M194:M195" si="40">H194</f>
        <v>8.4182424365889972</v>
      </c>
      <c r="N194" s="71">
        <f t="shared" ref="N194:N205" si="41">M194/O194</f>
        <v>0.49021893707044362</v>
      </c>
      <c r="O194" s="71">
        <f t="shared" ref="O194:O205" si="42">I194</f>
        <v>17.172413793103448</v>
      </c>
    </row>
    <row r="195" spans="2:15" x14ac:dyDescent="0.25">
      <c r="B195" t="s">
        <v>214</v>
      </c>
      <c r="C195">
        <v>3</v>
      </c>
      <c r="D195">
        <v>0.25600000000000001</v>
      </c>
      <c r="E195">
        <v>2.7E-2</v>
      </c>
      <c r="G195" s="68">
        <f t="shared" si="37"/>
        <v>7.8938142421918212E-2</v>
      </c>
      <c r="H195">
        <f t="shared" si="38"/>
        <v>7.8938142421918212</v>
      </c>
      <c r="I195">
        <f t="shared" si="39"/>
        <v>9.481481481481481</v>
      </c>
      <c r="M195" s="71">
        <f t="shared" si="40"/>
        <v>7.8938142421918212</v>
      </c>
      <c r="N195" s="71">
        <f t="shared" si="41"/>
        <v>0.83255072085616866</v>
      </c>
      <c r="O195" s="71">
        <f t="shared" si="42"/>
        <v>9.481481481481481</v>
      </c>
    </row>
    <row r="196" spans="2:15" x14ac:dyDescent="0.25">
      <c r="B196" t="s">
        <v>167</v>
      </c>
      <c r="C196">
        <v>3</v>
      </c>
      <c r="D196">
        <v>0.254</v>
      </c>
      <c r="E196">
        <v>6.2E-2</v>
      </c>
      <c r="G196" s="68">
        <f t="shared" si="37"/>
        <v>7.8365153390935971E-2</v>
      </c>
      <c r="H196">
        <f t="shared" si="38"/>
        <v>7.8365153390935971</v>
      </c>
      <c r="I196">
        <f t="shared" si="39"/>
        <v>4.096774193548387</v>
      </c>
      <c r="M196" s="71">
        <f t="shared" ref="M196:M198" si="43">H196</f>
        <v>7.8365153390935971</v>
      </c>
      <c r="N196" s="71">
        <f t="shared" si="41"/>
        <v>1.9128502008811143</v>
      </c>
      <c r="O196" s="71">
        <f t="shared" si="42"/>
        <v>4.096774193548387</v>
      </c>
    </row>
    <row r="197" spans="2:15" x14ac:dyDescent="0.25">
      <c r="B197" t="s">
        <v>215</v>
      </c>
      <c r="C197">
        <v>5</v>
      </c>
      <c r="D197">
        <v>0.497</v>
      </c>
      <c r="E197">
        <v>2.9000000000000001E-2</v>
      </c>
      <c r="G197" s="68">
        <f t="shared" si="37"/>
        <v>8.403763504123174E-2</v>
      </c>
      <c r="H197">
        <f t="shared" si="38"/>
        <v>8.4037635041231731</v>
      </c>
      <c r="I197">
        <f t="shared" si="39"/>
        <v>17.137931034482758</v>
      </c>
      <c r="M197" s="71">
        <f t="shared" si="43"/>
        <v>8.4037635041231731</v>
      </c>
      <c r="N197" s="71">
        <f t="shared" si="41"/>
        <v>0.49036044591463185</v>
      </c>
      <c r="O197" s="71">
        <f t="shared" si="42"/>
        <v>17.137931034482758</v>
      </c>
    </row>
    <row r="198" spans="2:15" x14ac:dyDescent="0.25">
      <c r="B198" t="s">
        <v>214</v>
      </c>
      <c r="C198">
        <v>3</v>
      </c>
      <c r="D198">
        <v>0.245</v>
      </c>
      <c r="E198">
        <v>2.7E-2</v>
      </c>
      <c r="G198" s="68">
        <f t="shared" si="37"/>
        <v>7.5779135902474204E-2</v>
      </c>
      <c r="H198">
        <f t="shared" si="38"/>
        <v>7.5779135902474204</v>
      </c>
      <c r="I198">
        <f t="shared" si="39"/>
        <v>9.0740740740740744</v>
      </c>
      <c r="M198" s="71">
        <f t="shared" si="43"/>
        <v>7.5779135902474204</v>
      </c>
      <c r="N198" s="71">
        <f t="shared" si="41"/>
        <v>0.83511700790481769</v>
      </c>
      <c r="O198" s="71">
        <f t="shared" si="42"/>
        <v>9.0740740740740744</v>
      </c>
    </row>
    <row r="199" spans="2:15" x14ac:dyDescent="0.25">
      <c r="B199" t="s">
        <v>167</v>
      </c>
      <c r="C199">
        <v>3</v>
      </c>
      <c r="D199">
        <v>0.27</v>
      </c>
      <c r="E199">
        <v>6.3E-2</v>
      </c>
      <c r="G199" s="68">
        <f t="shared" si="37"/>
        <v>8.2932132831999406E-2</v>
      </c>
      <c r="H199">
        <f t="shared" si="38"/>
        <v>8.2932132831999397</v>
      </c>
      <c r="I199">
        <f t="shared" si="39"/>
        <v>4.2857142857142856</v>
      </c>
      <c r="M199" s="71">
        <f t="shared" ref="M199:M205" si="44">H199</f>
        <v>8.2932132831999397</v>
      </c>
      <c r="N199" s="71">
        <f t="shared" si="41"/>
        <v>1.9350830994133192</v>
      </c>
      <c r="O199" s="71">
        <f t="shared" si="42"/>
        <v>4.2857142857142856</v>
      </c>
    </row>
    <row r="200" spans="2:15" x14ac:dyDescent="0.25">
      <c r="B200" t="s">
        <v>215</v>
      </c>
      <c r="C200">
        <v>5</v>
      </c>
      <c r="D200">
        <v>0.47099999999999997</v>
      </c>
      <c r="E200">
        <v>2.8000000000000001E-2</v>
      </c>
      <c r="G200" s="68">
        <f t="shared" si="37"/>
        <v>8.0245670900269017E-2</v>
      </c>
      <c r="H200">
        <f t="shared" si="38"/>
        <v>8.0245670900269026</v>
      </c>
      <c r="I200">
        <f t="shared" si="39"/>
        <v>16.821428571428569</v>
      </c>
      <c r="M200" s="71">
        <f t="shared" si="44"/>
        <v>8.0245670900269026</v>
      </c>
      <c r="N200" s="71">
        <f t="shared" si="41"/>
        <v>0.47704432806953989</v>
      </c>
      <c r="O200" s="71">
        <f t="shared" si="42"/>
        <v>16.821428571428569</v>
      </c>
    </row>
    <row r="201" spans="2:15" x14ac:dyDescent="0.25">
      <c r="B201" t="s">
        <v>214</v>
      </c>
      <c r="C201">
        <v>3</v>
      </c>
      <c r="D201">
        <v>0.216</v>
      </c>
      <c r="E201">
        <v>2.8000000000000001E-2</v>
      </c>
      <c r="G201" s="68">
        <f t="shared" si="37"/>
        <v>6.7360659488777896E-2</v>
      </c>
      <c r="H201">
        <f t="shared" si="38"/>
        <v>6.7360659488777896</v>
      </c>
      <c r="I201">
        <f t="shared" si="39"/>
        <v>7.7142857142857144</v>
      </c>
      <c r="M201" s="71">
        <f t="shared" si="44"/>
        <v>6.7360659488777896</v>
      </c>
      <c r="N201" s="71">
        <f t="shared" si="41"/>
        <v>0.87319373411378753</v>
      </c>
      <c r="O201" s="71">
        <f t="shared" si="42"/>
        <v>7.7142857142857144</v>
      </c>
    </row>
    <row r="202" spans="2:15" x14ac:dyDescent="0.25">
      <c r="B202" t="s">
        <v>167</v>
      </c>
      <c r="C202">
        <v>3</v>
      </c>
      <c r="D202">
        <v>0.24199999999999999</v>
      </c>
      <c r="E202">
        <v>6.3E-2</v>
      </c>
      <c r="G202" s="68">
        <f t="shared" si="37"/>
        <v>7.4914361304784016E-2</v>
      </c>
      <c r="H202">
        <f t="shared" si="38"/>
        <v>7.4914361304784016</v>
      </c>
      <c r="I202">
        <f t="shared" si="39"/>
        <v>3.8412698412698409</v>
      </c>
      <c r="M202" s="71">
        <f t="shared" si="44"/>
        <v>7.4914361304784016</v>
      </c>
      <c r="N202" s="71">
        <f t="shared" si="41"/>
        <v>1.950249901736113</v>
      </c>
      <c r="O202" s="71">
        <f t="shared" si="42"/>
        <v>3.8412698412698409</v>
      </c>
    </row>
    <row r="203" spans="2:15" x14ac:dyDescent="0.25">
      <c r="B203" t="s">
        <v>215</v>
      </c>
      <c r="C203">
        <v>5</v>
      </c>
      <c r="D203">
        <v>0.42</v>
      </c>
      <c r="E203">
        <v>0.03</v>
      </c>
      <c r="G203" s="68">
        <f t="shared" si="37"/>
        <v>7.264909054577684E-2</v>
      </c>
      <c r="H203">
        <f t="shared" si="38"/>
        <v>7.264909054577684</v>
      </c>
      <c r="I203">
        <f t="shared" si="39"/>
        <v>14</v>
      </c>
      <c r="M203" s="71">
        <f t="shared" si="44"/>
        <v>7.264909054577684</v>
      </c>
      <c r="N203" s="71">
        <f t="shared" si="41"/>
        <v>0.51892207532697743</v>
      </c>
      <c r="O203" s="71">
        <f t="shared" si="42"/>
        <v>14</v>
      </c>
    </row>
    <row r="204" spans="2:15" x14ac:dyDescent="0.25">
      <c r="B204" t="s">
        <v>214</v>
      </c>
      <c r="C204">
        <v>3</v>
      </c>
      <c r="D204">
        <v>0.20899999999999999</v>
      </c>
      <c r="E204">
        <v>2.9000000000000001E-2</v>
      </c>
      <c r="G204" s="68">
        <f t="shared" si="37"/>
        <v>6.5308601525300158E-2</v>
      </c>
      <c r="H204">
        <f t="shared" si="38"/>
        <v>6.5308601525300158</v>
      </c>
      <c r="I204">
        <f t="shared" si="39"/>
        <v>7.206896551724137</v>
      </c>
      <c r="M204" s="71">
        <f t="shared" si="44"/>
        <v>6.5308601525300158</v>
      </c>
      <c r="N204" s="71">
        <f t="shared" si="41"/>
        <v>0.90619590633191616</v>
      </c>
      <c r="O204" s="71">
        <f t="shared" si="42"/>
        <v>7.206896551724137</v>
      </c>
    </row>
    <row r="205" spans="2:15" x14ac:dyDescent="0.25">
      <c r="B205" t="s">
        <v>167</v>
      </c>
      <c r="C205">
        <v>3</v>
      </c>
      <c r="D205">
        <v>0.23400000000000001</v>
      </c>
      <c r="E205">
        <v>6.4000000000000001E-2</v>
      </c>
      <c r="G205" s="68">
        <f t="shared" si="37"/>
        <v>7.2601466882732391E-2</v>
      </c>
      <c r="H205">
        <f t="shared" si="38"/>
        <v>7.2601466882732391</v>
      </c>
      <c r="I205">
        <f t="shared" si="39"/>
        <v>3.65625</v>
      </c>
      <c r="M205" s="71">
        <f t="shared" si="44"/>
        <v>7.2601466882732391</v>
      </c>
      <c r="N205" s="71">
        <f t="shared" si="41"/>
        <v>1.9856811455106296</v>
      </c>
      <c r="O205" s="71">
        <f t="shared" si="42"/>
        <v>3.65625</v>
      </c>
    </row>
    <row r="208" spans="2:15" x14ac:dyDescent="0.25">
      <c r="C208" t="s">
        <v>218</v>
      </c>
    </row>
    <row r="210" spans="2:15" x14ac:dyDescent="0.25">
      <c r="C210" t="s">
        <v>203</v>
      </c>
      <c r="D210" t="s">
        <v>142</v>
      </c>
      <c r="E210" s="70" t="s">
        <v>147</v>
      </c>
      <c r="G210" t="s">
        <v>148</v>
      </c>
      <c r="H210" t="s">
        <v>150</v>
      </c>
      <c r="I210" t="s">
        <v>216</v>
      </c>
      <c r="M210" t="s">
        <v>148</v>
      </c>
      <c r="N210" t="s">
        <v>147</v>
      </c>
      <c r="O210" t="s">
        <v>149</v>
      </c>
    </row>
    <row r="211" spans="2:15" x14ac:dyDescent="0.25">
      <c r="B211" t="s">
        <v>215</v>
      </c>
      <c r="C211">
        <v>5</v>
      </c>
      <c r="D211">
        <v>0.42</v>
      </c>
      <c r="E211">
        <v>0.03</v>
      </c>
      <c r="G211" s="68">
        <f t="shared" ref="G211:G222" si="45">(1+D211)^(1/C211)-1</f>
        <v>7.264909054577684E-2</v>
      </c>
      <c r="H211">
        <f t="shared" ref="H211:H222" si="46">G211*100</f>
        <v>7.264909054577684</v>
      </c>
      <c r="I211">
        <f t="shared" ref="I211:I222" si="47">D211/E211</f>
        <v>14</v>
      </c>
      <c r="M211" s="71">
        <f t="shared" ref="M211:M222" si="48">H211</f>
        <v>7.264909054577684</v>
      </c>
      <c r="N211" s="71">
        <f t="shared" ref="N211:N222" si="49">M211/O211</f>
        <v>0.51892207532697743</v>
      </c>
      <c r="O211" s="71">
        <f t="shared" ref="O211:O222" si="50">I211</f>
        <v>14</v>
      </c>
    </row>
    <row r="212" spans="2:15" x14ac:dyDescent="0.25">
      <c r="B212" t="s">
        <v>214</v>
      </c>
      <c r="C212">
        <v>3</v>
      </c>
      <c r="D212">
        <v>0.20899999999999999</v>
      </c>
      <c r="E212">
        <v>2.9000000000000001E-2</v>
      </c>
      <c r="G212" s="68">
        <f t="shared" si="45"/>
        <v>6.5308601525300158E-2</v>
      </c>
      <c r="H212">
        <f t="shared" si="46"/>
        <v>6.5308601525300158</v>
      </c>
      <c r="I212">
        <f t="shared" si="47"/>
        <v>7.206896551724137</v>
      </c>
      <c r="M212" s="71">
        <f t="shared" si="48"/>
        <v>6.5308601525300158</v>
      </c>
      <c r="N212" s="71">
        <f t="shared" si="49"/>
        <v>0.90619590633191616</v>
      </c>
      <c r="O212" s="71">
        <f t="shared" si="50"/>
        <v>7.206896551724137</v>
      </c>
    </row>
    <row r="213" spans="2:15" x14ac:dyDescent="0.25">
      <c r="B213" t="s">
        <v>167</v>
      </c>
      <c r="C213">
        <v>3</v>
      </c>
      <c r="D213">
        <v>0.23400000000000001</v>
      </c>
      <c r="E213">
        <v>6.4000000000000001E-2</v>
      </c>
      <c r="G213" s="68">
        <f t="shared" si="45"/>
        <v>7.2601466882732391E-2</v>
      </c>
      <c r="H213">
        <f t="shared" si="46"/>
        <v>7.2601466882732391</v>
      </c>
      <c r="I213">
        <f t="shared" si="47"/>
        <v>3.65625</v>
      </c>
      <c r="M213" s="71">
        <f t="shared" si="48"/>
        <v>7.2601466882732391</v>
      </c>
      <c r="N213" s="71">
        <f t="shared" si="49"/>
        <v>1.9856811455106296</v>
      </c>
      <c r="O213" s="71">
        <f t="shared" si="50"/>
        <v>3.65625</v>
      </c>
    </row>
    <row r="214" spans="2:15" x14ac:dyDescent="0.25">
      <c r="B214" t="s">
        <v>215</v>
      </c>
      <c r="C214">
        <v>5</v>
      </c>
      <c r="D214">
        <v>0.379</v>
      </c>
      <c r="E214">
        <v>0.17699999999999999</v>
      </c>
      <c r="G214" s="68">
        <f t="shared" si="45"/>
        <v>6.6382116493849175E-2</v>
      </c>
      <c r="H214">
        <f t="shared" si="46"/>
        <v>6.6382116493849175</v>
      </c>
      <c r="I214">
        <f t="shared" si="47"/>
        <v>2.1412429378531073</v>
      </c>
      <c r="M214" s="71">
        <f t="shared" si="48"/>
        <v>6.6382116493849175</v>
      </c>
      <c r="N214" s="71">
        <f t="shared" si="49"/>
        <v>3.1001674457549617</v>
      </c>
      <c r="O214" s="71">
        <f t="shared" si="50"/>
        <v>2.1412429378531073</v>
      </c>
    </row>
    <row r="215" spans="2:15" x14ac:dyDescent="0.25">
      <c r="B215" t="s">
        <v>214</v>
      </c>
      <c r="C215">
        <v>3</v>
      </c>
      <c r="D215">
        <v>0.28799999999999998</v>
      </c>
      <c r="E215">
        <v>0.121</v>
      </c>
      <c r="G215" s="68">
        <f t="shared" si="45"/>
        <v>8.8024365082959521E-2</v>
      </c>
      <c r="H215">
        <f t="shared" si="46"/>
        <v>8.8024365082959513</v>
      </c>
      <c r="I215">
        <f t="shared" si="47"/>
        <v>2.3801652892561984</v>
      </c>
      <c r="M215" s="71">
        <f t="shared" si="48"/>
        <v>8.8024365082959513</v>
      </c>
      <c r="N215" s="71">
        <f t="shared" si="49"/>
        <v>3.6982458941104515</v>
      </c>
      <c r="O215" s="71">
        <f t="shared" si="50"/>
        <v>2.3801652892561984</v>
      </c>
    </row>
    <row r="216" spans="2:15" x14ac:dyDescent="0.25">
      <c r="B216" t="s">
        <v>167</v>
      </c>
      <c r="C216">
        <v>3</v>
      </c>
      <c r="D216">
        <v>0.192</v>
      </c>
      <c r="E216">
        <v>8.6999999999999994E-2</v>
      </c>
      <c r="G216" s="68">
        <f t="shared" si="45"/>
        <v>6.0291838476180803E-2</v>
      </c>
      <c r="H216">
        <f t="shared" si="46"/>
        <v>6.0291838476180803</v>
      </c>
      <c r="I216">
        <f t="shared" si="47"/>
        <v>2.2068965517241383</v>
      </c>
      <c r="M216" s="71">
        <f t="shared" si="48"/>
        <v>6.0291838476180803</v>
      </c>
      <c r="N216" s="71">
        <f t="shared" si="49"/>
        <v>2.7319739309519422</v>
      </c>
      <c r="O216" s="71">
        <f t="shared" si="50"/>
        <v>2.2068965517241383</v>
      </c>
    </row>
    <row r="217" spans="2:15" x14ac:dyDescent="0.25">
      <c r="B217" t="s">
        <v>215</v>
      </c>
      <c r="C217">
        <v>5</v>
      </c>
      <c r="D217">
        <v>0.36199999999999999</v>
      </c>
      <c r="E217">
        <v>0.16700000000000001</v>
      </c>
      <c r="G217" s="68">
        <f t="shared" si="45"/>
        <v>6.3739831279421733E-2</v>
      </c>
      <c r="H217">
        <f t="shared" si="46"/>
        <v>6.3739831279421733</v>
      </c>
      <c r="I217">
        <f t="shared" si="47"/>
        <v>2.1676646706586826</v>
      </c>
      <c r="M217" s="71">
        <f t="shared" si="48"/>
        <v>6.3739831279421733</v>
      </c>
      <c r="N217" s="71">
        <f t="shared" si="49"/>
        <v>2.9404839291887925</v>
      </c>
      <c r="O217" s="71">
        <f t="shared" si="50"/>
        <v>2.1676646706586826</v>
      </c>
    </row>
    <row r="218" spans="2:15" x14ac:dyDescent="0.25">
      <c r="B218" t="s">
        <v>214</v>
      </c>
      <c r="C218">
        <v>3</v>
      </c>
      <c r="D218">
        <v>0.30099999999999999</v>
      </c>
      <c r="E218">
        <v>0.124</v>
      </c>
      <c r="G218" s="68">
        <f t="shared" si="45"/>
        <v>9.1672655665788527E-2</v>
      </c>
      <c r="H218">
        <f t="shared" si="46"/>
        <v>9.1672655665788518</v>
      </c>
      <c r="I218">
        <f t="shared" si="47"/>
        <v>2.4274193548387095</v>
      </c>
      <c r="M218" s="71">
        <f t="shared" si="48"/>
        <v>9.1672655665788518</v>
      </c>
      <c r="N218" s="71">
        <f t="shared" si="49"/>
        <v>3.7765479410490954</v>
      </c>
      <c r="O218" s="71">
        <f t="shared" si="50"/>
        <v>2.4274193548387095</v>
      </c>
    </row>
    <row r="219" spans="2:15" x14ac:dyDescent="0.25">
      <c r="B219" t="s">
        <v>167</v>
      </c>
      <c r="C219">
        <v>3</v>
      </c>
      <c r="D219">
        <v>0.19</v>
      </c>
      <c r="E219">
        <v>8.8999999999999996E-2</v>
      </c>
      <c r="G219" s="68">
        <f t="shared" si="45"/>
        <v>5.9698502124814867E-2</v>
      </c>
      <c r="H219">
        <f t="shared" si="46"/>
        <v>5.9698502124814867</v>
      </c>
      <c r="I219">
        <f t="shared" si="47"/>
        <v>2.1348314606741576</v>
      </c>
      <c r="M219" s="71">
        <f t="shared" si="48"/>
        <v>5.9698502124814867</v>
      </c>
      <c r="N219" s="71">
        <f t="shared" si="49"/>
        <v>2.796403520583433</v>
      </c>
      <c r="O219" s="71">
        <f t="shared" si="50"/>
        <v>2.1348314606741576</v>
      </c>
    </row>
    <row r="220" spans="2:15" x14ac:dyDescent="0.25">
      <c r="B220" t="s">
        <v>215</v>
      </c>
      <c r="C220">
        <v>5</v>
      </c>
      <c r="D220">
        <v>0.373</v>
      </c>
      <c r="E220">
        <v>0.17699999999999999</v>
      </c>
      <c r="G220" s="68">
        <f t="shared" si="45"/>
        <v>6.5452536016274987E-2</v>
      </c>
      <c r="H220">
        <f t="shared" si="46"/>
        <v>6.5452536016274987</v>
      </c>
      <c r="I220">
        <f t="shared" si="47"/>
        <v>2.1073446327683616</v>
      </c>
      <c r="M220" s="71">
        <f t="shared" si="48"/>
        <v>6.5452536016274987</v>
      </c>
      <c r="N220" s="71">
        <f t="shared" si="49"/>
        <v>3.1059246313353008</v>
      </c>
      <c r="O220" s="71">
        <f t="shared" si="50"/>
        <v>2.1073446327683616</v>
      </c>
    </row>
    <row r="221" spans="2:15" x14ac:dyDescent="0.25">
      <c r="B221" t="s">
        <v>214</v>
      </c>
      <c r="C221">
        <v>3</v>
      </c>
      <c r="D221">
        <v>0.28699999999999998</v>
      </c>
      <c r="E221">
        <v>0.122</v>
      </c>
      <c r="G221" s="68">
        <f t="shared" si="45"/>
        <v>8.7742712374262455E-2</v>
      </c>
      <c r="H221">
        <f t="shared" si="46"/>
        <v>8.7742712374262446</v>
      </c>
      <c r="I221">
        <f t="shared" si="47"/>
        <v>2.3524590163934427</v>
      </c>
      <c r="M221" s="71">
        <f t="shared" si="48"/>
        <v>8.7742712374262446</v>
      </c>
      <c r="N221" s="71">
        <f t="shared" si="49"/>
        <v>3.7298295852473933</v>
      </c>
      <c r="O221" s="71">
        <f t="shared" si="50"/>
        <v>2.3524590163934427</v>
      </c>
    </row>
    <row r="222" spans="2:15" x14ac:dyDescent="0.25">
      <c r="B222" t="s">
        <v>167</v>
      </c>
      <c r="C222">
        <v>3</v>
      </c>
      <c r="D222">
        <v>0.19700000000000001</v>
      </c>
      <c r="E222">
        <v>8.7999999999999995E-2</v>
      </c>
      <c r="G222" s="68">
        <f t="shared" si="45"/>
        <v>6.1772281390967132E-2</v>
      </c>
      <c r="H222">
        <f t="shared" si="46"/>
        <v>6.1772281390967132</v>
      </c>
      <c r="I222">
        <f t="shared" si="47"/>
        <v>2.2386363636363638</v>
      </c>
      <c r="M222" s="71">
        <f t="shared" si="48"/>
        <v>6.1772281390967132</v>
      </c>
      <c r="N222" s="71">
        <f t="shared" si="49"/>
        <v>2.7593709453833033</v>
      </c>
      <c r="O222" s="71">
        <f t="shared" si="50"/>
        <v>2.2386363636363638</v>
      </c>
    </row>
    <row r="226" spans="1:22" x14ac:dyDescent="0.25">
      <c r="A226" s="73" t="s">
        <v>219</v>
      </c>
    </row>
    <row r="227" spans="1:22" x14ac:dyDescent="0.25">
      <c r="C227" t="s">
        <v>195</v>
      </c>
    </row>
    <row r="229" spans="1:22" x14ac:dyDescent="0.25">
      <c r="C229" t="s">
        <v>145</v>
      </c>
      <c r="D229" t="s">
        <v>225</v>
      </c>
      <c r="E229" t="s">
        <v>227</v>
      </c>
      <c r="F229" t="s">
        <v>142</v>
      </c>
      <c r="G229" s="70" t="s">
        <v>147</v>
      </c>
      <c r="I229" t="s">
        <v>148</v>
      </c>
      <c r="J229" t="s">
        <v>150</v>
      </c>
      <c r="K229" t="s">
        <v>229</v>
      </c>
      <c r="O229" t="s">
        <v>148</v>
      </c>
      <c r="P229" t="s">
        <v>147</v>
      </c>
      <c r="Q229" t="s">
        <v>149</v>
      </c>
    </row>
    <row r="230" spans="1:22" x14ac:dyDescent="0.25">
      <c r="B230" t="s">
        <v>220</v>
      </c>
      <c r="C230">
        <v>0</v>
      </c>
      <c r="D230" t="s">
        <v>226</v>
      </c>
      <c r="E230">
        <v>1</v>
      </c>
      <c r="F230">
        <v>-0.1295</v>
      </c>
      <c r="G230">
        <v>0.2034</v>
      </c>
      <c r="I230" s="68" t="s">
        <v>85</v>
      </c>
      <c r="J230" s="68" t="s">
        <v>85</v>
      </c>
      <c r="K230" s="68" t="s">
        <v>85</v>
      </c>
      <c r="O230" s="71" t="s">
        <v>85</v>
      </c>
      <c r="P230" s="71" t="s">
        <v>85</v>
      </c>
      <c r="Q230" s="71" t="s">
        <v>85</v>
      </c>
      <c r="T230" t="s">
        <v>230</v>
      </c>
    </row>
    <row r="231" spans="1:22" x14ac:dyDescent="0.25">
      <c r="B231" t="s">
        <v>37</v>
      </c>
      <c r="C231">
        <v>6</v>
      </c>
      <c r="D231" t="s">
        <v>226</v>
      </c>
      <c r="E231">
        <v>1</v>
      </c>
      <c r="F231">
        <v>-3.0599999999999999E-2</v>
      </c>
      <c r="G231">
        <v>0.20449999999999999</v>
      </c>
      <c r="I231" s="68">
        <f>(1+F231-F230)^(1/C231)-1</f>
        <v>1.5842461862563662E-2</v>
      </c>
      <c r="J231">
        <f>I231*100</f>
        <v>1.5842461862563662</v>
      </c>
      <c r="K231">
        <f>F231/G231</f>
        <v>-0.14963325183374082</v>
      </c>
      <c r="O231" s="71">
        <f t="shared" ref="O231" si="51">J231</f>
        <v>1.5842461862563662</v>
      </c>
      <c r="P231" s="71">
        <f>IF(K231&gt;0,J231/K231,-J231/K231)</f>
        <v>10.587527617301532</v>
      </c>
      <c r="Q231" s="71">
        <f>O231/P231</f>
        <v>0.14963325183374082</v>
      </c>
      <c r="T231">
        <v>1.5842461862563662</v>
      </c>
      <c r="U231">
        <v>10.587527617301532</v>
      </c>
      <c r="V231">
        <v>0.14963325183374082</v>
      </c>
    </row>
    <row r="232" spans="1:22" x14ac:dyDescent="0.25">
      <c r="B232" t="s">
        <v>38</v>
      </c>
      <c r="C232">
        <v>6</v>
      </c>
      <c r="D232" t="s">
        <v>226</v>
      </c>
      <c r="E232">
        <v>1</v>
      </c>
      <c r="F232">
        <v>5.1900000000000002E-2</v>
      </c>
      <c r="G232">
        <v>0.20599999999999999</v>
      </c>
      <c r="I232" s="68">
        <f>(1+F232-F231)^(1/C232)-1</f>
        <v>1.3299863552695745E-2</v>
      </c>
      <c r="J232">
        <f t="shared" ref="J232:J234" si="52">I232*100</f>
        <v>1.3299863552695745</v>
      </c>
      <c r="K232">
        <f t="shared" ref="K232:K234" si="53">F232/G232</f>
        <v>0.25194174757281557</v>
      </c>
      <c r="O232" s="71">
        <f t="shared" ref="O232:O234" si="54">J232</f>
        <v>1.3299863552695745</v>
      </c>
      <c r="P232" s="71">
        <f t="shared" ref="P232:P234" si="55">IF(K232&gt;0,J232/K232,-J232/K232)</f>
        <v>5.2789439149428192</v>
      </c>
      <c r="Q232" s="71">
        <f t="shared" ref="Q232:Q234" si="56">O232/P232</f>
        <v>0.25194174757281557</v>
      </c>
      <c r="T232">
        <v>1.3299863552695745</v>
      </c>
      <c r="U232">
        <v>5.2789439149428192</v>
      </c>
      <c r="V232">
        <v>0.25194174757281557</v>
      </c>
    </row>
    <row r="233" spans="1:22" x14ac:dyDescent="0.25">
      <c r="B233" t="s">
        <v>221</v>
      </c>
      <c r="C233">
        <v>4</v>
      </c>
      <c r="D233" t="s">
        <v>226</v>
      </c>
      <c r="E233">
        <v>1</v>
      </c>
      <c r="F233">
        <v>0.183</v>
      </c>
      <c r="G233">
        <v>0.215</v>
      </c>
      <c r="I233" s="68">
        <f>(1+F233-F232)^(1/C233)-1</f>
        <v>3.1276806632076326E-2</v>
      </c>
      <c r="J233">
        <f t="shared" si="52"/>
        <v>3.1276806632076326</v>
      </c>
      <c r="K233">
        <f t="shared" si="53"/>
        <v>0.85116279069767442</v>
      </c>
      <c r="O233" s="71">
        <f t="shared" si="54"/>
        <v>3.1276806632076326</v>
      </c>
      <c r="P233" s="71">
        <f t="shared" si="55"/>
        <v>3.6745975004898415</v>
      </c>
      <c r="Q233" s="71">
        <f t="shared" si="56"/>
        <v>0.85116279069767442</v>
      </c>
      <c r="T233">
        <v>3.1276806632076326</v>
      </c>
      <c r="U233">
        <v>3.6745975004898415</v>
      </c>
      <c r="V233">
        <v>0.85116279069767442</v>
      </c>
    </row>
    <row r="234" spans="1:22" x14ac:dyDescent="0.25">
      <c r="B234" t="s">
        <v>222</v>
      </c>
      <c r="C234">
        <v>5</v>
      </c>
      <c r="D234" t="s">
        <v>226</v>
      </c>
      <c r="E234">
        <v>1</v>
      </c>
      <c r="F234">
        <v>0.43319999999999997</v>
      </c>
      <c r="G234">
        <v>0.307</v>
      </c>
      <c r="I234" s="68">
        <f>(1+F234-F233)^(1/C234)-1</f>
        <v>4.5673010915691981E-2</v>
      </c>
      <c r="J234">
        <f t="shared" si="52"/>
        <v>4.5673010915691981</v>
      </c>
      <c r="K234">
        <f t="shared" si="53"/>
        <v>1.4110749185667752</v>
      </c>
      <c r="O234" s="71">
        <f t="shared" si="54"/>
        <v>4.5673010915691981</v>
      </c>
      <c r="P234" s="71">
        <f t="shared" si="55"/>
        <v>3.2367530819754013</v>
      </c>
      <c r="Q234" s="71">
        <f t="shared" si="56"/>
        <v>1.4110749185667752</v>
      </c>
      <c r="T234">
        <v>4.5673010915691981</v>
      </c>
      <c r="U234">
        <v>3.2367530819754013</v>
      </c>
      <c r="V234">
        <v>1.4110749185667752</v>
      </c>
    </row>
    <row r="235" spans="1:22" x14ac:dyDescent="0.25">
      <c r="B235" t="s">
        <v>220</v>
      </c>
      <c r="C235">
        <v>0</v>
      </c>
      <c r="D235" t="s">
        <v>226</v>
      </c>
      <c r="E235">
        <v>2</v>
      </c>
      <c r="F235">
        <v>-0.14269999999999999</v>
      </c>
      <c r="G235">
        <v>0.18940000000000001</v>
      </c>
      <c r="I235" s="68" t="s">
        <v>85</v>
      </c>
      <c r="J235" s="68" t="s">
        <v>85</v>
      </c>
      <c r="K235" s="68" t="s">
        <v>85</v>
      </c>
      <c r="O235" s="71" t="s">
        <v>85</v>
      </c>
      <c r="P235" s="71" t="s">
        <v>85</v>
      </c>
      <c r="Q235" s="71" t="s">
        <v>85</v>
      </c>
      <c r="T235">
        <v>1.1607883405032826</v>
      </c>
      <c r="U235">
        <v>3.0638272536664113</v>
      </c>
      <c r="V235">
        <v>0.37886872998932758</v>
      </c>
    </row>
    <row r="236" spans="1:22" x14ac:dyDescent="0.25">
      <c r="B236" t="s">
        <v>37</v>
      </c>
      <c r="C236">
        <v>6</v>
      </c>
      <c r="D236" t="s">
        <v>226</v>
      </c>
      <c r="E236">
        <v>2</v>
      </c>
      <c r="F236">
        <v>-7.0999999999999994E-2</v>
      </c>
      <c r="G236">
        <v>0.18740000000000001</v>
      </c>
      <c r="I236" s="68">
        <f>(1+F236-F235)^(1/C236)-1</f>
        <v>1.1607883405032826E-2</v>
      </c>
      <c r="J236">
        <f t="shared" ref="J236:J249" si="57">I236*100</f>
        <v>1.1607883405032826</v>
      </c>
      <c r="K236">
        <f t="shared" ref="K236:K239" si="58">F236/G236</f>
        <v>-0.37886872998932758</v>
      </c>
      <c r="O236" s="71">
        <f t="shared" ref="O236:O239" si="59">J236</f>
        <v>1.1607883405032826</v>
      </c>
      <c r="P236" s="71">
        <f t="shared" ref="P236:P239" si="60">IF(K236&gt;0,J236/K236,-J236/K236)</f>
        <v>3.0638272536664113</v>
      </c>
      <c r="Q236" s="71">
        <f t="shared" ref="Q236:Q239" si="61">O236/P236</f>
        <v>0.37886872998932758</v>
      </c>
      <c r="T236">
        <v>2.8998047811499505</v>
      </c>
      <c r="U236">
        <v>4.6831472563791197</v>
      </c>
      <c r="V236">
        <v>0.61919999999999997</v>
      </c>
    </row>
    <row r="237" spans="1:22" x14ac:dyDescent="0.25">
      <c r="B237" t="s">
        <v>38</v>
      </c>
      <c r="C237">
        <v>6</v>
      </c>
      <c r="D237" t="s">
        <v>226</v>
      </c>
      <c r="E237">
        <v>2</v>
      </c>
      <c r="F237">
        <v>0.11609999999999999</v>
      </c>
      <c r="G237">
        <v>0.1875</v>
      </c>
      <c r="I237" s="68">
        <f>(1+F237-F236)^(1/C237)-1</f>
        <v>2.8998047811499505E-2</v>
      </c>
      <c r="J237">
        <f t="shared" si="57"/>
        <v>2.8998047811499505</v>
      </c>
      <c r="K237">
        <f t="shared" si="58"/>
        <v>0.61919999999999997</v>
      </c>
      <c r="O237" s="71">
        <f t="shared" si="59"/>
        <v>2.8998047811499505</v>
      </c>
      <c r="P237" s="71">
        <f t="shared" si="60"/>
        <v>4.6831472563791197</v>
      </c>
      <c r="Q237" s="71">
        <f t="shared" si="61"/>
        <v>0.61919999999999997</v>
      </c>
      <c r="T237">
        <v>9.0215836453789056</v>
      </c>
      <c r="U237">
        <v>3.2159011292623365</v>
      </c>
      <c r="V237">
        <v>2.8053050397877985</v>
      </c>
    </row>
    <row r="238" spans="1:22" x14ac:dyDescent="0.25">
      <c r="B238" t="s">
        <v>221</v>
      </c>
      <c r="C238">
        <v>4</v>
      </c>
      <c r="D238" t="s">
        <v>226</v>
      </c>
      <c r="E238">
        <v>2</v>
      </c>
      <c r="F238">
        <v>0.52880000000000005</v>
      </c>
      <c r="G238">
        <v>0.1885</v>
      </c>
      <c r="I238" s="68">
        <f>(1+F238-F237)^(1/C238)-1</f>
        <v>9.0215836453789056E-2</v>
      </c>
      <c r="J238">
        <f t="shared" si="57"/>
        <v>9.0215836453789056</v>
      </c>
      <c r="K238">
        <f t="shared" si="58"/>
        <v>2.8053050397877985</v>
      </c>
      <c r="O238" s="71">
        <f t="shared" si="59"/>
        <v>9.0215836453789056</v>
      </c>
      <c r="P238" s="71">
        <f t="shared" si="60"/>
        <v>3.2159011292623365</v>
      </c>
      <c r="Q238" s="71">
        <f t="shared" si="61"/>
        <v>2.8053050397877985</v>
      </c>
      <c r="T238">
        <v>10.99528104162324</v>
      </c>
      <c r="U238">
        <v>2.0495530050392889</v>
      </c>
      <c r="V238">
        <v>5.36472148541114</v>
      </c>
    </row>
    <row r="239" spans="1:22" x14ac:dyDescent="0.25">
      <c r="B239" t="s">
        <v>222</v>
      </c>
      <c r="C239">
        <v>5</v>
      </c>
      <c r="D239" t="s">
        <v>226</v>
      </c>
      <c r="E239">
        <v>2</v>
      </c>
      <c r="F239">
        <v>1.2135</v>
      </c>
      <c r="G239">
        <v>0.22620000000000001</v>
      </c>
      <c r="I239" s="68">
        <f>(1+F239-F238)^(1/C239)-1</f>
        <v>0.10995281041623239</v>
      </c>
      <c r="J239">
        <f t="shared" si="57"/>
        <v>10.99528104162324</v>
      </c>
      <c r="K239">
        <f t="shared" si="58"/>
        <v>5.36472148541114</v>
      </c>
      <c r="O239" s="71">
        <f t="shared" si="59"/>
        <v>10.99528104162324</v>
      </c>
      <c r="P239" s="71">
        <f t="shared" si="60"/>
        <v>2.0495530050392889</v>
      </c>
      <c r="Q239" s="71">
        <f t="shared" si="61"/>
        <v>5.36472148541114</v>
      </c>
      <c r="T239">
        <v>1.39385068411813</v>
      </c>
      <c r="U239">
        <v>5.2275794464907301</v>
      </c>
      <c r="V239">
        <v>0.26663405088062625</v>
      </c>
    </row>
    <row r="240" spans="1:22" x14ac:dyDescent="0.25">
      <c r="B240" t="s">
        <v>220</v>
      </c>
      <c r="C240">
        <v>0</v>
      </c>
      <c r="D240" t="s">
        <v>228</v>
      </c>
      <c r="E240">
        <v>1</v>
      </c>
      <c r="F240">
        <v>-0.1411</v>
      </c>
      <c r="G240">
        <v>0.20330000000000001</v>
      </c>
      <c r="I240" s="68" t="s">
        <v>85</v>
      </c>
      <c r="J240" s="68" t="s">
        <v>85</v>
      </c>
      <c r="K240" s="68" t="s">
        <v>85</v>
      </c>
      <c r="O240" s="71" t="s">
        <v>85</v>
      </c>
      <c r="P240" s="71" t="s">
        <v>85</v>
      </c>
      <c r="Q240" s="71" t="s">
        <v>85</v>
      </c>
      <c r="T240">
        <v>1.3969608772428366</v>
      </c>
      <c r="U240">
        <v>8.9180598417174259</v>
      </c>
      <c r="V240">
        <v>0.1566440349175558</v>
      </c>
    </row>
    <row r="241" spans="1:22" x14ac:dyDescent="0.25">
      <c r="B241" t="s">
        <v>37</v>
      </c>
      <c r="C241">
        <v>6</v>
      </c>
      <c r="D241" t="s">
        <v>228</v>
      </c>
      <c r="E241">
        <v>1</v>
      </c>
      <c r="F241">
        <v>-5.45E-2</v>
      </c>
      <c r="G241">
        <v>0.2044</v>
      </c>
      <c r="I241" s="68">
        <f>(1+F241-F240)^(1/C241)-1</f>
        <v>1.3938506841181253E-2</v>
      </c>
      <c r="J241">
        <f t="shared" ref="J241" si="62">I241*100</f>
        <v>1.3938506841181253</v>
      </c>
      <c r="K241">
        <f t="shared" ref="K241:K244" si="63">F241/G241</f>
        <v>-0.26663405088062625</v>
      </c>
      <c r="O241" s="71">
        <f t="shared" ref="O241:O244" si="64">J241</f>
        <v>1.3938506841181253</v>
      </c>
      <c r="P241" s="71">
        <f t="shared" ref="P241:P244" si="65">IF(K241&gt;0,J241/K241,-J241/K241)</f>
        <v>5.2275794464907301</v>
      </c>
      <c r="Q241" s="71">
        <f t="shared" ref="Q241:Q244" si="66">O241/P241</f>
        <v>0.26663405088062625</v>
      </c>
      <c r="T241">
        <v>3.1982685342211381</v>
      </c>
      <c r="U241">
        <v>4.1337380694557888</v>
      </c>
      <c r="V241">
        <v>0.77369888475836446</v>
      </c>
    </row>
    <row r="242" spans="1:22" x14ac:dyDescent="0.25">
      <c r="B242" t="s">
        <v>38</v>
      </c>
      <c r="C242">
        <v>6</v>
      </c>
      <c r="D242" t="s">
        <v>228</v>
      </c>
      <c r="E242">
        <v>1</v>
      </c>
      <c r="F242">
        <v>3.2300000000000002E-2</v>
      </c>
      <c r="G242">
        <v>0.20619999999999999</v>
      </c>
      <c r="I242" s="68">
        <f>(1+F242-F241)^(1/C242)-1</f>
        <v>1.3969608772428366E-2</v>
      </c>
      <c r="J242">
        <f t="shared" si="57"/>
        <v>1.3969608772428366</v>
      </c>
      <c r="K242">
        <f t="shared" si="63"/>
        <v>0.1566440349175558</v>
      </c>
      <c r="O242" s="71">
        <f t="shared" si="64"/>
        <v>1.3969608772428366</v>
      </c>
      <c r="P242" s="71">
        <f t="shared" si="65"/>
        <v>8.9180598417174259</v>
      </c>
      <c r="Q242" s="71">
        <f t="shared" si="66"/>
        <v>0.1566440349175558</v>
      </c>
      <c r="T242">
        <v>4.3893788765642316</v>
      </c>
      <c r="U242">
        <v>3.3247302202195459</v>
      </c>
      <c r="V242">
        <v>1.3202210663198961</v>
      </c>
    </row>
    <row r="243" spans="1:22" x14ac:dyDescent="0.25">
      <c r="B243" t="s">
        <v>221</v>
      </c>
      <c r="C243">
        <v>4</v>
      </c>
      <c r="D243" t="s">
        <v>228</v>
      </c>
      <c r="E243">
        <v>1</v>
      </c>
      <c r="F243">
        <v>0.16650000000000001</v>
      </c>
      <c r="G243">
        <v>0.2152</v>
      </c>
      <c r="I243" s="68">
        <f>(1+F243-F242)^(1/C243)-1</f>
        <v>3.1982685342211381E-2</v>
      </c>
      <c r="J243">
        <f t="shared" si="57"/>
        <v>3.1982685342211381</v>
      </c>
      <c r="K243">
        <f t="shared" si="63"/>
        <v>0.77369888475836435</v>
      </c>
      <c r="O243" s="71">
        <f t="shared" si="64"/>
        <v>3.1982685342211381</v>
      </c>
      <c r="P243" s="71">
        <f t="shared" si="65"/>
        <v>4.1337380694557888</v>
      </c>
      <c r="Q243" s="71">
        <f t="shared" si="66"/>
        <v>0.77369888475836446</v>
      </c>
      <c r="T243">
        <v>1.2455640711427574</v>
      </c>
      <c r="U243">
        <v>3.485345203556415</v>
      </c>
      <c r="V243">
        <v>0.35737179487179488</v>
      </c>
    </row>
    <row r="244" spans="1:22" x14ac:dyDescent="0.25">
      <c r="B244" t="s">
        <v>222</v>
      </c>
      <c r="C244">
        <v>5</v>
      </c>
      <c r="D244" t="s">
        <v>228</v>
      </c>
      <c r="E244">
        <v>1</v>
      </c>
      <c r="F244">
        <v>0.40610000000000002</v>
      </c>
      <c r="G244">
        <v>0.30759999999999998</v>
      </c>
      <c r="I244" s="68">
        <f>(1+F244-F243)^(1/C244)-1</f>
        <v>4.3893788765642316E-2</v>
      </c>
      <c r="J244">
        <f t="shared" si="57"/>
        <v>4.3893788765642316</v>
      </c>
      <c r="K244">
        <f t="shared" si="63"/>
        <v>1.3202210663198961</v>
      </c>
      <c r="O244" s="71">
        <f t="shared" si="64"/>
        <v>4.3893788765642316</v>
      </c>
      <c r="P244" s="71">
        <f t="shared" si="65"/>
        <v>3.3247302202195459</v>
      </c>
      <c r="Q244" s="71">
        <f t="shared" si="66"/>
        <v>1.3202210663198961</v>
      </c>
      <c r="T244">
        <v>3.1368104442244027</v>
      </c>
      <c r="U244">
        <v>4.3002068562374038</v>
      </c>
      <c r="V244">
        <v>0.72945570971184626</v>
      </c>
    </row>
    <row r="245" spans="1:22" x14ac:dyDescent="0.25">
      <c r="B245" t="s">
        <v>220</v>
      </c>
      <c r="C245">
        <v>0</v>
      </c>
      <c r="D245" t="s">
        <v>228</v>
      </c>
      <c r="E245">
        <v>2</v>
      </c>
      <c r="F245">
        <v>-0.14399999999999999</v>
      </c>
      <c r="G245">
        <v>0.18920000000000001</v>
      </c>
      <c r="I245" s="68" t="s">
        <v>85</v>
      </c>
      <c r="J245" s="68" t="s">
        <v>85</v>
      </c>
      <c r="K245" s="68" t="s">
        <v>85</v>
      </c>
      <c r="O245" s="71" t="s">
        <v>85</v>
      </c>
      <c r="P245" s="71" t="s">
        <v>85</v>
      </c>
      <c r="Q245" s="71" t="s">
        <v>85</v>
      </c>
      <c r="T245">
        <v>9.0389433100003913</v>
      </c>
      <c r="U245">
        <v>3.0962035506724948</v>
      </c>
      <c r="V245">
        <v>2.9193633952254641</v>
      </c>
    </row>
    <row r="246" spans="1:22" x14ac:dyDescent="0.25">
      <c r="B246" t="s">
        <v>37</v>
      </c>
      <c r="C246">
        <v>6</v>
      </c>
      <c r="D246" t="s">
        <v>228</v>
      </c>
      <c r="E246">
        <v>2</v>
      </c>
      <c r="F246">
        <v>-6.6900000000000001E-2</v>
      </c>
      <c r="G246">
        <v>0.18720000000000001</v>
      </c>
      <c r="I246" s="68">
        <f>(1+F246-F245)^(1/C246)-1</f>
        <v>1.2455640711427574E-2</v>
      </c>
      <c r="J246">
        <f t="shared" ref="J246" si="67">I246*100</f>
        <v>1.2455640711427574</v>
      </c>
      <c r="K246">
        <f t="shared" ref="K246:K249" si="68">F246/G246</f>
        <v>-0.35737179487179488</v>
      </c>
      <c r="O246" s="71">
        <f t="shared" ref="O246:O249" si="69">J246</f>
        <v>1.2455640711427574</v>
      </c>
      <c r="P246" s="71">
        <f t="shared" ref="P246:P249" si="70">IF(K246&gt;0,J246/K246,-J246/K246)</f>
        <v>3.485345203556415</v>
      </c>
      <c r="Q246" s="71">
        <f t="shared" ref="Q246:Q249" si="71">O246/P246</f>
        <v>0.35737179487179488</v>
      </c>
      <c r="T246">
        <v>10.992645544450763</v>
      </c>
      <c r="U246">
        <v>2.0146061602763266</v>
      </c>
      <c r="V246">
        <v>5.4564737074679623</v>
      </c>
    </row>
    <row r="247" spans="1:22" x14ac:dyDescent="0.25">
      <c r="B247" t="s">
        <v>38</v>
      </c>
      <c r="C247">
        <v>6</v>
      </c>
      <c r="D247" t="s">
        <v>228</v>
      </c>
      <c r="E247">
        <v>2</v>
      </c>
      <c r="F247">
        <v>0.13669999999999999</v>
      </c>
      <c r="G247">
        <v>0.18740000000000001</v>
      </c>
      <c r="I247" s="68">
        <f>(1+F247-F246)^(1/C247)-1</f>
        <v>3.1368104442244027E-2</v>
      </c>
      <c r="J247">
        <f t="shared" si="57"/>
        <v>3.1368104442244027</v>
      </c>
      <c r="K247">
        <f t="shared" si="68"/>
        <v>0.72945570971184626</v>
      </c>
      <c r="O247" s="71">
        <f t="shared" si="69"/>
        <v>3.1368104442244027</v>
      </c>
      <c r="P247" s="71">
        <f t="shared" si="70"/>
        <v>4.3002068562374038</v>
      </c>
      <c r="Q247" s="71">
        <f t="shared" si="71"/>
        <v>0.72945570971184626</v>
      </c>
    </row>
    <row r="248" spans="1:22" x14ac:dyDescent="0.25">
      <c r="B248" t="s">
        <v>221</v>
      </c>
      <c r="C248">
        <v>4</v>
      </c>
      <c r="D248" t="s">
        <v>228</v>
      </c>
      <c r="E248">
        <v>2</v>
      </c>
      <c r="F248">
        <v>0.55030000000000001</v>
      </c>
      <c r="G248">
        <v>0.1885</v>
      </c>
      <c r="I248" s="68">
        <f>(1+F248-F247)^(1/C248)-1</f>
        <v>9.0389433100003913E-2</v>
      </c>
      <c r="J248">
        <f t="shared" si="57"/>
        <v>9.0389433100003913</v>
      </c>
      <c r="K248">
        <f t="shared" si="68"/>
        <v>2.9193633952254641</v>
      </c>
      <c r="O248" s="71">
        <f t="shared" si="69"/>
        <v>9.0389433100003913</v>
      </c>
      <c r="P248" s="71">
        <f t="shared" si="70"/>
        <v>3.0962035506724948</v>
      </c>
      <c r="Q248" s="71">
        <f t="shared" si="71"/>
        <v>2.9193633952254641</v>
      </c>
    </row>
    <row r="249" spans="1:22" x14ac:dyDescent="0.25">
      <c r="B249" t="s">
        <v>222</v>
      </c>
      <c r="C249">
        <v>5</v>
      </c>
      <c r="D249" t="s">
        <v>228</v>
      </c>
      <c r="E249">
        <v>2</v>
      </c>
      <c r="F249">
        <v>1.2347999999999999</v>
      </c>
      <c r="G249">
        <v>0.2263</v>
      </c>
      <c r="I249" s="68">
        <f>(1+F249-F248)^(1/C249)-1</f>
        <v>0.10992645544450763</v>
      </c>
      <c r="J249">
        <f t="shared" si="57"/>
        <v>10.992645544450763</v>
      </c>
      <c r="K249">
        <f t="shared" si="68"/>
        <v>5.4564737074679623</v>
      </c>
      <c r="O249" s="71">
        <f t="shared" si="69"/>
        <v>10.992645544450763</v>
      </c>
      <c r="P249" s="71">
        <f t="shared" si="70"/>
        <v>2.0146061602763266</v>
      </c>
      <c r="Q249" s="71">
        <f t="shared" si="71"/>
        <v>5.4564737074679623</v>
      </c>
    </row>
    <row r="252" spans="1:22" x14ac:dyDescent="0.25">
      <c r="A252" s="73" t="s">
        <v>236</v>
      </c>
    </row>
    <row r="253" spans="1:22" x14ac:dyDescent="0.25">
      <c r="C253" t="s">
        <v>237</v>
      </c>
    </row>
    <row r="255" spans="1:22" x14ac:dyDescent="0.25">
      <c r="D255" t="s">
        <v>239</v>
      </c>
      <c r="E255" t="s">
        <v>240</v>
      </c>
      <c r="F255" t="s">
        <v>241</v>
      </c>
      <c r="G255" t="s">
        <v>242</v>
      </c>
      <c r="H255" t="s">
        <v>243</v>
      </c>
      <c r="J255" t="s">
        <v>244</v>
      </c>
      <c r="K255" t="s">
        <v>245</v>
      </c>
    </row>
    <row r="256" spans="1:22" x14ac:dyDescent="0.25">
      <c r="C256" t="s">
        <v>238</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72">H257*J257</f>
        <v>4.1677999999999997</v>
      </c>
    </row>
    <row r="258" spans="1:19" x14ac:dyDescent="0.25">
      <c r="C258" t="s">
        <v>38</v>
      </c>
      <c r="D258">
        <v>20.440000000000001</v>
      </c>
      <c r="E258">
        <v>22.4</v>
      </c>
      <c r="F258">
        <v>15.9</v>
      </c>
      <c r="G258">
        <v>16.61</v>
      </c>
      <c r="H258">
        <f>AVERAGE(D258:G258)/100</f>
        <v>0.18837499999999999</v>
      </c>
      <c r="J258">
        <v>12</v>
      </c>
      <c r="K258">
        <f t="shared" si="72"/>
        <v>2.2605</v>
      </c>
    </row>
    <row r="259" spans="1:19" x14ac:dyDescent="0.25">
      <c r="C259" t="s">
        <v>39</v>
      </c>
      <c r="D259">
        <v>7.82</v>
      </c>
      <c r="E259">
        <v>3.8</v>
      </c>
      <c r="F259">
        <v>2.2999999999999998</v>
      </c>
      <c r="G259">
        <v>0.88</v>
      </c>
      <c r="H259">
        <f>AVERAGE(D259:G259)/100</f>
        <v>3.7000000000000005E-2</v>
      </c>
      <c r="J259">
        <v>16</v>
      </c>
      <c r="K259">
        <f t="shared" si="72"/>
        <v>0.59200000000000008</v>
      </c>
    </row>
    <row r="260" spans="1:19" x14ac:dyDescent="0.25">
      <c r="H260" s="78">
        <f>SUM(H256:H259)</f>
        <v>1.0002249999999999</v>
      </c>
      <c r="J260" t="s">
        <v>246</v>
      </c>
      <c r="K260">
        <f>SUM(K256:K259)</f>
        <v>7.0203000000000007</v>
      </c>
    </row>
    <row r="263" spans="1:19" x14ac:dyDescent="0.25">
      <c r="A263" s="73" t="s">
        <v>247</v>
      </c>
    </row>
    <row r="265" spans="1:19" x14ac:dyDescent="0.25">
      <c r="C265" t="s">
        <v>248</v>
      </c>
    </row>
    <row r="267" spans="1:19" x14ac:dyDescent="0.25">
      <c r="C267" t="s">
        <v>255</v>
      </c>
      <c r="D267" t="s">
        <v>258</v>
      </c>
      <c r="E267" t="s">
        <v>203</v>
      </c>
      <c r="F267" t="s">
        <v>256</v>
      </c>
      <c r="G267" t="s">
        <v>142</v>
      </c>
      <c r="H267" s="70" t="s">
        <v>147</v>
      </c>
      <c r="J267" t="s">
        <v>148</v>
      </c>
      <c r="K267" t="s">
        <v>150</v>
      </c>
      <c r="L267" t="s">
        <v>257</v>
      </c>
      <c r="M267" t="s">
        <v>216</v>
      </c>
      <c r="Q267" t="s">
        <v>148</v>
      </c>
      <c r="R267" t="s">
        <v>147</v>
      </c>
      <c r="S267" t="s">
        <v>149</v>
      </c>
    </row>
    <row r="268" spans="1:19" x14ac:dyDescent="0.25">
      <c r="B268" t="s">
        <v>249</v>
      </c>
      <c r="C268">
        <v>0</v>
      </c>
      <c r="D268">
        <v>0.7</v>
      </c>
      <c r="E268">
        <f>D268</f>
        <v>0.7</v>
      </c>
      <c r="F268" t="s">
        <v>144</v>
      </c>
      <c r="G268">
        <v>1.0999999999999999E-2</v>
      </c>
      <c r="H268">
        <v>0.03</v>
      </c>
      <c r="J268" s="79" t="s">
        <v>85</v>
      </c>
      <c r="K268" t="s">
        <v>85</v>
      </c>
      <c r="L268" t="s">
        <v>85</v>
      </c>
      <c r="M268" t="s">
        <v>85</v>
      </c>
      <c r="Q268" s="71" t="s">
        <v>85</v>
      </c>
      <c r="R268" s="71" t="s">
        <v>85</v>
      </c>
      <c r="S268" s="71" t="s">
        <v>85</v>
      </c>
    </row>
    <row r="269" spans="1:19" x14ac:dyDescent="0.25">
      <c r="B269" t="s">
        <v>37</v>
      </c>
      <c r="C269">
        <v>5</v>
      </c>
      <c r="D269">
        <v>5</v>
      </c>
      <c r="E269">
        <f t="shared" ref="E269:E274" si="73">D269-D268</f>
        <v>4.3</v>
      </c>
      <c r="F269" t="s">
        <v>144</v>
      </c>
      <c r="G269">
        <v>0.13600000000000001</v>
      </c>
      <c r="H269">
        <v>0.02</v>
      </c>
      <c r="J269">
        <f t="shared" ref="J269:J274" si="74">(1+G269-G268)^(1/E269)-1</f>
        <v>2.7769996967160537E-2</v>
      </c>
      <c r="K269">
        <f t="shared" ref="K269" si="75">J269*100</f>
        <v>2.7769996967160537</v>
      </c>
      <c r="L269">
        <v>2.7</v>
      </c>
      <c r="M269">
        <f t="shared" ref="M269:M274" si="76">G269/H269</f>
        <v>6.8000000000000007</v>
      </c>
      <c r="Q269" s="71">
        <f t="shared" ref="Q269:Q274" si="77">K269</f>
        <v>2.7769996967160537</v>
      </c>
      <c r="R269" s="71">
        <f t="shared" ref="R269:R274" si="78">Q269/S269</f>
        <v>0.40838230834059608</v>
      </c>
      <c r="S269" s="71">
        <f t="shared" ref="S269:S274" si="79">M269</f>
        <v>6.8000000000000007</v>
      </c>
    </row>
    <row r="270" spans="1:19" x14ac:dyDescent="0.25">
      <c r="B270" t="s">
        <v>250</v>
      </c>
      <c r="C270">
        <v>8</v>
      </c>
      <c r="D270">
        <v>7.9</v>
      </c>
      <c r="E270">
        <f t="shared" si="73"/>
        <v>2.9000000000000004</v>
      </c>
      <c r="F270" t="s">
        <v>144</v>
      </c>
      <c r="G270">
        <v>0.27100000000000002</v>
      </c>
      <c r="H270">
        <v>0.02</v>
      </c>
      <c r="J270">
        <f t="shared" si="74"/>
        <v>4.4633839671773368E-2</v>
      </c>
      <c r="K270">
        <f t="shared" ref="K270:K274" si="80">J270*100</f>
        <v>4.4633839671773368</v>
      </c>
      <c r="L270">
        <v>4.5</v>
      </c>
      <c r="M270">
        <f t="shared" si="76"/>
        <v>13.55</v>
      </c>
      <c r="Q270" s="71">
        <f t="shared" si="77"/>
        <v>4.4633839671773368</v>
      </c>
      <c r="R270" s="71">
        <f t="shared" si="78"/>
        <v>0.32940103078799532</v>
      </c>
      <c r="S270" s="71">
        <f t="shared" si="79"/>
        <v>13.55</v>
      </c>
    </row>
    <row r="271" spans="1:19" x14ac:dyDescent="0.25">
      <c r="B271" t="s">
        <v>251</v>
      </c>
      <c r="C271">
        <v>10</v>
      </c>
      <c r="D271">
        <v>9.8000000000000007</v>
      </c>
      <c r="E271">
        <f t="shared" si="73"/>
        <v>1.9000000000000004</v>
      </c>
      <c r="F271" t="s">
        <v>144</v>
      </c>
      <c r="G271">
        <v>0.53400000000000003</v>
      </c>
      <c r="H271">
        <v>0.02</v>
      </c>
      <c r="J271">
        <f t="shared" si="74"/>
        <v>0.13075934214887064</v>
      </c>
      <c r="K271">
        <f t="shared" si="80"/>
        <v>13.075934214887063</v>
      </c>
      <c r="L271">
        <v>13.2</v>
      </c>
      <c r="M271">
        <f t="shared" si="76"/>
        <v>26.7</v>
      </c>
      <c r="Q271" s="71">
        <f t="shared" si="77"/>
        <v>13.075934214887063</v>
      </c>
      <c r="R271" s="71">
        <f t="shared" si="78"/>
        <v>0.48973536385344807</v>
      </c>
      <c r="S271" s="71">
        <f t="shared" si="79"/>
        <v>26.7</v>
      </c>
    </row>
    <row r="272" spans="1:19" x14ac:dyDescent="0.25">
      <c r="B272" t="s">
        <v>252</v>
      </c>
      <c r="C272">
        <v>12</v>
      </c>
      <c r="D272">
        <v>11.7</v>
      </c>
      <c r="E272">
        <f t="shared" si="73"/>
        <v>1.8999999999999986</v>
      </c>
      <c r="F272" t="s">
        <v>144</v>
      </c>
      <c r="G272">
        <v>0.76200000000000001</v>
      </c>
      <c r="H272">
        <v>0.03</v>
      </c>
      <c r="J272">
        <f t="shared" si="74"/>
        <v>0.11415729668510144</v>
      </c>
      <c r="K272">
        <f t="shared" si="80"/>
        <v>11.415729668510144</v>
      </c>
      <c r="L272">
        <v>11.4</v>
      </c>
      <c r="M272">
        <f t="shared" si="76"/>
        <v>25.400000000000002</v>
      </c>
      <c r="Q272" s="71">
        <f t="shared" si="77"/>
        <v>11.415729668510144</v>
      </c>
      <c r="R272" s="71">
        <f t="shared" si="78"/>
        <v>0.44943817592559621</v>
      </c>
      <c r="S272" s="71">
        <f t="shared" si="79"/>
        <v>25.400000000000002</v>
      </c>
    </row>
    <row r="273" spans="2:19" x14ac:dyDescent="0.25">
      <c r="B273" t="s">
        <v>253</v>
      </c>
      <c r="C273">
        <v>14</v>
      </c>
      <c r="D273">
        <v>13.55</v>
      </c>
      <c r="E273">
        <f t="shared" si="73"/>
        <v>1.8500000000000014</v>
      </c>
      <c r="F273" t="s">
        <v>144</v>
      </c>
      <c r="G273">
        <v>1.07</v>
      </c>
      <c r="H273">
        <v>0.03</v>
      </c>
      <c r="J273">
        <f t="shared" si="74"/>
        <v>0.15619533555641452</v>
      </c>
      <c r="K273">
        <f t="shared" si="80"/>
        <v>15.619533555641452</v>
      </c>
      <c r="L273">
        <v>15.4</v>
      </c>
      <c r="M273">
        <f t="shared" si="76"/>
        <v>35.666666666666671</v>
      </c>
      <c r="Q273" s="71">
        <f t="shared" si="77"/>
        <v>15.619533555641452</v>
      </c>
      <c r="R273" s="71">
        <f t="shared" si="78"/>
        <v>0.43793084735443316</v>
      </c>
      <c r="S273" s="71">
        <f t="shared" si="79"/>
        <v>35.666666666666671</v>
      </c>
    </row>
    <row r="274" spans="2:19" x14ac:dyDescent="0.25">
      <c r="B274" t="s">
        <v>254</v>
      </c>
      <c r="C274">
        <v>16</v>
      </c>
      <c r="D274">
        <v>15.42</v>
      </c>
      <c r="E274">
        <f t="shared" si="73"/>
        <v>1.8699999999999992</v>
      </c>
      <c r="F274" t="s">
        <v>144</v>
      </c>
      <c r="G274">
        <v>1.371</v>
      </c>
      <c r="H274">
        <v>0.03</v>
      </c>
      <c r="J274">
        <f t="shared" si="74"/>
        <v>0.1510941685265752</v>
      </c>
      <c r="K274">
        <f t="shared" si="80"/>
        <v>15.109416852657521</v>
      </c>
      <c r="L274">
        <v>15.1</v>
      </c>
      <c r="M274">
        <f t="shared" si="76"/>
        <v>45.7</v>
      </c>
      <c r="Q274" s="71">
        <f t="shared" si="77"/>
        <v>15.109416852657521</v>
      </c>
      <c r="R274" s="71">
        <f t="shared" si="78"/>
        <v>0.3306218129684359</v>
      </c>
      <c r="S274" s="71">
        <f t="shared" si="79"/>
        <v>45.7</v>
      </c>
    </row>
    <row r="275" spans="2:19" x14ac:dyDescent="0.25">
      <c r="B275" t="s">
        <v>249</v>
      </c>
      <c r="C275">
        <v>0</v>
      </c>
      <c r="D275">
        <v>0.7</v>
      </c>
      <c r="E275">
        <f>D275</f>
        <v>0.7</v>
      </c>
      <c r="F275" t="s">
        <v>146</v>
      </c>
      <c r="G275">
        <v>0.33400000000000002</v>
      </c>
      <c r="H275">
        <v>0.14000000000000001</v>
      </c>
      <c r="J275" s="79" t="s">
        <v>85</v>
      </c>
      <c r="K275" t="s">
        <v>85</v>
      </c>
      <c r="L275" t="s">
        <v>85</v>
      </c>
      <c r="M275" t="s">
        <v>85</v>
      </c>
      <c r="Q275" s="71" t="s">
        <v>85</v>
      </c>
      <c r="R275" s="71" t="s">
        <v>85</v>
      </c>
      <c r="S275" s="71" t="s">
        <v>85</v>
      </c>
    </row>
    <row r="276" spans="2:19" x14ac:dyDescent="0.25">
      <c r="B276" t="s">
        <v>37</v>
      </c>
      <c r="C276">
        <v>5</v>
      </c>
      <c r="D276">
        <v>5</v>
      </c>
      <c r="E276">
        <f t="shared" ref="E276:E281" si="81">D276-D275</f>
        <v>4.3</v>
      </c>
      <c r="F276" t="s">
        <v>146</v>
      </c>
      <c r="G276">
        <v>0.34200000000000003</v>
      </c>
      <c r="H276">
        <v>0.13</v>
      </c>
      <c r="J276">
        <f t="shared" ref="J276:J281" si="82">(1+G276-G275)^(1/E276)-1</f>
        <v>1.8547806908248976E-3</v>
      </c>
      <c r="K276">
        <f t="shared" ref="K276:K281" si="83">J276*100</f>
        <v>0.18547806908248976</v>
      </c>
      <c r="L276">
        <v>6.8</v>
      </c>
      <c r="M276">
        <f t="shared" ref="M276:M281" si="84">G276/H276</f>
        <v>2.6307692307692307</v>
      </c>
      <c r="Q276" s="71">
        <f t="shared" ref="Q276:Q281" si="85">K276</f>
        <v>0.18547806908248976</v>
      </c>
      <c r="R276" s="71">
        <f t="shared" ref="R276:R281" si="86">Q276/S276</f>
        <v>7.050335959275926E-2</v>
      </c>
      <c r="S276" s="71">
        <f t="shared" ref="S276:S281" si="87">M276</f>
        <v>2.6307692307692307</v>
      </c>
    </row>
    <row r="277" spans="2:19" x14ac:dyDescent="0.25">
      <c r="B277" t="s">
        <v>250</v>
      </c>
      <c r="C277">
        <v>8</v>
      </c>
      <c r="D277">
        <v>7.9</v>
      </c>
      <c r="E277">
        <f t="shared" si="81"/>
        <v>2.9000000000000004</v>
      </c>
      <c r="F277" t="s">
        <v>146</v>
      </c>
      <c r="G277">
        <v>0.95799999999999996</v>
      </c>
      <c r="H277">
        <v>0.14000000000000001</v>
      </c>
      <c r="J277">
        <f t="shared" si="82"/>
        <v>0.17998457404788315</v>
      </c>
      <c r="K277">
        <f t="shared" si="83"/>
        <v>17.998457404788315</v>
      </c>
      <c r="L277">
        <v>20.5</v>
      </c>
      <c r="M277">
        <f t="shared" si="84"/>
        <v>6.8428571428571416</v>
      </c>
      <c r="Q277" s="71">
        <f t="shared" si="85"/>
        <v>17.998457404788315</v>
      </c>
      <c r="R277" s="71">
        <f t="shared" si="86"/>
        <v>2.6302547355640549</v>
      </c>
      <c r="S277" s="71">
        <f t="shared" si="87"/>
        <v>6.8428571428571416</v>
      </c>
    </row>
    <row r="278" spans="2:19" x14ac:dyDescent="0.25">
      <c r="B278" t="s">
        <v>251</v>
      </c>
      <c r="C278">
        <v>10</v>
      </c>
      <c r="D278">
        <v>9.8000000000000007</v>
      </c>
      <c r="E278">
        <f t="shared" si="81"/>
        <v>1.9000000000000004</v>
      </c>
      <c r="F278" t="s">
        <v>146</v>
      </c>
      <c r="G278">
        <v>1.5049999999999999</v>
      </c>
      <c r="H278">
        <v>0.12</v>
      </c>
      <c r="J278">
        <f t="shared" si="82"/>
        <v>0.25814803615404158</v>
      </c>
      <c r="K278">
        <f t="shared" si="83"/>
        <v>25.814803615404159</v>
      </c>
      <c r="L278">
        <v>27.4</v>
      </c>
      <c r="M278">
        <f t="shared" si="84"/>
        <v>12.541666666666666</v>
      </c>
      <c r="Q278" s="71">
        <f t="shared" si="85"/>
        <v>25.814803615404159</v>
      </c>
      <c r="R278" s="71">
        <f t="shared" si="86"/>
        <v>2.0583232118594679</v>
      </c>
      <c r="S278" s="71">
        <f t="shared" si="87"/>
        <v>12.541666666666666</v>
      </c>
    </row>
    <row r="279" spans="2:19" x14ac:dyDescent="0.25">
      <c r="B279" t="s">
        <v>252</v>
      </c>
      <c r="C279">
        <v>12</v>
      </c>
      <c r="D279">
        <v>11.7</v>
      </c>
      <c r="E279">
        <f t="shared" si="81"/>
        <v>1.8999999999999986</v>
      </c>
      <c r="F279" t="s">
        <v>146</v>
      </c>
      <c r="G279">
        <v>1.843</v>
      </c>
      <c r="H279">
        <v>0.12</v>
      </c>
      <c r="J279">
        <f t="shared" si="82"/>
        <v>0.16561693659668308</v>
      </c>
      <c r="K279">
        <f t="shared" si="83"/>
        <v>16.561693659668308</v>
      </c>
      <c r="L279">
        <v>16.899999999999999</v>
      </c>
      <c r="M279">
        <f t="shared" si="84"/>
        <v>15.358333333333334</v>
      </c>
      <c r="Q279" s="71">
        <f t="shared" si="85"/>
        <v>16.561693659668308</v>
      </c>
      <c r="R279" s="71">
        <f t="shared" si="86"/>
        <v>1.0783522730115012</v>
      </c>
      <c r="S279" s="71">
        <f t="shared" si="87"/>
        <v>15.358333333333334</v>
      </c>
    </row>
    <row r="280" spans="2:19" x14ac:dyDescent="0.25">
      <c r="B280" t="s">
        <v>253</v>
      </c>
      <c r="C280">
        <v>14</v>
      </c>
      <c r="D280">
        <v>13.55</v>
      </c>
      <c r="E280">
        <f t="shared" si="81"/>
        <v>1.8500000000000014</v>
      </c>
      <c r="F280" t="s">
        <v>146</v>
      </c>
      <c r="G280">
        <v>2.294</v>
      </c>
      <c r="H280">
        <v>0.11</v>
      </c>
      <c r="J280">
        <f t="shared" si="82"/>
        <v>0.22289111751969437</v>
      </c>
      <c r="K280">
        <f t="shared" si="83"/>
        <v>22.289111751969436</v>
      </c>
      <c r="L280">
        <v>22.6</v>
      </c>
      <c r="M280">
        <f t="shared" si="84"/>
        <v>20.854545454545455</v>
      </c>
      <c r="Q280" s="71">
        <f t="shared" si="85"/>
        <v>22.289111751969436</v>
      </c>
      <c r="R280" s="71">
        <f t="shared" si="86"/>
        <v>1.0687891424222484</v>
      </c>
      <c r="S280" s="71">
        <f t="shared" si="87"/>
        <v>20.854545454545455</v>
      </c>
    </row>
    <row r="281" spans="2:19" x14ac:dyDescent="0.25">
      <c r="B281" t="s">
        <v>254</v>
      </c>
      <c r="C281">
        <v>16</v>
      </c>
      <c r="D281">
        <v>15.42</v>
      </c>
      <c r="E281">
        <f t="shared" si="81"/>
        <v>1.8699999999999992</v>
      </c>
      <c r="F281" t="s">
        <v>146</v>
      </c>
      <c r="G281">
        <v>2.9089999999999998</v>
      </c>
      <c r="H281">
        <v>0.11</v>
      </c>
      <c r="J281">
        <f t="shared" si="82"/>
        <v>0.2921775956362056</v>
      </c>
      <c r="K281">
        <f t="shared" si="83"/>
        <v>29.217759563620561</v>
      </c>
      <c r="L281">
        <v>30.7</v>
      </c>
      <c r="M281">
        <f t="shared" si="84"/>
        <v>26.445454545454545</v>
      </c>
      <c r="Q281" s="71">
        <f t="shared" si="85"/>
        <v>29.217759563620561</v>
      </c>
      <c r="R281" s="71">
        <f t="shared" si="86"/>
        <v>1.1048310594700108</v>
      </c>
      <c r="S281" s="71">
        <f t="shared" si="87"/>
        <v>26.445454545454545</v>
      </c>
    </row>
    <row r="283" spans="2:19" x14ac:dyDescent="0.25">
      <c r="C283" t="s">
        <v>259</v>
      </c>
    </row>
    <row r="285" spans="2:19" x14ac:dyDescent="0.25">
      <c r="C285" t="s">
        <v>255</v>
      </c>
      <c r="D285" t="s">
        <v>258</v>
      </c>
      <c r="E285" t="s">
        <v>203</v>
      </c>
      <c r="F285" t="s">
        <v>256</v>
      </c>
      <c r="G285" t="s">
        <v>142</v>
      </c>
      <c r="H285" s="70" t="s">
        <v>147</v>
      </c>
      <c r="J285" t="s">
        <v>148</v>
      </c>
      <c r="K285" t="s">
        <v>150</v>
      </c>
      <c r="L285" t="s">
        <v>257</v>
      </c>
      <c r="M285" t="s">
        <v>216</v>
      </c>
      <c r="Q285" t="s">
        <v>148</v>
      </c>
      <c r="R285" t="s">
        <v>147</v>
      </c>
      <c r="S285" t="s">
        <v>149</v>
      </c>
    </row>
    <row r="286" spans="2:19" x14ac:dyDescent="0.25">
      <c r="B286" t="s">
        <v>249</v>
      </c>
      <c r="C286">
        <v>0</v>
      </c>
      <c r="D286">
        <v>0.7</v>
      </c>
      <c r="E286">
        <f>D286</f>
        <v>0.7</v>
      </c>
      <c r="F286" t="s">
        <v>144</v>
      </c>
      <c r="G286">
        <v>0.02</v>
      </c>
      <c r="H286">
        <v>0.02</v>
      </c>
      <c r="J286" s="79" t="s">
        <v>85</v>
      </c>
      <c r="K286" t="s">
        <v>85</v>
      </c>
      <c r="L286" t="s">
        <v>85</v>
      </c>
      <c r="M286" t="s">
        <v>85</v>
      </c>
      <c r="Q286" s="71" t="s">
        <v>85</v>
      </c>
      <c r="R286" s="71" t="s">
        <v>85</v>
      </c>
      <c r="S286" s="71" t="s">
        <v>85</v>
      </c>
    </row>
    <row r="287" spans="2:19" x14ac:dyDescent="0.25">
      <c r="B287" t="s">
        <v>37</v>
      </c>
      <c r="C287">
        <v>5</v>
      </c>
      <c r="D287">
        <v>5</v>
      </c>
      <c r="E287">
        <f t="shared" ref="E287:E292" si="88">D287-D286</f>
        <v>4.3</v>
      </c>
      <c r="F287" t="s">
        <v>144</v>
      </c>
      <c r="G287">
        <v>0.14899999999999999</v>
      </c>
      <c r="H287">
        <v>0.02</v>
      </c>
      <c r="J287">
        <f t="shared" ref="J287:J292" si="89">(1+G287-G286)^(1/E287)-1</f>
        <v>2.8618675580692976E-2</v>
      </c>
      <c r="K287">
        <f t="shared" ref="K287:K292" si="90">J287*100</f>
        <v>2.8618675580692976</v>
      </c>
      <c r="L287">
        <v>2.7</v>
      </c>
      <c r="M287">
        <f t="shared" ref="M287:M292" si="91">G287/H287</f>
        <v>7.4499999999999993</v>
      </c>
      <c r="Q287" s="71">
        <f t="shared" ref="Q287:Q292" si="92">K287</f>
        <v>2.8618675580692976</v>
      </c>
      <c r="R287" s="71">
        <f t="shared" ref="R287:R292" si="93">Q287/S287</f>
        <v>0.38414329638514066</v>
      </c>
      <c r="S287" s="71">
        <f t="shared" ref="S287:S292" si="94">M287</f>
        <v>7.4499999999999993</v>
      </c>
    </row>
    <row r="288" spans="2:19" x14ac:dyDescent="0.25">
      <c r="B288" t="s">
        <v>250</v>
      </c>
      <c r="C288">
        <v>8</v>
      </c>
      <c r="D288">
        <v>7.9</v>
      </c>
      <c r="E288">
        <f t="shared" si="88"/>
        <v>2.9000000000000004</v>
      </c>
      <c r="F288" t="s">
        <v>144</v>
      </c>
      <c r="G288">
        <v>0.28299999999999997</v>
      </c>
      <c r="H288">
        <v>0.02</v>
      </c>
      <c r="J288">
        <f t="shared" si="89"/>
        <v>4.4316374840892347E-2</v>
      </c>
      <c r="K288">
        <f t="shared" si="90"/>
        <v>4.4316374840892347</v>
      </c>
      <c r="L288">
        <v>4.5</v>
      </c>
      <c r="M288">
        <f t="shared" si="91"/>
        <v>14.149999999999999</v>
      </c>
      <c r="Q288" s="71">
        <f t="shared" si="92"/>
        <v>4.4316374840892347</v>
      </c>
      <c r="R288" s="71">
        <f t="shared" si="93"/>
        <v>0.31318992820418623</v>
      </c>
      <c r="S288" s="71">
        <f t="shared" si="94"/>
        <v>14.149999999999999</v>
      </c>
    </row>
    <row r="289" spans="1:19" x14ac:dyDescent="0.25">
      <c r="B289" t="s">
        <v>251</v>
      </c>
      <c r="C289">
        <v>10</v>
      </c>
      <c r="D289">
        <v>9.8000000000000007</v>
      </c>
      <c r="E289">
        <f t="shared" si="88"/>
        <v>1.9000000000000004</v>
      </c>
      <c r="F289" t="s">
        <v>144</v>
      </c>
      <c r="G289">
        <v>0.53300000000000003</v>
      </c>
      <c r="H289">
        <v>0.02</v>
      </c>
      <c r="J289">
        <f t="shared" si="89"/>
        <v>0.12461862071858332</v>
      </c>
      <c r="K289">
        <f t="shared" si="90"/>
        <v>12.461862071858331</v>
      </c>
      <c r="L289">
        <v>13.2</v>
      </c>
      <c r="M289">
        <f t="shared" si="91"/>
        <v>26.650000000000002</v>
      </c>
      <c r="Q289" s="71">
        <f t="shared" si="92"/>
        <v>12.461862071858331</v>
      </c>
      <c r="R289" s="71">
        <f t="shared" si="93"/>
        <v>0.46761208524796732</v>
      </c>
      <c r="S289" s="71">
        <f t="shared" si="94"/>
        <v>26.650000000000002</v>
      </c>
    </row>
    <row r="290" spans="1:19" x14ac:dyDescent="0.25">
      <c r="B290" t="s">
        <v>252</v>
      </c>
      <c r="C290">
        <v>12</v>
      </c>
      <c r="D290">
        <v>11.7</v>
      </c>
      <c r="E290">
        <f t="shared" si="88"/>
        <v>1.8999999999999986</v>
      </c>
      <c r="F290" t="s">
        <v>144</v>
      </c>
      <c r="G290">
        <v>0.73199999999999998</v>
      </c>
      <c r="H290">
        <v>0.03</v>
      </c>
      <c r="J290">
        <f t="shared" si="89"/>
        <v>0.10023075465215991</v>
      </c>
      <c r="K290">
        <f t="shared" si="90"/>
        <v>10.023075465215992</v>
      </c>
      <c r="L290">
        <v>11.4</v>
      </c>
      <c r="M290">
        <f t="shared" si="91"/>
        <v>24.400000000000002</v>
      </c>
      <c r="Q290" s="71">
        <f t="shared" si="92"/>
        <v>10.023075465215992</v>
      </c>
      <c r="R290" s="71">
        <f t="shared" si="93"/>
        <v>0.4107817813613111</v>
      </c>
      <c r="S290" s="71">
        <f t="shared" si="94"/>
        <v>24.400000000000002</v>
      </c>
    </row>
    <row r="291" spans="1:19" x14ac:dyDescent="0.25">
      <c r="B291" t="s">
        <v>253</v>
      </c>
      <c r="C291">
        <v>14</v>
      </c>
      <c r="D291">
        <v>13.55</v>
      </c>
      <c r="E291">
        <f t="shared" si="88"/>
        <v>1.8500000000000014</v>
      </c>
      <c r="F291" t="s">
        <v>144</v>
      </c>
      <c r="G291">
        <v>0.99099999999999999</v>
      </c>
      <c r="H291">
        <v>0.03</v>
      </c>
      <c r="J291">
        <f t="shared" si="89"/>
        <v>0.13257758507094075</v>
      </c>
      <c r="K291">
        <f t="shared" si="90"/>
        <v>13.257758507094074</v>
      </c>
      <c r="L291">
        <v>15.4</v>
      </c>
      <c r="M291">
        <f t="shared" si="91"/>
        <v>33.033333333333331</v>
      </c>
      <c r="Q291" s="71">
        <f t="shared" si="92"/>
        <v>13.257758507094074</v>
      </c>
      <c r="R291" s="71">
        <f t="shared" si="93"/>
        <v>0.40134485894331207</v>
      </c>
      <c r="S291" s="71">
        <f t="shared" si="94"/>
        <v>33.033333333333331</v>
      </c>
    </row>
    <row r="292" spans="1:19" x14ac:dyDescent="0.25">
      <c r="B292" t="s">
        <v>254</v>
      </c>
      <c r="C292">
        <v>16</v>
      </c>
      <c r="D292">
        <v>15.42</v>
      </c>
      <c r="E292">
        <f t="shared" si="88"/>
        <v>1.8699999999999992</v>
      </c>
      <c r="F292" t="s">
        <v>144</v>
      </c>
      <c r="G292">
        <v>1.246</v>
      </c>
      <c r="H292">
        <v>0.03</v>
      </c>
      <c r="J292">
        <f t="shared" si="89"/>
        <v>0.1291474433343347</v>
      </c>
      <c r="K292">
        <f t="shared" si="90"/>
        <v>12.91474433343347</v>
      </c>
      <c r="L292">
        <v>15.1</v>
      </c>
      <c r="M292">
        <f t="shared" si="91"/>
        <v>41.533333333333331</v>
      </c>
      <c r="Q292" s="71">
        <f t="shared" si="92"/>
        <v>12.91474433343347</v>
      </c>
      <c r="R292" s="71">
        <f t="shared" si="93"/>
        <v>0.31094890048395196</v>
      </c>
      <c r="S292" s="71">
        <f t="shared" si="94"/>
        <v>41.533333333333331</v>
      </c>
    </row>
    <row r="293" spans="1:19" x14ac:dyDescent="0.25">
      <c r="B293" t="s">
        <v>249</v>
      </c>
      <c r="C293">
        <v>0</v>
      </c>
      <c r="D293">
        <v>0.7</v>
      </c>
      <c r="E293">
        <f>D293</f>
        <v>0.7</v>
      </c>
      <c r="F293" t="s">
        <v>146</v>
      </c>
      <c r="G293">
        <v>0.33400000000000002</v>
      </c>
      <c r="H293">
        <v>0.13</v>
      </c>
      <c r="J293" s="79" t="s">
        <v>85</v>
      </c>
      <c r="K293" t="s">
        <v>85</v>
      </c>
      <c r="L293" t="s">
        <v>85</v>
      </c>
      <c r="M293" t="s">
        <v>85</v>
      </c>
      <c r="Q293" s="71" t="s">
        <v>85</v>
      </c>
      <c r="R293" s="71" t="s">
        <v>85</v>
      </c>
      <c r="S293" s="71" t="s">
        <v>85</v>
      </c>
    </row>
    <row r="294" spans="1:19" x14ac:dyDescent="0.25">
      <c r="B294" t="s">
        <v>37</v>
      </c>
      <c r="C294">
        <v>5</v>
      </c>
      <c r="D294">
        <v>5</v>
      </c>
      <c r="E294">
        <f t="shared" ref="E294:E299" si="95">D294-D293</f>
        <v>4.3</v>
      </c>
      <c r="F294" t="s">
        <v>146</v>
      </c>
      <c r="G294">
        <v>0.34300000000000003</v>
      </c>
      <c r="H294">
        <v>0.12</v>
      </c>
      <c r="J294">
        <f t="shared" ref="J294:J299" si="96">(1+G294-G293)^(1/E294)-1</f>
        <v>2.0858331137321162E-3</v>
      </c>
      <c r="K294">
        <f t="shared" ref="K294:K299" si="97">J294*100</f>
        <v>0.20858331137321162</v>
      </c>
      <c r="L294">
        <v>6.8</v>
      </c>
      <c r="M294">
        <f t="shared" ref="M294:M299" si="98">G294/H294</f>
        <v>2.8583333333333338</v>
      </c>
      <c r="Q294" s="71">
        <f t="shared" ref="Q294:Q299" si="99">K294</f>
        <v>0.20858331137321162</v>
      </c>
      <c r="R294" s="71">
        <f t="shared" ref="R294:R299" si="100">Q294/S294</f>
        <v>7.2973753250103177E-2</v>
      </c>
      <c r="S294" s="71">
        <f t="shared" ref="S294:S299" si="101">M294</f>
        <v>2.8583333333333338</v>
      </c>
    </row>
    <row r="295" spans="1:19" x14ac:dyDescent="0.25">
      <c r="B295" t="s">
        <v>250</v>
      </c>
      <c r="C295">
        <v>8</v>
      </c>
      <c r="D295">
        <v>7.9</v>
      </c>
      <c r="E295">
        <f t="shared" si="95"/>
        <v>2.9000000000000004</v>
      </c>
      <c r="F295" t="s">
        <v>146</v>
      </c>
      <c r="G295">
        <v>0.95799999999999996</v>
      </c>
      <c r="H295">
        <v>0.14000000000000001</v>
      </c>
      <c r="J295">
        <f t="shared" si="96"/>
        <v>0.17973273386022948</v>
      </c>
      <c r="K295">
        <f t="shared" si="97"/>
        <v>17.973273386022946</v>
      </c>
      <c r="L295">
        <v>20.5</v>
      </c>
      <c r="M295">
        <f t="shared" si="98"/>
        <v>6.8428571428571416</v>
      </c>
      <c r="Q295" s="71">
        <f t="shared" si="99"/>
        <v>17.973273386022946</v>
      </c>
      <c r="R295" s="71">
        <f t="shared" si="100"/>
        <v>2.6265743987924979</v>
      </c>
      <c r="S295" s="71">
        <f t="shared" si="101"/>
        <v>6.8428571428571416</v>
      </c>
    </row>
    <row r="296" spans="1:19" x14ac:dyDescent="0.25">
      <c r="B296" t="s">
        <v>251</v>
      </c>
      <c r="C296">
        <v>10</v>
      </c>
      <c r="D296">
        <v>9.8000000000000007</v>
      </c>
      <c r="E296">
        <f t="shared" si="95"/>
        <v>1.9000000000000004</v>
      </c>
      <c r="F296" t="s">
        <v>146</v>
      </c>
      <c r="G296">
        <v>1.504</v>
      </c>
      <c r="H296">
        <v>0.1</v>
      </c>
      <c r="J296">
        <f t="shared" si="96"/>
        <v>0.25771992717677406</v>
      </c>
      <c r="K296">
        <f t="shared" si="97"/>
        <v>25.771992717677406</v>
      </c>
      <c r="L296">
        <v>27.4</v>
      </c>
      <c r="M296">
        <f t="shared" si="98"/>
        <v>15.04</v>
      </c>
      <c r="Q296" s="71">
        <f t="shared" si="99"/>
        <v>25.771992717677406</v>
      </c>
      <c r="R296" s="71">
        <f t="shared" si="100"/>
        <v>1.7135633455902533</v>
      </c>
      <c r="S296" s="71">
        <f t="shared" si="101"/>
        <v>15.04</v>
      </c>
    </row>
    <row r="297" spans="1:19" x14ac:dyDescent="0.25">
      <c r="B297" t="s">
        <v>252</v>
      </c>
      <c r="C297">
        <v>12</v>
      </c>
      <c r="D297">
        <v>11.7</v>
      </c>
      <c r="E297">
        <f t="shared" si="95"/>
        <v>1.8999999999999986</v>
      </c>
      <c r="F297" t="s">
        <v>146</v>
      </c>
      <c r="G297">
        <v>1.8420000000000001</v>
      </c>
      <c r="H297">
        <v>0.15</v>
      </c>
      <c r="J297">
        <f t="shared" si="96"/>
        <v>0.16561693659668308</v>
      </c>
      <c r="K297">
        <f t="shared" si="97"/>
        <v>16.561693659668308</v>
      </c>
      <c r="L297">
        <v>16.899999999999999</v>
      </c>
      <c r="M297">
        <f t="shared" si="98"/>
        <v>12.280000000000001</v>
      </c>
      <c r="Q297" s="71">
        <f t="shared" si="99"/>
        <v>16.561693659668308</v>
      </c>
      <c r="R297" s="71">
        <f t="shared" si="100"/>
        <v>1.3486721221228262</v>
      </c>
      <c r="S297" s="71">
        <f t="shared" si="101"/>
        <v>12.280000000000001</v>
      </c>
    </row>
    <row r="298" spans="1:19" x14ac:dyDescent="0.25">
      <c r="B298" t="s">
        <v>253</v>
      </c>
      <c r="C298">
        <v>14</v>
      </c>
      <c r="D298">
        <v>13.55</v>
      </c>
      <c r="E298">
        <f t="shared" si="95"/>
        <v>1.8500000000000014</v>
      </c>
      <c r="F298" t="s">
        <v>146</v>
      </c>
      <c r="G298">
        <v>2.2930000000000001</v>
      </c>
      <c r="H298">
        <v>0.18</v>
      </c>
      <c r="J298">
        <f t="shared" si="96"/>
        <v>0.22289111751969437</v>
      </c>
      <c r="K298">
        <f t="shared" si="97"/>
        <v>22.289111751969436</v>
      </c>
      <c r="L298">
        <v>22.6</v>
      </c>
      <c r="M298">
        <f t="shared" si="98"/>
        <v>12.738888888888891</v>
      </c>
      <c r="Q298" s="71">
        <f t="shared" si="99"/>
        <v>22.289111751969436</v>
      </c>
      <c r="R298" s="71">
        <f t="shared" si="100"/>
        <v>1.7496904122784553</v>
      </c>
      <c r="S298" s="71">
        <f t="shared" si="101"/>
        <v>12.738888888888891</v>
      </c>
    </row>
    <row r="299" spans="1:19" x14ac:dyDescent="0.25">
      <c r="B299" t="s">
        <v>254</v>
      </c>
      <c r="C299">
        <v>16</v>
      </c>
      <c r="D299">
        <v>15.42</v>
      </c>
      <c r="E299">
        <f t="shared" si="95"/>
        <v>1.8699999999999992</v>
      </c>
      <c r="F299" t="s">
        <v>146</v>
      </c>
      <c r="G299">
        <v>2.9079999999999999</v>
      </c>
      <c r="H299">
        <v>0.28000000000000003</v>
      </c>
      <c r="J299">
        <f t="shared" si="96"/>
        <v>0.2921775956362056</v>
      </c>
      <c r="K299">
        <f t="shared" si="97"/>
        <v>29.217759563620561</v>
      </c>
      <c r="L299">
        <v>30.7</v>
      </c>
      <c r="M299">
        <f t="shared" si="98"/>
        <v>10.385714285714284</v>
      </c>
      <c r="Q299" s="71">
        <f t="shared" si="99"/>
        <v>29.217759563620561</v>
      </c>
      <c r="R299" s="71">
        <f t="shared" si="100"/>
        <v>2.8132643321230253</v>
      </c>
      <c r="S299" s="71">
        <f t="shared" si="101"/>
        <v>10.385714285714284</v>
      </c>
    </row>
    <row r="302" spans="1:19" x14ac:dyDescent="0.25">
      <c r="A302" s="73" t="s">
        <v>263</v>
      </c>
    </row>
    <row r="303" spans="1:19" x14ac:dyDescent="0.25">
      <c r="G303" t="s">
        <v>270</v>
      </c>
    </row>
    <row r="304" spans="1:19" x14ac:dyDescent="0.25">
      <c r="C304" t="s">
        <v>264</v>
      </c>
      <c r="D304" t="s">
        <v>265</v>
      </c>
      <c r="H304" t="s">
        <v>266</v>
      </c>
      <c r="I304" t="s">
        <v>267</v>
      </c>
      <c r="J304" t="s">
        <v>274</v>
      </c>
      <c r="K304" t="s">
        <v>273</v>
      </c>
    </row>
    <row r="305" spans="1:20" x14ac:dyDescent="0.25">
      <c r="C305" t="s">
        <v>268</v>
      </c>
      <c r="D305" t="s">
        <v>266</v>
      </c>
      <c r="E305">
        <v>9065</v>
      </c>
      <c r="G305" t="s">
        <v>184</v>
      </c>
      <c r="H305">
        <v>1</v>
      </c>
      <c r="I305">
        <v>1</v>
      </c>
      <c r="J305">
        <f>H305-H306</f>
        <v>0.10999999999999999</v>
      </c>
      <c r="K305">
        <f>I305-I306</f>
        <v>0.26</v>
      </c>
    </row>
    <row r="306" spans="1:20" x14ac:dyDescent="0.25">
      <c r="C306" t="s">
        <v>269</v>
      </c>
      <c r="D306" t="s">
        <v>266</v>
      </c>
      <c r="E306">
        <v>55135</v>
      </c>
      <c r="G306" t="s">
        <v>271</v>
      </c>
      <c r="H306">
        <v>0.89</v>
      </c>
      <c r="I306">
        <v>0.74</v>
      </c>
      <c r="J306">
        <f t="shared" ref="J306:J307" si="102">H306-H307</f>
        <v>0.52</v>
      </c>
      <c r="K306">
        <f t="shared" ref="K306:K307" si="103">I306-I307</f>
        <v>0.47</v>
      </c>
    </row>
    <row r="307" spans="1:20" x14ac:dyDescent="0.25">
      <c r="C307" t="s">
        <v>268</v>
      </c>
      <c r="D307" t="s">
        <v>267</v>
      </c>
      <c r="E307">
        <v>3135</v>
      </c>
      <c r="G307" t="s">
        <v>272</v>
      </c>
      <c r="H307">
        <v>0.37</v>
      </c>
      <c r="I307">
        <v>0.27</v>
      </c>
      <c r="J307">
        <f t="shared" si="102"/>
        <v>0.31</v>
      </c>
      <c r="K307">
        <f t="shared" si="103"/>
        <v>0.24700000000000003</v>
      </c>
    </row>
    <row r="308" spans="1:20" x14ac:dyDescent="0.25">
      <c r="C308" t="s">
        <v>269</v>
      </c>
      <c r="D308" t="s">
        <v>267</v>
      </c>
      <c r="E308">
        <v>24826</v>
      </c>
      <c r="G308" t="s">
        <v>186</v>
      </c>
      <c r="H308">
        <v>0.06</v>
      </c>
      <c r="I308">
        <v>2.3E-2</v>
      </c>
      <c r="J308">
        <f>H308-H309</f>
        <v>0.06</v>
      </c>
      <c r="K308">
        <f>I308-I309</f>
        <v>2.3E-2</v>
      </c>
    </row>
    <row r="309" spans="1:20" x14ac:dyDescent="0.25">
      <c r="J309">
        <f>SUM(J305:J308)</f>
        <v>1</v>
      </c>
      <c r="K309">
        <f>SUM(K305:K308)</f>
        <v>1</v>
      </c>
    </row>
    <row r="311" spans="1:20" x14ac:dyDescent="0.25">
      <c r="A311" s="73" t="s">
        <v>275</v>
      </c>
    </row>
    <row r="314" spans="1:20" x14ac:dyDescent="0.25">
      <c r="C314" s="74" t="s">
        <v>277</v>
      </c>
    </row>
    <row r="316" spans="1:20" x14ac:dyDescent="0.25">
      <c r="D316" t="s">
        <v>203</v>
      </c>
      <c r="E316" t="s">
        <v>36</v>
      </c>
      <c r="F316" t="s">
        <v>158</v>
      </c>
      <c r="G316" t="s">
        <v>142</v>
      </c>
      <c r="H316" s="70" t="s">
        <v>147</v>
      </c>
      <c r="K316" t="s">
        <v>148</v>
      </c>
      <c r="L316" t="s">
        <v>150</v>
      </c>
      <c r="M316" t="s">
        <v>216</v>
      </c>
      <c r="R316" t="s">
        <v>148</v>
      </c>
      <c r="S316" t="s">
        <v>147</v>
      </c>
      <c r="T316" t="s">
        <v>149</v>
      </c>
    </row>
    <row r="317" spans="1:20" x14ac:dyDescent="0.25">
      <c r="C317" t="s">
        <v>37</v>
      </c>
      <c r="D317">
        <v>5</v>
      </c>
      <c r="E317" t="s">
        <v>6</v>
      </c>
      <c r="F317">
        <v>1988</v>
      </c>
      <c r="G317">
        <v>2.7E-2</v>
      </c>
      <c r="H317">
        <v>4.7E-2</v>
      </c>
      <c r="K317" s="79">
        <f>(1+G317)^(1/D317)-1</f>
        <v>5.3426072862545748E-3</v>
      </c>
      <c r="L317">
        <f t="shared" ref="L317:L319" si="104">K317*100</f>
        <v>0.53426072862545748</v>
      </c>
      <c r="M317">
        <f>G317/H317</f>
        <v>0.57446808510638292</v>
      </c>
      <c r="R317" s="71">
        <f t="shared" ref="R317:R319" si="105">L317</f>
        <v>0.53426072862545748</v>
      </c>
      <c r="S317" s="71">
        <f t="shared" ref="S317:S319" si="106">R317/T317</f>
        <v>0.93000941649616686</v>
      </c>
      <c r="T317" s="71">
        <f>M317</f>
        <v>0.57446808510638292</v>
      </c>
    </row>
    <row r="318" spans="1:20" x14ac:dyDescent="0.25">
      <c r="C318" t="s">
        <v>38</v>
      </c>
      <c r="D318">
        <v>6</v>
      </c>
      <c r="E318" t="s">
        <v>6</v>
      </c>
      <c r="F318">
        <v>1988</v>
      </c>
      <c r="G318">
        <v>0.43</v>
      </c>
      <c r="H318">
        <v>0.10100000000000001</v>
      </c>
      <c r="K318">
        <f>(1+G318-G317)^(1/D318)-1</f>
        <v>5.8058332763509357E-2</v>
      </c>
      <c r="L318">
        <f t="shared" si="104"/>
        <v>5.8058332763509357</v>
      </c>
      <c r="M318">
        <f t="shared" ref="M318:M320" si="107">G318/H318</f>
        <v>4.2574257425742568</v>
      </c>
      <c r="R318" s="71">
        <f t="shared" si="105"/>
        <v>5.8058332763509357</v>
      </c>
      <c r="S318" s="71">
        <f t="shared" si="106"/>
        <v>1.3636957230498712</v>
      </c>
      <c r="T318" s="71">
        <f>M318</f>
        <v>4.2574257425742568</v>
      </c>
    </row>
    <row r="319" spans="1:20" x14ac:dyDescent="0.25">
      <c r="C319" t="s">
        <v>221</v>
      </c>
      <c r="D319">
        <v>5</v>
      </c>
      <c r="E319" t="s">
        <v>6</v>
      </c>
      <c r="F319">
        <v>1988</v>
      </c>
      <c r="G319">
        <v>0.63400000000000001</v>
      </c>
      <c r="H319">
        <v>4.2000000000000003E-2</v>
      </c>
      <c r="K319">
        <f>(1+G319-G318)^(1/D319)-1</f>
        <v>3.7827794135901316E-2</v>
      </c>
      <c r="L319">
        <f t="shared" si="104"/>
        <v>3.7827794135901316</v>
      </c>
      <c r="M319">
        <f t="shared" si="107"/>
        <v>15.095238095238095</v>
      </c>
      <c r="R319" s="71">
        <f t="shared" si="105"/>
        <v>3.7827794135901316</v>
      </c>
      <c r="S319" s="71">
        <f t="shared" si="106"/>
        <v>0.25059421982773744</v>
      </c>
      <c r="T319" s="71">
        <f>M319</f>
        <v>15.095238095238095</v>
      </c>
    </row>
    <row r="320" spans="1:20" x14ac:dyDescent="0.25">
      <c r="C320" t="s">
        <v>37</v>
      </c>
      <c r="D320">
        <v>5</v>
      </c>
      <c r="E320" t="s">
        <v>6</v>
      </c>
      <c r="F320">
        <v>1998</v>
      </c>
      <c r="G320">
        <v>0.153</v>
      </c>
      <c r="H320">
        <v>0.04</v>
      </c>
      <c r="K320" s="79">
        <f>(1+G320)^(1/D320)-1</f>
        <v>2.8882691843426622E-2</v>
      </c>
      <c r="L320">
        <f t="shared" ref="L320:L334" si="108">K320*100</f>
        <v>2.8882691843426622</v>
      </c>
      <c r="M320">
        <f t="shared" si="107"/>
        <v>3.8249999999999997</v>
      </c>
      <c r="R320" s="71">
        <f t="shared" ref="R320:R334" si="109">L320</f>
        <v>2.8882691843426622</v>
      </c>
      <c r="S320" s="71">
        <f t="shared" ref="S320:S334" si="110">R320/T320</f>
        <v>0.75510305473010786</v>
      </c>
      <c r="T320" s="71">
        <f t="shared" ref="T320:T334" si="111">M320</f>
        <v>3.8249999999999997</v>
      </c>
    </row>
    <row r="321" spans="3:20" x14ac:dyDescent="0.25">
      <c r="C321" t="s">
        <v>38</v>
      </c>
      <c r="D321">
        <v>6</v>
      </c>
      <c r="E321" t="s">
        <v>6</v>
      </c>
      <c r="F321">
        <v>1998</v>
      </c>
      <c r="G321">
        <v>0.501</v>
      </c>
      <c r="H321">
        <v>9.8000000000000004E-2</v>
      </c>
      <c r="K321">
        <f>(1+G321-G320)^(1/D321)-1</f>
        <v>5.1029684358929073E-2</v>
      </c>
      <c r="L321">
        <f t="shared" si="108"/>
        <v>5.1029684358929073</v>
      </c>
      <c r="M321">
        <f t="shared" ref="M321:M334" si="112">G321/H321</f>
        <v>5.1122448979591839</v>
      </c>
      <c r="R321" s="71">
        <f t="shared" si="109"/>
        <v>5.1029684358929073</v>
      </c>
      <c r="S321" s="71">
        <f t="shared" si="110"/>
        <v>0.99818544254990993</v>
      </c>
      <c r="T321" s="71">
        <f t="shared" si="111"/>
        <v>5.1122448979591839</v>
      </c>
    </row>
    <row r="322" spans="3:20" x14ac:dyDescent="0.25">
      <c r="C322" t="s">
        <v>221</v>
      </c>
      <c r="D322">
        <v>5</v>
      </c>
      <c r="E322" t="s">
        <v>6</v>
      </c>
      <c r="F322">
        <v>1998</v>
      </c>
      <c r="G322">
        <v>0.64</v>
      </c>
      <c r="H322">
        <v>3.9E-2</v>
      </c>
      <c r="K322">
        <f>(1+G322-G321)^(1/D322)-1</f>
        <v>2.6371879666879705E-2</v>
      </c>
      <c r="L322">
        <f t="shared" si="108"/>
        <v>2.6371879666879705</v>
      </c>
      <c r="M322">
        <f t="shared" si="112"/>
        <v>16.410256410256412</v>
      </c>
      <c r="R322" s="71">
        <f t="shared" si="109"/>
        <v>2.6371879666879705</v>
      </c>
      <c r="S322" s="71">
        <f t="shared" si="110"/>
        <v>0.1607036417200482</v>
      </c>
      <c r="T322" s="71">
        <f t="shared" si="111"/>
        <v>16.410256410256412</v>
      </c>
    </row>
    <row r="323" spans="3:20" x14ac:dyDescent="0.25">
      <c r="C323" t="s">
        <v>37</v>
      </c>
      <c r="D323">
        <v>5</v>
      </c>
      <c r="E323" t="s">
        <v>6</v>
      </c>
      <c r="F323">
        <v>2006</v>
      </c>
      <c r="G323">
        <v>7.0000000000000007E-2</v>
      </c>
      <c r="H323">
        <v>4.1000000000000002E-2</v>
      </c>
      <c r="K323" s="79">
        <f>(1+G323)^(1/D323)-1</f>
        <v>1.3623697910505994E-2</v>
      </c>
      <c r="L323">
        <f t="shared" si="108"/>
        <v>1.3623697910505994</v>
      </c>
      <c r="M323">
        <f t="shared" si="112"/>
        <v>1.7073170731707319</v>
      </c>
      <c r="R323" s="71">
        <f t="shared" si="109"/>
        <v>1.3623697910505994</v>
      </c>
      <c r="S323" s="71">
        <f t="shared" si="110"/>
        <v>0.79795944904392246</v>
      </c>
      <c r="T323" s="71">
        <f t="shared" si="111"/>
        <v>1.7073170731707319</v>
      </c>
    </row>
    <row r="324" spans="3:20" x14ac:dyDescent="0.25">
      <c r="C324" t="s">
        <v>38</v>
      </c>
      <c r="D324">
        <v>6</v>
      </c>
      <c r="E324" t="s">
        <v>6</v>
      </c>
      <c r="F324">
        <v>2006</v>
      </c>
      <c r="G324">
        <v>0.38</v>
      </c>
      <c r="H324">
        <v>0.127</v>
      </c>
      <c r="K324">
        <f>(1+G324-G323)^(1/D324)-1</f>
        <v>4.6032590966232689E-2</v>
      </c>
      <c r="L324">
        <f t="shared" si="108"/>
        <v>4.6032590966232689</v>
      </c>
      <c r="M324">
        <f t="shared" si="112"/>
        <v>2.9921259842519685</v>
      </c>
      <c r="R324" s="71">
        <f t="shared" si="109"/>
        <v>4.6032590966232689</v>
      </c>
      <c r="S324" s="71">
        <f t="shared" si="110"/>
        <v>1.5384576454504082</v>
      </c>
      <c r="T324" s="71">
        <f t="shared" si="111"/>
        <v>2.9921259842519685</v>
      </c>
    </row>
    <row r="325" spans="3:20" x14ac:dyDescent="0.25">
      <c r="C325" t="s">
        <v>221</v>
      </c>
      <c r="D325">
        <v>5</v>
      </c>
      <c r="E325" t="s">
        <v>6</v>
      </c>
      <c r="F325">
        <v>2006</v>
      </c>
      <c r="G325">
        <v>0.72299999999999998</v>
      </c>
      <c r="H325">
        <v>3.9E-2</v>
      </c>
      <c r="K325">
        <f>(1+G325-G324)^(1/D325)-1</f>
        <v>6.0755280859349448E-2</v>
      </c>
      <c r="L325">
        <f t="shared" si="108"/>
        <v>6.0755280859349448</v>
      </c>
      <c r="M325">
        <f t="shared" si="112"/>
        <v>18.538461538461537</v>
      </c>
      <c r="R325" s="71">
        <f t="shared" si="109"/>
        <v>6.0755280859349448</v>
      </c>
      <c r="S325" s="71">
        <f t="shared" si="110"/>
        <v>0.32772558139898045</v>
      </c>
      <c r="T325" s="71">
        <f t="shared" si="111"/>
        <v>18.538461538461537</v>
      </c>
    </row>
    <row r="326" spans="3:20" x14ac:dyDescent="0.25">
      <c r="C326" t="s">
        <v>37</v>
      </c>
      <c r="D326">
        <v>5</v>
      </c>
      <c r="E326" t="s">
        <v>15</v>
      </c>
      <c r="F326">
        <v>1987</v>
      </c>
      <c r="G326">
        <v>0.107</v>
      </c>
      <c r="H326">
        <v>6.0999999999999999E-2</v>
      </c>
      <c r="K326" s="79">
        <f>(1+G326)^(1/D326)-1</f>
        <v>2.0538807778703427E-2</v>
      </c>
      <c r="L326">
        <f t="shared" si="108"/>
        <v>2.0538807778703427</v>
      </c>
      <c r="M326">
        <f t="shared" si="112"/>
        <v>1.7540983606557377</v>
      </c>
      <c r="R326" s="71">
        <f t="shared" si="109"/>
        <v>2.0538807778703427</v>
      </c>
      <c r="S326" s="71">
        <f t="shared" si="110"/>
        <v>1.1709039948606628</v>
      </c>
      <c r="T326" s="71">
        <f t="shared" si="111"/>
        <v>1.7540983606557377</v>
      </c>
    </row>
    <row r="327" spans="3:20" x14ac:dyDescent="0.25">
      <c r="C327" t="s">
        <v>38</v>
      </c>
      <c r="D327">
        <v>6</v>
      </c>
      <c r="E327" t="s">
        <v>15</v>
      </c>
      <c r="F327">
        <v>1987</v>
      </c>
      <c r="G327">
        <v>0.68200000000000005</v>
      </c>
      <c r="H327">
        <v>8.2000000000000003E-2</v>
      </c>
      <c r="K327">
        <f>(1+G327-G326)^(1/D327)-1</f>
        <v>7.8648870451029085E-2</v>
      </c>
      <c r="L327">
        <f t="shared" si="108"/>
        <v>7.8648870451029085</v>
      </c>
      <c r="M327">
        <f t="shared" si="112"/>
        <v>8.3170731707317067</v>
      </c>
      <c r="R327" s="71">
        <f t="shared" si="109"/>
        <v>7.8648870451029085</v>
      </c>
      <c r="S327" s="71">
        <f t="shared" si="110"/>
        <v>0.9456315802029891</v>
      </c>
      <c r="T327" s="71">
        <f t="shared" si="111"/>
        <v>8.3170731707317067</v>
      </c>
    </row>
    <row r="328" spans="3:20" x14ac:dyDescent="0.25">
      <c r="C328" t="s">
        <v>221</v>
      </c>
      <c r="D328">
        <v>5</v>
      </c>
      <c r="E328" t="s">
        <v>15</v>
      </c>
      <c r="F328">
        <v>1987</v>
      </c>
      <c r="G328">
        <v>1.274</v>
      </c>
      <c r="H328">
        <v>0.13200000000000001</v>
      </c>
      <c r="K328">
        <f>(1+G328-G327)^(1/D328)-1</f>
        <v>9.7459779027204041E-2</v>
      </c>
      <c r="L328">
        <f t="shared" si="108"/>
        <v>9.745977902720405</v>
      </c>
      <c r="M328">
        <f t="shared" si="112"/>
        <v>9.6515151515151505</v>
      </c>
      <c r="R328" s="71">
        <f t="shared" si="109"/>
        <v>9.745977902720405</v>
      </c>
      <c r="S328" s="71">
        <f t="shared" si="110"/>
        <v>1.0097873494184408</v>
      </c>
      <c r="T328" s="71">
        <f t="shared" si="111"/>
        <v>9.6515151515151505</v>
      </c>
    </row>
    <row r="329" spans="3:20" x14ac:dyDescent="0.25">
      <c r="C329" t="s">
        <v>37</v>
      </c>
      <c r="D329">
        <v>5</v>
      </c>
      <c r="E329" t="s">
        <v>15</v>
      </c>
      <c r="F329">
        <v>2001</v>
      </c>
      <c r="G329">
        <v>0.253</v>
      </c>
      <c r="H329">
        <v>5.8000000000000003E-2</v>
      </c>
      <c r="K329" s="79">
        <f>(1+G329)^(1/D329)-1</f>
        <v>4.6140978438483859E-2</v>
      </c>
      <c r="L329">
        <f t="shared" si="108"/>
        <v>4.6140978438483859</v>
      </c>
      <c r="M329">
        <f t="shared" si="112"/>
        <v>4.3620689655172411</v>
      </c>
      <c r="R329" s="71">
        <f t="shared" si="109"/>
        <v>4.6140978438483859</v>
      </c>
      <c r="S329" s="71">
        <f t="shared" si="110"/>
        <v>1.0577773713170213</v>
      </c>
      <c r="T329" s="71">
        <f t="shared" si="111"/>
        <v>4.3620689655172411</v>
      </c>
    </row>
    <row r="330" spans="3:20" x14ac:dyDescent="0.25">
      <c r="C330" t="s">
        <v>38</v>
      </c>
      <c r="D330">
        <v>6</v>
      </c>
      <c r="E330" t="s">
        <v>15</v>
      </c>
      <c r="F330">
        <v>2001</v>
      </c>
      <c r="G330">
        <v>0.71</v>
      </c>
      <c r="H330">
        <v>6.5000000000000002E-2</v>
      </c>
      <c r="K330">
        <f>(1+G330-G329)^(1/D330)-1</f>
        <v>6.4739236902311426E-2</v>
      </c>
      <c r="L330">
        <f t="shared" si="108"/>
        <v>6.4739236902311426</v>
      </c>
      <c r="M330">
        <f t="shared" si="112"/>
        <v>10.923076923076922</v>
      </c>
      <c r="R330" s="71">
        <f t="shared" si="109"/>
        <v>6.4739236902311426</v>
      </c>
      <c r="S330" s="71">
        <f t="shared" si="110"/>
        <v>0.59268315473947086</v>
      </c>
      <c r="T330" s="71">
        <f t="shared" si="111"/>
        <v>10.923076923076922</v>
      </c>
    </row>
    <row r="331" spans="3:20" x14ac:dyDescent="0.25">
      <c r="C331" t="s">
        <v>221</v>
      </c>
      <c r="D331">
        <v>5</v>
      </c>
      <c r="E331" t="s">
        <v>15</v>
      </c>
      <c r="F331">
        <v>2001</v>
      </c>
      <c r="G331">
        <v>1.2130000000000001</v>
      </c>
      <c r="H331">
        <v>0.13200000000000001</v>
      </c>
      <c r="K331">
        <f>(1+G331-G330)^(1/D331)-1</f>
        <v>8.4905213291065929E-2</v>
      </c>
      <c r="L331">
        <f t="shared" si="108"/>
        <v>8.490521329106592</v>
      </c>
      <c r="M331">
        <f t="shared" si="112"/>
        <v>9.1893939393939394</v>
      </c>
      <c r="R331" s="71">
        <f t="shared" si="109"/>
        <v>8.490521329106592</v>
      </c>
      <c r="S331" s="71">
        <f t="shared" si="110"/>
        <v>0.92394791050459202</v>
      </c>
      <c r="T331" s="71">
        <f t="shared" si="111"/>
        <v>9.1893939393939394</v>
      </c>
    </row>
    <row r="332" spans="3:20" x14ac:dyDescent="0.25">
      <c r="C332" t="s">
        <v>37</v>
      </c>
      <c r="D332">
        <v>5</v>
      </c>
      <c r="E332" t="s">
        <v>15</v>
      </c>
      <c r="F332">
        <v>2006</v>
      </c>
      <c r="G332">
        <v>0.157</v>
      </c>
      <c r="H332">
        <v>2.8000000000000001E-2</v>
      </c>
      <c r="K332" s="79">
        <f>(1+G332)^(1/D332)-1</f>
        <v>2.9595585437330874E-2</v>
      </c>
      <c r="L332">
        <f t="shared" si="108"/>
        <v>2.9595585437330874</v>
      </c>
      <c r="M332">
        <f t="shared" si="112"/>
        <v>5.6071428571428568</v>
      </c>
      <c r="R332" s="71">
        <f t="shared" si="109"/>
        <v>2.9595585437330874</v>
      </c>
      <c r="S332" s="71">
        <f t="shared" si="110"/>
        <v>0.52781935811800285</v>
      </c>
      <c r="T332" s="71">
        <f t="shared" si="111"/>
        <v>5.6071428571428568</v>
      </c>
    </row>
    <row r="333" spans="3:20" x14ac:dyDescent="0.25">
      <c r="C333" t="s">
        <v>38</v>
      </c>
      <c r="D333">
        <v>6</v>
      </c>
      <c r="E333" t="s">
        <v>15</v>
      </c>
      <c r="F333">
        <v>2006</v>
      </c>
      <c r="G333">
        <v>0.57299999999999995</v>
      </c>
      <c r="H333">
        <v>3.2000000000000001E-2</v>
      </c>
      <c r="K333">
        <f>(1+G333-G332)^(1/D333)-1</f>
        <v>5.9686029727814338E-2</v>
      </c>
      <c r="L333">
        <f t="shared" si="108"/>
        <v>5.9686029727814338</v>
      </c>
      <c r="M333">
        <f t="shared" si="112"/>
        <v>17.906249999999996</v>
      </c>
      <c r="R333" s="71">
        <f t="shared" si="109"/>
        <v>5.9686029727814338</v>
      </c>
      <c r="S333" s="71">
        <f t="shared" si="110"/>
        <v>0.3333251223891901</v>
      </c>
      <c r="T333" s="71">
        <f t="shared" si="111"/>
        <v>17.906249999999996</v>
      </c>
    </row>
    <row r="334" spans="3:20" x14ac:dyDescent="0.25">
      <c r="C334" t="s">
        <v>221</v>
      </c>
      <c r="D334">
        <v>5</v>
      </c>
      <c r="E334" t="s">
        <v>15</v>
      </c>
      <c r="F334">
        <v>2006</v>
      </c>
      <c r="G334">
        <v>1.0880000000000001</v>
      </c>
      <c r="H334">
        <v>3.5999999999999997E-2</v>
      </c>
      <c r="K334">
        <f>(1+G334-G333)^(1/D334)-1</f>
        <v>8.6632090658934402E-2</v>
      </c>
      <c r="L334">
        <f t="shared" si="108"/>
        <v>8.6632090658934402</v>
      </c>
      <c r="M334">
        <f t="shared" si="112"/>
        <v>30.222222222222225</v>
      </c>
      <c r="R334" s="71">
        <f t="shared" si="109"/>
        <v>8.6632090658934402</v>
      </c>
      <c r="S334" s="71">
        <f t="shared" si="110"/>
        <v>0.28665029997441527</v>
      </c>
      <c r="T334" s="71">
        <f t="shared" si="111"/>
        <v>30.222222222222225</v>
      </c>
    </row>
    <row r="337" spans="2:19" x14ac:dyDescent="0.25">
      <c r="B337" s="74" t="s">
        <v>290</v>
      </c>
    </row>
    <row r="339" spans="2:19" x14ac:dyDescent="0.25">
      <c r="B339" s="24"/>
      <c r="C339" s="82" t="s">
        <v>291</v>
      </c>
      <c r="D339" t="s">
        <v>6</v>
      </c>
      <c r="E339" t="s">
        <v>6</v>
      </c>
      <c r="F339" t="s">
        <v>6</v>
      </c>
      <c r="G339" t="s">
        <v>15</v>
      </c>
      <c r="H339" t="s">
        <v>15</v>
      </c>
      <c r="I339" t="s">
        <v>15</v>
      </c>
      <c r="J339" t="s">
        <v>29</v>
      </c>
      <c r="K339" t="s">
        <v>29</v>
      </c>
      <c r="L339" t="s">
        <v>29</v>
      </c>
      <c r="N339" t="s">
        <v>295</v>
      </c>
    </row>
    <row r="340" spans="2:19" x14ac:dyDescent="0.25">
      <c r="B340" s="81"/>
      <c r="C340" s="83" t="s">
        <v>292</v>
      </c>
      <c r="D340" s="80">
        <v>1988</v>
      </c>
      <c r="E340" s="80">
        <v>1998</v>
      </c>
      <c r="F340" s="80">
        <v>2006</v>
      </c>
      <c r="G340" s="80">
        <v>1987</v>
      </c>
      <c r="H340" s="80">
        <v>2001</v>
      </c>
      <c r="I340" s="80">
        <v>2006</v>
      </c>
      <c r="J340" s="80">
        <v>1988</v>
      </c>
      <c r="K340" s="80">
        <v>1994</v>
      </c>
      <c r="L340" s="80">
        <v>2002</v>
      </c>
      <c r="N340" t="s">
        <v>298</v>
      </c>
      <c r="O340" t="s">
        <v>37</v>
      </c>
      <c r="P340" t="s">
        <v>38</v>
      </c>
      <c r="Q340" t="s">
        <v>39</v>
      </c>
      <c r="S340" t="s">
        <v>296</v>
      </c>
    </row>
    <row r="341" spans="2:19" x14ac:dyDescent="0.25">
      <c r="B341" s="24" t="s">
        <v>162</v>
      </c>
      <c r="C341" s="82" t="s">
        <v>278</v>
      </c>
      <c r="D341">
        <v>17.559999999999999</v>
      </c>
      <c r="E341">
        <v>10.93</v>
      </c>
      <c r="F341">
        <v>9.0500000000000007</v>
      </c>
      <c r="G341">
        <v>17.29</v>
      </c>
      <c r="H341">
        <v>4.6900000000000004</v>
      </c>
      <c r="I341">
        <v>5.88</v>
      </c>
      <c r="J341">
        <v>4.82</v>
      </c>
      <c r="K341">
        <v>1.97</v>
      </c>
      <c r="L341">
        <v>1.35</v>
      </c>
      <c r="N341" s="71">
        <v>0.3407</v>
      </c>
      <c r="O341" s="71">
        <v>7.7300000000000008E-2</v>
      </c>
      <c r="P341" s="71">
        <v>0.35670000000000002</v>
      </c>
      <c r="Q341" s="71">
        <v>0.2253</v>
      </c>
      <c r="S341" s="71">
        <v>0.63229999999999997</v>
      </c>
    </row>
    <row r="342" spans="2:19" x14ac:dyDescent="0.25">
      <c r="B342" s="24"/>
      <c r="C342" s="82" t="s">
        <v>287</v>
      </c>
      <c r="D342">
        <v>16.510000000000002</v>
      </c>
      <c r="E342">
        <v>8.33</v>
      </c>
      <c r="F342">
        <v>4.92</v>
      </c>
      <c r="G342">
        <v>11.44</v>
      </c>
      <c r="H342">
        <v>6.47</v>
      </c>
      <c r="I342">
        <v>4.28</v>
      </c>
      <c r="J342">
        <v>5.36</v>
      </c>
      <c r="K342">
        <v>2.2999999999999998</v>
      </c>
      <c r="L342">
        <v>2.15</v>
      </c>
      <c r="N342" s="71">
        <v>0.19259999999999999</v>
      </c>
      <c r="O342" s="71">
        <v>0.11460000000000001</v>
      </c>
      <c r="P342" s="71">
        <v>0.44299999999999995</v>
      </c>
      <c r="Q342" s="71">
        <v>0.24989999999999998</v>
      </c>
      <c r="S342" s="71">
        <v>0.55189999999999995</v>
      </c>
    </row>
    <row r="343" spans="2:19" x14ac:dyDescent="0.25">
      <c r="B343" s="24"/>
      <c r="C343" s="82" t="s">
        <v>171</v>
      </c>
      <c r="D343">
        <v>7.73</v>
      </c>
      <c r="E343">
        <v>11.46</v>
      </c>
      <c r="F343">
        <v>9.8699999999999992</v>
      </c>
      <c r="G343">
        <v>25.64</v>
      </c>
      <c r="H343">
        <v>20.399999999999999</v>
      </c>
      <c r="I343">
        <v>22.16</v>
      </c>
      <c r="J343">
        <v>53.22</v>
      </c>
      <c r="K343">
        <v>50.72</v>
      </c>
      <c r="L343">
        <v>44.45</v>
      </c>
      <c r="N343" s="71">
        <v>0.13970000000000002</v>
      </c>
      <c r="O343" s="71">
        <v>9.8699999999999996E-2</v>
      </c>
      <c r="P343" s="71">
        <v>0.48859999999999998</v>
      </c>
      <c r="Q343" s="71">
        <v>0.27300000000000002</v>
      </c>
      <c r="S343" s="71">
        <v>0.43890000000000001</v>
      </c>
    </row>
    <row r="344" spans="2:19" x14ac:dyDescent="0.25">
      <c r="B344" s="24"/>
      <c r="C344" s="82" t="s">
        <v>286</v>
      </c>
      <c r="D344">
        <v>6.32</v>
      </c>
      <c r="E344">
        <v>6.81</v>
      </c>
      <c r="F344">
        <v>5.56</v>
      </c>
      <c r="G344">
        <v>15.17</v>
      </c>
      <c r="H344">
        <v>19.47</v>
      </c>
      <c r="I344">
        <v>19.66</v>
      </c>
      <c r="J344">
        <v>10.25</v>
      </c>
      <c r="K344">
        <v>12.61</v>
      </c>
      <c r="L344">
        <v>13.35</v>
      </c>
      <c r="N344" s="71">
        <v>0.28729999999999994</v>
      </c>
      <c r="O344" s="71">
        <v>0.25640000000000002</v>
      </c>
      <c r="P344" s="71">
        <v>0.43579999999999997</v>
      </c>
      <c r="Q344" s="71">
        <v>2.06E-2</v>
      </c>
      <c r="S344" s="71">
        <v>0.66709999999999992</v>
      </c>
    </row>
    <row r="345" spans="2:19" x14ac:dyDescent="0.25">
      <c r="B345" s="24"/>
      <c r="C345" s="82" t="s">
        <v>285</v>
      </c>
      <c r="D345">
        <v>2.52</v>
      </c>
      <c r="E345">
        <v>1.18</v>
      </c>
      <c r="F345">
        <v>0.92</v>
      </c>
      <c r="G345">
        <v>19.41</v>
      </c>
      <c r="H345">
        <v>18.95</v>
      </c>
      <c r="I345">
        <v>19.059999999999999</v>
      </c>
      <c r="J345">
        <v>9.65</v>
      </c>
      <c r="K345">
        <v>16.87</v>
      </c>
      <c r="L345">
        <v>16.47</v>
      </c>
      <c r="N345" s="71">
        <v>0.1116</v>
      </c>
      <c r="O345" s="71">
        <v>0.20399999999999999</v>
      </c>
      <c r="P345" s="71">
        <v>0.62340000000000007</v>
      </c>
      <c r="Q345" s="71">
        <v>6.0999999999999999E-2</v>
      </c>
      <c r="S345" s="71">
        <v>0.49</v>
      </c>
    </row>
    <row r="346" spans="2:19" x14ac:dyDescent="0.25">
      <c r="B346" s="24"/>
      <c r="C346" s="82" t="s">
        <v>288</v>
      </c>
      <c r="D346">
        <v>20.38</v>
      </c>
      <c r="E346">
        <v>26.9</v>
      </c>
      <c r="F346">
        <v>34.99</v>
      </c>
      <c r="G346">
        <v>7.65</v>
      </c>
      <c r="H346">
        <v>20.12</v>
      </c>
      <c r="I346">
        <v>9.9</v>
      </c>
      <c r="J346">
        <v>6.46</v>
      </c>
      <c r="K346">
        <v>4.0199999999999996</v>
      </c>
      <c r="L346">
        <v>8.07</v>
      </c>
      <c r="N346" s="71">
        <v>0.1016</v>
      </c>
      <c r="O346" s="71">
        <v>0.22159999999999999</v>
      </c>
      <c r="P346" s="71">
        <v>0.54919999999999991</v>
      </c>
      <c r="Q346" s="71">
        <v>0.12759999999999999</v>
      </c>
      <c r="S346" s="71">
        <v>0.35070000000000001</v>
      </c>
    </row>
    <row r="347" spans="2:19" x14ac:dyDescent="0.25">
      <c r="B347" s="24"/>
      <c r="C347" s="82" t="s">
        <v>289</v>
      </c>
      <c r="D347">
        <v>6.45</v>
      </c>
      <c r="E347">
        <v>9.41</v>
      </c>
      <c r="F347">
        <v>7.39</v>
      </c>
      <c r="G347">
        <v>1.35</v>
      </c>
      <c r="H347">
        <v>3.8</v>
      </c>
      <c r="I347">
        <v>6.3</v>
      </c>
      <c r="J347">
        <v>0</v>
      </c>
      <c r="K347">
        <v>0</v>
      </c>
      <c r="L347">
        <v>0</v>
      </c>
      <c r="N347" s="71">
        <v>0.1018</v>
      </c>
      <c r="O347" s="71">
        <v>0.53220000000000001</v>
      </c>
      <c r="P347" s="71">
        <v>0.2636</v>
      </c>
      <c r="Q347" s="71">
        <v>0.1024</v>
      </c>
      <c r="S347" s="71">
        <v>0.22370000000000001</v>
      </c>
    </row>
    <row r="348" spans="2:19" x14ac:dyDescent="0.25">
      <c r="B348" s="81"/>
      <c r="C348" s="83" t="s">
        <v>284</v>
      </c>
      <c r="D348" s="80">
        <v>22.53</v>
      </c>
      <c r="E348" s="80">
        <v>24.99</v>
      </c>
      <c r="F348" s="80">
        <v>27.3</v>
      </c>
      <c r="G348" s="80">
        <v>2.06</v>
      </c>
      <c r="H348" s="80">
        <v>6.1</v>
      </c>
      <c r="I348" s="80">
        <v>12.76</v>
      </c>
      <c r="J348" s="80">
        <v>10.24</v>
      </c>
      <c r="K348" s="80">
        <v>11.52</v>
      </c>
      <c r="L348" s="80">
        <v>14.15</v>
      </c>
      <c r="N348" s="71">
        <v>4.2699999999999995E-2</v>
      </c>
      <c r="O348" s="71">
        <v>0.50719999999999998</v>
      </c>
      <c r="P348" s="71">
        <v>0.33500000000000002</v>
      </c>
      <c r="Q348" s="71">
        <v>0.1152</v>
      </c>
      <c r="S348" s="71">
        <v>0.1943</v>
      </c>
    </row>
    <row r="349" spans="2:19" x14ac:dyDescent="0.25">
      <c r="B349" s="24" t="s">
        <v>293</v>
      </c>
      <c r="C349" s="82" t="s">
        <v>294</v>
      </c>
      <c r="D349">
        <f>SUM(D341:D342)/100</f>
        <v>0.3407</v>
      </c>
      <c r="E349">
        <f t="shared" ref="E349:K349" si="113">SUM(E341:E342)/100</f>
        <v>0.19259999999999999</v>
      </c>
      <c r="F349">
        <f t="shared" si="113"/>
        <v>0.13970000000000002</v>
      </c>
      <c r="G349">
        <f t="shared" si="113"/>
        <v>0.28729999999999994</v>
      </c>
      <c r="H349">
        <f t="shared" si="113"/>
        <v>0.1116</v>
      </c>
      <c r="I349">
        <f t="shared" si="113"/>
        <v>0.1016</v>
      </c>
      <c r="J349">
        <f t="shared" si="113"/>
        <v>0.1018</v>
      </c>
      <c r="K349">
        <f t="shared" si="113"/>
        <v>4.2699999999999995E-2</v>
      </c>
      <c r="L349">
        <f>SUM(L341:L342)/100</f>
        <v>3.5000000000000003E-2</v>
      </c>
      <c r="N349" s="71">
        <v>3.5000000000000003E-2</v>
      </c>
      <c r="O349" s="71">
        <v>0.44450000000000001</v>
      </c>
      <c r="P349" s="71">
        <v>0.37890000000000001</v>
      </c>
      <c r="Q349" s="71">
        <v>0.14150000000000001</v>
      </c>
      <c r="S349" s="71">
        <v>0.27929999999999999</v>
      </c>
    </row>
    <row r="350" spans="2:19" x14ac:dyDescent="0.25">
      <c r="B350" s="24"/>
      <c r="C350" s="82" t="s">
        <v>171</v>
      </c>
      <c r="D350">
        <f>D343/100</f>
        <v>7.7300000000000008E-2</v>
      </c>
      <c r="E350">
        <f t="shared" ref="E350:L350" si="114">E343/100</f>
        <v>0.11460000000000001</v>
      </c>
      <c r="F350">
        <f t="shared" si="114"/>
        <v>9.8699999999999996E-2</v>
      </c>
      <c r="G350">
        <f t="shared" si="114"/>
        <v>0.25640000000000002</v>
      </c>
      <c r="H350">
        <f t="shared" si="114"/>
        <v>0.20399999999999999</v>
      </c>
      <c r="I350">
        <f t="shared" si="114"/>
        <v>0.22159999999999999</v>
      </c>
      <c r="J350">
        <f t="shared" si="114"/>
        <v>0.53220000000000001</v>
      </c>
      <c r="K350">
        <f t="shared" si="114"/>
        <v>0.50719999999999998</v>
      </c>
      <c r="L350">
        <f t="shared" si="114"/>
        <v>0.44450000000000001</v>
      </c>
    </row>
    <row r="351" spans="2:19" x14ac:dyDescent="0.25">
      <c r="B351" s="24"/>
      <c r="C351" s="82" t="s">
        <v>272</v>
      </c>
      <c r="D351">
        <f>SUM(D344:D347)/100</f>
        <v>0.35670000000000002</v>
      </c>
      <c r="E351">
        <f t="shared" ref="E351:L351" si="115">SUM(E344:E347)/100</f>
        <v>0.44299999999999995</v>
      </c>
      <c r="F351">
        <f t="shared" si="115"/>
        <v>0.48859999999999998</v>
      </c>
      <c r="G351">
        <f t="shared" si="115"/>
        <v>0.43579999999999997</v>
      </c>
      <c r="H351">
        <f t="shared" si="115"/>
        <v>0.62340000000000007</v>
      </c>
      <c r="I351">
        <f t="shared" si="115"/>
        <v>0.54919999999999991</v>
      </c>
      <c r="J351">
        <f t="shared" si="115"/>
        <v>0.2636</v>
      </c>
      <c r="K351">
        <f t="shared" si="115"/>
        <v>0.33500000000000002</v>
      </c>
      <c r="L351">
        <f t="shared" si="115"/>
        <v>0.37890000000000001</v>
      </c>
    </row>
    <row r="352" spans="2:19" x14ac:dyDescent="0.25">
      <c r="B352" s="81"/>
      <c r="C352" s="83" t="s">
        <v>186</v>
      </c>
      <c r="D352" s="80">
        <f>D348/100</f>
        <v>0.2253</v>
      </c>
      <c r="E352" s="80">
        <f t="shared" ref="E352:L352" si="116">E348/100</f>
        <v>0.24989999999999998</v>
      </c>
      <c r="F352" s="80">
        <f t="shared" si="116"/>
        <v>0.27300000000000002</v>
      </c>
      <c r="G352" s="80">
        <f t="shared" si="116"/>
        <v>2.06E-2</v>
      </c>
      <c r="H352" s="80">
        <f t="shared" si="116"/>
        <v>6.0999999999999999E-2</v>
      </c>
      <c r="I352" s="80">
        <f t="shared" si="116"/>
        <v>0.12759999999999999</v>
      </c>
      <c r="J352" s="80">
        <f t="shared" si="116"/>
        <v>0.1024</v>
      </c>
      <c r="K352" s="80">
        <f t="shared" si="116"/>
        <v>0.1152</v>
      </c>
      <c r="L352" s="80">
        <f t="shared" si="116"/>
        <v>0.14150000000000001</v>
      </c>
    </row>
    <row r="353" spans="2:21" ht="15.75" thickBot="1" x14ac:dyDescent="0.3">
      <c r="B353" s="84"/>
      <c r="C353" s="85" t="s">
        <v>246</v>
      </c>
      <c r="D353" s="86">
        <f>SUM(D349:D352)</f>
        <v>1</v>
      </c>
      <c r="E353" s="86">
        <f t="shared" ref="E353:L353" si="117">SUM(E349:E352)</f>
        <v>1.0001</v>
      </c>
      <c r="F353" s="86">
        <f t="shared" si="117"/>
        <v>1</v>
      </c>
      <c r="G353" s="86">
        <f t="shared" si="117"/>
        <v>1.0001</v>
      </c>
      <c r="H353" s="86">
        <f t="shared" si="117"/>
        <v>1</v>
      </c>
      <c r="I353" s="86">
        <f t="shared" si="117"/>
        <v>0.99999999999999978</v>
      </c>
      <c r="J353" s="86">
        <f t="shared" si="117"/>
        <v>1</v>
      </c>
      <c r="K353" s="86">
        <f t="shared" si="117"/>
        <v>1.0001</v>
      </c>
      <c r="L353" s="86">
        <f t="shared" si="117"/>
        <v>0.99990000000000001</v>
      </c>
    </row>
    <row r="354" spans="2:21" x14ac:dyDescent="0.25">
      <c r="B354" s="24" t="s">
        <v>162</v>
      </c>
      <c r="C354" s="82" t="s">
        <v>297</v>
      </c>
      <c r="D354">
        <v>63.23</v>
      </c>
      <c r="E354">
        <v>55.19</v>
      </c>
      <c r="F354">
        <v>43.89</v>
      </c>
      <c r="G354">
        <v>66.709999999999994</v>
      </c>
      <c r="H354">
        <v>49</v>
      </c>
      <c r="I354">
        <v>35.07</v>
      </c>
      <c r="J354">
        <v>22.37</v>
      </c>
      <c r="K354">
        <v>19.43</v>
      </c>
      <c r="L354">
        <v>27.93</v>
      </c>
    </row>
    <row r="355" spans="2:21" x14ac:dyDescent="0.25">
      <c r="B355" s="24"/>
      <c r="C355" s="82" t="s">
        <v>296</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4"/>
      <c r="C356" s="82"/>
    </row>
    <row r="358" spans="2:21" x14ac:dyDescent="0.25">
      <c r="B358" s="74" t="s">
        <v>305</v>
      </c>
    </row>
    <row r="360" spans="2:21" x14ac:dyDescent="0.25">
      <c r="B360" t="s">
        <v>304</v>
      </c>
      <c r="D360">
        <v>1988</v>
      </c>
      <c r="I360">
        <v>1998</v>
      </c>
      <c r="N360">
        <v>2006</v>
      </c>
    </row>
    <row r="361" spans="2:21" x14ac:dyDescent="0.25">
      <c r="D361" t="s">
        <v>299</v>
      </c>
      <c r="E361" t="s">
        <v>300</v>
      </c>
      <c r="F361" t="s">
        <v>301</v>
      </c>
      <c r="G361" t="s">
        <v>302</v>
      </c>
      <c r="H361" t="s">
        <v>303</v>
      </c>
      <c r="I361" t="s">
        <v>299</v>
      </c>
      <c r="J361" t="s">
        <v>300</v>
      </c>
      <c r="K361" t="s">
        <v>301</v>
      </c>
      <c r="L361" t="s">
        <v>302</v>
      </c>
      <c r="M361" t="s">
        <v>303</v>
      </c>
      <c r="N361" t="s">
        <v>299</v>
      </c>
      <c r="O361" t="s">
        <v>300</v>
      </c>
      <c r="P361" t="s">
        <v>301</v>
      </c>
      <c r="Q361" t="s">
        <v>302</v>
      </c>
      <c r="R361" t="s">
        <v>303</v>
      </c>
    </row>
    <row r="362" spans="2:21" x14ac:dyDescent="0.25">
      <c r="C362" t="s">
        <v>278</v>
      </c>
      <c r="D362">
        <v>31.04</v>
      </c>
      <c r="E362">
        <v>9.85</v>
      </c>
      <c r="F362">
        <f t="shared" ref="F362:F369" si="118">SUM(D362:E362)</f>
        <v>40.89</v>
      </c>
      <c r="G362">
        <f t="shared" ref="G362:G369" si="119">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308</v>
      </c>
    </row>
    <row r="363" spans="2:21" x14ac:dyDescent="0.25">
      <c r="C363" t="s">
        <v>279</v>
      </c>
      <c r="D363">
        <v>19.3</v>
      </c>
      <c r="E363">
        <v>14.83</v>
      </c>
      <c r="F363">
        <f t="shared" si="118"/>
        <v>34.130000000000003</v>
      </c>
      <c r="G363">
        <f t="shared" si="119"/>
        <v>0.56548491063580431</v>
      </c>
      <c r="H363">
        <f t="shared" ref="H363:H369" si="120">E363/F363</f>
        <v>0.43451508936419569</v>
      </c>
      <c r="I363">
        <v>10.87</v>
      </c>
      <c r="J363">
        <v>6.33</v>
      </c>
      <c r="K363">
        <f t="shared" ref="K363:K369" si="121">SUM(I363:J363)</f>
        <v>17.2</v>
      </c>
      <c r="L363">
        <f t="shared" ref="L363:L369" si="122">I363/K363</f>
        <v>0.63197674418604655</v>
      </c>
      <c r="M363">
        <f t="shared" ref="M363:M369" si="123">J363/K363</f>
        <v>0.36802325581395351</v>
      </c>
      <c r="N363">
        <v>6.23</v>
      </c>
      <c r="O363">
        <v>3.42</v>
      </c>
      <c r="P363">
        <f t="shared" ref="P363:P369" si="124">SUM(N363:O363)</f>
        <v>9.65</v>
      </c>
      <c r="Q363">
        <f t="shared" ref="Q363:Q369" si="125">N363/P363</f>
        <v>0.64559585492227978</v>
      </c>
      <c r="R363">
        <f t="shared" ref="R363:R369" si="126">O363/P363</f>
        <v>0.35440414507772017</v>
      </c>
      <c r="T363" t="s">
        <v>310</v>
      </c>
      <c r="U363" t="s">
        <v>309</v>
      </c>
    </row>
    <row r="364" spans="2:21" x14ac:dyDescent="0.25">
      <c r="C364" t="s">
        <v>171</v>
      </c>
      <c r="D364">
        <v>9.06</v>
      </c>
      <c r="E364">
        <v>7.02</v>
      </c>
      <c r="F364">
        <f t="shared" si="118"/>
        <v>16.079999999999998</v>
      </c>
      <c r="G364">
        <f t="shared" si="119"/>
        <v>0.56343283582089565</v>
      </c>
      <c r="H364">
        <f t="shared" si="120"/>
        <v>0.43656716417910452</v>
      </c>
      <c r="I364">
        <v>15.81</v>
      </c>
      <c r="J364">
        <v>8.02</v>
      </c>
      <c r="K364">
        <f t="shared" si="121"/>
        <v>23.83</v>
      </c>
      <c r="L364">
        <f t="shared" si="122"/>
        <v>0.66344943348720109</v>
      </c>
      <c r="M364">
        <f t="shared" si="123"/>
        <v>0.33655056651279902</v>
      </c>
      <c r="N364">
        <v>13.32</v>
      </c>
      <c r="O364">
        <v>5.51</v>
      </c>
      <c r="P364">
        <f t="shared" si="124"/>
        <v>18.829999999999998</v>
      </c>
      <c r="Q364">
        <f t="shared" si="125"/>
        <v>0.7073818374933617</v>
      </c>
      <c r="R364">
        <f t="shared" si="126"/>
        <v>0.29261816250663836</v>
      </c>
      <c r="T364">
        <v>0.51586901563501386</v>
      </c>
      <c r="U364">
        <v>0.48413098436498614</v>
      </c>
    </row>
    <row r="365" spans="2:21" x14ac:dyDescent="0.25">
      <c r="C365" t="s">
        <v>280</v>
      </c>
      <c r="D365">
        <v>6.54</v>
      </c>
      <c r="E365">
        <v>6.15</v>
      </c>
      <c r="F365">
        <f t="shared" si="118"/>
        <v>12.690000000000001</v>
      </c>
      <c r="G365">
        <f t="shared" si="119"/>
        <v>0.51536643026004725</v>
      </c>
      <c r="H365">
        <f t="shared" si="120"/>
        <v>0.4846335697399527</v>
      </c>
      <c r="I365">
        <v>8.4499999999999993</v>
      </c>
      <c r="J365">
        <v>5.53</v>
      </c>
      <c r="K365">
        <f t="shared" si="121"/>
        <v>13.98</v>
      </c>
      <c r="L365">
        <f t="shared" si="122"/>
        <v>0.60443490701001423</v>
      </c>
      <c r="M365">
        <f t="shared" si="123"/>
        <v>0.39556509298998571</v>
      </c>
      <c r="N365">
        <v>6.48</v>
      </c>
      <c r="O365">
        <v>4.43</v>
      </c>
      <c r="P365">
        <f t="shared" si="124"/>
        <v>10.91</v>
      </c>
      <c r="Q365">
        <f t="shared" si="125"/>
        <v>0.59395050412465633</v>
      </c>
      <c r="R365">
        <f t="shared" si="126"/>
        <v>0.40604949587534367</v>
      </c>
      <c r="T365">
        <v>0.46650659646909842</v>
      </c>
      <c r="U365">
        <v>0.53349340353090169</v>
      </c>
    </row>
    <row r="366" spans="2:21" x14ac:dyDescent="0.25">
      <c r="C366" t="s">
        <v>281</v>
      </c>
      <c r="D366">
        <v>2.0099999999999998</v>
      </c>
      <c r="E366">
        <v>2.83</v>
      </c>
      <c r="F366">
        <f t="shared" si="118"/>
        <v>4.84</v>
      </c>
      <c r="G366">
        <f t="shared" si="119"/>
        <v>0.41528925619834706</v>
      </c>
      <c r="H366">
        <f t="shared" si="120"/>
        <v>0.58471074380165289</v>
      </c>
      <c r="I366">
        <v>1.21</v>
      </c>
      <c r="J366">
        <v>1.1599999999999999</v>
      </c>
      <c r="K366">
        <f t="shared" si="121"/>
        <v>2.37</v>
      </c>
      <c r="L366">
        <f t="shared" si="122"/>
        <v>0.51054852320675104</v>
      </c>
      <c r="M366">
        <f t="shared" si="123"/>
        <v>0.48945147679324891</v>
      </c>
      <c r="N366">
        <v>1.0900000000000001</v>
      </c>
      <c r="O366">
        <v>0.7</v>
      </c>
      <c r="P366">
        <f t="shared" si="124"/>
        <v>1.79</v>
      </c>
      <c r="Q366">
        <f t="shared" si="125"/>
        <v>0.6089385474860336</v>
      </c>
      <c r="R366">
        <f t="shared" si="126"/>
        <v>0.39106145251396646</v>
      </c>
      <c r="T366">
        <v>0.43550776972755101</v>
      </c>
      <c r="U366">
        <v>0.56449223027244899</v>
      </c>
    </row>
    <row r="367" spans="2:21" x14ac:dyDescent="0.25">
      <c r="C367" t="s">
        <v>282</v>
      </c>
      <c r="D367">
        <v>15.94</v>
      </c>
      <c r="E367">
        <v>22.73</v>
      </c>
      <c r="F367">
        <f t="shared" si="118"/>
        <v>38.67</v>
      </c>
      <c r="G367">
        <f t="shared" si="119"/>
        <v>0.41220584432376517</v>
      </c>
      <c r="H367">
        <f t="shared" si="120"/>
        <v>0.58779415567623483</v>
      </c>
      <c r="I367">
        <v>25.69</v>
      </c>
      <c r="J367">
        <v>27.63</v>
      </c>
      <c r="K367">
        <f t="shared" si="121"/>
        <v>53.32</v>
      </c>
      <c r="L367">
        <f t="shared" si="122"/>
        <v>0.48180795198799703</v>
      </c>
      <c r="M367">
        <f t="shared" si="123"/>
        <v>0.51819204801200303</v>
      </c>
      <c r="N367">
        <v>35.65</v>
      </c>
      <c r="O367">
        <v>33.93</v>
      </c>
      <c r="P367">
        <f t="shared" si="124"/>
        <v>69.58</v>
      </c>
      <c r="Q367">
        <f t="shared" si="125"/>
        <v>0.51235987352687551</v>
      </c>
      <c r="R367">
        <f t="shared" si="126"/>
        <v>0.48764012647312449</v>
      </c>
      <c r="T367">
        <v>0.62153235807182938</v>
      </c>
      <c r="U367">
        <v>0.37846764192817062</v>
      </c>
    </row>
    <row r="368" spans="2:21" x14ac:dyDescent="0.25">
      <c r="C368" t="s">
        <v>283</v>
      </c>
      <c r="D368">
        <v>4.1900000000000004</v>
      </c>
      <c r="E368">
        <v>7.8</v>
      </c>
      <c r="F368">
        <f t="shared" si="118"/>
        <v>11.99</v>
      </c>
      <c r="G368">
        <f t="shared" si="119"/>
        <v>0.34945788156797336</v>
      </c>
      <c r="H368">
        <f t="shared" si="120"/>
        <v>0.65054211843202669</v>
      </c>
      <c r="I368">
        <v>5.16</v>
      </c>
      <c r="J368">
        <v>12.92</v>
      </c>
      <c r="K368">
        <f t="shared" si="121"/>
        <v>18.079999999999998</v>
      </c>
      <c r="L368">
        <f t="shared" si="122"/>
        <v>0.28539823008849563</v>
      </c>
      <c r="M368">
        <f t="shared" si="123"/>
        <v>0.71460176991150448</v>
      </c>
      <c r="N368">
        <v>5.45</v>
      </c>
      <c r="O368">
        <v>9.7799999999999994</v>
      </c>
      <c r="P368">
        <f t="shared" si="124"/>
        <v>15.23</v>
      </c>
      <c r="Q368">
        <f t="shared" si="125"/>
        <v>0.35784635587655944</v>
      </c>
      <c r="R368">
        <f t="shared" si="126"/>
        <v>0.64215364412344056</v>
      </c>
      <c r="T368">
        <v>0.51158818833382491</v>
      </c>
      <c r="U368">
        <v>0.48841181166617514</v>
      </c>
    </row>
    <row r="369" spans="2:21" x14ac:dyDescent="0.25">
      <c r="C369" t="s">
        <v>284</v>
      </c>
      <c r="D369">
        <v>11.91</v>
      </c>
      <c r="E369">
        <v>28.78</v>
      </c>
      <c r="F369">
        <f t="shared" si="118"/>
        <v>40.69</v>
      </c>
      <c r="G369">
        <f t="shared" si="119"/>
        <v>0.29270090931432785</v>
      </c>
      <c r="H369">
        <f t="shared" si="120"/>
        <v>0.7072990906856722</v>
      </c>
      <c r="I369">
        <v>14.38</v>
      </c>
      <c r="J369">
        <v>33.51</v>
      </c>
      <c r="K369">
        <f t="shared" si="121"/>
        <v>47.89</v>
      </c>
      <c r="L369">
        <f t="shared" si="122"/>
        <v>0.30027145541866779</v>
      </c>
      <c r="M369">
        <f t="shared" si="123"/>
        <v>0.69972854458133216</v>
      </c>
      <c r="N369">
        <v>18.77</v>
      </c>
      <c r="O369">
        <v>38.119999999999997</v>
      </c>
      <c r="P369">
        <f t="shared" si="124"/>
        <v>56.89</v>
      </c>
      <c r="Q369">
        <f t="shared" si="125"/>
        <v>0.32993496220776936</v>
      </c>
      <c r="R369">
        <f t="shared" si="126"/>
        <v>0.67006503779223059</v>
      </c>
      <c r="T369">
        <v>0.46264810380035254</v>
      </c>
      <c r="U369">
        <v>0.53735189619964752</v>
      </c>
    </row>
    <row r="370" spans="2:21" x14ac:dyDescent="0.25">
      <c r="G370" s="71">
        <f>AVERAGE(G362:G369)</f>
        <v>0.48413098436498614</v>
      </c>
      <c r="H370" s="71">
        <f>AVERAGE(H362:H369)</f>
        <v>0.51586901563501386</v>
      </c>
      <c r="L370" s="71">
        <f>AVERAGE(L362:L369)</f>
        <v>0.53349340353090169</v>
      </c>
      <c r="M370" s="71">
        <f>AVERAGE(M362:M369)</f>
        <v>0.46650659646909842</v>
      </c>
      <c r="Q370" s="71">
        <f>AVERAGE(Q362:Q369)</f>
        <v>0.56449223027244899</v>
      </c>
      <c r="R370" s="71">
        <f>AVERAGE(R362:R369)</f>
        <v>0.43550776972755101</v>
      </c>
      <c r="T370">
        <v>0.48948427725124305</v>
      </c>
      <c r="U370">
        <v>0.51051572274875689</v>
      </c>
    </row>
    <row r="371" spans="2:21" x14ac:dyDescent="0.25">
      <c r="B371" t="s">
        <v>306</v>
      </c>
      <c r="T371">
        <v>0.43074865236748022</v>
      </c>
      <c r="U371">
        <v>0.56925134763251983</v>
      </c>
    </row>
    <row r="372" spans="2:21" x14ac:dyDescent="0.25">
      <c r="D372">
        <v>1987</v>
      </c>
      <c r="I372">
        <v>2001</v>
      </c>
      <c r="N372">
        <v>2006</v>
      </c>
      <c r="T372">
        <v>0.4185962674287485</v>
      </c>
      <c r="U372">
        <v>0.58140373257125155</v>
      </c>
    </row>
    <row r="373" spans="2:21" x14ac:dyDescent="0.25">
      <c r="D373" t="s">
        <v>299</v>
      </c>
      <c r="E373" t="s">
        <v>300</v>
      </c>
      <c r="F373" t="s">
        <v>301</v>
      </c>
      <c r="G373" t="s">
        <v>302</v>
      </c>
      <c r="H373" t="s">
        <v>303</v>
      </c>
      <c r="I373" t="s">
        <v>299</v>
      </c>
      <c r="J373" t="s">
        <v>300</v>
      </c>
      <c r="K373" t="s">
        <v>301</v>
      </c>
      <c r="L373" t="s">
        <v>302</v>
      </c>
      <c r="M373" t="s">
        <v>303</v>
      </c>
      <c r="N373" t="s">
        <v>299</v>
      </c>
      <c r="O373" t="s">
        <v>300</v>
      </c>
      <c r="P373" t="s">
        <v>301</v>
      </c>
      <c r="Q373" t="s">
        <v>302</v>
      </c>
      <c r="R373" t="s">
        <v>303</v>
      </c>
    </row>
    <row r="374" spans="2:21" x14ac:dyDescent="0.25">
      <c r="C374" t="s">
        <v>278</v>
      </c>
      <c r="D374">
        <v>33.590000000000003</v>
      </c>
      <c r="E374">
        <v>9.15</v>
      </c>
      <c r="F374">
        <f t="shared" ref="F374:F381" si="127">SUM(D374:E374)</f>
        <v>42.74</v>
      </c>
      <c r="G374">
        <f t="shared" ref="G374:G381" si="128">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279</v>
      </c>
      <c r="D375">
        <v>14.29</v>
      </c>
      <c r="E375">
        <v>10.02</v>
      </c>
      <c r="F375">
        <f t="shared" si="127"/>
        <v>24.31</v>
      </c>
      <c r="G375">
        <f t="shared" si="128"/>
        <v>0.58782394076511724</v>
      </c>
      <c r="H375">
        <f t="shared" ref="H375:H381" si="129">E375/F375</f>
        <v>0.41217605923488276</v>
      </c>
      <c r="I375">
        <v>9.7899999999999991</v>
      </c>
      <c r="J375">
        <v>3.01</v>
      </c>
      <c r="K375">
        <f t="shared" ref="K375:K381" si="130">SUM(I375:J375)</f>
        <v>12.799999999999999</v>
      </c>
      <c r="L375">
        <f t="shared" ref="L375:L381" si="131">I375/K375</f>
        <v>0.76484375000000004</v>
      </c>
      <c r="M375">
        <f t="shared" ref="M375:M381" si="132">J375/K375</f>
        <v>0.23515625000000001</v>
      </c>
      <c r="N375">
        <v>6.02</v>
      </c>
      <c r="O375">
        <v>1.07</v>
      </c>
      <c r="P375">
        <f t="shared" ref="P375:P381" si="133">SUM(N375:O375)</f>
        <v>7.09</v>
      </c>
      <c r="Q375">
        <f t="shared" ref="Q375:Q381" si="134">N375/P375</f>
        <v>0.84908321579689694</v>
      </c>
      <c r="R375">
        <f t="shared" ref="R375:R381" si="135">O375/P375</f>
        <v>0.15091678420310298</v>
      </c>
    </row>
    <row r="376" spans="2:21" x14ac:dyDescent="0.25">
      <c r="C376" t="s">
        <v>171</v>
      </c>
      <c r="D376">
        <v>25.29</v>
      </c>
      <c r="E376">
        <v>25.82</v>
      </c>
      <c r="F376">
        <f t="shared" si="127"/>
        <v>51.11</v>
      </c>
      <c r="G376">
        <f t="shared" si="128"/>
        <v>0.49481510467618861</v>
      </c>
      <c r="H376">
        <f t="shared" si="129"/>
        <v>0.50518489532381139</v>
      </c>
      <c r="I376">
        <v>28.64</v>
      </c>
      <c r="J376">
        <v>11.46</v>
      </c>
      <c r="K376">
        <f t="shared" si="130"/>
        <v>40.1</v>
      </c>
      <c r="L376">
        <f t="shared" si="131"/>
        <v>0.71421446384039899</v>
      </c>
      <c r="M376">
        <f t="shared" si="132"/>
        <v>0.28578553615960101</v>
      </c>
      <c r="N376">
        <v>27.74</v>
      </c>
      <c r="O376">
        <v>11.82</v>
      </c>
      <c r="P376">
        <f t="shared" si="133"/>
        <v>39.56</v>
      </c>
      <c r="Q376">
        <f t="shared" si="134"/>
        <v>0.7012133468149645</v>
      </c>
      <c r="R376">
        <f t="shared" si="135"/>
        <v>0.29878665318503539</v>
      </c>
    </row>
    <row r="377" spans="2:21" x14ac:dyDescent="0.25">
      <c r="C377" t="s">
        <v>280</v>
      </c>
      <c r="D377">
        <v>9.85</v>
      </c>
      <c r="E377">
        <v>17.82</v>
      </c>
      <c r="F377">
        <f t="shared" si="127"/>
        <v>27.67</v>
      </c>
      <c r="G377">
        <f t="shared" si="128"/>
        <v>0.35598120708348391</v>
      </c>
      <c r="H377">
        <f t="shared" si="129"/>
        <v>0.64401879291651609</v>
      </c>
      <c r="I377">
        <v>22.85</v>
      </c>
      <c r="J377">
        <v>16.41</v>
      </c>
      <c r="K377">
        <f t="shared" si="130"/>
        <v>39.260000000000005</v>
      </c>
      <c r="L377">
        <f t="shared" si="131"/>
        <v>0.58201732042791643</v>
      </c>
      <c r="M377">
        <f t="shared" si="132"/>
        <v>0.41798267957208352</v>
      </c>
      <c r="N377">
        <v>24.01</v>
      </c>
      <c r="O377">
        <v>11.6</v>
      </c>
      <c r="P377">
        <f t="shared" si="133"/>
        <v>35.61</v>
      </c>
      <c r="Q377">
        <f t="shared" si="134"/>
        <v>0.67424880651502395</v>
      </c>
      <c r="R377">
        <f t="shared" si="135"/>
        <v>0.32575119348497611</v>
      </c>
    </row>
    <row r="378" spans="2:21" x14ac:dyDescent="0.25">
      <c r="C378" t="s">
        <v>281</v>
      </c>
      <c r="D378">
        <v>11.78</v>
      </c>
      <c r="E378">
        <v>23.22</v>
      </c>
      <c r="F378">
        <f t="shared" si="127"/>
        <v>35</v>
      </c>
      <c r="G378">
        <f t="shared" si="128"/>
        <v>0.33657142857142858</v>
      </c>
      <c r="H378">
        <f t="shared" si="129"/>
        <v>0.66342857142857137</v>
      </c>
      <c r="I378">
        <v>14.74</v>
      </c>
      <c r="J378">
        <v>22.91</v>
      </c>
      <c r="K378">
        <f t="shared" si="130"/>
        <v>37.65</v>
      </c>
      <c r="L378">
        <f t="shared" si="131"/>
        <v>0.39150066401062417</v>
      </c>
      <c r="M378">
        <f t="shared" si="132"/>
        <v>0.60849933598937589</v>
      </c>
      <c r="N378">
        <v>16.559999999999999</v>
      </c>
      <c r="O378">
        <v>23.69</v>
      </c>
      <c r="P378">
        <f t="shared" si="133"/>
        <v>40.25</v>
      </c>
      <c r="Q378">
        <f t="shared" si="134"/>
        <v>0.41142857142857142</v>
      </c>
      <c r="R378">
        <f t="shared" si="135"/>
        <v>0.58857142857142863</v>
      </c>
    </row>
    <row r="379" spans="2:21" x14ac:dyDescent="0.25">
      <c r="C379" t="s">
        <v>282</v>
      </c>
      <c r="D379">
        <v>4.83</v>
      </c>
      <c r="E379">
        <v>9.06</v>
      </c>
      <c r="F379">
        <f t="shared" si="127"/>
        <v>13.89</v>
      </c>
      <c r="G379">
        <f t="shared" si="128"/>
        <v>0.34773218142548595</v>
      </c>
      <c r="H379">
        <f t="shared" si="129"/>
        <v>0.6522678185745141</v>
      </c>
      <c r="I379">
        <v>13.15</v>
      </c>
      <c r="J379">
        <v>27.57</v>
      </c>
      <c r="K379">
        <f t="shared" si="130"/>
        <v>40.72</v>
      </c>
      <c r="L379">
        <f t="shared" si="131"/>
        <v>0.32293713163064836</v>
      </c>
      <c r="M379">
        <f t="shared" si="132"/>
        <v>0.6770628683693517</v>
      </c>
      <c r="N379">
        <v>9.82</v>
      </c>
      <c r="O379">
        <v>10.06</v>
      </c>
      <c r="P379">
        <f t="shared" si="133"/>
        <v>19.880000000000003</v>
      </c>
      <c r="Q379">
        <f t="shared" si="134"/>
        <v>0.49396378269617702</v>
      </c>
      <c r="R379">
        <f t="shared" si="135"/>
        <v>0.50603621730382287</v>
      </c>
    </row>
    <row r="380" spans="2:21" x14ac:dyDescent="0.25">
      <c r="C380" t="s">
        <v>283</v>
      </c>
      <c r="E380">
        <v>2.02</v>
      </c>
      <c r="F380">
        <f t="shared" si="127"/>
        <v>2.02</v>
      </c>
      <c r="G380">
        <f t="shared" si="128"/>
        <v>0</v>
      </c>
      <c r="H380">
        <f t="shared" si="129"/>
        <v>1</v>
      </c>
      <c r="I380">
        <v>1.1200000000000001</v>
      </c>
      <c r="J380">
        <v>6.7</v>
      </c>
      <c r="K380">
        <f t="shared" si="130"/>
        <v>7.82</v>
      </c>
      <c r="L380">
        <f t="shared" si="131"/>
        <v>0.14322250639386191</v>
      </c>
      <c r="M380">
        <f t="shared" si="132"/>
        <v>0.85677749360613809</v>
      </c>
      <c r="N380">
        <v>2.2200000000000002</v>
      </c>
      <c r="O380">
        <v>13.85</v>
      </c>
      <c r="P380">
        <f t="shared" si="133"/>
        <v>16.07</v>
      </c>
      <c r="Q380">
        <f t="shared" si="134"/>
        <v>0.13814561294337274</v>
      </c>
      <c r="R380">
        <f t="shared" si="135"/>
        <v>0.8618543870566272</v>
      </c>
    </row>
    <row r="381" spans="2:21" x14ac:dyDescent="0.25">
      <c r="C381" t="s">
        <v>284</v>
      </c>
      <c r="D381">
        <v>0.39</v>
      </c>
      <c r="E381">
        <v>2.89</v>
      </c>
      <c r="F381">
        <f t="shared" si="127"/>
        <v>3.2800000000000002</v>
      </c>
      <c r="G381">
        <f t="shared" si="128"/>
        <v>0.11890243902439024</v>
      </c>
      <c r="H381">
        <f t="shared" si="129"/>
        <v>0.88109756097560976</v>
      </c>
      <c r="I381">
        <v>2.52</v>
      </c>
      <c r="J381">
        <v>10</v>
      </c>
      <c r="K381">
        <f t="shared" si="130"/>
        <v>12.52</v>
      </c>
      <c r="L381">
        <f t="shared" si="131"/>
        <v>0.2012779552715655</v>
      </c>
      <c r="M381">
        <f t="shared" si="132"/>
        <v>0.79872204472843455</v>
      </c>
      <c r="N381">
        <v>5.27</v>
      </c>
      <c r="O381">
        <v>26.61</v>
      </c>
      <c r="P381">
        <f t="shared" si="133"/>
        <v>31.88</v>
      </c>
      <c r="Q381">
        <f t="shared" si="134"/>
        <v>0.1653074027603513</v>
      </c>
      <c r="R381">
        <f t="shared" si="135"/>
        <v>0.83469259723964873</v>
      </c>
    </row>
    <row r="382" spans="2:21" x14ac:dyDescent="0.25">
      <c r="G382" s="71">
        <f>AVERAGE(G374:G381)</f>
        <v>0.37846764192817062</v>
      </c>
      <c r="H382" s="71">
        <f>AVERAGE(H374:H381)</f>
        <v>0.62153235807182938</v>
      </c>
      <c r="L382" s="71">
        <f>AVERAGE(L374:L381)</f>
        <v>0.48841181166617514</v>
      </c>
      <c r="M382" s="71">
        <f>AVERAGE(M374:M381)</f>
        <v>0.51158818833382491</v>
      </c>
      <c r="Q382" s="71">
        <f>AVERAGE(Q374:Q381)</f>
        <v>0.53735189619964752</v>
      </c>
      <c r="R382" s="71">
        <f>AVERAGE(R374:R381)</f>
        <v>0.46264810380035254</v>
      </c>
    </row>
    <row r="384" spans="2:21" x14ac:dyDescent="0.25">
      <c r="B384" t="s">
        <v>307</v>
      </c>
      <c r="D384">
        <v>1988</v>
      </c>
      <c r="I384">
        <v>1994</v>
      </c>
      <c r="N384">
        <v>2002</v>
      </c>
    </row>
    <row r="385" spans="1:18" x14ac:dyDescent="0.25">
      <c r="D385" t="s">
        <v>299</v>
      </c>
      <c r="E385" t="s">
        <v>300</v>
      </c>
      <c r="F385" t="s">
        <v>301</v>
      </c>
      <c r="G385" t="s">
        <v>302</v>
      </c>
      <c r="H385" t="s">
        <v>303</v>
      </c>
      <c r="I385" t="s">
        <v>299</v>
      </c>
      <c r="J385" t="s">
        <v>300</v>
      </c>
      <c r="K385" t="s">
        <v>301</v>
      </c>
      <c r="L385" t="s">
        <v>302</v>
      </c>
      <c r="M385" t="s">
        <v>303</v>
      </c>
      <c r="N385" t="s">
        <v>299</v>
      </c>
      <c r="O385" t="s">
        <v>300</v>
      </c>
      <c r="P385" t="s">
        <v>301</v>
      </c>
      <c r="Q385" t="s">
        <v>302</v>
      </c>
      <c r="R385" t="s">
        <v>303</v>
      </c>
    </row>
    <row r="386" spans="1:18" x14ac:dyDescent="0.25">
      <c r="C386" t="s">
        <v>278</v>
      </c>
      <c r="D386">
        <v>5.97</v>
      </c>
      <c r="E386">
        <v>0.84</v>
      </c>
      <c r="F386">
        <f t="shared" ref="F386:F392" si="136">SUM(D386:E386)</f>
        <v>6.81</v>
      </c>
      <c r="G386">
        <f t="shared" ref="G386:G392" si="137">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279</v>
      </c>
      <c r="D387">
        <v>6.52</v>
      </c>
      <c r="E387">
        <v>1.31</v>
      </c>
      <c r="F387">
        <f t="shared" si="136"/>
        <v>7.83</v>
      </c>
      <c r="G387">
        <f t="shared" si="137"/>
        <v>0.83269476372924645</v>
      </c>
      <c r="H387">
        <f t="shared" ref="H387:H392" si="138">E387/F387</f>
        <v>0.16730523627075353</v>
      </c>
      <c r="I387">
        <v>2.82</v>
      </c>
      <c r="J387">
        <v>0.11</v>
      </c>
      <c r="K387">
        <f t="shared" ref="K387:K392" si="139">SUM(I387:J387)</f>
        <v>2.9299999999999997</v>
      </c>
      <c r="L387">
        <f t="shared" ref="L387:L392" si="140">I387/K387</f>
        <v>0.96245733788395904</v>
      </c>
      <c r="M387">
        <f t="shared" ref="M387:M392" si="141">J387/K387</f>
        <v>3.7542662116040959E-2</v>
      </c>
      <c r="N387">
        <v>2.91</v>
      </c>
      <c r="O387">
        <v>0.2</v>
      </c>
      <c r="P387">
        <f t="shared" ref="P387:P392" si="142">SUM(N387:O387)</f>
        <v>3.1100000000000003</v>
      </c>
      <c r="Q387">
        <f t="shared" ref="Q387:Q392" si="143">N387/P387</f>
        <v>0.93569131832797425</v>
      </c>
      <c r="R387">
        <f t="shared" ref="R387:R392" si="144">O387/P387</f>
        <v>6.4308681672025719E-2</v>
      </c>
    </row>
    <row r="388" spans="1:18" x14ac:dyDescent="0.25">
      <c r="C388" t="s">
        <v>171</v>
      </c>
      <c r="D388">
        <v>60.83</v>
      </c>
      <c r="E388">
        <v>26.84</v>
      </c>
      <c r="F388">
        <f t="shared" si="136"/>
        <v>87.67</v>
      </c>
      <c r="G388">
        <f t="shared" si="137"/>
        <v>0.69385194479297363</v>
      </c>
      <c r="H388">
        <f t="shared" si="138"/>
        <v>0.30614805520702632</v>
      </c>
      <c r="I388">
        <v>60.32</v>
      </c>
      <c r="J388">
        <v>10.87</v>
      </c>
      <c r="K388">
        <f t="shared" si="139"/>
        <v>71.19</v>
      </c>
      <c r="L388">
        <f t="shared" si="140"/>
        <v>0.84731001545160844</v>
      </c>
      <c r="M388">
        <f t="shared" si="141"/>
        <v>0.15268998454839161</v>
      </c>
      <c r="N388">
        <v>52.8</v>
      </c>
      <c r="O388">
        <v>22.91</v>
      </c>
      <c r="P388">
        <f t="shared" si="142"/>
        <v>75.709999999999994</v>
      </c>
      <c r="Q388">
        <f t="shared" si="143"/>
        <v>0.69739796592259939</v>
      </c>
      <c r="R388">
        <f t="shared" si="144"/>
        <v>0.30260203407740066</v>
      </c>
    </row>
    <row r="389" spans="1:18" x14ac:dyDescent="0.25">
      <c r="C389" t="s">
        <v>280</v>
      </c>
      <c r="D389">
        <v>9.41</v>
      </c>
      <c r="E389">
        <v>13.16</v>
      </c>
      <c r="F389">
        <f t="shared" si="136"/>
        <v>22.57</v>
      </c>
      <c r="G389">
        <f t="shared" si="137"/>
        <v>0.41692512184315461</v>
      </c>
      <c r="H389">
        <f t="shared" si="138"/>
        <v>0.58307487815684533</v>
      </c>
      <c r="I389">
        <v>12.11</v>
      </c>
      <c r="J389">
        <v>14.7</v>
      </c>
      <c r="K389">
        <f t="shared" si="139"/>
        <v>26.81</v>
      </c>
      <c r="L389">
        <f t="shared" si="140"/>
        <v>0.4516971279373368</v>
      </c>
      <c r="M389">
        <f t="shared" si="141"/>
        <v>0.54830287206266315</v>
      </c>
      <c r="N389">
        <v>12.83</v>
      </c>
      <c r="O389">
        <v>14.72</v>
      </c>
      <c r="P389">
        <f t="shared" si="142"/>
        <v>27.55</v>
      </c>
      <c r="Q389">
        <f t="shared" si="143"/>
        <v>0.46569872958257713</v>
      </c>
      <c r="R389">
        <f t="shared" si="144"/>
        <v>0.53430127041742292</v>
      </c>
    </row>
    <row r="390" spans="1:18" x14ac:dyDescent="0.25">
      <c r="C390" t="s">
        <v>281</v>
      </c>
      <c r="D390">
        <v>7.92</v>
      </c>
      <c r="E390">
        <v>15.66</v>
      </c>
      <c r="F390">
        <f t="shared" si="136"/>
        <v>23.58</v>
      </c>
      <c r="G390">
        <f t="shared" si="137"/>
        <v>0.33587786259541985</v>
      </c>
      <c r="H390">
        <f t="shared" si="138"/>
        <v>0.66412213740458026</v>
      </c>
      <c r="I390">
        <v>13.32</v>
      </c>
      <c r="J390">
        <v>31.58</v>
      </c>
      <c r="K390">
        <f t="shared" si="139"/>
        <v>44.9</v>
      </c>
      <c r="L390">
        <f t="shared" si="140"/>
        <v>0.29665924276169264</v>
      </c>
      <c r="M390">
        <f t="shared" si="141"/>
        <v>0.70334075723830736</v>
      </c>
      <c r="N390">
        <v>14.67</v>
      </c>
      <c r="O390">
        <v>21.11</v>
      </c>
      <c r="P390">
        <f t="shared" si="142"/>
        <v>35.78</v>
      </c>
      <c r="Q390">
        <f t="shared" si="143"/>
        <v>0.41000558971492451</v>
      </c>
      <c r="R390">
        <f t="shared" si="144"/>
        <v>0.58999441028507538</v>
      </c>
    </row>
    <row r="391" spans="1:18" x14ac:dyDescent="0.25">
      <c r="C391" t="s">
        <v>282</v>
      </c>
      <c r="D391">
        <v>4.8600000000000003</v>
      </c>
      <c r="E391">
        <v>11.99</v>
      </c>
      <c r="F391">
        <f t="shared" si="136"/>
        <v>16.850000000000001</v>
      </c>
      <c r="G391">
        <f t="shared" si="137"/>
        <v>0.28842729970326408</v>
      </c>
      <c r="H391">
        <f t="shared" si="138"/>
        <v>0.71157270029673581</v>
      </c>
      <c r="I391">
        <v>3.69</v>
      </c>
      <c r="J391">
        <v>5.4</v>
      </c>
      <c r="K391">
        <f t="shared" si="139"/>
        <v>9.09</v>
      </c>
      <c r="L391">
        <f t="shared" si="140"/>
        <v>0.40594059405940597</v>
      </c>
      <c r="M391">
        <f t="shared" si="141"/>
        <v>0.59405940594059414</v>
      </c>
      <c r="N391">
        <v>7.89</v>
      </c>
      <c r="O391">
        <v>8.52</v>
      </c>
      <c r="P391">
        <f t="shared" si="142"/>
        <v>16.41</v>
      </c>
      <c r="Q391">
        <f t="shared" si="143"/>
        <v>0.48080438756855576</v>
      </c>
      <c r="R391">
        <f t="shared" si="144"/>
        <v>0.51919561243144419</v>
      </c>
    </row>
    <row r="392" spans="1:18" x14ac:dyDescent="0.25">
      <c r="C392" t="s">
        <v>284</v>
      </c>
      <c r="D392">
        <v>4.4800000000000004</v>
      </c>
      <c r="E392">
        <v>30.2</v>
      </c>
      <c r="F392">
        <f t="shared" si="136"/>
        <v>34.68</v>
      </c>
      <c r="G392">
        <f t="shared" si="137"/>
        <v>0.12918108419838525</v>
      </c>
      <c r="H392">
        <f t="shared" si="138"/>
        <v>0.87081891580161475</v>
      </c>
      <c r="I392">
        <v>5.36</v>
      </c>
      <c r="J392">
        <v>37.06</v>
      </c>
      <c r="K392">
        <f t="shared" si="139"/>
        <v>42.42</v>
      </c>
      <c r="L392">
        <f t="shared" si="140"/>
        <v>0.12635549269212637</v>
      </c>
      <c r="M392">
        <f t="shared" si="141"/>
        <v>0.87364450730787369</v>
      </c>
      <c r="N392">
        <v>7.11</v>
      </c>
      <c r="O392">
        <v>32.340000000000003</v>
      </c>
      <c r="P392">
        <f t="shared" si="142"/>
        <v>39.450000000000003</v>
      </c>
      <c r="Q392">
        <f t="shared" si="143"/>
        <v>0.18022813688212927</v>
      </c>
      <c r="R392">
        <f t="shared" si="144"/>
        <v>0.81977186311787076</v>
      </c>
    </row>
    <row r="393" spans="1:18" x14ac:dyDescent="0.25">
      <c r="G393" s="71">
        <f>AVERAGE(G386:G392)</f>
        <v>0.51051572274875689</v>
      </c>
      <c r="H393" s="71">
        <f>AVERAGE(H386:H392)</f>
        <v>0.48948427725124305</v>
      </c>
      <c r="L393" s="71">
        <f>AVERAGE(L386:L392)</f>
        <v>0.56925134763251983</v>
      </c>
      <c r="M393" s="71">
        <f>AVERAGE(M386:M392)</f>
        <v>0.43074865236748022</v>
      </c>
      <c r="Q393" s="71">
        <f>AVERAGE(Q386:Q392)</f>
        <v>0.58140373257125155</v>
      </c>
      <c r="R393" s="71">
        <f>AVERAGE(R386:R392)</f>
        <v>0.4185962674287485</v>
      </c>
    </row>
    <row r="396" spans="1:18" x14ac:dyDescent="0.25">
      <c r="A396" s="73" t="s">
        <v>320</v>
      </c>
    </row>
    <row r="397" spans="1:18" x14ac:dyDescent="0.25">
      <c r="D397" t="s">
        <v>203</v>
      </c>
      <c r="E397" t="s">
        <v>315</v>
      </c>
      <c r="F397" t="s">
        <v>142</v>
      </c>
      <c r="G397" s="70" t="s">
        <v>147</v>
      </c>
      <c r="I397" t="s">
        <v>148</v>
      </c>
      <c r="J397" t="s">
        <v>150</v>
      </c>
      <c r="K397" t="s">
        <v>216</v>
      </c>
      <c r="O397" t="s">
        <v>148</v>
      </c>
      <c r="P397" t="s">
        <v>147</v>
      </c>
      <c r="Q397" t="s">
        <v>149</v>
      </c>
    </row>
    <row r="398" spans="1:18" x14ac:dyDescent="0.25">
      <c r="C398" t="s">
        <v>253</v>
      </c>
      <c r="D398">
        <v>4</v>
      </c>
      <c r="E398" t="s">
        <v>316</v>
      </c>
      <c r="F398">
        <v>0.36</v>
      </c>
      <c r="G398">
        <v>8.9999999999999993E-3</v>
      </c>
      <c r="I398" s="79">
        <f>(1+F398)^(1/D398)-1</f>
        <v>7.9902948865804291E-2</v>
      </c>
      <c r="J398">
        <f t="shared" ref="J398:J399" si="145">I398*100</f>
        <v>7.9902948865804291</v>
      </c>
      <c r="K398">
        <f>F398/G398</f>
        <v>40</v>
      </c>
      <c r="O398" s="71">
        <f>J398</f>
        <v>7.9902948865804291</v>
      </c>
      <c r="P398" s="71">
        <f t="shared" ref="P398:P399" si="146">O398/Q398</f>
        <v>0.19975737216451073</v>
      </c>
      <c r="Q398" s="71">
        <f t="shared" ref="Q398:Q399" si="147">K398</f>
        <v>40</v>
      </c>
    </row>
    <row r="399" spans="1:18" x14ac:dyDescent="0.25">
      <c r="C399" t="s">
        <v>314</v>
      </c>
      <c r="D399">
        <v>2</v>
      </c>
      <c r="E399" t="s">
        <v>316</v>
      </c>
      <c r="F399">
        <v>0.68</v>
      </c>
      <c r="G399">
        <v>1.2999999999999999E-2</v>
      </c>
      <c r="I399">
        <f>(1+F399-F398)^(1/D399)-1</f>
        <v>0.1489125293076059</v>
      </c>
      <c r="J399">
        <f t="shared" si="145"/>
        <v>14.89125293076059</v>
      </c>
      <c r="K399">
        <f>F399/G399</f>
        <v>52.307692307692314</v>
      </c>
      <c r="O399" s="71">
        <f>J399</f>
        <v>14.89125293076059</v>
      </c>
      <c r="P399" s="71">
        <f t="shared" si="146"/>
        <v>0.28468571779395241</v>
      </c>
      <c r="Q399" s="71">
        <f t="shared" si="147"/>
        <v>52.307692307692314</v>
      </c>
    </row>
    <row r="400" spans="1:18" x14ac:dyDescent="0.25">
      <c r="C400" t="s">
        <v>253</v>
      </c>
      <c r="D400" s="87">
        <v>4</v>
      </c>
      <c r="E400" s="87" t="s">
        <v>316</v>
      </c>
      <c r="F400">
        <v>0.37</v>
      </c>
      <c r="G400">
        <v>6.0000000000000001E-3</v>
      </c>
      <c r="I400" s="79">
        <f>(1+F400)^(1/D400)-1</f>
        <v>8.1882614275672116E-2</v>
      </c>
      <c r="J400">
        <f t="shared" ref="J400:J413" si="148">I400*100</f>
        <v>8.1882614275672125</v>
      </c>
      <c r="K400">
        <f t="shared" ref="K400:K413" si="149">F400/G400</f>
        <v>61.666666666666664</v>
      </c>
      <c r="O400" s="71">
        <f t="shared" ref="O400:O413" si="150">J400</f>
        <v>8.1882614275672125</v>
      </c>
      <c r="P400" s="71">
        <f t="shared" ref="P400:P413" si="151">O400/Q400</f>
        <v>0.13278261774433317</v>
      </c>
      <c r="Q400" s="71">
        <f t="shared" ref="Q400:Q413" si="152">K400</f>
        <v>61.666666666666664</v>
      </c>
    </row>
    <row r="401" spans="1:17" x14ac:dyDescent="0.25">
      <c r="C401" t="s">
        <v>314</v>
      </c>
      <c r="D401" s="87">
        <v>2</v>
      </c>
      <c r="E401" s="87" t="s">
        <v>316</v>
      </c>
      <c r="F401">
        <v>0.69</v>
      </c>
      <c r="G401">
        <v>8.9999999999999993E-3</v>
      </c>
      <c r="I401">
        <f>(1+F401-F400)^(1/D401)-1</f>
        <v>0.14891252930760568</v>
      </c>
      <c r="J401">
        <f t="shared" si="148"/>
        <v>14.891252930760569</v>
      </c>
      <c r="K401">
        <f t="shared" si="149"/>
        <v>76.666666666666671</v>
      </c>
      <c r="O401" s="71">
        <f t="shared" si="150"/>
        <v>14.891252930760569</v>
      </c>
      <c r="P401" s="71">
        <f t="shared" si="151"/>
        <v>0.19423373387948567</v>
      </c>
      <c r="Q401" s="71">
        <f t="shared" si="152"/>
        <v>76.666666666666671</v>
      </c>
    </row>
    <row r="402" spans="1:17" x14ac:dyDescent="0.25">
      <c r="C402" t="s">
        <v>253</v>
      </c>
      <c r="D402">
        <v>4</v>
      </c>
      <c r="E402" t="s">
        <v>316</v>
      </c>
      <c r="F402">
        <v>0.36</v>
      </c>
      <c r="G402">
        <v>6.0000000000000001E-3</v>
      </c>
      <c r="I402" s="79">
        <f>(1+F402)^(1/D402)-1</f>
        <v>7.9902948865804291E-2</v>
      </c>
      <c r="J402">
        <f t="shared" si="148"/>
        <v>7.9902948865804291</v>
      </c>
      <c r="K402">
        <f t="shared" si="149"/>
        <v>60</v>
      </c>
      <c r="O402" s="71">
        <f t="shared" si="150"/>
        <v>7.9902948865804291</v>
      </c>
      <c r="P402" s="71">
        <f t="shared" si="151"/>
        <v>0.13317158144300714</v>
      </c>
      <c r="Q402" s="71">
        <f t="shared" si="152"/>
        <v>60</v>
      </c>
    </row>
    <row r="403" spans="1:17" x14ac:dyDescent="0.25">
      <c r="C403" t="s">
        <v>314</v>
      </c>
      <c r="D403">
        <v>2</v>
      </c>
      <c r="E403" t="s">
        <v>316</v>
      </c>
      <c r="F403">
        <v>0.68</v>
      </c>
      <c r="G403">
        <v>8.9999999999999993E-3</v>
      </c>
      <c r="I403">
        <f>(1+F403-F402)^(1/D403)-1</f>
        <v>0.1489125293076059</v>
      </c>
      <c r="J403">
        <f t="shared" si="148"/>
        <v>14.89125293076059</v>
      </c>
      <c r="K403">
        <f t="shared" si="149"/>
        <v>75.555555555555571</v>
      </c>
      <c r="O403" s="71">
        <f t="shared" si="150"/>
        <v>14.89125293076059</v>
      </c>
      <c r="P403" s="71">
        <f t="shared" si="151"/>
        <v>0.19709011231889012</v>
      </c>
      <c r="Q403" s="71">
        <f t="shared" si="152"/>
        <v>75.555555555555571</v>
      </c>
    </row>
    <row r="404" spans="1:17" x14ac:dyDescent="0.25">
      <c r="C404" t="s">
        <v>253</v>
      </c>
      <c r="D404" s="87">
        <v>4</v>
      </c>
      <c r="E404" s="87" t="s">
        <v>316</v>
      </c>
      <c r="F404">
        <v>0.36</v>
      </c>
      <c r="G404">
        <v>6.0000000000000001E-3</v>
      </c>
      <c r="I404" s="79">
        <f>(1+F404)^(1/D404)-1</f>
        <v>7.9902948865804291E-2</v>
      </c>
      <c r="J404">
        <f t="shared" si="148"/>
        <v>7.9902948865804291</v>
      </c>
      <c r="K404">
        <f t="shared" si="149"/>
        <v>60</v>
      </c>
      <c r="O404" s="71">
        <f t="shared" si="150"/>
        <v>7.9902948865804291</v>
      </c>
      <c r="P404" s="71">
        <f t="shared" si="151"/>
        <v>0.13317158144300714</v>
      </c>
      <c r="Q404" s="71">
        <f t="shared" si="152"/>
        <v>60</v>
      </c>
    </row>
    <row r="405" spans="1:17" x14ac:dyDescent="0.25">
      <c r="C405" t="s">
        <v>314</v>
      </c>
      <c r="D405" s="87">
        <v>2</v>
      </c>
      <c r="E405" s="87" t="s">
        <v>316</v>
      </c>
      <c r="F405">
        <v>0.67</v>
      </c>
      <c r="G405">
        <v>8.9999999999999993E-3</v>
      </c>
      <c r="I405">
        <f>(1+F405-F404)^(1/D405)-1</f>
        <v>0.14455231422595971</v>
      </c>
      <c r="J405">
        <f t="shared" si="148"/>
        <v>14.455231422595972</v>
      </c>
      <c r="K405">
        <f t="shared" si="149"/>
        <v>74.444444444444457</v>
      </c>
      <c r="O405" s="71">
        <f t="shared" si="150"/>
        <v>14.455231422595972</v>
      </c>
      <c r="P405" s="71">
        <f t="shared" si="151"/>
        <v>0.19417475045278168</v>
      </c>
      <c r="Q405" s="71">
        <f t="shared" si="152"/>
        <v>74.444444444444457</v>
      </c>
    </row>
    <row r="406" spans="1:17" x14ac:dyDescent="0.25">
      <c r="C406" t="s">
        <v>253</v>
      </c>
      <c r="D406">
        <v>4</v>
      </c>
      <c r="E406" s="87" t="s">
        <v>317</v>
      </c>
      <c r="F406">
        <v>0.39</v>
      </c>
      <c r="G406">
        <v>1.4E-2</v>
      </c>
      <c r="I406" s="79">
        <f>(1+F406)^(1/D406)-1</f>
        <v>8.5809657470018896E-2</v>
      </c>
      <c r="J406">
        <f t="shared" si="148"/>
        <v>8.5809657470018905</v>
      </c>
      <c r="K406">
        <f t="shared" si="149"/>
        <v>27.857142857142858</v>
      </c>
      <c r="O406" s="71">
        <f t="shared" si="150"/>
        <v>8.5809657470018905</v>
      </c>
      <c r="P406" s="71">
        <f t="shared" si="151"/>
        <v>0.30803466784109351</v>
      </c>
      <c r="Q406" s="71">
        <f t="shared" si="152"/>
        <v>27.857142857142858</v>
      </c>
    </row>
    <row r="407" spans="1:17" x14ac:dyDescent="0.25">
      <c r="C407" t="s">
        <v>314</v>
      </c>
      <c r="D407">
        <v>2</v>
      </c>
      <c r="E407" s="87" t="s">
        <v>317</v>
      </c>
      <c r="F407">
        <v>0.7</v>
      </c>
      <c r="G407">
        <v>1.7000000000000001E-2</v>
      </c>
      <c r="I407">
        <f>(1+F407-F406)^(1/D407)-1</f>
        <v>0.14455231422595971</v>
      </c>
      <c r="J407">
        <f t="shared" si="148"/>
        <v>14.455231422595972</v>
      </c>
      <c r="K407">
        <f t="shared" si="149"/>
        <v>41.17647058823529</v>
      </c>
      <c r="O407" s="71">
        <f t="shared" si="150"/>
        <v>14.455231422595972</v>
      </c>
      <c r="P407" s="71">
        <f t="shared" si="151"/>
        <v>0.35105562026304504</v>
      </c>
      <c r="Q407" s="71">
        <f t="shared" si="152"/>
        <v>41.17647058823529</v>
      </c>
    </row>
    <row r="408" spans="1:17" x14ac:dyDescent="0.25">
      <c r="C408" t="s">
        <v>253</v>
      </c>
      <c r="D408" s="87">
        <v>4</v>
      </c>
      <c r="E408" s="87" t="s">
        <v>317</v>
      </c>
      <c r="F408">
        <v>0.34</v>
      </c>
      <c r="G408">
        <v>5.1999999999999998E-2</v>
      </c>
      <c r="I408" s="79">
        <f>(1+F408)^(1/D408)-1</f>
        <v>7.59106330355801E-2</v>
      </c>
      <c r="J408">
        <f t="shared" si="148"/>
        <v>7.59106330355801</v>
      </c>
      <c r="K408">
        <f t="shared" si="149"/>
        <v>6.5384615384615392</v>
      </c>
      <c r="O408" s="71">
        <f t="shared" si="150"/>
        <v>7.59106330355801</v>
      </c>
      <c r="P408" s="71">
        <f t="shared" si="151"/>
        <v>1.160986152308872</v>
      </c>
      <c r="Q408" s="71">
        <f t="shared" si="152"/>
        <v>6.5384615384615392</v>
      </c>
    </row>
    <row r="409" spans="1:17" x14ac:dyDescent="0.25">
      <c r="C409" t="s">
        <v>314</v>
      </c>
      <c r="D409" s="87">
        <v>2</v>
      </c>
      <c r="E409" s="87" t="s">
        <v>317</v>
      </c>
      <c r="F409">
        <v>0.68</v>
      </c>
      <c r="G409">
        <v>3.7999999999999999E-2</v>
      </c>
      <c r="I409">
        <f>(1+F409-F408)^(1/D409)-1</f>
        <v>0.15758369027902264</v>
      </c>
      <c r="J409">
        <f t="shared" si="148"/>
        <v>15.758369027902264</v>
      </c>
      <c r="K409">
        <f t="shared" si="149"/>
        <v>17.894736842105264</v>
      </c>
      <c r="O409" s="71">
        <f t="shared" si="150"/>
        <v>15.758369027902264</v>
      </c>
      <c r="P409" s="71">
        <f t="shared" si="151"/>
        <v>0.88061473979453819</v>
      </c>
      <c r="Q409" s="71">
        <f t="shared" si="152"/>
        <v>17.894736842105264</v>
      </c>
    </row>
    <row r="410" spans="1:17" x14ac:dyDescent="0.25">
      <c r="C410" t="s">
        <v>253</v>
      </c>
      <c r="D410">
        <v>4</v>
      </c>
      <c r="E410" s="87" t="s">
        <v>318</v>
      </c>
      <c r="F410">
        <v>0.36</v>
      </c>
      <c r="G410">
        <v>8.9999999999999993E-3</v>
      </c>
      <c r="I410" s="79">
        <f>(1+F410)^(1/D410)-1</f>
        <v>7.9902948865804291E-2</v>
      </c>
      <c r="J410">
        <f t="shared" si="148"/>
        <v>7.9902948865804291</v>
      </c>
      <c r="K410">
        <f t="shared" si="149"/>
        <v>40</v>
      </c>
      <c r="O410" s="71">
        <f t="shared" si="150"/>
        <v>7.9902948865804291</v>
      </c>
      <c r="P410" s="71">
        <f t="shared" si="151"/>
        <v>0.19975737216451073</v>
      </c>
      <c r="Q410" s="71">
        <f t="shared" si="152"/>
        <v>40</v>
      </c>
    </row>
    <row r="411" spans="1:17" x14ac:dyDescent="0.25">
      <c r="C411" t="s">
        <v>314</v>
      </c>
      <c r="D411">
        <v>2</v>
      </c>
      <c r="E411" s="87" t="s">
        <v>318</v>
      </c>
      <c r="F411">
        <v>0.68</v>
      </c>
      <c r="G411">
        <v>1.2999999999999999E-2</v>
      </c>
      <c r="I411">
        <f>(1+F411-F410)^(1/D411)-1</f>
        <v>0.1489125293076059</v>
      </c>
      <c r="J411">
        <f t="shared" si="148"/>
        <v>14.89125293076059</v>
      </c>
      <c r="K411">
        <f t="shared" si="149"/>
        <v>52.307692307692314</v>
      </c>
      <c r="O411" s="71">
        <f t="shared" si="150"/>
        <v>14.89125293076059</v>
      </c>
      <c r="P411" s="71">
        <f t="shared" si="151"/>
        <v>0.28468571779395241</v>
      </c>
      <c r="Q411" s="71">
        <f t="shared" si="152"/>
        <v>52.307692307692314</v>
      </c>
    </row>
    <row r="412" spans="1:17" x14ac:dyDescent="0.25">
      <c r="C412" t="s">
        <v>253</v>
      </c>
      <c r="D412" s="87">
        <v>4</v>
      </c>
      <c r="E412" s="87" t="s">
        <v>319</v>
      </c>
      <c r="F412">
        <v>0.37</v>
      </c>
      <c r="G412">
        <v>8.0000000000000002E-3</v>
      </c>
      <c r="I412" s="79">
        <f>(1+F412)^(1/D412)-1</f>
        <v>8.1882614275672116E-2</v>
      </c>
      <c r="J412">
        <f t="shared" si="148"/>
        <v>8.1882614275672125</v>
      </c>
      <c r="K412">
        <f t="shared" si="149"/>
        <v>46.25</v>
      </c>
      <c r="O412" s="71">
        <f t="shared" si="150"/>
        <v>8.1882614275672125</v>
      </c>
      <c r="P412" s="71">
        <f t="shared" si="151"/>
        <v>0.17704349032577757</v>
      </c>
      <c r="Q412" s="71">
        <f t="shared" si="152"/>
        <v>46.25</v>
      </c>
    </row>
    <row r="413" spans="1:17" x14ac:dyDescent="0.25">
      <c r="C413" t="s">
        <v>314</v>
      </c>
      <c r="D413" s="87">
        <v>2</v>
      </c>
      <c r="E413" s="87" t="s">
        <v>319</v>
      </c>
      <c r="F413">
        <v>0.69</v>
      </c>
      <c r="G413">
        <v>1.2E-2</v>
      </c>
      <c r="I413">
        <f>(1+F413-F412)^(1/D413)-1</f>
        <v>0.14891252930760568</v>
      </c>
      <c r="J413">
        <f t="shared" si="148"/>
        <v>14.891252930760569</v>
      </c>
      <c r="K413">
        <f t="shared" si="149"/>
        <v>57.499999999999993</v>
      </c>
      <c r="O413" s="71">
        <f t="shared" si="150"/>
        <v>14.891252930760569</v>
      </c>
      <c r="P413" s="71">
        <f t="shared" si="151"/>
        <v>0.25897831183931425</v>
      </c>
      <c r="Q413" s="71">
        <f t="shared" si="152"/>
        <v>57.499999999999993</v>
      </c>
    </row>
    <row r="416" spans="1:17" x14ac:dyDescent="0.25">
      <c r="A416" s="73" t="s">
        <v>334</v>
      </c>
    </row>
    <row r="417" spans="1:20" x14ac:dyDescent="0.25">
      <c r="A417" s="74"/>
      <c r="C417" s="74" t="s">
        <v>335</v>
      </c>
    </row>
    <row r="418" spans="1:20" x14ac:dyDescent="0.25">
      <c r="D418" t="s">
        <v>203</v>
      </c>
      <c r="E418" t="s">
        <v>336</v>
      </c>
    </row>
    <row r="419" spans="1:20" x14ac:dyDescent="0.25">
      <c r="C419" t="s">
        <v>337</v>
      </c>
      <c r="D419">
        <v>0</v>
      </c>
      <c r="E419">
        <v>0</v>
      </c>
    </row>
    <row r="420" spans="1:20" x14ac:dyDescent="0.25">
      <c r="C420" s="87" t="s">
        <v>171</v>
      </c>
      <c r="D420">
        <v>6</v>
      </c>
      <c r="E420">
        <v>6</v>
      </c>
    </row>
    <row r="421" spans="1:20" x14ac:dyDescent="0.25">
      <c r="C421" t="s">
        <v>338</v>
      </c>
      <c r="D421">
        <v>3</v>
      </c>
      <c r="E421">
        <v>9</v>
      </c>
      <c r="R421" s="68"/>
      <c r="S421" s="68"/>
      <c r="T421" s="68"/>
    </row>
    <row r="422" spans="1:20" x14ac:dyDescent="0.25">
      <c r="C422" t="s">
        <v>339</v>
      </c>
      <c r="D422">
        <v>3</v>
      </c>
      <c r="E422">
        <v>12</v>
      </c>
      <c r="R422" s="68"/>
      <c r="S422" s="68"/>
      <c r="T422" s="68"/>
    </row>
    <row r="423" spans="1:20" x14ac:dyDescent="0.25">
      <c r="C423" t="s">
        <v>340</v>
      </c>
      <c r="D423">
        <v>3</v>
      </c>
      <c r="E423">
        <v>12</v>
      </c>
      <c r="R423" s="68"/>
      <c r="S423" s="68"/>
      <c r="T423" s="68"/>
    </row>
    <row r="424" spans="1:20" x14ac:dyDescent="0.25">
      <c r="C424" t="s">
        <v>341</v>
      </c>
      <c r="D424">
        <v>2</v>
      </c>
      <c r="E424">
        <v>14</v>
      </c>
      <c r="R424" s="68"/>
      <c r="S424" s="68"/>
      <c r="T424" s="68"/>
    </row>
    <row r="425" spans="1:20" x14ac:dyDescent="0.25">
      <c r="C425" t="s">
        <v>342</v>
      </c>
      <c r="D425">
        <v>4</v>
      </c>
      <c r="E425">
        <v>16</v>
      </c>
      <c r="R425" s="68"/>
      <c r="S425" s="68"/>
      <c r="T425" s="68"/>
    </row>
    <row r="426" spans="1:20" x14ac:dyDescent="0.25">
      <c r="C426" t="s">
        <v>343</v>
      </c>
      <c r="D426">
        <v>4</v>
      </c>
      <c r="E426">
        <v>16</v>
      </c>
      <c r="R426" s="68"/>
      <c r="S426" s="68"/>
      <c r="T426" s="68"/>
    </row>
    <row r="427" spans="1:20" x14ac:dyDescent="0.25">
      <c r="R427" s="68"/>
      <c r="S427" s="68"/>
      <c r="T427" s="68"/>
    </row>
    <row r="428" spans="1:20" x14ac:dyDescent="0.25">
      <c r="D428" t="s">
        <v>203</v>
      </c>
      <c r="E428" t="s">
        <v>336</v>
      </c>
      <c r="F428" t="s">
        <v>347</v>
      </c>
      <c r="G428" t="s">
        <v>142</v>
      </c>
      <c r="H428" t="s">
        <v>147</v>
      </c>
      <c r="J428" t="s">
        <v>148</v>
      </c>
      <c r="K428" t="s">
        <v>150</v>
      </c>
      <c r="L428" t="s">
        <v>216</v>
      </c>
      <c r="P428" t="s">
        <v>148</v>
      </c>
      <c r="Q428" t="s">
        <v>147</v>
      </c>
      <c r="R428" t="s">
        <v>149</v>
      </c>
    </row>
    <row r="429" spans="1:20" x14ac:dyDescent="0.25">
      <c r="C429" s="79" t="s">
        <v>37</v>
      </c>
      <c r="D429">
        <v>6</v>
      </c>
      <c r="E429">
        <v>6</v>
      </c>
      <c r="F429" s="68" t="s">
        <v>181</v>
      </c>
      <c r="G429" s="68">
        <v>3.5000000000000003E-2</v>
      </c>
      <c r="H429" s="68">
        <v>2.7E-2</v>
      </c>
      <c r="I429" s="68"/>
      <c r="J429" s="79">
        <f>(1+G429)^(1/D429)-1</f>
        <v>5.750039497608439E-3</v>
      </c>
      <c r="K429">
        <f t="shared" ref="K429:K431" si="153">J429*100</f>
        <v>0.5750039497608439</v>
      </c>
      <c r="L429">
        <f>G429/H429</f>
        <v>1.2962962962962965</v>
      </c>
      <c r="P429" s="71">
        <f>K429</f>
        <v>0.5750039497608439</v>
      </c>
      <c r="Q429" s="71">
        <f t="shared" ref="Q429:Q431" si="154">P429/R429</f>
        <v>0.44357447552979379</v>
      </c>
      <c r="R429" s="71">
        <f t="shared" ref="R429:R431" si="155">L429</f>
        <v>1.2962962962962965</v>
      </c>
    </row>
    <row r="430" spans="1:20" x14ac:dyDescent="0.25">
      <c r="C430" s="79" t="s">
        <v>344</v>
      </c>
      <c r="D430">
        <v>3</v>
      </c>
      <c r="E430">
        <v>9</v>
      </c>
      <c r="F430" s="68" t="s">
        <v>181</v>
      </c>
      <c r="G430">
        <v>7.1999999999999995E-2</v>
      </c>
      <c r="H430">
        <v>0.03</v>
      </c>
      <c r="J430">
        <f>(1+G430-G429)^(1/D430)-1</f>
        <v>1.2184273858862005E-2</v>
      </c>
      <c r="K430">
        <f t="shared" si="153"/>
        <v>1.2184273858862005</v>
      </c>
      <c r="L430">
        <f>G430/H430</f>
        <v>2.4</v>
      </c>
      <c r="P430" s="71">
        <f>K430</f>
        <v>1.2184273858862005</v>
      </c>
      <c r="Q430" s="71">
        <f t="shared" si="154"/>
        <v>0.50767807745258353</v>
      </c>
      <c r="R430" s="71">
        <f t="shared" si="155"/>
        <v>2.4</v>
      </c>
    </row>
    <row r="431" spans="1:20" x14ac:dyDescent="0.25">
      <c r="B431" s="74"/>
      <c r="C431" s="79" t="s">
        <v>345</v>
      </c>
      <c r="D431">
        <v>3</v>
      </c>
      <c r="E431">
        <v>12</v>
      </c>
      <c r="F431" s="68" t="s">
        <v>181</v>
      </c>
      <c r="G431">
        <v>0.217</v>
      </c>
      <c r="H431">
        <v>2.1000000000000001E-2</v>
      </c>
      <c r="J431">
        <f>(1+G431-G430)^(1/D431)-1</f>
        <v>4.6168956617874235E-2</v>
      </c>
      <c r="K431">
        <f t="shared" si="153"/>
        <v>4.6168956617874235</v>
      </c>
      <c r="L431">
        <f t="shared" ref="L431:L433" si="156">G431/H431</f>
        <v>10.333333333333332</v>
      </c>
      <c r="P431" s="71">
        <f t="shared" ref="P431:P433" si="157">K431</f>
        <v>4.6168956617874235</v>
      </c>
      <c r="Q431" s="71">
        <f t="shared" si="154"/>
        <v>0.44679635436652493</v>
      </c>
      <c r="R431" s="71">
        <f t="shared" si="155"/>
        <v>10.333333333333332</v>
      </c>
    </row>
    <row r="432" spans="1:20" x14ac:dyDescent="0.25">
      <c r="C432" s="79" t="s">
        <v>346</v>
      </c>
      <c r="D432">
        <v>3</v>
      </c>
      <c r="E432">
        <v>12</v>
      </c>
      <c r="F432" s="68" t="s">
        <v>181</v>
      </c>
      <c r="G432">
        <v>0.23599999999999999</v>
      </c>
      <c r="H432">
        <v>4.4999999999999998E-2</v>
      </c>
      <c r="J432">
        <f>(1+G432-G430)^(1/D432)-1</f>
        <v>5.1923910316379995E-2</v>
      </c>
      <c r="K432">
        <f t="shared" ref="K432:K438" si="158">J432*100</f>
        <v>5.1923910316379995</v>
      </c>
      <c r="L432">
        <f t="shared" si="156"/>
        <v>5.2444444444444445</v>
      </c>
      <c r="N432" s="68"/>
      <c r="P432" s="71">
        <f t="shared" si="157"/>
        <v>5.1923910316379995</v>
      </c>
      <c r="Q432" s="71">
        <f t="shared" ref="Q432:Q438" si="159">P432/R432</f>
        <v>0.99007456111741521</v>
      </c>
      <c r="R432" s="71">
        <f t="shared" ref="R432:R438" si="160">L432</f>
        <v>5.2444444444444445</v>
      </c>
    </row>
    <row r="433" spans="1:20" x14ac:dyDescent="0.25">
      <c r="C433" s="79" t="s">
        <v>39</v>
      </c>
      <c r="D433">
        <v>4</v>
      </c>
      <c r="E433">
        <v>16</v>
      </c>
      <c r="F433" s="68" t="s">
        <v>181</v>
      </c>
      <c r="G433">
        <v>0.56499999999999995</v>
      </c>
      <c r="H433">
        <v>2.4E-2</v>
      </c>
      <c r="J433">
        <f>(1+G433-G432)^(1/D433)-1</f>
        <v>7.36957776560212E-2</v>
      </c>
      <c r="K433">
        <f t="shared" si="158"/>
        <v>7.36957776560212</v>
      </c>
      <c r="L433">
        <f t="shared" si="156"/>
        <v>23.541666666666664</v>
      </c>
      <c r="N433" s="68"/>
      <c r="P433" s="71">
        <f t="shared" si="157"/>
        <v>7.36957776560212</v>
      </c>
      <c r="Q433" s="71">
        <f t="shared" si="159"/>
        <v>0.31304401128221399</v>
      </c>
      <c r="R433" s="71">
        <f t="shared" si="160"/>
        <v>23.541666666666664</v>
      </c>
    </row>
    <row r="434" spans="1:20" x14ac:dyDescent="0.25">
      <c r="C434" s="79" t="s">
        <v>37</v>
      </c>
      <c r="D434">
        <v>6</v>
      </c>
      <c r="E434">
        <v>6</v>
      </c>
      <c r="F434" s="68" t="s">
        <v>348</v>
      </c>
      <c r="G434">
        <v>5.3999999999999999E-2</v>
      </c>
      <c r="H434">
        <v>5.7000000000000002E-2</v>
      </c>
      <c r="J434" s="79">
        <f>(1+G434)^(1/D434)-1</f>
        <v>8.8039370359296321E-3</v>
      </c>
      <c r="K434">
        <f t="shared" si="158"/>
        <v>0.88039370359296321</v>
      </c>
      <c r="L434">
        <f t="shared" ref="L434:L438" si="161">G434/H434</f>
        <v>0.94736842105263153</v>
      </c>
      <c r="N434" s="68"/>
      <c r="P434" s="71">
        <f t="shared" ref="P434:P438" si="162">K434</f>
        <v>0.88039370359296321</v>
      </c>
      <c r="Q434" s="71">
        <f t="shared" si="159"/>
        <v>0.92930446490368346</v>
      </c>
      <c r="R434" s="71">
        <f t="shared" si="160"/>
        <v>0.94736842105263153</v>
      </c>
    </row>
    <row r="435" spans="1:20" x14ac:dyDescent="0.25">
      <c r="C435" s="79" t="s">
        <v>344</v>
      </c>
      <c r="D435">
        <v>3</v>
      </c>
      <c r="E435">
        <v>9</v>
      </c>
      <c r="F435" s="68" t="s">
        <v>348</v>
      </c>
      <c r="G435">
        <v>2.9000000000000001E-2</v>
      </c>
      <c r="H435">
        <v>6.9000000000000006E-2</v>
      </c>
      <c r="J435">
        <f>(1+G435-G434)^(1/D435)-1</f>
        <v>-8.4037586596127367E-3</v>
      </c>
      <c r="K435">
        <f t="shared" si="158"/>
        <v>-0.84037586596127367</v>
      </c>
      <c r="L435">
        <f t="shared" si="161"/>
        <v>0.42028985507246375</v>
      </c>
      <c r="N435" s="68"/>
      <c r="P435" s="71">
        <f t="shared" si="162"/>
        <v>-0.84037586596127367</v>
      </c>
      <c r="Q435" s="71">
        <f t="shared" si="159"/>
        <v>-1.9995149914250996</v>
      </c>
      <c r="R435" s="71">
        <f t="shared" si="160"/>
        <v>0.42028985507246375</v>
      </c>
    </row>
    <row r="436" spans="1:20" x14ac:dyDescent="0.25">
      <c r="C436" s="79" t="s">
        <v>345</v>
      </c>
      <c r="D436">
        <v>3</v>
      </c>
      <c r="E436">
        <v>12</v>
      </c>
      <c r="F436" s="68" t="s">
        <v>348</v>
      </c>
      <c r="G436">
        <v>0.10199999999999999</v>
      </c>
      <c r="H436">
        <v>5.5E-2</v>
      </c>
      <c r="J436">
        <f>(1+G436-G435)^(1/D436)-1</f>
        <v>2.3764126172991284E-2</v>
      </c>
      <c r="K436">
        <f t="shared" si="158"/>
        <v>2.3764126172991284</v>
      </c>
      <c r="L436">
        <f t="shared" si="161"/>
        <v>1.8545454545454545</v>
      </c>
      <c r="N436" s="68"/>
      <c r="P436" s="71">
        <f t="shared" si="162"/>
        <v>2.3764126172991284</v>
      </c>
      <c r="Q436" s="71">
        <f t="shared" si="159"/>
        <v>1.2813989603083535</v>
      </c>
      <c r="R436" s="71">
        <f t="shared" si="160"/>
        <v>1.8545454545454545</v>
      </c>
    </row>
    <row r="437" spans="1:20" x14ac:dyDescent="0.25">
      <c r="C437" s="79" t="s">
        <v>346</v>
      </c>
      <c r="D437">
        <v>3</v>
      </c>
      <c r="E437">
        <v>12</v>
      </c>
      <c r="F437" s="68" t="s">
        <v>348</v>
      </c>
      <c r="G437">
        <v>0.1</v>
      </c>
      <c r="H437">
        <v>0.113</v>
      </c>
      <c r="J437">
        <f>(1+G437-G435)^(1/D437)-1</f>
        <v>2.3127654683995136E-2</v>
      </c>
      <c r="K437">
        <f t="shared" si="158"/>
        <v>2.3127654683995136</v>
      </c>
      <c r="L437">
        <f t="shared" si="161"/>
        <v>0.88495575221238942</v>
      </c>
      <c r="N437" s="68"/>
      <c r="P437" s="71">
        <f t="shared" si="162"/>
        <v>2.3127654683995136</v>
      </c>
      <c r="Q437" s="71">
        <f t="shared" si="159"/>
        <v>2.6134249792914503</v>
      </c>
      <c r="R437" s="71">
        <f t="shared" si="160"/>
        <v>0.88495575221238942</v>
      </c>
    </row>
    <row r="438" spans="1:20" x14ac:dyDescent="0.25">
      <c r="C438" s="79" t="s">
        <v>39</v>
      </c>
      <c r="D438">
        <v>4</v>
      </c>
      <c r="E438">
        <v>16</v>
      </c>
      <c r="F438" s="68" t="s">
        <v>348</v>
      </c>
      <c r="G438">
        <v>0.26700000000000002</v>
      </c>
      <c r="H438">
        <v>7.3999999999999996E-2</v>
      </c>
      <c r="J438">
        <f>(1+G438-G437)^(1/D438)-1</f>
        <v>3.9364104664247002E-2</v>
      </c>
      <c r="K438">
        <f t="shared" si="158"/>
        <v>3.9364104664247002</v>
      </c>
      <c r="L438">
        <f t="shared" si="161"/>
        <v>3.6081081081081083</v>
      </c>
      <c r="N438" s="68"/>
      <c r="P438" s="71">
        <f t="shared" si="162"/>
        <v>3.9364104664247002</v>
      </c>
      <c r="Q438" s="71">
        <f t="shared" si="159"/>
        <v>1.0909901667244486</v>
      </c>
      <c r="R438" s="71">
        <f t="shared" si="160"/>
        <v>3.6081081081081083</v>
      </c>
    </row>
    <row r="439" spans="1:20" x14ac:dyDescent="0.25">
      <c r="S439" s="68"/>
      <c r="T439" s="68"/>
    </row>
    <row r="441" spans="1:20" x14ac:dyDescent="0.25">
      <c r="A441" s="73" t="s">
        <v>446</v>
      </c>
    </row>
    <row r="442" spans="1:20" x14ac:dyDescent="0.25">
      <c r="C442" s="68" t="s">
        <v>217</v>
      </c>
    </row>
    <row r="443" spans="1:20" x14ac:dyDescent="0.25">
      <c r="C443" s="68"/>
      <c r="F443" t="s">
        <v>265</v>
      </c>
      <c r="G443" t="s">
        <v>142</v>
      </c>
      <c r="H443" t="s">
        <v>147</v>
      </c>
      <c r="J443" t="s">
        <v>148</v>
      </c>
      <c r="K443" t="s">
        <v>150</v>
      </c>
      <c r="L443" t="s">
        <v>216</v>
      </c>
      <c r="P443" t="s">
        <v>148</v>
      </c>
      <c r="Q443" t="s">
        <v>147</v>
      </c>
      <c r="R443" t="s">
        <v>149</v>
      </c>
    </row>
    <row r="444" spans="1:20" x14ac:dyDescent="0.25">
      <c r="C444" s="68" t="s">
        <v>447</v>
      </c>
      <c r="D444">
        <v>3</v>
      </c>
      <c r="E444">
        <v>3</v>
      </c>
      <c r="F444" t="s">
        <v>266</v>
      </c>
      <c r="G444" s="68">
        <v>0.21</v>
      </c>
      <c r="H444" s="68">
        <v>0.02</v>
      </c>
      <c r="I444" s="68"/>
      <c r="J444" s="79">
        <f t="shared" ref="J444:J467" si="163">(1+G444)^(1/D444)-1</f>
        <v>6.56022367666107E-2</v>
      </c>
      <c r="K444">
        <f t="shared" ref="K444" si="164">J444*100</f>
        <v>6.56022367666107</v>
      </c>
      <c r="L444">
        <f>G444/H444</f>
        <v>10.5</v>
      </c>
      <c r="P444" s="71">
        <f>K444</f>
        <v>6.56022367666107</v>
      </c>
      <c r="Q444" s="71">
        <f t="shared" ref="Q444" si="165">P444/R444</f>
        <v>0.6247832073010543</v>
      </c>
      <c r="R444" s="71">
        <f t="shared" ref="R444" si="166">L444</f>
        <v>10.5</v>
      </c>
    </row>
    <row r="445" spans="1:20" x14ac:dyDescent="0.25">
      <c r="C445" s="68" t="s">
        <v>447</v>
      </c>
      <c r="D445">
        <v>3</v>
      </c>
      <c r="E445">
        <v>3</v>
      </c>
      <c r="F445" t="s">
        <v>267</v>
      </c>
      <c r="G445">
        <v>0.36</v>
      </c>
      <c r="H445" s="68">
        <v>0.02</v>
      </c>
      <c r="J445" s="79">
        <f t="shared" si="163"/>
        <v>0.10793165135089278</v>
      </c>
      <c r="K445">
        <f t="shared" ref="K445:K467" si="167">J445*100</f>
        <v>10.793165135089279</v>
      </c>
      <c r="L445">
        <f t="shared" ref="L445:L467" si="168">G445/H445</f>
        <v>18</v>
      </c>
      <c r="P445" s="71">
        <f t="shared" ref="P445:P467" si="169">K445</f>
        <v>10.793165135089279</v>
      </c>
      <c r="Q445" s="71">
        <f t="shared" ref="Q445:Q467" si="170">P445/R445</f>
        <v>0.5996202852827377</v>
      </c>
      <c r="R445" s="71">
        <f t="shared" ref="R445:R467" si="171">L445</f>
        <v>18</v>
      </c>
    </row>
    <row r="446" spans="1:20" x14ac:dyDescent="0.25">
      <c r="C446" s="68" t="s">
        <v>447</v>
      </c>
      <c r="D446">
        <v>3</v>
      </c>
      <c r="E446">
        <v>3</v>
      </c>
      <c r="F446" t="s">
        <v>266</v>
      </c>
      <c r="G446">
        <v>0.27</v>
      </c>
      <c r="H446" s="68">
        <v>0.02</v>
      </c>
      <c r="J446" s="79">
        <f t="shared" si="163"/>
        <v>8.2932132831999406E-2</v>
      </c>
      <c r="K446">
        <f t="shared" si="167"/>
        <v>8.2932132831999397</v>
      </c>
      <c r="L446">
        <f t="shared" si="168"/>
        <v>13.5</v>
      </c>
      <c r="P446" s="71">
        <f t="shared" si="169"/>
        <v>8.2932132831999397</v>
      </c>
      <c r="Q446" s="71">
        <f t="shared" si="170"/>
        <v>0.61431209505184736</v>
      </c>
      <c r="R446" s="71">
        <f t="shared" si="171"/>
        <v>13.5</v>
      </c>
    </row>
    <row r="447" spans="1:20" x14ac:dyDescent="0.25">
      <c r="C447" s="68" t="s">
        <v>447</v>
      </c>
      <c r="D447">
        <v>3</v>
      </c>
      <c r="E447">
        <v>3</v>
      </c>
      <c r="F447" t="s">
        <v>267</v>
      </c>
      <c r="G447">
        <v>0.36</v>
      </c>
      <c r="H447" s="68">
        <v>0.03</v>
      </c>
      <c r="J447" s="79">
        <f t="shared" si="163"/>
        <v>0.10793165135089278</v>
      </c>
      <c r="K447">
        <f t="shared" si="167"/>
        <v>10.793165135089279</v>
      </c>
      <c r="L447">
        <f t="shared" si="168"/>
        <v>12</v>
      </c>
      <c r="P447" s="71">
        <f t="shared" si="169"/>
        <v>10.793165135089279</v>
      </c>
      <c r="Q447" s="71">
        <f t="shared" si="170"/>
        <v>0.89943042792410655</v>
      </c>
      <c r="R447" s="71">
        <f t="shared" si="171"/>
        <v>12</v>
      </c>
    </row>
    <row r="448" spans="1:20" x14ac:dyDescent="0.25">
      <c r="C448" s="68" t="s">
        <v>447</v>
      </c>
      <c r="D448">
        <v>3</v>
      </c>
      <c r="E448">
        <v>3</v>
      </c>
      <c r="F448" t="s">
        <v>266</v>
      </c>
      <c r="G448">
        <v>0.28000000000000003</v>
      </c>
      <c r="H448" s="68">
        <v>0.04</v>
      </c>
      <c r="J448" s="79">
        <f t="shared" si="163"/>
        <v>8.576704663796253E-2</v>
      </c>
      <c r="K448">
        <f t="shared" si="167"/>
        <v>8.576704663796253</v>
      </c>
      <c r="L448">
        <f t="shared" si="168"/>
        <v>7.0000000000000009</v>
      </c>
      <c r="P448" s="71">
        <f t="shared" si="169"/>
        <v>8.576704663796253</v>
      </c>
      <c r="Q448" s="71">
        <f t="shared" si="170"/>
        <v>1.2252435233994645</v>
      </c>
      <c r="R448" s="71">
        <f t="shared" si="171"/>
        <v>7.0000000000000009</v>
      </c>
    </row>
    <row r="449" spans="3:18" x14ac:dyDescent="0.25">
      <c r="C449" s="68" t="s">
        <v>447</v>
      </c>
      <c r="D449">
        <v>3</v>
      </c>
      <c r="E449">
        <v>3</v>
      </c>
      <c r="F449" t="s">
        <v>267</v>
      </c>
      <c r="G449">
        <v>0.36</v>
      </c>
      <c r="H449" s="68">
        <v>0.03</v>
      </c>
      <c r="J449" s="79">
        <f t="shared" si="163"/>
        <v>0.10793165135089278</v>
      </c>
      <c r="K449">
        <f t="shared" si="167"/>
        <v>10.793165135089279</v>
      </c>
      <c r="L449">
        <f t="shared" si="168"/>
        <v>12</v>
      </c>
      <c r="P449" s="71">
        <f t="shared" si="169"/>
        <v>10.793165135089279</v>
      </c>
      <c r="Q449" s="71">
        <f t="shared" si="170"/>
        <v>0.89943042792410655</v>
      </c>
      <c r="R449" s="71">
        <f t="shared" si="171"/>
        <v>12</v>
      </c>
    </row>
    <row r="450" spans="3:18" x14ac:dyDescent="0.25">
      <c r="C450" s="68" t="s">
        <v>447</v>
      </c>
      <c r="D450">
        <v>3</v>
      </c>
      <c r="E450">
        <v>3</v>
      </c>
      <c r="F450" t="s">
        <v>266</v>
      </c>
      <c r="G450">
        <v>0.27</v>
      </c>
      <c r="H450" s="68">
        <v>0.04</v>
      </c>
      <c r="J450" s="79">
        <f t="shared" si="163"/>
        <v>8.2932132831999406E-2</v>
      </c>
      <c r="K450">
        <f t="shared" si="167"/>
        <v>8.2932132831999397</v>
      </c>
      <c r="L450">
        <f t="shared" si="168"/>
        <v>6.75</v>
      </c>
      <c r="P450" s="71">
        <f t="shared" si="169"/>
        <v>8.2932132831999397</v>
      </c>
      <c r="Q450" s="71">
        <f t="shared" si="170"/>
        <v>1.2286241901036947</v>
      </c>
      <c r="R450" s="71">
        <f t="shared" si="171"/>
        <v>6.75</v>
      </c>
    </row>
    <row r="451" spans="3:18" x14ac:dyDescent="0.25">
      <c r="C451" s="68" t="s">
        <v>447</v>
      </c>
      <c r="D451">
        <v>3</v>
      </c>
      <c r="E451">
        <v>3</v>
      </c>
      <c r="F451" t="s">
        <v>267</v>
      </c>
      <c r="G451">
        <v>0.34</v>
      </c>
      <c r="H451" s="68">
        <v>0.03</v>
      </c>
      <c r="J451" s="79">
        <f t="shared" si="163"/>
        <v>0.10247377144973324</v>
      </c>
      <c r="K451">
        <f t="shared" si="167"/>
        <v>10.247377144973324</v>
      </c>
      <c r="L451">
        <f t="shared" si="168"/>
        <v>11.333333333333334</v>
      </c>
      <c r="P451" s="71">
        <f t="shared" si="169"/>
        <v>10.247377144973324</v>
      </c>
      <c r="Q451" s="71">
        <f t="shared" si="170"/>
        <v>0.90418033632117567</v>
      </c>
      <c r="R451" s="71">
        <f t="shared" si="171"/>
        <v>11.333333333333334</v>
      </c>
    </row>
    <row r="452" spans="3:18" x14ac:dyDescent="0.25">
      <c r="C452" s="68" t="s">
        <v>447</v>
      </c>
      <c r="D452">
        <v>3</v>
      </c>
      <c r="E452">
        <v>3</v>
      </c>
      <c r="F452" t="s">
        <v>266</v>
      </c>
      <c r="G452">
        <v>0.24</v>
      </c>
      <c r="H452" s="68">
        <v>0.03</v>
      </c>
      <c r="J452" s="79">
        <f t="shared" si="163"/>
        <v>7.4337070988966358E-2</v>
      </c>
      <c r="K452">
        <f t="shared" si="167"/>
        <v>7.4337070988966358</v>
      </c>
      <c r="L452">
        <f t="shared" si="168"/>
        <v>8</v>
      </c>
      <c r="P452" s="71">
        <f t="shared" si="169"/>
        <v>7.4337070988966358</v>
      </c>
      <c r="Q452" s="71">
        <f t="shared" si="170"/>
        <v>0.92921338736207948</v>
      </c>
      <c r="R452" s="71">
        <f t="shared" si="171"/>
        <v>8</v>
      </c>
    </row>
    <row r="453" spans="3:18" x14ac:dyDescent="0.25">
      <c r="C453" s="68" t="s">
        <v>447</v>
      </c>
      <c r="D453">
        <v>3</v>
      </c>
      <c r="E453">
        <v>3</v>
      </c>
      <c r="F453" t="s">
        <v>267</v>
      </c>
      <c r="G453">
        <v>0.36</v>
      </c>
      <c r="H453" s="68">
        <v>0.03</v>
      </c>
      <c r="J453" s="79">
        <f t="shared" si="163"/>
        <v>0.10793165135089278</v>
      </c>
      <c r="K453">
        <f t="shared" si="167"/>
        <v>10.793165135089279</v>
      </c>
      <c r="L453">
        <f t="shared" si="168"/>
        <v>12</v>
      </c>
      <c r="P453" s="71">
        <f t="shared" si="169"/>
        <v>10.793165135089279</v>
      </c>
      <c r="Q453" s="71">
        <f t="shared" si="170"/>
        <v>0.89943042792410655</v>
      </c>
      <c r="R453" s="71">
        <f t="shared" si="171"/>
        <v>12</v>
      </c>
    </row>
    <row r="454" spans="3:18" x14ac:dyDescent="0.25">
      <c r="C454" s="68" t="s">
        <v>447</v>
      </c>
      <c r="D454">
        <v>3</v>
      </c>
      <c r="E454">
        <v>3</v>
      </c>
      <c r="F454" t="s">
        <v>266</v>
      </c>
      <c r="G454">
        <v>0.25</v>
      </c>
      <c r="H454" s="68">
        <v>0.03</v>
      </c>
      <c r="J454" s="79">
        <f t="shared" si="163"/>
        <v>7.7217345015941907E-2</v>
      </c>
      <c r="K454">
        <f t="shared" si="167"/>
        <v>7.7217345015941907</v>
      </c>
      <c r="L454">
        <f t="shared" si="168"/>
        <v>8.3333333333333339</v>
      </c>
      <c r="P454" s="71">
        <f t="shared" si="169"/>
        <v>7.7217345015941907</v>
      </c>
      <c r="Q454" s="71">
        <f t="shared" si="170"/>
        <v>0.92660814019130278</v>
      </c>
      <c r="R454" s="71">
        <f t="shared" si="171"/>
        <v>8.3333333333333339</v>
      </c>
    </row>
    <row r="455" spans="3:18" x14ac:dyDescent="0.25">
      <c r="C455" s="68" t="s">
        <v>447</v>
      </c>
      <c r="D455">
        <v>3</v>
      </c>
      <c r="E455">
        <v>3</v>
      </c>
      <c r="F455" t="s">
        <v>267</v>
      </c>
      <c r="G455">
        <v>0.42</v>
      </c>
      <c r="H455" s="68">
        <v>0.03</v>
      </c>
      <c r="J455" s="79">
        <f t="shared" si="163"/>
        <v>0.1239908646142267</v>
      </c>
      <c r="K455">
        <f t="shared" si="167"/>
        <v>12.399086461422669</v>
      </c>
      <c r="L455">
        <f t="shared" si="168"/>
        <v>14</v>
      </c>
      <c r="P455" s="71">
        <f t="shared" si="169"/>
        <v>12.399086461422669</v>
      </c>
      <c r="Q455" s="71">
        <f t="shared" si="170"/>
        <v>0.88564903295876207</v>
      </c>
      <c r="R455" s="71">
        <f t="shared" si="171"/>
        <v>14</v>
      </c>
    </row>
    <row r="456" spans="3:18" x14ac:dyDescent="0.25">
      <c r="C456" s="68" t="s">
        <v>447</v>
      </c>
      <c r="D456">
        <v>3</v>
      </c>
      <c r="E456">
        <v>3</v>
      </c>
      <c r="F456" t="s">
        <v>266</v>
      </c>
      <c r="G456">
        <v>0.23</v>
      </c>
      <c r="H456" s="68">
        <v>0.03</v>
      </c>
      <c r="J456" s="79">
        <f t="shared" si="163"/>
        <v>7.1441269690773135E-2</v>
      </c>
      <c r="K456">
        <f t="shared" si="167"/>
        <v>7.1441269690773135</v>
      </c>
      <c r="L456">
        <f t="shared" si="168"/>
        <v>7.666666666666667</v>
      </c>
      <c r="P456" s="71">
        <f t="shared" si="169"/>
        <v>7.1441269690773135</v>
      </c>
      <c r="Q456" s="71">
        <f t="shared" si="170"/>
        <v>0.93184264814051909</v>
      </c>
      <c r="R456" s="71">
        <f t="shared" si="171"/>
        <v>7.666666666666667</v>
      </c>
    </row>
    <row r="457" spans="3:18" x14ac:dyDescent="0.25">
      <c r="C457" s="68" t="s">
        <v>447</v>
      </c>
      <c r="D457">
        <v>3</v>
      </c>
      <c r="E457">
        <v>3</v>
      </c>
      <c r="F457" t="s">
        <v>267</v>
      </c>
      <c r="G457">
        <v>0.41</v>
      </c>
      <c r="H457" s="68">
        <v>0.03</v>
      </c>
      <c r="J457" s="79">
        <f t="shared" si="163"/>
        <v>0.12134617045409968</v>
      </c>
      <c r="K457">
        <f t="shared" si="167"/>
        <v>12.134617045409968</v>
      </c>
      <c r="L457">
        <f t="shared" si="168"/>
        <v>13.666666666666666</v>
      </c>
      <c r="P457" s="71">
        <f t="shared" si="169"/>
        <v>12.134617045409968</v>
      </c>
      <c r="Q457" s="71">
        <f t="shared" si="170"/>
        <v>0.88789880820072942</v>
      </c>
      <c r="R457" s="71">
        <f t="shared" si="171"/>
        <v>13.666666666666666</v>
      </c>
    </row>
    <row r="458" spans="3:18" x14ac:dyDescent="0.25">
      <c r="C458" s="68" t="s">
        <v>447</v>
      </c>
      <c r="D458">
        <v>3</v>
      </c>
      <c r="E458">
        <v>3</v>
      </c>
      <c r="F458" t="s">
        <v>266</v>
      </c>
      <c r="G458">
        <v>0.21</v>
      </c>
      <c r="H458" s="68">
        <v>0.03</v>
      </c>
      <c r="J458" s="79">
        <f t="shared" si="163"/>
        <v>6.56022367666107E-2</v>
      </c>
      <c r="K458">
        <f t="shared" si="167"/>
        <v>6.56022367666107</v>
      </c>
      <c r="L458">
        <f t="shared" si="168"/>
        <v>7</v>
      </c>
      <c r="P458" s="71">
        <f t="shared" si="169"/>
        <v>6.56022367666107</v>
      </c>
      <c r="Q458" s="71">
        <f t="shared" si="170"/>
        <v>0.93717481095158139</v>
      </c>
      <c r="R458" s="71">
        <f t="shared" si="171"/>
        <v>7</v>
      </c>
    </row>
    <row r="459" spans="3:18" x14ac:dyDescent="0.25">
      <c r="C459" s="68" t="s">
        <v>447</v>
      </c>
      <c r="D459">
        <v>3</v>
      </c>
      <c r="E459">
        <v>3</v>
      </c>
      <c r="F459" t="s">
        <v>267</v>
      </c>
      <c r="G459">
        <v>0.37</v>
      </c>
      <c r="H459" s="68">
        <v>0.03</v>
      </c>
      <c r="J459" s="79">
        <f t="shared" si="163"/>
        <v>0.11064054147667224</v>
      </c>
      <c r="K459">
        <f t="shared" si="167"/>
        <v>11.064054147667225</v>
      </c>
      <c r="L459">
        <f t="shared" si="168"/>
        <v>12.333333333333334</v>
      </c>
      <c r="P459" s="71">
        <f t="shared" si="169"/>
        <v>11.064054147667225</v>
      </c>
      <c r="Q459" s="71">
        <f t="shared" si="170"/>
        <v>0.89708547143247763</v>
      </c>
      <c r="R459" s="71">
        <f t="shared" si="171"/>
        <v>12.333333333333334</v>
      </c>
    </row>
    <row r="460" spans="3:18" x14ac:dyDescent="0.25">
      <c r="C460" s="68" t="s">
        <v>447</v>
      </c>
      <c r="D460">
        <v>3</v>
      </c>
      <c r="E460">
        <v>3</v>
      </c>
      <c r="F460" t="s">
        <v>266</v>
      </c>
      <c r="G460">
        <v>0.25</v>
      </c>
      <c r="H460" s="68">
        <v>0.03</v>
      </c>
      <c r="J460" s="79">
        <f t="shared" si="163"/>
        <v>7.7217345015941907E-2</v>
      </c>
      <c r="K460">
        <f t="shared" si="167"/>
        <v>7.7217345015941907</v>
      </c>
      <c r="L460">
        <f t="shared" si="168"/>
        <v>8.3333333333333339</v>
      </c>
      <c r="P460" s="71">
        <f t="shared" si="169"/>
        <v>7.7217345015941907</v>
      </c>
      <c r="Q460" s="71">
        <f t="shared" si="170"/>
        <v>0.92660814019130278</v>
      </c>
      <c r="R460" s="71">
        <f t="shared" si="171"/>
        <v>8.3333333333333339</v>
      </c>
    </row>
    <row r="461" spans="3:18" x14ac:dyDescent="0.25">
      <c r="C461" s="68" t="s">
        <v>447</v>
      </c>
      <c r="D461">
        <v>3</v>
      </c>
      <c r="E461">
        <v>3</v>
      </c>
      <c r="F461" t="s">
        <v>267</v>
      </c>
      <c r="G461">
        <v>0.32</v>
      </c>
      <c r="H461" s="68">
        <v>0.03</v>
      </c>
      <c r="J461" s="79">
        <f t="shared" si="163"/>
        <v>9.6961310486523677E-2</v>
      </c>
      <c r="K461">
        <f t="shared" si="167"/>
        <v>9.6961310486523686</v>
      </c>
      <c r="L461">
        <f t="shared" si="168"/>
        <v>10.666666666666668</v>
      </c>
      <c r="P461" s="71">
        <f t="shared" si="169"/>
        <v>9.6961310486523686</v>
      </c>
      <c r="Q461" s="71">
        <f t="shared" si="170"/>
        <v>0.90901228581115945</v>
      </c>
      <c r="R461" s="71">
        <f t="shared" si="171"/>
        <v>10.666666666666668</v>
      </c>
    </row>
    <row r="462" spans="3:18" x14ac:dyDescent="0.25">
      <c r="C462" s="68" t="s">
        <v>447</v>
      </c>
      <c r="D462">
        <v>3</v>
      </c>
      <c r="E462">
        <v>3</v>
      </c>
      <c r="F462" t="s">
        <v>266</v>
      </c>
      <c r="G462">
        <v>0.21</v>
      </c>
      <c r="H462" s="68">
        <v>0.03</v>
      </c>
      <c r="J462" s="79">
        <f t="shared" si="163"/>
        <v>6.56022367666107E-2</v>
      </c>
      <c r="K462">
        <f t="shared" si="167"/>
        <v>6.56022367666107</v>
      </c>
      <c r="L462">
        <f t="shared" si="168"/>
        <v>7</v>
      </c>
      <c r="P462" s="71">
        <f t="shared" si="169"/>
        <v>6.56022367666107</v>
      </c>
      <c r="Q462" s="71">
        <f t="shared" si="170"/>
        <v>0.93717481095158139</v>
      </c>
      <c r="R462" s="71">
        <f t="shared" si="171"/>
        <v>7</v>
      </c>
    </row>
    <row r="463" spans="3:18" x14ac:dyDescent="0.25">
      <c r="C463" s="68" t="s">
        <v>447</v>
      </c>
      <c r="D463">
        <v>3</v>
      </c>
      <c r="E463">
        <v>3</v>
      </c>
      <c r="F463" t="s">
        <v>267</v>
      </c>
      <c r="G463">
        <v>0.33</v>
      </c>
      <c r="H463" s="68">
        <v>0.03</v>
      </c>
      <c r="J463" s="79">
        <f t="shared" si="163"/>
        <v>9.9724448886266748E-2</v>
      </c>
      <c r="K463">
        <f t="shared" si="167"/>
        <v>9.9724448886266757</v>
      </c>
      <c r="L463">
        <f t="shared" si="168"/>
        <v>11.000000000000002</v>
      </c>
      <c r="P463" s="71">
        <f t="shared" si="169"/>
        <v>9.9724448886266757</v>
      </c>
      <c r="Q463" s="71">
        <f t="shared" si="170"/>
        <v>0.90658589896606123</v>
      </c>
      <c r="R463" s="71">
        <f t="shared" si="171"/>
        <v>11.000000000000002</v>
      </c>
    </row>
    <row r="464" spans="3:18" x14ac:dyDescent="0.25">
      <c r="C464" s="68" t="s">
        <v>447</v>
      </c>
      <c r="D464">
        <v>3</v>
      </c>
      <c r="E464">
        <v>3</v>
      </c>
      <c r="F464" t="s">
        <v>266</v>
      </c>
      <c r="G464">
        <v>0.21</v>
      </c>
      <c r="H464" s="68">
        <v>0.04</v>
      </c>
      <c r="J464" s="79">
        <f t="shared" si="163"/>
        <v>6.56022367666107E-2</v>
      </c>
      <c r="K464">
        <f t="shared" si="167"/>
        <v>6.56022367666107</v>
      </c>
      <c r="L464">
        <f t="shared" si="168"/>
        <v>5.25</v>
      </c>
      <c r="P464" s="71">
        <f t="shared" si="169"/>
        <v>6.56022367666107</v>
      </c>
      <c r="Q464" s="71">
        <f t="shared" si="170"/>
        <v>1.2495664146021086</v>
      </c>
      <c r="R464" s="71">
        <f t="shared" si="171"/>
        <v>5.25</v>
      </c>
    </row>
    <row r="465" spans="1:19" x14ac:dyDescent="0.25">
      <c r="C465" s="68" t="s">
        <v>447</v>
      </c>
      <c r="D465">
        <v>3</v>
      </c>
      <c r="E465">
        <v>3</v>
      </c>
      <c r="F465" t="s">
        <v>267</v>
      </c>
      <c r="G465">
        <v>0.25</v>
      </c>
      <c r="H465" s="68">
        <v>0.03</v>
      </c>
      <c r="J465" s="79">
        <f t="shared" si="163"/>
        <v>7.7217345015941907E-2</v>
      </c>
      <c r="K465">
        <f t="shared" si="167"/>
        <v>7.7217345015941907</v>
      </c>
      <c r="L465">
        <f t="shared" si="168"/>
        <v>8.3333333333333339</v>
      </c>
      <c r="P465" s="71">
        <f t="shared" si="169"/>
        <v>7.7217345015941907</v>
      </c>
      <c r="Q465" s="71">
        <f t="shared" si="170"/>
        <v>0.92660814019130278</v>
      </c>
      <c r="R465" s="71">
        <f t="shared" si="171"/>
        <v>8.3333333333333339</v>
      </c>
    </row>
    <row r="466" spans="1:19" x14ac:dyDescent="0.25">
      <c r="C466" s="68" t="s">
        <v>447</v>
      </c>
      <c r="D466">
        <v>3</v>
      </c>
      <c r="E466">
        <v>3</v>
      </c>
      <c r="F466" t="s">
        <v>266</v>
      </c>
      <c r="G466">
        <v>0.15</v>
      </c>
      <c r="H466" s="68">
        <v>0.04</v>
      </c>
      <c r="J466" s="79">
        <f t="shared" si="163"/>
        <v>4.7689553171647248E-2</v>
      </c>
      <c r="K466">
        <f t="shared" si="167"/>
        <v>4.7689553171647248</v>
      </c>
      <c r="L466">
        <f t="shared" si="168"/>
        <v>3.75</v>
      </c>
      <c r="P466" s="71">
        <f t="shared" si="169"/>
        <v>4.7689553171647248</v>
      </c>
      <c r="Q466" s="71">
        <f t="shared" si="170"/>
        <v>1.2717214179105933</v>
      </c>
      <c r="R466" s="71">
        <f t="shared" si="171"/>
        <v>3.75</v>
      </c>
    </row>
    <row r="467" spans="1:19" x14ac:dyDescent="0.25">
      <c r="C467" s="68" t="s">
        <v>447</v>
      </c>
      <c r="D467">
        <v>3</v>
      </c>
      <c r="E467">
        <v>3</v>
      </c>
      <c r="F467" t="s">
        <v>267</v>
      </c>
      <c r="G467">
        <v>0.21</v>
      </c>
      <c r="H467" s="68">
        <v>0.03</v>
      </c>
      <c r="J467" s="79">
        <f t="shared" si="163"/>
        <v>6.56022367666107E-2</v>
      </c>
      <c r="K467">
        <f t="shared" si="167"/>
        <v>6.56022367666107</v>
      </c>
      <c r="L467">
        <f t="shared" si="168"/>
        <v>7</v>
      </c>
      <c r="P467" s="71">
        <f t="shared" si="169"/>
        <v>6.56022367666107</v>
      </c>
      <c r="Q467" s="71">
        <f t="shared" si="170"/>
        <v>0.93717481095158139</v>
      </c>
      <c r="R467" s="71">
        <f t="shared" si="171"/>
        <v>7</v>
      </c>
    </row>
    <row r="470" spans="1:19" x14ac:dyDescent="0.25">
      <c r="A470" s="73" t="s">
        <v>454</v>
      </c>
      <c r="C470" s="68"/>
    </row>
    <row r="471" spans="1:19" x14ac:dyDescent="0.25">
      <c r="C471" s="68"/>
      <c r="D471" t="s">
        <v>203</v>
      </c>
      <c r="E471" t="s">
        <v>459</v>
      </c>
      <c r="F471" t="s">
        <v>460</v>
      </c>
      <c r="G471" t="s">
        <v>265</v>
      </c>
      <c r="H471" t="s">
        <v>142</v>
      </c>
      <c r="I471" t="s">
        <v>216</v>
      </c>
      <c r="K471" t="s">
        <v>148</v>
      </c>
      <c r="L471" t="s">
        <v>150</v>
      </c>
      <c r="M471" t="s">
        <v>147</v>
      </c>
      <c r="Q471" t="s">
        <v>148</v>
      </c>
      <c r="R471" t="s">
        <v>147</v>
      </c>
      <c r="S471" t="s">
        <v>216</v>
      </c>
    </row>
    <row r="472" spans="1:19" x14ac:dyDescent="0.25">
      <c r="C472" s="68" t="s">
        <v>456</v>
      </c>
      <c r="D472">
        <v>7</v>
      </c>
      <c r="E472">
        <v>7</v>
      </c>
      <c r="F472" t="s">
        <v>461</v>
      </c>
      <c r="G472" t="s">
        <v>266</v>
      </c>
      <c r="H472" s="68">
        <v>0.35</v>
      </c>
      <c r="I472" s="68">
        <v>2.67</v>
      </c>
      <c r="J472" s="68"/>
      <c r="K472" s="79">
        <f>(1+H472)^(1/D472)-1</f>
        <v>4.3804367694820989E-2</v>
      </c>
      <c r="L472">
        <f t="shared" ref="L472:L489" si="172">K472*100</f>
        <v>4.3804367694820989</v>
      </c>
      <c r="M472">
        <f>H472/I472</f>
        <v>0.13108614232209737</v>
      </c>
      <c r="Q472" s="71">
        <f>L472</f>
        <v>4.3804367694820989</v>
      </c>
      <c r="R472" s="71">
        <f>Q472/S472</f>
        <v>1.6406130222779398</v>
      </c>
      <c r="S472" s="71">
        <f>I472</f>
        <v>2.67</v>
      </c>
    </row>
    <row r="473" spans="1:19" x14ac:dyDescent="0.25">
      <c r="C473" s="68" t="s">
        <v>457</v>
      </c>
      <c r="D473">
        <v>4</v>
      </c>
      <c r="E473">
        <v>11</v>
      </c>
      <c r="F473" t="s">
        <v>461</v>
      </c>
      <c r="G473" t="s">
        <v>266</v>
      </c>
      <c r="H473">
        <v>0.69</v>
      </c>
      <c r="I473" s="68">
        <v>5.8</v>
      </c>
      <c r="K473" s="79">
        <f>(1+H473-H472)^(1/D473)-1</f>
        <v>7.59106330355801E-2</v>
      </c>
      <c r="L473">
        <f t="shared" si="172"/>
        <v>7.59106330355801</v>
      </c>
      <c r="M473">
        <f t="shared" ref="M473:M489" si="173">H473/I473</f>
        <v>0.1189655172413793</v>
      </c>
      <c r="Q473" s="71">
        <f t="shared" ref="Q473:Q489" si="174">L473</f>
        <v>7.59106330355801</v>
      </c>
      <c r="R473" s="71">
        <f t="shared" ref="R473:R489" si="175">Q473/S473</f>
        <v>1.3088040178548292</v>
      </c>
      <c r="S473" s="71">
        <f t="shared" ref="S473:S489" si="176">I473</f>
        <v>5.8</v>
      </c>
    </row>
    <row r="474" spans="1:19" x14ac:dyDescent="0.25">
      <c r="C474" s="68" t="s">
        <v>458</v>
      </c>
      <c r="D474">
        <v>3</v>
      </c>
      <c r="E474">
        <v>14</v>
      </c>
      <c r="F474" t="s">
        <v>461</v>
      </c>
      <c r="G474" t="s">
        <v>266</v>
      </c>
      <c r="H474">
        <v>1.39</v>
      </c>
      <c r="I474" s="68">
        <v>10.3</v>
      </c>
      <c r="K474" s="79">
        <f>(1+H474-H473)^(1/D474)-1</f>
        <v>0.19348319192733698</v>
      </c>
      <c r="L474">
        <f t="shared" si="172"/>
        <v>19.348319192733697</v>
      </c>
      <c r="M474">
        <f t="shared" si="173"/>
        <v>0.13495145631067959</v>
      </c>
      <c r="Q474" s="71">
        <f t="shared" si="174"/>
        <v>19.348319192733697</v>
      </c>
      <c r="R474" s="71">
        <f t="shared" si="175"/>
        <v>1.8784775915275433</v>
      </c>
      <c r="S474" s="71">
        <f t="shared" si="176"/>
        <v>10.3</v>
      </c>
    </row>
    <row r="475" spans="1:19" x14ac:dyDescent="0.25">
      <c r="C475" s="68" t="s">
        <v>456</v>
      </c>
      <c r="D475">
        <v>7</v>
      </c>
      <c r="E475">
        <v>7</v>
      </c>
      <c r="F475" t="s">
        <v>462</v>
      </c>
      <c r="G475" t="s">
        <v>266</v>
      </c>
      <c r="H475">
        <v>0.37</v>
      </c>
      <c r="I475" s="68">
        <v>4.28</v>
      </c>
      <c r="K475" s="79">
        <f>(1+H475)^(1/D475)-1</f>
        <v>4.5999578662455853E-2</v>
      </c>
      <c r="L475">
        <f t="shared" si="172"/>
        <v>4.5999578662455853</v>
      </c>
      <c r="M475">
        <f t="shared" si="173"/>
        <v>8.6448598130841117E-2</v>
      </c>
      <c r="Q475" s="71">
        <f t="shared" si="174"/>
        <v>4.5999578662455853</v>
      </c>
      <c r="R475" s="71">
        <f t="shared" si="175"/>
        <v>1.0747565108050432</v>
      </c>
      <c r="S475" s="71">
        <f t="shared" si="176"/>
        <v>4.28</v>
      </c>
    </row>
    <row r="476" spans="1:19" x14ac:dyDescent="0.25">
      <c r="C476" s="68" t="s">
        <v>457</v>
      </c>
      <c r="D476">
        <v>4</v>
      </c>
      <c r="E476">
        <v>11</v>
      </c>
      <c r="F476" t="s">
        <v>462</v>
      </c>
      <c r="G476" t="s">
        <v>266</v>
      </c>
      <c r="H476">
        <v>0.75</v>
      </c>
      <c r="I476" s="68">
        <v>8.25</v>
      </c>
      <c r="K476" s="79">
        <f>(1+H476-H475)^(1/D476)-1</f>
        <v>8.3851471580434378E-2</v>
      </c>
      <c r="L476">
        <f t="shared" si="172"/>
        <v>8.3851471580434378</v>
      </c>
      <c r="M476">
        <f t="shared" si="173"/>
        <v>9.0909090909090912E-2</v>
      </c>
      <c r="Q476" s="71">
        <f t="shared" si="174"/>
        <v>8.3851471580434378</v>
      </c>
      <c r="R476" s="71">
        <f t="shared" si="175"/>
        <v>1.016381473702235</v>
      </c>
      <c r="S476" s="71">
        <f t="shared" si="176"/>
        <v>8.25</v>
      </c>
    </row>
    <row r="477" spans="1:19" x14ac:dyDescent="0.25">
      <c r="C477" s="68" t="s">
        <v>458</v>
      </c>
      <c r="D477">
        <v>3</v>
      </c>
      <c r="E477">
        <v>14</v>
      </c>
      <c r="F477" t="s">
        <v>462</v>
      </c>
      <c r="G477" t="s">
        <v>266</v>
      </c>
      <c r="H477">
        <v>1.72</v>
      </c>
      <c r="I477" s="68">
        <v>5.86</v>
      </c>
      <c r="K477" s="79">
        <f>(1+H477-H476)^(1/D477)-1</f>
        <v>0.2535896814815497</v>
      </c>
      <c r="L477">
        <f t="shared" si="172"/>
        <v>25.358968148154972</v>
      </c>
      <c r="M477">
        <f t="shared" si="173"/>
        <v>0.29351535836177473</v>
      </c>
      <c r="Q477" s="71">
        <f t="shared" si="174"/>
        <v>25.358968148154972</v>
      </c>
      <c r="R477" s="71">
        <f t="shared" si="175"/>
        <v>4.3274689672619404</v>
      </c>
      <c r="S477" s="71">
        <f t="shared" si="176"/>
        <v>5.86</v>
      </c>
    </row>
    <row r="478" spans="1:19" x14ac:dyDescent="0.25">
      <c r="C478" s="68" t="s">
        <v>456</v>
      </c>
      <c r="D478">
        <v>7</v>
      </c>
      <c r="E478">
        <v>7</v>
      </c>
      <c r="F478" t="s">
        <v>463</v>
      </c>
      <c r="G478" t="s">
        <v>266</v>
      </c>
      <c r="H478">
        <v>0.42</v>
      </c>
      <c r="I478" s="68">
        <v>2.2999999999999998</v>
      </c>
      <c r="K478" s="79">
        <f>(1+H478)^(1/D478)-1</f>
        <v>5.1369751024905153E-2</v>
      </c>
      <c r="L478">
        <f t="shared" si="172"/>
        <v>5.1369751024905153</v>
      </c>
      <c r="M478">
        <f t="shared" si="173"/>
        <v>0.18260869565217391</v>
      </c>
      <c r="Q478" s="71">
        <f t="shared" si="174"/>
        <v>5.1369751024905153</v>
      </c>
      <c r="R478" s="71">
        <f t="shared" si="175"/>
        <v>2.2334674358654416</v>
      </c>
      <c r="S478" s="71">
        <f t="shared" si="176"/>
        <v>2.2999999999999998</v>
      </c>
    </row>
    <row r="479" spans="1:19" x14ac:dyDescent="0.25">
      <c r="C479" s="68" t="s">
        <v>457</v>
      </c>
      <c r="D479">
        <v>4</v>
      </c>
      <c r="E479">
        <v>11</v>
      </c>
      <c r="F479" t="s">
        <v>463</v>
      </c>
      <c r="G479" t="s">
        <v>266</v>
      </c>
      <c r="H479">
        <v>0.6</v>
      </c>
      <c r="I479" s="68">
        <v>3.1</v>
      </c>
      <c r="K479" s="79">
        <f>(1+H479-H478)^(1/D479)-1</f>
        <v>4.2246635456321124E-2</v>
      </c>
      <c r="L479">
        <f t="shared" si="172"/>
        <v>4.2246635456321124</v>
      </c>
      <c r="M479">
        <f t="shared" si="173"/>
        <v>0.19354838709677419</v>
      </c>
      <c r="Q479" s="71">
        <f t="shared" si="174"/>
        <v>4.2246635456321124</v>
      </c>
      <c r="R479" s="71">
        <f t="shared" si="175"/>
        <v>1.362794692139391</v>
      </c>
      <c r="S479" s="71">
        <f t="shared" si="176"/>
        <v>3.1</v>
      </c>
    </row>
    <row r="480" spans="1:19" x14ac:dyDescent="0.25">
      <c r="C480" s="68" t="s">
        <v>458</v>
      </c>
      <c r="D480">
        <v>3</v>
      </c>
      <c r="E480">
        <v>14</v>
      </c>
      <c r="F480" t="s">
        <v>463</v>
      </c>
      <c r="G480" t="s">
        <v>266</v>
      </c>
      <c r="H480">
        <v>2.27</v>
      </c>
      <c r="I480" s="68">
        <v>4.1900000000000004</v>
      </c>
      <c r="K480" s="79">
        <f>(1+H480-H479)^(1/D480)-1</f>
        <v>0.38730010917983426</v>
      </c>
      <c r="L480">
        <f t="shared" si="172"/>
        <v>38.730010917983428</v>
      </c>
      <c r="M480">
        <f t="shared" si="173"/>
        <v>0.54176610978520279</v>
      </c>
      <c r="Q480" s="71">
        <f t="shared" si="174"/>
        <v>38.730010917983428</v>
      </c>
      <c r="R480" s="71">
        <f t="shared" si="175"/>
        <v>9.2434393599005791</v>
      </c>
      <c r="S480" s="71">
        <f t="shared" si="176"/>
        <v>4.1900000000000004</v>
      </c>
    </row>
    <row r="481" spans="1:19" x14ac:dyDescent="0.25">
      <c r="C481" s="68" t="s">
        <v>456</v>
      </c>
      <c r="D481">
        <v>7</v>
      </c>
      <c r="E481">
        <v>7</v>
      </c>
      <c r="F481" t="s">
        <v>461</v>
      </c>
      <c r="G481" t="s">
        <v>267</v>
      </c>
      <c r="H481">
        <v>0.61</v>
      </c>
      <c r="I481">
        <v>1.96</v>
      </c>
      <c r="K481" s="79">
        <f>(1+H481)^(1/D481)-1</f>
        <v>7.0401117231130961E-2</v>
      </c>
      <c r="L481">
        <f t="shared" si="172"/>
        <v>7.0401117231130961</v>
      </c>
      <c r="M481">
        <f t="shared" si="173"/>
        <v>0.31122448979591838</v>
      </c>
      <c r="Q481" s="71">
        <f t="shared" si="174"/>
        <v>7.0401117231130961</v>
      </c>
      <c r="R481" s="71">
        <f t="shared" si="175"/>
        <v>3.5918937362821919</v>
      </c>
      <c r="S481" s="71">
        <f t="shared" si="176"/>
        <v>1.96</v>
      </c>
    </row>
    <row r="482" spans="1:19" x14ac:dyDescent="0.25">
      <c r="C482" s="68" t="s">
        <v>457</v>
      </c>
      <c r="D482">
        <v>4</v>
      </c>
      <c r="E482">
        <v>11</v>
      </c>
      <c r="F482" t="s">
        <v>461</v>
      </c>
      <c r="G482" t="s">
        <v>267</v>
      </c>
      <c r="H482">
        <v>1.02</v>
      </c>
      <c r="I482">
        <v>3.73</v>
      </c>
      <c r="K482" s="79">
        <f>(1+H482-H481)^(1/D482)-1</f>
        <v>8.9694548350037318E-2</v>
      </c>
      <c r="L482">
        <f t="shared" si="172"/>
        <v>8.9694548350037309</v>
      </c>
      <c r="M482">
        <f t="shared" si="173"/>
        <v>0.27345844504021449</v>
      </c>
      <c r="Q482" s="71">
        <f t="shared" si="174"/>
        <v>8.9694548350037309</v>
      </c>
      <c r="R482" s="71">
        <f t="shared" si="175"/>
        <v>2.4046795804299546</v>
      </c>
      <c r="S482" s="71">
        <f t="shared" si="176"/>
        <v>3.73</v>
      </c>
    </row>
    <row r="483" spans="1:19" x14ac:dyDescent="0.25">
      <c r="C483" s="68" t="s">
        <v>458</v>
      </c>
      <c r="D483">
        <v>3</v>
      </c>
      <c r="E483">
        <v>14</v>
      </c>
      <c r="F483" t="s">
        <v>461</v>
      </c>
      <c r="G483" t="s">
        <v>267</v>
      </c>
      <c r="H483">
        <v>1.85</v>
      </c>
      <c r="I483">
        <v>6.21</v>
      </c>
      <c r="K483" s="79">
        <f>(1+H483-H482)^(1/D483)-1</f>
        <v>0.2231612006930872</v>
      </c>
      <c r="L483">
        <f t="shared" si="172"/>
        <v>22.31612006930872</v>
      </c>
      <c r="M483">
        <f t="shared" si="173"/>
        <v>0.29790660225442833</v>
      </c>
      <c r="Q483" s="71">
        <f t="shared" si="174"/>
        <v>22.31612006930872</v>
      </c>
      <c r="R483" s="71">
        <f t="shared" si="175"/>
        <v>3.5935781109997937</v>
      </c>
      <c r="S483" s="71">
        <f t="shared" si="176"/>
        <v>6.21</v>
      </c>
    </row>
    <row r="484" spans="1:19" x14ac:dyDescent="0.25">
      <c r="C484" s="68" t="s">
        <v>456</v>
      </c>
      <c r="D484">
        <v>7</v>
      </c>
      <c r="E484">
        <v>7</v>
      </c>
      <c r="F484" t="s">
        <v>462</v>
      </c>
      <c r="G484" t="s">
        <v>267</v>
      </c>
      <c r="H484">
        <v>0.36</v>
      </c>
      <c r="I484">
        <v>2.66</v>
      </c>
      <c r="K484" s="79">
        <f>(1+H484)^(1/D484)-1</f>
        <v>4.4905432052525285E-2</v>
      </c>
      <c r="L484">
        <f t="shared" si="172"/>
        <v>4.4905432052525285</v>
      </c>
      <c r="M484">
        <f t="shared" si="173"/>
        <v>0.13533834586466165</v>
      </c>
      <c r="Q484" s="71">
        <f t="shared" si="174"/>
        <v>4.4905432052525285</v>
      </c>
      <c r="R484" s="71">
        <f t="shared" si="175"/>
        <v>1.6881741373129806</v>
      </c>
      <c r="S484" s="71">
        <f t="shared" si="176"/>
        <v>2.66</v>
      </c>
    </row>
    <row r="485" spans="1:19" x14ac:dyDescent="0.25">
      <c r="C485" s="68" t="s">
        <v>457</v>
      </c>
      <c r="D485">
        <v>4</v>
      </c>
      <c r="E485">
        <v>11</v>
      </c>
      <c r="F485" t="s">
        <v>462</v>
      </c>
      <c r="G485" t="s">
        <v>267</v>
      </c>
      <c r="H485">
        <v>0.84</v>
      </c>
      <c r="I485">
        <v>6.23</v>
      </c>
      <c r="K485" s="79">
        <f>(1+H485-H484)^(1/D485)-1</f>
        <v>0.10297439048222867</v>
      </c>
      <c r="L485">
        <f t="shared" si="172"/>
        <v>10.297439048222866</v>
      </c>
      <c r="M485">
        <f t="shared" si="173"/>
        <v>0.1348314606741573</v>
      </c>
      <c r="Q485" s="71">
        <f t="shared" si="174"/>
        <v>10.297439048222866</v>
      </c>
      <c r="R485" s="71">
        <f t="shared" si="175"/>
        <v>1.6528794619940395</v>
      </c>
      <c r="S485" s="71">
        <f t="shared" si="176"/>
        <v>6.23</v>
      </c>
    </row>
    <row r="486" spans="1:19" x14ac:dyDescent="0.25">
      <c r="C486" s="68" t="s">
        <v>458</v>
      </c>
      <c r="D486">
        <v>3</v>
      </c>
      <c r="E486">
        <v>14</v>
      </c>
      <c r="F486" t="s">
        <v>462</v>
      </c>
      <c r="G486" t="s">
        <v>267</v>
      </c>
      <c r="H486">
        <v>2.29</v>
      </c>
      <c r="I486">
        <v>6.01</v>
      </c>
      <c r="K486" s="79">
        <f>(1+H486-H485)^(1/D486)-1</f>
        <v>0.34809974988792525</v>
      </c>
      <c r="L486">
        <f t="shared" si="172"/>
        <v>34.809974988792526</v>
      </c>
      <c r="M486">
        <f t="shared" si="173"/>
        <v>0.38103161397670549</v>
      </c>
      <c r="Q486" s="71">
        <f>L486</f>
        <v>34.809974988792526</v>
      </c>
      <c r="R486" s="71">
        <f t="shared" si="175"/>
        <v>5.7920091495495054</v>
      </c>
      <c r="S486" s="71">
        <f t="shared" si="176"/>
        <v>6.01</v>
      </c>
    </row>
    <row r="487" spans="1:19" x14ac:dyDescent="0.25">
      <c r="C487" s="68" t="s">
        <v>456</v>
      </c>
      <c r="D487">
        <v>7</v>
      </c>
      <c r="E487">
        <v>7</v>
      </c>
      <c r="F487" t="s">
        <v>463</v>
      </c>
      <c r="G487" t="s">
        <v>267</v>
      </c>
      <c r="H487">
        <v>0.68</v>
      </c>
      <c r="I487">
        <v>4.5</v>
      </c>
      <c r="K487" s="79">
        <f>(1+H487)^(1/D487)-1</f>
        <v>7.6928921298799136E-2</v>
      </c>
      <c r="L487">
        <f t="shared" si="172"/>
        <v>7.6928921298799136</v>
      </c>
      <c r="M487">
        <f t="shared" si="173"/>
        <v>0.15111111111111111</v>
      </c>
      <c r="Q487" s="71">
        <f t="shared" si="174"/>
        <v>7.6928921298799136</v>
      </c>
      <c r="R487" s="71">
        <f t="shared" si="175"/>
        <v>1.7095315844177585</v>
      </c>
      <c r="S487" s="71">
        <f t="shared" si="176"/>
        <v>4.5</v>
      </c>
    </row>
    <row r="488" spans="1:19" x14ac:dyDescent="0.25">
      <c r="C488" s="68" t="s">
        <v>457</v>
      </c>
      <c r="D488">
        <v>4</v>
      </c>
      <c r="E488">
        <v>11</v>
      </c>
      <c r="F488" t="s">
        <v>463</v>
      </c>
      <c r="G488" t="s">
        <v>267</v>
      </c>
      <c r="H488">
        <v>0.83</v>
      </c>
      <c r="I488">
        <v>4.54</v>
      </c>
      <c r="K488" s="79">
        <f>(1+H488-H487)^(1/D488)-1</f>
        <v>3.5558076341622114E-2</v>
      </c>
      <c r="L488">
        <f t="shared" si="172"/>
        <v>3.5558076341622114</v>
      </c>
      <c r="M488">
        <f t="shared" si="173"/>
        <v>0.18281938325991187</v>
      </c>
      <c r="Q488" s="71">
        <f t="shared" si="174"/>
        <v>3.5558076341622114</v>
      </c>
      <c r="R488" s="71">
        <f t="shared" si="175"/>
        <v>0.78321754056436377</v>
      </c>
      <c r="S488" s="71">
        <f t="shared" si="176"/>
        <v>4.54</v>
      </c>
    </row>
    <row r="489" spans="1:19" x14ac:dyDescent="0.25">
      <c r="C489" s="68" t="s">
        <v>458</v>
      </c>
      <c r="D489">
        <v>3</v>
      </c>
      <c r="E489">
        <v>14</v>
      </c>
      <c r="F489" t="s">
        <v>463</v>
      </c>
      <c r="G489" t="s">
        <v>267</v>
      </c>
      <c r="H489">
        <v>2.06</v>
      </c>
      <c r="I489">
        <v>6.37</v>
      </c>
      <c r="K489" s="79">
        <f>(1+H489-H488)^(1/D489)-1</f>
        <v>0.30647655617245873</v>
      </c>
      <c r="L489">
        <f t="shared" si="172"/>
        <v>30.647655617245874</v>
      </c>
      <c r="M489">
        <f t="shared" si="173"/>
        <v>0.32339089481946626</v>
      </c>
      <c r="Q489" s="71">
        <f t="shared" si="174"/>
        <v>30.647655617245874</v>
      </c>
      <c r="R489" s="71">
        <f t="shared" si="175"/>
        <v>4.8112489195048465</v>
      </c>
      <c r="S489" s="71">
        <f t="shared" si="176"/>
        <v>6.37</v>
      </c>
    </row>
    <row r="492" spans="1:19" x14ac:dyDescent="0.25">
      <c r="A492" s="73" t="s">
        <v>464</v>
      </c>
      <c r="C492" t="s">
        <v>466</v>
      </c>
      <c r="D492" t="s">
        <v>467</v>
      </c>
      <c r="E492" t="s">
        <v>468</v>
      </c>
      <c r="F492" t="s">
        <v>469</v>
      </c>
      <c r="G492" t="s">
        <v>216</v>
      </c>
      <c r="H492" t="s">
        <v>142</v>
      </c>
      <c r="I492" t="s">
        <v>147</v>
      </c>
      <c r="K492" t="s">
        <v>148</v>
      </c>
      <c r="L492" t="s">
        <v>147</v>
      </c>
      <c r="M492" t="s">
        <v>216</v>
      </c>
    </row>
    <row r="493" spans="1:19" x14ac:dyDescent="0.25">
      <c r="C493">
        <v>6.4000000000000001E-2</v>
      </c>
      <c r="D493">
        <v>3.0000000000000001E-3</v>
      </c>
      <c r="E493">
        <v>8.7999999999999995E-2</v>
      </c>
      <c r="F493">
        <v>2.4E-2</v>
      </c>
      <c r="G493">
        <f t="shared" ref="G493:G498" si="177">AVERAGE(C493/D493,E493/F493)</f>
        <v>12.5</v>
      </c>
      <c r="H493">
        <v>7.9000000000000001E-2</v>
      </c>
      <c r="I493">
        <f>H493/G493</f>
        <v>6.3200000000000001E-3</v>
      </c>
      <c r="K493" s="71">
        <f>H493*100</f>
        <v>7.9</v>
      </c>
      <c r="L493" s="71">
        <f>K493/M493</f>
        <v>0.63200000000000001</v>
      </c>
      <c r="M493" s="71">
        <f>G493</f>
        <v>12.5</v>
      </c>
    </row>
    <row r="494" spans="1:19" x14ac:dyDescent="0.25">
      <c r="C494">
        <v>6.0999999999999999E-2</v>
      </c>
      <c r="D494">
        <v>3.0000000000000001E-3</v>
      </c>
      <c r="E494">
        <v>5.8000000000000003E-2</v>
      </c>
      <c r="F494">
        <v>2.9000000000000001E-2</v>
      </c>
      <c r="G494">
        <f t="shared" si="177"/>
        <v>11.166666666666666</v>
      </c>
      <c r="H494">
        <v>7.4999999999999997E-2</v>
      </c>
      <c r="I494">
        <f t="shared" ref="I494:I498" si="178">H494/G494</f>
        <v>6.7164179104477612E-3</v>
      </c>
      <c r="K494" s="71">
        <f t="shared" ref="K494:K498" si="179">H494*100</f>
        <v>7.5</v>
      </c>
      <c r="L494" s="71">
        <f t="shared" ref="L494:L498" si="180">K494/M494</f>
        <v>0.67164179104477617</v>
      </c>
      <c r="M494" s="71">
        <f t="shared" ref="M494:M498" si="181">G494</f>
        <v>11.166666666666666</v>
      </c>
    </row>
    <row r="495" spans="1:19" x14ac:dyDescent="0.25">
      <c r="C495">
        <v>6.6000000000000003E-2</v>
      </c>
      <c r="D495">
        <v>2E-3</v>
      </c>
      <c r="E495">
        <v>8.8999999999999996E-2</v>
      </c>
      <c r="F495">
        <v>1.9E-2</v>
      </c>
      <c r="G495">
        <f t="shared" si="177"/>
        <v>18.842105263157894</v>
      </c>
      <c r="H495">
        <v>7.5999999999999998E-2</v>
      </c>
      <c r="I495">
        <f t="shared" si="178"/>
        <v>4.0335195530726261E-3</v>
      </c>
      <c r="K495" s="71">
        <f t="shared" si="179"/>
        <v>7.6</v>
      </c>
      <c r="L495" s="71">
        <f t="shared" si="180"/>
        <v>0.40335195530726259</v>
      </c>
      <c r="M495" s="71">
        <f t="shared" si="181"/>
        <v>18.842105263157894</v>
      </c>
    </row>
    <row r="496" spans="1:19" x14ac:dyDescent="0.25">
      <c r="C496">
        <v>0.06</v>
      </c>
      <c r="D496">
        <v>4.0000000000000001E-3</v>
      </c>
      <c r="E496">
        <v>0.06</v>
      </c>
      <c r="F496">
        <v>5.0000000000000001E-3</v>
      </c>
      <c r="G496">
        <f t="shared" si="177"/>
        <v>13.5</v>
      </c>
      <c r="H496">
        <v>7.4999999999999997E-2</v>
      </c>
      <c r="I496">
        <f t="shared" si="178"/>
        <v>5.5555555555555558E-3</v>
      </c>
      <c r="K496" s="71">
        <f t="shared" si="179"/>
        <v>7.5</v>
      </c>
      <c r="L496" s="71">
        <f t="shared" si="180"/>
        <v>0.55555555555555558</v>
      </c>
      <c r="M496" s="71">
        <f t="shared" si="181"/>
        <v>13.5</v>
      </c>
    </row>
    <row r="497" spans="1:16" x14ac:dyDescent="0.25">
      <c r="C497">
        <v>6.7000000000000004E-2</v>
      </c>
      <c r="D497">
        <v>7.0000000000000001E-3</v>
      </c>
      <c r="E497">
        <v>6.7000000000000004E-2</v>
      </c>
      <c r="F497">
        <v>7.0000000000000001E-3</v>
      </c>
      <c r="G497">
        <f t="shared" si="177"/>
        <v>9.5714285714285712</v>
      </c>
      <c r="H497">
        <v>7.1999999999999995E-2</v>
      </c>
      <c r="I497">
        <f t="shared" si="178"/>
        <v>7.5223880597014925E-3</v>
      </c>
      <c r="K497" s="71">
        <f t="shared" si="179"/>
        <v>7.1999999999999993</v>
      </c>
      <c r="L497" s="71">
        <f t="shared" si="180"/>
        <v>0.75223880597014925</v>
      </c>
      <c r="M497" s="71">
        <f t="shared" si="181"/>
        <v>9.5714285714285712</v>
      </c>
    </row>
    <row r="498" spans="1:16" x14ac:dyDescent="0.25">
      <c r="C498">
        <v>6.2E-2</v>
      </c>
      <c r="D498">
        <v>7.0000000000000001E-3</v>
      </c>
      <c r="E498">
        <v>6.2E-2</v>
      </c>
      <c r="F498">
        <v>7.0000000000000001E-3</v>
      </c>
      <c r="G498">
        <f t="shared" si="177"/>
        <v>8.8571428571428577</v>
      </c>
      <c r="H498">
        <v>6.7000000000000004E-2</v>
      </c>
      <c r="I498">
        <f t="shared" si="178"/>
        <v>7.5645161290322583E-3</v>
      </c>
      <c r="K498" s="71">
        <f t="shared" si="179"/>
        <v>6.7</v>
      </c>
      <c r="L498" s="71">
        <f t="shared" si="180"/>
        <v>0.75645161290322582</v>
      </c>
      <c r="M498" s="71">
        <f t="shared" si="181"/>
        <v>8.8571428571428577</v>
      </c>
    </row>
    <row r="502" spans="1:16" x14ac:dyDescent="0.25">
      <c r="A502" s="73" t="s">
        <v>483</v>
      </c>
    </row>
    <row r="504" spans="1:16" x14ac:dyDescent="0.25">
      <c r="C504" t="s">
        <v>203</v>
      </c>
      <c r="D504" t="s">
        <v>347</v>
      </c>
      <c r="E504" t="s">
        <v>142</v>
      </c>
      <c r="F504" t="s">
        <v>147</v>
      </c>
      <c r="H504" t="s">
        <v>148</v>
      </c>
      <c r="I504" t="s">
        <v>150</v>
      </c>
      <c r="J504" t="s">
        <v>216</v>
      </c>
      <c r="N504" t="s">
        <v>148</v>
      </c>
      <c r="O504" t="s">
        <v>147</v>
      </c>
      <c r="P504" t="s">
        <v>149</v>
      </c>
    </row>
    <row r="505" spans="1:16" x14ac:dyDescent="0.25">
      <c r="B505" s="79" t="s">
        <v>485</v>
      </c>
      <c r="C505">
        <v>12</v>
      </c>
      <c r="D505" s="68" t="s">
        <v>181</v>
      </c>
      <c r="E505" s="68">
        <v>0.20699999999999999</v>
      </c>
      <c r="F505" s="68">
        <v>1.7999999999999999E-2</v>
      </c>
      <c r="G505" s="68"/>
      <c r="H505" s="79">
        <f t="shared" ref="H505:H519" si="182">(1+E505)^(1/C505)-1</f>
        <v>1.5801709042215117E-2</v>
      </c>
      <c r="I505">
        <f t="shared" ref="I505:I507" si="183">H505*100</f>
        <v>1.5801709042215117</v>
      </c>
      <c r="J505">
        <f>E505/F505</f>
        <v>11.5</v>
      </c>
      <c r="N505" s="71">
        <f>I505</f>
        <v>1.5801709042215117</v>
      </c>
      <c r="O505" s="71">
        <f t="shared" ref="O505:O507" si="184">N505/P505</f>
        <v>0.1374061655844793</v>
      </c>
      <c r="P505" s="71">
        <f t="shared" ref="P505:P507" si="185">J505</f>
        <v>11.5</v>
      </c>
    </row>
    <row r="506" spans="1:16" x14ac:dyDescent="0.25">
      <c r="B506" s="79" t="s">
        <v>484</v>
      </c>
      <c r="C506">
        <v>14</v>
      </c>
      <c r="D506" s="68" t="s">
        <v>181</v>
      </c>
      <c r="E506">
        <v>9.4E-2</v>
      </c>
      <c r="F506">
        <v>1.6E-2</v>
      </c>
      <c r="H506" s="79">
        <f t="shared" si="182"/>
        <v>6.4378274412375536E-3</v>
      </c>
      <c r="I506">
        <f t="shared" si="183"/>
        <v>0.64378274412375536</v>
      </c>
      <c r="J506">
        <f>E506/F506</f>
        <v>5.875</v>
      </c>
      <c r="N506" s="71">
        <f>I506</f>
        <v>0.64378274412375536</v>
      </c>
      <c r="O506" s="71">
        <f t="shared" si="184"/>
        <v>0.10958004155297964</v>
      </c>
      <c r="P506" s="71">
        <f t="shared" si="185"/>
        <v>5.875</v>
      </c>
    </row>
    <row r="507" spans="1:16" x14ac:dyDescent="0.25">
      <c r="B507" s="79" t="s">
        <v>39</v>
      </c>
      <c r="C507">
        <v>16</v>
      </c>
      <c r="D507" s="68" t="s">
        <v>181</v>
      </c>
      <c r="E507">
        <v>0.29799999999999999</v>
      </c>
      <c r="F507">
        <v>1.6E-2</v>
      </c>
      <c r="H507" s="79">
        <f t="shared" si="182"/>
        <v>1.6435133671292901E-2</v>
      </c>
      <c r="I507">
        <f t="shared" si="183"/>
        <v>1.6435133671292901</v>
      </c>
      <c r="J507">
        <f t="shared" ref="J507:J509" si="186">E507/F507</f>
        <v>18.625</v>
      </c>
      <c r="N507" s="71">
        <f t="shared" ref="N507:N509" si="187">I507</f>
        <v>1.6435133671292901</v>
      </c>
      <c r="O507" s="71">
        <f t="shared" si="184"/>
        <v>8.8242328436471951E-2</v>
      </c>
      <c r="P507" s="71">
        <f t="shared" si="185"/>
        <v>18.625</v>
      </c>
    </row>
    <row r="508" spans="1:16" x14ac:dyDescent="0.25">
      <c r="B508" s="79" t="s">
        <v>485</v>
      </c>
      <c r="C508">
        <v>12</v>
      </c>
      <c r="D508" s="68" t="s">
        <v>486</v>
      </c>
      <c r="E508">
        <v>0.16600000000000001</v>
      </c>
      <c r="F508">
        <v>1.7999999999999999E-2</v>
      </c>
      <c r="H508" s="79">
        <f t="shared" si="182"/>
        <v>1.2880505525999508E-2</v>
      </c>
      <c r="I508">
        <f t="shared" ref="I508:I519" si="188">H508*100</f>
        <v>1.2880505525999508</v>
      </c>
      <c r="J508">
        <f t="shared" si="186"/>
        <v>9.2222222222222232</v>
      </c>
      <c r="N508" s="71">
        <f t="shared" si="187"/>
        <v>1.2880505525999508</v>
      </c>
      <c r="O508" s="71">
        <f t="shared" ref="O508:O519" si="189">N508/P508</f>
        <v>0.1396681322096332</v>
      </c>
      <c r="P508" s="71">
        <f t="shared" ref="P508:P519" si="190">J508</f>
        <v>9.2222222222222232</v>
      </c>
    </row>
    <row r="509" spans="1:16" x14ac:dyDescent="0.25">
      <c r="B509" s="79" t="s">
        <v>484</v>
      </c>
      <c r="C509">
        <v>14</v>
      </c>
      <c r="D509" s="68" t="s">
        <v>486</v>
      </c>
      <c r="E509">
        <v>7.6999999999999999E-2</v>
      </c>
      <c r="F509">
        <v>1.6E-2</v>
      </c>
      <c r="H509" s="79">
        <f t="shared" si="182"/>
        <v>5.3125904678845703E-3</v>
      </c>
      <c r="I509">
        <f t="shared" si="188"/>
        <v>0.53125904678845703</v>
      </c>
      <c r="J509">
        <f t="shared" si="186"/>
        <v>4.8125</v>
      </c>
      <c r="N509" s="71">
        <f t="shared" si="187"/>
        <v>0.53125904678845703</v>
      </c>
      <c r="O509" s="71">
        <f t="shared" si="189"/>
        <v>0.1103914902417573</v>
      </c>
      <c r="P509" s="71">
        <f t="shared" si="190"/>
        <v>4.8125</v>
      </c>
    </row>
    <row r="510" spans="1:16" x14ac:dyDescent="0.25">
      <c r="B510" s="79" t="s">
        <v>39</v>
      </c>
      <c r="C510">
        <v>16</v>
      </c>
      <c r="D510" s="68" t="s">
        <v>486</v>
      </c>
      <c r="E510">
        <v>0.249</v>
      </c>
      <c r="F510">
        <v>1.6E-2</v>
      </c>
      <c r="H510" s="79">
        <f t="shared" si="182"/>
        <v>1.3993456453471831E-2</v>
      </c>
      <c r="I510">
        <f t="shared" si="188"/>
        <v>1.3993456453471831</v>
      </c>
      <c r="J510">
        <f t="shared" ref="J510:J519" si="191">E510/F510</f>
        <v>15.5625</v>
      </c>
      <c r="N510" s="71">
        <f t="shared" ref="N510:N519" si="192">I510</f>
        <v>1.3993456453471831</v>
      </c>
      <c r="O510" s="71">
        <f t="shared" si="189"/>
        <v>8.9917792472108155E-2</v>
      </c>
      <c r="P510" s="71">
        <f t="shared" si="190"/>
        <v>15.5625</v>
      </c>
    </row>
    <row r="511" spans="1:16" x14ac:dyDescent="0.25">
      <c r="B511" s="79" t="s">
        <v>485</v>
      </c>
      <c r="C511">
        <v>12</v>
      </c>
      <c r="D511" s="68" t="s">
        <v>487</v>
      </c>
      <c r="E511">
        <v>0.315</v>
      </c>
      <c r="F511">
        <v>5.2999999999999999E-2</v>
      </c>
      <c r="H511" s="79">
        <f t="shared" si="182"/>
        <v>2.3082083868108949E-2</v>
      </c>
      <c r="I511">
        <f t="shared" si="188"/>
        <v>2.3082083868108949</v>
      </c>
      <c r="J511">
        <f t="shared" si="191"/>
        <v>5.9433962264150946</v>
      </c>
      <c r="N511" s="71">
        <f t="shared" si="192"/>
        <v>2.3082083868108949</v>
      </c>
      <c r="O511" s="71">
        <f t="shared" si="189"/>
        <v>0.38836522063802359</v>
      </c>
      <c r="P511" s="71">
        <f t="shared" si="190"/>
        <v>5.9433962264150946</v>
      </c>
    </row>
    <row r="512" spans="1:16" x14ac:dyDescent="0.25">
      <c r="B512" s="79" t="s">
        <v>484</v>
      </c>
      <c r="C512">
        <v>14</v>
      </c>
      <c r="D512" s="68" t="s">
        <v>487</v>
      </c>
      <c r="E512">
        <v>0.17</v>
      </c>
      <c r="F512">
        <v>3.5000000000000003E-2</v>
      </c>
      <c r="H512" s="79">
        <f t="shared" si="182"/>
        <v>1.1277672320530785E-2</v>
      </c>
      <c r="I512">
        <f t="shared" si="188"/>
        <v>1.1277672320530785</v>
      </c>
      <c r="J512">
        <f t="shared" si="191"/>
        <v>4.8571428571428568</v>
      </c>
      <c r="N512" s="71">
        <f t="shared" si="192"/>
        <v>1.1277672320530785</v>
      </c>
      <c r="O512" s="71">
        <f t="shared" si="189"/>
        <v>0.2321873713050456</v>
      </c>
      <c r="P512" s="71">
        <f t="shared" si="190"/>
        <v>4.8571428571428568</v>
      </c>
    </row>
    <row r="513" spans="1:16" x14ac:dyDescent="0.25">
      <c r="B513" s="79" t="s">
        <v>39</v>
      </c>
      <c r="C513">
        <v>16</v>
      </c>
      <c r="D513" s="68" t="s">
        <v>487</v>
      </c>
      <c r="E513">
        <v>0.39300000000000002</v>
      </c>
      <c r="F513">
        <v>2.9000000000000001E-2</v>
      </c>
      <c r="H513" s="79">
        <f t="shared" si="182"/>
        <v>2.0932301513423734E-2</v>
      </c>
      <c r="I513">
        <f t="shared" si="188"/>
        <v>2.0932301513423734</v>
      </c>
      <c r="J513">
        <f t="shared" si="191"/>
        <v>13.551724137931034</v>
      </c>
      <c r="N513" s="71">
        <f t="shared" si="192"/>
        <v>2.0932301513423734</v>
      </c>
      <c r="O513" s="71">
        <f t="shared" si="189"/>
        <v>0.15446227579880109</v>
      </c>
      <c r="P513" s="71">
        <f t="shared" si="190"/>
        <v>13.551724137931034</v>
      </c>
    </row>
    <row r="514" spans="1:16" x14ac:dyDescent="0.25">
      <c r="B514" s="79" t="s">
        <v>485</v>
      </c>
      <c r="C514">
        <v>12</v>
      </c>
      <c r="D514" s="68" t="s">
        <v>488</v>
      </c>
      <c r="E514">
        <v>0.28899999999999998</v>
      </c>
      <c r="F514">
        <v>0.01</v>
      </c>
      <c r="H514" s="79">
        <f t="shared" si="182"/>
        <v>2.1380925633558867E-2</v>
      </c>
      <c r="I514">
        <f t="shared" si="188"/>
        <v>2.1380925633558867</v>
      </c>
      <c r="J514">
        <f t="shared" si="191"/>
        <v>28.9</v>
      </c>
      <c r="N514" s="71">
        <f t="shared" si="192"/>
        <v>2.1380925633558867</v>
      </c>
      <c r="O514" s="71">
        <f t="shared" si="189"/>
        <v>7.3982441638612007E-2</v>
      </c>
      <c r="P514" s="71">
        <f t="shared" si="190"/>
        <v>28.9</v>
      </c>
    </row>
    <row r="515" spans="1:16" x14ac:dyDescent="0.25">
      <c r="B515" s="79" t="s">
        <v>484</v>
      </c>
      <c r="C515">
        <v>14</v>
      </c>
      <c r="D515" s="68" t="s">
        <v>488</v>
      </c>
      <c r="E515">
        <v>0.16600000000000001</v>
      </c>
      <c r="F515">
        <v>6.8000000000000005E-2</v>
      </c>
      <c r="H515" s="79">
        <f t="shared" si="182"/>
        <v>1.1030325211434988E-2</v>
      </c>
      <c r="I515">
        <f t="shared" si="188"/>
        <v>1.1030325211434988</v>
      </c>
      <c r="J515">
        <f t="shared" si="191"/>
        <v>2.4411764705882351</v>
      </c>
      <c r="N515" s="71">
        <f t="shared" si="192"/>
        <v>1.1030325211434988</v>
      </c>
      <c r="O515" s="71">
        <f t="shared" si="189"/>
        <v>0.45184464721540918</v>
      </c>
      <c r="P515" s="71">
        <f t="shared" si="190"/>
        <v>2.4411764705882351</v>
      </c>
    </row>
    <row r="516" spans="1:16" x14ac:dyDescent="0.25">
      <c r="B516" s="79" t="s">
        <v>39</v>
      </c>
      <c r="C516">
        <v>16</v>
      </c>
      <c r="D516" s="68" t="s">
        <v>488</v>
      </c>
      <c r="E516">
        <v>0.373</v>
      </c>
      <c r="F516">
        <v>6.3E-2</v>
      </c>
      <c r="H516" s="79">
        <f t="shared" si="182"/>
        <v>2.0009950789031672E-2</v>
      </c>
      <c r="I516">
        <f t="shared" si="188"/>
        <v>2.0009950789031672</v>
      </c>
      <c r="J516">
        <f t="shared" si="191"/>
        <v>5.9206349206349209</v>
      </c>
      <c r="N516" s="71">
        <f t="shared" si="192"/>
        <v>2.0009950789031672</v>
      </c>
      <c r="O516" s="71">
        <f t="shared" si="189"/>
        <v>0.33796967820616497</v>
      </c>
      <c r="P516" s="71">
        <f t="shared" si="190"/>
        <v>5.9206349206349209</v>
      </c>
    </row>
    <row r="517" spans="1:16" x14ac:dyDescent="0.25">
      <c r="B517" s="79" t="s">
        <v>485</v>
      </c>
      <c r="C517">
        <v>12</v>
      </c>
      <c r="D517" s="68" t="s">
        <v>489</v>
      </c>
      <c r="E517">
        <v>0.221</v>
      </c>
      <c r="F517">
        <v>0.01</v>
      </c>
      <c r="H517" s="79">
        <f t="shared" si="182"/>
        <v>1.677838513019414E-2</v>
      </c>
      <c r="I517">
        <f t="shared" si="188"/>
        <v>1.677838513019414</v>
      </c>
      <c r="J517">
        <f t="shared" si="191"/>
        <v>22.1</v>
      </c>
      <c r="N517" s="71">
        <f t="shared" si="192"/>
        <v>1.677838513019414</v>
      </c>
      <c r="O517" s="71">
        <f t="shared" si="189"/>
        <v>7.5920294706760816E-2</v>
      </c>
      <c r="P517" s="71">
        <f t="shared" si="190"/>
        <v>22.1</v>
      </c>
    </row>
    <row r="518" spans="1:16" x14ac:dyDescent="0.25">
      <c r="B518" s="79" t="s">
        <v>484</v>
      </c>
      <c r="C518">
        <v>14</v>
      </c>
      <c r="D518" s="68" t="s">
        <v>489</v>
      </c>
      <c r="E518">
        <v>0.155</v>
      </c>
      <c r="F518">
        <v>0.13700000000000001</v>
      </c>
      <c r="H518" s="79">
        <f t="shared" si="182"/>
        <v>1.0346035631853434E-2</v>
      </c>
      <c r="I518">
        <f t="shared" si="188"/>
        <v>1.0346035631853434</v>
      </c>
      <c r="J518">
        <f t="shared" si="191"/>
        <v>1.1313868613138685</v>
      </c>
      <c r="N518" s="71">
        <f t="shared" si="192"/>
        <v>1.0346035631853434</v>
      </c>
      <c r="O518" s="71">
        <f t="shared" si="189"/>
        <v>0.91445605262188434</v>
      </c>
      <c r="P518" s="71">
        <f t="shared" si="190"/>
        <v>1.1313868613138685</v>
      </c>
    </row>
    <row r="519" spans="1:16" x14ac:dyDescent="0.25">
      <c r="B519" s="79" t="s">
        <v>39</v>
      </c>
      <c r="C519">
        <v>16</v>
      </c>
      <c r="D519" s="68" t="s">
        <v>489</v>
      </c>
      <c r="E519">
        <v>0.33100000000000002</v>
      </c>
      <c r="F519">
        <v>0.153</v>
      </c>
      <c r="H519" s="79">
        <f t="shared" si="182"/>
        <v>1.8031294396511077E-2</v>
      </c>
      <c r="I519">
        <f t="shared" si="188"/>
        <v>1.8031294396511077</v>
      </c>
      <c r="J519">
        <f t="shared" si="191"/>
        <v>2.1633986928104578</v>
      </c>
      <c r="N519" s="71">
        <f t="shared" si="192"/>
        <v>1.8031294396511077</v>
      </c>
      <c r="O519" s="71">
        <f t="shared" si="189"/>
        <v>0.83347070775413734</v>
      </c>
      <c r="P519" s="71">
        <f t="shared" si="190"/>
        <v>2.1633986928104578</v>
      </c>
    </row>
    <row r="522" spans="1:16" x14ac:dyDescent="0.25">
      <c r="A522" s="73" t="s">
        <v>491</v>
      </c>
      <c r="C522" t="s">
        <v>492</v>
      </c>
    </row>
    <row r="524" spans="1:16" x14ac:dyDescent="0.25">
      <c r="A524" t="s">
        <v>494</v>
      </c>
      <c r="B524" t="s">
        <v>203</v>
      </c>
      <c r="C524" t="s">
        <v>336</v>
      </c>
    </row>
    <row r="525" spans="1:16" x14ac:dyDescent="0.25">
      <c r="A525" t="s">
        <v>493</v>
      </c>
      <c r="B525">
        <v>4</v>
      </c>
      <c r="C525">
        <v>4</v>
      </c>
    </row>
    <row r="526" spans="1:16" x14ac:dyDescent="0.25">
      <c r="A526" t="s">
        <v>495</v>
      </c>
      <c r="B526">
        <v>6</v>
      </c>
      <c r="C526">
        <v>10</v>
      </c>
    </row>
    <row r="527" spans="1:16" x14ac:dyDescent="0.25">
      <c r="A527" t="s">
        <v>496</v>
      </c>
      <c r="B527">
        <v>2</v>
      </c>
      <c r="C527">
        <v>12</v>
      </c>
    </row>
    <row r="528" spans="1:16" x14ac:dyDescent="0.25">
      <c r="A528" t="s">
        <v>497</v>
      </c>
      <c r="B528">
        <v>2</v>
      </c>
      <c r="C528">
        <v>14</v>
      </c>
    </row>
    <row r="529" spans="1:17" x14ac:dyDescent="0.25">
      <c r="A529" t="s">
        <v>253</v>
      </c>
      <c r="B529">
        <v>4</v>
      </c>
      <c r="C529">
        <v>16</v>
      </c>
    </row>
    <row r="530" spans="1:17" x14ac:dyDescent="0.25">
      <c r="A530" t="s">
        <v>498</v>
      </c>
      <c r="B530">
        <v>2</v>
      </c>
      <c r="C530">
        <v>18</v>
      </c>
    </row>
    <row r="531" spans="1:17" x14ac:dyDescent="0.25">
      <c r="A531" t="s">
        <v>499</v>
      </c>
      <c r="B531">
        <v>2</v>
      </c>
      <c r="C531">
        <v>18</v>
      </c>
    </row>
    <row r="532" spans="1:17" x14ac:dyDescent="0.25">
      <c r="A532" t="s">
        <v>500</v>
      </c>
      <c r="B532">
        <v>4</v>
      </c>
      <c r="C532">
        <v>22</v>
      </c>
    </row>
    <row r="535" spans="1:17" x14ac:dyDescent="0.25">
      <c r="D535" t="s">
        <v>507</v>
      </c>
    </row>
    <row r="537" spans="1:17" x14ac:dyDescent="0.25">
      <c r="B537" t="s">
        <v>506</v>
      </c>
      <c r="C537" t="s">
        <v>203</v>
      </c>
      <c r="D537" t="s">
        <v>336</v>
      </c>
      <c r="E537" t="s">
        <v>347</v>
      </c>
      <c r="F537" t="s">
        <v>142</v>
      </c>
      <c r="G537" t="s">
        <v>147</v>
      </c>
      <c r="I537" t="s">
        <v>148</v>
      </c>
      <c r="J537" t="s">
        <v>150</v>
      </c>
      <c r="K537" t="s">
        <v>216</v>
      </c>
      <c r="O537" t="s">
        <v>148</v>
      </c>
      <c r="P537" t="s">
        <v>147</v>
      </c>
      <c r="Q537" t="s">
        <v>149</v>
      </c>
    </row>
    <row r="538" spans="1:17" x14ac:dyDescent="0.25">
      <c r="B538" t="s">
        <v>168</v>
      </c>
      <c r="C538">
        <v>2</v>
      </c>
      <c r="D538">
        <v>2</v>
      </c>
      <c r="E538" t="s">
        <v>181</v>
      </c>
      <c r="F538">
        <v>6.7699999999999996E-2</v>
      </c>
      <c r="G538">
        <v>1.2E-2</v>
      </c>
      <c r="I538" s="79">
        <f t="shared" ref="I538:I549" si="193">(1+F538)^(1/D538)-1</f>
        <v>3.329569823937617E-2</v>
      </c>
      <c r="J538">
        <f t="shared" ref="J538:J540" si="194">I538*100</f>
        <v>3.329569823937617</v>
      </c>
      <c r="K538">
        <f>F538/G538</f>
        <v>5.6416666666666666</v>
      </c>
      <c r="O538" s="71">
        <f>J538</f>
        <v>3.329569823937617</v>
      </c>
      <c r="P538" s="71">
        <f t="shared" ref="P538:P540" si="195">O538/Q538</f>
        <v>0.59017485800962188</v>
      </c>
      <c r="Q538" s="71">
        <f t="shared" ref="Q538:Q540" si="196">K538</f>
        <v>5.6416666666666666</v>
      </c>
    </row>
    <row r="539" spans="1:17" x14ac:dyDescent="0.25">
      <c r="B539" t="s">
        <v>501</v>
      </c>
      <c r="C539">
        <v>2</v>
      </c>
      <c r="D539">
        <v>4</v>
      </c>
      <c r="E539" t="s">
        <v>181</v>
      </c>
      <c r="F539">
        <v>5.9400000000000001E-2</v>
      </c>
      <c r="G539">
        <v>1.7000000000000001E-2</v>
      </c>
      <c r="I539" s="79">
        <f t="shared" si="193"/>
        <v>1.4530229758820346E-2</v>
      </c>
      <c r="J539">
        <f t="shared" si="194"/>
        <v>1.4530229758820346</v>
      </c>
      <c r="K539">
        <f>F539/G539</f>
        <v>3.4941176470588236</v>
      </c>
      <c r="O539" s="71">
        <f>J539</f>
        <v>1.4530229758820346</v>
      </c>
      <c r="P539" s="71">
        <f t="shared" si="195"/>
        <v>0.41584832643088532</v>
      </c>
      <c r="Q539" s="71">
        <f t="shared" si="196"/>
        <v>3.4941176470588236</v>
      </c>
    </row>
    <row r="540" spans="1:17" x14ac:dyDescent="0.25">
      <c r="B540" t="s">
        <v>502</v>
      </c>
      <c r="C540">
        <v>2</v>
      </c>
      <c r="D540">
        <v>6</v>
      </c>
      <c r="E540" t="s">
        <v>181</v>
      </c>
      <c r="F540">
        <v>0.22059999999999999</v>
      </c>
      <c r="G540">
        <v>1.4999999999999999E-2</v>
      </c>
      <c r="I540" s="79">
        <f t="shared" si="193"/>
        <v>3.3781829134533981E-2</v>
      </c>
      <c r="J540">
        <f t="shared" si="194"/>
        <v>3.3781829134533981</v>
      </c>
      <c r="K540">
        <f t="shared" ref="K540" si="197">F540/G540</f>
        <v>14.706666666666667</v>
      </c>
      <c r="O540" s="71">
        <f t="shared" ref="O540" si="198">J540</f>
        <v>3.3781829134533981</v>
      </c>
      <c r="P540" s="71">
        <f t="shared" si="195"/>
        <v>0.22970418722484573</v>
      </c>
      <c r="Q540" s="71">
        <f t="shared" si="196"/>
        <v>14.706666666666667</v>
      </c>
    </row>
    <row r="541" spans="1:17" x14ac:dyDescent="0.25">
      <c r="B541" t="s">
        <v>503</v>
      </c>
      <c r="C541">
        <v>4</v>
      </c>
      <c r="D541">
        <v>8</v>
      </c>
      <c r="E541" t="s">
        <v>181</v>
      </c>
      <c r="F541">
        <v>0.35560000000000003</v>
      </c>
      <c r="G541">
        <v>8.7999999999999995E-2</v>
      </c>
      <c r="I541" s="79">
        <f t="shared" si="193"/>
        <v>3.8762935536986509E-2</v>
      </c>
      <c r="J541">
        <f t="shared" ref="J541:J543" si="199">I541*100</f>
        <v>3.8762935536986509</v>
      </c>
      <c r="K541">
        <f>F541/G541</f>
        <v>4.0409090909090919</v>
      </c>
      <c r="O541" s="71">
        <f>J541</f>
        <v>3.8762935536986509</v>
      </c>
      <c r="P541" s="71">
        <f t="shared" ref="P541:P543" si="200">O541/Q541</f>
        <v>0.95926274669707878</v>
      </c>
      <c r="Q541" s="71">
        <f t="shared" ref="Q541:Q543" si="201">K541</f>
        <v>4.0409090909090919</v>
      </c>
    </row>
    <row r="542" spans="1:17" x14ac:dyDescent="0.25">
      <c r="B542" t="s">
        <v>504</v>
      </c>
      <c r="C542">
        <v>2</v>
      </c>
      <c r="D542">
        <v>8</v>
      </c>
      <c r="E542" t="s">
        <v>181</v>
      </c>
      <c r="F542">
        <v>0.52170000000000005</v>
      </c>
      <c r="G542">
        <v>3.7999999999999999E-2</v>
      </c>
      <c r="I542" s="79">
        <f t="shared" si="193"/>
        <v>5.3879920666931591E-2</v>
      </c>
      <c r="J542">
        <f t="shared" si="199"/>
        <v>5.3879920666931591</v>
      </c>
      <c r="K542">
        <f>F542/G542</f>
        <v>13.728947368421055</v>
      </c>
      <c r="O542" s="71">
        <f>J542</f>
        <v>5.3879920666931591</v>
      </c>
      <c r="P542" s="71">
        <f t="shared" si="200"/>
        <v>0.39245485630504123</v>
      </c>
      <c r="Q542" s="71">
        <f t="shared" si="201"/>
        <v>13.728947368421055</v>
      </c>
    </row>
    <row r="543" spans="1:17" x14ac:dyDescent="0.25">
      <c r="B543" t="s">
        <v>505</v>
      </c>
      <c r="C543">
        <v>2</v>
      </c>
      <c r="D543">
        <v>12</v>
      </c>
      <c r="E543" t="s">
        <v>181</v>
      </c>
      <c r="F543">
        <v>1.0491999999999999</v>
      </c>
      <c r="G543">
        <v>7.8E-2</v>
      </c>
      <c r="I543" s="79">
        <f t="shared" si="193"/>
        <v>6.1610883636721514E-2</v>
      </c>
      <c r="J543">
        <f t="shared" si="199"/>
        <v>6.1610883636721514</v>
      </c>
      <c r="K543">
        <f t="shared" ref="K543" si="202">F543/G543</f>
        <v>13.45128205128205</v>
      </c>
      <c r="O543" s="71">
        <f t="shared" ref="O543" si="203">J543</f>
        <v>6.1610883636721514</v>
      </c>
      <c r="P543" s="71">
        <f t="shared" si="200"/>
        <v>0.45802982497753325</v>
      </c>
      <c r="Q543" s="71">
        <f t="shared" si="201"/>
        <v>13.45128205128205</v>
      </c>
    </row>
    <row r="544" spans="1:17" x14ac:dyDescent="0.25">
      <c r="B544" t="s">
        <v>168</v>
      </c>
      <c r="C544">
        <v>2</v>
      </c>
      <c r="D544">
        <v>2</v>
      </c>
      <c r="E544" t="s">
        <v>181</v>
      </c>
      <c r="F544">
        <v>3.3399999999999999E-2</v>
      </c>
      <c r="G544">
        <v>5.8000000000000003E-2</v>
      </c>
      <c r="I544" s="79">
        <f t="shared" si="193"/>
        <v>1.6562836228041666E-2</v>
      </c>
      <c r="J544">
        <f t="shared" ref="J544:J549" si="204">I544*100</f>
        <v>1.6562836228041666</v>
      </c>
      <c r="K544">
        <f>F544/G544</f>
        <v>0.57586206896551717</v>
      </c>
      <c r="O544" s="71">
        <f t="shared" ref="O544:O549" si="205">J544</f>
        <v>1.6562836228041666</v>
      </c>
      <c r="P544" s="71">
        <f t="shared" ref="P544:P549" si="206">O544/Q544</f>
        <v>2.8761811413964575</v>
      </c>
      <c r="Q544" s="71">
        <f t="shared" ref="Q544:Q549" si="207">K544</f>
        <v>0.57586206896551717</v>
      </c>
    </row>
    <row r="545" spans="1:17" x14ac:dyDescent="0.25">
      <c r="B545" t="s">
        <v>501</v>
      </c>
      <c r="C545">
        <v>2</v>
      </c>
      <c r="D545">
        <v>4</v>
      </c>
      <c r="E545" t="s">
        <v>181</v>
      </c>
      <c r="F545">
        <v>0.38540000000000002</v>
      </c>
      <c r="G545">
        <v>6.0999999999999999E-2</v>
      </c>
      <c r="I545" s="79">
        <f t="shared" si="193"/>
        <v>8.4910208745827109E-2</v>
      </c>
      <c r="J545">
        <f t="shared" si="204"/>
        <v>8.4910208745827109</v>
      </c>
      <c r="K545">
        <f>F545/G545</f>
        <v>6.3180327868852464</v>
      </c>
      <c r="O545" s="71">
        <f t="shared" si="205"/>
        <v>8.4910208745827109</v>
      </c>
      <c r="P545" s="71">
        <f t="shared" si="206"/>
        <v>1.3439342847678915</v>
      </c>
      <c r="Q545" s="71">
        <f t="shared" si="207"/>
        <v>6.3180327868852464</v>
      </c>
    </row>
    <row r="546" spans="1:17" x14ac:dyDescent="0.25">
      <c r="B546" t="s">
        <v>502</v>
      </c>
      <c r="C546">
        <v>2</v>
      </c>
      <c r="D546">
        <v>6</v>
      </c>
      <c r="E546" t="s">
        <v>181</v>
      </c>
      <c r="F546">
        <v>0.50729999999999997</v>
      </c>
      <c r="G546">
        <v>5.7000000000000002E-2</v>
      </c>
      <c r="I546" s="79">
        <f t="shared" si="193"/>
        <v>7.0779257885790647E-2</v>
      </c>
      <c r="J546">
        <f t="shared" si="204"/>
        <v>7.0779257885790647</v>
      </c>
      <c r="K546">
        <f>F546/G546</f>
        <v>8.8999999999999986</v>
      </c>
      <c r="O546" s="71">
        <f t="shared" si="205"/>
        <v>7.0779257885790647</v>
      </c>
      <c r="P546" s="71">
        <f t="shared" si="206"/>
        <v>0.79527256051450179</v>
      </c>
      <c r="Q546" s="71">
        <f t="shared" si="207"/>
        <v>8.8999999999999986</v>
      </c>
    </row>
    <row r="547" spans="1:17" x14ac:dyDescent="0.25">
      <c r="B547" t="s">
        <v>503</v>
      </c>
      <c r="C547">
        <v>4</v>
      </c>
      <c r="D547">
        <v>8</v>
      </c>
      <c r="E547" t="s">
        <v>181</v>
      </c>
      <c r="F547">
        <v>0.74619999999999997</v>
      </c>
      <c r="G547">
        <v>0.109</v>
      </c>
      <c r="I547" s="79">
        <f t="shared" si="193"/>
        <v>7.2165301368908308E-2</v>
      </c>
      <c r="J547">
        <f t="shared" si="204"/>
        <v>7.2165301368908308</v>
      </c>
      <c r="K547">
        <f>F547/G547</f>
        <v>6.8458715596330277</v>
      </c>
      <c r="O547" s="71">
        <f t="shared" si="205"/>
        <v>7.2165301368908308</v>
      </c>
      <c r="P547" s="71">
        <f t="shared" si="206"/>
        <v>1.0541433729845893</v>
      </c>
      <c r="Q547" s="71">
        <f t="shared" si="207"/>
        <v>6.8458715596330277</v>
      </c>
    </row>
    <row r="548" spans="1:17" x14ac:dyDescent="0.25">
      <c r="B548" t="s">
        <v>504</v>
      </c>
      <c r="C548">
        <v>2</v>
      </c>
      <c r="D548">
        <v>8</v>
      </c>
      <c r="E548" t="s">
        <v>181</v>
      </c>
      <c r="F548">
        <v>0.8579</v>
      </c>
      <c r="G548">
        <v>6.8400000000000002E-2</v>
      </c>
      <c r="I548" s="79">
        <f t="shared" si="193"/>
        <v>8.0507515161814869E-2</v>
      </c>
      <c r="J548">
        <f t="shared" si="204"/>
        <v>8.0507515161814869</v>
      </c>
      <c r="K548">
        <f>F548/F549</f>
        <v>0.79010867563087117</v>
      </c>
      <c r="O548" s="71">
        <f t="shared" si="205"/>
        <v>8.0507515161814869</v>
      </c>
      <c r="P548" s="71">
        <f t="shared" si="206"/>
        <v>10.189423005326796</v>
      </c>
      <c r="Q548" s="71">
        <f t="shared" si="207"/>
        <v>0.79010867563087117</v>
      </c>
    </row>
    <row r="549" spans="1:17" x14ac:dyDescent="0.25">
      <c r="B549" t="s">
        <v>505</v>
      </c>
      <c r="C549">
        <v>2</v>
      </c>
      <c r="D549">
        <v>12</v>
      </c>
      <c r="E549" t="s">
        <v>181</v>
      </c>
      <c r="F549">
        <v>1.0858000000000001</v>
      </c>
      <c r="G549">
        <v>0.13500000000000001</v>
      </c>
      <c r="I549" s="79">
        <f t="shared" si="193"/>
        <v>6.3178181029901692E-2</v>
      </c>
      <c r="J549">
        <f t="shared" si="204"/>
        <v>6.3178181029901692</v>
      </c>
      <c r="K549">
        <f>F549/G549</f>
        <v>8.0429629629629638</v>
      </c>
      <c r="O549" s="71">
        <f t="shared" si="205"/>
        <v>6.3178181029901692</v>
      </c>
      <c r="P549" s="71">
        <f t="shared" si="206"/>
        <v>0.78550878974366622</v>
      </c>
      <c r="Q549" s="71">
        <f t="shared" si="207"/>
        <v>8.0429629629629638</v>
      </c>
    </row>
    <row r="552" spans="1:17" x14ac:dyDescent="0.25">
      <c r="A552" s="73" t="s">
        <v>3893</v>
      </c>
    </row>
    <row r="553" spans="1:17" x14ac:dyDescent="0.25">
      <c r="C553" t="s">
        <v>3894</v>
      </c>
    </row>
    <row r="554" spans="1:17" x14ac:dyDescent="0.25">
      <c r="C554" t="s">
        <v>3895</v>
      </c>
    </row>
    <row r="556" spans="1:17" x14ac:dyDescent="0.25">
      <c r="B556" t="s">
        <v>3897</v>
      </c>
      <c r="C556" t="s">
        <v>336</v>
      </c>
      <c r="D556" t="s">
        <v>347</v>
      </c>
      <c r="E556" t="s">
        <v>142</v>
      </c>
      <c r="F556" t="s">
        <v>147</v>
      </c>
      <c r="H556" t="s">
        <v>148</v>
      </c>
      <c r="I556" t="s">
        <v>150</v>
      </c>
      <c r="J556" t="s">
        <v>216</v>
      </c>
      <c r="N556" t="s">
        <v>148</v>
      </c>
      <c r="O556" t="s">
        <v>147</v>
      </c>
      <c r="P556" t="s">
        <v>149</v>
      </c>
    </row>
    <row r="557" spans="1:17" x14ac:dyDescent="0.25">
      <c r="B557" t="s">
        <v>3898</v>
      </c>
      <c r="C557">
        <v>6</v>
      </c>
      <c r="D557" t="s">
        <v>181</v>
      </c>
      <c r="E557">
        <v>8.7999999999999995E-2</v>
      </c>
      <c r="F557">
        <v>2E-3</v>
      </c>
      <c r="H557" s="79">
        <f t="shared" ref="H557:H568" si="208">(1+E557)^(1/C557)-1</f>
        <v>1.4156120261221927E-2</v>
      </c>
      <c r="I557">
        <f t="shared" ref="I557:I558" si="209">H557*100</f>
        <v>1.4156120261221927</v>
      </c>
      <c r="J557">
        <f>E557/F557</f>
        <v>44</v>
      </c>
      <c r="N557" s="71">
        <f>I557</f>
        <v>1.4156120261221927</v>
      </c>
      <c r="O557" s="71">
        <f t="shared" ref="O557:O558" si="210">N557/P557</f>
        <v>3.2173000593686198E-2</v>
      </c>
      <c r="P557" s="71">
        <f t="shared" ref="P557:P558" si="211">J557</f>
        <v>44</v>
      </c>
    </row>
    <row r="558" spans="1:17" x14ac:dyDescent="0.25">
      <c r="B558" t="s">
        <v>3898</v>
      </c>
      <c r="C558">
        <v>6</v>
      </c>
      <c r="D558" t="s">
        <v>3896</v>
      </c>
      <c r="E558">
        <v>0.126</v>
      </c>
      <c r="F558">
        <v>1.2E-2</v>
      </c>
      <c r="H558" s="79">
        <f t="shared" si="208"/>
        <v>1.9975480504584864E-2</v>
      </c>
      <c r="I558">
        <f t="shared" si="209"/>
        <v>1.9975480504584864</v>
      </c>
      <c r="J558">
        <f>E558/F558</f>
        <v>10.5</v>
      </c>
      <c r="N558" s="71">
        <f>I558</f>
        <v>1.9975480504584864</v>
      </c>
      <c r="O558" s="71">
        <f t="shared" si="210"/>
        <v>0.19024267147223681</v>
      </c>
      <c r="P558" s="71">
        <f t="shared" si="211"/>
        <v>10.5</v>
      </c>
    </row>
    <row r="559" spans="1:17" x14ac:dyDescent="0.25">
      <c r="B559" t="s">
        <v>3898</v>
      </c>
      <c r="C559">
        <v>6</v>
      </c>
      <c r="D559" t="s">
        <v>181</v>
      </c>
      <c r="E559">
        <v>7.0999999999999994E-2</v>
      </c>
      <c r="F559">
        <v>2E-3</v>
      </c>
      <c r="H559" s="79">
        <f t="shared" si="208"/>
        <v>1.1497728462103396E-2</v>
      </c>
      <c r="I559">
        <f t="shared" ref="I559:I568" si="212">H559*100</f>
        <v>1.1497728462103396</v>
      </c>
      <c r="J559">
        <f t="shared" ref="J559:J568" si="213">E559/F559</f>
        <v>35.499999999999993</v>
      </c>
      <c r="N559" s="71">
        <f t="shared" ref="N559:N568" si="214">I559</f>
        <v>1.1497728462103396</v>
      </c>
      <c r="O559" s="71">
        <f t="shared" ref="O559:O568" si="215">N559/P559</f>
        <v>3.2387967498882814E-2</v>
      </c>
      <c r="P559" s="71">
        <f t="shared" ref="P559:P568" si="216">J559</f>
        <v>35.499999999999993</v>
      </c>
      <c r="Q559" s="79"/>
    </row>
    <row r="560" spans="1:17" x14ac:dyDescent="0.25">
      <c r="B560" t="s">
        <v>3898</v>
      </c>
      <c r="C560">
        <v>6</v>
      </c>
      <c r="D560" t="s">
        <v>3896</v>
      </c>
      <c r="E560">
        <v>8.9999999999999993E-3</v>
      </c>
      <c r="F560">
        <v>1.6E-2</v>
      </c>
      <c r="H560" s="79">
        <f t="shared" si="208"/>
        <v>1.494405741624405E-3</v>
      </c>
      <c r="I560">
        <f t="shared" si="212"/>
        <v>0.1494405741624405</v>
      </c>
      <c r="J560">
        <f t="shared" si="213"/>
        <v>0.5625</v>
      </c>
      <c r="N560" s="71">
        <f t="shared" si="214"/>
        <v>0.1494405741624405</v>
      </c>
      <c r="O560" s="71">
        <f t="shared" si="215"/>
        <v>0.26567213184433869</v>
      </c>
      <c r="P560" s="71">
        <f t="shared" si="216"/>
        <v>0.5625</v>
      </c>
      <c r="Q560" s="79"/>
    </row>
    <row r="561" spans="1:17" x14ac:dyDescent="0.25">
      <c r="B561" t="s">
        <v>266</v>
      </c>
      <c r="C561">
        <v>6</v>
      </c>
      <c r="D561" t="s">
        <v>181</v>
      </c>
      <c r="E561">
        <v>9.2999999999999999E-2</v>
      </c>
      <c r="F561">
        <v>3.0000000000000001E-3</v>
      </c>
      <c r="H561" s="79">
        <f t="shared" si="208"/>
        <v>1.4931411025128849E-2</v>
      </c>
      <c r="I561">
        <f t="shared" si="212"/>
        <v>1.4931411025128849</v>
      </c>
      <c r="J561">
        <f t="shared" si="213"/>
        <v>31</v>
      </c>
      <c r="N561" s="71">
        <f t="shared" si="214"/>
        <v>1.4931411025128849</v>
      </c>
      <c r="O561" s="71">
        <f t="shared" si="215"/>
        <v>4.8165842016544676E-2</v>
      </c>
      <c r="P561" s="71">
        <f t="shared" si="216"/>
        <v>31</v>
      </c>
      <c r="Q561" s="79"/>
    </row>
    <row r="562" spans="1:17" x14ac:dyDescent="0.25">
      <c r="B562" t="s">
        <v>266</v>
      </c>
      <c r="C562">
        <v>6</v>
      </c>
      <c r="D562" t="s">
        <v>3896</v>
      </c>
      <c r="E562">
        <v>-1.0999999999999999E-2</v>
      </c>
      <c r="F562">
        <v>1.4999999999999999E-2</v>
      </c>
      <c r="H562" s="79">
        <f t="shared" si="208"/>
        <v>-1.8417930403104021E-3</v>
      </c>
      <c r="I562">
        <f t="shared" si="212"/>
        <v>-0.18417930403104021</v>
      </c>
      <c r="J562">
        <f t="shared" si="213"/>
        <v>-0.73333333333333328</v>
      </c>
      <c r="N562" s="71">
        <f t="shared" si="214"/>
        <v>-0.18417930403104021</v>
      </c>
      <c r="O562" s="71">
        <f t="shared" si="215"/>
        <v>0.25115359640596396</v>
      </c>
      <c r="P562" s="71">
        <f t="shared" si="216"/>
        <v>-0.73333333333333328</v>
      </c>
    </row>
    <row r="563" spans="1:17" x14ac:dyDescent="0.25">
      <c r="B563" t="s">
        <v>266</v>
      </c>
      <c r="C563">
        <v>6</v>
      </c>
      <c r="D563" t="s">
        <v>181</v>
      </c>
      <c r="E563">
        <v>8.5000000000000006E-2</v>
      </c>
      <c r="F563">
        <v>3.0000000000000001E-3</v>
      </c>
      <c r="H563" s="79">
        <f t="shared" si="208"/>
        <v>1.368951950366637E-2</v>
      </c>
      <c r="I563">
        <f t="shared" si="212"/>
        <v>1.368951950366637</v>
      </c>
      <c r="J563">
        <f t="shared" si="213"/>
        <v>28.333333333333336</v>
      </c>
      <c r="N563" s="71">
        <f t="shared" si="214"/>
        <v>1.368951950366637</v>
      </c>
      <c r="O563" s="71">
        <f t="shared" si="215"/>
        <v>4.8315951189410712E-2</v>
      </c>
      <c r="P563" s="71">
        <f t="shared" si="216"/>
        <v>28.333333333333336</v>
      </c>
    </row>
    <row r="564" spans="1:17" x14ac:dyDescent="0.25">
      <c r="B564" t="s">
        <v>266</v>
      </c>
      <c r="C564">
        <v>6</v>
      </c>
      <c r="D564" t="s">
        <v>3896</v>
      </c>
      <c r="E564">
        <v>-9.0999999999999998E-2</v>
      </c>
      <c r="F564">
        <v>2.1999999999999999E-2</v>
      </c>
      <c r="H564" s="79">
        <f t="shared" si="208"/>
        <v>-1.5775932981637153E-2</v>
      </c>
      <c r="I564">
        <f t="shared" si="212"/>
        <v>-1.5775932981637153</v>
      </c>
      <c r="J564">
        <f t="shared" si="213"/>
        <v>-4.1363636363636367</v>
      </c>
      <c r="N564" s="71">
        <f t="shared" si="214"/>
        <v>-1.5775932981637153</v>
      </c>
      <c r="O564" s="71">
        <f t="shared" si="215"/>
        <v>0.38139618197364544</v>
      </c>
      <c r="P564" s="71">
        <f t="shared" si="216"/>
        <v>-4.1363636363636367</v>
      </c>
    </row>
    <row r="565" spans="1:17" x14ac:dyDescent="0.25">
      <c r="B565" t="s">
        <v>267</v>
      </c>
      <c r="C565">
        <v>6</v>
      </c>
      <c r="D565" t="s">
        <v>181</v>
      </c>
      <c r="E565">
        <v>5.1999999999999998E-2</v>
      </c>
      <c r="F565">
        <v>3.0000000000000001E-3</v>
      </c>
      <c r="H565" s="79">
        <f t="shared" si="208"/>
        <v>8.4846446694681887E-3</v>
      </c>
      <c r="I565">
        <f t="shared" si="212"/>
        <v>0.84846446694681887</v>
      </c>
      <c r="J565">
        <f t="shared" si="213"/>
        <v>17.333333333333332</v>
      </c>
      <c r="N565" s="71">
        <f t="shared" si="214"/>
        <v>0.84846446694681887</v>
      </c>
      <c r="O565" s="71">
        <f t="shared" si="215"/>
        <v>4.8949873093085711E-2</v>
      </c>
      <c r="P565" s="71">
        <f t="shared" si="216"/>
        <v>17.333333333333332</v>
      </c>
    </row>
    <row r="566" spans="1:17" x14ac:dyDescent="0.25">
      <c r="B566" t="s">
        <v>267</v>
      </c>
      <c r="C566">
        <v>6</v>
      </c>
      <c r="D566" t="s">
        <v>3896</v>
      </c>
      <c r="E566">
        <v>0.222</v>
      </c>
      <c r="F566">
        <v>2.5000000000000001E-2</v>
      </c>
      <c r="H566" s="79">
        <f t="shared" si="208"/>
        <v>3.3979355402073086E-2</v>
      </c>
      <c r="I566">
        <f t="shared" si="212"/>
        <v>3.3979355402073086</v>
      </c>
      <c r="J566">
        <f t="shared" si="213"/>
        <v>8.879999999999999</v>
      </c>
      <c r="N566" s="71">
        <f t="shared" si="214"/>
        <v>3.3979355402073086</v>
      </c>
      <c r="O566" s="71">
        <f t="shared" si="215"/>
        <v>0.38265039867199424</v>
      </c>
      <c r="P566" s="71">
        <f t="shared" si="216"/>
        <v>8.879999999999999</v>
      </c>
    </row>
    <row r="567" spans="1:17" x14ac:dyDescent="0.25">
      <c r="B567" t="s">
        <v>267</v>
      </c>
      <c r="C567">
        <v>6</v>
      </c>
      <c r="D567" t="s">
        <v>181</v>
      </c>
      <c r="E567">
        <v>3.6999999999999998E-2</v>
      </c>
      <c r="F567">
        <v>3.0000000000000001E-3</v>
      </c>
      <c r="H567" s="79">
        <f t="shared" si="208"/>
        <v>6.0736920618000845E-3</v>
      </c>
      <c r="I567">
        <f t="shared" si="212"/>
        <v>0.60736920618000845</v>
      </c>
      <c r="J567">
        <f t="shared" si="213"/>
        <v>12.333333333333332</v>
      </c>
      <c r="N567" s="71">
        <f t="shared" si="214"/>
        <v>0.60736920618000845</v>
      </c>
      <c r="O567" s="71">
        <f t="shared" si="215"/>
        <v>4.9246151852433119E-2</v>
      </c>
      <c r="P567" s="71">
        <f t="shared" si="216"/>
        <v>12.333333333333332</v>
      </c>
    </row>
    <row r="568" spans="1:17" x14ac:dyDescent="0.25">
      <c r="B568" t="s">
        <v>267</v>
      </c>
      <c r="C568">
        <v>6</v>
      </c>
      <c r="D568" t="s">
        <v>3896</v>
      </c>
      <c r="E568">
        <v>0.23</v>
      </c>
      <c r="F568">
        <v>3.5000000000000003E-2</v>
      </c>
      <c r="H568" s="79">
        <f t="shared" si="208"/>
        <v>3.5104472838743517E-2</v>
      </c>
      <c r="I568">
        <f t="shared" si="212"/>
        <v>3.5104472838743517</v>
      </c>
      <c r="J568">
        <f t="shared" si="213"/>
        <v>6.5714285714285712</v>
      </c>
      <c r="N568" s="71">
        <f t="shared" si="214"/>
        <v>3.5104472838743517</v>
      </c>
      <c r="O568" s="71">
        <f t="shared" si="215"/>
        <v>0.5341984997200101</v>
      </c>
      <c r="P568" s="71">
        <f t="shared" si="216"/>
        <v>6.5714285714285712</v>
      </c>
    </row>
    <row r="572" spans="1:17" x14ac:dyDescent="0.25">
      <c r="A572" s="73" t="s">
        <v>3951</v>
      </c>
    </row>
    <row r="573" spans="1:17" x14ac:dyDescent="0.25">
      <c r="C573" t="s">
        <v>3958</v>
      </c>
    </row>
    <row r="575" spans="1:17" x14ac:dyDescent="0.25">
      <c r="B575" t="s">
        <v>3959</v>
      </c>
      <c r="C575" t="s">
        <v>301</v>
      </c>
      <c r="D575" t="s">
        <v>144</v>
      </c>
      <c r="E575" t="s">
        <v>3960</v>
      </c>
    </row>
    <row r="576" spans="1:17" x14ac:dyDescent="0.25">
      <c r="B576">
        <v>1997</v>
      </c>
      <c r="C576">
        <v>874</v>
      </c>
      <c r="D576">
        <v>426</v>
      </c>
      <c r="E576">
        <f>D576/C576</f>
        <v>0.48741418764302058</v>
      </c>
    </row>
    <row r="577" spans="1:5" x14ac:dyDescent="0.25">
      <c r="B577">
        <v>2005</v>
      </c>
      <c r="C577">
        <v>947</v>
      </c>
      <c r="D577">
        <v>464</v>
      </c>
      <c r="E577">
        <f>D577/C577</f>
        <v>0.48996832101372756</v>
      </c>
    </row>
    <row r="578" spans="1:5" x14ac:dyDescent="0.25">
      <c r="B578">
        <v>2015</v>
      </c>
      <c r="C578">
        <v>648</v>
      </c>
      <c r="D578">
        <v>361</v>
      </c>
      <c r="E578">
        <f>D578/C578</f>
        <v>0.5570987654320988</v>
      </c>
    </row>
    <row r="579" spans="1:5" x14ac:dyDescent="0.25">
      <c r="B579" t="s">
        <v>211</v>
      </c>
      <c r="C579">
        <v>2518</v>
      </c>
      <c r="D579">
        <v>1251</v>
      </c>
      <c r="E579">
        <f>D579/C579</f>
        <v>0.49682287529785546</v>
      </c>
    </row>
    <row r="582" spans="1:5" x14ac:dyDescent="0.25">
      <c r="A582" s="73" t="s">
        <v>4032</v>
      </c>
    </row>
    <row r="584" spans="1:5" x14ac:dyDescent="0.25">
      <c r="B584" t="s">
        <v>4041</v>
      </c>
    </row>
    <row r="586" spans="1:5" x14ac:dyDescent="0.25">
      <c r="B586" t="s">
        <v>148</v>
      </c>
      <c r="C586" t="s">
        <v>147</v>
      </c>
      <c r="D586" t="s">
        <v>149</v>
      </c>
    </row>
    <row r="587" spans="1:5" x14ac:dyDescent="0.25">
      <c r="B587">
        <v>2.4</v>
      </c>
      <c r="C587">
        <v>3.3</v>
      </c>
      <c r="D587" s="71">
        <f>B587/C587</f>
        <v>0.72727272727272729</v>
      </c>
    </row>
    <row r="588" spans="1:5" x14ac:dyDescent="0.25">
      <c r="B588">
        <v>13.5</v>
      </c>
      <c r="C588">
        <v>3.1</v>
      </c>
      <c r="D588" s="71">
        <f t="shared" ref="D588:D616" si="217">B588/C588</f>
        <v>4.354838709677419</v>
      </c>
    </row>
    <row r="589" spans="1:5" x14ac:dyDescent="0.25">
      <c r="B589">
        <v>30.5</v>
      </c>
      <c r="C589">
        <v>2.8</v>
      </c>
      <c r="D589" s="71">
        <f t="shared" si="217"/>
        <v>10.892857142857144</v>
      </c>
    </row>
    <row r="590" spans="1:5" x14ac:dyDescent="0.25">
      <c r="B590">
        <v>42.6</v>
      </c>
      <c r="C590">
        <v>4</v>
      </c>
      <c r="D590" s="71">
        <f t="shared" si="217"/>
        <v>10.65</v>
      </c>
    </row>
    <row r="591" spans="1:5" x14ac:dyDescent="0.25">
      <c r="B591">
        <v>66.900000000000006</v>
      </c>
      <c r="C591">
        <v>3</v>
      </c>
      <c r="D591" s="71">
        <f t="shared" si="217"/>
        <v>22.3</v>
      </c>
    </row>
    <row r="592" spans="1:5" x14ac:dyDescent="0.25">
      <c r="B592">
        <v>1.6</v>
      </c>
      <c r="C592">
        <v>5.0999999999999996</v>
      </c>
      <c r="D592" s="71">
        <f t="shared" si="217"/>
        <v>0.31372549019607848</v>
      </c>
    </row>
    <row r="593" spans="2:4" x14ac:dyDescent="0.25">
      <c r="B593">
        <v>11.6</v>
      </c>
      <c r="C593">
        <v>5.6</v>
      </c>
      <c r="D593" s="71">
        <f t="shared" si="217"/>
        <v>2.0714285714285716</v>
      </c>
    </row>
    <row r="594" spans="2:4" x14ac:dyDescent="0.25">
      <c r="B594">
        <v>38.6</v>
      </c>
      <c r="C594">
        <v>5.0999999999999996</v>
      </c>
      <c r="D594" s="71">
        <f t="shared" si="217"/>
        <v>7.5686274509803928</v>
      </c>
    </row>
    <row r="595" spans="2:4" x14ac:dyDescent="0.25">
      <c r="B595">
        <v>43.2</v>
      </c>
      <c r="C595">
        <v>8.3000000000000007</v>
      </c>
      <c r="D595" s="71">
        <f t="shared" si="217"/>
        <v>5.2048192771084336</v>
      </c>
    </row>
    <row r="596" spans="2:4" x14ac:dyDescent="0.25">
      <c r="B596">
        <v>80.099999999999994</v>
      </c>
      <c r="C596">
        <v>6</v>
      </c>
      <c r="D596" s="71">
        <f t="shared" si="217"/>
        <v>13.35</v>
      </c>
    </row>
    <row r="597" spans="2:4" x14ac:dyDescent="0.25">
      <c r="B597">
        <v>17.2</v>
      </c>
      <c r="C597">
        <v>9.1999999999999993</v>
      </c>
      <c r="D597" s="71">
        <f t="shared" si="217"/>
        <v>1.8695652173913044</v>
      </c>
    </row>
    <row r="598" spans="2:4" x14ac:dyDescent="0.25">
      <c r="B598">
        <v>33.1</v>
      </c>
      <c r="C598">
        <v>9</v>
      </c>
      <c r="D598" s="71">
        <f t="shared" si="217"/>
        <v>3.677777777777778</v>
      </c>
    </row>
    <row r="599" spans="2:4" x14ac:dyDescent="0.25">
      <c r="B599">
        <v>45.5</v>
      </c>
      <c r="C599">
        <v>9.1999999999999993</v>
      </c>
      <c r="D599" s="71">
        <f t="shared" si="217"/>
        <v>4.9456521739130439</v>
      </c>
    </row>
    <row r="600" spans="2:4" x14ac:dyDescent="0.25">
      <c r="B600">
        <v>60.7</v>
      </c>
      <c r="C600">
        <v>9.4</v>
      </c>
      <c r="D600" s="71">
        <f t="shared" si="217"/>
        <v>6.457446808510638</v>
      </c>
    </row>
    <row r="601" spans="2:4" x14ac:dyDescent="0.25">
      <c r="B601">
        <v>96.5</v>
      </c>
      <c r="C601">
        <v>9.1</v>
      </c>
      <c r="D601" s="71">
        <f t="shared" si="217"/>
        <v>10.604395604395604</v>
      </c>
    </row>
    <row r="602" spans="2:4" x14ac:dyDescent="0.25">
      <c r="B602">
        <v>25.5</v>
      </c>
      <c r="C602">
        <v>12.3</v>
      </c>
      <c r="D602" s="71">
        <f t="shared" si="217"/>
        <v>2.0731707317073171</v>
      </c>
    </row>
    <row r="603" spans="2:4" x14ac:dyDescent="0.25">
      <c r="B603">
        <v>29.1</v>
      </c>
      <c r="C603">
        <v>12</v>
      </c>
      <c r="D603" s="71">
        <f t="shared" si="217"/>
        <v>2.4250000000000003</v>
      </c>
    </row>
    <row r="604" spans="2:4" x14ac:dyDescent="0.25">
      <c r="B604">
        <v>39.200000000000003</v>
      </c>
      <c r="C604">
        <v>12.7</v>
      </c>
      <c r="D604" s="71">
        <f t="shared" si="217"/>
        <v>3.0866141732283467</v>
      </c>
    </row>
    <row r="605" spans="2:4" x14ac:dyDescent="0.25">
      <c r="B605">
        <v>65.900000000000006</v>
      </c>
      <c r="C605">
        <v>14</v>
      </c>
      <c r="D605" s="71">
        <f t="shared" si="217"/>
        <v>4.7071428571428573</v>
      </c>
    </row>
    <row r="606" spans="2:4" x14ac:dyDescent="0.25">
      <c r="B606">
        <v>114.7</v>
      </c>
      <c r="C606">
        <v>12.9</v>
      </c>
      <c r="D606" s="71">
        <f t="shared" si="217"/>
        <v>8.8914728682170541</v>
      </c>
    </row>
    <row r="607" spans="2:4" x14ac:dyDescent="0.25">
      <c r="B607">
        <v>5.9</v>
      </c>
      <c r="C607">
        <v>6.2</v>
      </c>
      <c r="D607" s="71">
        <f t="shared" si="217"/>
        <v>0.95161290322580649</v>
      </c>
    </row>
    <row r="608" spans="2:4" x14ac:dyDescent="0.25">
      <c r="B608">
        <v>22.2</v>
      </c>
      <c r="C608">
        <v>7.1</v>
      </c>
      <c r="D608" s="71">
        <f t="shared" si="217"/>
        <v>3.126760563380282</v>
      </c>
    </row>
    <row r="609" spans="1:9" x14ac:dyDescent="0.25">
      <c r="B609">
        <v>61.2</v>
      </c>
      <c r="C609">
        <v>8.3000000000000007</v>
      </c>
      <c r="D609" s="71">
        <f t="shared" si="217"/>
        <v>7.3734939759036138</v>
      </c>
    </row>
    <row r="610" spans="1:9" x14ac:dyDescent="0.25">
      <c r="B610">
        <v>107.4</v>
      </c>
      <c r="C610">
        <v>9.1999999999999993</v>
      </c>
      <c r="D610" s="71">
        <f t="shared" si="217"/>
        <v>11.673913043478262</v>
      </c>
    </row>
    <row r="611" spans="1:9" x14ac:dyDescent="0.25">
      <c r="B611">
        <v>148.80000000000001</v>
      </c>
      <c r="C611">
        <v>10.199999999999999</v>
      </c>
      <c r="D611" s="71">
        <f t="shared" si="217"/>
        <v>14.588235294117649</v>
      </c>
    </row>
    <row r="612" spans="1:9" x14ac:dyDescent="0.25">
      <c r="B612">
        <v>6.5</v>
      </c>
      <c r="C612">
        <v>8.5</v>
      </c>
      <c r="D612" s="71">
        <f t="shared" si="217"/>
        <v>0.76470588235294112</v>
      </c>
    </row>
    <row r="613" spans="1:9" x14ac:dyDescent="0.25">
      <c r="B613">
        <v>21.2</v>
      </c>
      <c r="C613">
        <v>9</v>
      </c>
      <c r="D613" s="71">
        <f t="shared" si="217"/>
        <v>2.3555555555555556</v>
      </c>
    </row>
    <row r="614" spans="1:9" x14ac:dyDescent="0.25">
      <c r="B614">
        <v>39.5</v>
      </c>
      <c r="C614">
        <v>16.399999999999999</v>
      </c>
      <c r="D614" s="71">
        <f t="shared" si="217"/>
        <v>2.4085365853658538</v>
      </c>
    </row>
    <row r="615" spans="1:9" x14ac:dyDescent="0.25">
      <c r="B615">
        <v>103.4</v>
      </c>
      <c r="C615">
        <v>16.399999999999999</v>
      </c>
      <c r="D615" s="71">
        <f t="shared" si="217"/>
        <v>6.3048780487804885</v>
      </c>
    </row>
    <row r="616" spans="1:9" x14ac:dyDescent="0.25">
      <c r="B616">
        <v>106.5</v>
      </c>
      <c r="C616">
        <v>18.399999999999999</v>
      </c>
      <c r="D616" s="71">
        <f t="shared" si="217"/>
        <v>5.7880434782608701</v>
      </c>
    </row>
    <row r="619" spans="1:9" x14ac:dyDescent="0.25">
      <c r="A619" s="73" t="s">
        <v>4090</v>
      </c>
    </row>
    <row r="622" spans="1:9" x14ac:dyDescent="0.25">
      <c r="B622" t="s">
        <v>4095</v>
      </c>
      <c r="C622" t="s">
        <v>4096</v>
      </c>
      <c r="D622" t="s">
        <v>4099</v>
      </c>
      <c r="G622" t="s">
        <v>4097</v>
      </c>
      <c r="H622" t="s">
        <v>4100</v>
      </c>
      <c r="I622" t="s">
        <v>4101</v>
      </c>
    </row>
    <row r="623" spans="1:9" x14ac:dyDescent="0.25">
      <c r="B623">
        <v>4.0000000000000001E-3</v>
      </c>
      <c r="C623">
        <v>1.1999999999999999E-3</v>
      </c>
      <c r="D623">
        <f>B623/C623</f>
        <v>3.3333333333333335</v>
      </c>
      <c r="G623" s="71">
        <v>0.4</v>
      </c>
      <c r="H623" s="71">
        <f>G623/I623</f>
        <v>0.12</v>
      </c>
      <c r="I623" s="71">
        <v>3.3333333333333335</v>
      </c>
    </row>
    <row r="624" spans="1:9" x14ac:dyDescent="0.25">
      <c r="B624">
        <v>8.0000000000000002E-3</v>
      </c>
      <c r="C624">
        <v>1.9E-3</v>
      </c>
      <c r="D624">
        <f t="shared" ref="D624:D630" si="218">B624/C624</f>
        <v>4.2105263157894735</v>
      </c>
      <c r="G624" s="71">
        <v>0.56000000000000005</v>
      </c>
      <c r="H624" s="71">
        <f t="shared" ref="H624:H630" si="219">G624/I624</f>
        <v>0.13300000000000001</v>
      </c>
      <c r="I624" s="71">
        <v>4.2105263157894735</v>
      </c>
    </row>
    <row r="625" spans="2:9" x14ac:dyDescent="0.25">
      <c r="B625">
        <v>2.52E-2</v>
      </c>
      <c r="C625">
        <v>2.5000000000000001E-3</v>
      </c>
      <c r="D625">
        <f t="shared" si="218"/>
        <v>10.08</v>
      </c>
      <c r="G625" s="71">
        <v>0.71</v>
      </c>
      <c r="H625" s="71">
        <f t="shared" si="219"/>
        <v>7.0436507936507936E-2</v>
      </c>
      <c r="I625" s="71">
        <v>10.08</v>
      </c>
    </row>
    <row r="626" spans="2:9" x14ac:dyDescent="0.25">
      <c r="B626">
        <v>2.2700000000000001E-2</v>
      </c>
      <c r="C626">
        <v>1.9E-3</v>
      </c>
      <c r="D626">
        <f t="shared" si="218"/>
        <v>11.947368421052632</v>
      </c>
      <c r="G626" s="71">
        <v>1.47</v>
      </c>
      <c r="H626" s="71">
        <f t="shared" si="219"/>
        <v>0.1230396475770925</v>
      </c>
      <c r="I626" s="71">
        <v>11.947368421052632</v>
      </c>
    </row>
    <row r="627" spans="2:9" x14ac:dyDescent="0.25">
      <c r="B627">
        <v>6.7000000000000004E-2</v>
      </c>
      <c r="C627">
        <v>2.3E-3</v>
      </c>
      <c r="D627">
        <f t="shared" si="218"/>
        <v>29.130434782608699</v>
      </c>
      <c r="G627" s="71">
        <v>2.87</v>
      </c>
      <c r="H627" s="71">
        <f t="shared" si="219"/>
        <v>9.8522388059701482E-2</v>
      </c>
      <c r="I627" s="71">
        <v>29.130434782608699</v>
      </c>
    </row>
    <row r="628" spans="2:9" x14ac:dyDescent="0.25">
      <c r="B628">
        <v>1.95E-2</v>
      </c>
      <c r="C628">
        <v>3.5000000000000001E-3</v>
      </c>
      <c r="D628">
        <f t="shared" si="218"/>
        <v>5.5714285714285712</v>
      </c>
      <c r="G628" s="71">
        <v>3.74</v>
      </c>
      <c r="H628" s="71">
        <f t="shared" si="219"/>
        <v>0.67128205128205132</v>
      </c>
      <c r="I628" s="71">
        <v>5.5714285714285712</v>
      </c>
    </row>
    <row r="629" spans="2:9" x14ac:dyDescent="0.25">
      <c r="B629">
        <v>1.4800000000000001E-2</v>
      </c>
      <c r="C629">
        <v>3.3E-3</v>
      </c>
      <c r="D629">
        <f t="shared" si="218"/>
        <v>4.4848484848484853</v>
      </c>
      <c r="G629" s="71">
        <v>4.59</v>
      </c>
      <c r="H629" s="71">
        <f t="shared" si="219"/>
        <v>1.0234459459459457</v>
      </c>
      <c r="I629" s="71">
        <v>4.4848484848484853</v>
      </c>
    </row>
    <row r="630" spans="2:9" x14ac:dyDescent="0.25">
      <c r="B630">
        <v>3.4500000000000003E-2</v>
      </c>
      <c r="C630">
        <v>2.7000000000000001E-3</v>
      </c>
      <c r="D630">
        <f t="shared" si="218"/>
        <v>12.777777777777779</v>
      </c>
      <c r="G630" s="71">
        <v>5.0599999999999996</v>
      </c>
      <c r="H630" s="71">
        <f t="shared" si="219"/>
        <v>0.39599999999999996</v>
      </c>
      <c r="I630" s="71">
        <v>12.777777777777779</v>
      </c>
    </row>
    <row r="632" spans="2:9" x14ac:dyDescent="0.25">
      <c r="G632" t="s">
        <v>4098</v>
      </c>
      <c r="H632" t="s">
        <v>4102</v>
      </c>
      <c r="I632" t="s">
        <v>4103</v>
      </c>
    </row>
    <row r="633" spans="2:9" x14ac:dyDescent="0.25">
      <c r="G633" s="71">
        <v>0.4</v>
      </c>
      <c r="H633" s="71">
        <f>G633/I633</f>
        <v>0.12</v>
      </c>
      <c r="I633" s="71">
        <v>3.3333333333333335</v>
      </c>
    </row>
    <row r="634" spans="2:9" x14ac:dyDescent="0.25">
      <c r="G634" s="71">
        <v>0.8</v>
      </c>
      <c r="H634" s="71">
        <f t="shared" ref="H634:H640" si="220">G634/I634</f>
        <v>0.19000000000000003</v>
      </c>
      <c r="I634" s="71">
        <v>4.2105263157894735</v>
      </c>
    </row>
    <row r="635" spans="2:9" x14ac:dyDescent="0.25">
      <c r="G635" s="71">
        <v>1.77</v>
      </c>
      <c r="H635" s="71">
        <f t="shared" si="220"/>
        <v>0.17559523809523808</v>
      </c>
      <c r="I635" s="71">
        <v>10.08</v>
      </c>
    </row>
    <row r="636" spans="2:9" x14ac:dyDescent="0.25">
      <c r="G636" s="71">
        <v>2.8</v>
      </c>
      <c r="H636" s="71">
        <f t="shared" si="220"/>
        <v>0.23436123348017618</v>
      </c>
      <c r="I636" s="71">
        <v>11.947368421052632</v>
      </c>
    </row>
    <row r="637" spans="2:9" x14ac:dyDescent="0.25">
      <c r="G637" s="71">
        <v>4.78</v>
      </c>
      <c r="H637" s="71">
        <f t="shared" si="220"/>
        <v>0.16408955223880595</v>
      </c>
      <c r="I637" s="71">
        <v>29.130434782608699</v>
      </c>
    </row>
    <row r="638" spans="2:9" x14ac:dyDescent="0.25">
      <c r="G638" s="71">
        <v>5.77</v>
      </c>
      <c r="H638" s="71">
        <f t="shared" si="220"/>
        <v>1.0356410256410256</v>
      </c>
      <c r="I638" s="71">
        <v>5.5714285714285712</v>
      </c>
    </row>
    <row r="639" spans="2:9" x14ac:dyDescent="0.25">
      <c r="G639" s="71">
        <v>6.69</v>
      </c>
      <c r="H639" s="71">
        <f t="shared" si="220"/>
        <v>1.491689189189189</v>
      </c>
      <c r="I639" s="71">
        <v>4.4848484848484853</v>
      </c>
    </row>
    <row r="640" spans="2:9" x14ac:dyDescent="0.25">
      <c r="G640" s="71">
        <v>6.96</v>
      </c>
      <c r="H640" s="71">
        <f t="shared" si="220"/>
        <v>0.54469565217391303</v>
      </c>
      <c r="I640" s="71">
        <v>12.777777777777779</v>
      </c>
    </row>
    <row r="645" spans="1:9" x14ac:dyDescent="0.25">
      <c r="A645" s="73" t="s">
        <v>4104</v>
      </c>
    </row>
    <row r="647" spans="1:9" x14ac:dyDescent="0.25">
      <c r="C647" t="s">
        <v>4108</v>
      </c>
    </row>
    <row r="650" spans="1:9" x14ac:dyDescent="0.25">
      <c r="D650" t="s">
        <v>158</v>
      </c>
      <c r="E650" t="s">
        <v>145</v>
      </c>
      <c r="F650" t="s">
        <v>4114</v>
      </c>
    </row>
    <row r="651" spans="1:9" x14ac:dyDescent="0.25">
      <c r="C651" t="s">
        <v>171</v>
      </c>
      <c r="D651">
        <v>1991</v>
      </c>
      <c r="E651">
        <v>6</v>
      </c>
      <c r="F651">
        <v>4.2</v>
      </c>
    </row>
    <row r="652" spans="1:9" x14ac:dyDescent="0.25">
      <c r="C652" t="s">
        <v>4109</v>
      </c>
      <c r="D652">
        <v>1991</v>
      </c>
      <c r="E652">
        <v>7</v>
      </c>
      <c r="F652">
        <v>18.399999999999999</v>
      </c>
      <c r="H652" t="s">
        <v>4118</v>
      </c>
      <c r="I652" s="71">
        <f>SUMPRODUCT(E651:E657,F651:F657)/100</f>
        <v>10.900500000000001</v>
      </c>
    </row>
    <row r="653" spans="1:9" x14ac:dyDescent="0.25">
      <c r="C653" t="s">
        <v>4110</v>
      </c>
      <c r="D653">
        <v>1991</v>
      </c>
      <c r="E653">
        <v>10</v>
      </c>
      <c r="F653">
        <v>19.399999999999999</v>
      </c>
      <c r="H653" t="s">
        <v>4115</v>
      </c>
      <c r="I653" s="71">
        <f>SUMPRODUCT(E659:E664,F659:F664)/100</f>
        <v>11.75</v>
      </c>
    </row>
    <row r="654" spans="1:9" x14ac:dyDescent="0.25">
      <c r="C654" t="s">
        <v>4111</v>
      </c>
      <c r="D654">
        <v>1991</v>
      </c>
      <c r="E654">
        <v>12</v>
      </c>
      <c r="F654">
        <v>18.7</v>
      </c>
      <c r="H654" t="s">
        <v>4116</v>
      </c>
      <c r="I654" s="71">
        <f>SUMPRODUCT(E665:E671,F665:F671)/100</f>
        <v>11.290999999999999</v>
      </c>
    </row>
    <row r="655" spans="1:9" x14ac:dyDescent="0.25">
      <c r="C655" t="s">
        <v>4112</v>
      </c>
      <c r="D655">
        <v>1991</v>
      </c>
      <c r="E655">
        <v>12</v>
      </c>
      <c r="F655">
        <v>22.6</v>
      </c>
    </row>
    <row r="656" spans="1:9" x14ac:dyDescent="0.25">
      <c r="C656" t="s">
        <v>4113</v>
      </c>
      <c r="D656">
        <v>1991</v>
      </c>
      <c r="E656">
        <v>13.5</v>
      </c>
      <c r="F656">
        <v>1.7</v>
      </c>
    </row>
    <row r="657" spans="3:12" x14ac:dyDescent="0.25">
      <c r="C657" t="s">
        <v>39</v>
      </c>
      <c r="D657">
        <v>1991</v>
      </c>
      <c r="E657">
        <v>15</v>
      </c>
      <c r="F657">
        <v>14.9</v>
      </c>
      <c r="H657" t="s">
        <v>4117</v>
      </c>
      <c r="I657" t="s">
        <v>226</v>
      </c>
      <c r="J657" t="s">
        <v>37</v>
      </c>
      <c r="K657" t="s">
        <v>38</v>
      </c>
      <c r="L657" t="s">
        <v>39</v>
      </c>
    </row>
    <row r="658" spans="3:12" x14ac:dyDescent="0.25">
      <c r="C658" t="s">
        <v>171</v>
      </c>
      <c r="D658">
        <v>1993</v>
      </c>
      <c r="E658">
        <v>6</v>
      </c>
      <c r="F658">
        <v>2.6</v>
      </c>
      <c r="H658">
        <v>1991</v>
      </c>
      <c r="I658">
        <f>100-J658-K658-L658</f>
        <v>2.2000000000000011</v>
      </c>
      <c r="J658">
        <f>F652+F651/2</f>
        <v>20.5</v>
      </c>
      <c r="K658">
        <f>F653+F654+F655+F656</f>
        <v>62.4</v>
      </c>
      <c r="L658">
        <f>F657</f>
        <v>14.9</v>
      </c>
    </row>
    <row r="659" spans="3:12" x14ac:dyDescent="0.25">
      <c r="C659" t="s">
        <v>4109</v>
      </c>
      <c r="D659">
        <v>1993</v>
      </c>
      <c r="E659">
        <v>7</v>
      </c>
      <c r="F659">
        <v>5.9</v>
      </c>
      <c r="H659">
        <v>1993</v>
      </c>
      <c r="I659">
        <f>100-J659-K659-L659</f>
        <v>1.3000000000000043</v>
      </c>
      <c r="J659">
        <f>F659+F658/2</f>
        <v>7.2</v>
      </c>
      <c r="K659">
        <f>F660+F661+F662+F663</f>
        <v>68.599999999999994</v>
      </c>
      <c r="L659">
        <f>F664</f>
        <v>22.9</v>
      </c>
    </row>
    <row r="660" spans="3:12" x14ac:dyDescent="0.25">
      <c r="C660" t="s">
        <v>4110</v>
      </c>
      <c r="D660">
        <v>1993</v>
      </c>
      <c r="E660">
        <v>10</v>
      </c>
      <c r="F660">
        <v>18</v>
      </c>
      <c r="H660">
        <v>1994</v>
      </c>
      <c r="I660">
        <f>100-J660-K660-L660</f>
        <v>1.3500000000000032</v>
      </c>
      <c r="J660">
        <f>F666+F665/2</f>
        <v>12.75</v>
      </c>
      <c r="K660">
        <f>F667+F668+F669+F670</f>
        <v>72.8</v>
      </c>
      <c r="L660">
        <f>F671</f>
        <v>13.1</v>
      </c>
    </row>
    <row r="661" spans="3:12" x14ac:dyDescent="0.25">
      <c r="C661" t="s">
        <v>4111</v>
      </c>
      <c r="D661">
        <v>1993</v>
      </c>
      <c r="E661">
        <v>12</v>
      </c>
      <c r="F661">
        <v>17.100000000000001</v>
      </c>
    </row>
    <row r="662" spans="3:12" x14ac:dyDescent="0.25">
      <c r="C662" t="s">
        <v>4112</v>
      </c>
      <c r="D662">
        <v>1993</v>
      </c>
      <c r="E662">
        <v>12</v>
      </c>
      <c r="F662">
        <v>31.5</v>
      </c>
      <c r="H662" t="s">
        <v>4119</v>
      </c>
      <c r="I662" t="s">
        <v>226</v>
      </c>
      <c r="J662" t="s">
        <v>37</v>
      </c>
      <c r="K662" t="s">
        <v>38</v>
      </c>
      <c r="L662" t="s">
        <v>39</v>
      </c>
    </row>
    <row r="663" spans="3:12" x14ac:dyDescent="0.25">
      <c r="C663" t="s">
        <v>4113</v>
      </c>
      <c r="D663">
        <v>1993</v>
      </c>
      <c r="E663">
        <v>13.5</v>
      </c>
      <c r="F663">
        <v>2</v>
      </c>
      <c r="H663">
        <v>1991</v>
      </c>
      <c r="I663">
        <f>I658/100</f>
        <v>2.2000000000000009E-2</v>
      </c>
      <c r="J663">
        <f t="shared" ref="J663:L663" si="221">J658/100</f>
        <v>0.20499999999999999</v>
      </c>
      <c r="K663">
        <f t="shared" si="221"/>
        <v>0.624</v>
      </c>
      <c r="L663">
        <f t="shared" si="221"/>
        <v>0.14899999999999999</v>
      </c>
    </row>
    <row r="664" spans="3:12" x14ac:dyDescent="0.25">
      <c r="C664" t="s">
        <v>39</v>
      </c>
      <c r="D664">
        <v>1993</v>
      </c>
      <c r="E664">
        <v>15</v>
      </c>
      <c r="F664">
        <v>22.9</v>
      </c>
      <c r="H664">
        <v>1993</v>
      </c>
      <c r="I664">
        <f t="shared" ref="I664:L664" si="222">I659/100</f>
        <v>1.3000000000000043E-2</v>
      </c>
      <c r="J664">
        <f t="shared" si="222"/>
        <v>7.2000000000000008E-2</v>
      </c>
      <c r="K664">
        <f t="shared" si="222"/>
        <v>0.68599999999999994</v>
      </c>
      <c r="L664">
        <f t="shared" si="222"/>
        <v>0.22899999999999998</v>
      </c>
    </row>
    <row r="665" spans="3:12" x14ac:dyDescent="0.25">
      <c r="C665" t="s">
        <v>171</v>
      </c>
      <c r="D665">
        <v>1994</v>
      </c>
      <c r="E665">
        <v>6</v>
      </c>
      <c r="F665">
        <v>2.9</v>
      </c>
      <c r="H665">
        <v>1994</v>
      </c>
      <c r="I665">
        <f t="shared" ref="I665:L665" si="223">I660/100</f>
        <v>1.3500000000000033E-2</v>
      </c>
      <c r="J665">
        <f t="shared" si="223"/>
        <v>0.1275</v>
      </c>
      <c r="K665">
        <f t="shared" si="223"/>
        <v>0.72799999999999998</v>
      </c>
      <c r="L665">
        <f t="shared" si="223"/>
        <v>0.13100000000000001</v>
      </c>
    </row>
    <row r="666" spans="3:12" x14ac:dyDescent="0.25">
      <c r="C666" t="s">
        <v>4109</v>
      </c>
      <c r="D666">
        <v>1994</v>
      </c>
      <c r="E666">
        <v>7</v>
      </c>
      <c r="F666">
        <v>11.3</v>
      </c>
    </row>
    <row r="667" spans="3:12" x14ac:dyDescent="0.25">
      <c r="C667" t="s">
        <v>4110</v>
      </c>
      <c r="D667">
        <v>1994</v>
      </c>
      <c r="E667">
        <v>10</v>
      </c>
      <c r="F667">
        <v>20.100000000000001</v>
      </c>
    </row>
    <row r="668" spans="3:12" x14ac:dyDescent="0.25">
      <c r="C668" t="s">
        <v>4111</v>
      </c>
      <c r="D668">
        <v>1994</v>
      </c>
      <c r="E668">
        <v>12</v>
      </c>
      <c r="F668">
        <v>19.8</v>
      </c>
    </row>
    <row r="669" spans="3:12" x14ac:dyDescent="0.25">
      <c r="C669" t="s">
        <v>4112</v>
      </c>
      <c r="D669">
        <v>1994</v>
      </c>
      <c r="E669">
        <v>12</v>
      </c>
      <c r="F669">
        <v>31.1</v>
      </c>
    </row>
    <row r="670" spans="3:12" x14ac:dyDescent="0.25">
      <c r="C670" t="s">
        <v>4113</v>
      </c>
      <c r="D670">
        <v>1994</v>
      </c>
      <c r="E670">
        <v>13.5</v>
      </c>
      <c r="F670">
        <v>1.8</v>
      </c>
    </row>
    <row r="671" spans="3:12" x14ac:dyDescent="0.25">
      <c r="C671" t="s">
        <v>39</v>
      </c>
      <c r="D671">
        <v>1994</v>
      </c>
      <c r="E671">
        <v>15</v>
      </c>
      <c r="F671">
        <v>13.1</v>
      </c>
    </row>
    <row r="676" spans="1:16" x14ac:dyDescent="0.25">
      <c r="A676" s="73" t="s">
        <v>4120</v>
      </c>
      <c r="C676" t="s">
        <v>217</v>
      </c>
    </row>
    <row r="678" spans="1:16" x14ac:dyDescent="0.25">
      <c r="B678" t="s">
        <v>4130</v>
      </c>
      <c r="C678" t="s">
        <v>4129</v>
      </c>
      <c r="D678" t="s">
        <v>145</v>
      </c>
      <c r="E678" t="s">
        <v>4128</v>
      </c>
      <c r="F678" t="s">
        <v>4133</v>
      </c>
      <c r="G678" t="s">
        <v>147</v>
      </c>
      <c r="I678" t="s">
        <v>148</v>
      </c>
      <c r="J678" t="s">
        <v>150</v>
      </c>
      <c r="K678" t="s">
        <v>216</v>
      </c>
      <c r="N678" t="s">
        <v>148</v>
      </c>
      <c r="O678" t="s">
        <v>147</v>
      </c>
      <c r="P678" t="s">
        <v>149</v>
      </c>
    </row>
    <row r="679" spans="1:16" x14ac:dyDescent="0.25">
      <c r="B679">
        <v>2</v>
      </c>
      <c r="C679" t="s">
        <v>4125</v>
      </c>
      <c r="D679">
        <v>12</v>
      </c>
      <c r="E679">
        <v>9.68</v>
      </c>
      <c r="F679">
        <f>E679/100</f>
        <v>9.6799999999999997E-2</v>
      </c>
      <c r="G679">
        <v>0.4</v>
      </c>
      <c r="I679" s="79">
        <f>(1+F679)^(1/D679)-1</f>
        <v>7.7294566448709023E-3</v>
      </c>
      <c r="J679">
        <f t="shared" ref="J679:J681" si="224">I679*100</f>
        <v>0.77294566448709023</v>
      </c>
      <c r="K679">
        <f t="shared" ref="K679:K699" si="225">E679/G679</f>
        <v>24.2</v>
      </c>
      <c r="N679" s="71">
        <f>J679</f>
        <v>0.77294566448709023</v>
      </c>
      <c r="O679" s="71">
        <f t="shared" ref="O679:O681" si="226">N679/P679</f>
        <v>3.1939903491202078E-2</v>
      </c>
      <c r="P679" s="71">
        <f>K679</f>
        <v>24.2</v>
      </c>
    </row>
    <row r="680" spans="1:16" x14ac:dyDescent="0.25">
      <c r="B680">
        <v>2</v>
      </c>
      <c r="C680" t="s">
        <v>4126</v>
      </c>
      <c r="D680">
        <v>14</v>
      </c>
      <c r="E680">
        <v>13.7</v>
      </c>
      <c r="F680">
        <f t="shared" ref="F680:F699" si="227">E680/100</f>
        <v>0.13699999999999998</v>
      </c>
      <c r="G680">
        <v>0.4</v>
      </c>
      <c r="I680" s="79">
        <f>(1+F680-F679)^(1/(D680-D679))-1</f>
        <v>1.9901956072249094E-2</v>
      </c>
      <c r="J680">
        <f t="shared" si="224"/>
        <v>1.9901956072249094</v>
      </c>
      <c r="K680">
        <f t="shared" si="225"/>
        <v>34.249999999999993</v>
      </c>
      <c r="N680" s="71">
        <f>J680</f>
        <v>1.9901956072249094</v>
      </c>
      <c r="O680" s="71">
        <f t="shared" si="226"/>
        <v>5.8107900940873279E-2</v>
      </c>
      <c r="P680" s="71">
        <f>K680</f>
        <v>34.249999999999993</v>
      </c>
    </row>
    <row r="681" spans="1:16" x14ac:dyDescent="0.25">
      <c r="B681">
        <v>2</v>
      </c>
      <c r="C681" t="s">
        <v>4127</v>
      </c>
      <c r="D681">
        <v>16</v>
      </c>
      <c r="E681">
        <v>26.9</v>
      </c>
      <c r="F681">
        <f t="shared" si="227"/>
        <v>0.26899999999999996</v>
      </c>
      <c r="G681">
        <v>0.5</v>
      </c>
      <c r="I681" s="79">
        <f>(1+F681-F680)^(1/(D681-D680))-1</f>
        <v>6.3954886261630817E-2</v>
      </c>
      <c r="J681">
        <f t="shared" si="224"/>
        <v>6.3954886261630817</v>
      </c>
      <c r="K681">
        <f t="shared" si="225"/>
        <v>53.8</v>
      </c>
      <c r="N681" s="71">
        <f>J681</f>
        <v>6.3954886261630817</v>
      </c>
      <c r="O681" s="71">
        <f t="shared" si="226"/>
        <v>0.11887525327440673</v>
      </c>
      <c r="P681" s="71">
        <f>K681</f>
        <v>53.8</v>
      </c>
    </row>
    <row r="682" spans="1:16" x14ac:dyDescent="0.25">
      <c r="B682">
        <v>3</v>
      </c>
      <c r="C682" t="s">
        <v>4125</v>
      </c>
      <c r="D682">
        <v>12</v>
      </c>
      <c r="E682">
        <v>10.3</v>
      </c>
      <c r="F682">
        <f t="shared" si="227"/>
        <v>0.10300000000000001</v>
      </c>
      <c r="G682">
        <v>0.4</v>
      </c>
      <c r="I682" s="79">
        <f>(1+F682)^(1/D682)-1</f>
        <v>8.2029396024936307E-3</v>
      </c>
      <c r="J682">
        <f t="shared" ref="J682:J699" si="228">I682*100</f>
        <v>0.82029396024936307</v>
      </c>
      <c r="K682">
        <f t="shared" si="225"/>
        <v>25.75</v>
      </c>
      <c r="N682" s="71">
        <f t="shared" ref="N682:N699" si="229">J682</f>
        <v>0.82029396024936307</v>
      </c>
      <c r="O682" s="71">
        <f t="shared" ref="O682:O699" si="230">N682/P682</f>
        <v>3.1856076126188855E-2</v>
      </c>
      <c r="P682" s="71">
        <f t="shared" ref="P682:P699" si="231">K682</f>
        <v>25.75</v>
      </c>
    </row>
    <row r="683" spans="1:16" x14ac:dyDescent="0.25">
      <c r="B683">
        <v>3</v>
      </c>
      <c r="C683" t="s">
        <v>4126</v>
      </c>
      <c r="D683">
        <v>14</v>
      </c>
      <c r="E683">
        <v>14.5</v>
      </c>
      <c r="F683">
        <f t="shared" si="227"/>
        <v>0.14499999999999999</v>
      </c>
      <c r="G683">
        <v>0.4</v>
      </c>
      <c r="I683" s="79">
        <f>(1+F683-F682)^(1/(D683-D682))-1</f>
        <v>2.0784012413987529E-2</v>
      </c>
      <c r="J683">
        <f t="shared" si="228"/>
        <v>2.0784012413987529</v>
      </c>
      <c r="K683">
        <f t="shared" si="225"/>
        <v>36.25</v>
      </c>
      <c r="N683" s="71">
        <f t="shared" si="229"/>
        <v>2.0784012413987529</v>
      </c>
      <c r="O683" s="71">
        <f t="shared" si="230"/>
        <v>5.7335206659275946E-2</v>
      </c>
      <c r="P683" s="71">
        <f t="shared" si="231"/>
        <v>36.25</v>
      </c>
    </row>
    <row r="684" spans="1:16" x14ac:dyDescent="0.25">
      <c r="B684">
        <v>3</v>
      </c>
      <c r="C684" t="s">
        <v>4127</v>
      </c>
      <c r="D684">
        <v>16</v>
      </c>
      <c r="E684">
        <v>28.4</v>
      </c>
      <c r="F684">
        <f t="shared" si="227"/>
        <v>0.28399999999999997</v>
      </c>
      <c r="G684">
        <v>0.5</v>
      </c>
      <c r="I684" s="79">
        <f>(1+F684-F683)^(1/(D684-D683))-1</f>
        <v>6.7239429556460895E-2</v>
      </c>
      <c r="J684">
        <f t="shared" si="228"/>
        <v>6.7239429556460895</v>
      </c>
      <c r="K684">
        <f t="shared" si="225"/>
        <v>56.8</v>
      </c>
      <c r="N684" s="71">
        <f t="shared" si="229"/>
        <v>6.7239429556460895</v>
      </c>
      <c r="O684" s="71">
        <f t="shared" si="230"/>
        <v>0.11837927738813539</v>
      </c>
      <c r="P684" s="71">
        <f t="shared" si="231"/>
        <v>56.8</v>
      </c>
    </row>
    <row r="685" spans="1:16" x14ac:dyDescent="0.25">
      <c r="B685">
        <v>4</v>
      </c>
      <c r="C685" t="s">
        <v>4125</v>
      </c>
      <c r="D685">
        <v>12</v>
      </c>
      <c r="E685">
        <v>9.94</v>
      </c>
      <c r="F685">
        <f t="shared" si="227"/>
        <v>9.9399999999999988E-2</v>
      </c>
      <c r="G685">
        <v>0.4</v>
      </c>
      <c r="I685" s="79">
        <f>(1+F685)^(1/D685)-1</f>
        <v>7.9283119642756805E-3</v>
      </c>
      <c r="J685">
        <f t="shared" si="228"/>
        <v>0.79283119642756805</v>
      </c>
      <c r="K685">
        <f t="shared" si="225"/>
        <v>24.849999999999998</v>
      </c>
      <c r="N685" s="71">
        <f t="shared" si="229"/>
        <v>0.79283119642756805</v>
      </c>
      <c r="O685" s="71">
        <f t="shared" si="230"/>
        <v>3.1904675912578194E-2</v>
      </c>
      <c r="P685" s="71">
        <f t="shared" si="231"/>
        <v>24.849999999999998</v>
      </c>
    </row>
    <row r="686" spans="1:16" x14ac:dyDescent="0.25">
      <c r="B686">
        <v>4</v>
      </c>
      <c r="C686" t="s">
        <v>4126</v>
      </c>
      <c r="D686">
        <v>14</v>
      </c>
      <c r="E686">
        <v>13.9</v>
      </c>
      <c r="F686">
        <f t="shared" si="227"/>
        <v>0.13900000000000001</v>
      </c>
      <c r="G686">
        <v>0.4</v>
      </c>
      <c r="I686" s="79">
        <f>(1+F686-F685)^(1/(D686-D685))-1</f>
        <v>1.9607767722470859E-2</v>
      </c>
      <c r="J686">
        <f t="shared" si="228"/>
        <v>1.9607767722470859</v>
      </c>
      <c r="K686">
        <f t="shared" si="225"/>
        <v>34.75</v>
      </c>
      <c r="N686" s="71">
        <f t="shared" si="229"/>
        <v>1.9607767722470859</v>
      </c>
      <c r="O686" s="71">
        <f t="shared" si="230"/>
        <v>5.6425230856031246E-2</v>
      </c>
      <c r="P686" s="71">
        <f t="shared" si="231"/>
        <v>34.75</v>
      </c>
    </row>
    <row r="687" spans="1:16" x14ac:dyDescent="0.25">
      <c r="B687">
        <v>4</v>
      </c>
      <c r="C687" t="s">
        <v>4127</v>
      </c>
      <c r="D687">
        <v>16</v>
      </c>
      <c r="E687">
        <v>27.7</v>
      </c>
      <c r="F687">
        <f t="shared" si="227"/>
        <v>0.27699999999999997</v>
      </c>
      <c r="G687">
        <v>0.5</v>
      </c>
      <c r="I687" s="79">
        <f>(1+F687-F686)^(1/(D687-D686))-1</f>
        <v>6.6770828247566971E-2</v>
      </c>
      <c r="J687">
        <f t="shared" si="228"/>
        <v>6.6770828247566971</v>
      </c>
      <c r="K687">
        <f t="shared" si="225"/>
        <v>55.4</v>
      </c>
      <c r="N687" s="71">
        <f t="shared" si="229"/>
        <v>6.6770828247566971</v>
      </c>
      <c r="O687" s="71">
        <f t="shared" si="230"/>
        <v>0.12052496073568046</v>
      </c>
      <c r="P687" s="71">
        <f t="shared" si="231"/>
        <v>55.4</v>
      </c>
    </row>
    <row r="688" spans="1:16" x14ac:dyDescent="0.25">
      <c r="B688" t="s">
        <v>4131</v>
      </c>
      <c r="C688" t="s">
        <v>4125</v>
      </c>
      <c r="D688">
        <v>12</v>
      </c>
      <c r="E688">
        <v>5.5</v>
      </c>
      <c r="F688">
        <f t="shared" si="227"/>
        <v>5.5E-2</v>
      </c>
      <c r="G688">
        <v>1</v>
      </c>
      <c r="I688" s="79">
        <f>(1+F688)^(1/D688)-1</f>
        <v>4.471698917043021E-3</v>
      </c>
      <c r="J688">
        <f t="shared" si="228"/>
        <v>0.4471698917043021</v>
      </c>
      <c r="K688">
        <f t="shared" si="225"/>
        <v>5.5</v>
      </c>
      <c r="N688" s="71">
        <f t="shared" si="229"/>
        <v>0.4471698917043021</v>
      </c>
      <c r="O688" s="71">
        <f t="shared" si="230"/>
        <v>8.130361667350948E-2</v>
      </c>
      <c r="P688" s="71">
        <f t="shared" si="231"/>
        <v>5.5</v>
      </c>
    </row>
    <row r="689" spans="1:16" x14ac:dyDescent="0.25">
      <c r="B689" t="s">
        <v>4131</v>
      </c>
      <c r="C689" t="s">
        <v>4126</v>
      </c>
      <c r="D689">
        <v>14</v>
      </c>
      <c r="E689">
        <v>11</v>
      </c>
      <c r="F689">
        <f t="shared" si="227"/>
        <v>0.11</v>
      </c>
      <c r="G689">
        <v>1.2</v>
      </c>
      <c r="I689" s="79">
        <f>(1+F689-F688)^(1/(D689-D688))-1</f>
        <v>2.7131929208706884E-2</v>
      </c>
      <c r="J689">
        <f t="shared" si="228"/>
        <v>2.7131929208706884</v>
      </c>
      <c r="K689">
        <f t="shared" si="225"/>
        <v>9.1666666666666679</v>
      </c>
      <c r="N689" s="71">
        <f t="shared" si="229"/>
        <v>2.7131929208706884</v>
      </c>
      <c r="O689" s="71">
        <f t="shared" si="230"/>
        <v>0.29598468227680236</v>
      </c>
      <c r="P689" s="71">
        <f t="shared" si="231"/>
        <v>9.1666666666666679</v>
      </c>
    </row>
    <row r="690" spans="1:16" x14ac:dyDescent="0.25">
      <c r="B690" t="s">
        <v>4131</v>
      </c>
      <c r="C690" t="s">
        <v>4127</v>
      </c>
      <c r="D690">
        <v>16</v>
      </c>
      <c r="E690">
        <v>21.9</v>
      </c>
      <c r="F690">
        <f t="shared" si="227"/>
        <v>0.21899999999999997</v>
      </c>
      <c r="G690">
        <v>1.7</v>
      </c>
      <c r="I690" s="79">
        <f>(1+F690-F689)^(1/(D690-D689))-1</f>
        <v>5.3090689352061293E-2</v>
      </c>
      <c r="J690">
        <f t="shared" si="228"/>
        <v>5.3090689352061293</v>
      </c>
      <c r="K690">
        <f t="shared" si="225"/>
        <v>12.882352941176469</v>
      </c>
      <c r="N690" s="71">
        <f t="shared" si="229"/>
        <v>5.3090689352061293</v>
      </c>
      <c r="O690" s="71">
        <f t="shared" si="230"/>
        <v>0.41211950638586398</v>
      </c>
      <c r="P690" s="71">
        <f t="shared" si="231"/>
        <v>12.882352941176469</v>
      </c>
    </row>
    <row r="691" spans="1:16" x14ac:dyDescent="0.25">
      <c r="B691" t="s">
        <v>4132</v>
      </c>
      <c r="C691" t="s">
        <v>4125</v>
      </c>
      <c r="D691">
        <v>12</v>
      </c>
      <c r="E691">
        <v>6.1</v>
      </c>
      <c r="F691">
        <f t="shared" si="227"/>
        <v>6.0999999999999999E-2</v>
      </c>
      <c r="G691">
        <v>1</v>
      </c>
      <c r="I691" s="79">
        <f>(1+F691)^(1/D691)-1</f>
        <v>4.946515448805977E-3</v>
      </c>
      <c r="J691">
        <f t="shared" si="228"/>
        <v>0.4946515448805977</v>
      </c>
      <c r="K691">
        <f t="shared" si="225"/>
        <v>6.1</v>
      </c>
      <c r="N691" s="71">
        <f t="shared" si="229"/>
        <v>0.4946515448805977</v>
      </c>
      <c r="O691" s="71">
        <f t="shared" si="230"/>
        <v>8.1090417193540612E-2</v>
      </c>
      <c r="P691" s="71">
        <f t="shared" si="231"/>
        <v>6.1</v>
      </c>
    </row>
    <row r="692" spans="1:16" x14ac:dyDescent="0.25">
      <c r="B692" t="s">
        <v>4132</v>
      </c>
      <c r="C692" t="s">
        <v>4126</v>
      </c>
      <c r="D692">
        <v>14</v>
      </c>
      <c r="E692">
        <v>12.2</v>
      </c>
      <c r="F692">
        <f t="shared" si="227"/>
        <v>0.122</v>
      </c>
      <c r="G692">
        <v>1.2</v>
      </c>
      <c r="I692" s="79">
        <f>(1+F692-F691)^(1/(D692-D691))-1</f>
        <v>3.0048542545447088E-2</v>
      </c>
      <c r="J692">
        <f t="shared" si="228"/>
        <v>3.0048542545447088</v>
      </c>
      <c r="K692">
        <f t="shared" si="225"/>
        <v>10.166666666666666</v>
      </c>
      <c r="N692" s="71">
        <f t="shared" si="229"/>
        <v>3.0048542545447088</v>
      </c>
      <c r="O692" s="71">
        <f t="shared" si="230"/>
        <v>0.29555943487325004</v>
      </c>
      <c r="P692" s="71">
        <f t="shared" si="231"/>
        <v>10.166666666666666</v>
      </c>
    </row>
    <row r="693" spans="1:16" x14ac:dyDescent="0.25">
      <c r="B693" t="s">
        <v>4132</v>
      </c>
      <c r="C693" t="s">
        <v>4127</v>
      </c>
      <c r="D693">
        <v>16</v>
      </c>
      <c r="E693">
        <v>24.6</v>
      </c>
      <c r="F693">
        <f t="shared" si="227"/>
        <v>0.24600000000000002</v>
      </c>
      <c r="G693">
        <v>1.7</v>
      </c>
      <c r="I693" s="79">
        <f>(1+F693-F692)^(1/(D693-D692))-1</f>
        <v>6.0188662455885833E-2</v>
      </c>
      <c r="J693">
        <f t="shared" si="228"/>
        <v>6.0188662455885833</v>
      </c>
      <c r="K693">
        <f t="shared" si="225"/>
        <v>14.47058823529412</v>
      </c>
      <c r="N693" s="71">
        <f t="shared" si="229"/>
        <v>6.0188662455885833</v>
      </c>
      <c r="O693" s="71">
        <f t="shared" si="230"/>
        <v>0.41593791128051177</v>
      </c>
      <c r="P693" s="71">
        <f t="shared" si="231"/>
        <v>14.47058823529412</v>
      </c>
    </row>
    <row r="694" spans="1:16" x14ac:dyDescent="0.25">
      <c r="B694">
        <v>5</v>
      </c>
      <c r="C694" t="s">
        <v>4125</v>
      </c>
      <c r="D694">
        <v>12</v>
      </c>
      <c r="E694">
        <v>4.8</v>
      </c>
      <c r="F694">
        <f t="shared" si="227"/>
        <v>4.8000000000000001E-2</v>
      </c>
      <c r="G694">
        <v>0.9</v>
      </c>
      <c r="I694" s="79">
        <f>(1+F694)^(1/D694)-1</f>
        <v>3.914607630530309E-3</v>
      </c>
      <c r="J694">
        <f t="shared" si="228"/>
        <v>0.3914607630530309</v>
      </c>
      <c r="K694">
        <f t="shared" si="225"/>
        <v>5.333333333333333</v>
      </c>
      <c r="N694" s="71">
        <f t="shared" si="229"/>
        <v>0.3914607630530309</v>
      </c>
      <c r="O694" s="71">
        <f t="shared" si="230"/>
        <v>7.3398893072443294E-2</v>
      </c>
      <c r="P694" s="71">
        <f t="shared" si="231"/>
        <v>5.333333333333333</v>
      </c>
    </row>
    <row r="695" spans="1:16" x14ac:dyDescent="0.25">
      <c r="B695">
        <v>5</v>
      </c>
      <c r="C695" t="s">
        <v>4126</v>
      </c>
      <c r="D695">
        <v>14</v>
      </c>
      <c r="E695">
        <v>10.8</v>
      </c>
      <c r="F695">
        <f t="shared" si="227"/>
        <v>0.10800000000000001</v>
      </c>
      <c r="G695">
        <v>1.1000000000000001</v>
      </c>
      <c r="I695" s="79">
        <f>(1+F695-F694)^(1/(D695-D694))-1</f>
        <v>2.9563014098699991E-2</v>
      </c>
      <c r="J695">
        <f t="shared" si="228"/>
        <v>2.9563014098699991</v>
      </c>
      <c r="K695">
        <f t="shared" si="225"/>
        <v>9.8181818181818183</v>
      </c>
      <c r="N695" s="71">
        <f t="shared" si="229"/>
        <v>2.9563014098699991</v>
      </c>
      <c r="O695" s="71">
        <f t="shared" si="230"/>
        <v>0.3011047732274999</v>
      </c>
      <c r="P695" s="71">
        <f t="shared" si="231"/>
        <v>9.8181818181818183</v>
      </c>
    </row>
    <row r="696" spans="1:16" x14ac:dyDescent="0.25">
      <c r="B696">
        <v>5</v>
      </c>
      <c r="C696" t="s">
        <v>4127</v>
      </c>
      <c r="D696">
        <v>16</v>
      </c>
      <c r="E696">
        <v>22.4</v>
      </c>
      <c r="F696">
        <f t="shared" si="227"/>
        <v>0.22399999999999998</v>
      </c>
      <c r="G696">
        <v>1.6</v>
      </c>
      <c r="I696" s="79">
        <f>(1+F696-F695)^(1/(D696-D695))-1</f>
        <v>5.6409011699540601E-2</v>
      </c>
      <c r="J696">
        <f t="shared" si="228"/>
        <v>5.6409011699540601</v>
      </c>
      <c r="K696">
        <f t="shared" si="225"/>
        <v>13.999999999999998</v>
      </c>
      <c r="N696" s="71">
        <f t="shared" si="229"/>
        <v>5.6409011699540601</v>
      </c>
      <c r="O696" s="71">
        <f t="shared" si="230"/>
        <v>0.40292151213957578</v>
      </c>
      <c r="P696" s="71">
        <f t="shared" si="231"/>
        <v>13.999999999999998</v>
      </c>
    </row>
    <row r="697" spans="1:16" x14ac:dyDescent="0.25">
      <c r="B697">
        <v>6</v>
      </c>
      <c r="C697" t="s">
        <v>4125</v>
      </c>
      <c r="D697">
        <v>12</v>
      </c>
      <c r="E697">
        <v>5.3</v>
      </c>
      <c r="F697">
        <f t="shared" si="227"/>
        <v>5.2999999999999999E-2</v>
      </c>
      <c r="G697">
        <v>1.1000000000000001</v>
      </c>
      <c r="I697" s="79">
        <f>(1+F697)^(1/D697)-1</f>
        <v>4.3128765598297036E-3</v>
      </c>
      <c r="J697">
        <f t="shared" si="228"/>
        <v>0.43128765598297036</v>
      </c>
      <c r="K697">
        <f t="shared" si="225"/>
        <v>4.8181818181818175</v>
      </c>
      <c r="N697" s="71">
        <f t="shared" si="229"/>
        <v>0.43128765598297036</v>
      </c>
      <c r="O697" s="71">
        <f t="shared" si="230"/>
        <v>8.9512532373824047E-2</v>
      </c>
      <c r="P697" s="71">
        <f t="shared" si="231"/>
        <v>4.8181818181818175</v>
      </c>
    </row>
    <row r="698" spans="1:16" x14ac:dyDescent="0.25">
      <c r="B698">
        <v>6</v>
      </c>
      <c r="C698" t="s">
        <v>4126</v>
      </c>
      <c r="D698">
        <v>14</v>
      </c>
      <c r="E698">
        <v>12</v>
      </c>
      <c r="F698">
        <f t="shared" si="227"/>
        <v>0.12</v>
      </c>
      <c r="G698">
        <v>1.3</v>
      </c>
      <c r="I698" s="79">
        <f>(1+F698-F697)^(1/(D698-D697))-1</f>
        <v>3.2956920689338309E-2</v>
      </c>
      <c r="J698">
        <f t="shared" si="228"/>
        <v>3.2956920689338309</v>
      </c>
      <c r="K698">
        <f t="shared" si="225"/>
        <v>9.2307692307692299</v>
      </c>
      <c r="N698" s="71">
        <f t="shared" si="229"/>
        <v>3.2956920689338309</v>
      </c>
      <c r="O698" s="71">
        <f t="shared" si="230"/>
        <v>0.35703330746783174</v>
      </c>
      <c r="P698" s="71">
        <f t="shared" si="231"/>
        <v>9.2307692307692299</v>
      </c>
    </row>
    <row r="699" spans="1:16" x14ac:dyDescent="0.25">
      <c r="B699">
        <v>6</v>
      </c>
      <c r="C699" t="s">
        <v>4127</v>
      </c>
      <c r="D699">
        <v>16</v>
      </c>
      <c r="E699">
        <v>22.6</v>
      </c>
      <c r="F699">
        <f t="shared" si="227"/>
        <v>0.22600000000000001</v>
      </c>
      <c r="G699">
        <v>1.8</v>
      </c>
      <c r="I699" s="79">
        <f>(1+F699-F698)^(1/(D699-D698))-1</f>
        <v>5.1665346010792534E-2</v>
      </c>
      <c r="J699">
        <f t="shared" si="228"/>
        <v>5.1665346010792534</v>
      </c>
      <c r="K699">
        <f t="shared" si="225"/>
        <v>12.555555555555555</v>
      </c>
      <c r="N699" s="71">
        <f t="shared" si="229"/>
        <v>5.1665346010792534</v>
      </c>
      <c r="O699" s="71">
        <f t="shared" si="230"/>
        <v>0.41149390628064852</v>
      </c>
      <c r="P699" s="71">
        <f t="shared" si="231"/>
        <v>12.555555555555555</v>
      </c>
    </row>
    <row r="703" spans="1:16" x14ac:dyDescent="0.25">
      <c r="A703" s="73" t="s">
        <v>4134</v>
      </c>
      <c r="C703" t="s">
        <v>4139</v>
      </c>
    </row>
    <row r="707" spans="3:16" x14ac:dyDescent="0.25">
      <c r="C707" t="s">
        <v>158</v>
      </c>
      <c r="D707" t="s">
        <v>4140</v>
      </c>
      <c r="E707" t="s">
        <v>145</v>
      </c>
      <c r="F707" t="s">
        <v>4128</v>
      </c>
      <c r="G707" t="s">
        <v>147</v>
      </c>
      <c r="I707" t="s">
        <v>148</v>
      </c>
      <c r="J707" t="s">
        <v>150</v>
      </c>
      <c r="K707" t="s">
        <v>216</v>
      </c>
      <c r="N707" t="s">
        <v>148</v>
      </c>
      <c r="O707" t="s">
        <v>147</v>
      </c>
      <c r="P707" t="s">
        <v>149</v>
      </c>
    </row>
    <row r="708" spans="3:16" x14ac:dyDescent="0.25">
      <c r="C708">
        <v>1980</v>
      </c>
      <c r="D708" t="s">
        <v>4141</v>
      </c>
      <c r="E708">
        <v>4</v>
      </c>
      <c r="F708">
        <v>0.23630000000000001</v>
      </c>
      <c r="G708">
        <v>7.7999999999999996E-3</v>
      </c>
      <c r="I708" s="79">
        <f t="shared" ref="I708:I739" si="232">(1+F708)^(1/E708)-1</f>
        <v>5.4462081991112576E-2</v>
      </c>
      <c r="J708">
        <f t="shared" ref="J708" si="233">I708*100</f>
        <v>5.4462081991112576</v>
      </c>
      <c r="K708">
        <f t="shared" ref="K708:K739" si="234">F708/G708</f>
        <v>30.294871794871799</v>
      </c>
      <c r="N708" s="71">
        <f t="shared" ref="N708:N739" si="235">J708</f>
        <v>5.4462081991112576</v>
      </c>
      <c r="O708" s="71">
        <f t="shared" ref="O708" si="236">N708/P708</f>
        <v>0.17977327106672791</v>
      </c>
      <c r="P708" s="71">
        <f t="shared" ref="P708:P739" si="237">K708</f>
        <v>30.294871794871799</v>
      </c>
    </row>
    <row r="709" spans="3:16" x14ac:dyDescent="0.25">
      <c r="C709">
        <v>1981</v>
      </c>
      <c r="D709" t="s">
        <v>4141</v>
      </c>
      <c r="E709">
        <v>4</v>
      </c>
      <c r="F709">
        <v>0.24310000000000001</v>
      </c>
      <c r="G709">
        <v>8.6999999999999994E-3</v>
      </c>
      <c r="I709" s="79">
        <f t="shared" si="232"/>
        <v>5.5909060847234127E-2</v>
      </c>
      <c r="J709">
        <f t="shared" ref="J709:J715" si="238">I709*100</f>
        <v>5.5909060847234127</v>
      </c>
      <c r="K709">
        <f t="shared" si="234"/>
        <v>27.942528735632187</v>
      </c>
      <c r="N709" s="71">
        <f t="shared" si="235"/>
        <v>5.5909060847234127</v>
      </c>
      <c r="O709" s="71">
        <f t="shared" ref="O709:O715" si="239">N709/P709</f>
        <v>0.20008590266184156</v>
      </c>
      <c r="P709" s="71">
        <f t="shared" si="237"/>
        <v>27.942528735632187</v>
      </c>
    </row>
    <row r="710" spans="3:16" x14ac:dyDescent="0.25">
      <c r="C710">
        <v>1982</v>
      </c>
      <c r="D710" t="s">
        <v>4141</v>
      </c>
      <c r="E710">
        <v>4</v>
      </c>
      <c r="F710">
        <v>0.28349999999999997</v>
      </c>
      <c r="G710">
        <v>8.8000000000000005E-3</v>
      </c>
      <c r="I710" s="79">
        <f t="shared" si="232"/>
        <v>6.4385545770590191E-2</v>
      </c>
      <c r="J710">
        <f t="shared" si="238"/>
        <v>6.4385545770590191</v>
      </c>
      <c r="K710">
        <f t="shared" si="234"/>
        <v>32.215909090909086</v>
      </c>
      <c r="N710" s="71">
        <f t="shared" si="235"/>
        <v>6.4385545770590191</v>
      </c>
      <c r="O710" s="71">
        <f t="shared" si="239"/>
        <v>0.19985636782405425</v>
      </c>
      <c r="P710" s="71">
        <f t="shared" si="237"/>
        <v>32.215909090909086</v>
      </c>
    </row>
    <row r="711" spans="3:16" x14ac:dyDescent="0.25">
      <c r="C711">
        <v>1983</v>
      </c>
      <c r="D711" t="s">
        <v>4141</v>
      </c>
      <c r="E711">
        <v>4</v>
      </c>
      <c r="F711">
        <v>0.30230000000000001</v>
      </c>
      <c r="G711">
        <v>8.6E-3</v>
      </c>
      <c r="I711" s="79">
        <f t="shared" si="232"/>
        <v>6.8261951066597826E-2</v>
      </c>
      <c r="J711">
        <f t="shared" si="238"/>
        <v>6.8261951066597826</v>
      </c>
      <c r="K711">
        <f t="shared" si="234"/>
        <v>35.151162790697676</v>
      </c>
      <c r="N711" s="71">
        <f t="shared" si="235"/>
        <v>6.8261951066597826</v>
      </c>
      <c r="O711" s="71">
        <f t="shared" si="239"/>
        <v>0.19419542810874671</v>
      </c>
      <c r="P711" s="71">
        <f t="shared" si="237"/>
        <v>35.151162790697676</v>
      </c>
    </row>
    <row r="712" spans="3:16" x14ac:dyDescent="0.25">
      <c r="C712">
        <v>1984</v>
      </c>
      <c r="D712" t="s">
        <v>4141</v>
      </c>
      <c r="E712">
        <v>4</v>
      </c>
      <c r="F712">
        <v>0.30880000000000002</v>
      </c>
      <c r="G712">
        <v>8.3999999999999995E-3</v>
      </c>
      <c r="I712" s="79">
        <f t="shared" si="232"/>
        <v>6.9592432511565328E-2</v>
      </c>
      <c r="J712">
        <f t="shared" si="238"/>
        <v>6.9592432511565328</v>
      </c>
      <c r="K712">
        <f t="shared" si="234"/>
        <v>36.761904761904766</v>
      </c>
      <c r="N712" s="71">
        <f t="shared" si="235"/>
        <v>6.9592432511565328</v>
      </c>
      <c r="O712" s="71">
        <f t="shared" si="239"/>
        <v>0.1893058397335326</v>
      </c>
      <c r="P712" s="71">
        <f t="shared" si="237"/>
        <v>36.761904761904766</v>
      </c>
    </row>
    <row r="713" spans="3:16" x14ac:dyDescent="0.25">
      <c r="C713">
        <v>1985</v>
      </c>
      <c r="D713" t="s">
        <v>4141</v>
      </c>
      <c r="E713">
        <v>4</v>
      </c>
      <c r="F713">
        <v>0.33189999999999997</v>
      </c>
      <c r="G713">
        <v>8.3999999999999995E-3</v>
      </c>
      <c r="I713" s="79">
        <f t="shared" si="232"/>
        <v>7.4281024662567585E-2</v>
      </c>
      <c r="J713">
        <f t="shared" si="238"/>
        <v>7.4281024662567585</v>
      </c>
      <c r="K713">
        <f t="shared" si="234"/>
        <v>39.511904761904759</v>
      </c>
      <c r="N713" s="71">
        <f t="shared" si="235"/>
        <v>7.4281024662567585</v>
      </c>
      <c r="O713" s="71">
        <f t="shared" si="239"/>
        <v>0.18799656738944495</v>
      </c>
      <c r="P713" s="71">
        <f t="shared" si="237"/>
        <v>39.511904761904759</v>
      </c>
    </row>
    <row r="714" spans="3:16" x14ac:dyDescent="0.25">
      <c r="C714">
        <v>1986</v>
      </c>
      <c r="D714" t="s">
        <v>4141</v>
      </c>
      <c r="E714">
        <v>4</v>
      </c>
      <c r="F714">
        <v>0.3367</v>
      </c>
      <c r="G714">
        <v>8.6E-3</v>
      </c>
      <c r="I714" s="79">
        <f t="shared" si="232"/>
        <v>7.524761275100178E-2</v>
      </c>
      <c r="J714">
        <f t="shared" si="238"/>
        <v>7.524761275100178</v>
      </c>
      <c r="K714">
        <f t="shared" si="234"/>
        <v>39.151162790697676</v>
      </c>
      <c r="N714" s="71">
        <f t="shared" si="235"/>
        <v>7.524761275100178</v>
      </c>
      <c r="O714" s="71">
        <f t="shared" si="239"/>
        <v>0.19219764468625342</v>
      </c>
      <c r="P714" s="71">
        <f t="shared" si="237"/>
        <v>39.151162790697676</v>
      </c>
    </row>
    <row r="715" spans="3:16" x14ac:dyDescent="0.25">
      <c r="C715">
        <v>1987</v>
      </c>
      <c r="D715" t="s">
        <v>4141</v>
      </c>
      <c r="E715">
        <v>4</v>
      </c>
      <c r="F715">
        <v>0.33939999999999998</v>
      </c>
      <c r="G715">
        <v>8.2000000000000007E-3</v>
      </c>
      <c r="I715" s="79">
        <f t="shared" si="232"/>
        <v>7.5790175050109099E-2</v>
      </c>
      <c r="J715">
        <f t="shared" si="238"/>
        <v>7.5790175050109099</v>
      </c>
      <c r="K715">
        <f t="shared" si="234"/>
        <v>41.390243902439018</v>
      </c>
      <c r="N715" s="71">
        <f t="shared" si="235"/>
        <v>7.5790175050109099</v>
      </c>
      <c r="O715" s="71">
        <f t="shared" si="239"/>
        <v>0.18311120666201966</v>
      </c>
      <c r="P715" s="71">
        <f t="shared" si="237"/>
        <v>41.390243902439018</v>
      </c>
    </row>
    <row r="716" spans="3:16" x14ac:dyDescent="0.25">
      <c r="C716">
        <v>1988</v>
      </c>
      <c r="D716" t="s">
        <v>4141</v>
      </c>
      <c r="E716">
        <v>4</v>
      </c>
      <c r="F716">
        <v>0.3402</v>
      </c>
      <c r="G716">
        <v>9.1000000000000004E-3</v>
      </c>
      <c r="I716" s="79">
        <f t="shared" si="232"/>
        <v>7.59507767079457E-2</v>
      </c>
      <c r="J716">
        <f t="shared" ref="J716" si="240">I716*100</f>
        <v>7.59507767079457</v>
      </c>
      <c r="K716">
        <f t="shared" si="234"/>
        <v>37.38461538461538</v>
      </c>
      <c r="N716" s="71">
        <f t="shared" si="235"/>
        <v>7.59507767079457</v>
      </c>
      <c r="O716" s="71">
        <f t="shared" ref="O716" si="241">N716/P716</f>
        <v>0.20316051382783831</v>
      </c>
      <c r="P716" s="71">
        <f t="shared" si="237"/>
        <v>37.38461538461538</v>
      </c>
    </row>
    <row r="717" spans="3:16" x14ac:dyDescent="0.25">
      <c r="C717">
        <v>1989</v>
      </c>
      <c r="D717" t="s">
        <v>4141</v>
      </c>
      <c r="E717">
        <v>4</v>
      </c>
      <c r="F717">
        <v>0.36809999999999998</v>
      </c>
      <c r="G717">
        <v>8.3999999999999995E-3</v>
      </c>
      <c r="I717" s="79">
        <f t="shared" si="232"/>
        <v>8.1507313749599408E-2</v>
      </c>
      <c r="J717">
        <f t="shared" ref="J717:J722" si="242">I717*100</f>
        <v>8.1507313749599408</v>
      </c>
      <c r="K717">
        <f t="shared" si="234"/>
        <v>43.821428571428569</v>
      </c>
      <c r="N717" s="71">
        <f t="shared" si="235"/>
        <v>8.1507313749599408</v>
      </c>
      <c r="O717" s="71">
        <f t="shared" ref="O717:O722" si="243">N717/P717</f>
        <v>0.18599875998278595</v>
      </c>
      <c r="P717" s="71">
        <f t="shared" si="237"/>
        <v>43.821428571428569</v>
      </c>
    </row>
    <row r="718" spans="3:16" x14ac:dyDescent="0.25">
      <c r="C718">
        <v>1990</v>
      </c>
      <c r="D718" t="s">
        <v>4141</v>
      </c>
      <c r="E718">
        <v>4</v>
      </c>
      <c r="F718">
        <v>0.37640000000000001</v>
      </c>
      <c r="G718">
        <v>8.6E-3</v>
      </c>
      <c r="I718" s="79">
        <f t="shared" si="232"/>
        <v>8.3143919377751674E-2</v>
      </c>
      <c r="J718">
        <f t="shared" si="242"/>
        <v>8.3143919377751665</v>
      </c>
      <c r="K718">
        <f t="shared" si="234"/>
        <v>43.767441860465119</v>
      </c>
      <c r="N718" s="71">
        <f t="shared" si="235"/>
        <v>8.3143919377751665</v>
      </c>
      <c r="O718" s="71">
        <f t="shared" si="243"/>
        <v>0.18996750973662707</v>
      </c>
      <c r="P718" s="71">
        <f t="shared" si="237"/>
        <v>43.767441860465119</v>
      </c>
    </row>
    <row r="719" spans="3:16" x14ac:dyDescent="0.25">
      <c r="C719">
        <v>1991</v>
      </c>
      <c r="D719" t="s">
        <v>4141</v>
      </c>
      <c r="E719">
        <v>4</v>
      </c>
      <c r="F719">
        <v>0.39329999999999998</v>
      </c>
      <c r="G719">
        <v>8.6999999999999994E-3</v>
      </c>
      <c r="I719" s="79">
        <f t="shared" si="232"/>
        <v>8.6453539884810304E-2</v>
      </c>
      <c r="J719">
        <f t="shared" si="242"/>
        <v>8.6453539884810304</v>
      </c>
      <c r="K719">
        <f t="shared" si="234"/>
        <v>45.206896551724142</v>
      </c>
      <c r="N719" s="71">
        <f t="shared" si="235"/>
        <v>8.6453539884810304</v>
      </c>
      <c r="O719" s="71">
        <f t="shared" si="243"/>
        <v>0.19123971446678098</v>
      </c>
      <c r="P719" s="71">
        <f t="shared" si="237"/>
        <v>45.206896551724142</v>
      </c>
    </row>
    <row r="720" spans="3:16" x14ac:dyDescent="0.25">
      <c r="C720">
        <v>1992</v>
      </c>
      <c r="D720" t="s">
        <v>4141</v>
      </c>
      <c r="E720">
        <v>4</v>
      </c>
      <c r="F720">
        <v>0.39660000000000001</v>
      </c>
      <c r="G720">
        <v>8.6999999999999994E-3</v>
      </c>
      <c r="I720" s="79">
        <f t="shared" si="232"/>
        <v>8.7096279547539179E-2</v>
      </c>
      <c r="J720">
        <f t="shared" si="242"/>
        <v>8.7096279547539179</v>
      </c>
      <c r="K720">
        <f t="shared" si="234"/>
        <v>45.58620689655173</v>
      </c>
      <c r="N720" s="71">
        <f t="shared" si="235"/>
        <v>8.7096279547539179</v>
      </c>
      <c r="O720" s="71">
        <f t="shared" si="243"/>
        <v>0.1910584044537546</v>
      </c>
      <c r="P720" s="71">
        <f t="shared" si="237"/>
        <v>45.58620689655173</v>
      </c>
    </row>
    <row r="721" spans="3:16" x14ac:dyDescent="0.25">
      <c r="C721">
        <v>1993</v>
      </c>
      <c r="D721" t="s">
        <v>4141</v>
      </c>
      <c r="E721">
        <v>4</v>
      </c>
      <c r="F721">
        <v>0.3962</v>
      </c>
      <c r="G721">
        <v>9.1999999999999998E-3</v>
      </c>
      <c r="I721" s="79">
        <f t="shared" si="232"/>
        <v>8.7018432414701197E-2</v>
      </c>
      <c r="J721">
        <f t="shared" si="242"/>
        <v>8.7018432414701188</v>
      </c>
      <c r="K721">
        <f t="shared" si="234"/>
        <v>43.065217391304351</v>
      </c>
      <c r="N721" s="71">
        <f t="shared" si="235"/>
        <v>8.7018432414701188</v>
      </c>
      <c r="O721" s="71">
        <f t="shared" si="243"/>
        <v>0.20206198339607542</v>
      </c>
      <c r="P721" s="71">
        <f t="shared" si="237"/>
        <v>43.065217391304351</v>
      </c>
    </row>
    <row r="722" spans="3:16" x14ac:dyDescent="0.25">
      <c r="C722">
        <v>1994</v>
      </c>
      <c r="D722" t="s">
        <v>4141</v>
      </c>
      <c r="E722">
        <v>4</v>
      </c>
      <c r="F722">
        <v>0.3957</v>
      </c>
      <c r="G722">
        <v>9.1000000000000004E-3</v>
      </c>
      <c r="I722" s="79">
        <f t="shared" si="232"/>
        <v>8.692109997289732E-2</v>
      </c>
      <c r="J722">
        <f t="shared" si="242"/>
        <v>8.692109997289732</v>
      </c>
      <c r="K722">
        <f t="shared" si="234"/>
        <v>43.483516483516482</v>
      </c>
      <c r="N722" s="71">
        <f t="shared" si="235"/>
        <v>8.692109997289732</v>
      </c>
      <c r="O722" s="71">
        <f t="shared" si="243"/>
        <v>0.19989436688232642</v>
      </c>
      <c r="P722" s="71">
        <f t="shared" si="237"/>
        <v>43.483516483516482</v>
      </c>
    </row>
    <row r="723" spans="3:16" x14ac:dyDescent="0.25">
      <c r="C723">
        <v>1995</v>
      </c>
      <c r="D723" t="s">
        <v>4141</v>
      </c>
      <c r="E723">
        <v>4</v>
      </c>
      <c r="F723">
        <v>0.44519999999999998</v>
      </c>
      <c r="G723">
        <v>1.01E-2</v>
      </c>
      <c r="I723" s="79">
        <f t="shared" si="232"/>
        <v>9.643272213661036E-2</v>
      </c>
      <c r="J723">
        <f t="shared" ref="J723" si="244">I723*100</f>
        <v>9.6432722136610352</v>
      </c>
      <c r="K723">
        <f t="shared" si="234"/>
        <v>44.079207920792079</v>
      </c>
      <c r="N723" s="71">
        <f t="shared" si="235"/>
        <v>9.6432722136610352</v>
      </c>
      <c r="O723" s="71">
        <f t="shared" ref="O723" si="245">N723/P723</f>
        <v>0.21877144959114209</v>
      </c>
      <c r="P723" s="71">
        <f t="shared" si="237"/>
        <v>44.079207920792079</v>
      </c>
    </row>
    <row r="724" spans="3:16" x14ac:dyDescent="0.25">
      <c r="C724">
        <v>1996</v>
      </c>
      <c r="D724" t="s">
        <v>4141</v>
      </c>
      <c r="E724">
        <v>4</v>
      </c>
      <c r="F724">
        <v>0.4365</v>
      </c>
      <c r="G724">
        <v>1.03E-2</v>
      </c>
      <c r="I724" s="79">
        <f t="shared" si="232"/>
        <v>9.4778872397561109E-2</v>
      </c>
      <c r="J724">
        <f t="shared" ref="J724:J769" si="246">I724*100</f>
        <v>9.4778872397561109</v>
      </c>
      <c r="K724">
        <f t="shared" si="234"/>
        <v>42.378640776699029</v>
      </c>
      <c r="N724" s="71">
        <f t="shared" si="235"/>
        <v>9.4778872397561109</v>
      </c>
      <c r="O724" s="71">
        <f t="shared" ref="O724:O769" si="247">N724/P724</f>
        <v>0.22364774013628394</v>
      </c>
      <c r="P724" s="71">
        <f t="shared" si="237"/>
        <v>42.378640776699029</v>
      </c>
    </row>
    <row r="725" spans="3:16" x14ac:dyDescent="0.25">
      <c r="C725">
        <v>1997</v>
      </c>
      <c r="D725" t="s">
        <v>4141</v>
      </c>
      <c r="E725">
        <v>4</v>
      </c>
      <c r="F725">
        <v>0.44890000000000002</v>
      </c>
      <c r="G725">
        <v>9.9000000000000008E-3</v>
      </c>
      <c r="I725" s="79">
        <f t="shared" si="232"/>
        <v>9.7133820954460548E-2</v>
      </c>
      <c r="J725">
        <f t="shared" si="246"/>
        <v>9.7133820954460539</v>
      </c>
      <c r="K725">
        <f t="shared" si="234"/>
        <v>45.343434343434339</v>
      </c>
      <c r="N725" s="71">
        <f t="shared" si="235"/>
        <v>9.7133820954460539</v>
      </c>
      <c r="O725" s="71">
        <f t="shared" si="247"/>
        <v>0.2142180502225795</v>
      </c>
      <c r="P725" s="71">
        <f t="shared" si="237"/>
        <v>45.343434343434339</v>
      </c>
    </row>
    <row r="726" spans="3:16" x14ac:dyDescent="0.25">
      <c r="C726">
        <v>1998</v>
      </c>
      <c r="D726" t="s">
        <v>4141</v>
      </c>
      <c r="E726">
        <v>4</v>
      </c>
      <c r="F726">
        <v>0.47420000000000001</v>
      </c>
      <c r="G726">
        <v>0.01</v>
      </c>
      <c r="I726" s="79">
        <f t="shared" si="232"/>
        <v>0.10189218197194028</v>
      </c>
      <c r="J726">
        <f t="shared" si="246"/>
        <v>10.189218197194027</v>
      </c>
      <c r="K726">
        <f t="shared" si="234"/>
        <v>47.42</v>
      </c>
      <c r="N726" s="71">
        <f t="shared" si="235"/>
        <v>10.189218197194027</v>
      </c>
      <c r="O726" s="71">
        <f t="shared" si="247"/>
        <v>0.21487174603951975</v>
      </c>
      <c r="P726" s="71">
        <f t="shared" si="237"/>
        <v>47.42</v>
      </c>
    </row>
    <row r="727" spans="3:16" x14ac:dyDescent="0.25">
      <c r="C727">
        <v>1999</v>
      </c>
      <c r="D727" t="s">
        <v>4141</v>
      </c>
      <c r="E727">
        <v>4</v>
      </c>
      <c r="F727">
        <v>0.4793</v>
      </c>
      <c r="G727">
        <v>9.7000000000000003E-3</v>
      </c>
      <c r="I727" s="79">
        <f t="shared" si="232"/>
        <v>0.10284394807490371</v>
      </c>
      <c r="J727">
        <f t="shared" si="246"/>
        <v>10.284394807490372</v>
      </c>
      <c r="K727">
        <f t="shared" si="234"/>
        <v>49.412371134020617</v>
      </c>
      <c r="N727" s="71">
        <f t="shared" si="235"/>
        <v>10.284394807490372</v>
      </c>
      <c r="O727" s="71">
        <f t="shared" si="247"/>
        <v>0.20813400716181224</v>
      </c>
      <c r="P727" s="71">
        <f t="shared" si="237"/>
        <v>49.412371134020617</v>
      </c>
    </row>
    <row r="728" spans="3:16" x14ac:dyDescent="0.25">
      <c r="C728">
        <v>2000</v>
      </c>
      <c r="D728" t="s">
        <v>4141</v>
      </c>
      <c r="E728">
        <v>4</v>
      </c>
      <c r="F728">
        <v>0.50680000000000003</v>
      </c>
      <c r="G728">
        <v>8.8000000000000005E-3</v>
      </c>
      <c r="I728" s="79">
        <f t="shared" si="232"/>
        <v>0.10793403262313972</v>
      </c>
      <c r="J728">
        <f t="shared" si="246"/>
        <v>10.793403262313973</v>
      </c>
      <c r="K728">
        <f t="shared" si="234"/>
        <v>57.590909090909093</v>
      </c>
      <c r="N728" s="71">
        <f t="shared" si="235"/>
        <v>10.793403262313973</v>
      </c>
      <c r="O728" s="71">
        <f t="shared" si="247"/>
        <v>0.18741505270000583</v>
      </c>
      <c r="P728" s="71">
        <f t="shared" si="237"/>
        <v>57.590909090909093</v>
      </c>
    </row>
    <row r="729" spans="3:16" x14ac:dyDescent="0.25">
      <c r="C729">
        <v>2001</v>
      </c>
      <c r="D729" t="s">
        <v>4141</v>
      </c>
      <c r="E729">
        <v>4</v>
      </c>
      <c r="F729">
        <v>0.52710000000000001</v>
      </c>
      <c r="G729">
        <v>8.8000000000000005E-3</v>
      </c>
      <c r="I729" s="79">
        <f t="shared" si="232"/>
        <v>0.11164692063472725</v>
      </c>
      <c r="J729">
        <f t="shared" si="246"/>
        <v>11.164692063472724</v>
      </c>
      <c r="K729">
        <f t="shared" si="234"/>
        <v>59.897727272727273</v>
      </c>
      <c r="N729" s="71">
        <f t="shared" si="235"/>
        <v>11.164692063472724</v>
      </c>
      <c r="O729" s="71">
        <f t="shared" si="247"/>
        <v>0.18639592137841013</v>
      </c>
      <c r="P729" s="71">
        <f t="shared" si="237"/>
        <v>59.897727272727273</v>
      </c>
    </row>
    <row r="730" spans="3:16" x14ac:dyDescent="0.25">
      <c r="C730">
        <v>2002</v>
      </c>
      <c r="D730" t="s">
        <v>4141</v>
      </c>
      <c r="E730">
        <v>4</v>
      </c>
      <c r="F730">
        <v>0.502</v>
      </c>
      <c r="G730">
        <v>8.8000000000000005E-3</v>
      </c>
      <c r="I730" s="79">
        <f t="shared" si="232"/>
        <v>0.10705062936989584</v>
      </c>
      <c r="J730">
        <f t="shared" si="246"/>
        <v>10.705062936989584</v>
      </c>
      <c r="K730">
        <f t="shared" si="234"/>
        <v>57.04545454545454</v>
      </c>
      <c r="N730" s="71">
        <f t="shared" si="235"/>
        <v>10.705062936989584</v>
      </c>
      <c r="O730" s="71">
        <f t="shared" si="247"/>
        <v>0.18765847379583336</v>
      </c>
      <c r="P730" s="71">
        <f t="shared" si="237"/>
        <v>57.04545454545454</v>
      </c>
    </row>
    <row r="731" spans="3:16" x14ac:dyDescent="0.25">
      <c r="C731">
        <v>2003</v>
      </c>
      <c r="D731" t="s">
        <v>4141</v>
      </c>
      <c r="E731">
        <v>4</v>
      </c>
      <c r="F731">
        <v>0.48780000000000001</v>
      </c>
      <c r="G731">
        <v>8.9999999999999993E-3</v>
      </c>
      <c r="I731" s="79">
        <f t="shared" si="232"/>
        <v>0.10442477044561516</v>
      </c>
      <c r="J731">
        <f t="shared" si="246"/>
        <v>10.442477044561516</v>
      </c>
      <c r="K731">
        <f t="shared" si="234"/>
        <v>54.2</v>
      </c>
      <c r="N731" s="71">
        <f t="shared" si="235"/>
        <v>10.442477044561516</v>
      </c>
      <c r="O731" s="71">
        <f t="shared" si="247"/>
        <v>0.19266562812844124</v>
      </c>
      <c r="P731" s="71">
        <f t="shared" si="237"/>
        <v>54.2</v>
      </c>
    </row>
    <row r="732" spans="3:16" x14ac:dyDescent="0.25">
      <c r="C732">
        <v>2004</v>
      </c>
      <c r="D732" t="s">
        <v>4141</v>
      </c>
      <c r="E732">
        <v>4</v>
      </c>
      <c r="F732">
        <v>0.51980000000000004</v>
      </c>
      <c r="G732">
        <v>9.1999999999999998E-3</v>
      </c>
      <c r="I732" s="79">
        <f t="shared" si="232"/>
        <v>0.11031603033322845</v>
      </c>
      <c r="J732">
        <f t="shared" si="246"/>
        <v>11.031603033322845</v>
      </c>
      <c r="K732">
        <f t="shared" si="234"/>
        <v>56.500000000000007</v>
      </c>
      <c r="N732" s="71">
        <f t="shared" si="235"/>
        <v>11.031603033322845</v>
      </c>
      <c r="O732" s="71">
        <f t="shared" si="247"/>
        <v>0.19524961120925388</v>
      </c>
      <c r="P732" s="71">
        <f t="shared" si="237"/>
        <v>56.500000000000007</v>
      </c>
    </row>
    <row r="733" spans="3:16" x14ac:dyDescent="0.25">
      <c r="C733">
        <v>2005</v>
      </c>
      <c r="D733" t="s">
        <v>4141</v>
      </c>
      <c r="E733">
        <v>4</v>
      </c>
      <c r="F733">
        <v>0.54369999999999996</v>
      </c>
      <c r="G733">
        <v>8.8999999999999999E-3</v>
      </c>
      <c r="I733" s="79">
        <f t="shared" si="232"/>
        <v>0.11465566105639846</v>
      </c>
      <c r="J733">
        <f t="shared" si="246"/>
        <v>11.465566105639846</v>
      </c>
      <c r="K733">
        <f t="shared" si="234"/>
        <v>61.089887640449433</v>
      </c>
      <c r="N733" s="71">
        <f t="shared" si="235"/>
        <v>11.465566105639846</v>
      </c>
      <c r="O733" s="71">
        <f t="shared" si="247"/>
        <v>0.18768353566340745</v>
      </c>
      <c r="P733" s="71">
        <f t="shared" si="237"/>
        <v>61.089887640449433</v>
      </c>
    </row>
    <row r="734" spans="3:16" x14ac:dyDescent="0.25">
      <c r="C734">
        <v>2006</v>
      </c>
      <c r="D734" t="s">
        <v>4141</v>
      </c>
      <c r="E734">
        <v>4</v>
      </c>
      <c r="F734">
        <v>0.53879999999999995</v>
      </c>
      <c r="G734">
        <v>9.1999999999999998E-3</v>
      </c>
      <c r="I734" s="79">
        <f t="shared" si="232"/>
        <v>0.11377007348772694</v>
      </c>
      <c r="J734">
        <f t="shared" si="246"/>
        <v>11.377007348772693</v>
      </c>
      <c r="K734">
        <f t="shared" si="234"/>
        <v>58.565217391304344</v>
      </c>
      <c r="N734" s="71">
        <f t="shared" si="235"/>
        <v>11.377007348772693</v>
      </c>
      <c r="O734" s="71">
        <f t="shared" si="247"/>
        <v>0.19426218932574013</v>
      </c>
      <c r="P734" s="71">
        <f t="shared" si="237"/>
        <v>58.565217391304344</v>
      </c>
    </row>
    <row r="735" spans="3:16" x14ac:dyDescent="0.25">
      <c r="C735">
        <v>2007</v>
      </c>
      <c r="D735" t="s">
        <v>4141</v>
      </c>
      <c r="E735">
        <v>4</v>
      </c>
      <c r="F735">
        <v>0.53820000000000001</v>
      </c>
      <c r="G735">
        <v>8.6999999999999994E-3</v>
      </c>
      <c r="I735" s="79">
        <f t="shared" si="232"/>
        <v>0.11366148891238392</v>
      </c>
      <c r="J735">
        <f t="shared" si="246"/>
        <v>11.366148891238392</v>
      </c>
      <c r="K735">
        <f t="shared" si="234"/>
        <v>61.862068965517246</v>
      </c>
      <c r="N735" s="71">
        <f t="shared" si="235"/>
        <v>11.366148891238392</v>
      </c>
      <c r="O735" s="71">
        <f t="shared" si="247"/>
        <v>0.18373373347040878</v>
      </c>
      <c r="P735" s="71">
        <f t="shared" si="237"/>
        <v>61.862068965517246</v>
      </c>
    </row>
    <row r="736" spans="3:16" x14ac:dyDescent="0.25">
      <c r="C736">
        <v>2008</v>
      </c>
      <c r="D736" t="s">
        <v>4141</v>
      </c>
      <c r="E736">
        <v>4</v>
      </c>
      <c r="F736">
        <v>0.54690000000000005</v>
      </c>
      <c r="G736">
        <v>8.8000000000000005E-3</v>
      </c>
      <c r="I736" s="79">
        <f t="shared" si="232"/>
        <v>0.11523286658922505</v>
      </c>
      <c r="J736">
        <f t="shared" si="246"/>
        <v>11.523286658922505</v>
      </c>
      <c r="K736">
        <f t="shared" si="234"/>
        <v>62.147727272727273</v>
      </c>
      <c r="N736" s="71">
        <f t="shared" si="235"/>
        <v>11.523286658922505</v>
      </c>
      <c r="O736" s="71">
        <f t="shared" si="247"/>
        <v>0.18541766794389841</v>
      </c>
      <c r="P736" s="71">
        <f t="shared" si="237"/>
        <v>62.147727272727273</v>
      </c>
    </row>
    <row r="737" spans="3:16" x14ac:dyDescent="0.25">
      <c r="C737">
        <v>2009</v>
      </c>
      <c r="D737" t="s">
        <v>4141</v>
      </c>
      <c r="E737">
        <v>4</v>
      </c>
      <c r="F737">
        <v>0.54969999999999997</v>
      </c>
      <c r="G737">
        <v>9.1999999999999998E-3</v>
      </c>
      <c r="I737" s="79">
        <f t="shared" si="232"/>
        <v>0.11573718727537075</v>
      </c>
      <c r="J737">
        <f t="shared" si="246"/>
        <v>11.573718727537074</v>
      </c>
      <c r="K737">
        <f t="shared" si="234"/>
        <v>59.75</v>
      </c>
      <c r="N737" s="71">
        <f t="shared" si="235"/>
        <v>11.573718727537074</v>
      </c>
      <c r="O737" s="71">
        <f t="shared" si="247"/>
        <v>0.19370240548179202</v>
      </c>
      <c r="P737" s="71">
        <f t="shared" si="237"/>
        <v>59.75</v>
      </c>
    </row>
    <row r="738" spans="3:16" x14ac:dyDescent="0.25">
      <c r="C738">
        <v>2010</v>
      </c>
      <c r="D738" t="s">
        <v>4141</v>
      </c>
      <c r="E738">
        <v>4</v>
      </c>
      <c r="F738">
        <v>0.55030000000000001</v>
      </c>
      <c r="G738">
        <v>8.8000000000000005E-3</v>
      </c>
      <c r="I738" s="79">
        <f t="shared" si="232"/>
        <v>0.1158451670679741</v>
      </c>
      <c r="J738">
        <f t="shared" si="246"/>
        <v>11.584516706797409</v>
      </c>
      <c r="K738">
        <f t="shared" si="234"/>
        <v>62.534090909090907</v>
      </c>
      <c r="N738" s="71">
        <f t="shared" si="235"/>
        <v>11.584516706797409</v>
      </c>
      <c r="O738" s="71">
        <f t="shared" si="247"/>
        <v>0.18525122118811049</v>
      </c>
      <c r="P738" s="71">
        <f t="shared" si="237"/>
        <v>62.534090909090907</v>
      </c>
    </row>
    <row r="739" spans="3:16" x14ac:dyDescent="0.25">
      <c r="C739">
        <v>1980</v>
      </c>
      <c r="D739" t="s">
        <v>4141</v>
      </c>
      <c r="E739">
        <v>4</v>
      </c>
      <c r="F739">
        <v>0.15379999999999999</v>
      </c>
      <c r="G739">
        <v>1.0500000000000001E-2</v>
      </c>
      <c r="I739" s="79">
        <f t="shared" si="232"/>
        <v>3.6412479372035289E-2</v>
      </c>
      <c r="J739">
        <f t="shared" si="246"/>
        <v>3.6412479372035289</v>
      </c>
      <c r="K739">
        <f t="shared" si="234"/>
        <v>14.647619047619045</v>
      </c>
      <c r="N739" s="71">
        <f t="shared" si="235"/>
        <v>3.6412479372035289</v>
      </c>
      <c r="O739" s="71">
        <f t="shared" si="247"/>
        <v>0.24858974863873251</v>
      </c>
      <c r="P739" s="71">
        <f t="shared" si="237"/>
        <v>14.647619047619045</v>
      </c>
    </row>
    <row r="740" spans="3:16" x14ac:dyDescent="0.25">
      <c r="C740">
        <v>1981</v>
      </c>
      <c r="D740" t="s">
        <v>4141</v>
      </c>
      <c r="E740">
        <v>4</v>
      </c>
      <c r="F740">
        <v>0.14280000000000001</v>
      </c>
      <c r="G740">
        <v>1.15E-2</v>
      </c>
      <c r="I740" s="79">
        <f t="shared" ref="I740:I769" si="248">(1+F740)^(1/E740)-1</f>
        <v>3.3933383343153878E-2</v>
      </c>
      <c r="J740">
        <f t="shared" si="246"/>
        <v>3.3933383343153878</v>
      </c>
      <c r="K740">
        <f t="shared" ref="K740:K769" si="249">F740/G740</f>
        <v>12.417391304347827</v>
      </c>
      <c r="N740" s="71">
        <f t="shared" ref="N740:N769" si="250">J740</f>
        <v>3.3933383343153878</v>
      </c>
      <c r="O740" s="71">
        <f t="shared" si="247"/>
        <v>0.27327304513044087</v>
      </c>
      <c r="P740" s="71">
        <f t="shared" ref="P740:P769" si="251">K740</f>
        <v>12.417391304347827</v>
      </c>
    </row>
    <row r="741" spans="3:16" x14ac:dyDescent="0.25">
      <c r="C741">
        <v>1982</v>
      </c>
      <c r="D741" t="s">
        <v>4141</v>
      </c>
      <c r="E741">
        <v>4</v>
      </c>
      <c r="F741">
        <v>0.18959999999999999</v>
      </c>
      <c r="G741">
        <v>1.1599999999999999E-2</v>
      </c>
      <c r="I741" s="79">
        <f t="shared" si="248"/>
        <v>4.4360022384464237E-2</v>
      </c>
      <c r="J741">
        <f t="shared" si="246"/>
        <v>4.4360022384464237</v>
      </c>
      <c r="K741">
        <f t="shared" si="249"/>
        <v>16.344827586206897</v>
      </c>
      <c r="N741" s="71">
        <f t="shared" si="250"/>
        <v>4.4360022384464237</v>
      </c>
      <c r="O741" s="71">
        <f t="shared" si="247"/>
        <v>0.27140098083322001</v>
      </c>
      <c r="P741" s="71">
        <f t="shared" si="251"/>
        <v>16.344827586206897</v>
      </c>
    </row>
    <row r="742" spans="3:16" x14ac:dyDescent="0.25">
      <c r="C742">
        <v>1983</v>
      </c>
      <c r="D742" t="s">
        <v>4141</v>
      </c>
      <c r="E742">
        <v>4</v>
      </c>
      <c r="F742">
        <v>0.1908</v>
      </c>
      <c r="G742">
        <v>1.1299999999999999E-2</v>
      </c>
      <c r="I742" s="79">
        <f t="shared" si="248"/>
        <v>4.4623295382741901E-2</v>
      </c>
      <c r="J742">
        <f t="shared" si="246"/>
        <v>4.4623295382741901</v>
      </c>
      <c r="K742">
        <f t="shared" si="249"/>
        <v>16.884955752212392</v>
      </c>
      <c r="N742" s="71">
        <f t="shared" si="250"/>
        <v>4.4623295382741901</v>
      </c>
      <c r="O742" s="71">
        <f t="shared" si="247"/>
        <v>0.2642784265330102</v>
      </c>
      <c r="P742" s="71">
        <f t="shared" si="251"/>
        <v>16.884955752212392</v>
      </c>
    </row>
    <row r="743" spans="3:16" x14ac:dyDescent="0.25">
      <c r="C743">
        <v>1984</v>
      </c>
      <c r="D743" t="s">
        <v>4141</v>
      </c>
      <c r="E743">
        <v>4</v>
      </c>
      <c r="F743">
        <v>0.18179999999999999</v>
      </c>
      <c r="G743">
        <v>1.0999999999999999E-2</v>
      </c>
      <c r="I743" s="79">
        <f t="shared" si="248"/>
        <v>4.2643875231113793E-2</v>
      </c>
      <c r="J743">
        <f t="shared" si="246"/>
        <v>4.2643875231113793</v>
      </c>
      <c r="K743">
        <f t="shared" si="249"/>
        <v>16.527272727272727</v>
      </c>
      <c r="N743" s="71">
        <f t="shared" si="250"/>
        <v>4.2643875231113793</v>
      </c>
      <c r="O743" s="71">
        <f t="shared" si="247"/>
        <v>0.25802124727296571</v>
      </c>
      <c r="P743" s="71">
        <f t="shared" si="251"/>
        <v>16.527272727272727</v>
      </c>
    </row>
    <row r="744" spans="3:16" x14ac:dyDescent="0.25">
      <c r="C744">
        <v>1985</v>
      </c>
      <c r="D744" t="s">
        <v>4141</v>
      </c>
      <c r="E744">
        <v>4</v>
      </c>
      <c r="F744">
        <v>0.2137</v>
      </c>
      <c r="G744">
        <v>1.17E-2</v>
      </c>
      <c r="I744" s="79">
        <f t="shared" si="248"/>
        <v>4.9609705774644963E-2</v>
      </c>
      <c r="J744">
        <f t="shared" si="246"/>
        <v>4.9609705774644963</v>
      </c>
      <c r="K744">
        <f t="shared" si="249"/>
        <v>18.264957264957264</v>
      </c>
      <c r="N744" s="71">
        <f t="shared" si="250"/>
        <v>4.9609705774644963</v>
      </c>
      <c r="O744" s="71">
        <f t="shared" si="247"/>
        <v>0.27161139801747597</v>
      </c>
      <c r="P744" s="71">
        <f t="shared" si="251"/>
        <v>18.264957264957264</v>
      </c>
    </row>
    <row r="745" spans="3:16" x14ac:dyDescent="0.25">
      <c r="C745">
        <v>1986</v>
      </c>
      <c r="D745" t="s">
        <v>4141</v>
      </c>
      <c r="E745">
        <v>4</v>
      </c>
      <c r="F745">
        <v>0.20030000000000001</v>
      </c>
      <c r="G745">
        <v>1.14E-2</v>
      </c>
      <c r="I745" s="79">
        <f t="shared" si="248"/>
        <v>4.6700547956584071E-2</v>
      </c>
      <c r="J745">
        <f t="shared" si="246"/>
        <v>4.6700547956584071</v>
      </c>
      <c r="K745">
        <f t="shared" si="249"/>
        <v>17.57017543859649</v>
      </c>
      <c r="N745" s="71">
        <f t="shared" si="250"/>
        <v>4.6700547956584071</v>
      </c>
      <c r="O745" s="71">
        <f t="shared" si="247"/>
        <v>0.26579443170497175</v>
      </c>
      <c r="P745" s="71">
        <f t="shared" si="251"/>
        <v>17.57017543859649</v>
      </c>
    </row>
    <row r="746" spans="3:16" x14ac:dyDescent="0.25">
      <c r="C746">
        <v>1987</v>
      </c>
      <c r="D746" t="s">
        <v>4141</v>
      </c>
      <c r="E746">
        <v>4</v>
      </c>
      <c r="F746">
        <v>0.20619999999999999</v>
      </c>
      <c r="G746">
        <v>1.0800000000000001E-2</v>
      </c>
      <c r="I746" s="79">
        <f t="shared" si="248"/>
        <v>4.7984431666746152E-2</v>
      </c>
      <c r="J746">
        <f t="shared" si="246"/>
        <v>4.7984431666746152</v>
      </c>
      <c r="K746">
        <f t="shared" si="249"/>
        <v>19.092592592592592</v>
      </c>
      <c r="N746" s="71">
        <f t="shared" si="250"/>
        <v>4.7984431666746152</v>
      </c>
      <c r="O746" s="71">
        <f t="shared" si="247"/>
        <v>0.25132486033019324</v>
      </c>
      <c r="P746" s="71">
        <f t="shared" si="251"/>
        <v>19.092592592592592</v>
      </c>
    </row>
    <row r="747" spans="3:16" x14ac:dyDescent="0.25">
      <c r="C747">
        <v>1988</v>
      </c>
      <c r="D747" t="s">
        <v>4141</v>
      </c>
      <c r="E747">
        <v>4</v>
      </c>
      <c r="F747">
        <v>0.18629999999999999</v>
      </c>
      <c r="G747">
        <v>1.2200000000000001E-2</v>
      </c>
      <c r="I747" s="79">
        <f t="shared" si="248"/>
        <v>4.3634993163400804E-2</v>
      </c>
      <c r="J747">
        <f t="shared" si="246"/>
        <v>4.3634993163400804</v>
      </c>
      <c r="K747">
        <f t="shared" si="249"/>
        <v>15.270491803278688</v>
      </c>
      <c r="N747" s="71">
        <f t="shared" si="250"/>
        <v>4.3634993163400804</v>
      </c>
      <c r="O747" s="71">
        <f t="shared" si="247"/>
        <v>0.28574713719457318</v>
      </c>
      <c r="P747" s="71">
        <f t="shared" si="251"/>
        <v>15.270491803278688</v>
      </c>
    </row>
    <row r="748" spans="3:16" x14ac:dyDescent="0.25">
      <c r="C748">
        <v>1989</v>
      </c>
      <c r="D748" t="s">
        <v>4141</v>
      </c>
      <c r="E748">
        <v>4</v>
      </c>
      <c r="F748">
        <v>0.21820000000000001</v>
      </c>
      <c r="G748">
        <v>1.1299999999999999E-2</v>
      </c>
      <c r="I748" s="79">
        <f t="shared" si="248"/>
        <v>5.0581257796572965E-2</v>
      </c>
      <c r="J748">
        <f t="shared" si="246"/>
        <v>5.0581257796572965</v>
      </c>
      <c r="K748">
        <f t="shared" si="249"/>
        <v>19.309734513274339</v>
      </c>
      <c r="N748" s="71">
        <f t="shared" si="250"/>
        <v>5.0581257796572965</v>
      </c>
      <c r="O748" s="71">
        <f t="shared" si="247"/>
        <v>0.26194693542679853</v>
      </c>
      <c r="P748" s="71">
        <f t="shared" si="251"/>
        <v>19.309734513274339</v>
      </c>
    </row>
    <row r="749" spans="3:16" x14ac:dyDescent="0.25">
      <c r="C749">
        <v>1990</v>
      </c>
      <c r="D749" t="s">
        <v>4141</v>
      </c>
      <c r="E749">
        <v>4</v>
      </c>
      <c r="F749">
        <v>0.21690000000000001</v>
      </c>
      <c r="G749">
        <v>1.17E-2</v>
      </c>
      <c r="I749" s="79">
        <f t="shared" si="248"/>
        <v>5.030086407540324E-2</v>
      </c>
      <c r="J749">
        <f t="shared" si="246"/>
        <v>5.030086407540324</v>
      </c>
      <c r="K749">
        <f t="shared" si="249"/>
        <v>18.53846153846154</v>
      </c>
      <c r="N749" s="71">
        <f t="shared" si="250"/>
        <v>5.030086407540324</v>
      </c>
      <c r="O749" s="71">
        <f t="shared" si="247"/>
        <v>0.27133246181752785</v>
      </c>
      <c r="P749" s="71">
        <f t="shared" si="251"/>
        <v>18.53846153846154</v>
      </c>
    </row>
    <row r="750" spans="3:16" x14ac:dyDescent="0.25">
      <c r="C750">
        <v>1991</v>
      </c>
      <c r="D750" t="s">
        <v>4141</v>
      </c>
      <c r="E750">
        <v>4</v>
      </c>
      <c r="F750">
        <v>0.21840000000000001</v>
      </c>
      <c r="G750">
        <v>1.1900000000000001E-2</v>
      </c>
      <c r="I750" s="79">
        <f t="shared" si="248"/>
        <v>5.0624375371012498E-2</v>
      </c>
      <c r="J750">
        <f t="shared" si="246"/>
        <v>5.0624375371012498</v>
      </c>
      <c r="K750">
        <f t="shared" si="249"/>
        <v>18.352941176470587</v>
      </c>
      <c r="N750" s="71">
        <f t="shared" si="250"/>
        <v>5.0624375371012498</v>
      </c>
      <c r="O750" s="71">
        <f t="shared" si="247"/>
        <v>0.27583794272667067</v>
      </c>
      <c r="P750" s="71">
        <f t="shared" si="251"/>
        <v>18.352941176470587</v>
      </c>
    </row>
    <row r="751" spans="3:16" x14ac:dyDescent="0.25">
      <c r="C751">
        <v>1992</v>
      </c>
      <c r="D751" t="s">
        <v>4141</v>
      </c>
      <c r="E751">
        <v>4</v>
      </c>
      <c r="F751">
        <v>0.20269999999999999</v>
      </c>
      <c r="G751">
        <v>1.2E-2</v>
      </c>
      <c r="I751" s="79">
        <f t="shared" si="248"/>
        <v>4.7223375566132431E-2</v>
      </c>
      <c r="J751">
        <f t="shared" si="246"/>
        <v>4.7223375566132431</v>
      </c>
      <c r="K751">
        <f t="shared" si="249"/>
        <v>16.891666666666666</v>
      </c>
      <c r="N751" s="71">
        <f t="shared" si="250"/>
        <v>4.7223375566132431</v>
      </c>
      <c r="O751" s="71">
        <f t="shared" si="247"/>
        <v>0.27956611089964933</v>
      </c>
      <c r="P751" s="71">
        <f t="shared" si="251"/>
        <v>16.891666666666666</v>
      </c>
    </row>
    <row r="752" spans="3:16" x14ac:dyDescent="0.25">
      <c r="C752">
        <v>1993</v>
      </c>
      <c r="D752" t="s">
        <v>4141</v>
      </c>
      <c r="E752">
        <v>4</v>
      </c>
      <c r="F752">
        <v>0.21340000000000001</v>
      </c>
      <c r="G752">
        <v>1.23E-2</v>
      </c>
      <c r="I752" s="79">
        <f t="shared" si="248"/>
        <v>4.954483964154055E-2</v>
      </c>
      <c r="J752">
        <f t="shared" si="246"/>
        <v>4.954483964154055</v>
      </c>
      <c r="K752">
        <f t="shared" si="249"/>
        <v>17.349593495934961</v>
      </c>
      <c r="N752" s="71">
        <f t="shared" si="250"/>
        <v>4.954483964154055</v>
      </c>
      <c r="O752" s="71">
        <f t="shared" si="247"/>
        <v>0.28556772614383724</v>
      </c>
      <c r="P752" s="71">
        <f t="shared" si="251"/>
        <v>17.349593495934961</v>
      </c>
    </row>
    <row r="753" spans="3:16" x14ac:dyDescent="0.25">
      <c r="C753">
        <v>1994</v>
      </c>
      <c r="D753" t="s">
        <v>4141</v>
      </c>
      <c r="E753">
        <v>4</v>
      </c>
      <c r="F753">
        <v>0.21190000000000001</v>
      </c>
      <c r="G753">
        <v>1.2E-2</v>
      </c>
      <c r="I753" s="79">
        <f t="shared" si="248"/>
        <v>4.922032843381019E-2</v>
      </c>
      <c r="J753">
        <f t="shared" si="246"/>
        <v>4.922032843381019</v>
      </c>
      <c r="K753">
        <f t="shared" si="249"/>
        <v>17.658333333333335</v>
      </c>
      <c r="N753" s="71">
        <f t="shared" si="250"/>
        <v>4.922032843381019</v>
      </c>
      <c r="O753" s="71">
        <f t="shared" si="247"/>
        <v>0.27873711241421528</v>
      </c>
      <c r="P753" s="71">
        <f t="shared" si="251"/>
        <v>17.658333333333335</v>
      </c>
    </row>
    <row r="754" spans="3:16" x14ac:dyDescent="0.25">
      <c r="C754">
        <v>1995</v>
      </c>
      <c r="D754" t="s">
        <v>4142</v>
      </c>
      <c r="E754">
        <v>4</v>
      </c>
      <c r="F754">
        <v>0.24110000000000001</v>
      </c>
      <c r="G754">
        <v>1.37E-2</v>
      </c>
      <c r="I754" s="79">
        <f t="shared" si="248"/>
        <v>5.5484096354667223E-2</v>
      </c>
      <c r="J754">
        <f t="shared" si="246"/>
        <v>5.5484096354667223</v>
      </c>
      <c r="K754">
        <f t="shared" si="249"/>
        <v>17.598540145985403</v>
      </c>
      <c r="N754" s="71">
        <f t="shared" si="250"/>
        <v>5.5484096354667223</v>
      </c>
      <c r="O754" s="71">
        <f t="shared" si="247"/>
        <v>0.31527669848981371</v>
      </c>
      <c r="P754" s="71">
        <f t="shared" si="251"/>
        <v>17.598540145985403</v>
      </c>
    </row>
    <row r="755" spans="3:16" x14ac:dyDescent="0.25">
      <c r="C755">
        <v>1996</v>
      </c>
      <c r="D755" t="s">
        <v>4142</v>
      </c>
      <c r="E755">
        <v>4</v>
      </c>
      <c r="F755">
        <v>0.2283</v>
      </c>
      <c r="G755">
        <v>1.3599999999999999E-2</v>
      </c>
      <c r="I755" s="79">
        <f t="shared" si="248"/>
        <v>5.2752091638231802E-2</v>
      </c>
      <c r="J755">
        <f t="shared" si="246"/>
        <v>5.2752091638231802</v>
      </c>
      <c r="K755">
        <f t="shared" si="249"/>
        <v>16.786764705882355</v>
      </c>
      <c r="N755" s="71">
        <f t="shared" si="250"/>
        <v>5.2752091638231802</v>
      </c>
      <c r="O755" s="71">
        <f t="shared" si="247"/>
        <v>0.31424811488390381</v>
      </c>
      <c r="P755" s="71">
        <f t="shared" si="251"/>
        <v>16.786764705882355</v>
      </c>
    </row>
    <row r="756" spans="3:16" x14ac:dyDescent="0.25">
      <c r="C756">
        <v>1997</v>
      </c>
      <c r="D756" t="s">
        <v>4142</v>
      </c>
      <c r="E756">
        <v>4</v>
      </c>
      <c r="F756">
        <v>0.25369999999999998</v>
      </c>
      <c r="G756">
        <v>1.3100000000000001E-2</v>
      </c>
      <c r="I756" s="79">
        <f t="shared" si="248"/>
        <v>5.8152851147362128E-2</v>
      </c>
      <c r="J756">
        <f t="shared" si="246"/>
        <v>5.8152851147362128</v>
      </c>
      <c r="K756">
        <f t="shared" si="249"/>
        <v>19.366412213740457</v>
      </c>
      <c r="N756" s="71">
        <f t="shared" si="250"/>
        <v>5.8152851147362128</v>
      </c>
      <c r="O756" s="71">
        <f t="shared" si="247"/>
        <v>0.30027684273963101</v>
      </c>
      <c r="P756" s="71">
        <f t="shared" si="251"/>
        <v>19.366412213740457</v>
      </c>
    </row>
    <row r="757" spans="3:16" x14ac:dyDescent="0.25">
      <c r="C757">
        <v>1998</v>
      </c>
      <c r="D757" t="s">
        <v>4142</v>
      </c>
      <c r="E757">
        <v>4</v>
      </c>
      <c r="F757">
        <v>0.25</v>
      </c>
      <c r="G757">
        <v>1.2999999999999999E-2</v>
      </c>
      <c r="I757" s="79">
        <f t="shared" si="248"/>
        <v>5.7371263440564091E-2</v>
      </c>
      <c r="J757">
        <f t="shared" si="246"/>
        <v>5.7371263440564091</v>
      </c>
      <c r="K757">
        <f t="shared" si="249"/>
        <v>19.23076923076923</v>
      </c>
      <c r="N757" s="71">
        <f t="shared" si="250"/>
        <v>5.7371263440564091</v>
      </c>
      <c r="O757" s="71">
        <f t="shared" si="247"/>
        <v>0.29833056989093326</v>
      </c>
      <c r="P757" s="71">
        <f t="shared" si="251"/>
        <v>19.23076923076923</v>
      </c>
    </row>
    <row r="758" spans="3:16" x14ac:dyDescent="0.25">
      <c r="C758">
        <v>1999</v>
      </c>
      <c r="D758" t="s">
        <v>4142</v>
      </c>
      <c r="E758">
        <v>4</v>
      </c>
      <c r="F758">
        <v>0.25590000000000002</v>
      </c>
      <c r="G758">
        <v>1.2800000000000001E-2</v>
      </c>
      <c r="I758" s="79">
        <f t="shared" si="248"/>
        <v>5.8616759166673305E-2</v>
      </c>
      <c r="J758">
        <f t="shared" si="246"/>
        <v>5.8616759166673305</v>
      </c>
      <c r="K758">
        <f t="shared" si="249"/>
        <v>19.9921875</v>
      </c>
      <c r="N758" s="71">
        <f t="shared" si="250"/>
        <v>5.8616759166673305</v>
      </c>
      <c r="O758" s="71">
        <f t="shared" si="247"/>
        <v>0.29319832642962812</v>
      </c>
      <c r="P758" s="71">
        <f t="shared" si="251"/>
        <v>19.9921875</v>
      </c>
    </row>
    <row r="759" spans="3:16" x14ac:dyDescent="0.25">
      <c r="C759">
        <v>2000</v>
      </c>
      <c r="D759" t="s">
        <v>4142</v>
      </c>
      <c r="E759">
        <v>4</v>
      </c>
      <c r="F759">
        <v>0.26229999999999998</v>
      </c>
      <c r="G759">
        <v>1.11E-2</v>
      </c>
      <c r="I759" s="79">
        <f t="shared" si="248"/>
        <v>5.9962853290306706E-2</v>
      </c>
      <c r="J759">
        <f t="shared" si="246"/>
        <v>5.9962853290306706</v>
      </c>
      <c r="K759">
        <f t="shared" si="249"/>
        <v>23.630630630630627</v>
      </c>
      <c r="N759" s="71">
        <f t="shared" si="250"/>
        <v>5.9962853290306706</v>
      </c>
      <c r="O759" s="71">
        <f t="shared" si="247"/>
        <v>0.25375054194525526</v>
      </c>
      <c r="P759" s="71">
        <f t="shared" si="251"/>
        <v>23.630630630630627</v>
      </c>
    </row>
    <row r="760" spans="3:16" x14ac:dyDescent="0.25">
      <c r="C760">
        <v>2001</v>
      </c>
      <c r="D760" t="s">
        <v>4142</v>
      </c>
      <c r="E760">
        <v>4</v>
      </c>
      <c r="F760">
        <v>0.27760000000000001</v>
      </c>
      <c r="G760">
        <v>1.12E-2</v>
      </c>
      <c r="I760" s="79">
        <f t="shared" si="248"/>
        <v>6.3160238193464169E-2</v>
      </c>
      <c r="J760">
        <f t="shared" si="246"/>
        <v>6.3160238193464169</v>
      </c>
      <c r="K760">
        <f t="shared" si="249"/>
        <v>24.785714285714288</v>
      </c>
      <c r="N760" s="71">
        <f t="shared" si="250"/>
        <v>6.3160238193464169</v>
      </c>
      <c r="O760" s="71">
        <f t="shared" si="247"/>
        <v>0.25482516850388998</v>
      </c>
      <c r="P760" s="71">
        <f t="shared" si="251"/>
        <v>24.785714285714288</v>
      </c>
    </row>
    <row r="761" spans="3:16" x14ac:dyDescent="0.25">
      <c r="C761">
        <v>2002</v>
      </c>
      <c r="D761" t="s">
        <v>4142</v>
      </c>
      <c r="E761">
        <v>4</v>
      </c>
      <c r="F761">
        <v>0.27350000000000002</v>
      </c>
      <c r="G761">
        <v>1.18E-2</v>
      </c>
      <c r="I761" s="79">
        <f t="shared" si="248"/>
        <v>6.2306251712867189E-2</v>
      </c>
      <c r="J761">
        <f t="shared" si="246"/>
        <v>6.2306251712867189</v>
      </c>
      <c r="K761">
        <f t="shared" si="249"/>
        <v>23.177966101694917</v>
      </c>
      <c r="N761" s="71">
        <f t="shared" si="250"/>
        <v>6.2306251712867189</v>
      </c>
      <c r="O761" s="71">
        <f t="shared" si="247"/>
        <v>0.26881673499518566</v>
      </c>
      <c r="P761" s="71">
        <f t="shared" si="251"/>
        <v>23.177966101694917</v>
      </c>
    </row>
    <row r="762" spans="3:16" x14ac:dyDescent="0.25">
      <c r="C762">
        <v>2003</v>
      </c>
      <c r="D762" t="s">
        <v>4142</v>
      </c>
      <c r="E762">
        <v>4</v>
      </c>
      <c r="F762">
        <v>0.20880000000000001</v>
      </c>
      <c r="G762">
        <v>1.1599999999999999E-2</v>
      </c>
      <c r="I762" s="79">
        <f t="shared" si="248"/>
        <v>4.8548716155229599E-2</v>
      </c>
      <c r="J762">
        <f t="shared" si="246"/>
        <v>4.8548716155229599</v>
      </c>
      <c r="K762">
        <f t="shared" si="249"/>
        <v>18.000000000000004</v>
      </c>
      <c r="N762" s="71">
        <f t="shared" si="250"/>
        <v>4.8548716155229599</v>
      </c>
      <c r="O762" s="71">
        <f t="shared" si="247"/>
        <v>0.26971508975127551</v>
      </c>
      <c r="P762" s="71">
        <f t="shared" si="251"/>
        <v>18.000000000000004</v>
      </c>
    </row>
    <row r="763" spans="3:16" x14ac:dyDescent="0.25">
      <c r="C763">
        <v>2004</v>
      </c>
      <c r="D763" t="s">
        <v>4142</v>
      </c>
      <c r="E763">
        <v>4</v>
      </c>
      <c r="F763">
        <v>0.2651</v>
      </c>
      <c r="G763">
        <v>1.14E-2</v>
      </c>
      <c r="I763" s="79">
        <f t="shared" si="248"/>
        <v>6.0550160277257126E-2</v>
      </c>
      <c r="J763">
        <f t="shared" si="246"/>
        <v>6.0550160277257126</v>
      </c>
      <c r="K763">
        <f t="shared" si="249"/>
        <v>23.254385964912281</v>
      </c>
      <c r="N763" s="71">
        <f t="shared" si="250"/>
        <v>6.0550160277257126</v>
      </c>
      <c r="O763" s="71">
        <f t="shared" si="247"/>
        <v>0.26038167754082658</v>
      </c>
      <c r="P763" s="71">
        <f t="shared" si="251"/>
        <v>23.254385964912281</v>
      </c>
    </row>
    <row r="764" spans="3:16" x14ac:dyDescent="0.25">
      <c r="C764">
        <v>2005</v>
      </c>
      <c r="D764" t="s">
        <v>4142</v>
      </c>
      <c r="E764">
        <v>4</v>
      </c>
      <c r="F764">
        <v>0.26740000000000003</v>
      </c>
      <c r="G764">
        <v>1.1299999999999999E-2</v>
      </c>
      <c r="I764" s="79">
        <f t="shared" si="248"/>
        <v>6.1031862143922533E-2</v>
      </c>
      <c r="J764">
        <f t="shared" si="246"/>
        <v>6.1031862143922533</v>
      </c>
      <c r="K764">
        <f t="shared" si="249"/>
        <v>23.663716814159297</v>
      </c>
      <c r="N764" s="71">
        <f t="shared" si="250"/>
        <v>6.1031862143922533</v>
      </c>
      <c r="O764" s="71">
        <f t="shared" si="247"/>
        <v>0.25791325438531204</v>
      </c>
      <c r="P764" s="71">
        <f t="shared" si="251"/>
        <v>23.663716814159297</v>
      </c>
    </row>
    <row r="765" spans="3:16" x14ac:dyDescent="0.25">
      <c r="C765">
        <v>2006</v>
      </c>
      <c r="D765" t="s">
        <v>4142</v>
      </c>
      <c r="E765">
        <v>4</v>
      </c>
      <c r="F765">
        <v>0.26040000000000002</v>
      </c>
      <c r="G765">
        <v>1.1599999999999999E-2</v>
      </c>
      <c r="I765" s="79">
        <f t="shared" si="248"/>
        <v>5.956376686582443E-2</v>
      </c>
      <c r="J765">
        <f t="shared" si="246"/>
        <v>5.956376686582443</v>
      </c>
      <c r="K765">
        <f t="shared" si="249"/>
        <v>22.448275862068968</v>
      </c>
      <c r="N765" s="71">
        <f t="shared" si="250"/>
        <v>5.956376686582443</v>
      </c>
      <c r="O765" s="71">
        <f t="shared" si="247"/>
        <v>0.26533782474791218</v>
      </c>
      <c r="P765" s="71">
        <f t="shared" si="251"/>
        <v>22.448275862068968</v>
      </c>
    </row>
    <row r="766" spans="3:16" x14ac:dyDescent="0.25">
      <c r="C766">
        <v>2007</v>
      </c>
      <c r="D766" t="s">
        <v>4142</v>
      </c>
      <c r="E766">
        <v>4</v>
      </c>
      <c r="F766">
        <v>0.25879999999999997</v>
      </c>
      <c r="G766">
        <v>1.12E-2</v>
      </c>
      <c r="I766" s="79">
        <f t="shared" si="248"/>
        <v>5.9227343973171864E-2</v>
      </c>
      <c r="J766">
        <f t="shared" si="246"/>
        <v>5.9227343973171864</v>
      </c>
      <c r="K766">
        <f t="shared" si="249"/>
        <v>23.107142857142854</v>
      </c>
      <c r="N766" s="71">
        <f t="shared" si="250"/>
        <v>5.9227343973171864</v>
      </c>
      <c r="O766" s="71">
        <f t="shared" si="247"/>
        <v>0.25631617175406685</v>
      </c>
      <c r="P766" s="71">
        <f t="shared" si="251"/>
        <v>23.107142857142854</v>
      </c>
    </row>
    <row r="767" spans="3:16" x14ac:dyDescent="0.25">
      <c r="C767">
        <v>2008</v>
      </c>
      <c r="D767" t="s">
        <v>4142</v>
      </c>
      <c r="E767">
        <v>4</v>
      </c>
      <c r="F767">
        <v>0.28289999999999998</v>
      </c>
      <c r="G767">
        <v>1.15E-2</v>
      </c>
      <c r="I767" s="79">
        <f t="shared" si="248"/>
        <v>6.4261131413112293E-2</v>
      </c>
      <c r="J767">
        <f t="shared" si="246"/>
        <v>6.4261131413112293</v>
      </c>
      <c r="K767">
        <f t="shared" si="249"/>
        <v>24.599999999999998</v>
      </c>
      <c r="N767" s="71">
        <f t="shared" si="250"/>
        <v>6.4261131413112293</v>
      </c>
      <c r="O767" s="71">
        <f t="shared" si="247"/>
        <v>0.26122411143541585</v>
      </c>
      <c r="P767" s="71">
        <f t="shared" si="251"/>
        <v>24.599999999999998</v>
      </c>
    </row>
    <row r="768" spans="3:16" x14ac:dyDescent="0.25">
      <c r="C768">
        <v>2009</v>
      </c>
      <c r="D768" t="s">
        <v>4142</v>
      </c>
      <c r="E768">
        <v>4</v>
      </c>
      <c r="F768">
        <v>0.26850000000000002</v>
      </c>
      <c r="G768">
        <v>1.1299999999999999E-2</v>
      </c>
      <c r="I768" s="79">
        <f t="shared" si="248"/>
        <v>6.126200956654837E-2</v>
      </c>
      <c r="J768">
        <f t="shared" si="246"/>
        <v>6.126200956654837</v>
      </c>
      <c r="K768">
        <f t="shared" si="249"/>
        <v>23.761061946902657</v>
      </c>
      <c r="N768" s="71">
        <f t="shared" si="250"/>
        <v>6.126200956654837</v>
      </c>
      <c r="O768" s="71">
        <f t="shared" si="247"/>
        <v>0.25782521717020351</v>
      </c>
      <c r="P768" s="71">
        <f t="shared" si="251"/>
        <v>23.761061946902657</v>
      </c>
    </row>
    <row r="769" spans="1:16" x14ac:dyDescent="0.25">
      <c r="C769">
        <v>2010</v>
      </c>
      <c r="D769" t="s">
        <v>4142</v>
      </c>
      <c r="E769">
        <v>4</v>
      </c>
      <c r="F769">
        <v>0.27460000000000001</v>
      </c>
      <c r="G769">
        <v>1.14E-2</v>
      </c>
      <c r="I769" s="79">
        <f t="shared" si="248"/>
        <v>6.2535572200919542E-2</v>
      </c>
      <c r="J769">
        <f t="shared" si="246"/>
        <v>6.2535572200919542</v>
      </c>
      <c r="K769">
        <f t="shared" si="249"/>
        <v>24.087719298245613</v>
      </c>
      <c r="N769" s="71">
        <f t="shared" si="250"/>
        <v>6.2535572200919542</v>
      </c>
      <c r="O769" s="71">
        <f t="shared" si="247"/>
        <v>0.25961599529879198</v>
      </c>
      <c r="P769" s="71">
        <f t="shared" si="251"/>
        <v>24.087719298245613</v>
      </c>
    </row>
    <row r="772" spans="1:16" x14ac:dyDescent="0.25">
      <c r="A772" s="73" t="s">
        <v>4162</v>
      </c>
      <c r="C772" t="s">
        <v>4139</v>
      </c>
    </row>
    <row r="774" spans="1:16" x14ac:dyDescent="0.25">
      <c r="B774" t="s">
        <v>4166</v>
      </c>
      <c r="C774" t="s">
        <v>506</v>
      </c>
      <c r="D774" t="s">
        <v>203</v>
      </c>
      <c r="E774" t="s">
        <v>336</v>
      </c>
      <c r="F774" t="s">
        <v>4128</v>
      </c>
      <c r="G774" t="s">
        <v>147</v>
      </c>
      <c r="I774" t="s">
        <v>148</v>
      </c>
      <c r="J774" t="s">
        <v>150</v>
      </c>
      <c r="K774" t="s">
        <v>216</v>
      </c>
      <c r="N774" t="s">
        <v>148</v>
      </c>
      <c r="O774" t="s">
        <v>147</v>
      </c>
      <c r="P774" t="s">
        <v>149</v>
      </c>
    </row>
    <row r="775" spans="1:16" x14ac:dyDescent="0.25">
      <c r="B775" t="s">
        <v>4167</v>
      </c>
      <c r="C775" t="s">
        <v>184</v>
      </c>
      <c r="D775">
        <v>0</v>
      </c>
      <c r="E775">
        <v>0</v>
      </c>
      <c r="F775" t="s">
        <v>85</v>
      </c>
      <c r="G775" t="s">
        <v>85</v>
      </c>
      <c r="I775" s="79" t="s">
        <v>85</v>
      </c>
      <c r="J775" t="s">
        <v>85</v>
      </c>
      <c r="K775" t="s">
        <v>85</v>
      </c>
      <c r="N775" s="71" t="str">
        <f t="shared" ref="N775:N776" si="252">J775</f>
        <v>X</v>
      </c>
      <c r="O775" s="71" t="s">
        <v>85</v>
      </c>
      <c r="P775" s="71" t="s">
        <v>85</v>
      </c>
    </row>
    <row r="776" spans="1:16" x14ac:dyDescent="0.25">
      <c r="B776" t="s">
        <v>4168</v>
      </c>
      <c r="C776" t="s">
        <v>4175</v>
      </c>
      <c r="D776">
        <v>4</v>
      </c>
      <c r="E776">
        <v>4</v>
      </c>
      <c r="F776">
        <v>0.36720000000000003</v>
      </c>
      <c r="G776">
        <v>1.0880000000000001E-2</v>
      </c>
      <c r="I776" s="79">
        <f>(1+F776)^(1/E776)-1</f>
        <v>8.1329403363969099E-2</v>
      </c>
      <c r="J776">
        <f t="shared" ref="J776" si="253">I776*100</f>
        <v>8.1329403363969099</v>
      </c>
      <c r="K776">
        <f t="shared" ref="K776" si="254">F776/G776</f>
        <v>33.75</v>
      </c>
      <c r="N776" s="71">
        <f t="shared" si="252"/>
        <v>8.1329403363969099</v>
      </c>
      <c r="O776" s="71">
        <f t="shared" ref="O776" si="255">N776/P776</f>
        <v>0.24097600996731586</v>
      </c>
      <c r="P776" s="71">
        <f t="shared" ref="P776" si="256">K776</f>
        <v>33.75</v>
      </c>
    </row>
    <row r="777" spans="1:16" x14ac:dyDescent="0.25">
      <c r="B777" t="s">
        <v>4169</v>
      </c>
      <c r="C777" t="s">
        <v>4176</v>
      </c>
      <c r="D777">
        <v>4</v>
      </c>
      <c r="E777">
        <v>8</v>
      </c>
      <c r="F777">
        <v>0.69072</v>
      </c>
      <c r="G777">
        <v>1.619E-2</v>
      </c>
      <c r="I777" s="79">
        <f t="shared" ref="I777:I782" si="257">(1+F777)^(1/E777)-1</f>
        <v>6.7846826330989263E-2</v>
      </c>
      <c r="J777">
        <f t="shared" ref="J777:J782" si="258">I777*100</f>
        <v>6.7846826330989263</v>
      </c>
      <c r="K777">
        <f t="shared" ref="K777:K782" si="259">F777/G777</f>
        <v>42.663372452130943</v>
      </c>
      <c r="N777" s="71">
        <f t="shared" ref="N777:N782" si="260">J777</f>
        <v>6.7846826330989263</v>
      </c>
      <c r="O777" s="71">
        <f t="shared" ref="O777:O782" si="261">N777/P777</f>
        <v>0.15902827749286486</v>
      </c>
      <c r="P777" s="71">
        <f t="shared" ref="P777:P782" si="262">K777</f>
        <v>42.663372452130943</v>
      </c>
    </row>
    <row r="778" spans="1:16" x14ac:dyDescent="0.25">
      <c r="B778" t="s">
        <v>4170</v>
      </c>
      <c r="C778" t="s">
        <v>4177</v>
      </c>
      <c r="D778">
        <v>3</v>
      </c>
      <c r="E778">
        <v>11</v>
      </c>
      <c r="F778">
        <v>1.18726</v>
      </c>
      <c r="G778">
        <v>2.266E-2</v>
      </c>
      <c r="I778" s="79">
        <f t="shared" si="257"/>
        <v>7.3742237934721233E-2</v>
      </c>
      <c r="J778">
        <f t="shared" si="258"/>
        <v>7.3742237934721233</v>
      </c>
      <c r="K778">
        <f t="shared" si="259"/>
        <v>52.394527802294796</v>
      </c>
      <c r="N778" s="71">
        <f t="shared" si="260"/>
        <v>7.3742237934721233</v>
      </c>
      <c r="O778" s="71">
        <f t="shared" si="261"/>
        <v>0.1407441597965722</v>
      </c>
      <c r="P778" s="71">
        <f t="shared" si="262"/>
        <v>52.394527802294796</v>
      </c>
    </row>
    <row r="779" spans="1:16" x14ac:dyDescent="0.25">
      <c r="B779" t="s">
        <v>4171</v>
      </c>
      <c r="C779" t="s">
        <v>4178</v>
      </c>
      <c r="D779">
        <v>3</v>
      </c>
      <c r="E779">
        <v>11</v>
      </c>
      <c r="F779">
        <v>1.1603699999999999</v>
      </c>
      <c r="G779">
        <v>2.7810000000000001E-2</v>
      </c>
      <c r="I779" s="79">
        <f t="shared" si="257"/>
        <v>7.2535433382302061E-2</v>
      </c>
      <c r="J779">
        <f t="shared" si="258"/>
        <v>7.2535433382302061</v>
      </c>
      <c r="K779">
        <f t="shared" si="259"/>
        <v>41.724919093851128</v>
      </c>
      <c r="N779" s="71">
        <f t="shared" si="260"/>
        <v>7.2535433382302061</v>
      </c>
      <c r="O779" s="71">
        <f t="shared" si="261"/>
        <v>0.17384199887637741</v>
      </c>
      <c r="P779" s="71">
        <f t="shared" si="262"/>
        <v>41.724919093851128</v>
      </c>
    </row>
    <row r="780" spans="1:16" x14ac:dyDescent="0.25">
      <c r="B780" t="s">
        <v>4172</v>
      </c>
      <c r="C780" t="s">
        <v>4179</v>
      </c>
      <c r="D780">
        <v>4</v>
      </c>
      <c r="E780">
        <v>15</v>
      </c>
      <c r="F780">
        <v>2.3220299999999998</v>
      </c>
      <c r="G780">
        <v>3.9969999999999999E-2</v>
      </c>
      <c r="I780" s="79">
        <f t="shared" si="257"/>
        <v>8.3328669719881399E-2</v>
      </c>
      <c r="J780">
        <f t="shared" si="258"/>
        <v>8.332866971988139</v>
      </c>
      <c r="K780">
        <f t="shared" si="259"/>
        <v>58.094320740555411</v>
      </c>
      <c r="N780" s="71">
        <f t="shared" si="260"/>
        <v>8.332866971988139</v>
      </c>
      <c r="O780" s="71">
        <f t="shared" si="261"/>
        <v>0.1434368603637188</v>
      </c>
      <c r="P780" s="71">
        <f t="shared" si="262"/>
        <v>58.094320740555411</v>
      </c>
    </row>
    <row r="781" spans="1:16" x14ac:dyDescent="0.25">
      <c r="B781" t="s">
        <v>4173</v>
      </c>
      <c r="C781" t="s">
        <v>4180</v>
      </c>
      <c r="D781">
        <v>4</v>
      </c>
      <c r="E781">
        <v>15</v>
      </c>
      <c r="F781">
        <v>2.09362</v>
      </c>
      <c r="G781">
        <v>4.2680000000000003E-2</v>
      </c>
      <c r="I781" s="79">
        <f t="shared" si="257"/>
        <v>7.8196202278534077E-2</v>
      </c>
      <c r="J781">
        <f t="shared" si="258"/>
        <v>7.8196202278534077</v>
      </c>
      <c r="K781">
        <f t="shared" si="259"/>
        <v>49.05388940955951</v>
      </c>
      <c r="N781" s="71">
        <f t="shared" si="260"/>
        <v>7.8196202278534077</v>
      </c>
      <c r="O781" s="71">
        <f t="shared" si="261"/>
        <v>0.15940877108777307</v>
      </c>
      <c r="P781" s="71">
        <f t="shared" si="262"/>
        <v>49.05388940955951</v>
      </c>
    </row>
    <row r="782" spans="1:16" x14ac:dyDescent="0.25">
      <c r="B782" t="s">
        <v>4174</v>
      </c>
      <c r="C782" t="s">
        <v>4181</v>
      </c>
      <c r="D782">
        <v>4</v>
      </c>
      <c r="E782">
        <v>15</v>
      </c>
      <c r="F782">
        <v>1.72776</v>
      </c>
      <c r="G782">
        <v>4.8939999999999997E-2</v>
      </c>
      <c r="I782" s="79">
        <f t="shared" si="257"/>
        <v>6.9187182530897173E-2</v>
      </c>
      <c r="J782">
        <f t="shared" si="258"/>
        <v>6.9187182530897173</v>
      </c>
      <c r="K782">
        <f t="shared" si="259"/>
        <v>35.30363710666122</v>
      </c>
      <c r="N782" s="71">
        <f t="shared" si="260"/>
        <v>6.9187182530897173</v>
      </c>
      <c r="O782" s="71">
        <f t="shared" si="261"/>
        <v>0.19597749184273899</v>
      </c>
      <c r="P782" s="71">
        <f t="shared" si="262"/>
        <v>35.30363710666122</v>
      </c>
    </row>
    <row r="786" spans="1:17" x14ac:dyDescent="0.25">
      <c r="A786" s="73" t="s">
        <v>4186</v>
      </c>
      <c r="C786" t="s">
        <v>217</v>
      </c>
    </row>
    <row r="789" spans="1:17" x14ac:dyDescent="0.25">
      <c r="B789" t="s">
        <v>4195</v>
      </c>
      <c r="C789" t="s">
        <v>4193</v>
      </c>
      <c r="D789" t="s">
        <v>506</v>
      </c>
      <c r="E789" t="s">
        <v>203</v>
      </c>
      <c r="F789" t="s">
        <v>336</v>
      </c>
      <c r="G789" t="s">
        <v>4128</v>
      </c>
      <c r="H789" t="s">
        <v>4192</v>
      </c>
      <c r="J789" t="s">
        <v>148</v>
      </c>
      <c r="K789" t="s">
        <v>150</v>
      </c>
      <c r="O789" t="s">
        <v>148</v>
      </c>
      <c r="P789" t="s">
        <v>147</v>
      </c>
      <c r="Q789" t="s">
        <v>149</v>
      </c>
    </row>
    <row r="790" spans="1:17" x14ac:dyDescent="0.25">
      <c r="B790" t="s">
        <v>181</v>
      </c>
      <c r="C790" t="s">
        <v>4194</v>
      </c>
      <c r="D790" t="s">
        <v>171</v>
      </c>
      <c r="E790">
        <v>5</v>
      </c>
      <c r="F790">
        <v>5</v>
      </c>
      <c r="G790">
        <v>0.39500000000000002</v>
      </c>
      <c r="H790">
        <v>41.75</v>
      </c>
      <c r="J790" s="79">
        <f>(1+G790)^(1/E790)-1</f>
        <v>6.8845274530016765E-2</v>
      </c>
      <c r="K790">
        <f t="shared" ref="K790:K819" si="263">J790*100</f>
        <v>6.8845274530016765</v>
      </c>
      <c r="O790" s="71">
        <f t="shared" ref="O790" si="264">K790</f>
        <v>6.8845274530016765</v>
      </c>
      <c r="P790" s="71">
        <f>O790/Q790</f>
        <v>0.16489886114974076</v>
      </c>
      <c r="Q790" s="71">
        <f>H790</f>
        <v>41.75</v>
      </c>
    </row>
    <row r="791" spans="1:17" x14ac:dyDescent="0.25">
      <c r="B791" t="s">
        <v>181</v>
      </c>
      <c r="C791" t="s">
        <v>4194</v>
      </c>
      <c r="D791" t="s">
        <v>167</v>
      </c>
      <c r="E791">
        <v>3</v>
      </c>
      <c r="F791">
        <v>8</v>
      </c>
      <c r="G791">
        <v>0.61699999999999999</v>
      </c>
      <c r="H791">
        <v>65.17</v>
      </c>
      <c r="J791" s="79">
        <f>(1+G791-G790)^(1/E791)-1</f>
        <v>6.9113307397686619E-2</v>
      </c>
      <c r="K791">
        <f t="shared" si="263"/>
        <v>6.9113307397686619</v>
      </c>
      <c r="O791" s="71">
        <f t="shared" ref="O791:O819" si="265">K791</f>
        <v>6.9113307397686619</v>
      </c>
      <c r="P791" s="71">
        <f t="shared" ref="P791:P819" si="266">O791/Q791</f>
        <v>0.10605080159227653</v>
      </c>
      <c r="Q791" s="71">
        <f t="shared" ref="Q791:Q819" si="267">H791</f>
        <v>65.17</v>
      </c>
    </row>
    <row r="792" spans="1:17" x14ac:dyDescent="0.25">
      <c r="B792" t="s">
        <v>181</v>
      </c>
      <c r="C792" t="s">
        <v>4194</v>
      </c>
      <c r="D792" t="s">
        <v>168</v>
      </c>
      <c r="E792">
        <v>2</v>
      </c>
      <c r="F792">
        <v>10</v>
      </c>
      <c r="G792">
        <v>0.96299999999999997</v>
      </c>
      <c r="H792">
        <v>95.27</v>
      </c>
      <c r="J792" s="79">
        <f>(1+G792-G791)^(1/E792)-1</f>
        <v>0.16017240098185415</v>
      </c>
      <c r="K792">
        <f t="shared" si="263"/>
        <v>16.017240098185415</v>
      </c>
      <c r="O792" s="71">
        <f t="shared" si="265"/>
        <v>16.017240098185415</v>
      </c>
      <c r="P792" s="71">
        <f t="shared" si="266"/>
        <v>0.16812469925669588</v>
      </c>
      <c r="Q792" s="71">
        <f t="shared" si="267"/>
        <v>95.27</v>
      </c>
    </row>
    <row r="793" spans="1:17" x14ac:dyDescent="0.25">
      <c r="B793" t="s">
        <v>181</v>
      </c>
      <c r="C793" t="s">
        <v>4194</v>
      </c>
      <c r="D793" t="s">
        <v>4190</v>
      </c>
      <c r="E793">
        <v>2</v>
      </c>
      <c r="F793">
        <v>12</v>
      </c>
      <c r="G793">
        <v>1.149</v>
      </c>
      <c r="H793">
        <v>90.04</v>
      </c>
      <c r="J793" s="79">
        <f>(1+G793-G792)^(1/E793)-1</f>
        <v>8.9036271204958606E-2</v>
      </c>
      <c r="K793">
        <f t="shared" si="263"/>
        <v>8.9036271204958606</v>
      </c>
      <c r="O793" s="71">
        <f t="shared" si="265"/>
        <v>8.9036271204958606</v>
      </c>
      <c r="P793" s="71">
        <f t="shared" si="266"/>
        <v>9.8885241231628826E-2</v>
      </c>
      <c r="Q793" s="71">
        <f t="shared" si="267"/>
        <v>90.04</v>
      </c>
    </row>
    <row r="794" spans="1:17" x14ac:dyDescent="0.25">
      <c r="B794" t="s">
        <v>181</v>
      </c>
      <c r="C794" t="s">
        <v>4194</v>
      </c>
      <c r="D794" t="s">
        <v>4191</v>
      </c>
      <c r="E794">
        <v>3</v>
      </c>
      <c r="F794">
        <v>15</v>
      </c>
      <c r="G794">
        <v>1.5</v>
      </c>
      <c r="H794">
        <v>142.78</v>
      </c>
      <c r="J794" s="79">
        <f>(1+G794-G793)^(1/E794)-1</f>
        <v>0.10548227346140382</v>
      </c>
      <c r="K794">
        <f t="shared" si="263"/>
        <v>10.548227346140383</v>
      </c>
      <c r="O794" s="71">
        <f t="shared" si="265"/>
        <v>10.548227346140383</v>
      </c>
      <c r="P794" s="71">
        <f t="shared" si="266"/>
        <v>7.38774852650258E-2</v>
      </c>
      <c r="Q794" s="71">
        <f t="shared" si="267"/>
        <v>142.78</v>
      </c>
    </row>
    <row r="795" spans="1:17" x14ac:dyDescent="0.25">
      <c r="B795" t="s">
        <v>4196</v>
      </c>
      <c r="C795" t="s">
        <v>4194</v>
      </c>
      <c r="D795" t="s">
        <v>171</v>
      </c>
      <c r="E795">
        <v>5</v>
      </c>
      <c r="F795">
        <v>5</v>
      </c>
      <c r="G795">
        <v>0.38800000000000001</v>
      </c>
      <c r="H795">
        <v>40.74</v>
      </c>
      <c r="J795" s="79">
        <f>(1+G795)^(1/E795)-1</f>
        <v>6.7770438721748372E-2</v>
      </c>
      <c r="K795">
        <f t="shared" si="263"/>
        <v>6.7770438721748372</v>
      </c>
      <c r="O795" s="71">
        <f t="shared" si="265"/>
        <v>6.7770438721748372</v>
      </c>
      <c r="P795" s="71">
        <f t="shared" si="266"/>
        <v>0.16634864683787032</v>
      </c>
      <c r="Q795" s="71">
        <f t="shared" si="267"/>
        <v>40.74</v>
      </c>
    </row>
    <row r="796" spans="1:17" x14ac:dyDescent="0.25">
      <c r="B796" t="s">
        <v>4196</v>
      </c>
      <c r="C796" t="s">
        <v>4194</v>
      </c>
      <c r="D796" t="s">
        <v>167</v>
      </c>
      <c r="E796">
        <v>3</v>
      </c>
      <c r="F796">
        <v>8</v>
      </c>
      <c r="G796">
        <v>0.61</v>
      </c>
      <c r="H796">
        <v>64.02</v>
      </c>
      <c r="J796" s="79">
        <f>(1+G796-G795)^(1/E796)-1</f>
        <v>6.9113307397686619E-2</v>
      </c>
      <c r="K796">
        <f t="shared" si="263"/>
        <v>6.9113307397686619</v>
      </c>
      <c r="O796" s="71">
        <f t="shared" si="265"/>
        <v>6.9113307397686619</v>
      </c>
      <c r="P796" s="71">
        <f t="shared" si="266"/>
        <v>0.10795580661931681</v>
      </c>
      <c r="Q796" s="71">
        <f t="shared" si="267"/>
        <v>64.02</v>
      </c>
    </row>
    <row r="797" spans="1:17" x14ac:dyDescent="0.25">
      <c r="B797" t="s">
        <v>4196</v>
      </c>
      <c r="C797" t="s">
        <v>4194</v>
      </c>
      <c r="D797" t="s">
        <v>168</v>
      </c>
      <c r="E797">
        <v>2</v>
      </c>
      <c r="F797">
        <v>10</v>
      </c>
      <c r="G797">
        <v>0.96299999999999997</v>
      </c>
      <c r="H797">
        <v>95.05</v>
      </c>
      <c r="J797" s="79">
        <f>(1+G797-G796)^(1/E797)-1</f>
        <v>0.16318528188762782</v>
      </c>
      <c r="K797">
        <f t="shared" si="263"/>
        <v>16.318528188762784</v>
      </c>
      <c r="O797" s="71">
        <f t="shared" si="265"/>
        <v>16.318528188762784</v>
      </c>
      <c r="P797" s="71">
        <f t="shared" si="266"/>
        <v>0.17168362113374838</v>
      </c>
      <c r="Q797" s="71">
        <f t="shared" si="267"/>
        <v>95.05</v>
      </c>
    </row>
    <row r="798" spans="1:17" x14ac:dyDescent="0.25">
      <c r="B798" t="s">
        <v>4196</v>
      </c>
      <c r="C798" t="s">
        <v>4194</v>
      </c>
      <c r="D798" t="s">
        <v>4190</v>
      </c>
      <c r="E798">
        <v>2</v>
      </c>
      <c r="F798">
        <v>12</v>
      </c>
      <c r="G798">
        <v>1.1559999999999999</v>
      </c>
      <c r="H798">
        <v>90.15</v>
      </c>
      <c r="J798" s="79">
        <f>(1+G798-G797)^(1/E798)-1</f>
        <v>9.2245393673051623E-2</v>
      </c>
      <c r="K798">
        <f t="shared" si="263"/>
        <v>9.2245393673051623</v>
      </c>
      <c r="O798" s="71">
        <f t="shared" si="265"/>
        <v>9.2245393673051623</v>
      </c>
      <c r="P798" s="71">
        <f t="shared" si="266"/>
        <v>0.10232434129012936</v>
      </c>
      <c r="Q798" s="71">
        <f t="shared" si="267"/>
        <v>90.15</v>
      </c>
    </row>
    <row r="799" spans="1:17" x14ac:dyDescent="0.25">
      <c r="B799" t="s">
        <v>4196</v>
      </c>
      <c r="C799" t="s">
        <v>4194</v>
      </c>
      <c r="D799" t="s">
        <v>4191</v>
      </c>
      <c r="E799">
        <v>3</v>
      </c>
      <c r="F799">
        <v>15</v>
      </c>
      <c r="G799">
        <v>1.5369999999999999</v>
      </c>
      <c r="H799">
        <v>132.28</v>
      </c>
      <c r="J799" s="79">
        <f>(1+G799-G798)^(1/E799)-1</f>
        <v>0.11360513839726183</v>
      </c>
      <c r="K799">
        <f t="shared" si="263"/>
        <v>11.360513839726183</v>
      </c>
      <c r="O799" s="71">
        <f t="shared" si="265"/>
        <v>11.360513839726183</v>
      </c>
      <c r="P799" s="71">
        <f t="shared" si="266"/>
        <v>8.5882324158800899E-2</v>
      </c>
      <c r="Q799" s="71">
        <f t="shared" si="267"/>
        <v>132.28</v>
      </c>
    </row>
    <row r="800" spans="1:17" x14ac:dyDescent="0.25">
      <c r="B800" t="s">
        <v>181</v>
      </c>
      <c r="C800" t="s">
        <v>318</v>
      </c>
      <c r="D800" t="s">
        <v>171</v>
      </c>
      <c r="E800">
        <v>5</v>
      </c>
      <c r="F800">
        <v>5</v>
      </c>
      <c r="G800">
        <v>0.313</v>
      </c>
      <c r="H800">
        <v>30.46</v>
      </c>
      <c r="J800" s="79">
        <f>(1+G800)^(1/E800)-1</f>
        <v>5.5973319208808325E-2</v>
      </c>
      <c r="K800">
        <f t="shared" si="263"/>
        <v>5.5973319208808325</v>
      </c>
      <c r="O800" s="71">
        <f t="shared" si="265"/>
        <v>5.5973319208808325</v>
      </c>
      <c r="P800" s="71">
        <f t="shared" si="266"/>
        <v>0.18376007619438059</v>
      </c>
      <c r="Q800" s="71">
        <f t="shared" si="267"/>
        <v>30.46</v>
      </c>
    </row>
    <row r="801" spans="2:17" x14ac:dyDescent="0.25">
      <c r="B801" t="s">
        <v>181</v>
      </c>
      <c r="C801" t="s">
        <v>318</v>
      </c>
      <c r="D801" t="s">
        <v>167</v>
      </c>
      <c r="E801">
        <v>3</v>
      </c>
      <c r="F801">
        <v>8</v>
      </c>
      <c r="G801">
        <v>0.50600000000000001</v>
      </c>
      <c r="H801">
        <v>49.66</v>
      </c>
      <c r="J801" s="79">
        <f>(1+G801-G800)^(1/E801)-1</f>
        <v>6.0588257792287603E-2</v>
      </c>
      <c r="K801">
        <f t="shared" si="263"/>
        <v>6.0588257792287603</v>
      </c>
      <c r="O801" s="71">
        <f t="shared" si="265"/>
        <v>6.0588257792287603</v>
      </c>
      <c r="P801" s="71">
        <f t="shared" si="266"/>
        <v>0.12200615745527106</v>
      </c>
      <c r="Q801" s="71">
        <f t="shared" si="267"/>
        <v>49.66</v>
      </c>
    </row>
    <row r="802" spans="2:17" x14ac:dyDescent="0.25">
      <c r="B802" t="s">
        <v>181</v>
      </c>
      <c r="C802" t="s">
        <v>318</v>
      </c>
      <c r="D802" t="s">
        <v>168</v>
      </c>
      <c r="E802">
        <v>2</v>
      </c>
      <c r="F802">
        <v>10</v>
      </c>
      <c r="G802">
        <v>0.82</v>
      </c>
      <c r="H802">
        <v>74.760000000000005</v>
      </c>
      <c r="J802" s="79">
        <f>(1+G802-G801)^(1/E802)-1</f>
        <v>0.14629839047256787</v>
      </c>
      <c r="K802">
        <f t="shared" si="263"/>
        <v>14.629839047256787</v>
      </c>
      <c r="O802" s="71">
        <f t="shared" si="265"/>
        <v>14.629839047256787</v>
      </c>
      <c r="P802" s="71">
        <f t="shared" si="266"/>
        <v>0.1956907309691919</v>
      </c>
      <c r="Q802" s="71">
        <f t="shared" si="267"/>
        <v>74.760000000000005</v>
      </c>
    </row>
    <row r="803" spans="2:17" x14ac:dyDescent="0.25">
      <c r="B803" t="s">
        <v>181</v>
      </c>
      <c r="C803" t="s">
        <v>318</v>
      </c>
      <c r="D803" t="s">
        <v>4190</v>
      </c>
      <c r="E803">
        <v>2</v>
      </c>
      <c r="F803">
        <v>12</v>
      </c>
      <c r="G803">
        <v>0.999</v>
      </c>
      <c r="H803">
        <v>72.19</v>
      </c>
      <c r="J803" s="79">
        <f>(1+G803-G802)^(1/E803)-1</f>
        <v>8.5817664251231607E-2</v>
      </c>
      <c r="K803">
        <f t="shared" si="263"/>
        <v>8.5817664251231598</v>
      </c>
      <c r="O803" s="71">
        <f t="shared" si="265"/>
        <v>8.5817664251231598</v>
      </c>
      <c r="P803" s="71">
        <f t="shared" si="266"/>
        <v>0.11887749584600582</v>
      </c>
      <c r="Q803" s="71">
        <f t="shared" si="267"/>
        <v>72.19</v>
      </c>
    </row>
    <row r="804" spans="2:17" x14ac:dyDescent="0.25">
      <c r="B804" t="s">
        <v>181</v>
      </c>
      <c r="C804" t="s">
        <v>318</v>
      </c>
      <c r="D804" t="s">
        <v>4191</v>
      </c>
      <c r="E804">
        <v>3</v>
      </c>
      <c r="F804">
        <v>15</v>
      </c>
      <c r="G804">
        <v>1.3720000000000001</v>
      </c>
      <c r="H804">
        <v>118.33</v>
      </c>
      <c r="J804" s="79">
        <f>(1+G804-G803)^(1/E804)-1</f>
        <v>0.11145063698013868</v>
      </c>
      <c r="K804">
        <f t="shared" si="263"/>
        <v>11.145063698013868</v>
      </c>
      <c r="O804" s="71">
        <f t="shared" si="265"/>
        <v>11.145063698013868</v>
      </c>
      <c r="P804" s="71">
        <f t="shared" si="266"/>
        <v>9.4186290019554364E-2</v>
      </c>
      <c r="Q804" s="71">
        <f t="shared" si="267"/>
        <v>118.33</v>
      </c>
    </row>
    <row r="805" spans="2:17" x14ac:dyDescent="0.25">
      <c r="B805" t="s">
        <v>4196</v>
      </c>
      <c r="C805" t="s">
        <v>318</v>
      </c>
      <c r="D805" t="s">
        <v>171</v>
      </c>
      <c r="E805">
        <v>5</v>
      </c>
      <c r="F805">
        <v>5</v>
      </c>
      <c r="G805">
        <v>0.30199999999999999</v>
      </c>
      <c r="H805">
        <v>28.66</v>
      </c>
      <c r="J805" s="79">
        <f>(1+G805)^(1/E805)-1</f>
        <v>5.4198021604014546E-2</v>
      </c>
      <c r="K805">
        <f t="shared" si="263"/>
        <v>5.4198021604014546</v>
      </c>
      <c r="O805" s="71">
        <f t="shared" si="265"/>
        <v>5.4198021604014546</v>
      </c>
      <c r="P805" s="71">
        <f t="shared" si="266"/>
        <v>0.189106844396422</v>
      </c>
      <c r="Q805" s="71">
        <f t="shared" si="267"/>
        <v>28.66</v>
      </c>
    </row>
    <row r="806" spans="2:17" x14ac:dyDescent="0.25">
      <c r="B806" t="s">
        <v>4196</v>
      </c>
      <c r="C806" t="s">
        <v>318</v>
      </c>
      <c r="D806" t="s">
        <v>167</v>
      </c>
      <c r="E806">
        <v>3</v>
      </c>
      <c r="F806">
        <v>8</v>
      </c>
      <c r="G806">
        <v>0.49099999999999999</v>
      </c>
      <c r="H806">
        <v>46.15</v>
      </c>
      <c r="J806" s="79">
        <f>(1+G806-G805)^(1/E806)-1</f>
        <v>5.9401584624788173E-2</v>
      </c>
      <c r="K806">
        <f t="shared" si="263"/>
        <v>5.9401584624788173</v>
      </c>
      <c r="O806" s="71">
        <f t="shared" si="265"/>
        <v>5.9401584624788173</v>
      </c>
      <c r="P806" s="71">
        <f t="shared" si="266"/>
        <v>0.12871415953366885</v>
      </c>
      <c r="Q806" s="71">
        <f t="shared" si="267"/>
        <v>46.15</v>
      </c>
    </row>
    <row r="807" spans="2:17" x14ac:dyDescent="0.25">
      <c r="B807" t="s">
        <v>4196</v>
      </c>
      <c r="C807" t="s">
        <v>318</v>
      </c>
      <c r="D807" t="s">
        <v>168</v>
      </c>
      <c r="E807">
        <v>2</v>
      </c>
      <c r="F807">
        <v>10</v>
      </c>
      <c r="G807">
        <v>0.80800000000000005</v>
      </c>
      <c r="H807">
        <v>71.290000000000006</v>
      </c>
      <c r="J807" s="79">
        <f>(1+G807-G806)^(1/E807)-1</f>
        <v>0.14760620423558191</v>
      </c>
      <c r="K807">
        <f t="shared" si="263"/>
        <v>14.760620423558191</v>
      </c>
      <c r="O807" s="71">
        <f t="shared" si="265"/>
        <v>14.760620423558191</v>
      </c>
      <c r="P807" s="71">
        <f t="shared" si="266"/>
        <v>0.20705036363526708</v>
      </c>
      <c r="Q807" s="71">
        <f t="shared" si="267"/>
        <v>71.290000000000006</v>
      </c>
    </row>
    <row r="808" spans="2:17" x14ac:dyDescent="0.25">
      <c r="B808" t="s">
        <v>4196</v>
      </c>
      <c r="C808" t="s">
        <v>318</v>
      </c>
      <c r="D808" t="s">
        <v>4190</v>
      </c>
      <c r="E808">
        <v>2</v>
      </c>
      <c r="F808">
        <v>12</v>
      </c>
      <c r="G808">
        <v>0.98799999999999999</v>
      </c>
      <c r="H808">
        <v>70.16</v>
      </c>
      <c r="J808" s="79">
        <f>(1+G808-G807)^(1/E808)-1</f>
        <v>8.6278049120021461E-2</v>
      </c>
      <c r="K808">
        <f t="shared" si="263"/>
        <v>8.6278049120021461</v>
      </c>
      <c r="O808" s="71">
        <f t="shared" si="265"/>
        <v>8.6278049120021461</v>
      </c>
      <c r="P808" s="71">
        <f t="shared" si="266"/>
        <v>0.12297327411633618</v>
      </c>
      <c r="Q808" s="71">
        <f t="shared" si="267"/>
        <v>70.16</v>
      </c>
    </row>
    <row r="809" spans="2:17" x14ac:dyDescent="0.25">
      <c r="B809" t="s">
        <v>4196</v>
      </c>
      <c r="C809" t="s">
        <v>318</v>
      </c>
      <c r="D809" t="s">
        <v>4191</v>
      </c>
      <c r="E809">
        <v>3</v>
      </c>
      <c r="F809">
        <v>15</v>
      </c>
      <c r="G809">
        <v>1.3779999999999999</v>
      </c>
      <c r="H809">
        <v>117.96</v>
      </c>
      <c r="J809" s="79">
        <f>(1+G809-G808)^(1/E809)-1</f>
        <v>0.11601902992091673</v>
      </c>
      <c r="K809">
        <f t="shared" si="263"/>
        <v>11.601902992091674</v>
      </c>
      <c r="O809" s="71">
        <f t="shared" si="265"/>
        <v>11.601902992091674</v>
      </c>
      <c r="P809" s="71">
        <f t="shared" si="266"/>
        <v>9.8354552323598465E-2</v>
      </c>
      <c r="Q809" s="71">
        <f t="shared" si="267"/>
        <v>117.96</v>
      </c>
    </row>
    <row r="810" spans="2:17" x14ac:dyDescent="0.25">
      <c r="B810" t="s">
        <v>181</v>
      </c>
      <c r="C810" t="s">
        <v>319</v>
      </c>
      <c r="D810" t="s">
        <v>171</v>
      </c>
      <c r="E810">
        <v>5</v>
      </c>
      <c r="F810">
        <v>5</v>
      </c>
      <c r="G810">
        <v>0.192</v>
      </c>
      <c r="H810">
        <v>8.42</v>
      </c>
      <c r="J810" s="79">
        <f>(1+G810)^(1/E810)-1</f>
        <v>3.5750737198698701E-2</v>
      </c>
      <c r="K810">
        <f t="shared" si="263"/>
        <v>3.5750737198698701</v>
      </c>
      <c r="O810" s="71">
        <f t="shared" si="265"/>
        <v>3.5750737198698701</v>
      </c>
      <c r="P810" s="71">
        <f t="shared" si="266"/>
        <v>0.42459307836934324</v>
      </c>
      <c r="Q810" s="71">
        <f t="shared" si="267"/>
        <v>8.42</v>
      </c>
    </row>
    <row r="811" spans="2:17" x14ac:dyDescent="0.25">
      <c r="B811" t="s">
        <v>181</v>
      </c>
      <c r="C811" t="s">
        <v>319</v>
      </c>
      <c r="D811" t="s">
        <v>167</v>
      </c>
      <c r="E811">
        <v>3</v>
      </c>
      <c r="F811">
        <v>8</v>
      </c>
      <c r="G811">
        <v>0.502</v>
      </c>
      <c r="H811">
        <v>19.59</v>
      </c>
      <c r="J811" s="79">
        <f>(1+G811-G810)^(1/E811)-1</f>
        <v>9.4184181363530017E-2</v>
      </c>
      <c r="K811">
        <f t="shared" si="263"/>
        <v>9.4184181363530008</v>
      </c>
      <c r="O811" s="71">
        <f t="shared" si="265"/>
        <v>9.4184181363530008</v>
      </c>
      <c r="P811" s="71">
        <f t="shared" si="266"/>
        <v>0.48077683187100567</v>
      </c>
      <c r="Q811" s="71">
        <f t="shared" si="267"/>
        <v>19.59</v>
      </c>
    </row>
    <row r="812" spans="2:17" x14ac:dyDescent="0.25">
      <c r="B812" t="s">
        <v>181</v>
      </c>
      <c r="C812" t="s">
        <v>319</v>
      </c>
      <c r="D812" t="s">
        <v>168</v>
      </c>
      <c r="E812">
        <v>2</v>
      </c>
      <c r="F812">
        <v>10</v>
      </c>
      <c r="G812">
        <v>1.1759999999999999</v>
      </c>
      <c r="H812">
        <v>48.28</v>
      </c>
      <c r="J812" s="79">
        <f>(1+G812-G811)^(1/E812)-1</f>
        <v>0.29383151917086958</v>
      </c>
      <c r="K812">
        <f t="shared" si="263"/>
        <v>29.383151917086959</v>
      </c>
      <c r="O812" s="71">
        <f t="shared" si="265"/>
        <v>29.383151917086959</v>
      </c>
      <c r="P812" s="71">
        <f t="shared" si="266"/>
        <v>0.60859883838208284</v>
      </c>
      <c r="Q812" s="71">
        <f t="shared" si="267"/>
        <v>48.28</v>
      </c>
    </row>
    <row r="813" spans="2:17" x14ac:dyDescent="0.25">
      <c r="B813" t="s">
        <v>181</v>
      </c>
      <c r="C813" t="s">
        <v>319</v>
      </c>
      <c r="D813" t="s">
        <v>4190</v>
      </c>
      <c r="E813">
        <v>2</v>
      </c>
      <c r="F813">
        <v>12</v>
      </c>
      <c r="G813">
        <v>1.411</v>
      </c>
      <c r="H813">
        <v>47.17</v>
      </c>
      <c r="J813" s="79">
        <f>(1+G813-G812)^(1/E813)-1</f>
        <v>0.11130553854464353</v>
      </c>
      <c r="K813">
        <f t="shared" si="263"/>
        <v>11.130553854464353</v>
      </c>
      <c r="O813" s="71">
        <f t="shared" si="265"/>
        <v>11.130553854464353</v>
      </c>
      <c r="P813" s="71">
        <f t="shared" si="266"/>
        <v>0.23596679784745286</v>
      </c>
      <c r="Q813" s="71">
        <f t="shared" si="267"/>
        <v>47.17</v>
      </c>
    </row>
    <row r="814" spans="2:17" x14ac:dyDescent="0.25">
      <c r="B814" t="s">
        <v>181</v>
      </c>
      <c r="C814" t="s">
        <v>319</v>
      </c>
      <c r="D814" t="s">
        <v>4191</v>
      </c>
      <c r="E814">
        <v>3</v>
      </c>
      <c r="F814">
        <v>15</v>
      </c>
      <c r="G814">
        <v>1.6839999999999999</v>
      </c>
      <c r="H814">
        <v>73.97</v>
      </c>
      <c r="J814" s="79">
        <f>(1+G814-G813)^(1/E814)-1</f>
        <v>8.3784164759273638E-2</v>
      </c>
      <c r="K814">
        <f t="shared" si="263"/>
        <v>8.3784164759273629</v>
      </c>
      <c r="O814" s="71">
        <f t="shared" si="265"/>
        <v>8.3784164759273629</v>
      </c>
      <c r="P814" s="71">
        <f t="shared" si="266"/>
        <v>0.11326776363292367</v>
      </c>
      <c r="Q814" s="71">
        <f t="shared" si="267"/>
        <v>73.97</v>
      </c>
    </row>
    <row r="815" spans="2:17" x14ac:dyDescent="0.25">
      <c r="B815" t="s">
        <v>4196</v>
      </c>
      <c r="C815" t="s">
        <v>319</v>
      </c>
      <c r="D815" t="s">
        <v>171</v>
      </c>
      <c r="E815">
        <v>5</v>
      </c>
      <c r="F815">
        <v>5</v>
      </c>
      <c r="G815">
        <v>0.155</v>
      </c>
      <c r="H815">
        <v>6.27</v>
      </c>
      <c r="J815" s="79">
        <f>(1+G815)^(1/E815)-1</f>
        <v>2.9239385530068329E-2</v>
      </c>
      <c r="K815">
        <f t="shared" si="263"/>
        <v>2.9239385530068329</v>
      </c>
      <c r="O815" s="71">
        <f t="shared" si="265"/>
        <v>2.9239385530068329</v>
      </c>
      <c r="P815" s="71">
        <f t="shared" si="266"/>
        <v>0.46633788724191916</v>
      </c>
      <c r="Q815" s="71">
        <f t="shared" si="267"/>
        <v>6.27</v>
      </c>
    </row>
    <row r="816" spans="2:17" x14ac:dyDescent="0.25">
      <c r="B816" t="s">
        <v>4196</v>
      </c>
      <c r="C816" t="s">
        <v>319</v>
      </c>
      <c r="D816" t="s">
        <v>167</v>
      </c>
      <c r="E816">
        <v>3</v>
      </c>
      <c r="F816">
        <v>8</v>
      </c>
      <c r="G816">
        <v>0.46</v>
      </c>
      <c r="H816">
        <v>16.41</v>
      </c>
      <c r="J816" s="79">
        <f>(1+G816-G815)^(1/E816)-1</f>
        <v>9.2790314655415429E-2</v>
      </c>
      <c r="K816">
        <f t="shared" si="263"/>
        <v>9.2790314655415429</v>
      </c>
      <c r="O816" s="71">
        <f t="shared" si="265"/>
        <v>9.2790314655415429</v>
      </c>
      <c r="P816" s="71">
        <f t="shared" si="266"/>
        <v>0.56544981508479841</v>
      </c>
      <c r="Q816" s="71">
        <f t="shared" si="267"/>
        <v>16.41</v>
      </c>
    </row>
    <row r="817" spans="1:17" x14ac:dyDescent="0.25">
      <c r="B817" t="s">
        <v>4196</v>
      </c>
      <c r="C817" t="s">
        <v>319</v>
      </c>
      <c r="D817" t="s">
        <v>168</v>
      </c>
      <c r="E817">
        <v>2</v>
      </c>
      <c r="F817">
        <v>10</v>
      </c>
      <c r="G817">
        <v>1.157</v>
      </c>
      <c r="H817">
        <v>46.37</v>
      </c>
      <c r="J817" s="79">
        <f>(1+G817-G816)^(1/E817)-1</f>
        <v>0.30268952555856532</v>
      </c>
      <c r="K817">
        <f t="shared" si="263"/>
        <v>30.268952555856533</v>
      </c>
      <c r="O817" s="71">
        <f t="shared" si="265"/>
        <v>30.268952555856533</v>
      </c>
      <c r="P817" s="71">
        <f t="shared" si="266"/>
        <v>0.65277016510365615</v>
      </c>
      <c r="Q817" s="71">
        <f t="shared" si="267"/>
        <v>46.37</v>
      </c>
    </row>
    <row r="818" spans="1:17" x14ac:dyDescent="0.25">
      <c r="B818" t="s">
        <v>4196</v>
      </c>
      <c r="C818" t="s">
        <v>319</v>
      </c>
      <c r="D818" t="s">
        <v>4190</v>
      </c>
      <c r="E818">
        <v>2</v>
      </c>
      <c r="F818">
        <v>12</v>
      </c>
      <c r="G818">
        <v>1.419</v>
      </c>
      <c r="H818">
        <v>47.09</v>
      </c>
      <c r="J818" s="79">
        <f>(1+G818-G817)^(1/E818)-1</f>
        <v>0.12338773359868949</v>
      </c>
      <c r="K818">
        <f t="shared" si="263"/>
        <v>12.338773359868949</v>
      </c>
      <c r="O818" s="71">
        <f t="shared" si="265"/>
        <v>12.338773359868949</v>
      </c>
      <c r="P818" s="71">
        <f t="shared" si="266"/>
        <v>0.26202534210806855</v>
      </c>
      <c r="Q818" s="71">
        <f t="shared" si="267"/>
        <v>47.09</v>
      </c>
    </row>
    <row r="819" spans="1:17" x14ac:dyDescent="0.25">
      <c r="B819" t="s">
        <v>4196</v>
      </c>
      <c r="C819" t="s">
        <v>319</v>
      </c>
      <c r="D819" t="s">
        <v>4191</v>
      </c>
      <c r="E819">
        <v>3</v>
      </c>
      <c r="F819">
        <v>15</v>
      </c>
      <c r="G819">
        <v>1.73</v>
      </c>
      <c r="H819">
        <v>66.95</v>
      </c>
      <c r="J819" s="79">
        <f>(1+G819-G818)^(1/E819)-1</f>
        <v>9.4462528915949973E-2</v>
      </c>
      <c r="K819">
        <f t="shared" si="263"/>
        <v>9.4462528915949981</v>
      </c>
      <c r="O819" s="71">
        <f t="shared" si="265"/>
        <v>9.4462528915949981</v>
      </c>
      <c r="P819" s="71">
        <f t="shared" si="266"/>
        <v>0.14109414326504852</v>
      </c>
      <c r="Q819" s="71">
        <f t="shared" si="267"/>
        <v>66.95</v>
      </c>
    </row>
    <row r="822" spans="1:17" x14ac:dyDescent="0.25">
      <c r="A822" s="73" t="s">
        <v>4197</v>
      </c>
      <c r="C822" t="s">
        <v>4201</v>
      </c>
      <c r="D822" t="s">
        <v>4203</v>
      </c>
    </row>
    <row r="825" spans="1:17" x14ac:dyDescent="0.25">
      <c r="B825" t="s">
        <v>292</v>
      </c>
      <c r="C825" t="s">
        <v>4202</v>
      </c>
      <c r="D825" t="s">
        <v>506</v>
      </c>
      <c r="E825" t="s">
        <v>203</v>
      </c>
      <c r="F825" t="s">
        <v>336</v>
      </c>
      <c r="G825" t="s">
        <v>4128</v>
      </c>
      <c r="H825" t="s">
        <v>147</v>
      </c>
      <c r="J825" t="s">
        <v>148</v>
      </c>
      <c r="K825" t="s">
        <v>150</v>
      </c>
      <c r="L825" t="s">
        <v>216</v>
      </c>
      <c r="O825" t="s">
        <v>148</v>
      </c>
      <c r="P825" t="s">
        <v>147</v>
      </c>
      <c r="Q825" t="s">
        <v>149</v>
      </c>
    </row>
    <row r="826" spans="1:17" x14ac:dyDescent="0.25">
      <c r="B826">
        <v>1979</v>
      </c>
      <c r="C826">
        <v>2</v>
      </c>
      <c r="D826" t="s">
        <v>4204</v>
      </c>
      <c r="E826">
        <v>2</v>
      </c>
      <c r="F826">
        <v>2</v>
      </c>
      <c r="G826">
        <v>5.0999999999999997E-2</v>
      </c>
      <c r="H826">
        <v>1.9E-2</v>
      </c>
      <c r="J826" s="79">
        <f t="shared" ref="J826:J828" si="268">(1+G826)^(1/F826)-1</f>
        <v>2.5182910509144119E-2</v>
      </c>
      <c r="K826">
        <f t="shared" ref="K826:K828" si="269">J826*100</f>
        <v>2.5182910509144119</v>
      </c>
      <c r="L826">
        <f t="shared" ref="L826:L828" si="270">G826/H826</f>
        <v>2.6842105263157894</v>
      </c>
      <c r="O826" s="71">
        <f t="shared" ref="O826:O828" si="271">K826</f>
        <v>2.5182910509144119</v>
      </c>
      <c r="P826" s="71">
        <f t="shared" ref="P826:P828" si="272">O826/Q826</f>
        <v>0.93818686210536917</v>
      </c>
      <c r="Q826" s="71">
        <f t="shared" ref="Q826:Q828" si="273">L826</f>
        <v>2.6842105263157894</v>
      </c>
    </row>
    <row r="827" spans="1:17" x14ac:dyDescent="0.25">
      <c r="B827">
        <v>1979</v>
      </c>
      <c r="C827">
        <v>2</v>
      </c>
      <c r="D827" t="s">
        <v>4205</v>
      </c>
      <c r="E827">
        <v>2</v>
      </c>
      <c r="F827">
        <v>2</v>
      </c>
      <c r="G827">
        <v>5.1999999999999998E-2</v>
      </c>
      <c r="H827">
        <v>1.4E-2</v>
      </c>
      <c r="J827" s="79">
        <f t="shared" si="268"/>
        <v>2.567051239664675E-2</v>
      </c>
      <c r="K827">
        <f t="shared" si="269"/>
        <v>2.567051239664675</v>
      </c>
      <c r="L827">
        <f t="shared" si="270"/>
        <v>3.714285714285714</v>
      </c>
      <c r="O827" s="71">
        <f t="shared" si="271"/>
        <v>2.567051239664675</v>
      </c>
      <c r="P827" s="71">
        <f t="shared" si="272"/>
        <v>0.69112917990972023</v>
      </c>
      <c r="Q827" s="71">
        <f t="shared" si="273"/>
        <v>3.714285714285714</v>
      </c>
    </row>
    <row r="828" spans="1:17" x14ac:dyDescent="0.25">
      <c r="B828">
        <v>1979</v>
      </c>
      <c r="C828">
        <v>2</v>
      </c>
      <c r="D828" t="s">
        <v>215</v>
      </c>
      <c r="E828">
        <v>4</v>
      </c>
      <c r="F828">
        <v>4</v>
      </c>
      <c r="G828">
        <v>0.14399999999999999</v>
      </c>
      <c r="H828">
        <v>1.7000000000000001E-2</v>
      </c>
      <c r="J828" s="79">
        <f t="shared" si="268"/>
        <v>3.4204697615358493E-2</v>
      </c>
      <c r="K828">
        <f t="shared" si="269"/>
        <v>3.4204697615358493</v>
      </c>
      <c r="L828">
        <f t="shared" si="270"/>
        <v>8.470588235294116</v>
      </c>
      <c r="O828" s="71">
        <f t="shared" si="271"/>
        <v>3.4204697615358493</v>
      </c>
      <c r="P828" s="71">
        <f t="shared" si="272"/>
        <v>0.40380545795909339</v>
      </c>
      <c r="Q828" s="71">
        <f t="shared" si="273"/>
        <v>8.470588235294116</v>
      </c>
    </row>
    <row r="829" spans="1:17" x14ac:dyDescent="0.25">
      <c r="B829">
        <v>1979</v>
      </c>
      <c r="C829">
        <v>2</v>
      </c>
      <c r="D829" t="s">
        <v>4206</v>
      </c>
      <c r="E829">
        <v>3</v>
      </c>
      <c r="F829">
        <v>7</v>
      </c>
      <c r="G829">
        <v>0.20200000000000001</v>
      </c>
      <c r="H829">
        <v>2.1999999999999999E-2</v>
      </c>
      <c r="J829" s="79">
        <f t="shared" ref="J829:J837" si="274">(1+G829)^(1/F829)-1</f>
        <v>2.6632299999280518E-2</v>
      </c>
      <c r="K829">
        <f t="shared" ref="K829:K837" si="275">J829*100</f>
        <v>2.6632299999280518</v>
      </c>
      <c r="L829">
        <f t="shared" ref="L829:L837" si="276">G829/H829</f>
        <v>9.1818181818181834</v>
      </c>
      <c r="O829" s="71">
        <f t="shared" ref="O829:O837" si="277">K829</f>
        <v>2.6632299999280518</v>
      </c>
      <c r="P829" s="71">
        <f t="shared" ref="P829:P837" si="278">O829/Q829</f>
        <v>0.29005475246741153</v>
      </c>
      <c r="Q829" s="71">
        <f t="shared" ref="Q829:Q837" si="279">L829</f>
        <v>9.1818181818181834</v>
      </c>
    </row>
    <row r="830" spans="1:17" x14ac:dyDescent="0.25">
      <c r="B830">
        <v>1979</v>
      </c>
      <c r="C830">
        <v>3</v>
      </c>
      <c r="D830" t="s">
        <v>4204</v>
      </c>
      <c r="E830">
        <v>2</v>
      </c>
      <c r="F830">
        <v>2</v>
      </c>
      <c r="G830">
        <v>5.2999999999999999E-2</v>
      </c>
      <c r="H830">
        <v>1.9E-2</v>
      </c>
      <c r="J830" s="79">
        <f t="shared" si="274"/>
        <v>2.6157882589224135E-2</v>
      </c>
      <c r="K830">
        <f t="shared" si="275"/>
        <v>2.6157882589224135</v>
      </c>
      <c r="L830">
        <f t="shared" si="276"/>
        <v>2.7894736842105261</v>
      </c>
      <c r="O830" s="71">
        <f t="shared" si="277"/>
        <v>2.6157882589224135</v>
      </c>
      <c r="P830" s="71">
        <f t="shared" si="278"/>
        <v>0.93773541357595969</v>
      </c>
      <c r="Q830" s="71">
        <f t="shared" si="279"/>
        <v>2.7894736842105261</v>
      </c>
    </row>
    <row r="831" spans="1:17" x14ac:dyDescent="0.25">
      <c r="B831">
        <v>1979</v>
      </c>
      <c r="C831">
        <v>3</v>
      </c>
      <c r="D831" t="s">
        <v>4205</v>
      </c>
      <c r="E831">
        <v>2</v>
      </c>
      <c r="F831">
        <v>2</v>
      </c>
      <c r="G831">
        <v>5.0999999999999997E-2</v>
      </c>
      <c r="H831">
        <v>1.4E-2</v>
      </c>
      <c r="J831" s="79">
        <f t="shared" si="274"/>
        <v>2.5182910509144119E-2</v>
      </c>
      <c r="K831">
        <f t="shared" si="275"/>
        <v>2.5182910509144119</v>
      </c>
      <c r="L831">
        <f t="shared" si="276"/>
        <v>3.6428571428571423</v>
      </c>
      <c r="O831" s="71">
        <f t="shared" si="277"/>
        <v>2.5182910509144119</v>
      </c>
      <c r="P831" s="71">
        <f t="shared" si="278"/>
        <v>0.69129558260395629</v>
      </c>
      <c r="Q831" s="71">
        <f t="shared" si="279"/>
        <v>3.6428571428571423</v>
      </c>
    </row>
    <row r="832" spans="1:17" x14ac:dyDescent="0.25">
      <c r="B832">
        <v>1979</v>
      </c>
      <c r="C832">
        <v>3</v>
      </c>
      <c r="D832" t="s">
        <v>215</v>
      </c>
      <c r="E832">
        <v>4</v>
      </c>
      <c r="F832">
        <v>4</v>
      </c>
      <c r="G832">
        <v>0.14000000000000001</v>
      </c>
      <c r="H832">
        <v>1.7999999999999999E-2</v>
      </c>
      <c r="J832" s="79">
        <f t="shared" si="274"/>
        <v>3.3299484758959608E-2</v>
      </c>
      <c r="K832">
        <f t="shared" si="275"/>
        <v>3.3299484758959608</v>
      </c>
      <c r="L832">
        <f t="shared" si="276"/>
        <v>7.7777777777777795</v>
      </c>
      <c r="O832" s="71">
        <f t="shared" si="277"/>
        <v>3.3299484758959608</v>
      </c>
      <c r="P832" s="71">
        <f t="shared" si="278"/>
        <v>0.42813623261519484</v>
      </c>
      <c r="Q832" s="71">
        <f t="shared" si="279"/>
        <v>7.7777777777777795</v>
      </c>
    </row>
    <row r="833" spans="2:97" x14ac:dyDescent="0.25">
      <c r="B833">
        <v>1979</v>
      </c>
      <c r="C833">
        <v>3</v>
      </c>
      <c r="D833" t="s">
        <v>4206</v>
      </c>
      <c r="E833">
        <v>3</v>
      </c>
      <c r="F833">
        <v>7</v>
      </c>
      <c r="G833">
        <v>0.19600000000000001</v>
      </c>
      <c r="H833">
        <v>2.9000000000000001E-2</v>
      </c>
      <c r="J833" s="79">
        <f t="shared" si="274"/>
        <v>2.5898640353314795E-2</v>
      </c>
      <c r="K833">
        <f t="shared" si="275"/>
        <v>2.5898640353314795</v>
      </c>
      <c r="L833">
        <f t="shared" si="276"/>
        <v>6.7586206896551726</v>
      </c>
      <c r="O833" s="71">
        <f t="shared" si="277"/>
        <v>2.5898640353314795</v>
      </c>
      <c r="P833" s="71">
        <f t="shared" si="278"/>
        <v>0.38319416849292298</v>
      </c>
      <c r="Q833" s="71">
        <f t="shared" si="279"/>
        <v>6.7586206896551726</v>
      </c>
    </row>
    <row r="834" spans="2:97" x14ac:dyDescent="0.25">
      <c r="B834">
        <v>1979</v>
      </c>
      <c r="C834">
        <v>4</v>
      </c>
      <c r="D834" t="s">
        <v>4204</v>
      </c>
      <c r="E834">
        <v>2</v>
      </c>
      <c r="F834">
        <v>2</v>
      </c>
      <c r="G834">
        <v>4.8000000000000001E-2</v>
      </c>
      <c r="H834">
        <v>1.9E-2</v>
      </c>
      <c r="J834" s="79">
        <f t="shared" si="274"/>
        <v>2.3718711365578127E-2</v>
      </c>
      <c r="K834">
        <f t="shared" si="275"/>
        <v>2.3718711365578127</v>
      </c>
      <c r="L834">
        <f t="shared" si="276"/>
        <v>2.5263157894736845</v>
      </c>
      <c r="O834" s="71">
        <f t="shared" si="277"/>
        <v>2.3718711365578127</v>
      </c>
      <c r="P834" s="71">
        <f t="shared" si="278"/>
        <v>0.9388656582208007</v>
      </c>
      <c r="Q834" s="71">
        <f t="shared" si="279"/>
        <v>2.5263157894736845</v>
      </c>
    </row>
    <row r="835" spans="2:97" x14ac:dyDescent="0.25">
      <c r="B835">
        <v>1979</v>
      </c>
      <c r="C835">
        <v>4</v>
      </c>
      <c r="D835" t="s">
        <v>4205</v>
      </c>
      <c r="E835">
        <v>2</v>
      </c>
      <c r="F835">
        <v>2</v>
      </c>
      <c r="G835">
        <v>4.3999999999999997E-2</v>
      </c>
      <c r="H835">
        <v>1.4E-2</v>
      </c>
      <c r="J835" s="79">
        <f t="shared" si="274"/>
        <v>2.1763181955584132E-2</v>
      </c>
      <c r="K835">
        <f t="shared" si="275"/>
        <v>2.1763181955584132</v>
      </c>
      <c r="L835">
        <f t="shared" si="276"/>
        <v>3.1428571428571428</v>
      </c>
      <c r="O835" s="71">
        <f t="shared" si="277"/>
        <v>2.1763181955584132</v>
      </c>
      <c r="P835" s="71">
        <f t="shared" si="278"/>
        <v>0.69246488040494969</v>
      </c>
      <c r="Q835" s="71">
        <f t="shared" si="279"/>
        <v>3.1428571428571428</v>
      </c>
    </row>
    <row r="836" spans="2:97" x14ac:dyDescent="0.25">
      <c r="B836">
        <v>1979</v>
      </c>
      <c r="C836">
        <v>4</v>
      </c>
      <c r="D836" t="s">
        <v>215</v>
      </c>
      <c r="E836">
        <v>4</v>
      </c>
      <c r="F836">
        <v>4</v>
      </c>
      <c r="G836">
        <v>0.128</v>
      </c>
      <c r="H836">
        <v>1.7999999999999999E-2</v>
      </c>
      <c r="J836" s="79">
        <f t="shared" si="274"/>
        <v>3.0569475478553265E-2</v>
      </c>
      <c r="K836">
        <f t="shared" si="275"/>
        <v>3.0569475478553265</v>
      </c>
      <c r="L836">
        <f t="shared" si="276"/>
        <v>7.1111111111111116</v>
      </c>
      <c r="O836" s="71">
        <f t="shared" si="277"/>
        <v>3.0569475478553265</v>
      </c>
      <c r="P836" s="71">
        <f t="shared" si="278"/>
        <v>0.42988324891715524</v>
      </c>
      <c r="Q836" s="71">
        <f t="shared" si="279"/>
        <v>7.1111111111111116</v>
      </c>
    </row>
    <row r="837" spans="2:97" x14ac:dyDescent="0.25">
      <c r="B837">
        <v>1979</v>
      </c>
      <c r="C837">
        <v>4</v>
      </c>
      <c r="D837" t="s">
        <v>4206</v>
      </c>
      <c r="E837">
        <v>3</v>
      </c>
      <c r="F837">
        <v>7</v>
      </c>
      <c r="G837">
        <v>0.17899999999999999</v>
      </c>
      <c r="H837">
        <v>2.9000000000000001E-2</v>
      </c>
      <c r="J837" s="79">
        <f t="shared" si="274"/>
        <v>2.3802670112758939E-2</v>
      </c>
      <c r="K837">
        <f t="shared" si="275"/>
        <v>2.3802670112758939</v>
      </c>
      <c r="L837">
        <f t="shared" si="276"/>
        <v>6.1724137931034475</v>
      </c>
      <c r="O837" s="71">
        <f t="shared" si="277"/>
        <v>2.3802670112758939</v>
      </c>
      <c r="P837" s="71">
        <f t="shared" si="278"/>
        <v>0.38562985098883201</v>
      </c>
      <c r="Q837" s="71">
        <f t="shared" si="279"/>
        <v>6.1724137931034475</v>
      </c>
    </row>
    <row r="838" spans="2:97" x14ac:dyDescent="0.25">
      <c r="B838">
        <v>1986</v>
      </c>
      <c r="C838">
        <v>2</v>
      </c>
      <c r="D838" t="s">
        <v>4204</v>
      </c>
      <c r="E838">
        <v>2</v>
      </c>
      <c r="F838">
        <v>2</v>
      </c>
      <c r="G838">
        <v>3.1E-2</v>
      </c>
      <c r="H838">
        <v>2.7E-2</v>
      </c>
      <c r="J838" s="79">
        <f t="shared" ref="J838:J849" si="280">(1+G838)^(1/F838)-1</f>
        <v>1.5381701627520838E-2</v>
      </c>
      <c r="K838">
        <f t="shared" ref="K838:K849" si="281">J838*100</f>
        <v>1.5381701627520838</v>
      </c>
      <c r="L838">
        <f t="shared" ref="L838:L849" si="282">G838/H838</f>
        <v>1.1481481481481481</v>
      </c>
      <c r="O838" s="71">
        <f t="shared" ref="O838:O849" si="283">K838</f>
        <v>1.5381701627520838</v>
      </c>
      <c r="P838" s="71">
        <f t="shared" ref="P838:P849" si="284">O838/Q838</f>
        <v>1.3396965933647182</v>
      </c>
      <c r="Q838" s="71">
        <f t="shared" ref="Q838:Q849" si="285">L838</f>
        <v>1.1481481481481481</v>
      </c>
    </row>
    <row r="839" spans="2:97" x14ac:dyDescent="0.25">
      <c r="B839">
        <v>1986</v>
      </c>
      <c r="C839">
        <v>2</v>
      </c>
      <c r="D839" t="s">
        <v>4205</v>
      </c>
      <c r="E839">
        <v>2</v>
      </c>
      <c r="F839">
        <v>2</v>
      </c>
      <c r="G839">
        <v>9.4E-2</v>
      </c>
      <c r="H839">
        <v>2.3E-2</v>
      </c>
      <c r="J839" s="79">
        <f t="shared" si="280"/>
        <v>4.5944549199430584E-2</v>
      </c>
      <c r="K839">
        <f t="shared" si="281"/>
        <v>4.5944549199430584</v>
      </c>
      <c r="L839">
        <f t="shared" si="282"/>
        <v>4.0869565217391308</v>
      </c>
      <c r="O839" s="71">
        <f t="shared" si="283"/>
        <v>4.5944549199430584</v>
      </c>
      <c r="P839" s="71">
        <f t="shared" si="284"/>
        <v>1.1241751399860673</v>
      </c>
      <c r="Q839" s="71">
        <f t="shared" si="285"/>
        <v>4.0869565217391308</v>
      </c>
    </row>
    <row r="840" spans="2:97" x14ac:dyDescent="0.25">
      <c r="B840">
        <v>1986</v>
      </c>
      <c r="C840">
        <v>2</v>
      </c>
      <c r="D840" t="s">
        <v>215</v>
      </c>
      <c r="E840">
        <v>4</v>
      </c>
      <c r="F840">
        <v>4</v>
      </c>
      <c r="G840">
        <v>0.21</v>
      </c>
      <c r="H840">
        <v>2.7E-2</v>
      </c>
      <c r="J840" s="79">
        <f t="shared" si="280"/>
        <v>4.8808848170151631E-2</v>
      </c>
      <c r="K840">
        <f t="shared" si="281"/>
        <v>4.8808848170151631</v>
      </c>
      <c r="L840">
        <f t="shared" si="282"/>
        <v>7.7777777777777777</v>
      </c>
      <c r="O840" s="71">
        <f t="shared" si="283"/>
        <v>4.8808848170151631</v>
      </c>
      <c r="P840" s="71">
        <f t="shared" si="284"/>
        <v>0.62754233361623524</v>
      </c>
      <c r="Q840" s="71">
        <f t="shared" si="285"/>
        <v>7.7777777777777777</v>
      </c>
    </row>
    <row r="841" spans="2:97" x14ac:dyDescent="0.25">
      <c r="B841">
        <v>1986</v>
      </c>
      <c r="C841">
        <v>2</v>
      </c>
      <c r="D841" t="s">
        <v>4206</v>
      </c>
      <c r="E841">
        <v>3</v>
      </c>
      <c r="F841">
        <v>7</v>
      </c>
      <c r="G841">
        <v>0.316</v>
      </c>
      <c r="H841">
        <v>3.4000000000000002E-2</v>
      </c>
      <c r="J841" s="79">
        <f t="shared" si="280"/>
        <v>4.0007702094714936E-2</v>
      </c>
      <c r="K841">
        <f t="shared" si="281"/>
        <v>4.0007702094714936</v>
      </c>
      <c r="L841">
        <f t="shared" si="282"/>
        <v>9.2941176470588225</v>
      </c>
      <c r="O841" s="71">
        <f t="shared" si="283"/>
        <v>4.0007702094714936</v>
      </c>
      <c r="P841" s="71">
        <f t="shared" si="284"/>
        <v>0.43046261747478098</v>
      </c>
      <c r="Q841" s="71">
        <f t="shared" si="285"/>
        <v>9.2941176470588225</v>
      </c>
    </row>
    <row r="842" spans="2:97" x14ac:dyDescent="0.25">
      <c r="B842">
        <v>1986</v>
      </c>
      <c r="C842">
        <v>3</v>
      </c>
      <c r="D842" t="s">
        <v>4204</v>
      </c>
      <c r="E842">
        <v>2</v>
      </c>
      <c r="F842">
        <v>2</v>
      </c>
      <c r="G842">
        <v>2.8000000000000001E-2</v>
      </c>
      <c r="H842">
        <v>2.7E-2</v>
      </c>
      <c r="J842" s="79">
        <f t="shared" si="280"/>
        <v>1.3903348450926112E-2</v>
      </c>
      <c r="K842">
        <f t="shared" si="281"/>
        <v>1.3903348450926112</v>
      </c>
      <c r="L842">
        <f t="shared" si="282"/>
        <v>1.037037037037037</v>
      </c>
      <c r="O842" s="71">
        <f t="shared" si="283"/>
        <v>1.3903348450926112</v>
      </c>
      <c r="P842" s="71">
        <f t="shared" si="284"/>
        <v>1.3406800291964465</v>
      </c>
      <c r="Q842" s="71">
        <f t="shared" si="285"/>
        <v>1.037037037037037</v>
      </c>
    </row>
    <row r="843" spans="2:97" x14ac:dyDescent="0.25">
      <c r="B843">
        <v>1986</v>
      </c>
      <c r="C843">
        <v>3</v>
      </c>
      <c r="D843" t="s">
        <v>4205</v>
      </c>
      <c r="E843">
        <v>2</v>
      </c>
      <c r="F843">
        <v>2</v>
      </c>
      <c r="G843">
        <v>8.8999999999999996E-2</v>
      </c>
      <c r="H843">
        <v>2.3E-2</v>
      </c>
      <c r="J843" s="79">
        <f t="shared" si="280"/>
        <v>4.3551627855565211E-2</v>
      </c>
      <c r="K843">
        <f t="shared" si="281"/>
        <v>4.3551627855565211</v>
      </c>
      <c r="L843">
        <f t="shared" si="282"/>
        <v>3.8695652173913042</v>
      </c>
      <c r="O843" s="71">
        <f t="shared" si="283"/>
        <v>4.3551627855565211</v>
      </c>
      <c r="P843" s="71">
        <f t="shared" si="284"/>
        <v>1.1254915063797752</v>
      </c>
      <c r="Q843" s="71">
        <f t="shared" si="285"/>
        <v>3.8695652173913042</v>
      </c>
    </row>
    <row r="844" spans="2:97" x14ac:dyDescent="0.25">
      <c r="B844">
        <v>1986</v>
      </c>
      <c r="C844">
        <v>3</v>
      </c>
      <c r="D844" t="s">
        <v>215</v>
      </c>
      <c r="E844">
        <v>4</v>
      </c>
      <c r="F844">
        <v>4</v>
      </c>
      <c r="G844">
        <v>0.20300000000000001</v>
      </c>
      <c r="H844">
        <v>2.7E-2</v>
      </c>
      <c r="J844" s="79">
        <f t="shared" si="280"/>
        <v>4.7288673984255958E-2</v>
      </c>
      <c r="K844">
        <f t="shared" si="281"/>
        <v>4.7288673984255958</v>
      </c>
      <c r="L844">
        <f t="shared" si="282"/>
        <v>7.518518518518519</v>
      </c>
      <c r="O844" s="71">
        <f t="shared" si="283"/>
        <v>4.7288673984255958</v>
      </c>
      <c r="P844" s="71">
        <f t="shared" si="284"/>
        <v>0.62896265890389691</v>
      </c>
      <c r="Q844" s="71">
        <f t="shared" si="285"/>
        <v>7.518518518518519</v>
      </c>
    </row>
    <row r="845" spans="2:97" x14ac:dyDescent="0.25">
      <c r="B845">
        <v>1986</v>
      </c>
      <c r="C845">
        <v>3</v>
      </c>
      <c r="D845" t="s">
        <v>4206</v>
      </c>
      <c r="E845">
        <v>3</v>
      </c>
      <c r="F845">
        <v>7</v>
      </c>
      <c r="G845">
        <v>0.30599999999999999</v>
      </c>
      <c r="H845">
        <v>3.4000000000000002E-2</v>
      </c>
      <c r="J845" s="79">
        <f t="shared" si="280"/>
        <v>3.8875037491050257E-2</v>
      </c>
      <c r="K845">
        <f t="shared" si="281"/>
        <v>3.8875037491050257</v>
      </c>
      <c r="L845">
        <f t="shared" si="282"/>
        <v>9</v>
      </c>
      <c r="O845" s="71">
        <f t="shared" si="283"/>
        <v>3.8875037491050257</v>
      </c>
      <c r="P845" s="71">
        <f t="shared" si="284"/>
        <v>0.43194486101166951</v>
      </c>
      <c r="Q845" s="71">
        <f t="shared" si="285"/>
        <v>9</v>
      </c>
    </row>
    <row r="846" spans="2:97" x14ac:dyDescent="0.25">
      <c r="B846">
        <v>1986</v>
      </c>
      <c r="C846">
        <v>4</v>
      </c>
      <c r="D846" t="s">
        <v>4204</v>
      </c>
      <c r="E846">
        <v>2</v>
      </c>
      <c r="F846">
        <v>2</v>
      </c>
      <c r="G846">
        <v>2.3E-2</v>
      </c>
      <c r="H846">
        <v>2.7E-2</v>
      </c>
      <c r="J846" s="79">
        <f t="shared" si="280"/>
        <v>1.1434624679222516E-2</v>
      </c>
      <c r="K846">
        <f t="shared" si="281"/>
        <v>1.1434624679222516</v>
      </c>
      <c r="L846">
        <f t="shared" si="282"/>
        <v>0.85185185185185186</v>
      </c>
      <c r="O846" s="71">
        <f t="shared" si="283"/>
        <v>1.1434624679222516</v>
      </c>
      <c r="P846" s="71">
        <f t="shared" si="284"/>
        <v>1.3423255058217736</v>
      </c>
      <c r="Q846" s="71">
        <f t="shared" si="285"/>
        <v>0.85185185185185186</v>
      </c>
    </row>
    <row r="847" spans="2:97" x14ac:dyDescent="0.25">
      <c r="B847">
        <v>1986</v>
      </c>
      <c r="C847">
        <v>4</v>
      </c>
      <c r="D847" t="s">
        <v>4205</v>
      </c>
      <c r="E847">
        <v>2</v>
      </c>
      <c r="F847">
        <v>2</v>
      </c>
      <c r="G847">
        <v>8.1000000000000003E-2</v>
      </c>
      <c r="H847">
        <v>2.3E-2</v>
      </c>
      <c r="J847" s="79">
        <f t="shared" si="280"/>
        <v>3.97114984456024E-2</v>
      </c>
      <c r="K847">
        <f t="shared" si="281"/>
        <v>3.97114984456024</v>
      </c>
      <c r="L847">
        <f t="shared" si="282"/>
        <v>3.5217391304347827</v>
      </c>
      <c r="O847" s="71">
        <f t="shared" si="283"/>
        <v>3.97114984456024</v>
      </c>
      <c r="P847" s="71">
        <f t="shared" si="284"/>
        <v>1.1276104496899446</v>
      </c>
      <c r="Q847" s="71">
        <f t="shared" si="285"/>
        <v>3.5217391304347827</v>
      </c>
      <c r="AA847">
        <v>0</v>
      </c>
      <c r="AB847">
        <v>1</v>
      </c>
      <c r="AC847">
        <v>0</v>
      </c>
      <c r="AD847">
        <v>0</v>
      </c>
      <c r="AE847">
        <v>1</v>
      </c>
      <c r="AF847">
        <v>0</v>
      </c>
      <c r="AG847">
        <v>0</v>
      </c>
      <c r="AH847">
        <v>1</v>
      </c>
      <c r="AI847">
        <v>0</v>
      </c>
      <c r="AJ847">
        <v>1</v>
      </c>
      <c r="AK847">
        <v>0</v>
      </c>
      <c r="AL847">
        <v>2017</v>
      </c>
      <c r="AV847">
        <v>1</v>
      </c>
      <c r="AW847">
        <f>1-AV847</f>
        <v>0</v>
      </c>
      <c r="BD847" t="s">
        <v>508</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2:97" x14ac:dyDescent="0.25">
      <c r="B848">
        <v>1986</v>
      </c>
      <c r="C848">
        <v>4</v>
      </c>
      <c r="D848" t="s">
        <v>215</v>
      </c>
      <c r="E848">
        <v>4</v>
      </c>
      <c r="F848">
        <v>4</v>
      </c>
      <c r="G848">
        <v>0.189</v>
      </c>
      <c r="H848">
        <v>2.7E-2</v>
      </c>
      <c r="J848" s="79">
        <f t="shared" si="280"/>
        <v>4.4228311186168989E-2</v>
      </c>
      <c r="K848">
        <f t="shared" si="281"/>
        <v>4.4228311186168989</v>
      </c>
      <c r="L848">
        <f t="shared" si="282"/>
        <v>7</v>
      </c>
      <c r="O848" s="71">
        <f t="shared" si="283"/>
        <v>4.4228311186168989</v>
      </c>
      <c r="P848" s="71">
        <f t="shared" si="284"/>
        <v>0.63183301694527128</v>
      </c>
      <c r="Q848" s="71">
        <f t="shared" si="285"/>
        <v>7</v>
      </c>
      <c r="AV848">
        <v>1</v>
      </c>
    </row>
    <row r="849" spans="1:48" x14ac:dyDescent="0.25">
      <c r="B849">
        <v>1986</v>
      </c>
      <c r="C849">
        <v>4</v>
      </c>
      <c r="D849" t="s">
        <v>4206</v>
      </c>
      <c r="E849">
        <v>3</v>
      </c>
      <c r="F849">
        <v>7</v>
      </c>
      <c r="G849">
        <v>0.28899999999999998</v>
      </c>
      <c r="H849">
        <v>3.4000000000000002E-2</v>
      </c>
      <c r="J849" s="79">
        <f t="shared" si="280"/>
        <v>3.6932333398746353E-2</v>
      </c>
      <c r="K849">
        <f t="shared" si="281"/>
        <v>3.6932333398746353</v>
      </c>
      <c r="L849">
        <f t="shared" si="282"/>
        <v>8.4999999999999982</v>
      </c>
      <c r="O849" s="71">
        <f t="shared" si="283"/>
        <v>3.6932333398746353</v>
      </c>
      <c r="P849" s="71">
        <f t="shared" si="284"/>
        <v>0.43449803998525133</v>
      </c>
      <c r="Q849" s="71">
        <f t="shared" si="285"/>
        <v>8.4999999999999982</v>
      </c>
      <c r="AV849">
        <v>1</v>
      </c>
    </row>
    <row r="850" spans="1:48" x14ac:dyDescent="0.25">
      <c r="B850">
        <v>2000</v>
      </c>
      <c r="C850">
        <v>2</v>
      </c>
      <c r="D850" t="s">
        <v>4204</v>
      </c>
      <c r="E850">
        <v>2</v>
      </c>
      <c r="F850">
        <v>2</v>
      </c>
      <c r="G850">
        <v>8.4000000000000005E-2</v>
      </c>
      <c r="H850">
        <v>2.1999999999999999E-2</v>
      </c>
      <c r="J850" s="79">
        <f t="shared" ref="J850:J861" si="286">(1+G850)^(1/F850)-1</f>
        <v>4.1153206785629726E-2</v>
      </c>
      <c r="K850">
        <f t="shared" ref="K850:K861" si="287">J850*100</f>
        <v>4.1153206785629726</v>
      </c>
      <c r="L850">
        <f t="shared" ref="L850:L861" si="288">G850/H850</f>
        <v>3.8181818181818188</v>
      </c>
      <c r="O850" s="71">
        <f t="shared" ref="O850:O861" si="289">K850</f>
        <v>4.1153206785629726</v>
      </c>
      <c r="P850" s="71">
        <f t="shared" ref="P850:P861" si="290">O850/Q850</f>
        <v>1.0778220824807783</v>
      </c>
      <c r="Q850" s="71">
        <f t="shared" ref="Q850:Q861" si="291">L850</f>
        <v>3.8181818181818188</v>
      </c>
      <c r="AV850">
        <v>1</v>
      </c>
    </row>
    <row r="851" spans="1:48" x14ac:dyDescent="0.25">
      <c r="B851">
        <v>2000</v>
      </c>
      <c r="C851">
        <v>2</v>
      </c>
      <c r="D851" t="s">
        <v>4205</v>
      </c>
      <c r="E851">
        <v>2</v>
      </c>
      <c r="F851">
        <v>2</v>
      </c>
      <c r="G851">
        <v>7.1999999999999995E-2</v>
      </c>
      <c r="H851">
        <v>1.7000000000000001E-2</v>
      </c>
      <c r="J851" s="79">
        <f t="shared" si="286"/>
        <v>3.5374328443582792E-2</v>
      </c>
      <c r="K851">
        <f t="shared" si="287"/>
        <v>3.5374328443582792</v>
      </c>
      <c r="L851">
        <f t="shared" si="288"/>
        <v>4.235294117647058</v>
      </c>
      <c r="O851" s="71">
        <f t="shared" si="289"/>
        <v>3.5374328443582792</v>
      </c>
      <c r="P851" s="71">
        <f t="shared" si="290"/>
        <v>0.83522719936237166</v>
      </c>
      <c r="Q851" s="71">
        <f t="shared" si="291"/>
        <v>4.235294117647058</v>
      </c>
      <c r="AV851">
        <v>1</v>
      </c>
    </row>
    <row r="852" spans="1:48" x14ac:dyDescent="0.25">
      <c r="B852">
        <v>2000</v>
      </c>
      <c r="C852">
        <v>2</v>
      </c>
      <c r="D852" t="s">
        <v>215</v>
      </c>
      <c r="E852">
        <v>4</v>
      </c>
      <c r="F852">
        <v>4</v>
      </c>
      <c r="G852">
        <v>0.248</v>
      </c>
      <c r="H852">
        <v>2.1000000000000001E-2</v>
      </c>
      <c r="J852" s="79">
        <f t="shared" si="286"/>
        <v>5.6948060928972755E-2</v>
      </c>
      <c r="K852">
        <f t="shared" si="287"/>
        <v>5.6948060928972755</v>
      </c>
      <c r="L852">
        <f t="shared" si="288"/>
        <v>11.809523809523808</v>
      </c>
      <c r="O852" s="71">
        <f t="shared" si="289"/>
        <v>5.6948060928972755</v>
      </c>
      <c r="P852" s="71">
        <f t="shared" si="290"/>
        <v>0.48222148367275319</v>
      </c>
      <c r="Q852" s="71">
        <f t="shared" si="291"/>
        <v>11.809523809523808</v>
      </c>
      <c r="AV852">
        <v>1</v>
      </c>
    </row>
    <row r="853" spans="1:48" x14ac:dyDescent="0.25">
      <c r="B853">
        <v>2000</v>
      </c>
      <c r="C853">
        <v>2</v>
      </c>
      <c r="D853" t="s">
        <v>4206</v>
      </c>
      <c r="E853">
        <v>3</v>
      </c>
      <c r="F853">
        <v>7</v>
      </c>
      <c r="G853">
        <v>0.44700000000000001</v>
      </c>
      <c r="H853">
        <v>3.5999999999999997E-2</v>
      </c>
      <c r="J853" s="79">
        <f t="shared" si="286"/>
        <v>5.4202582729393711E-2</v>
      </c>
      <c r="K853">
        <f t="shared" si="287"/>
        <v>5.4202582729393711</v>
      </c>
      <c r="L853">
        <f t="shared" si="288"/>
        <v>12.416666666666668</v>
      </c>
      <c r="O853" s="71">
        <f t="shared" si="289"/>
        <v>5.4202582729393711</v>
      </c>
      <c r="P853" s="71">
        <f t="shared" si="290"/>
        <v>0.43653086761927817</v>
      </c>
      <c r="Q853" s="71">
        <f t="shared" si="291"/>
        <v>12.416666666666668</v>
      </c>
      <c r="AV853">
        <v>0</v>
      </c>
    </row>
    <row r="854" spans="1:48" x14ac:dyDescent="0.25">
      <c r="B854">
        <v>2000</v>
      </c>
      <c r="C854">
        <v>3</v>
      </c>
      <c r="D854" t="s">
        <v>4204</v>
      </c>
      <c r="E854">
        <v>2</v>
      </c>
      <c r="F854">
        <v>2</v>
      </c>
      <c r="G854">
        <v>8.2000000000000003E-2</v>
      </c>
      <c r="H854">
        <v>2.3E-2</v>
      </c>
      <c r="J854" s="79">
        <f t="shared" si="286"/>
        <v>4.0192289915667478E-2</v>
      </c>
      <c r="K854">
        <f t="shared" si="287"/>
        <v>4.0192289915667478</v>
      </c>
      <c r="L854">
        <f t="shared" si="288"/>
        <v>3.5652173913043481</v>
      </c>
      <c r="O854" s="71">
        <f t="shared" si="289"/>
        <v>4.0192289915667478</v>
      </c>
      <c r="P854" s="71">
        <f t="shared" si="290"/>
        <v>1.1273447171467705</v>
      </c>
      <c r="Q854" s="71">
        <f t="shared" si="291"/>
        <v>3.5652173913043481</v>
      </c>
      <c r="AV854">
        <v>0</v>
      </c>
    </row>
    <row r="855" spans="1:48" x14ac:dyDescent="0.25">
      <c r="B855">
        <v>2000</v>
      </c>
      <c r="C855">
        <v>3</v>
      </c>
      <c r="D855" t="s">
        <v>4205</v>
      </c>
      <c r="E855">
        <v>2</v>
      </c>
      <c r="F855">
        <v>2</v>
      </c>
      <c r="G855">
        <v>7.2999999999999995E-2</v>
      </c>
      <c r="H855">
        <v>1.7000000000000001E-2</v>
      </c>
      <c r="J855" s="79">
        <f t="shared" si="286"/>
        <v>3.585713300628468E-2</v>
      </c>
      <c r="K855">
        <f t="shared" si="287"/>
        <v>3.585713300628468</v>
      </c>
      <c r="L855">
        <f t="shared" si="288"/>
        <v>4.2941176470588234</v>
      </c>
      <c r="O855" s="71">
        <f t="shared" si="289"/>
        <v>3.585713300628468</v>
      </c>
      <c r="P855" s="71">
        <f t="shared" si="290"/>
        <v>0.8350291248038898</v>
      </c>
      <c r="Q855" s="71">
        <f t="shared" si="291"/>
        <v>4.2941176470588234</v>
      </c>
      <c r="AV855">
        <v>0</v>
      </c>
    </row>
    <row r="856" spans="1:48" x14ac:dyDescent="0.25">
      <c r="B856">
        <v>2000</v>
      </c>
      <c r="C856">
        <v>3</v>
      </c>
      <c r="D856" t="s">
        <v>215</v>
      </c>
      <c r="E856">
        <v>4</v>
      </c>
      <c r="F856">
        <v>4</v>
      </c>
      <c r="G856">
        <v>0.246</v>
      </c>
      <c r="H856">
        <v>2.1000000000000001E-2</v>
      </c>
      <c r="J856" s="79">
        <f t="shared" si="286"/>
        <v>5.6524349454410761E-2</v>
      </c>
      <c r="K856">
        <f t="shared" si="287"/>
        <v>5.6524349454410761</v>
      </c>
      <c r="L856">
        <f t="shared" si="288"/>
        <v>11.714285714285714</v>
      </c>
      <c r="O856" s="71">
        <f t="shared" si="289"/>
        <v>5.6524349454410761</v>
      </c>
      <c r="P856" s="71">
        <f t="shared" si="290"/>
        <v>0.48252493436692118</v>
      </c>
      <c r="Q856" s="71">
        <f t="shared" si="291"/>
        <v>11.714285714285714</v>
      </c>
      <c r="AV856">
        <v>0</v>
      </c>
    </row>
    <row r="857" spans="1:48" x14ac:dyDescent="0.25">
      <c r="B857">
        <v>2000</v>
      </c>
      <c r="C857">
        <v>3</v>
      </c>
      <c r="D857" t="s">
        <v>4206</v>
      </c>
      <c r="E857">
        <v>3</v>
      </c>
      <c r="F857">
        <v>7</v>
      </c>
      <c r="G857">
        <v>0.443</v>
      </c>
      <c r="H857">
        <v>3.5999999999999997E-2</v>
      </c>
      <c r="J857" s="79">
        <f t="shared" si="286"/>
        <v>5.3785778047359623E-2</v>
      </c>
      <c r="K857">
        <f t="shared" si="287"/>
        <v>5.3785778047359623</v>
      </c>
      <c r="L857">
        <f t="shared" si="288"/>
        <v>12.305555555555557</v>
      </c>
      <c r="O857" s="71">
        <f t="shared" si="289"/>
        <v>5.3785778047359623</v>
      </c>
      <c r="P857" s="71">
        <f t="shared" si="290"/>
        <v>0.43708532950450252</v>
      </c>
      <c r="Q857" s="71">
        <f t="shared" si="291"/>
        <v>12.305555555555557</v>
      </c>
      <c r="AV857">
        <v>0</v>
      </c>
    </row>
    <row r="858" spans="1:48" x14ac:dyDescent="0.25">
      <c r="B858">
        <v>2000</v>
      </c>
      <c r="C858">
        <v>4</v>
      </c>
      <c r="D858" t="s">
        <v>4204</v>
      </c>
      <c r="E858">
        <v>2</v>
      </c>
      <c r="F858">
        <v>2</v>
      </c>
      <c r="G858">
        <v>8.5999999999999993E-2</v>
      </c>
      <c r="H858">
        <v>2.7E-2</v>
      </c>
      <c r="J858" s="79">
        <f t="shared" si="286"/>
        <v>4.2113237609042287E-2</v>
      </c>
      <c r="K858">
        <f t="shared" si="287"/>
        <v>4.2113237609042287</v>
      </c>
      <c r="L858">
        <f t="shared" si="288"/>
        <v>3.1851851851851851</v>
      </c>
      <c r="O858" s="71">
        <f t="shared" si="289"/>
        <v>4.2113237609042287</v>
      </c>
      <c r="P858" s="71">
        <f t="shared" si="290"/>
        <v>1.3221597854001648</v>
      </c>
      <c r="Q858" s="71">
        <f t="shared" si="291"/>
        <v>3.1851851851851851</v>
      </c>
      <c r="AV858">
        <v>0</v>
      </c>
    </row>
    <row r="859" spans="1:48" x14ac:dyDescent="0.25">
      <c r="B859">
        <v>2000</v>
      </c>
      <c r="C859">
        <v>4</v>
      </c>
      <c r="D859" t="s">
        <v>4205</v>
      </c>
      <c r="E859">
        <v>2</v>
      </c>
      <c r="F859">
        <v>2</v>
      </c>
      <c r="G859">
        <v>6.8000000000000005E-2</v>
      </c>
      <c r="H859">
        <v>1.7000000000000001E-2</v>
      </c>
      <c r="J859" s="79">
        <f t="shared" si="286"/>
        <v>3.3440854621105132E-2</v>
      </c>
      <c r="K859">
        <f t="shared" si="287"/>
        <v>3.3440854621105132</v>
      </c>
      <c r="L859">
        <f t="shared" si="288"/>
        <v>4</v>
      </c>
      <c r="O859" s="71">
        <f t="shared" si="289"/>
        <v>3.3440854621105132</v>
      </c>
      <c r="P859" s="71">
        <f t="shared" si="290"/>
        <v>0.83602136552762829</v>
      </c>
      <c r="Q859" s="71">
        <f t="shared" si="291"/>
        <v>4</v>
      </c>
    </row>
    <row r="860" spans="1:48" x14ac:dyDescent="0.25">
      <c r="B860">
        <v>2000</v>
      </c>
      <c r="C860">
        <v>4</v>
      </c>
      <c r="D860" t="s">
        <v>215</v>
      </c>
      <c r="E860">
        <v>4</v>
      </c>
      <c r="F860">
        <v>4</v>
      </c>
      <c r="G860">
        <v>0.23799999999999999</v>
      </c>
      <c r="H860">
        <v>2.1000000000000001E-2</v>
      </c>
      <c r="J860" s="79">
        <f t="shared" si="286"/>
        <v>5.4824385220634708E-2</v>
      </c>
      <c r="K860">
        <f t="shared" si="287"/>
        <v>5.4824385220634708</v>
      </c>
      <c r="L860">
        <f t="shared" si="288"/>
        <v>11.333333333333332</v>
      </c>
      <c r="O860" s="71">
        <f t="shared" si="289"/>
        <v>5.4824385220634708</v>
      </c>
      <c r="P860" s="71">
        <f t="shared" si="290"/>
        <v>0.48374457547618865</v>
      </c>
      <c r="Q860" s="71">
        <f t="shared" si="291"/>
        <v>11.333333333333332</v>
      </c>
    </row>
    <row r="861" spans="1:48" x14ac:dyDescent="0.25">
      <c r="B861">
        <v>2000</v>
      </c>
      <c r="C861">
        <v>4</v>
      </c>
      <c r="D861" t="s">
        <v>4206</v>
      </c>
      <c r="E861">
        <v>3</v>
      </c>
      <c r="F861">
        <v>7</v>
      </c>
      <c r="G861">
        <v>0.432</v>
      </c>
      <c r="H861">
        <v>3.5999999999999997E-2</v>
      </c>
      <c r="J861" s="79">
        <f t="shared" si="286"/>
        <v>5.2634437270888235E-2</v>
      </c>
      <c r="K861">
        <f t="shared" si="287"/>
        <v>5.2634437270888235</v>
      </c>
      <c r="L861">
        <f t="shared" si="288"/>
        <v>12</v>
      </c>
      <c r="O861" s="71">
        <f t="shared" si="289"/>
        <v>5.2634437270888235</v>
      </c>
      <c r="P861" s="71">
        <f t="shared" si="290"/>
        <v>0.43862031059073531</v>
      </c>
      <c r="Q861" s="71">
        <f t="shared" si="291"/>
        <v>12</v>
      </c>
    </row>
    <row r="864" spans="1:48" x14ac:dyDescent="0.25">
      <c r="A864" s="73" t="s">
        <v>4207</v>
      </c>
    </row>
    <row r="865" spans="2:17" x14ac:dyDescent="0.25">
      <c r="C865" t="s">
        <v>4211</v>
      </c>
    </row>
    <row r="868" spans="2:17" x14ac:dyDescent="0.25">
      <c r="C868" t="s">
        <v>4202</v>
      </c>
      <c r="D868" t="s">
        <v>506</v>
      </c>
      <c r="E868" t="s">
        <v>203</v>
      </c>
      <c r="F868" t="s">
        <v>336</v>
      </c>
      <c r="G868" t="s">
        <v>4128</v>
      </c>
      <c r="H868" t="s">
        <v>147</v>
      </c>
      <c r="J868" t="s">
        <v>148</v>
      </c>
      <c r="K868" t="s">
        <v>150</v>
      </c>
      <c r="L868" t="s">
        <v>216</v>
      </c>
      <c r="O868" t="s">
        <v>148</v>
      </c>
      <c r="P868" t="s">
        <v>147</v>
      </c>
      <c r="Q868" t="s">
        <v>149</v>
      </c>
    </row>
    <row r="869" spans="2:17" x14ac:dyDescent="0.25">
      <c r="B869" t="s">
        <v>265</v>
      </c>
      <c r="C869">
        <v>1</v>
      </c>
      <c r="D869" t="s">
        <v>4212</v>
      </c>
      <c r="E869">
        <v>2</v>
      </c>
      <c r="F869">
        <v>2</v>
      </c>
      <c r="G869">
        <v>0.159</v>
      </c>
      <c r="H869">
        <v>0.03</v>
      </c>
      <c r="J869" s="79">
        <f t="shared" ref="J869:J872" si="292">(1+G869)^(1/F869)-1</f>
        <v>7.6568622986941781E-2</v>
      </c>
      <c r="K869">
        <f t="shared" ref="K869:K872" si="293">J869*100</f>
        <v>7.6568622986941781</v>
      </c>
      <c r="L869">
        <f t="shared" ref="L869:L872" si="294">G869/H869</f>
        <v>5.3000000000000007</v>
      </c>
      <c r="O869" s="71">
        <f t="shared" ref="O869:O872" si="295">K869</f>
        <v>7.6568622986941781</v>
      </c>
      <c r="P869" s="71">
        <f t="shared" ref="P869:P872" si="296">O869/Q869</f>
        <v>1.4446909997536184</v>
      </c>
      <c r="Q869" s="71">
        <f t="shared" ref="Q869:Q872" si="297">L869</f>
        <v>5.3000000000000007</v>
      </c>
    </row>
    <row r="870" spans="2:17" x14ac:dyDescent="0.25">
      <c r="B870" t="s">
        <v>318</v>
      </c>
      <c r="C870">
        <v>1</v>
      </c>
      <c r="D870" t="s">
        <v>4213</v>
      </c>
      <c r="E870">
        <v>4</v>
      </c>
      <c r="F870">
        <v>4</v>
      </c>
      <c r="G870">
        <v>0.35899999999999999</v>
      </c>
      <c r="H870">
        <v>3.3000000000000002E-2</v>
      </c>
      <c r="J870" s="79">
        <f t="shared" si="292"/>
        <v>7.9704382534185436E-2</v>
      </c>
      <c r="K870">
        <f t="shared" si="293"/>
        <v>7.9704382534185436</v>
      </c>
      <c r="L870">
        <f t="shared" si="294"/>
        <v>10.878787878787877</v>
      </c>
      <c r="O870" s="71">
        <f t="shared" si="295"/>
        <v>7.9704382534185436</v>
      </c>
      <c r="P870" s="71">
        <f t="shared" si="296"/>
        <v>0.73265866953429526</v>
      </c>
      <c r="Q870" s="71">
        <f t="shared" si="297"/>
        <v>10.878787878787877</v>
      </c>
    </row>
    <row r="871" spans="2:17" x14ac:dyDescent="0.25">
      <c r="B871" t="s">
        <v>318</v>
      </c>
      <c r="C871">
        <v>1</v>
      </c>
      <c r="D871" t="s">
        <v>4214</v>
      </c>
      <c r="E871">
        <v>2</v>
      </c>
      <c r="F871">
        <v>6</v>
      </c>
      <c r="G871">
        <v>0.52200000000000002</v>
      </c>
      <c r="H871">
        <v>5.6000000000000001E-2</v>
      </c>
      <c r="J871" s="79">
        <f t="shared" si="292"/>
        <v>7.2512696422972533E-2</v>
      </c>
      <c r="K871">
        <f t="shared" si="293"/>
        <v>7.2512696422972533</v>
      </c>
      <c r="L871">
        <f t="shared" si="294"/>
        <v>9.3214285714285712</v>
      </c>
      <c r="O871" s="71">
        <f t="shared" si="295"/>
        <v>7.2512696422972533</v>
      </c>
      <c r="P871" s="71">
        <f t="shared" si="296"/>
        <v>0.77791398461426475</v>
      </c>
      <c r="Q871" s="71">
        <f t="shared" si="297"/>
        <v>9.3214285714285712</v>
      </c>
    </row>
    <row r="872" spans="2:17" x14ac:dyDescent="0.25">
      <c r="B872" t="s">
        <v>318</v>
      </c>
      <c r="C872">
        <v>2</v>
      </c>
      <c r="D872" t="s">
        <v>4212</v>
      </c>
      <c r="E872">
        <v>2</v>
      </c>
      <c r="F872">
        <v>2</v>
      </c>
      <c r="G872">
        <v>0.23</v>
      </c>
      <c r="H872">
        <v>0.04</v>
      </c>
      <c r="J872" s="79">
        <f t="shared" si="292"/>
        <v>0.10905365064094164</v>
      </c>
      <c r="K872">
        <f t="shared" si="293"/>
        <v>10.905365064094163</v>
      </c>
      <c r="L872">
        <f t="shared" si="294"/>
        <v>5.75</v>
      </c>
      <c r="O872" s="71">
        <f t="shared" si="295"/>
        <v>10.905365064094163</v>
      </c>
      <c r="P872" s="71">
        <f t="shared" si="296"/>
        <v>1.8965852285381153</v>
      </c>
      <c r="Q872" s="71">
        <f t="shared" si="297"/>
        <v>5.75</v>
      </c>
    </row>
    <row r="873" spans="2:17" x14ac:dyDescent="0.25">
      <c r="B873" t="s">
        <v>318</v>
      </c>
      <c r="C873">
        <v>2</v>
      </c>
      <c r="D873" t="s">
        <v>4213</v>
      </c>
      <c r="E873">
        <v>4</v>
      </c>
      <c r="F873">
        <v>4</v>
      </c>
      <c r="G873">
        <v>0.41399999999999998</v>
      </c>
      <c r="H873">
        <v>3.5999999999999997E-2</v>
      </c>
      <c r="J873" s="79">
        <f t="shared" ref="J873:J886" si="298">(1+G873)^(1/F873)-1</f>
        <v>9.0466560558176701E-2</v>
      </c>
      <c r="K873">
        <f t="shared" ref="K873:K886" si="299">J873*100</f>
        <v>9.046656055817671</v>
      </c>
      <c r="L873">
        <f t="shared" ref="L873:L886" si="300">G873/H873</f>
        <v>11.5</v>
      </c>
      <c r="O873" s="71">
        <f t="shared" ref="O873:O886" si="301">K873</f>
        <v>9.046656055817671</v>
      </c>
      <c r="P873" s="71">
        <f t="shared" ref="P873:P886" si="302">O873/Q873</f>
        <v>0.78666574398414535</v>
      </c>
      <c r="Q873" s="71">
        <f t="shared" ref="Q873:Q886" si="303">L873</f>
        <v>11.5</v>
      </c>
    </row>
    <row r="874" spans="2:17" x14ac:dyDescent="0.25">
      <c r="B874" t="s">
        <v>318</v>
      </c>
      <c r="C874">
        <v>2</v>
      </c>
      <c r="D874" t="s">
        <v>4214</v>
      </c>
      <c r="E874">
        <v>2</v>
      </c>
      <c r="F874">
        <v>6</v>
      </c>
      <c r="G874">
        <v>0.57999999999999996</v>
      </c>
      <c r="H874">
        <v>5.8000000000000003E-2</v>
      </c>
      <c r="J874" s="79">
        <f t="shared" si="298"/>
        <v>7.9218830688083886E-2</v>
      </c>
      <c r="K874">
        <f t="shared" si="299"/>
        <v>7.9218830688083886</v>
      </c>
      <c r="L874">
        <f t="shared" si="300"/>
        <v>9.9999999999999982</v>
      </c>
      <c r="O874" s="71">
        <f t="shared" si="301"/>
        <v>7.9218830688083886</v>
      </c>
      <c r="P874" s="71">
        <f t="shared" si="302"/>
        <v>0.79218830688083897</v>
      </c>
      <c r="Q874" s="71">
        <f t="shared" si="303"/>
        <v>9.9999999999999982</v>
      </c>
    </row>
    <row r="875" spans="2:17" x14ac:dyDescent="0.25">
      <c r="B875" t="s">
        <v>318</v>
      </c>
      <c r="C875">
        <v>3</v>
      </c>
      <c r="D875" t="s">
        <v>4212</v>
      </c>
      <c r="E875">
        <v>2</v>
      </c>
      <c r="F875">
        <v>2</v>
      </c>
      <c r="G875">
        <v>0.151</v>
      </c>
      <c r="H875">
        <v>5.8000000000000003E-2</v>
      </c>
      <c r="J875" s="79">
        <f t="shared" si="298"/>
        <v>7.2846680565308075E-2</v>
      </c>
      <c r="K875">
        <f t="shared" si="299"/>
        <v>7.2846680565308075</v>
      </c>
      <c r="L875">
        <f t="shared" si="300"/>
        <v>2.603448275862069</v>
      </c>
      <c r="O875" s="71">
        <f t="shared" si="301"/>
        <v>7.2846680565308075</v>
      </c>
      <c r="P875" s="71">
        <f t="shared" si="302"/>
        <v>2.7980844190648133</v>
      </c>
      <c r="Q875" s="71">
        <f t="shared" si="303"/>
        <v>2.603448275862069</v>
      </c>
    </row>
    <row r="876" spans="2:17" x14ac:dyDescent="0.25">
      <c r="B876" t="s">
        <v>318</v>
      </c>
      <c r="C876">
        <v>3</v>
      </c>
      <c r="D876" t="s">
        <v>4213</v>
      </c>
      <c r="E876">
        <v>4</v>
      </c>
      <c r="F876">
        <v>4</v>
      </c>
      <c r="G876">
        <v>0.32200000000000001</v>
      </c>
      <c r="H876">
        <v>5.8000000000000003E-2</v>
      </c>
      <c r="J876" s="79">
        <f t="shared" si="298"/>
        <v>7.2279155884504176E-2</v>
      </c>
      <c r="K876">
        <f t="shared" si="299"/>
        <v>7.2279155884504176</v>
      </c>
      <c r="L876">
        <f t="shared" si="300"/>
        <v>5.5517241379310347</v>
      </c>
      <c r="O876" s="71">
        <f t="shared" si="301"/>
        <v>7.2279155884504176</v>
      </c>
      <c r="P876" s="71">
        <f t="shared" si="302"/>
        <v>1.3019226836339262</v>
      </c>
      <c r="Q876" s="71">
        <f t="shared" si="303"/>
        <v>5.5517241379310347</v>
      </c>
    </row>
    <row r="877" spans="2:17" x14ac:dyDescent="0.25">
      <c r="B877" t="s">
        <v>318</v>
      </c>
      <c r="C877">
        <v>3</v>
      </c>
      <c r="D877" t="s">
        <v>4214</v>
      </c>
      <c r="E877">
        <v>2</v>
      </c>
      <c r="F877">
        <v>6</v>
      </c>
      <c r="G877">
        <v>0.57999999999999996</v>
      </c>
      <c r="H877">
        <v>5.7000000000000002E-2</v>
      </c>
      <c r="J877" s="79">
        <f t="shared" si="298"/>
        <v>7.9218830688083886E-2</v>
      </c>
      <c r="K877">
        <f t="shared" si="299"/>
        <v>7.9218830688083886</v>
      </c>
      <c r="L877">
        <f t="shared" si="300"/>
        <v>10.175438596491228</v>
      </c>
      <c r="O877" s="71">
        <f t="shared" si="301"/>
        <v>7.9218830688083886</v>
      </c>
      <c r="P877" s="71">
        <f t="shared" si="302"/>
        <v>0.77852988779668653</v>
      </c>
      <c r="Q877" s="71">
        <f t="shared" si="303"/>
        <v>10.175438596491228</v>
      </c>
    </row>
    <row r="878" spans="2:17" x14ac:dyDescent="0.25">
      <c r="B878" t="s">
        <v>319</v>
      </c>
      <c r="C878">
        <v>1</v>
      </c>
      <c r="D878" t="s">
        <v>4212</v>
      </c>
      <c r="E878">
        <v>2</v>
      </c>
      <c r="F878">
        <v>2</v>
      </c>
      <c r="G878">
        <v>9.9000000000000005E-2</v>
      </c>
      <c r="H878">
        <v>0.03</v>
      </c>
      <c r="J878" s="79">
        <f t="shared" si="298"/>
        <v>4.833200847823016E-2</v>
      </c>
      <c r="K878">
        <f t="shared" si="299"/>
        <v>4.833200847823016</v>
      </c>
      <c r="L878">
        <f t="shared" si="300"/>
        <v>3.3000000000000003</v>
      </c>
      <c r="O878" s="71">
        <f t="shared" si="301"/>
        <v>4.833200847823016</v>
      </c>
      <c r="P878" s="71">
        <f t="shared" si="302"/>
        <v>1.464606317522126</v>
      </c>
      <c r="Q878" s="71">
        <f t="shared" si="303"/>
        <v>3.3000000000000003</v>
      </c>
    </row>
    <row r="879" spans="2:17" x14ac:dyDescent="0.25">
      <c r="B879" t="s">
        <v>319</v>
      </c>
      <c r="C879">
        <v>1</v>
      </c>
      <c r="D879" t="s">
        <v>4213</v>
      </c>
      <c r="E879">
        <v>4</v>
      </c>
      <c r="F879">
        <v>4</v>
      </c>
      <c r="G879">
        <v>0.41399999999999998</v>
      </c>
      <c r="H879">
        <v>3.5000000000000003E-2</v>
      </c>
      <c r="J879" s="79">
        <f t="shared" si="298"/>
        <v>9.0466560558176701E-2</v>
      </c>
      <c r="K879">
        <f t="shared" si="299"/>
        <v>9.046656055817671</v>
      </c>
      <c r="L879">
        <f t="shared" si="300"/>
        <v>11.828571428571427</v>
      </c>
      <c r="O879" s="71">
        <f t="shared" si="301"/>
        <v>9.046656055817671</v>
      </c>
      <c r="P879" s="71">
        <f t="shared" si="302"/>
        <v>0.76481391776236352</v>
      </c>
      <c r="Q879" s="71">
        <f t="shared" si="303"/>
        <v>11.828571428571427</v>
      </c>
    </row>
    <row r="880" spans="2:17" x14ac:dyDescent="0.25">
      <c r="B880" t="s">
        <v>319</v>
      </c>
      <c r="C880">
        <v>1</v>
      </c>
      <c r="D880" t="s">
        <v>4214</v>
      </c>
      <c r="E880">
        <v>2</v>
      </c>
      <c r="F880">
        <v>6</v>
      </c>
      <c r="G880">
        <v>0.60799999999999998</v>
      </c>
      <c r="H880">
        <v>6.2E-2</v>
      </c>
      <c r="J880" s="79">
        <f t="shared" si="298"/>
        <v>8.2383111716979096E-2</v>
      </c>
      <c r="K880">
        <f t="shared" si="299"/>
        <v>8.2383111716979087</v>
      </c>
      <c r="L880">
        <f t="shared" si="300"/>
        <v>9.806451612903226</v>
      </c>
      <c r="O880" s="71">
        <f t="shared" si="301"/>
        <v>8.2383111716979087</v>
      </c>
      <c r="P880" s="71">
        <f t="shared" si="302"/>
        <v>0.8400909418507736</v>
      </c>
      <c r="Q880" s="71">
        <f t="shared" si="303"/>
        <v>9.806451612903226</v>
      </c>
    </row>
    <row r="881" spans="1:17" x14ac:dyDescent="0.25">
      <c r="B881" t="s">
        <v>319</v>
      </c>
      <c r="C881">
        <v>2</v>
      </c>
      <c r="D881" t="s">
        <v>4212</v>
      </c>
      <c r="E881">
        <v>2</v>
      </c>
      <c r="F881">
        <v>2</v>
      </c>
      <c r="G881">
        <v>0.155</v>
      </c>
      <c r="H881">
        <v>4.2000000000000003E-2</v>
      </c>
      <c r="J881" s="79">
        <f t="shared" si="298"/>
        <v>7.4709263010233951E-2</v>
      </c>
      <c r="K881">
        <f t="shared" si="299"/>
        <v>7.4709263010233951</v>
      </c>
      <c r="L881">
        <f t="shared" si="300"/>
        <v>3.6904761904761902</v>
      </c>
      <c r="O881" s="71">
        <f t="shared" si="301"/>
        <v>7.4709263010233951</v>
      </c>
      <c r="P881" s="71">
        <f t="shared" si="302"/>
        <v>2.0243800299547265</v>
      </c>
      <c r="Q881" s="71">
        <f t="shared" si="303"/>
        <v>3.6904761904761902</v>
      </c>
    </row>
    <row r="882" spans="1:17" x14ac:dyDescent="0.25">
      <c r="B882" t="s">
        <v>319</v>
      </c>
      <c r="C882">
        <v>2</v>
      </c>
      <c r="D882" t="s">
        <v>4213</v>
      </c>
      <c r="E882">
        <v>4</v>
      </c>
      <c r="F882">
        <v>4</v>
      </c>
      <c r="G882">
        <v>0.47699999999999998</v>
      </c>
      <c r="H882">
        <v>3.9E-2</v>
      </c>
      <c r="J882" s="79">
        <f t="shared" si="298"/>
        <v>0.10241502538451797</v>
      </c>
      <c r="K882">
        <f t="shared" si="299"/>
        <v>10.241502538451797</v>
      </c>
      <c r="L882">
        <f t="shared" si="300"/>
        <v>12.23076923076923</v>
      </c>
      <c r="O882" s="71">
        <f t="shared" si="301"/>
        <v>10.241502538451797</v>
      </c>
      <c r="P882" s="71">
        <f t="shared" si="302"/>
        <v>0.83735555345832313</v>
      </c>
      <c r="Q882" s="71">
        <f t="shared" si="303"/>
        <v>12.23076923076923</v>
      </c>
    </row>
    <row r="883" spans="1:17" x14ac:dyDescent="0.25">
      <c r="B883" t="s">
        <v>319</v>
      </c>
      <c r="C883">
        <v>2</v>
      </c>
      <c r="D883" t="s">
        <v>4214</v>
      </c>
      <c r="E883">
        <v>2</v>
      </c>
      <c r="F883">
        <v>6</v>
      </c>
      <c r="G883">
        <v>0.67100000000000004</v>
      </c>
      <c r="H883">
        <v>6.4000000000000001E-2</v>
      </c>
      <c r="J883" s="79">
        <f t="shared" si="298"/>
        <v>8.9338220753653275E-2</v>
      </c>
      <c r="K883">
        <f t="shared" si="299"/>
        <v>8.9338220753653275</v>
      </c>
      <c r="L883">
        <f t="shared" si="300"/>
        <v>10.484375</v>
      </c>
      <c r="O883" s="71">
        <f t="shared" si="301"/>
        <v>8.9338220753653275</v>
      </c>
      <c r="P883" s="71">
        <f t="shared" si="302"/>
        <v>0.85210821583216234</v>
      </c>
      <c r="Q883" s="71">
        <f t="shared" si="303"/>
        <v>10.484375</v>
      </c>
    </row>
    <row r="884" spans="1:17" x14ac:dyDescent="0.25">
      <c r="B884" t="s">
        <v>319</v>
      </c>
      <c r="C884">
        <v>3</v>
      </c>
      <c r="D884" t="s">
        <v>4212</v>
      </c>
      <c r="E884">
        <v>2</v>
      </c>
      <c r="F884">
        <v>2</v>
      </c>
      <c r="G884">
        <v>0.156</v>
      </c>
      <c r="H884">
        <v>5.8000000000000003E-2</v>
      </c>
      <c r="J884" s="79">
        <f t="shared" si="298"/>
        <v>7.5174404457248878E-2</v>
      </c>
      <c r="K884">
        <f t="shared" si="299"/>
        <v>7.5174404457248878</v>
      </c>
      <c r="L884">
        <f t="shared" si="300"/>
        <v>2.6896551724137931</v>
      </c>
      <c r="O884" s="71">
        <f t="shared" si="301"/>
        <v>7.5174404457248878</v>
      </c>
      <c r="P884" s="71">
        <f t="shared" si="302"/>
        <v>2.7949458067438684</v>
      </c>
      <c r="Q884" s="71">
        <f t="shared" si="303"/>
        <v>2.6896551724137931</v>
      </c>
    </row>
    <row r="885" spans="1:17" x14ac:dyDescent="0.25">
      <c r="B885" t="s">
        <v>319</v>
      </c>
      <c r="C885">
        <v>3</v>
      </c>
      <c r="D885" t="s">
        <v>4213</v>
      </c>
      <c r="E885">
        <v>4</v>
      </c>
      <c r="F885">
        <v>4</v>
      </c>
      <c r="G885">
        <v>0.48499999999999999</v>
      </c>
      <c r="H885">
        <v>0.06</v>
      </c>
      <c r="J885" s="79">
        <f t="shared" si="298"/>
        <v>0.10390477881717408</v>
      </c>
      <c r="K885">
        <f t="shared" si="299"/>
        <v>10.390477881717409</v>
      </c>
      <c r="L885">
        <f t="shared" si="300"/>
        <v>8.0833333333333339</v>
      </c>
      <c r="O885" s="71">
        <f t="shared" si="301"/>
        <v>10.390477881717409</v>
      </c>
      <c r="P885" s="71">
        <f t="shared" si="302"/>
        <v>1.2854199441299887</v>
      </c>
      <c r="Q885" s="71">
        <f t="shared" si="303"/>
        <v>8.0833333333333339</v>
      </c>
    </row>
    <row r="886" spans="1:17" x14ac:dyDescent="0.25">
      <c r="B886" t="s">
        <v>319</v>
      </c>
      <c r="C886">
        <v>3</v>
      </c>
      <c r="D886" t="s">
        <v>4214</v>
      </c>
      <c r="E886">
        <v>2</v>
      </c>
      <c r="F886">
        <v>6</v>
      </c>
      <c r="G886">
        <v>0.67300000000000004</v>
      </c>
      <c r="H886">
        <v>6.4000000000000001E-2</v>
      </c>
      <c r="J886" s="79">
        <f t="shared" si="298"/>
        <v>8.9555415120525339E-2</v>
      </c>
      <c r="K886">
        <f t="shared" si="299"/>
        <v>8.9555415120525339</v>
      </c>
      <c r="L886">
        <f t="shared" si="300"/>
        <v>10.515625</v>
      </c>
      <c r="O886" s="71">
        <f t="shared" si="301"/>
        <v>8.9555415120525339</v>
      </c>
      <c r="P886" s="71">
        <f t="shared" si="302"/>
        <v>0.85164139193367339</v>
      </c>
      <c r="Q886" s="71">
        <f t="shared" si="303"/>
        <v>10.515625</v>
      </c>
    </row>
    <row r="890" spans="1:17" x14ac:dyDescent="0.25">
      <c r="A890" s="73" t="s">
        <v>4215</v>
      </c>
      <c r="F890" t="s">
        <v>4220</v>
      </c>
      <c r="N890" t="s">
        <v>4221</v>
      </c>
    </row>
    <row r="893" spans="1:17" x14ac:dyDescent="0.25">
      <c r="C893" t="s">
        <v>37</v>
      </c>
      <c r="D893">
        <v>15.51</v>
      </c>
      <c r="E893">
        <v>12.45</v>
      </c>
      <c r="F893">
        <v>8.9700000000000006</v>
      </c>
      <c r="G893">
        <v>7.76</v>
      </c>
      <c r="H893">
        <v>6.96</v>
      </c>
      <c r="I893">
        <v>6.98</v>
      </c>
      <c r="L893">
        <v>12.77</v>
      </c>
      <c r="M893">
        <v>10.39</v>
      </c>
      <c r="N893">
        <v>6.75</v>
      </c>
      <c r="O893">
        <v>5.89</v>
      </c>
      <c r="P893">
        <v>4.2</v>
      </c>
      <c r="Q893">
        <v>4.16</v>
      </c>
    </row>
    <row r="895" spans="1:17" x14ac:dyDescent="0.25">
      <c r="C895" t="s">
        <v>38</v>
      </c>
      <c r="D895">
        <v>5.66</v>
      </c>
      <c r="E895">
        <v>5.35</v>
      </c>
      <c r="F895">
        <v>4.0599999999999996</v>
      </c>
      <c r="G895">
        <v>4.3099999999999996</v>
      </c>
      <c r="H895">
        <v>3.94</v>
      </c>
      <c r="I895">
        <v>3.43</v>
      </c>
      <c r="L895">
        <v>7.19</v>
      </c>
      <c r="M895">
        <v>7.64</v>
      </c>
      <c r="N895">
        <v>7.69</v>
      </c>
      <c r="O895">
        <v>7.66</v>
      </c>
      <c r="P895">
        <v>7.71</v>
      </c>
      <c r="Q895">
        <v>7.63</v>
      </c>
    </row>
    <row r="896" spans="1:17" x14ac:dyDescent="0.25">
      <c r="D896">
        <v>23.32</v>
      </c>
      <c r="E896">
        <v>24.19</v>
      </c>
      <c r="F896">
        <v>24.51</v>
      </c>
      <c r="G896">
        <v>23.67</v>
      </c>
      <c r="H896">
        <v>23.68</v>
      </c>
      <c r="I896">
        <v>23.31</v>
      </c>
      <c r="L896">
        <v>27.03</v>
      </c>
      <c r="M896">
        <v>27.28</v>
      </c>
      <c r="N896">
        <v>25.46</v>
      </c>
      <c r="O896">
        <v>25.26</v>
      </c>
      <c r="P896">
        <v>23.99</v>
      </c>
      <c r="Q896">
        <v>24.4</v>
      </c>
    </row>
    <row r="897" spans="3:17" x14ac:dyDescent="0.25">
      <c r="D897">
        <v>10.68</v>
      </c>
      <c r="E897">
        <v>13.67</v>
      </c>
      <c r="F897">
        <v>15.08</v>
      </c>
      <c r="G897">
        <v>16.48</v>
      </c>
      <c r="H897">
        <v>18.23</v>
      </c>
      <c r="I897">
        <v>17.52</v>
      </c>
      <c r="L897">
        <v>11.62</v>
      </c>
      <c r="M897">
        <v>14.56</v>
      </c>
      <c r="N897">
        <v>15.12</v>
      </c>
      <c r="O897">
        <v>16.03</v>
      </c>
      <c r="P897">
        <v>17.41</v>
      </c>
      <c r="Q897">
        <v>17.440000000000001</v>
      </c>
    </row>
    <row r="898" spans="3:17" x14ac:dyDescent="0.25">
      <c r="D898">
        <v>20.88</v>
      </c>
      <c r="E898">
        <v>22.87</v>
      </c>
      <c r="F898">
        <v>24.79</v>
      </c>
      <c r="G898">
        <v>25.58</v>
      </c>
      <c r="H898">
        <v>25.98</v>
      </c>
      <c r="I898">
        <v>25.69</v>
      </c>
      <c r="L898">
        <v>21.56</v>
      </c>
      <c r="M898">
        <v>22.54</v>
      </c>
      <c r="N898">
        <v>26.17</v>
      </c>
      <c r="O898">
        <v>26.36</v>
      </c>
      <c r="P898">
        <v>26.76</v>
      </c>
      <c r="Q898">
        <v>25.71</v>
      </c>
    </row>
    <row r="900" spans="3:17" x14ac:dyDescent="0.25">
      <c r="C900" t="s">
        <v>39</v>
      </c>
      <c r="D900">
        <v>15.33</v>
      </c>
      <c r="E900">
        <v>16.579999999999998</v>
      </c>
      <c r="F900">
        <v>20.79</v>
      </c>
      <c r="G900">
        <v>20.67</v>
      </c>
      <c r="H900">
        <v>20.18</v>
      </c>
      <c r="I900">
        <v>22.02</v>
      </c>
      <c r="L900">
        <v>12.83</v>
      </c>
      <c r="M900">
        <v>14.23</v>
      </c>
      <c r="N900">
        <v>17.690000000000001</v>
      </c>
      <c r="O900">
        <v>18.02</v>
      </c>
      <c r="P900">
        <v>19.11</v>
      </c>
      <c r="Q900">
        <v>20.02</v>
      </c>
    </row>
    <row r="901" spans="3:17" x14ac:dyDescent="0.25">
      <c r="D901">
        <v>0.57999999999999996</v>
      </c>
      <c r="E901">
        <v>0.64</v>
      </c>
      <c r="F901">
        <v>0.86</v>
      </c>
      <c r="G901">
        <v>0.96</v>
      </c>
      <c r="H901">
        <v>0.72</v>
      </c>
      <c r="I901">
        <v>0.84</v>
      </c>
      <c r="L901">
        <v>0.46</v>
      </c>
      <c r="M901">
        <v>0.4</v>
      </c>
      <c r="N901">
        <v>0.1</v>
      </c>
      <c r="O901">
        <v>0.11</v>
      </c>
      <c r="P901">
        <v>0.2</v>
      </c>
      <c r="Q901">
        <v>0.18</v>
      </c>
    </row>
    <row r="904" spans="3:17" x14ac:dyDescent="0.25">
      <c r="D904">
        <f t="shared" ref="D904:I904" si="304">D893/100</f>
        <v>0.15509999999999999</v>
      </c>
      <c r="E904">
        <f t="shared" si="304"/>
        <v>0.1245</v>
      </c>
      <c r="F904">
        <f t="shared" si="304"/>
        <v>8.9700000000000002E-2</v>
      </c>
      <c r="G904">
        <f t="shared" si="304"/>
        <v>7.7600000000000002E-2</v>
      </c>
      <c r="H904">
        <f t="shared" si="304"/>
        <v>6.9599999999999995E-2</v>
      </c>
      <c r="I904">
        <f t="shared" si="304"/>
        <v>6.9800000000000001E-2</v>
      </c>
      <c r="L904">
        <f t="shared" ref="L904:Q904" si="305">L893/100</f>
        <v>0.12770000000000001</v>
      </c>
      <c r="M904">
        <f t="shared" si="305"/>
        <v>0.10390000000000001</v>
      </c>
      <c r="N904">
        <f t="shared" si="305"/>
        <v>6.7500000000000004E-2</v>
      </c>
      <c r="O904">
        <f t="shared" si="305"/>
        <v>5.8899999999999994E-2</v>
      </c>
      <c r="P904">
        <f t="shared" si="305"/>
        <v>4.2000000000000003E-2</v>
      </c>
      <c r="Q904">
        <f t="shared" si="305"/>
        <v>4.1599999999999998E-2</v>
      </c>
    </row>
    <row r="906" spans="3:17" x14ac:dyDescent="0.25">
      <c r="D906">
        <f t="shared" ref="D906:I909" si="306">D895/100</f>
        <v>5.6600000000000004E-2</v>
      </c>
      <c r="E906">
        <f t="shared" si="306"/>
        <v>5.3499999999999999E-2</v>
      </c>
      <c r="F906">
        <f t="shared" si="306"/>
        <v>4.0599999999999997E-2</v>
      </c>
      <c r="G906">
        <f t="shared" si="306"/>
        <v>4.3099999999999999E-2</v>
      </c>
      <c r="H906">
        <f t="shared" si="306"/>
        <v>3.9399999999999998E-2</v>
      </c>
      <c r="I906">
        <f t="shared" si="306"/>
        <v>3.4300000000000004E-2</v>
      </c>
      <c r="L906">
        <f t="shared" ref="L906:Q909" si="307">L895/100</f>
        <v>7.1900000000000006E-2</v>
      </c>
      <c r="M906">
        <f t="shared" si="307"/>
        <v>7.6399999999999996E-2</v>
      </c>
      <c r="N906">
        <f t="shared" si="307"/>
        <v>7.690000000000001E-2</v>
      </c>
      <c r="O906">
        <f t="shared" si="307"/>
        <v>7.6600000000000001E-2</v>
      </c>
      <c r="P906">
        <f t="shared" si="307"/>
        <v>7.7100000000000002E-2</v>
      </c>
      <c r="Q906">
        <f t="shared" si="307"/>
        <v>7.6299999999999993E-2</v>
      </c>
    </row>
    <row r="907" spans="3:17" x14ac:dyDescent="0.25">
      <c r="D907">
        <f t="shared" si="306"/>
        <v>0.23319999999999999</v>
      </c>
      <c r="E907">
        <f t="shared" si="306"/>
        <v>0.2419</v>
      </c>
      <c r="F907">
        <f t="shared" si="306"/>
        <v>0.24510000000000001</v>
      </c>
      <c r="G907">
        <f t="shared" si="306"/>
        <v>0.23670000000000002</v>
      </c>
      <c r="H907">
        <f t="shared" si="306"/>
        <v>0.23680000000000001</v>
      </c>
      <c r="I907">
        <f t="shared" si="306"/>
        <v>0.23309999999999997</v>
      </c>
      <c r="L907">
        <f t="shared" si="307"/>
        <v>0.27029999999999998</v>
      </c>
      <c r="M907">
        <f t="shared" si="307"/>
        <v>0.27279999999999999</v>
      </c>
      <c r="N907">
        <f t="shared" si="307"/>
        <v>0.25459999999999999</v>
      </c>
      <c r="O907">
        <f t="shared" si="307"/>
        <v>0.25259999999999999</v>
      </c>
      <c r="P907">
        <f t="shared" si="307"/>
        <v>0.23989999999999997</v>
      </c>
      <c r="Q907">
        <f t="shared" si="307"/>
        <v>0.24399999999999999</v>
      </c>
    </row>
    <row r="908" spans="3:17" x14ac:dyDescent="0.25">
      <c r="D908">
        <f t="shared" si="306"/>
        <v>0.10679999999999999</v>
      </c>
      <c r="E908">
        <f t="shared" si="306"/>
        <v>0.13669999999999999</v>
      </c>
      <c r="F908">
        <f t="shared" si="306"/>
        <v>0.15079999999999999</v>
      </c>
      <c r="G908">
        <f t="shared" si="306"/>
        <v>0.1648</v>
      </c>
      <c r="H908">
        <f t="shared" si="306"/>
        <v>0.18230000000000002</v>
      </c>
      <c r="I908">
        <f t="shared" si="306"/>
        <v>0.17519999999999999</v>
      </c>
      <c r="L908">
        <f t="shared" si="307"/>
        <v>0.1162</v>
      </c>
      <c r="M908">
        <f t="shared" si="307"/>
        <v>0.14560000000000001</v>
      </c>
      <c r="N908">
        <f t="shared" si="307"/>
        <v>0.1512</v>
      </c>
      <c r="O908">
        <f t="shared" si="307"/>
        <v>0.1603</v>
      </c>
      <c r="P908">
        <f t="shared" si="307"/>
        <v>0.1741</v>
      </c>
      <c r="Q908">
        <f t="shared" si="307"/>
        <v>0.1744</v>
      </c>
    </row>
    <row r="909" spans="3:17" x14ac:dyDescent="0.25">
      <c r="D909">
        <f t="shared" si="306"/>
        <v>0.20879999999999999</v>
      </c>
      <c r="E909">
        <f t="shared" si="306"/>
        <v>0.22870000000000001</v>
      </c>
      <c r="F909">
        <f t="shared" si="306"/>
        <v>0.24789999999999998</v>
      </c>
      <c r="G909">
        <f t="shared" si="306"/>
        <v>0.25579999999999997</v>
      </c>
      <c r="H909">
        <f t="shared" si="306"/>
        <v>0.25980000000000003</v>
      </c>
      <c r="I909">
        <f t="shared" si="306"/>
        <v>0.25690000000000002</v>
      </c>
      <c r="L909">
        <f t="shared" si="307"/>
        <v>0.21559999999999999</v>
      </c>
      <c r="M909">
        <f t="shared" si="307"/>
        <v>0.22539999999999999</v>
      </c>
      <c r="N909">
        <f t="shared" si="307"/>
        <v>0.26170000000000004</v>
      </c>
      <c r="O909">
        <f t="shared" si="307"/>
        <v>0.2636</v>
      </c>
      <c r="P909">
        <f t="shared" si="307"/>
        <v>0.2676</v>
      </c>
      <c r="Q909">
        <f t="shared" si="307"/>
        <v>0.2571</v>
      </c>
    </row>
    <row r="911" spans="3:17" x14ac:dyDescent="0.25">
      <c r="D911">
        <f t="shared" ref="D911:I912" si="308">D900/100</f>
        <v>0.15329999999999999</v>
      </c>
      <c r="E911">
        <f t="shared" si="308"/>
        <v>0.16579999999999998</v>
      </c>
      <c r="F911">
        <f t="shared" si="308"/>
        <v>0.2079</v>
      </c>
      <c r="G911">
        <f t="shared" si="308"/>
        <v>0.20670000000000002</v>
      </c>
      <c r="H911">
        <f t="shared" si="308"/>
        <v>0.20180000000000001</v>
      </c>
      <c r="I911">
        <f t="shared" si="308"/>
        <v>0.22020000000000001</v>
      </c>
      <c r="L911">
        <f t="shared" ref="L911:Q912" si="309">L900/100</f>
        <v>0.1283</v>
      </c>
      <c r="M911">
        <f t="shared" si="309"/>
        <v>0.14230000000000001</v>
      </c>
      <c r="N911">
        <f t="shared" si="309"/>
        <v>0.1769</v>
      </c>
      <c r="O911">
        <f t="shared" si="309"/>
        <v>0.1802</v>
      </c>
      <c r="P911">
        <f t="shared" si="309"/>
        <v>0.19109999999999999</v>
      </c>
      <c r="Q911">
        <f t="shared" si="309"/>
        <v>0.20019999999999999</v>
      </c>
    </row>
    <row r="912" spans="3:17" x14ac:dyDescent="0.25">
      <c r="D912">
        <f t="shared" si="308"/>
        <v>5.7999999999999996E-3</v>
      </c>
      <c r="E912">
        <f t="shared" si="308"/>
        <v>6.4000000000000003E-3</v>
      </c>
      <c r="F912">
        <f t="shared" si="308"/>
        <v>8.6E-3</v>
      </c>
      <c r="G912">
        <f t="shared" si="308"/>
        <v>9.5999999999999992E-3</v>
      </c>
      <c r="H912">
        <f t="shared" si="308"/>
        <v>7.1999999999999998E-3</v>
      </c>
      <c r="I912">
        <f t="shared" si="308"/>
        <v>8.3999999999999995E-3</v>
      </c>
      <c r="L912">
        <f t="shared" si="309"/>
        <v>4.5999999999999999E-3</v>
      </c>
      <c r="M912">
        <f t="shared" si="309"/>
        <v>4.0000000000000001E-3</v>
      </c>
      <c r="N912">
        <f t="shared" si="309"/>
        <v>1E-3</v>
      </c>
      <c r="O912">
        <f t="shared" si="309"/>
        <v>1.1000000000000001E-3</v>
      </c>
      <c r="P912">
        <f t="shared" si="309"/>
        <v>2E-3</v>
      </c>
      <c r="Q912">
        <f t="shared" si="309"/>
        <v>1.8E-3</v>
      </c>
    </row>
    <row r="915" spans="3:17" x14ac:dyDescent="0.25">
      <c r="C915" t="s">
        <v>37</v>
      </c>
      <c r="D915">
        <f t="shared" ref="D915:I915" si="310">D904</f>
        <v>0.15509999999999999</v>
      </c>
      <c r="E915">
        <f t="shared" si="310"/>
        <v>0.1245</v>
      </c>
      <c r="F915">
        <f t="shared" si="310"/>
        <v>8.9700000000000002E-2</v>
      </c>
      <c r="G915">
        <f t="shared" si="310"/>
        <v>7.7600000000000002E-2</v>
      </c>
      <c r="H915">
        <f t="shared" si="310"/>
        <v>6.9599999999999995E-2</v>
      </c>
      <c r="I915">
        <f t="shared" si="310"/>
        <v>6.9800000000000001E-2</v>
      </c>
      <c r="L915">
        <f t="shared" ref="L915:Q915" si="311">L904</f>
        <v>0.12770000000000001</v>
      </c>
      <c r="M915">
        <f t="shared" si="311"/>
        <v>0.10390000000000001</v>
      </c>
      <c r="N915">
        <f t="shared" si="311"/>
        <v>6.7500000000000004E-2</v>
      </c>
      <c r="O915">
        <f t="shared" si="311"/>
        <v>5.8899999999999994E-2</v>
      </c>
      <c r="P915">
        <f t="shared" si="311"/>
        <v>4.2000000000000003E-2</v>
      </c>
      <c r="Q915">
        <f t="shared" si="311"/>
        <v>4.1599999999999998E-2</v>
      </c>
    </row>
    <row r="916" spans="3:17" x14ac:dyDescent="0.25">
      <c r="C916" t="s">
        <v>38</v>
      </c>
      <c r="D916">
        <f t="shared" ref="D916:I916" si="312">SUM(D906:D909)</f>
        <v>0.60539999999999994</v>
      </c>
      <c r="E916">
        <f t="shared" si="312"/>
        <v>0.66080000000000005</v>
      </c>
      <c r="F916">
        <f t="shared" si="312"/>
        <v>0.68440000000000001</v>
      </c>
      <c r="G916">
        <f t="shared" si="312"/>
        <v>0.70040000000000002</v>
      </c>
      <c r="H916">
        <f t="shared" si="312"/>
        <v>0.71830000000000005</v>
      </c>
      <c r="I916">
        <f t="shared" si="312"/>
        <v>0.69950000000000001</v>
      </c>
      <c r="L916">
        <f t="shared" ref="L916:Q916" si="313">SUM(L906:L909)</f>
        <v>0.67400000000000004</v>
      </c>
      <c r="M916">
        <f t="shared" si="313"/>
        <v>0.72019999999999995</v>
      </c>
      <c r="N916">
        <f t="shared" si="313"/>
        <v>0.74440000000000006</v>
      </c>
      <c r="O916">
        <f t="shared" si="313"/>
        <v>0.75309999999999999</v>
      </c>
      <c r="P916">
        <f t="shared" si="313"/>
        <v>0.75869999999999993</v>
      </c>
      <c r="Q916">
        <f t="shared" si="313"/>
        <v>0.75180000000000002</v>
      </c>
    </row>
    <row r="917" spans="3:17" x14ac:dyDescent="0.25">
      <c r="C917" t="s">
        <v>39</v>
      </c>
      <c r="D917">
        <f t="shared" ref="D917:I917" si="314">SUM(D911:D912)</f>
        <v>0.15909999999999999</v>
      </c>
      <c r="E917">
        <f t="shared" si="314"/>
        <v>0.17219999999999996</v>
      </c>
      <c r="F917">
        <f t="shared" si="314"/>
        <v>0.2165</v>
      </c>
      <c r="G917">
        <f t="shared" si="314"/>
        <v>0.21630000000000002</v>
      </c>
      <c r="H917">
        <f t="shared" si="314"/>
        <v>0.20900000000000002</v>
      </c>
      <c r="I917">
        <f t="shared" si="314"/>
        <v>0.2286</v>
      </c>
      <c r="L917">
        <f t="shared" ref="L917:Q917" si="315">SUM(L911:L912)</f>
        <v>0.13289999999999999</v>
      </c>
      <c r="M917">
        <f t="shared" si="315"/>
        <v>0.14630000000000001</v>
      </c>
      <c r="N917">
        <f t="shared" si="315"/>
        <v>0.1779</v>
      </c>
      <c r="O917">
        <f t="shared" si="315"/>
        <v>0.18129999999999999</v>
      </c>
      <c r="P917">
        <f t="shared" si="315"/>
        <v>0.19309999999999999</v>
      </c>
      <c r="Q917">
        <f t="shared" si="315"/>
        <v>0.20199999999999999</v>
      </c>
    </row>
    <row r="921" spans="3:17" x14ac:dyDescent="0.25">
      <c r="C921" t="s">
        <v>4222</v>
      </c>
      <c r="D921" s="71">
        <v>0.15509999999999999</v>
      </c>
      <c r="E921" s="71">
        <v>0.60539999999999994</v>
      </c>
      <c r="F921" s="71">
        <v>0.15909999999999999</v>
      </c>
      <c r="L921" s="71">
        <v>0.12770000000000001</v>
      </c>
      <c r="M921" s="71">
        <v>0.67400000000000004</v>
      </c>
      <c r="N921" s="71">
        <v>0.13289999999999999</v>
      </c>
    </row>
    <row r="922" spans="3:17" x14ac:dyDescent="0.25">
      <c r="D922" s="71">
        <v>0.1245</v>
      </c>
      <c r="E922" s="71">
        <v>0.66080000000000005</v>
      </c>
      <c r="F922" s="71">
        <v>0.17219999999999996</v>
      </c>
      <c r="L922" s="71">
        <v>0.10390000000000001</v>
      </c>
      <c r="M922" s="71">
        <v>0.72019999999999995</v>
      </c>
      <c r="N922" s="71">
        <v>0.14630000000000001</v>
      </c>
    </row>
    <row r="923" spans="3:17" x14ac:dyDescent="0.25">
      <c r="D923" s="71">
        <v>8.9700000000000002E-2</v>
      </c>
      <c r="E923" s="71">
        <v>0.68440000000000001</v>
      </c>
      <c r="F923" s="71">
        <v>0.2165</v>
      </c>
      <c r="L923" s="71">
        <v>6.7500000000000004E-2</v>
      </c>
      <c r="M923" s="71">
        <v>0.74440000000000006</v>
      </c>
      <c r="N923" s="71">
        <v>0.1779</v>
      </c>
    </row>
    <row r="924" spans="3:17" x14ac:dyDescent="0.25">
      <c r="D924" s="71">
        <v>7.7600000000000002E-2</v>
      </c>
      <c r="E924" s="71">
        <v>0.70040000000000002</v>
      </c>
      <c r="F924" s="71">
        <v>0.21630000000000002</v>
      </c>
      <c r="L924" s="71">
        <v>5.8899999999999994E-2</v>
      </c>
      <c r="M924" s="71">
        <v>0.75309999999999999</v>
      </c>
      <c r="N924" s="71">
        <v>0.18129999999999999</v>
      </c>
    </row>
    <row r="925" spans="3:17" x14ac:dyDescent="0.25">
      <c r="D925" s="71">
        <v>6.9599999999999995E-2</v>
      </c>
      <c r="E925" s="71">
        <v>0.71830000000000005</v>
      </c>
      <c r="F925" s="71">
        <v>0.20900000000000002</v>
      </c>
      <c r="L925" s="71">
        <v>4.2000000000000003E-2</v>
      </c>
      <c r="M925" s="71">
        <v>0.75869999999999993</v>
      </c>
      <c r="N925" s="71">
        <v>0.19309999999999999</v>
      </c>
    </row>
    <row r="926" spans="3:17" x14ac:dyDescent="0.25">
      <c r="D926" s="71">
        <v>6.9800000000000001E-2</v>
      </c>
      <c r="E926" s="71">
        <v>0.69950000000000001</v>
      </c>
      <c r="F926" s="71">
        <v>0.2286</v>
      </c>
      <c r="L926" s="71">
        <v>4.1599999999999998E-2</v>
      </c>
      <c r="M926" s="71">
        <v>0.75180000000000002</v>
      </c>
      <c r="N926" s="71">
        <v>0.20199999999999999</v>
      </c>
    </row>
    <row r="930" spans="1:17" x14ac:dyDescent="0.25">
      <c r="A930" s="73" t="s">
        <v>4223</v>
      </c>
    </row>
    <row r="933" spans="1:17" x14ac:dyDescent="0.25">
      <c r="A933" t="s">
        <v>218</v>
      </c>
      <c r="B933" t="s">
        <v>265</v>
      </c>
      <c r="C933" t="s">
        <v>4202</v>
      </c>
      <c r="D933" t="s">
        <v>506</v>
      </c>
      <c r="E933" t="s">
        <v>203</v>
      </c>
      <c r="F933" t="s">
        <v>336</v>
      </c>
      <c r="G933" t="s">
        <v>4128</v>
      </c>
      <c r="H933" t="s">
        <v>147</v>
      </c>
      <c r="J933" t="s">
        <v>148</v>
      </c>
      <c r="K933" t="s">
        <v>150</v>
      </c>
      <c r="L933" t="s">
        <v>216</v>
      </c>
      <c r="O933" t="s">
        <v>148</v>
      </c>
      <c r="P933" t="s">
        <v>147</v>
      </c>
      <c r="Q933" t="s">
        <v>149</v>
      </c>
    </row>
    <row r="934" spans="1:17" x14ac:dyDescent="0.25">
      <c r="B934" t="s">
        <v>318</v>
      </c>
      <c r="C934">
        <v>1</v>
      </c>
      <c r="D934" t="s">
        <v>215</v>
      </c>
      <c r="E934">
        <v>4</v>
      </c>
      <c r="F934">
        <v>4</v>
      </c>
      <c r="G934">
        <v>3.5999999999999999E-3</v>
      </c>
      <c r="H934">
        <v>1.3599999999999999E-2</v>
      </c>
      <c r="J934" s="79">
        <f t="shared" ref="J934:J936" si="316">(1+G934)^(1/F934)-1</f>
        <v>8.9878754520200665E-4</v>
      </c>
      <c r="K934">
        <f t="shared" ref="K934:K936" si="317">J934*100</f>
        <v>8.9878754520200665E-2</v>
      </c>
      <c r="L934">
        <f t="shared" ref="L934:L936" si="318">G934/H934</f>
        <v>0.26470588235294118</v>
      </c>
      <c r="O934" s="71">
        <f t="shared" ref="O934:O936" si="319">K934</f>
        <v>8.9878754520200665E-2</v>
      </c>
      <c r="P934" s="71">
        <f t="shared" ref="P934:P936" si="320">O934/Q934</f>
        <v>0.33954196152075805</v>
      </c>
      <c r="Q934" s="71">
        <f t="shared" ref="Q934:Q936" si="321">L934</f>
        <v>0.26470588235294118</v>
      </c>
    </row>
    <row r="935" spans="1:17" x14ac:dyDescent="0.25">
      <c r="B935" t="s">
        <v>318</v>
      </c>
      <c r="C935">
        <v>1</v>
      </c>
      <c r="D935" t="s">
        <v>4206</v>
      </c>
      <c r="E935">
        <v>6</v>
      </c>
      <c r="F935">
        <v>6</v>
      </c>
      <c r="G935">
        <v>0.1091</v>
      </c>
      <c r="H935">
        <v>3.4799999999999998E-2</v>
      </c>
      <c r="J935" s="79">
        <f t="shared" si="316"/>
        <v>1.7407928152505026E-2</v>
      </c>
      <c r="K935">
        <f t="shared" si="317"/>
        <v>1.7407928152505026</v>
      </c>
      <c r="L935">
        <f t="shared" si="318"/>
        <v>3.1350574712643682</v>
      </c>
      <c r="O935" s="71">
        <f t="shared" si="319"/>
        <v>1.7407928152505026</v>
      </c>
      <c r="P935" s="71">
        <f t="shared" si="320"/>
        <v>0.55526663584525648</v>
      </c>
      <c r="Q935" s="71">
        <f t="shared" si="321"/>
        <v>3.1350574712643682</v>
      </c>
    </row>
    <row r="936" spans="1:17" x14ac:dyDescent="0.25">
      <c r="B936" t="s">
        <v>318</v>
      </c>
      <c r="C936">
        <v>1</v>
      </c>
      <c r="D936" t="s">
        <v>4205</v>
      </c>
      <c r="E936">
        <v>2</v>
      </c>
      <c r="F936">
        <v>2</v>
      </c>
      <c r="G936">
        <v>-0.04</v>
      </c>
      <c r="H936">
        <v>9.7999999999999997E-3</v>
      </c>
      <c r="J936" s="79">
        <f t="shared" si="316"/>
        <v>-2.0204102886728803E-2</v>
      </c>
      <c r="K936">
        <f t="shared" si="317"/>
        <v>-2.0204102886728803</v>
      </c>
      <c r="L936">
        <f t="shared" si="318"/>
        <v>-4.0816326530612246</v>
      </c>
      <c r="O936" s="71">
        <f t="shared" si="319"/>
        <v>-2.0204102886728803</v>
      </c>
      <c r="P936" s="71">
        <f t="shared" si="320"/>
        <v>0.49500052072485567</v>
      </c>
      <c r="Q936" s="71">
        <f t="shared" si="321"/>
        <v>-4.0816326530612246</v>
      </c>
    </row>
    <row r="937" spans="1:17" x14ac:dyDescent="0.25">
      <c r="B937" t="s">
        <v>319</v>
      </c>
      <c r="C937">
        <v>4</v>
      </c>
      <c r="D937" t="s">
        <v>215</v>
      </c>
      <c r="E937">
        <v>4</v>
      </c>
      <c r="F937">
        <v>4</v>
      </c>
      <c r="G937">
        <v>0.23730000000000001</v>
      </c>
      <c r="H937">
        <v>1.2200000000000001E-2</v>
      </c>
      <c r="J937" s="79">
        <f t="shared" ref="J937:J942" si="322">(1+G937)^(1/F937)-1</f>
        <v>5.4675246754662288E-2</v>
      </c>
      <c r="K937">
        <f t="shared" ref="K937:K942" si="323">J937*100</f>
        <v>5.4675246754662288</v>
      </c>
      <c r="L937">
        <f t="shared" ref="L937:L942" si="324">G937/H937</f>
        <v>19.450819672131146</v>
      </c>
      <c r="O937" s="71">
        <f t="shared" ref="O937:O942" si="325">K937</f>
        <v>5.4675246754662288</v>
      </c>
      <c r="P937" s="71">
        <f t="shared" ref="P937:P942" si="326">O937/Q937</f>
        <v>0.28109482107327433</v>
      </c>
      <c r="Q937" s="71">
        <f t="shared" ref="Q937:Q942" si="327">L937</f>
        <v>19.450819672131146</v>
      </c>
    </row>
    <row r="938" spans="1:17" x14ac:dyDescent="0.25">
      <c r="B938" t="s">
        <v>319</v>
      </c>
      <c r="C938">
        <v>4</v>
      </c>
      <c r="D938" t="s">
        <v>4206</v>
      </c>
      <c r="E938">
        <v>6</v>
      </c>
      <c r="F938">
        <v>6</v>
      </c>
      <c r="G938">
        <v>0.34200000000000003</v>
      </c>
      <c r="H938">
        <v>2.7300000000000001E-2</v>
      </c>
      <c r="J938" s="79">
        <f t="shared" si="322"/>
        <v>5.0248538778627783E-2</v>
      </c>
      <c r="K938">
        <f t="shared" si="323"/>
        <v>5.0248538778627783</v>
      </c>
      <c r="L938">
        <f t="shared" si="324"/>
        <v>12.527472527472527</v>
      </c>
      <c r="O938" s="71">
        <f t="shared" si="325"/>
        <v>5.0248538778627783</v>
      </c>
      <c r="P938" s="71">
        <f t="shared" si="326"/>
        <v>0.4011067569171165</v>
      </c>
      <c r="Q938" s="71">
        <f t="shared" si="327"/>
        <v>12.527472527472527</v>
      </c>
    </row>
    <row r="939" spans="1:17" x14ac:dyDescent="0.25">
      <c r="B939" t="s">
        <v>319</v>
      </c>
      <c r="C939">
        <v>4</v>
      </c>
      <c r="D939" t="s">
        <v>4205</v>
      </c>
      <c r="E939">
        <v>2</v>
      </c>
      <c r="F939">
        <v>2</v>
      </c>
      <c r="G939">
        <v>6.6400000000000001E-2</v>
      </c>
      <c r="H939">
        <v>9.1000000000000004E-3</v>
      </c>
      <c r="J939" s="79">
        <f t="shared" si="322"/>
        <v>3.2666451474046898E-2</v>
      </c>
      <c r="K939">
        <f t="shared" si="323"/>
        <v>3.2666451474046898</v>
      </c>
      <c r="L939">
        <f t="shared" si="324"/>
        <v>7.2967032967032965</v>
      </c>
      <c r="O939" s="71">
        <f t="shared" si="325"/>
        <v>3.2666451474046898</v>
      </c>
      <c r="P939" s="71">
        <f t="shared" si="326"/>
        <v>0.44768781387624512</v>
      </c>
      <c r="Q939" s="71">
        <f t="shared" si="327"/>
        <v>7.2967032967032965</v>
      </c>
    </row>
    <row r="940" spans="1:17" x14ac:dyDescent="0.25">
      <c r="A940" t="s">
        <v>197</v>
      </c>
      <c r="B940" t="s">
        <v>318</v>
      </c>
      <c r="C940">
        <v>1</v>
      </c>
      <c r="D940" t="s">
        <v>215</v>
      </c>
      <c r="E940">
        <v>4</v>
      </c>
      <c r="F940">
        <v>4</v>
      </c>
      <c r="G940">
        <v>-5.33E-2</v>
      </c>
      <c r="H940">
        <v>1.4999999999999999E-2</v>
      </c>
      <c r="J940" s="79">
        <f t="shared" si="322"/>
        <v>-1.3599930290932316E-2</v>
      </c>
      <c r="K940">
        <f t="shared" si="323"/>
        <v>-1.3599930290932316</v>
      </c>
      <c r="L940">
        <f t="shared" si="324"/>
        <v>-3.5533333333333337</v>
      </c>
      <c r="O940" s="71">
        <f t="shared" si="325"/>
        <v>-1.3599930290932316</v>
      </c>
      <c r="P940" s="71">
        <f t="shared" si="326"/>
        <v>0.38273725021385502</v>
      </c>
      <c r="Q940" s="71">
        <f t="shared" si="327"/>
        <v>-3.5533333333333337</v>
      </c>
    </row>
    <row r="941" spans="1:17" x14ac:dyDescent="0.25">
      <c r="B941" t="s">
        <v>318</v>
      </c>
      <c r="C941">
        <v>1</v>
      </c>
      <c r="D941" t="s">
        <v>4206</v>
      </c>
      <c r="E941">
        <v>6</v>
      </c>
      <c r="F941">
        <v>6</v>
      </c>
      <c r="G941">
        <v>3.95E-2</v>
      </c>
      <c r="H941">
        <v>3.5799999999999998E-2</v>
      </c>
      <c r="J941" s="79">
        <f t="shared" si="322"/>
        <v>6.4775270735424328E-3</v>
      </c>
      <c r="K941">
        <f t="shared" si="323"/>
        <v>0.64775270735424328</v>
      </c>
      <c r="L941">
        <f t="shared" si="324"/>
        <v>1.1033519553072626</v>
      </c>
      <c r="O941" s="71">
        <f t="shared" si="325"/>
        <v>0.64775270735424328</v>
      </c>
      <c r="P941" s="71">
        <f t="shared" si="326"/>
        <v>0.58707713729827615</v>
      </c>
      <c r="Q941" s="71">
        <f t="shared" si="327"/>
        <v>1.1033519553072626</v>
      </c>
    </row>
    <row r="942" spans="1:17" x14ac:dyDescent="0.25">
      <c r="B942" t="s">
        <v>318</v>
      </c>
      <c r="C942">
        <v>1</v>
      </c>
      <c r="D942" t="s">
        <v>4205</v>
      </c>
      <c r="E942">
        <v>2</v>
      </c>
      <c r="F942">
        <v>2</v>
      </c>
      <c r="G942">
        <v>-6.1499999999999999E-2</v>
      </c>
      <c r="H942">
        <v>1.01E-2</v>
      </c>
      <c r="J942" s="79">
        <f t="shared" si="322"/>
        <v>-3.1237903301331693E-2</v>
      </c>
      <c r="K942">
        <f t="shared" si="323"/>
        <v>-3.1237903301331693</v>
      </c>
      <c r="L942">
        <f t="shared" si="324"/>
        <v>-6.0891089108910892</v>
      </c>
      <c r="O942" s="71">
        <f t="shared" si="325"/>
        <v>-3.1237903301331693</v>
      </c>
      <c r="P942" s="71">
        <f t="shared" si="326"/>
        <v>0.51301272088365868</v>
      </c>
      <c r="Q942" s="71">
        <f t="shared" si="327"/>
        <v>-6.0891089108910892</v>
      </c>
    </row>
    <row r="943" spans="1:17" x14ac:dyDescent="0.25">
      <c r="B943" t="s">
        <v>319</v>
      </c>
      <c r="C943">
        <v>4</v>
      </c>
      <c r="D943" t="s">
        <v>215</v>
      </c>
      <c r="E943">
        <v>4</v>
      </c>
      <c r="F943">
        <v>4</v>
      </c>
      <c r="G943">
        <v>0.17699999999999999</v>
      </c>
      <c r="H943">
        <v>1.3299999999999999E-2</v>
      </c>
      <c r="J943" s="79">
        <f t="shared" ref="J943:J953" si="328">(1+G943)^(1/F943)-1</f>
        <v>4.1583558054389291E-2</v>
      </c>
      <c r="K943">
        <f t="shared" ref="K943:K953" si="329">J943*100</f>
        <v>4.1583558054389291</v>
      </c>
      <c r="L943">
        <f t="shared" ref="L943:L953" si="330">G943/H943</f>
        <v>13.308270676691729</v>
      </c>
      <c r="O943" s="71">
        <f t="shared" ref="O943:O953" si="331">K943</f>
        <v>4.1583558054389291</v>
      </c>
      <c r="P943" s="71">
        <f t="shared" ref="P943:P953" si="332">O943/Q943</f>
        <v>0.3124640237985184</v>
      </c>
      <c r="Q943" s="71">
        <f t="shared" ref="Q943:Q953" si="333">L943</f>
        <v>13.308270676691729</v>
      </c>
    </row>
    <row r="944" spans="1:17" x14ac:dyDescent="0.25">
      <c r="B944" t="s">
        <v>319</v>
      </c>
      <c r="C944">
        <v>4</v>
      </c>
      <c r="D944" t="s">
        <v>4206</v>
      </c>
      <c r="E944">
        <v>6</v>
      </c>
      <c r="F944">
        <v>6</v>
      </c>
      <c r="G944">
        <v>0.2712</v>
      </c>
      <c r="H944">
        <v>2.81E-2</v>
      </c>
      <c r="J944" s="79">
        <f t="shared" si="328"/>
        <v>4.0804067271065447E-2</v>
      </c>
      <c r="K944">
        <f t="shared" si="329"/>
        <v>4.0804067271065447</v>
      </c>
      <c r="L944">
        <f t="shared" si="330"/>
        <v>9.6512455516014235</v>
      </c>
      <c r="O944" s="71">
        <f t="shared" si="331"/>
        <v>4.0804067271065447</v>
      </c>
      <c r="P944" s="71">
        <f t="shared" si="332"/>
        <v>0.4227855052791073</v>
      </c>
      <c r="Q944" s="71">
        <f t="shared" si="333"/>
        <v>9.6512455516014235</v>
      </c>
    </row>
    <row r="945" spans="1:17" x14ac:dyDescent="0.25">
      <c r="B945" t="s">
        <v>319</v>
      </c>
      <c r="C945">
        <v>4</v>
      </c>
      <c r="D945" t="s">
        <v>4205</v>
      </c>
      <c r="E945">
        <v>2</v>
      </c>
      <c r="F945">
        <v>2</v>
      </c>
      <c r="G945">
        <v>5.0099999999999999E-2</v>
      </c>
      <c r="H945">
        <v>9.4000000000000004E-3</v>
      </c>
      <c r="J945" s="79">
        <f t="shared" si="328"/>
        <v>2.4743870437876847E-2</v>
      </c>
      <c r="K945">
        <f t="shared" si="329"/>
        <v>2.4743870437876847</v>
      </c>
      <c r="L945">
        <f t="shared" si="330"/>
        <v>5.3297872340425529</v>
      </c>
      <c r="O945" s="71">
        <f t="shared" si="331"/>
        <v>2.4743870437876847</v>
      </c>
      <c r="P945" s="71">
        <f t="shared" si="332"/>
        <v>0.4642562517286275</v>
      </c>
      <c r="Q945" s="71">
        <f t="shared" si="333"/>
        <v>5.3297872340425529</v>
      </c>
    </row>
    <row r="946" spans="1:17" x14ac:dyDescent="0.25">
      <c r="A946" t="s">
        <v>4211</v>
      </c>
      <c r="B946" t="s">
        <v>318</v>
      </c>
      <c r="C946">
        <v>1</v>
      </c>
      <c r="D946" t="s">
        <v>4206</v>
      </c>
      <c r="E946">
        <v>6</v>
      </c>
      <c r="F946">
        <v>6</v>
      </c>
      <c r="G946">
        <v>4.1000000000000002E-2</v>
      </c>
      <c r="H946">
        <v>3.5799999999999998E-2</v>
      </c>
      <c r="J946" s="79">
        <f t="shared" si="328"/>
        <v>6.7194397515000226E-3</v>
      </c>
      <c r="K946">
        <f t="shared" si="329"/>
        <v>0.67194397515000226</v>
      </c>
      <c r="L946">
        <f t="shared" si="330"/>
        <v>1.1452513966480449</v>
      </c>
      <c r="O946" s="71">
        <f t="shared" si="331"/>
        <v>0.67194397515000226</v>
      </c>
      <c r="P946" s="71">
        <f t="shared" si="332"/>
        <v>0.58672181244805066</v>
      </c>
      <c r="Q946" s="71">
        <f t="shared" si="333"/>
        <v>1.1452513966480449</v>
      </c>
    </row>
    <row r="947" spans="1:17" x14ac:dyDescent="0.25">
      <c r="B947" t="s">
        <v>318</v>
      </c>
      <c r="C947">
        <v>1</v>
      </c>
      <c r="D947" t="s">
        <v>4205</v>
      </c>
      <c r="E947">
        <v>2</v>
      </c>
      <c r="F947">
        <v>2</v>
      </c>
      <c r="G947">
        <v>-6.0199999999999997E-2</v>
      </c>
      <c r="H947">
        <v>1.01E-2</v>
      </c>
      <c r="J947" s="79">
        <f t="shared" si="328"/>
        <v>-3.0567176128227014E-2</v>
      </c>
      <c r="K947">
        <f t="shared" si="329"/>
        <v>-3.0567176128227014</v>
      </c>
      <c r="L947">
        <f t="shared" si="330"/>
        <v>-5.9603960396039604</v>
      </c>
      <c r="O947" s="71">
        <f t="shared" si="331"/>
        <v>-3.0567176128227014</v>
      </c>
      <c r="P947" s="71">
        <f t="shared" si="332"/>
        <v>0.51283800480912434</v>
      </c>
      <c r="Q947" s="71">
        <f t="shared" si="333"/>
        <v>-5.9603960396039604</v>
      </c>
    </row>
    <row r="948" spans="1:17" x14ac:dyDescent="0.25">
      <c r="B948" t="s">
        <v>319</v>
      </c>
      <c r="C948">
        <v>4</v>
      </c>
      <c r="D948" t="s">
        <v>4206</v>
      </c>
      <c r="E948">
        <v>6</v>
      </c>
      <c r="F948">
        <v>6</v>
      </c>
      <c r="G948">
        <v>4.8300000000000003E-2</v>
      </c>
      <c r="H948">
        <v>2.7799999999999998E-2</v>
      </c>
      <c r="J948" s="79">
        <f t="shared" si="328"/>
        <v>7.8926178657732216E-3</v>
      </c>
      <c r="K948">
        <f t="shared" si="329"/>
        <v>0.78926178657732216</v>
      </c>
      <c r="L948">
        <f t="shared" si="330"/>
        <v>1.7374100719424463</v>
      </c>
      <c r="O948" s="71">
        <f t="shared" si="331"/>
        <v>0.78926178657732216</v>
      </c>
      <c r="P948" s="71">
        <f t="shared" si="332"/>
        <v>0.45427489993477332</v>
      </c>
      <c r="Q948" s="71">
        <f t="shared" si="333"/>
        <v>1.7374100719424463</v>
      </c>
    </row>
    <row r="949" spans="1:17" x14ac:dyDescent="0.25">
      <c r="B949" t="s">
        <v>319</v>
      </c>
      <c r="C949">
        <v>4</v>
      </c>
      <c r="D949" t="s">
        <v>4205</v>
      </c>
      <c r="E949">
        <v>2</v>
      </c>
      <c r="F949">
        <v>2</v>
      </c>
      <c r="G949">
        <v>4.1000000000000003E-3</v>
      </c>
      <c r="H949">
        <v>9.2999999999999992E-3</v>
      </c>
      <c r="J949" s="79">
        <f t="shared" si="328"/>
        <v>2.0479030465558878E-3</v>
      </c>
      <c r="K949">
        <f t="shared" si="329"/>
        <v>0.20479030465558878</v>
      </c>
      <c r="L949">
        <f t="shared" si="330"/>
        <v>0.44086021505376349</v>
      </c>
      <c r="O949" s="71">
        <f t="shared" si="331"/>
        <v>0.20479030465558878</v>
      </c>
      <c r="P949" s="71">
        <f t="shared" si="332"/>
        <v>0.46452434958462818</v>
      </c>
      <c r="Q949" s="71">
        <f t="shared" si="333"/>
        <v>0.44086021505376349</v>
      </c>
    </row>
    <row r="950" spans="1:17" x14ac:dyDescent="0.25">
      <c r="A950" t="s">
        <v>248</v>
      </c>
      <c r="B950" t="s">
        <v>318</v>
      </c>
      <c r="C950">
        <v>1</v>
      </c>
      <c r="D950" t="s">
        <v>4206</v>
      </c>
      <c r="E950">
        <v>6</v>
      </c>
      <c r="F950">
        <v>6</v>
      </c>
      <c r="G950">
        <v>7.7899999999999997E-2</v>
      </c>
      <c r="H950">
        <v>3.6999999999999998E-2</v>
      </c>
      <c r="J950" s="79">
        <f t="shared" si="328"/>
        <v>1.2580933003099926E-2</v>
      </c>
      <c r="K950">
        <f t="shared" si="329"/>
        <v>1.2580933003099926</v>
      </c>
      <c r="L950">
        <f t="shared" si="330"/>
        <v>2.1054054054054054</v>
      </c>
      <c r="O950" s="71">
        <f t="shared" si="331"/>
        <v>1.2580933003099926</v>
      </c>
      <c r="P950" s="71">
        <f t="shared" si="332"/>
        <v>0.59755394238086934</v>
      </c>
      <c r="Q950" s="71">
        <f t="shared" si="333"/>
        <v>2.1054054054054054</v>
      </c>
    </row>
    <row r="951" spans="1:17" x14ac:dyDescent="0.25">
      <c r="B951" t="s">
        <v>318</v>
      </c>
      <c r="C951">
        <v>1</v>
      </c>
      <c r="D951" t="s">
        <v>4205</v>
      </c>
      <c r="E951">
        <v>2</v>
      </c>
      <c r="F951">
        <v>2</v>
      </c>
      <c r="G951">
        <v>-4.3999999999999997E-2</v>
      </c>
      <c r="H951">
        <v>1.04E-2</v>
      </c>
      <c r="J951" s="79">
        <f t="shared" si="328"/>
        <v>-2.2247475073574718E-2</v>
      </c>
      <c r="K951">
        <f t="shared" si="329"/>
        <v>-2.2247475073574718</v>
      </c>
      <c r="L951">
        <f t="shared" si="330"/>
        <v>-4.2307692307692308</v>
      </c>
      <c r="O951" s="71">
        <f t="shared" si="331"/>
        <v>-2.2247475073574718</v>
      </c>
      <c r="P951" s="71">
        <f t="shared" si="332"/>
        <v>0.52584941082994785</v>
      </c>
      <c r="Q951" s="71">
        <f t="shared" si="333"/>
        <v>-4.2307692307692308</v>
      </c>
    </row>
    <row r="952" spans="1:17" x14ac:dyDescent="0.25">
      <c r="B952" t="s">
        <v>319</v>
      </c>
      <c r="C952">
        <v>4</v>
      </c>
      <c r="D952" t="s">
        <v>4206</v>
      </c>
      <c r="E952">
        <v>6</v>
      </c>
      <c r="F952">
        <v>6</v>
      </c>
      <c r="G952">
        <v>0.26079999999999998</v>
      </c>
      <c r="H952">
        <v>2.9100000000000001E-2</v>
      </c>
      <c r="J952" s="79">
        <f t="shared" si="328"/>
        <v>3.9380026140558577E-2</v>
      </c>
      <c r="K952">
        <f t="shared" si="329"/>
        <v>3.9380026140558577</v>
      </c>
      <c r="L952">
        <f t="shared" si="330"/>
        <v>8.962199312714775</v>
      </c>
      <c r="O952" s="71">
        <f t="shared" si="331"/>
        <v>3.9380026140558577</v>
      </c>
      <c r="P952" s="71">
        <f t="shared" si="332"/>
        <v>0.43940136529534313</v>
      </c>
      <c r="Q952" s="71">
        <f t="shared" si="333"/>
        <v>8.962199312714775</v>
      </c>
    </row>
    <row r="953" spans="1:17" x14ac:dyDescent="0.25">
      <c r="B953" t="s">
        <v>319</v>
      </c>
      <c r="C953">
        <v>4</v>
      </c>
      <c r="D953" t="s">
        <v>4205</v>
      </c>
      <c r="E953">
        <v>2</v>
      </c>
      <c r="F953">
        <v>2</v>
      </c>
      <c r="G953">
        <v>5.6899999999999999E-2</v>
      </c>
      <c r="H953">
        <v>9.5999999999999992E-3</v>
      </c>
      <c r="J953" s="79">
        <f t="shared" si="328"/>
        <v>2.8056418685278084E-2</v>
      </c>
      <c r="K953">
        <f t="shared" si="329"/>
        <v>2.8056418685278084</v>
      </c>
      <c r="L953">
        <f t="shared" si="330"/>
        <v>5.9270833333333339</v>
      </c>
      <c r="O953" s="71">
        <f t="shared" si="331"/>
        <v>2.8056418685278084</v>
      </c>
      <c r="P953" s="71">
        <f t="shared" si="332"/>
        <v>0.47335961226479717</v>
      </c>
      <c r="Q953" s="71">
        <f t="shared" si="333"/>
        <v>5.9270833333333339</v>
      </c>
    </row>
    <row r="956" spans="1:17" x14ac:dyDescent="0.25">
      <c r="A956" s="73" t="s">
        <v>4239</v>
      </c>
      <c r="C956" t="s">
        <v>4243</v>
      </c>
      <c r="E956" t="s">
        <v>4244</v>
      </c>
    </row>
    <row r="958" spans="1:17" x14ac:dyDescent="0.25">
      <c r="C958" t="s">
        <v>4202</v>
      </c>
      <c r="D958" t="s">
        <v>292</v>
      </c>
      <c r="E958" t="s">
        <v>336</v>
      </c>
      <c r="F958" t="s">
        <v>4128</v>
      </c>
      <c r="G958" t="s">
        <v>147</v>
      </c>
      <c r="I958" t="s">
        <v>148</v>
      </c>
      <c r="J958" t="s">
        <v>150</v>
      </c>
      <c r="K958" t="s">
        <v>216</v>
      </c>
      <c r="N958" t="s">
        <v>148</v>
      </c>
      <c r="O958" t="s">
        <v>147</v>
      </c>
      <c r="P958" t="s">
        <v>149</v>
      </c>
    </row>
    <row r="959" spans="1:17" x14ac:dyDescent="0.25">
      <c r="C959">
        <v>1</v>
      </c>
      <c r="D959">
        <v>1970</v>
      </c>
      <c r="E959">
        <v>5</v>
      </c>
      <c r="F959">
        <v>0.376</v>
      </c>
      <c r="G959">
        <v>0.01</v>
      </c>
      <c r="I959" s="79">
        <f t="shared" ref="I959:I968" si="334">(1+F959)^(1/E959)-1</f>
        <v>6.5917731595733553E-2</v>
      </c>
      <c r="J959">
        <f t="shared" ref="J959:J968" si="335">I959*100</f>
        <v>6.5917731595733553</v>
      </c>
      <c r="K959">
        <f t="shared" ref="K959:K968" si="336">F959/G959</f>
        <v>37.6</v>
      </c>
      <c r="N959" s="71">
        <f t="shared" ref="N959:N968" si="337">J959</f>
        <v>6.5917731595733553</v>
      </c>
      <c r="O959" s="71">
        <f t="shared" ref="O959:O968" si="338">N959/P959</f>
        <v>0.17531311594609986</v>
      </c>
      <c r="P959" s="71">
        <f t="shared" ref="P959:P968" si="339">K959</f>
        <v>37.6</v>
      </c>
    </row>
    <row r="960" spans="1:17" x14ac:dyDescent="0.25">
      <c r="C960">
        <v>1</v>
      </c>
      <c r="D960">
        <v>1980</v>
      </c>
      <c r="E960">
        <v>5</v>
      </c>
      <c r="F960">
        <v>0.32900000000000001</v>
      </c>
      <c r="G960">
        <v>8.9999999999999993E-3</v>
      </c>
      <c r="I960" s="79">
        <f t="shared" si="334"/>
        <v>5.8534448758668312E-2</v>
      </c>
      <c r="J960">
        <f t="shared" si="335"/>
        <v>5.8534448758668312</v>
      </c>
      <c r="K960">
        <f t="shared" si="336"/>
        <v>36.555555555555557</v>
      </c>
      <c r="N960" s="71">
        <f t="shared" si="337"/>
        <v>5.8534448758668312</v>
      </c>
      <c r="O960" s="71">
        <f t="shared" si="338"/>
        <v>0.16012463186261847</v>
      </c>
      <c r="P960" s="71">
        <f t="shared" si="339"/>
        <v>36.555555555555557</v>
      </c>
    </row>
    <row r="961" spans="3:16" x14ac:dyDescent="0.25">
      <c r="C961">
        <v>1</v>
      </c>
      <c r="D961">
        <v>1990</v>
      </c>
      <c r="E961">
        <v>5</v>
      </c>
      <c r="F961">
        <v>0.48799999999999999</v>
      </c>
      <c r="G961">
        <v>0.01</v>
      </c>
      <c r="I961" s="79">
        <f t="shared" si="334"/>
        <v>8.2731037066171131E-2</v>
      </c>
      <c r="J961">
        <f t="shared" si="335"/>
        <v>8.273103706617114</v>
      </c>
      <c r="K961">
        <f t="shared" si="336"/>
        <v>48.8</v>
      </c>
      <c r="N961" s="71">
        <f t="shared" si="337"/>
        <v>8.273103706617114</v>
      </c>
      <c r="O961" s="71">
        <f t="shared" si="338"/>
        <v>0.16953081366018677</v>
      </c>
      <c r="P961" s="71">
        <f t="shared" si="339"/>
        <v>48.8</v>
      </c>
    </row>
    <row r="962" spans="3:16" x14ac:dyDescent="0.25">
      <c r="C962">
        <v>1</v>
      </c>
      <c r="D962">
        <v>2000</v>
      </c>
      <c r="E962">
        <v>5</v>
      </c>
      <c r="F962">
        <v>0.52700000000000002</v>
      </c>
      <c r="G962">
        <v>1.2E-2</v>
      </c>
      <c r="I962" s="79">
        <f t="shared" si="334"/>
        <v>8.8348059874834295E-2</v>
      </c>
      <c r="J962">
        <f t="shared" si="335"/>
        <v>8.8348059874834295</v>
      </c>
      <c r="K962">
        <f t="shared" si="336"/>
        <v>43.916666666666664</v>
      </c>
      <c r="N962" s="71">
        <f t="shared" si="337"/>
        <v>8.8348059874834295</v>
      </c>
      <c r="O962" s="71">
        <f t="shared" si="338"/>
        <v>0.20117205284592252</v>
      </c>
      <c r="P962" s="71">
        <f t="shared" si="339"/>
        <v>43.916666666666664</v>
      </c>
    </row>
    <row r="963" spans="3:16" x14ac:dyDescent="0.25">
      <c r="C963">
        <v>1</v>
      </c>
      <c r="D963">
        <v>2008</v>
      </c>
      <c r="E963">
        <v>5</v>
      </c>
      <c r="F963">
        <v>0.52600000000000002</v>
      </c>
      <c r="G963">
        <v>0.01</v>
      </c>
      <c r="I963" s="79">
        <f t="shared" si="334"/>
        <v>8.8205475295083602E-2</v>
      </c>
      <c r="J963">
        <f t="shared" si="335"/>
        <v>8.8205475295083602</v>
      </c>
      <c r="K963">
        <f t="shared" si="336"/>
        <v>52.6</v>
      </c>
      <c r="N963" s="71">
        <f t="shared" si="337"/>
        <v>8.8205475295083602</v>
      </c>
      <c r="O963" s="71">
        <f t="shared" si="338"/>
        <v>0.1676910176712616</v>
      </c>
      <c r="P963" s="71">
        <f t="shared" si="339"/>
        <v>52.6</v>
      </c>
    </row>
    <row r="964" spans="3:16" x14ac:dyDescent="0.25">
      <c r="C964">
        <v>2</v>
      </c>
      <c r="D964">
        <v>1970</v>
      </c>
      <c r="E964">
        <v>5</v>
      </c>
      <c r="F964">
        <v>0.378</v>
      </c>
      <c r="G964">
        <v>0.01</v>
      </c>
      <c r="I964" s="79">
        <f t="shared" si="334"/>
        <v>6.6227411407328907E-2</v>
      </c>
      <c r="J964">
        <f t="shared" si="335"/>
        <v>6.6227411407328907</v>
      </c>
      <c r="K964">
        <f t="shared" si="336"/>
        <v>37.799999999999997</v>
      </c>
      <c r="N964" s="71">
        <f t="shared" si="337"/>
        <v>6.6227411407328907</v>
      </c>
      <c r="O964" s="71">
        <f t="shared" si="338"/>
        <v>0.17520479208288073</v>
      </c>
      <c r="P964" s="71">
        <f t="shared" si="339"/>
        <v>37.799999999999997</v>
      </c>
    </row>
    <row r="965" spans="3:16" x14ac:dyDescent="0.25">
      <c r="C965">
        <v>2</v>
      </c>
      <c r="D965">
        <v>1980</v>
      </c>
      <c r="E965">
        <v>5</v>
      </c>
      <c r="F965">
        <v>0.34799999999999998</v>
      </c>
      <c r="G965">
        <v>0.01</v>
      </c>
      <c r="I965" s="79">
        <f t="shared" si="334"/>
        <v>6.1543947367277196E-2</v>
      </c>
      <c r="J965">
        <f t="shared" si="335"/>
        <v>6.1543947367277196</v>
      </c>
      <c r="K965">
        <f t="shared" si="336"/>
        <v>34.799999999999997</v>
      </c>
      <c r="N965" s="71">
        <f t="shared" si="337"/>
        <v>6.1543947367277196</v>
      </c>
      <c r="O965" s="71">
        <f t="shared" si="338"/>
        <v>0.17685042346918736</v>
      </c>
      <c r="P965" s="71">
        <f t="shared" si="339"/>
        <v>34.799999999999997</v>
      </c>
    </row>
    <row r="966" spans="3:16" x14ac:dyDescent="0.25">
      <c r="C966">
        <v>2</v>
      </c>
      <c r="D966">
        <v>1990</v>
      </c>
      <c r="E966">
        <v>5</v>
      </c>
      <c r="F966">
        <v>0.50600000000000001</v>
      </c>
      <c r="G966">
        <v>0.01</v>
      </c>
      <c r="I966" s="79">
        <f t="shared" si="334"/>
        <v>8.5337963812986972E-2</v>
      </c>
      <c r="J966">
        <f t="shared" si="335"/>
        <v>8.5337963812986963</v>
      </c>
      <c r="K966">
        <f t="shared" si="336"/>
        <v>50.6</v>
      </c>
      <c r="N966" s="71">
        <f t="shared" si="337"/>
        <v>8.5337963812986963</v>
      </c>
      <c r="O966" s="71">
        <f t="shared" si="338"/>
        <v>0.16865210239720743</v>
      </c>
      <c r="P966" s="71">
        <f t="shared" si="339"/>
        <v>50.6</v>
      </c>
    </row>
    <row r="967" spans="3:16" x14ac:dyDescent="0.25">
      <c r="C967">
        <v>2</v>
      </c>
      <c r="D967">
        <v>2000</v>
      </c>
      <c r="E967">
        <v>5</v>
      </c>
      <c r="F967">
        <v>0.59699999999999998</v>
      </c>
      <c r="G967">
        <v>1.4E-2</v>
      </c>
      <c r="I967" s="79">
        <f t="shared" si="334"/>
        <v>9.8148273784176787E-2</v>
      </c>
      <c r="J967">
        <f t="shared" si="335"/>
        <v>9.8148273784176787</v>
      </c>
      <c r="K967">
        <f t="shared" si="336"/>
        <v>42.642857142857139</v>
      </c>
      <c r="N967" s="71">
        <f t="shared" si="337"/>
        <v>9.8148273784176787</v>
      </c>
      <c r="O967" s="71">
        <f t="shared" si="338"/>
        <v>0.23016345611029734</v>
      </c>
      <c r="P967" s="71">
        <f t="shared" si="339"/>
        <v>42.642857142857139</v>
      </c>
    </row>
    <row r="968" spans="3:16" x14ac:dyDescent="0.25">
      <c r="C968">
        <v>2</v>
      </c>
      <c r="D968">
        <v>2008</v>
      </c>
      <c r="E968">
        <v>5</v>
      </c>
      <c r="F968">
        <v>0.65</v>
      </c>
      <c r="G968">
        <v>1.2E-2</v>
      </c>
      <c r="I968" s="79">
        <f t="shared" si="334"/>
        <v>0.10534229649286941</v>
      </c>
      <c r="J968">
        <f t="shared" si="335"/>
        <v>10.534229649286942</v>
      </c>
      <c r="K968">
        <f t="shared" si="336"/>
        <v>54.166666666666664</v>
      </c>
      <c r="N968" s="71">
        <f t="shared" si="337"/>
        <v>10.534229649286942</v>
      </c>
      <c r="O968" s="71">
        <f t="shared" si="338"/>
        <v>0.1944780858329897</v>
      </c>
      <c r="P968" s="71">
        <f t="shared" si="339"/>
        <v>54.166666666666664</v>
      </c>
    </row>
    <row r="969" spans="3:16" x14ac:dyDescent="0.25">
      <c r="C969">
        <v>3</v>
      </c>
      <c r="D969">
        <v>1970</v>
      </c>
      <c r="E969">
        <v>5</v>
      </c>
      <c r="F969">
        <v>0.376</v>
      </c>
      <c r="G969">
        <v>0.01</v>
      </c>
      <c r="I969" s="79">
        <f t="shared" ref="I969:I978" si="340">(1+F969)^(1/E969)-1</f>
        <v>6.5917731595733553E-2</v>
      </c>
      <c r="J969">
        <f t="shared" ref="J969:J978" si="341">I969*100</f>
        <v>6.5917731595733553</v>
      </c>
      <c r="K969">
        <f t="shared" ref="K969:K978" si="342">F969/G969</f>
        <v>37.6</v>
      </c>
      <c r="N969" s="71">
        <f t="shared" ref="N969:N978" si="343">J969</f>
        <v>6.5917731595733553</v>
      </c>
      <c r="O969" s="71">
        <f t="shared" ref="O969:O978" si="344">N969/P969</f>
        <v>0.17531311594609986</v>
      </c>
      <c r="P969" s="71">
        <f t="shared" ref="P969:P978" si="345">K969</f>
        <v>37.6</v>
      </c>
    </row>
    <row r="970" spans="3:16" x14ac:dyDescent="0.25">
      <c r="C970">
        <v>3</v>
      </c>
      <c r="D970">
        <v>1980</v>
      </c>
      <c r="E970">
        <v>5</v>
      </c>
      <c r="F970">
        <v>0.34</v>
      </c>
      <c r="G970">
        <v>8.9999999999999993E-3</v>
      </c>
      <c r="I970" s="79">
        <f t="shared" si="340"/>
        <v>6.0280952775362495E-2</v>
      </c>
      <c r="J970">
        <f t="shared" si="341"/>
        <v>6.0280952775362495</v>
      </c>
      <c r="K970">
        <f t="shared" si="342"/>
        <v>37.777777777777786</v>
      </c>
      <c r="N970" s="71">
        <f t="shared" si="343"/>
        <v>6.0280952775362495</v>
      </c>
      <c r="O970" s="71">
        <f t="shared" si="344"/>
        <v>0.15956722793478303</v>
      </c>
      <c r="P970" s="71">
        <f t="shared" si="345"/>
        <v>37.777777777777786</v>
      </c>
    </row>
    <row r="971" spans="3:16" x14ac:dyDescent="0.25">
      <c r="C971">
        <v>3</v>
      </c>
      <c r="D971">
        <v>1990</v>
      </c>
      <c r="E971">
        <v>5</v>
      </c>
      <c r="F971">
        <v>0.497</v>
      </c>
      <c r="G971">
        <v>0.01</v>
      </c>
      <c r="I971" s="79">
        <f t="shared" si="340"/>
        <v>8.403763504123174E-2</v>
      </c>
      <c r="J971">
        <f t="shared" si="341"/>
        <v>8.4037635041231731</v>
      </c>
      <c r="K971">
        <f t="shared" si="342"/>
        <v>49.699999999999996</v>
      </c>
      <c r="N971" s="71">
        <f t="shared" si="343"/>
        <v>8.4037635041231731</v>
      </c>
      <c r="O971" s="71">
        <f t="shared" si="344"/>
        <v>0.16908980893607994</v>
      </c>
      <c r="P971" s="71">
        <f t="shared" si="345"/>
        <v>49.699999999999996</v>
      </c>
    </row>
    <row r="972" spans="3:16" x14ac:dyDescent="0.25">
      <c r="C972">
        <v>3</v>
      </c>
      <c r="D972">
        <v>2000</v>
      </c>
      <c r="E972">
        <v>5</v>
      </c>
      <c r="F972">
        <v>0.58099999999999996</v>
      </c>
      <c r="G972">
        <v>1.2999999999999999E-2</v>
      </c>
      <c r="I972" s="79">
        <f t="shared" si="340"/>
        <v>9.5938979837850935E-2</v>
      </c>
      <c r="J972">
        <f t="shared" si="341"/>
        <v>9.5938979837850944</v>
      </c>
      <c r="K972">
        <f t="shared" si="342"/>
        <v>44.692307692307693</v>
      </c>
      <c r="N972" s="71">
        <f t="shared" si="343"/>
        <v>9.5938979837850944</v>
      </c>
      <c r="O972" s="71">
        <f t="shared" si="344"/>
        <v>0.21466553147884032</v>
      </c>
      <c r="P972" s="71">
        <f t="shared" si="345"/>
        <v>44.692307692307693</v>
      </c>
    </row>
    <row r="973" spans="3:16" x14ac:dyDescent="0.25">
      <c r="C973">
        <v>3</v>
      </c>
      <c r="D973">
        <v>2008</v>
      </c>
      <c r="E973">
        <v>5</v>
      </c>
      <c r="F973">
        <v>0.63800000000000001</v>
      </c>
      <c r="G973">
        <v>1.2E-2</v>
      </c>
      <c r="I973" s="79">
        <f t="shared" si="340"/>
        <v>0.10372982821504895</v>
      </c>
      <c r="J973">
        <f t="shared" si="341"/>
        <v>10.372982821504895</v>
      </c>
      <c r="K973">
        <f t="shared" si="342"/>
        <v>53.166666666666664</v>
      </c>
      <c r="N973" s="71">
        <f t="shared" si="343"/>
        <v>10.372982821504895</v>
      </c>
      <c r="O973" s="71">
        <f t="shared" si="344"/>
        <v>0.19510312516937106</v>
      </c>
      <c r="P973" s="71">
        <f t="shared" si="345"/>
        <v>53.166666666666664</v>
      </c>
    </row>
    <row r="974" spans="3:16" x14ac:dyDescent="0.25">
      <c r="C974">
        <v>4</v>
      </c>
      <c r="D974">
        <v>1970</v>
      </c>
      <c r="E974">
        <v>5</v>
      </c>
      <c r="F974">
        <v>0.38</v>
      </c>
      <c r="G974">
        <v>8.9999999999999993E-3</v>
      </c>
      <c r="I974" s="79">
        <f t="shared" si="340"/>
        <v>6.6536731857242959E-2</v>
      </c>
      <c r="J974">
        <f t="shared" si="341"/>
        <v>6.6536731857242959</v>
      </c>
      <c r="K974">
        <f t="shared" si="342"/>
        <v>42.222222222222229</v>
      </c>
      <c r="N974" s="71">
        <f t="shared" si="343"/>
        <v>6.6536731857242959</v>
      </c>
      <c r="O974" s="71">
        <f t="shared" si="344"/>
        <v>0.15758699650399646</v>
      </c>
      <c r="P974" s="71">
        <f t="shared" si="345"/>
        <v>42.222222222222229</v>
      </c>
    </row>
    <row r="975" spans="3:16" x14ac:dyDescent="0.25">
      <c r="C975">
        <v>4</v>
      </c>
      <c r="D975">
        <v>1980</v>
      </c>
      <c r="E975">
        <v>5</v>
      </c>
      <c r="F975">
        <v>0.32100000000000001</v>
      </c>
      <c r="G975">
        <v>8.9999999999999993E-3</v>
      </c>
      <c r="I975" s="79">
        <f t="shared" si="340"/>
        <v>5.7256986053634051E-2</v>
      </c>
      <c r="J975">
        <f t="shared" si="341"/>
        <v>5.7256986053634051</v>
      </c>
      <c r="K975">
        <f t="shared" si="342"/>
        <v>35.666666666666671</v>
      </c>
      <c r="N975" s="71">
        <f t="shared" si="343"/>
        <v>5.7256986053634051</v>
      </c>
      <c r="O975" s="71">
        <f t="shared" si="344"/>
        <v>0.16053360575785247</v>
      </c>
      <c r="P975" s="71">
        <f t="shared" si="345"/>
        <v>35.666666666666671</v>
      </c>
    </row>
    <row r="976" spans="3:16" x14ac:dyDescent="0.25">
      <c r="C976">
        <v>4</v>
      </c>
      <c r="D976">
        <v>1990</v>
      </c>
      <c r="E976">
        <v>5</v>
      </c>
      <c r="F976">
        <v>0.47099999999999997</v>
      </c>
      <c r="G976">
        <v>1.2E-2</v>
      </c>
      <c r="I976" s="79">
        <f t="shared" si="340"/>
        <v>8.0245670900269017E-2</v>
      </c>
      <c r="J976">
        <f t="shared" si="341"/>
        <v>8.0245670900269026</v>
      </c>
      <c r="K976">
        <f t="shared" si="342"/>
        <v>39.25</v>
      </c>
      <c r="N976" s="71">
        <f t="shared" si="343"/>
        <v>8.0245670900269026</v>
      </c>
      <c r="O976" s="71">
        <f t="shared" si="344"/>
        <v>0.20444756917265994</v>
      </c>
      <c r="P976" s="71">
        <f t="shared" si="345"/>
        <v>39.25</v>
      </c>
    </row>
    <row r="977" spans="1:18" x14ac:dyDescent="0.25">
      <c r="C977">
        <v>4</v>
      </c>
      <c r="D977">
        <v>2000</v>
      </c>
      <c r="E977">
        <v>5</v>
      </c>
      <c r="F977">
        <v>0.56999999999999995</v>
      </c>
      <c r="G977">
        <v>1.0999999999999999E-2</v>
      </c>
      <c r="I977" s="79">
        <f t="shared" si="340"/>
        <v>9.4409692033879056E-2</v>
      </c>
      <c r="J977">
        <f t="shared" si="341"/>
        <v>9.4409692033879047</v>
      </c>
      <c r="K977">
        <f t="shared" si="342"/>
        <v>51.81818181818182</v>
      </c>
      <c r="N977" s="71">
        <f t="shared" si="343"/>
        <v>9.4409692033879047</v>
      </c>
      <c r="O977" s="71">
        <f t="shared" si="344"/>
        <v>0.18219414252152097</v>
      </c>
      <c r="P977" s="71">
        <f t="shared" si="345"/>
        <v>51.81818181818182</v>
      </c>
    </row>
    <row r="978" spans="1:18" x14ac:dyDescent="0.25">
      <c r="C978">
        <v>4</v>
      </c>
      <c r="D978">
        <v>2008</v>
      </c>
      <c r="E978">
        <v>5</v>
      </c>
      <c r="F978">
        <v>0.61199999999999999</v>
      </c>
      <c r="G978">
        <v>1.0999999999999999E-2</v>
      </c>
      <c r="I978" s="79">
        <f t="shared" si="340"/>
        <v>0.10020346272835412</v>
      </c>
      <c r="J978">
        <f t="shared" si="341"/>
        <v>10.020346272835411</v>
      </c>
      <c r="K978">
        <f t="shared" si="342"/>
        <v>55.63636363636364</v>
      </c>
      <c r="N978" s="71">
        <f t="shared" si="343"/>
        <v>10.020346272835411</v>
      </c>
      <c r="O978" s="71">
        <f t="shared" si="344"/>
        <v>0.18010426307383909</v>
      </c>
      <c r="P978" s="71">
        <f t="shared" si="345"/>
        <v>55.63636363636364</v>
      </c>
    </row>
    <row r="981" spans="1:18" x14ac:dyDescent="0.25">
      <c r="A981" s="73" t="s">
        <v>4258</v>
      </c>
      <c r="D981" t="s">
        <v>4270</v>
      </c>
    </row>
    <row r="983" spans="1:18" x14ac:dyDescent="0.25">
      <c r="B983" t="s">
        <v>265</v>
      </c>
      <c r="C983" t="s">
        <v>4263</v>
      </c>
      <c r="D983" t="s">
        <v>4202</v>
      </c>
      <c r="E983" t="s">
        <v>506</v>
      </c>
      <c r="F983" t="s">
        <v>203</v>
      </c>
      <c r="G983" t="s">
        <v>336</v>
      </c>
      <c r="H983" t="s">
        <v>4128</v>
      </c>
      <c r="I983" t="s">
        <v>147</v>
      </c>
      <c r="K983" t="s">
        <v>148</v>
      </c>
      <c r="L983" t="s">
        <v>150</v>
      </c>
      <c r="M983" t="s">
        <v>216</v>
      </c>
      <c r="P983" t="s">
        <v>148</v>
      </c>
      <c r="Q983" t="s">
        <v>147</v>
      </c>
      <c r="R983" t="s">
        <v>149</v>
      </c>
    </row>
    <row r="984" spans="1:18" x14ac:dyDescent="0.25">
      <c r="A984" t="s">
        <v>4262</v>
      </c>
      <c r="B984" t="s">
        <v>318</v>
      </c>
      <c r="C984" t="s">
        <v>4264</v>
      </c>
      <c r="D984" t="s">
        <v>4265</v>
      </c>
      <c r="E984" t="s">
        <v>4214</v>
      </c>
      <c r="F984">
        <v>6</v>
      </c>
      <c r="G984">
        <v>6</v>
      </c>
      <c r="H984">
        <v>0.2858</v>
      </c>
      <c r="I984">
        <v>4.87E-2</v>
      </c>
      <c r="K984" s="79">
        <f t="shared" ref="K984:K985" si="346">(1+H984)^(1/G984)-1</f>
        <v>4.2786908468946505E-2</v>
      </c>
      <c r="L984">
        <f t="shared" ref="L984:L985" si="347">K984*100</f>
        <v>4.2786908468946505</v>
      </c>
      <c r="M984">
        <f t="shared" ref="M984:M985" si="348">H984/I984</f>
        <v>5.868583162217659</v>
      </c>
      <c r="P984" s="71">
        <f t="shared" ref="P984:P985" si="349">L984</f>
        <v>4.2786908468946505</v>
      </c>
      <c r="Q984" s="71">
        <f t="shared" ref="Q984:Q985" si="350">P984/R984</f>
        <v>0.72908412961430891</v>
      </c>
      <c r="R984" s="71">
        <f t="shared" ref="R984:R985" si="351">M984</f>
        <v>5.868583162217659</v>
      </c>
    </row>
    <row r="985" spans="1:18" x14ac:dyDescent="0.25">
      <c r="B985" t="s">
        <v>318</v>
      </c>
      <c r="C985" t="s">
        <v>4264</v>
      </c>
      <c r="D985" t="s">
        <v>4266</v>
      </c>
      <c r="E985" t="s">
        <v>4214</v>
      </c>
      <c r="F985">
        <v>6</v>
      </c>
      <c r="G985">
        <v>6</v>
      </c>
      <c r="H985">
        <v>0.36880000000000002</v>
      </c>
      <c r="I985">
        <v>5.3699999999999998E-2</v>
      </c>
      <c r="K985" s="79">
        <f t="shared" si="346"/>
        <v>5.3715413259768363E-2</v>
      </c>
      <c r="L985">
        <f t="shared" si="347"/>
        <v>5.3715413259768363</v>
      </c>
      <c r="M985">
        <f t="shared" si="348"/>
        <v>6.8677839851024212</v>
      </c>
      <c r="P985" s="71">
        <f t="shared" si="349"/>
        <v>5.3715413259768363</v>
      </c>
      <c r="Q985" s="71">
        <f t="shared" si="350"/>
        <v>0.78213603363599804</v>
      </c>
      <c r="R985" s="71">
        <f t="shared" si="351"/>
        <v>6.8677839851024212</v>
      </c>
    </row>
    <row r="986" spans="1:18" x14ac:dyDescent="0.25">
      <c r="B986" t="s">
        <v>318</v>
      </c>
      <c r="C986" t="s">
        <v>4268</v>
      </c>
      <c r="D986" t="s">
        <v>4265</v>
      </c>
      <c r="E986" t="s">
        <v>4214</v>
      </c>
      <c r="F986">
        <v>6</v>
      </c>
      <c r="G986">
        <v>6</v>
      </c>
      <c r="H986">
        <v>0.44240000000000002</v>
      </c>
      <c r="I986">
        <v>5.4100000000000002E-2</v>
      </c>
      <c r="K986" s="79">
        <f t="shared" ref="K986:K993" si="352">(1+H986)^(1/G986)-1</f>
        <v>6.2953547338883364E-2</v>
      </c>
      <c r="L986">
        <f t="shared" ref="L986:L993" si="353">K986*100</f>
        <v>6.2953547338883364</v>
      </c>
      <c r="M986">
        <f t="shared" ref="M986:M993" si="354">H986/I986</f>
        <v>8.1774491682070245</v>
      </c>
      <c r="P986" s="71">
        <f t="shared" ref="P986:P993" si="355">L986</f>
        <v>6.2953547338883364</v>
      </c>
      <c r="Q986" s="71">
        <f t="shared" ref="Q986:Q993" si="356">P986/R986</f>
        <v>0.76984333432043173</v>
      </c>
      <c r="R986" s="71">
        <f t="shared" ref="R986:R993" si="357">M986</f>
        <v>8.1774491682070245</v>
      </c>
    </row>
    <row r="987" spans="1:18" x14ac:dyDescent="0.25">
      <c r="B987" t="s">
        <v>318</v>
      </c>
      <c r="C987" t="s">
        <v>4268</v>
      </c>
      <c r="D987" t="s">
        <v>4266</v>
      </c>
      <c r="E987" t="s">
        <v>4214</v>
      </c>
      <c r="F987">
        <v>6</v>
      </c>
      <c r="G987">
        <v>6</v>
      </c>
      <c r="H987">
        <v>0.66920000000000002</v>
      </c>
      <c r="I987">
        <v>7.0599999999999996E-2</v>
      </c>
      <c r="K987" s="79">
        <f t="shared" si="352"/>
        <v>8.9142560524957615E-2</v>
      </c>
      <c r="L987">
        <f t="shared" si="353"/>
        <v>8.9142560524957624</v>
      </c>
      <c r="M987">
        <f t="shared" si="354"/>
        <v>9.4787535410764878</v>
      </c>
      <c r="P987" s="71">
        <f t="shared" si="355"/>
        <v>8.9142560524957624</v>
      </c>
      <c r="Q987" s="71">
        <f t="shared" si="356"/>
        <v>0.94044602107920017</v>
      </c>
      <c r="R987" s="71">
        <f t="shared" si="357"/>
        <v>9.4787535410764878</v>
      </c>
    </row>
    <row r="988" spans="1:18" x14ac:dyDescent="0.25">
      <c r="A988" t="s">
        <v>4267</v>
      </c>
      <c r="B988" t="s">
        <v>319</v>
      </c>
      <c r="C988" t="s">
        <v>4264</v>
      </c>
      <c r="D988" t="s">
        <v>4265</v>
      </c>
      <c r="E988" t="s">
        <v>4214</v>
      </c>
      <c r="F988">
        <v>6</v>
      </c>
      <c r="G988">
        <v>6</v>
      </c>
      <c r="H988">
        <v>0.40739999999999998</v>
      </c>
      <c r="I988">
        <v>4.5100000000000001E-2</v>
      </c>
      <c r="K988" s="79">
        <f t="shared" si="352"/>
        <v>5.8610647434669039E-2</v>
      </c>
      <c r="L988">
        <f t="shared" si="353"/>
        <v>5.8610647434669039</v>
      </c>
      <c r="M988">
        <f t="shared" si="354"/>
        <v>9.0332594235033259</v>
      </c>
      <c r="P988" s="71">
        <f t="shared" si="355"/>
        <v>5.8610647434669039</v>
      </c>
      <c r="Q988" s="71">
        <f t="shared" si="356"/>
        <v>0.64883166404113246</v>
      </c>
      <c r="R988" s="71">
        <f t="shared" si="357"/>
        <v>9.0332594235033259</v>
      </c>
    </row>
    <row r="989" spans="1:18" x14ac:dyDescent="0.25">
      <c r="B989" t="s">
        <v>319</v>
      </c>
      <c r="C989" t="s">
        <v>4264</v>
      </c>
      <c r="D989" t="s">
        <v>4266</v>
      </c>
      <c r="E989" t="s">
        <v>4214</v>
      </c>
      <c r="F989">
        <v>6</v>
      </c>
      <c r="G989">
        <v>6</v>
      </c>
      <c r="H989">
        <v>0.41660000000000003</v>
      </c>
      <c r="I989">
        <v>6.5500000000000003E-2</v>
      </c>
      <c r="K989" s="79">
        <f t="shared" si="352"/>
        <v>5.9760853102581279E-2</v>
      </c>
      <c r="L989">
        <f t="shared" si="353"/>
        <v>5.9760853102581279</v>
      </c>
      <c r="M989">
        <f t="shared" si="354"/>
        <v>6.3603053435114507</v>
      </c>
      <c r="P989" s="71">
        <f t="shared" si="355"/>
        <v>5.9760853102581279</v>
      </c>
      <c r="Q989" s="71">
        <f t="shared" si="356"/>
        <v>0.93959094532382947</v>
      </c>
      <c r="R989" s="71">
        <f t="shared" si="357"/>
        <v>6.3603053435114507</v>
      </c>
    </row>
    <row r="990" spans="1:18" x14ac:dyDescent="0.25">
      <c r="B990" t="s">
        <v>319</v>
      </c>
      <c r="C990" t="s">
        <v>4268</v>
      </c>
      <c r="D990" t="s">
        <v>4265</v>
      </c>
      <c r="E990" t="s">
        <v>4214</v>
      </c>
      <c r="F990">
        <v>6</v>
      </c>
      <c r="G990">
        <v>6</v>
      </c>
      <c r="H990">
        <v>0.42649999999999999</v>
      </c>
      <c r="I990">
        <v>5.5800000000000002E-2</v>
      </c>
      <c r="K990" s="79">
        <f t="shared" si="352"/>
        <v>6.0991641807428554E-2</v>
      </c>
      <c r="L990">
        <f t="shared" si="353"/>
        <v>6.0991641807428554</v>
      </c>
      <c r="M990">
        <f t="shared" si="354"/>
        <v>7.6433691756272397</v>
      </c>
      <c r="P990" s="71">
        <f t="shared" si="355"/>
        <v>6.0991641807428554</v>
      </c>
      <c r="Q990" s="71">
        <f t="shared" si="356"/>
        <v>0.79796802177128101</v>
      </c>
      <c r="R990" s="71">
        <f t="shared" si="357"/>
        <v>7.6433691756272397</v>
      </c>
    </row>
    <row r="991" spans="1:18" x14ac:dyDescent="0.25">
      <c r="B991" t="s">
        <v>319</v>
      </c>
      <c r="C991" t="s">
        <v>4268</v>
      </c>
      <c r="D991" t="s">
        <v>4266</v>
      </c>
      <c r="E991" t="s">
        <v>4214</v>
      </c>
      <c r="F991">
        <v>6</v>
      </c>
      <c r="G991">
        <v>6</v>
      </c>
      <c r="H991">
        <v>0.57269999999999999</v>
      </c>
      <c r="I991">
        <v>8.1299999999999997E-2</v>
      </c>
      <c r="K991" s="79">
        <f t="shared" si="352"/>
        <v>7.8386182272375926E-2</v>
      </c>
      <c r="L991">
        <f t="shared" si="353"/>
        <v>7.8386182272375926</v>
      </c>
      <c r="M991">
        <f t="shared" si="354"/>
        <v>7.0442804428044283</v>
      </c>
      <c r="P991" s="71">
        <f t="shared" si="355"/>
        <v>7.8386182272375926</v>
      </c>
      <c r="Q991" s="71">
        <f t="shared" si="356"/>
        <v>1.1127635094716539</v>
      </c>
      <c r="R991" s="71">
        <f t="shared" si="357"/>
        <v>7.0442804428044283</v>
      </c>
    </row>
    <row r="992" spans="1:18" x14ac:dyDescent="0.25">
      <c r="A992" t="s">
        <v>4262</v>
      </c>
      <c r="B992" t="s">
        <v>318</v>
      </c>
      <c r="C992" t="s">
        <v>4264</v>
      </c>
      <c r="D992" t="s">
        <v>4265</v>
      </c>
      <c r="E992" t="s">
        <v>4269</v>
      </c>
      <c r="F992">
        <v>2</v>
      </c>
      <c r="G992">
        <v>2</v>
      </c>
      <c r="H992">
        <v>6.25E-2</v>
      </c>
      <c r="I992">
        <v>5.2200000000000003E-2</v>
      </c>
      <c r="K992" s="79">
        <f t="shared" si="352"/>
        <v>3.0776406404415146E-2</v>
      </c>
      <c r="L992">
        <f t="shared" si="353"/>
        <v>3.0776406404415146</v>
      </c>
      <c r="M992">
        <f t="shared" si="354"/>
        <v>1.1973180076628351</v>
      </c>
      <c r="P992" s="71">
        <f t="shared" si="355"/>
        <v>3.0776406404415146</v>
      </c>
      <c r="Q992" s="71">
        <f t="shared" si="356"/>
        <v>2.5704454628967532</v>
      </c>
      <c r="R992" s="71">
        <f t="shared" si="357"/>
        <v>1.1973180076628351</v>
      </c>
    </row>
    <row r="993" spans="1:18" x14ac:dyDescent="0.25">
      <c r="B993" t="s">
        <v>318</v>
      </c>
      <c r="C993" t="s">
        <v>4264</v>
      </c>
      <c r="D993" t="s">
        <v>4266</v>
      </c>
      <c r="E993" t="s">
        <v>4269</v>
      </c>
      <c r="F993">
        <v>2</v>
      </c>
      <c r="G993">
        <v>2</v>
      </c>
      <c r="H993">
        <v>9.5399999999999999E-2</v>
      </c>
      <c r="I993">
        <v>5.62E-2</v>
      </c>
      <c r="K993" s="79">
        <f t="shared" si="352"/>
        <v>4.6613586764475246E-2</v>
      </c>
      <c r="L993">
        <f t="shared" si="353"/>
        <v>4.6613586764475246</v>
      </c>
      <c r="M993">
        <f t="shared" si="354"/>
        <v>1.697508896797153</v>
      </c>
      <c r="P993" s="71">
        <f t="shared" si="355"/>
        <v>4.6613586764475246</v>
      </c>
      <c r="Q993" s="71">
        <f t="shared" si="356"/>
        <v>2.7459995557269483</v>
      </c>
      <c r="R993" s="71">
        <f t="shared" si="357"/>
        <v>1.697508896797153</v>
      </c>
    </row>
    <row r="994" spans="1:18" x14ac:dyDescent="0.25">
      <c r="B994" t="s">
        <v>318</v>
      </c>
      <c r="C994" t="s">
        <v>4268</v>
      </c>
      <c r="D994" t="s">
        <v>4265</v>
      </c>
      <c r="E994" t="s">
        <v>4269</v>
      </c>
      <c r="F994">
        <v>2</v>
      </c>
      <c r="G994">
        <v>2</v>
      </c>
      <c r="H994">
        <v>0.20680000000000001</v>
      </c>
      <c r="I994">
        <v>3.9600000000000003E-2</v>
      </c>
      <c r="K994" s="79">
        <f t="shared" ref="K994:K999" si="358">(1+H994)^(1/G994)-1</f>
        <v>9.8544491588756777E-2</v>
      </c>
      <c r="L994">
        <f t="shared" ref="L994:L999" si="359">K994*100</f>
        <v>9.8544491588756777</v>
      </c>
      <c r="M994">
        <f t="shared" ref="M994:M999" si="360">H994/I994</f>
        <v>5.2222222222222223</v>
      </c>
      <c r="P994" s="71">
        <f t="shared" ref="P994:P999" si="361">L994</f>
        <v>9.8544491588756777</v>
      </c>
      <c r="Q994" s="71">
        <f t="shared" ref="Q994:Q999" si="362">P994/R994</f>
        <v>1.8870221793591724</v>
      </c>
      <c r="R994" s="71">
        <f t="shared" ref="R994:R999" si="363">M994</f>
        <v>5.2222222222222223</v>
      </c>
    </row>
    <row r="995" spans="1:18" x14ac:dyDescent="0.25">
      <c r="B995" t="s">
        <v>318</v>
      </c>
      <c r="C995" t="s">
        <v>4268</v>
      </c>
      <c r="D995" t="s">
        <v>4266</v>
      </c>
      <c r="E995" t="s">
        <v>4269</v>
      </c>
      <c r="F995">
        <v>2</v>
      </c>
      <c r="G995">
        <v>2</v>
      </c>
      <c r="H995">
        <v>0.23569999999999999</v>
      </c>
      <c r="I995">
        <v>5.3699999999999998E-2</v>
      </c>
      <c r="K995" s="79">
        <f t="shared" si="358"/>
        <v>0.11162043881893435</v>
      </c>
      <c r="L995">
        <f t="shared" si="359"/>
        <v>11.162043881893435</v>
      </c>
      <c r="M995">
        <f t="shared" si="360"/>
        <v>4.389199255121043</v>
      </c>
      <c r="P995" s="71">
        <f t="shared" si="361"/>
        <v>11.162043881893435</v>
      </c>
      <c r="Q995" s="71">
        <f t="shared" si="362"/>
        <v>2.5430706680427555</v>
      </c>
      <c r="R995" s="71">
        <f t="shared" si="363"/>
        <v>4.389199255121043</v>
      </c>
    </row>
    <row r="996" spans="1:18" x14ac:dyDescent="0.25">
      <c r="A996" t="s">
        <v>4267</v>
      </c>
      <c r="B996" t="s">
        <v>319</v>
      </c>
      <c r="C996" t="s">
        <v>4264</v>
      </c>
      <c r="D996" t="s">
        <v>4265</v>
      </c>
      <c r="E996" t="s">
        <v>4269</v>
      </c>
      <c r="F996">
        <v>2</v>
      </c>
      <c r="G996">
        <v>2</v>
      </c>
      <c r="H996">
        <v>0.29549999999999998</v>
      </c>
      <c r="I996">
        <v>4.3299999999999998E-2</v>
      </c>
      <c r="K996" s="79">
        <f t="shared" si="358"/>
        <v>0.13820033386043251</v>
      </c>
      <c r="L996">
        <f t="shared" si="359"/>
        <v>13.820033386043251</v>
      </c>
      <c r="M996">
        <f t="shared" si="360"/>
        <v>6.8244803695150118</v>
      </c>
      <c r="P996" s="71">
        <f t="shared" si="361"/>
        <v>13.820033386043251</v>
      </c>
      <c r="Q996" s="71">
        <f t="shared" si="362"/>
        <v>2.0250674978533767</v>
      </c>
      <c r="R996" s="71">
        <f t="shared" si="363"/>
        <v>6.8244803695150118</v>
      </c>
    </row>
    <row r="997" spans="1:18" x14ac:dyDescent="0.25">
      <c r="B997" t="s">
        <v>319</v>
      </c>
      <c r="C997" t="s">
        <v>4264</v>
      </c>
      <c r="D997" t="s">
        <v>4266</v>
      </c>
      <c r="E997" t="s">
        <v>4269</v>
      </c>
      <c r="F997">
        <v>2</v>
      </c>
      <c r="G997">
        <v>2</v>
      </c>
      <c r="H997">
        <v>0.28549999999999998</v>
      </c>
      <c r="I997">
        <v>6.3200000000000006E-2</v>
      </c>
      <c r="K997" s="79">
        <f t="shared" si="358"/>
        <v>0.13379892397197124</v>
      </c>
      <c r="L997">
        <f t="shared" si="359"/>
        <v>13.379892397197125</v>
      </c>
      <c r="M997">
        <f t="shared" si="360"/>
        <v>4.5174050632911387</v>
      </c>
      <c r="P997" s="71">
        <f t="shared" si="361"/>
        <v>13.379892397197125</v>
      </c>
      <c r="Q997" s="71">
        <f t="shared" si="362"/>
        <v>2.9618535884513428</v>
      </c>
      <c r="R997" s="71">
        <f t="shared" si="363"/>
        <v>4.5174050632911387</v>
      </c>
    </row>
    <row r="998" spans="1:18" x14ac:dyDescent="0.25">
      <c r="B998" t="s">
        <v>319</v>
      </c>
      <c r="C998" t="s">
        <v>4268</v>
      </c>
      <c r="D998" t="s">
        <v>4265</v>
      </c>
      <c r="E998" t="s">
        <v>4269</v>
      </c>
      <c r="F998">
        <v>2</v>
      </c>
      <c r="G998">
        <v>2</v>
      </c>
      <c r="H998">
        <v>0.18770000000000001</v>
      </c>
      <c r="I998">
        <v>3.61E-2</v>
      </c>
      <c r="K998" s="79">
        <f t="shared" si="358"/>
        <v>8.9816498315198112E-2</v>
      </c>
      <c r="L998">
        <f t="shared" si="359"/>
        <v>8.9816498315198103</v>
      </c>
      <c r="M998">
        <f t="shared" si="360"/>
        <v>5.1994459833795013</v>
      </c>
      <c r="P998" s="71">
        <f t="shared" si="361"/>
        <v>8.9816498315198103</v>
      </c>
      <c r="Q998" s="71">
        <f t="shared" si="362"/>
        <v>1.7274243948740819</v>
      </c>
      <c r="R998" s="71">
        <f t="shared" si="363"/>
        <v>5.1994459833795013</v>
      </c>
    </row>
    <row r="999" spans="1:18" x14ac:dyDescent="0.25">
      <c r="B999" t="s">
        <v>319</v>
      </c>
      <c r="C999" t="s">
        <v>4268</v>
      </c>
      <c r="D999" t="s">
        <v>4266</v>
      </c>
      <c r="E999" t="s">
        <v>4269</v>
      </c>
      <c r="F999">
        <v>2</v>
      </c>
      <c r="G999">
        <v>2</v>
      </c>
      <c r="H999">
        <v>0.3085</v>
      </c>
      <c r="I999">
        <v>5.4199999999999998E-2</v>
      </c>
      <c r="K999" s="79">
        <f t="shared" si="358"/>
        <v>0.14389684849640183</v>
      </c>
      <c r="L999">
        <f t="shared" si="359"/>
        <v>14.389684849640183</v>
      </c>
      <c r="M999">
        <f t="shared" si="360"/>
        <v>5.6918819188191883</v>
      </c>
      <c r="P999" s="71">
        <f t="shared" si="361"/>
        <v>14.389684849640183</v>
      </c>
      <c r="Q999" s="71">
        <f t="shared" si="362"/>
        <v>2.5281067061604472</v>
      </c>
      <c r="R999" s="71">
        <f t="shared" si="363"/>
        <v>5.6918819188191883</v>
      </c>
    </row>
    <row r="1002" spans="1:18" x14ac:dyDescent="0.25">
      <c r="A1002" s="73" t="s">
        <v>4271</v>
      </c>
      <c r="C1002" t="s">
        <v>4276</v>
      </c>
      <c r="E1002" t="s">
        <v>4277</v>
      </c>
    </row>
    <row r="1005" spans="1:18" x14ac:dyDescent="0.25">
      <c r="B1005" t="s">
        <v>292</v>
      </c>
      <c r="C1005" t="s">
        <v>4202</v>
      </c>
      <c r="D1005" t="s">
        <v>506</v>
      </c>
      <c r="E1005" t="s">
        <v>203</v>
      </c>
      <c r="F1005" t="s">
        <v>336</v>
      </c>
      <c r="G1005" t="s">
        <v>4128</v>
      </c>
      <c r="H1005" t="s">
        <v>4192</v>
      </c>
      <c r="J1005" t="s">
        <v>148</v>
      </c>
      <c r="K1005" t="s">
        <v>150</v>
      </c>
      <c r="O1005" t="s">
        <v>148</v>
      </c>
      <c r="P1005" t="s">
        <v>147</v>
      </c>
      <c r="Q1005" t="s">
        <v>149</v>
      </c>
    </row>
    <row r="1006" spans="1:18" x14ac:dyDescent="0.25">
      <c r="B1006">
        <v>1983</v>
      </c>
      <c r="C1006">
        <v>1</v>
      </c>
      <c r="D1006" t="s">
        <v>171</v>
      </c>
      <c r="E1006">
        <v>5</v>
      </c>
      <c r="F1006">
        <v>5</v>
      </c>
      <c r="G1006">
        <v>0.161</v>
      </c>
      <c r="H1006">
        <v>3.41</v>
      </c>
      <c r="J1006" s="79">
        <f t="shared" ref="J1006:J1029" si="364">(1+G1006)^(1/F1006)-1</f>
        <v>3.0306510047632962E-2</v>
      </c>
      <c r="K1006">
        <f t="shared" ref="K1006:K1029" si="365">J1006*100</f>
        <v>3.0306510047632962</v>
      </c>
      <c r="O1006" s="71">
        <f t="shared" ref="O1006:O1029" si="366">K1006</f>
        <v>3.0306510047632962</v>
      </c>
      <c r="P1006" s="71">
        <f t="shared" ref="P1006:P1029" si="367">O1006/Q1006</f>
        <v>0.88875396034114251</v>
      </c>
      <c r="Q1006" s="71">
        <f>H1006</f>
        <v>3.41</v>
      </c>
    </row>
    <row r="1007" spans="1:18" x14ac:dyDescent="0.25">
      <c r="B1007">
        <v>1983</v>
      </c>
      <c r="C1007">
        <v>1</v>
      </c>
      <c r="D1007" t="s">
        <v>168</v>
      </c>
      <c r="E1007">
        <v>7</v>
      </c>
      <c r="F1007">
        <v>12</v>
      </c>
      <c r="G1007">
        <v>0.47599999999999998</v>
      </c>
      <c r="H1007">
        <v>9.76</v>
      </c>
      <c r="J1007" s="79">
        <f t="shared" si="364"/>
        <v>3.2976709945694349E-2</v>
      </c>
      <c r="K1007">
        <f t="shared" si="365"/>
        <v>3.2976709945694349</v>
      </c>
      <c r="O1007" s="71">
        <f t="shared" si="366"/>
        <v>3.2976709945694349</v>
      </c>
      <c r="P1007" s="71">
        <f t="shared" si="367"/>
        <v>0.33787612649276999</v>
      </c>
      <c r="Q1007" s="71">
        <f t="shared" ref="Q1007:Q1029" si="368">H1007</f>
        <v>9.76</v>
      </c>
    </row>
    <row r="1008" spans="1:18" x14ac:dyDescent="0.25">
      <c r="B1008">
        <v>1983</v>
      </c>
      <c r="C1008">
        <v>1</v>
      </c>
      <c r="D1008" t="s">
        <v>284</v>
      </c>
      <c r="E1008">
        <v>4</v>
      </c>
      <c r="F1008">
        <v>16</v>
      </c>
      <c r="G1008">
        <v>0.88100000000000001</v>
      </c>
      <c r="H1008">
        <v>15.59</v>
      </c>
      <c r="J1008" s="79">
        <f t="shared" si="364"/>
        <v>4.0277726167322836E-2</v>
      </c>
      <c r="K1008">
        <f t="shared" si="365"/>
        <v>4.0277726167322836</v>
      </c>
      <c r="O1008" s="71">
        <f t="shared" si="366"/>
        <v>4.0277726167322836</v>
      </c>
      <c r="P1008" s="71">
        <f t="shared" si="367"/>
        <v>0.25835616528109578</v>
      </c>
      <c r="Q1008" s="71">
        <f t="shared" si="368"/>
        <v>15.59</v>
      </c>
    </row>
    <row r="1009" spans="2:17" x14ac:dyDescent="0.25">
      <c r="B1009">
        <v>1999</v>
      </c>
      <c r="C1009">
        <v>1</v>
      </c>
      <c r="D1009" t="s">
        <v>171</v>
      </c>
      <c r="E1009">
        <v>5</v>
      </c>
      <c r="F1009">
        <v>5</v>
      </c>
      <c r="G1009">
        <v>0.13400000000000001</v>
      </c>
      <c r="H1009">
        <v>2.2599999999999998</v>
      </c>
      <c r="J1009" s="79">
        <f t="shared" si="364"/>
        <v>2.546917652858971E-2</v>
      </c>
      <c r="K1009">
        <f t="shared" si="365"/>
        <v>2.546917652858971</v>
      </c>
      <c r="O1009" s="71">
        <f t="shared" si="366"/>
        <v>2.546917652858971</v>
      </c>
      <c r="P1009" s="71">
        <f t="shared" si="367"/>
        <v>1.126954713654412</v>
      </c>
      <c r="Q1009" s="71">
        <f t="shared" si="368"/>
        <v>2.2599999999999998</v>
      </c>
    </row>
    <row r="1010" spans="2:17" x14ac:dyDescent="0.25">
      <c r="B1010">
        <v>1999</v>
      </c>
      <c r="C1010">
        <v>1</v>
      </c>
      <c r="D1010" t="s">
        <v>168</v>
      </c>
      <c r="E1010">
        <v>7</v>
      </c>
      <c r="F1010">
        <v>12</v>
      </c>
      <c r="G1010">
        <v>0.44400000000000001</v>
      </c>
      <c r="H1010">
        <v>8.1</v>
      </c>
      <c r="J1010" s="79">
        <f t="shared" si="364"/>
        <v>3.1091641075411847E-2</v>
      </c>
      <c r="K1010">
        <f t="shared" si="365"/>
        <v>3.1091641075411847</v>
      </c>
      <c r="O1010" s="71">
        <f t="shared" si="366"/>
        <v>3.1091641075411847</v>
      </c>
      <c r="P1010" s="71">
        <f t="shared" si="367"/>
        <v>0.38384742068409688</v>
      </c>
      <c r="Q1010" s="71">
        <f t="shared" si="368"/>
        <v>8.1</v>
      </c>
    </row>
    <row r="1011" spans="2:17" x14ac:dyDescent="0.25">
      <c r="B1011">
        <v>1999</v>
      </c>
      <c r="C1011">
        <v>1</v>
      </c>
      <c r="D1011" t="s">
        <v>284</v>
      </c>
      <c r="E1011">
        <v>4</v>
      </c>
      <c r="F1011">
        <v>16</v>
      </c>
      <c r="G1011">
        <v>1.0129999999999999</v>
      </c>
      <c r="H1011">
        <v>17.3</v>
      </c>
      <c r="J1011" s="79">
        <f t="shared" si="364"/>
        <v>4.4696731457214867E-2</v>
      </c>
      <c r="K1011">
        <f t="shared" si="365"/>
        <v>4.4696731457214867</v>
      </c>
      <c r="O1011" s="71">
        <f t="shared" si="366"/>
        <v>4.4696731457214867</v>
      </c>
      <c r="P1011" s="71">
        <f t="shared" si="367"/>
        <v>0.25836260957927665</v>
      </c>
      <c r="Q1011" s="71">
        <f t="shared" si="368"/>
        <v>17.3</v>
      </c>
    </row>
    <row r="1012" spans="2:17" x14ac:dyDescent="0.25">
      <c r="B1012">
        <v>1983</v>
      </c>
      <c r="C1012">
        <v>2</v>
      </c>
      <c r="D1012" t="s">
        <v>171</v>
      </c>
      <c r="E1012">
        <v>5</v>
      </c>
      <c r="F1012">
        <v>5</v>
      </c>
      <c r="G1012">
        <v>0.152</v>
      </c>
      <c r="H1012">
        <v>3.46</v>
      </c>
      <c r="J1012" s="79">
        <f t="shared" si="364"/>
        <v>2.8704159351008229E-2</v>
      </c>
      <c r="K1012">
        <f t="shared" si="365"/>
        <v>2.8704159351008229</v>
      </c>
      <c r="O1012" s="71">
        <f t="shared" si="366"/>
        <v>2.8704159351008229</v>
      </c>
      <c r="P1012" s="71">
        <f t="shared" si="367"/>
        <v>0.82959998124301237</v>
      </c>
      <c r="Q1012" s="71">
        <f t="shared" si="368"/>
        <v>3.46</v>
      </c>
    </row>
    <row r="1013" spans="2:17" x14ac:dyDescent="0.25">
      <c r="B1013">
        <v>1983</v>
      </c>
      <c r="C1013">
        <v>2</v>
      </c>
      <c r="D1013" t="s">
        <v>168</v>
      </c>
      <c r="E1013">
        <v>7</v>
      </c>
      <c r="F1013">
        <v>12</v>
      </c>
      <c r="G1013">
        <v>0.438</v>
      </c>
      <c r="H1013">
        <v>9.27</v>
      </c>
      <c r="J1013" s="79">
        <f t="shared" si="364"/>
        <v>3.0733933141275038E-2</v>
      </c>
      <c r="K1013">
        <f t="shared" si="365"/>
        <v>3.0733933141275038</v>
      </c>
      <c r="O1013" s="71">
        <f t="shared" si="366"/>
        <v>3.0733933141275038</v>
      </c>
      <c r="P1013" s="71">
        <f t="shared" si="367"/>
        <v>0.3315418893341428</v>
      </c>
      <c r="Q1013" s="71">
        <f t="shared" si="368"/>
        <v>9.27</v>
      </c>
    </row>
    <row r="1014" spans="2:17" x14ac:dyDescent="0.25">
      <c r="B1014">
        <v>1983</v>
      </c>
      <c r="C1014">
        <v>2</v>
      </c>
      <c r="D1014" t="s">
        <v>284</v>
      </c>
      <c r="E1014">
        <v>4</v>
      </c>
      <c r="F1014">
        <v>16</v>
      </c>
      <c r="G1014">
        <v>0.84</v>
      </c>
      <c r="H1014">
        <v>16.420000000000002</v>
      </c>
      <c r="J1014" s="79">
        <f t="shared" si="364"/>
        <v>3.8845861352062361E-2</v>
      </c>
      <c r="K1014">
        <f t="shared" si="365"/>
        <v>3.8845861352062361</v>
      </c>
      <c r="O1014" s="71">
        <f t="shared" si="366"/>
        <v>3.8845861352062361</v>
      </c>
      <c r="P1014" s="71">
        <f t="shared" si="367"/>
        <v>0.23657650031706673</v>
      </c>
      <c r="Q1014" s="71">
        <f t="shared" si="368"/>
        <v>16.420000000000002</v>
      </c>
    </row>
    <row r="1015" spans="2:17" x14ac:dyDescent="0.25">
      <c r="B1015">
        <v>1999</v>
      </c>
      <c r="C1015">
        <v>2</v>
      </c>
      <c r="D1015" t="s">
        <v>171</v>
      </c>
      <c r="E1015">
        <v>5</v>
      </c>
      <c r="F1015">
        <v>5</v>
      </c>
      <c r="G1015">
        <v>0.17799999999999999</v>
      </c>
      <c r="H1015">
        <v>3.22</v>
      </c>
      <c r="J1015" s="79">
        <f t="shared" si="364"/>
        <v>3.3306254385131684E-2</v>
      </c>
      <c r="K1015">
        <f t="shared" si="365"/>
        <v>3.3306254385131684</v>
      </c>
      <c r="O1015" s="71">
        <f t="shared" si="366"/>
        <v>3.3306254385131684</v>
      </c>
      <c r="P1015" s="71">
        <f t="shared" si="367"/>
        <v>1.0343557262463254</v>
      </c>
      <c r="Q1015" s="71">
        <f t="shared" si="368"/>
        <v>3.22</v>
      </c>
    </row>
    <row r="1016" spans="2:17" x14ac:dyDescent="0.25">
      <c r="B1016">
        <v>1999</v>
      </c>
      <c r="C1016">
        <v>2</v>
      </c>
      <c r="D1016" t="s">
        <v>168</v>
      </c>
      <c r="E1016">
        <v>7</v>
      </c>
      <c r="F1016">
        <v>12</v>
      </c>
      <c r="G1016">
        <v>0.45600000000000002</v>
      </c>
      <c r="H1016">
        <v>8.93</v>
      </c>
      <c r="J1016" s="79">
        <f t="shared" si="364"/>
        <v>3.1802988082814343E-2</v>
      </c>
      <c r="K1016">
        <f t="shared" si="365"/>
        <v>3.1802988082814343</v>
      </c>
      <c r="O1016" s="71">
        <f t="shared" si="366"/>
        <v>3.1802988082814343</v>
      </c>
      <c r="P1016" s="71">
        <f t="shared" si="367"/>
        <v>0.35613648468997028</v>
      </c>
      <c r="Q1016" s="71">
        <f t="shared" si="368"/>
        <v>8.93</v>
      </c>
    </row>
    <row r="1017" spans="2:17" x14ac:dyDescent="0.25">
      <c r="B1017">
        <v>1999</v>
      </c>
      <c r="C1017">
        <v>2</v>
      </c>
      <c r="D1017" t="s">
        <v>284</v>
      </c>
      <c r="E1017">
        <v>4</v>
      </c>
      <c r="F1017">
        <v>16</v>
      </c>
      <c r="G1017">
        <v>0.89600000000000002</v>
      </c>
      <c r="H1017">
        <v>16.649999999999999</v>
      </c>
      <c r="J1017" s="79">
        <f t="shared" si="364"/>
        <v>4.0794277721678318E-2</v>
      </c>
      <c r="K1017">
        <f t="shared" si="365"/>
        <v>4.0794277721678318</v>
      </c>
      <c r="O1017" s="71">
        <f t="shared" si="366"/>
        <v>4.0794277721678318</v>
      </c>
      <c r="P1017" s="71">
        <f t="shared" si="367"/>
        <v>0.24501067700707702</v>
      </c>
      <c r="Q1017" s="71">
        <f t="shared" si="368"/>
        <v>16.649999999999999</v>
      </c>
    </row>
    <row r="1018" spans="2:17" x14ac:dyDescent="0.25">
      <c r="B1018">
        <v>1983</v>
      </c>
      <c r="C1018">
        <v>3</v>
      </c>
      <c r="D1018" t="s">
        <v>171</v>
      </c>
      <c r="E1018">
        <v>5</v>
      </c>
      <c r="F1018">
        <v>5</v>
      </c>
      <c r="G1018">
        <v>0.17799999999999999</v>
      </c>
      <c r="H1018">
        <v>3.58</v>
      </c>
      <c r="J1018" s="79">
        <f t="shared" si="364"/>
        <v>3.3306254385131684E-2</v>
      </c>
      <c r="K1018">
        <f t="shared" si="365"/>
        <v>3.3306254385131684</v>
      </c>
      <c r="O1018" s="71">
        <f t="shared" si="366"/>
        <v>3.3306254385131684</v>
      </c>
      <c r="P1018" s="71">
        <f t="shared" si="367"/>
        <v>0.93034230126066153</v>
      </c>
      <c r="Q1018" s="71">
        <f t="shared" si="368"/>
        <v>3.58</v>
      </c>
    </row>
    <row r="1019" spans="2:17" x14ac:dyDescent="0.25">
      <c r="B1019">
        <v>1983</v>
      </c>
      <c r="C1019">
        <v>3</v>
      </c>
      <c r="D1019" t="s">
        <v>168</v>
      </c>
      <c r="E1019">
        <v>7</v>
      </c>
      <c r="F1019">
        <v>12</v>
      </c>
      <c r="G1019">
        <v>0.439</v>
      </c>
      <c r="H1019">
        <v>6.3</v>
      </c>
      <c r="J1019" s="79">
        <f t="shared" si="364"/>
        <v>3.0793646026850752E-2</v>
      </c>
      <c r="K1019">
        <f t="shared" si="365"/>
        <v>3.0793646026850752</v>
      </c>
      <c r="O1019" s="71">
        <f t="shared" si="366"/>
        <v>3.0793646026850752</v>
      </c>
      <c r="P1019" s="71">
        <f t="shared" si="367"/>
        <v>0.48878803217223415</v>
      </c>
      <c r="Q1019" s="71">
        <f t="shared" si="368"/>
        <v>6.3</v>
      </c>
    </row>
    <row r="1020" spans="2:17" x14ac:dyDescent="0.25">
      <c r="B1020">
        <v>1983</v>
      </c>
      <c r="C1020">
        <v>3</v>
      </c>
      <c r="D1020" t="s">
        <v>284</v>
      </c>
      <c r="E1020">
        <v>4</v>
      </c>
      <c r="F1020">
        <v>16</v>
      </c>
      <c r="G1020">
        <v>0.81699999999999995</v>
      </c>
      <c r="H1020">
        <v>12.02</v>
      </c>
      <c r="J1020" s="79">
        <f t="shared" si="364"/>
        <v>3.8029468817579959E-2</v>
      </c>
      <c r="K1020">
        <f t="shared" si="365"/>
        <v>3.8029468817579959</v>
      </c>
      <c r="O1020" s="71">
        <f t="shared" si="366"/>
        <v>3.8029468817579959</v>
      </c>
      <c r="P1020" s="71">
        <f t="shared" si="367"/>
        <v>0.31638493192662198</v>
      </c>
      <c r="Q1020" s="71">
        <f t="shared" si="368"/>
        <v>12.02</v>
      </c>
    </row>
    <row r="1021" spans="2:17" x14ac:dyDescent="0.25">
      <c r="B1021">
        <v>1999</v>
      </c>
      <c r="C1021">
        <v>3</v>
      </c>
      <c r="D1021" t="s">
        <v>171</v>
      </c>
      <c r="E1021">
        <v>5</v>
      </c>
      <c r="F1021">
        <v>5</v>
      </c>
      <c r="G1021">
        <v>0.2</v>
      </c>
      <c r="H1021">
        <v>3.37</v>
      </c>
      <c r="J1021" s="79">
        <f t="shared" si="364"/>
        <v>3.7137289336648172E-2</v>
      </c>
      <c r="K1021">
        <f t="shared" si="365"/>
        <v>3.7137289336648172</v>
      </c>
      <c r="O1021" s="71">
        <f t="shared" si="366"/>
        <v>3.7137289336648172</v>
      </c>
      <c r="P1021" s="71">
        <f t="shared" si="367"/>
        <v>1.101996716221014</v>
      </c>
      <c r="Q1021" s="71">
        <f t="shared" si="368"/>
        <v>3.37</v>
      </c>
    </row>
    <row r="1022" spans="2:17" x14ac:dyDescent="0.25">
      <c r="B1022">
        <v>1999</v>
      </c>
      <c r="C1022">
        <v>3</v>
      </c>
      <c r="D1022" t="s">
        <v>168</v>
      </c>
      <c r="E1022">
        <v>7</v>
      </c>
      <c r="F1022">
        <v>12</v>
      </c>
      <c r="G1022">
        <v>0.53300000000000003</v>
      </c>
      <c r="H1022">
        <v>8.85</v>
      </c>
      <c r="J1022" s="79">
        <f t="shared" si="364"/>
        <v>3.6243564068232814E-2</v>
      </c>
      <c r="K1022">
        <f t="shared" si="365"/>
        <v>3.6243564068232814</v>
      </c>
      <c r="O1022" s="71">
        <f t="shared" si="366"/>
        <v>3.6243564068232814</v>
      </c>
      <c r="P1022" s="71">
        <f t="shared" si="367"/>
        <v>0.40953179738116174</v>
      </c>
      <c r="Q1022" s="71">
        <f t="shared" si="368"/>
        <v>8.85</v>
      </c>
    </row>
    <row r="1023" spans="2:17" x14ac:dyDescent="0.25">
      <c r="B1023">
        <v>1999</v>
      </c>
      <c r="C1023">
        <v>3</v>
      </c>
      <c r="D1023" t="s">
        <v>284</v>
      </c>
      <c r="E1023">
        <v>4</v>
      </c>
      <c r="F1023">
        <v>16</v>
      </c>
      <c r="G1023">
        <v>0.94699999999999995</v>
      </c>
      <c r="H1023">
        <v>12.3</v>
      </c>
      <c r="J1023" s="79">
        <f t="shared" si="364"/>
        <v>4.2522344359378073E-2</v>
      </c>
      <c r="K1023">
        <f t="shared" si="365"/>
        <v>4.2522344359378073</v>
      </c>
      <c r="O1023" s="71">
        <f t="shared" si="366"/>
        <v>4.2522344359378073</v>
      </c>
      <c r="P1023" s="71">
        <f t="shared" si="367"/>
        <v>0.34571011674291113</v>
      </c>
      <c r="Q1023" s="71">
        <f t="shared" si="368"/>
        <v>12.3</v>
      </c>
    </row>
    <row r="1024" spans="2:17" x14ac:dyDescent="0.25">
      <c r="B1024">
        <v>1983</v>
      </c>
      <c r="C1024">
        <v>4</v>
      </c>
      <c r="D1024" t="s">
        <v>171</v>
      </c>
      <c r="E1024">
        <v>5</v>
      </c>
      <c r="F1024">
        <v>5</v>
      </c>
      <c r="G1024">
        <v>0.22700000000000001</v>
      </c>
      <c r="H1024">
        <v>4.88</v>
      </c>
      <c r="J1024" s="79">
        <f t="shared" si="364"/>
        <v>4.1762961352167949E-2</v>
      </c>
      <c r="K1024">
        <f t="shared" si="365"/>
        <v>4.1762961352167949</v>
      </c>
      <c r="O1024" s="71">
        <f t="shared" si="366"/>
        <v>4.1762961352167949</v>
      </c>
      <c r="P1024" s="71">
        <f t="shared" si="367"/>
        <v>0.85579838836409738</v>
      </c>
      <c r="Q1024" s="71">
        <f t="shared" si="368"/>
        <v>4.88</v>
      </c>
    </row>
    <row r="1025" spans="2:17" x14ac:dyDescent="0.25">
      <c r="B1025">
        <v>1983</v>
      </c>
      <c r="C1025">
        <v>4</v>
      </c>
      <c r="D1025" t="s">
        <v>168</v>
      </c>
      <c r="E1025">
        <v>7</v>
      </c>
      <c r="F1025">
        <v>12</v>
      </c>
      <c r="G1025">
        <v>0.56699999999999995</v>
      </c>
      <c r="H1025">
        <v>12.01</v>
      </c>
      <c r="J1025" s="79">
        <f t="shared" si="364"/>
        <v>3.8139581151867885E-2</v>
      </c>
      <c r="K1025">
        <f t="shared" si="365"/>
        <v>3.8139581151867885</v>
      </c>
      <c r="O1025" s="71">
        <f t="shared" si="366"/>
        <v>3.8139581151867885</v>
      </c>
      <c r="P1025" s="71">
        <f t="shared" si="367"/>
        <v>0.31756520526118137</v>
      </c>
      <c r="Q1025" s="71">
        <f t="shared" si="368"/>
        <v>12.01</v>
      </c>
    </row>
    <row r="1026" spans="2:17" x14ac:dyDescent="0.25">
      <c r="B1026">
        <v>1983</v>
      </c>
      <c r="C1026">
        <v>4</v>
      </c>
      <c r="D1026" t="s">
        <v>284</v>
      </c>
      <c r="E1026">
        <v>4</v>
      </c>
      <c r="F1026">
        <v>16</v>
      </c>
      <c r="G1026">
        <v>0.79700000000000004</v>
      </c>
      <c r="H1026">
        <v>9.39</v>
      </c>
      <c r="J1026" s="79">
        <f t="shared" si="364"/>
        <v>3.7311648458888236E-2</v>
      </c>
      <c r="K1026">
        <f t="shared" si="365"/>
        <v>3.7311648458888236</v>
      </c>
      <c r="O1026" s="71">
        <f t="shared" si="366"/>
        <v>3.7311648458888236</v>
      </c>
      <c r="P1026" s="71">
        <f t="shared" si="367"/>
        <v>0.3973551486569567</v>
      </c>
      <c r="Q1026" s="71">
        <f t="shared" si="368"/>
        <v>9.39</v>
      </c>
    </row>
    <row r="1027" spans="2:17" x14ac:dyDescent="0.25">
      <c r="B1027">
        <v>1999</v>
      </c>
      <c r="C1027">
        <v>4</v>
      </c>
      <c r="D1027" t="s">
        <v>171</v>
      </c>
      <c r="E1027">
        <v>5</v>
      </c>
      <c r="F1027">
        <v>5</v>
      </c>
      <c r="G1027">
        <v>0.221</v>
      </c>
      <c r="H1027">
        <v>3.36</v>
      </c>
      <c r="J1027" s="79">
        <f t="shared" si="364"/>
        <v>4.0742123563830779E-2</v>
      </c>
      <c r="K1027">
        <f t="shared" si="365"/>
        <v>4.0742123563830779</v>
      </c>
      <c r="O1027" s="71">
        <f t="shared" si="366"/>
        <v>4.0742123563830779</v>
      </c>
      <c r="P1027" s="71">
        <f t="shared" si="367"/>
        <v>1.2125632013044876</v>
      </c>
      <c r="Q1027" s="71">
        <f t="shared" si="368"/>
        <v>3.36</v>
      </c>
    </row>
    <row r="1028" spans="2:17" x14ac:dyDescent="0.25">
      <c r="B1028">
        <v>1999</v>
      </c>
      <c r="C1028">
        <v>4</v>
      </c>
      <c r="D1028" t="s">
        <v>168</v>
      </c>
      <c r="E1028">
        <v>7</v>
      </c>
      <c r="F1028">
        <v>12</v>
      </c>
      <c r="G1028">
        <v>0.57399999999999995</v>
      </c>
      <c r="H1028">
        <v>9.61</v>
      </c>
      <c r="J1028" s="79">
        <f t="shared" si="364"/>
        <v>3.8525251260267623E-2</v>
      </c>
      <c r="K1028">
        <f t="shared" si="365"/>
        <v>3.8525251260267623</v>
      </c>
      <c r="O1028" s="71">
        <f t="shared" si="366"/>
        <v>3.8525251260267623</v>
      </c>
      <c r="P1028" s="71">
        <f t="shared" si="367"/>
        <v>0.40088710988832077</v>
      </c>
      <c r="Q1028" s="71">
        <f t="shared" si="368"/>
        <v>9.61</v>
      </c>
    </row>
    <row r="1029" spans="2:17" x14ac:dyDescent="0.25">
      <c r="B1029">
        <v>1999</v>
      </c>
      <c r="C1029">
        <v>4</v>
      </c>
      <c r="D1029" t="s">
        <v>284</v>
      </c>
      <c r="E1029">
        <v>4</v>
      </c>
      <c r="F1029">
        <v>16</v>
      </c>
      <c r="G1029">
        <v>1.0369999999999999</v>
      </c>
      <c r="H1029">
        <v>16.190000000000001</v>
      </c>
      <c r="J1029" s="79">
        <f t="shared" si="364"/>
        <v>4.5470876634828628E-2</v>
      </c>
      <c r="K1029">
        <f t="shared" si="365"/>
        <v>4.5470876634828628</v>
      </c>
      <c r="O1029" s="71">
        <f t="shared" si="366"/>
        <v>4.5470876634828628</v>
      </c>
      <c r="P1029" s="71">
        <f t="shared" si="367"/>
        <v>0.28085779267960853</v>
      </c>
      <c r="Q1029" s="71">
        <f t="shared" si="368"/>
        <v>16.190000000000001</v>
      </c>
    </row>
    <row r="1032" spans="2:17" x14ac:dyDescent="0.25">
      <c r="C1032" t="s">
        <v>4278</v>
      </c>
      <c r="D1032" t="s">
        <v>4279</v>
      </c>
      <c r="E1032" t="s">
        <v>4281</v>
      </c>
      <c r="F1032" t="s">
        <v>4280</v>
      </c>
      <c r="G1032" t="s">
        <v>4282</v>
      </c>
      <c r="I1032" t="s">
        <v>4283</v>
      </c>
      <c r="J1032" t="s">
        <v>4279</v>
      </c>
      <c r="K1032" t="s">
        <v>4281</v>
      </c>
      <c r="L1032" t="s">
        <v>4280</v>
      </c>
      <c r="M1032" t="s">
        <v>4282</v>
      </c>
    </row>
    <row r="1033" spans="2:17" x14ac:dyDescent="0.25">
      <c r="C1033">
        <v>5.5</v>
      </c>
      <c r="D1033">
        <v>11.2</v>
      </c>
      <c r="E1033">
        <f>D1033/100</f>
        <v>0.11199999999999999</v>
      </c>
      <c r="F1033">
        <v>12.1</v>
      </c>
      <c r="G1033">
        <f>F1033/100</f>
        <v>0.121</v>
      </c>
      <c r="I1033">
        <v>25.5</v>
      </c>
      <c r="J1033">
        <v>37.9</v>
      </c>
      <c r="K1033">
        <f>J1033/100</f>
        <v>0.379</v>
      </c>
      <c r="L1033">
        <v>33.700000000000003</v>
      </c>
      <c r="M1033">
        <f>L1033/100</f>
        <v>0.33700000000000002</v>
      </c>
    </row>
    <row r="1034" spans="2:17" x14ac:dyDescent="0.25">
      <c r="C1034">
        <v>15.5</v>
      </c>
      <c r="D1034">
        <v>32.1</v>
      </c>
      <c r="E1034">
        <f>D1034/100</f>
        <v>0.32100000000000001</v>
      </c>
      <c r="F1034">
        <v>31</v>
      </c>
      <c r="G1034">
        <f t="shared" ref="G1034:G1037" si="369">F1034/100</f>
        <v>0.31</v>
      </c>
      <c r="I1034">
        <v>35.5</v>
      </c>
      <c r="J1034">
        <v>29.2</v>
      </c>
      <c r="K1034">
        <f t="shared" ref="K1034:K1036" si="370">J1034/100</f>
        <v>0.29199999999999998</v>
      </c>
      <c r="L1034">
        <v>32.200000000000003</v>
      </c>
      <c r="M1034">
        <f t="shared" ref="M1034:M1036" si="371">L1034/100</f>
        <v>0.32200000000000001</v>
      </c>
    </row>
    <row r="1035" spans="2:17" x14ac:dyDescent="0.25">
      <c r="C1035">
        <v>25.5</v>
      </c>
      <c r="D1035">
        <v>25</v>
      </c>
      <c r="E1035">
        <f>D1035/100</f>
        <v>0.25</v>
      </c>
      <c r="F1035">
        <v>28.6</v>
      </c>
      <c r="G1035">
        <f t="shared" si="369"/>
        <v>0.28600000000000003</v>
      </c>
      <c r="I1035">
        <v>45.5</v>
      </c>
      <c r="J1035">
        <v>20.6</v>
      </c>
      <c r="K1035">
        <f t="shared" si="370"/>
        <v>0.20600000000000002</v>
      </c>
      <c r="L1035">
        <v>21.7</v>
      </c>
      <c r="M1035">
        <f t="shared" si="371"/>
        <v>0.217</v>
      </c>
    </row>
    <row r="1036" spans="2:17" x14ac:dyDescent="0.25">
      <c r="C1036">
        <v>35.5</v>
      </c>
      <c r="D1036">
        <v>18.100000000000001</v>
      </c>
      <c r="E1036">
        <f>D1036/100</f>
        <v>0.18100000000000002</v>
      </c>
      <c r="F1036">
        <v>18.600000000000001</v>
      </c>
      <c r="G1036">
        <f t="shared" si="369"/>
        <v>0.18600000000000003</v>
      </c>
      <c r="I1036">
        <v>63</v>
      </c>
      <c r="J1036">
        <v>12.3</v>
      </c>
      <c r="K1036">
        <f t="shared" si="370"/>
        <v>0.12300000000000001</v>
      </c>
      <c r="L1036">
        <v>12.5</v>
      </c>
      <c r="M1036">
        <f t="shared" si="371"/>
        <v>0.125</v>
      </c>
    </row>
    <row r="1037" spans="2:17" x14ac:dyDescent="0.25">
      <c r="C1037">
        <v>50.5</v>
      </c>
      <c r="D1037">
        <v>13.6</v>
      </c>
      <c r="E1037">
        <f>D1037/100</f>
        <v>0.13600000000000001</v>
      </c>
      <c r="F1037">
        <v>9.6999999999999993</v>
      </c>
      <c r="G1037">
        <f t="shared" si="369"/>
        <v>9.6999999999999989E-2</v>
      </c>
      <c r="J1037" t="s">
        <v>246</v>
      </c>
      <c r="K1037" s="71">
        <f>SUMPRODUCT(I1033:I1036,K1033:K1036)</f>
        <v>37.152500000000003</v>
      </c>
      <c r="M1037" s="71">
        <f>SUMPRODUCT(I1033:I1036,M1033:M1036)</f>
        <v>37.773000000000003</v>
      </c>
    </row>
    <row r="1038" spans="2:17" x14ac:dyDescent="0.25">
      <c r="D1038" t="s">
        <v>246</v>
      </c>
      <c r="E1038" s="71">
        <f>SUMPRODUCT(C1033:C1037,E1033:E1037)</f>
        <v>25.259999999999998</v>
      </c>
      <c r="G1038" s="71">
        <f>SUMPRODUCT(C1033:C1037,G1033:G1037)</f>
        <v>24.265000000000001</v>
      </c>
    </row>
    <row r="1040" spans="2:17" x14ac:dyDescent="0.25">
      <c r="C1040" t="s">
        <v>4284</v>
      </c>
    </row>
    <row r="1043" spans="1:18" x14ac:dyDescent="0.25">
      <c r="A1043" s="73" t="s">
        <v>4302</v>
      </c>
    </row>
    <row r="1046" spans="1:18" x14ac:dyDescent="0.25">
      <c r="A1046" t="s">
        <v>197</v>
      </c>
      <c r="B1046" t="s">
        <v>4202</v>
      </c>
      <c r="C1046" t="s">
        <v>506</v>
      </c>
      <c r="D1046" t="s">
        <v>4308</v>
      </c>
      <c r="E1046" t="s">
        <v>4312</v>
      </c>
      <c r="F1046" t="s">
        <v>203</v>
      </c>
      <c r="G1046" t="s">
        <v>4128</v>
      </c>
      <c r="H1046" t="s">
        <v>147</v>
      </c>
      <c r="J1046" t="s">
        <v>4311</v>
      </c>
      <c r="K1046" t="s">
        <v>4313</v>
      </c>
      <c r="L1046" t="s">
        <v>150</v>
      </c>
      <c r="M1046" t="s">
        <v>216</v>
      </c>
      <c r="P1046" t="s">
        <v>148</v>
      </c>
      <c r="Q1046" t="s">
        <v>147</v>
      </c>
      <c r="R1046" t="s">
        <v>149</v>
      </c>
    </row>
    <row r="1047" spans="1:18" x14ac:dyDescent="0.25">
      <c r="B1047">
        <v>1</v>
      </c>
      <c r="C1047" t="s">
        <v>4205</v>
      </c>
      <c r="D1047" t="s">
        <v>173</v>
      </c>
      <c r="E1047">
        <v>0</v>
      </c>
      <c r="F1047">
        <v>0</v>
      </c>
      <c r="G1047">
        <v>0.193</v>
      </c>
      <c r="H1047">
        <v>1.2999999999999999E-2</v>
      </c>
      <c r="J1047" s="79" t="s">
        <v>85</v>
      </c>
      <c r="L1047" t="s">
        <v>85</v>
      </c>
      <c r="M1047" t="s">
        <v>85</v>
      </c>
      <c r="P1047" t="s">
        <v>85</v>
      </c>
      <c r="Q1047" t="s">
        <v>85</v>
      </c>
      <c r="R1047" t="s">
        <v>85</v>
      </c>
    </row>
    <row r="1048" spans="1:18" x14ac:dyDescent="0.25">
      <c r="B1048">
        <v>2</v>
      </c>
      <c r="C1048" t="s">
        <v>4205</v>
      </c>
      <c r="D1048" t="s">
        <v>4309</v>
      </c>
      <c r="E1048">
        <v>0</v>
      </c>
      <c r="F1048">
        <v>0</v>
      </c>
      <c r="G1048">
        <v>0.16700000000000001</v>
      </c>
      <c r="H1048">
        <v>1.4999999999999999E-2</v>
      </c>
      <c r="J1048" s="79" t="s">
        <v>85</v>
      </c>
      <c r="L1048" t="s">
        <v>85</v>
      </c>
      <c r="M1048" t="s">
        <v>85</v>
      </c>
      <c r="P1048" t="s">
        <v>85</v>
      </c>
      <c r="Q1048" t="s">
        <v>85</v>
      </c>
      <c r="R1048" t="s">
        <v>85</v>
      </c>
    </row>
    <row r="1049" spans="1:18" x14ac:dyDescent="0.25">
      <c r="B1049">
        <v>3</v>
      </c>
      <c r="C1049" t="s">
        <v>4205</v>
      </c>
      <c r="D1049" t="s">
        <v>4309</v>
      </c>
      <c r="E1049">
        <v>0</v>
      </c>
      <c r="F1049">
        <v>0</v>
      </c>
      <c r="G1049">
        <v>0.158</v>
      </c>
      <c r="H1049">
        <v>1.6E-2</v>
      </c>
      <c r="J1049" t="s">
        <v>85</v>
      </c>
      <c r="L1049" t="s">
        <v>85</v>
      </c>
      <c r="M1049" t="s">
        <v>85</v>
      </c>
      <c r="P1049" t="s">
        <v>85</v>
      </c>
      <c r="Q1049" t="s">
        <v>85</v>
      </c>
      <c r="R1049" t="s">
        <v>85</v>
      </c>
    </row>
    <row r="1050" spans="1:18" x14ac:dyDescent="0.25">
      <c r="B1050">
        <v>4</v>
      </c>
      <c r="C1050" t="s">
        <v>4205</v>
      </c>
      <c r="D1050" t="s">
        <v>4309</v>
      </c>
      <c r="E1050">
        <v>0</v>
      </c>
      <c r="F1050">
        <v>0</v>
      </c>
      <c r="G1050">
        <v>0.113</v>
      </c>
      <c r="H1050">
        <v>1.6E-2</v>
      </c>
      <c r="J1050" t="s">
        <v>85</v>
      </c>
      <c r="L1050" t="s">
        <v>85</v>
      </c>
      <c r="M1050" t="s">
        <v>85</v>
      </c>
      <c r="P1050" t="s">
        <v>85</v>
      </c>
      <c r="Q1050" t="s">
        <v>85</v>
      </c>
      <c r="R1050" t="s">
        <v>85</v>
      </c>
    </row>
    <row r="1051" spans="1:18" x14ac:dyDescent="0.25">
      <c r="B1051">
        <v>5</v>
      </c>
      <c r="C1051" t="s">
        <v>4205</v>
      </c>
      <c r="D1051" t="s">
        <v>4309</v>
      </c>
      <c r="E1051">
        <v>0</v>
      </c>
      <c r="F1051">
        <v>0</v>
      </c>
      <c r="G1051">
        <v>8.7999999999999995E-2</v>
      </c>
      <c r="H1051">
        <v>1.9E-2</v>
      </c>
      <c r="J1051" t="s">
        <v>85</v>
      </c>
      <c r="L1051" t="s">
        <v>85</v>
      </c>
      <c r="M1051" t="s">
        <v>85</v>
      </c>
      <c r="P1051" t="s">
        <v>85</v>
      </c>
      <c r="Q1051" t="s">
        <v>85</v>
      </c>
      <c r="R1051" t="s">
        <v>85</v>
      </c>
    </row>
    <row r="1052" spans="1:18" x14ac:dyDescent="0.25">
      <c r="B1052">
        <v>2</v>
      </c>
      <c r="C1052" t="s">
        <v>4205</v>
      </c>
      <c r="D1052" t="s">
        <v>4310</v>
      </c>
      <c r="E1052">
        <v>0</v>
      </c>
      <c r="F1052">
        <v>0</v>
      </c>
      <c r="G1052">
        <v>0.23699999999999999</v>
      </c>
      <c r="H1052">
        <v>1.9E-2</v>
      </c>
      <c r="J1052" t="s">
        <v>85</v>
      </c>
      <c r="L1052" t="s">
        <v>85</v>
      </c>
      <c r="M1052" t="s">
        <v>85</v>
      </c>
      <c r="P1052" t="s">
        <v>85</v>
      </c>
      <c r="Q1052" t="s">
        <v>85</v>
      </c>
      <c r="R1052" t="s">
        <v>85</v>
      </c>
    </row>
    <row r="1053" spans="1:18" x14ac:dyDescent="0.25">
      <c r="B1053">
        <v>3</v>
      </c>
      <c r="C1053" t="s">
        <v>4205</v>
      </c>
      <c r="D1053" t="s">
        <v>4310</v>
      </c>
      <c r="E1053">
        <v>0</v>
      </c>
      <c r="F1053">
        <v>0</v>
      </c>
      <c r="G1053">
        <v>0.22600000000000001</v>
      </c>
      <c r="H1053">
        <v>0.02</v>
      </c>
      <c r="J1053" t="s">
        <v>85</v>
      </c>
      <c r="L1053" t="s">
        <v>85</v>
      </c>
      <c r="M1053" t="s">
        <v>85</v>
      </c>
      <c r="P1053" t="s">
        <v>85</v>
      </c>
      <c r="Q1053" t="s">
        <v>85</v>
      </c>
      <c r="R1053" t="s">
        <v>85</v>
      </c>
    </row>
    <row r="1054" spans="1:18" x14ac:dyDescent="0.25">
      <c r="B1054">
        <v>4</v>
      </c>
      <c r="C1054" t="s">
        <v>4205</v>
      </c>
      <c r="D1054" t="s">
        <v>4310</v>
      </c>
      <c r="E1054">
        <v>0</v>
      </c>
      <c r="F1054">
        <v>0</v>
      </c>
      <c r="G1054">
        <v>0.16700000000000001</v>
      </c>
      <c r="H1054">
        <v>0.02</v>
      </c>
      <c r="J1054" t="s">
        <v>85</v>
      </c>
      <c r="L1054" t="s">
        <v>85</v>
      </c>
      <c r="M1054" t="s">
        <v>85</v>
      </c>
      <c r="P1054" t="s">
        <v>85</v>
      </c>
      <c r="Q1054" t="s">
        <v>85</v>
      </c>
      <c r="R1054" t="s">
        <v>85</v>
      </c>
    </row>
    <row r="1055" spans="1:18" x14ac:dyDescent="0.25">
      <c r="B1055">
        <v>5</v>
      </c>
      <c r="C1055" t="s">
        <v>4205</v>
      </c>
      <c r="D1055" t="s">
        <v>4310</v>
      </c>
      <c r="E1055">
        <v>0</v>
      </c>
      <c r="F1055">
        <v>0</v>
      </c>
      <c r="G1055">
        <v>0.105</v>
      </c>
      <c r="H1055">
        <v>2.7E-2</v>
      </c>
      <c r="J1055" t="s">
        <v>85</v>
      </c>
      <c r="L1055" t="s">
        <v>85</v>
      </c>
      <c r="M1055" t="s">
        <v>85</v>
      </c>
      <c r="P1055" t="s">
        <v>85</v>
      </c>
      <c r="Q1055" t="s">
        <v>85</v>
      </c>
      <c r="R1055" t="s">
        <v>85</v>
      </c>
    </row>
    <row r="1056" spans="1:18" x14ac:dyDescent="0.25">
      <c r="B1056">
        <v>1</v>
      </c>
      <c r="C1056" t="s">
        <v>4306</v>
      </c>
      <c r="D1056" t="s">
        <v>173</v>
      </c>
      <c r="E1056">
        <v>1</v>
      </c>
      <c r="F1056">
        <v>1</v>
      </c>
      <c r="G1056">
        <v>0.28599999999999998</v>
      </c>
      <c r="H1056">
        <v>2.1000000000000001E-2</v>
      </c>
      <c r="J1056" s="79">
        <f>(1+G1056-G1047)^(1/E1056)-1</f>
        <v>9.2999999999999972E-2</v>
      </c>
      <c r="K1056">
        <f>J1056/F1056</f>
        <v>9.2999999999999972E-2</v>
      </c>
      <c r="L1056">
        <f>K1056*100</f>
        <v>9.2999999999999972</v>
      </c>
      <c r="M1056">
        <f t="shared" ref="M1056:M1065" si="372">G1056/H1056</f>
        <v>13.619047619047617</v>
      </c>
      <c r="P1056" s="71">
        <f>L1056</f>
        <v>9.2999999999999972</v>
      </c>
      <c r="Q1056" s="71">
        <f>P1056/R1056</f>
        <v>0.68286713286713274</v>
      </c>
      <c r="R1056" s="71">
        <f>M1056</f>
        <v>13.619047619047617</v>
      </c>
    </row>
    <row r="1057" spans="1:18" x14ac:dyDescent="0.25">
      <c r="B1057">
        <v>2</v>
      </c>
      <c r="C1057" t="s">
        <v>4306</v>
      </c>
      <c r="D1057" t="s">
        <v>4309</v>
      </c>
      <c r="E1057">
        <v>1</v>
      </c>
      <c r="F1057">
        <v>1</v>
      </c>
      <c r="G1057">
        <v>0.27400000000000002</v>
      </c>
      <c r="H1057">
        <v>2.5000000000000001E-2</v>
      </c>
      <c r="J1057" s="79">
        <f>(1+G1057-G1048)^(1/E1057)-1</f>
        <v>0.10699999999999998</v>
      </c>
      <c r="K1057">
        <f t="shared" ref="K1057:K1065" si="373">J1057/F1057</f>
        <v>0.10699999999999998</v>
      </c>
      <c r="L1057">
        <f t="shared" ref="L1057:L1065" si="374">K1057*100</f>
        <v>10.7</v>
      </c>
      <c r="M1057">
        <f t="shared" si="372"/>
        <v>10.96</v>
      </c>
      <c r="P1057" s="71">
        <f t="shared" ref="P1057:P1060" si="375">L1057</f>
        <v>10.7</v>
      </c>
      <c r="Q1057" s="71">
        <f t="shared" ref="Q1057:Q1060" si="376">P1057/R1057</f>
        <v>0.97627737226277356</v>
      </c>
      <c r="R1057" s="71">
        <f t="shared" ref="R1057:R1060" si="377">M1057</f>
        <v>10.96</v>
      </c>
    </row>
    <row r="1058" spans="1:18" x14ac:dyDescent="0.25">
      <c r="B1058">
        <v>3</v>
      </c>
      <c r="C1058" t="s">
        <v>4306</v>
      </c>
      <c r="D1058" t="s">
        <v>4309</v>
      </c>
      <c r="E1058">
        <v>1</v>
      </c>
      <c r="F1058">
        <v>1</v>
      </c>
      <c r="G1058">
        <v>0.27500000000000002</v>
      </c>
      <c r="H1058">
        <v>2.7E-2</v>
      </c>
      <c r="J1058" s="79">
        <f>(1+G1058-G1049)^(1/E1058)-1</f>
        <v>0.11699999999999999</v>
      </c>
      <c r="K1058">
        <f t="shared" si="373"/>
        <v>0.11699999999999999</v>
      </c>
      <c r="L1058">
        <f t="shared" si="374"/>
        <v>11.7</v>
      </c>
      <c r="M1058">
        <f t="shared" si="372"/>
        <v>10.185185185185187</v>
      </c>
      <c r="P1058" s="71">
        <f t="shared" si="375"/>
        <v>11.7</v>
      </c>
      <c r="Q1058" s="71">
        <f t="shared" si="376"/>
        <v>1.1487272727272724</v>
      </c>
      <c r="R1058" s="71">
        <f t="shared" si="377"/>
        <v>10.185185185185187</v>
      </c>
    </row>
    <row r="1059" spans="1:18" x14ac:dyDescent="0.25">
      <c r="B1059">
        <v>4</v>
      </c>
      <c r="C1059" t="s">
        <v>4306</v>
      </c>
      <c r="D1059" t="s">
        <v>4309</v>
      </c>
      <c r="E1059">
        <v>1</v>
      </c>
      <c r="F1059">
        <v>1</v>
      </c>
      <c r="G1059">
        <v>0.21</v>
      </c>
      <c r="H1059">
        <v>2.7E-2</v>
      </c>
      <c r="J1059" s="79">
        <f>(1+G1059-G1050)^(1/E1059)-1</f>
        <v>9.6999999999999975E-2</v>
      </c>
      <c r="K1059">
        <f t="shared" si="373"/>
        <v>9.6999999999999975E-2</v>
      </c>
      <c r="L1059">
        <f t="shared" si="374"/>
        <v>9.6999999999999975</v>
      </c>
      <c r="M1059">
        <f t="shared" si="372"/>
        <v>7.7777777777777777</v>
      </c>
      <c r="P1059" s="71">
        <f t="shared" si="375"/>
        <v>9.6999999999999975</v>
      </c>
      <c r="Q1059" s="71">
        <f t="shared" si="376"/>
        <v>1.2471428571428569</v>
      </c>
      <c r="R1059" s="71">
        <f t="shared" si="377"/>
        <v>7.7777777777777777</v>
      </c>
    </row>
    <row r="1060" spans="1:18" x14ac:dyDescent="0.25">
      <c r="B1060">
        <v>5</v>
      </c>
      <c r="C1060" t="s">
        <v>4306</v>
      </c>
      <c r="D1060" t="s">
        <v>4309</v>
      </c>
      <c r="E1060">
        <v>1</v>
      </c>
      <c r="F1060">
        <v>1</v>
      </c>
      <c r="G1060">
        <v>0.17299999999999999</v>
      </c>
      <c r="H1060">
        <v>3.1E-2</v>
      </c>
      <c r="J1060" s="79">
        <f>(1+G1060-G1051)^(1/E1060)-1</f>
        <v>8.4999999999999964E-2</v>
      </c>
      <c r="K1060">
        <f t="shared" si="373"/>
        <v>8.4999999999999964E-2</v>
      </c>
      <c r="L1060">
        <f t="shared" si="374"/>
        <v>8.4999999999999964</v>
      </c>
      <c r="M1060">
        <f t="shared" si="372"/>
        <v>5.5806451612903221</v>
      </c>
      <c r="P1060" s="71">
        <f t="shared" si="375"/>
        <v>8.4999999999999964</v>
      </c>
      <c r="Q1060" s="71">
        <f t="shared" si="376"/>
        <v>1.5231213872832365</v>
      </c>
      <c r="R1060" s="71">
        <f t="shared" si="377"/>
        <v>5.5806451612903221</v>
      </c>
    </row>
    <row r="1061" spans="1:18" x14ac:dyDescent="0.25">
      <c r="B1061">
        <v>1</v>
      </c>
      <c r="C1061" t="s">
        <v>4307</v>
      </c>
      <c r="D1061" t="s">
        <v>173</v>
      </c>
      <c r="E1061">
        <v>1</v>
      </c>
      <c r="F1061">
        <v>2</v>
      </c>
      <c r="G1061">
        <v>0.48499999999999999</v>
      </c>
      <c r="H1061">
        <v>1.7999999999999999E-2</v>
      </c>
      <c r="J1061" s="79">
        <f>(1+G1061-G1047)^(1/E1061)-1</f>
        <v>0.29199999999999982</v>
      </c>
      <c r="K1061">
        <f t="shared" si="373"/>
        <v>0.14599999999999991</v>
      </c>
      <c r="L1061">
        <f t="shared" si="374"/>
        <v>14.599999999999991</v>
      </c>
      <c r="M1061">
        <f t="shared" si="372"/>
        <v>26.944444444444446</v>
      </c>
      <c r="P1061" s="71">
        <f>L1061</f>
        <v>14.599999999999991</v>
      </c>
      <c r="Q1061" s="71">
        <f>P1061/R1061</f>
        <v>0.54185567010309243</v>
      </c>
      <c r="R1061" s="71">
        <f>M1061</f>
        <v>26.944444444444446</v>
      </c>
    </row>
    <row r="1062" spans="1:18" x14ac:dyDescent="0.25">
      <c r="B1062">
        <v>2</v>
      </c>
      <c r="C1062" t="s">
        <v>4307</v>
      </c>
      <c r="D1062" t="s">
        <v>4310</v>
      </c>
      <c r="E1062">
        <v>1</v>
      </c>
      <c r="F1062">
        <v>2</v>
      </c>
      <c r="G1062">
        <v>0.48799999999999999</v>
      </c>
      <c r="H1062">
        <v>1.9E-2</v>
      </c>
      <c r="J1062" s="79">
        <f>(1+G1062-G1052)^(1/E1062)-1</f>
        <v>0.25099999999999989</v>
      </c>
      <c r="K1062">
        <f t="shared" si="373"/>
        <v>0.12549999999999994</v>
      </c>
      <c r="L1062">
        <f t="shared" si="374"/>
        <v>12.549999999999994</v>
      </c>
      <c r="M1062">
        <f t="shared" si="372"/>
        <v>25.684210526315791</v>
      </c>
      <c r="P1062" s="71">
        <f t="shared" ref="P1062:P1065" si="378">L1062</f>
        <v>12.549999999999994</v>
      </c>
      <c r="Q1062" s="71">
        <f t="shared" ref="Q1062:Q1065" si="379">P1062/R1062</f>
        <v>0.48862704918032757</v>
      </c>
      <c r="R1062" s="71">
        <f t="shared" ref="R1062:R1065" si="380">M1062</f>
        <v>25.684210526315791</v>
      </c>
    </row>
    <row r="1063" spans="1:18" x14ac:dyDescent="0.25">
      <c r="B1063">
        <v>3</v>
      </c>
      <c r="C1063" t="s">
        <v>4307</v>
      </c>
      <c r="D1063" t="s">
        <v>4310</v>
      </c>
      <c r="E1063">
        <v>1</v>
      </c>
      <c r="F1063">
        <v>2</v>
      </c>
      <c r="G1063">
        <v>0.47799999999999998</v>
      </c>
      <c r="H1063">
        <v>0.02</v>
      </c>
      <c r="J1063" s="79">
        <f>(1+G1063-G1053)^(1/E1063)-1</f>
        <v>0.252</v>
      </c>
      <c r="K1063">
        <f t="shared" si="373"/>
        <v>0.126</v>
      </c>
      <c r="L1063">
        <f t="shared" si="374"/>
        <v>12.6</v>
      </c>
      <c r="M1063">
        <f t="shared" si="372"/>
        <v>23.9</v>
      </c>
      <c r="P1063" s="71">
        <f t="shared" si="378"/>
        <v>12.6</v>
      </c>
      <c r="Q1063" s="71">
        <f t="shared" si="379"/>
        <v>0.52719665271966532</v>
      </c>
      <c r="R1063" s="71">
        <f t="shared" si="380"/>
        <v>23.9</v>
      </c>
    </row>
    <row r="1064" spans="1:18" x14ac:dyDescent="0.25">
      <c r="B1064">
        <v>4</v>
      </c>
      <c r="C1064" t="s">
        <v>4307</v>
      </c>
      <c r="D1064" t="s">
        <v>4310</v>
      </c>
      <c r="E1064">
        <v>1</v>
      </c>
      <c r="F1064">
        <v>2</v>
      </c>
      <c r="G1064">
        <v>0.35799999999999998</v>
      </c>
      <c r="H1064">
        <v>2.1000000000000001E-2</v>
      </c>
      <c r="J1064" s="79">
        <f>(1+G1064-G1054)^(1/E1064)-1</f>
        <v>0.19100000000000006</v>
      </c>
      <c r="K1064">
        <f t="shared" si="373"/>
        <v>9.5500000000000029E-2</v>
      </c>
      <c r="L1064">
        <f t="shared" si="374"/>
        <v>9.5500000000000025</v>
      </c>
      <c r="M1064">
        <f t="shared" si="372"/>
        <v>17.047619047619047</v>
      </c>
      <c r="P1064" s="71">
        <f t="shared" si="378"/>
        <v>9.5500000000000025</v>
      </c>
      <c r="Q1064" s="71">
        <f t="shared" si="379"/>
        <v>0.56019553072625716</v>
      </c>
      <c r="R1064" s="71">
        <f t="shared" si="380"/>
        <v>17.047619047619047</v>
      </c>
    </row>
    <row r="1065" spans="1:18" x14ac:dyDescent="0.25">
      <c r="B1065">
        <v>5</v>
      </c>
      <c r="C1065" t="s">
        <v>4307</v>
      </c>
      <c r="D1065" t="s">
        <v>4310</v>
      </c>
      <c r="E1065">
        <v>1</v>
      </c>
      <c r="F1065">
        <v>2</v>
      </c>
      <c r="G1065">
        <v>0.23699999999999999</v>
      </c>
      <c r="H1065">
        <v>4.2000000000000003E-2</v>
      </c>
      <c r="J1065" s="79">
        <f>(1+G1065-G1055)^(1/E1065)-1</f>
        <v>0.13200000000000012</v>
      </c>
      <c r="K1065">
        <f t="shared" si="373"/>
        <v>6.6000000000000059E-2</v>
      </c>
      <c r="L1065">
        <f t="shared" si="374"/>
        <v>6.6000000000000059</v>
      </c>
      <c r="M1065">
        <f t="shared" si="372"/>
        <v>5.6428571428571423</v>
      </c>
      <c r="P1065" s="71">
        <f t="shared" si="378"/>
        <v>6.6000000000000059</v>
      </c>
      <c r="Q1065" s="71">
        <f t="shared" si="379"/>
        <v>1.1696202531645581</v>
      </c>
      <c r="R1065" s="71">
        <f t="shared" si="380"/>
        <v>5.6428571428571423</v>
      </c>
    </row>
    <row r="1068" spans="1:18" x14ac:dyDescent="0.25">
      <c r="A1068" s="73" t="s">
        <v>4347</v>
      </c>
    </row>
    <row r="1070" spans="1:18" x14ac:dyDescent="0.25">
      <c r="C1070" t="s">
        <v>4202</v>
      </c>
      <c r="D1070" t="s">
        <v>506</v>
      </c>
      <c r="E1070" t="s">
        <v>203</v>
      </c>
      <c r="F1070" t="s">
        <v>336</v>
      </c>
      <c r="G1070" t="s">
        <v>4128</v>
      </c>
      <c r="H1070" t="s">
        <v>147</v>
      </c>
      <c r="J1070" t="s">
        <v>148</v>
      </c>
      <c r="K1070" t="s">
        <v>150</v>
      </c>
      <c r="L1070" t="s">
        <v>216</v>
      </c>
      <c r="O1070" t="s">
        <v>148</v>
      </c>
      <c r="P1070" t="s">
        <v>147</v>
      </c>
      <c r="Q1070" t="s">
        <v>149</v>
      </c>
    </row>
    <row r="1071" spans="1:18" x14ac:dyDescent="0.25">
      <c r="C1071">
        <v>1</v>
      </c>
      <c r="D1071" t="s">
        <v>4351</v>
      </c>
      <c r="E1071">
        <v>2</v>
      </c>
      <c r="F1071">
        <v>11</v>
      </c>
      <c r="G1071">
        <v>0.15</v>
      </c>
      <c r="H1071">
        <v>2E-3</v>
      </c>
      <c r="J1071" s="79">
        <f t="shared" ref="J1071:J1082" si="381">(1+G1071)^(1/E1071)-1</f>
        <v>7.2380529476360866E-2</v>
      </c>
      <c r="K1071">
        <f t="shared" ref="K1071:K1082" si="382">J1071*100</f>
        <v>7.2380529476360866</v>
      </c>
      <c r="L1071">
        <f t="shared" ref="L1071:L1082" si="383">G1071/H1071</f>
        <v>75</v>
      </c>
      <c r="O1071" s="71">
        <f t="shared" ref="O1071:O1082" si="384">K1071</f>
        <v>7.2380529476360866</v>
      </c>
      <c r="P1071" s="71">
        <f t="shared" ref="P1071:P1082" si="385">O1071/Q1071</f>
        <v>9.6507372635147817E-2</v>
      </c>
      <c r="Q1071" s="71">
        <f t="shared" ref="Q1071:Q1082" si="386">L1071</f>
        <v>75</v>
      </c>
    </row>
    <row r="1072" spans="1:18" x14ac:dyDescent="0.25">
      <c r="C1072">
        <v>1</v>
      </c>
      <c r="D1072" t="s">
        <v>4205</v>
      </c>
      <c r="E1072">
        <v>4</v>
      </c>
      <c r="F1072">
        <v>13</v>
      </c>
      <c r="G1072">
        <v>0.24</v>
      </c>
      <c r="H1072">
        <v>2E-3</v>
      </c>
      <c r="J1072" s="79">
        <f t="shared" si="381"/>
        <v>5.5250146915888587E-2</v>
      </c>
      <c r="K1072">
        <f t="shared" si="382"/>
        <v>5.5250146915888587</v>
      </c>
      <c r="L1072">
        <f t="shared" si="383"/>
        <v>120</v>
      </c>
      <c r="O1072" s="71">
        <f t="shared" si="384"/>
        <v>5.5250146915888587</v>
      </c>
      <c r="P1072" s="71">
        <f t="shared" si="385"/>
        <v>4.6041789096573825E-2</v>
      </c>
      <c r="Q1072" s="71">
        <f t="shared" si="386"/>
        <v>120</v>
      </c>
    </row>
    <row r="1073" spans="3:17" x14ac:dyDescent="0.25">
      <c r="C1073">
        <v>1</v>
      </c>
      <c r="D1073" t="s">
        <v>4213</v>
      </c>
      <c r="E1073">
        <v>6</v>
      </c>
      <c r="F1073">
        <v>15</v>
      </c>
      <c r="G1073">
        <v>0.48</v>
      </c>
      <c r="H1073">
        <v>2E-3</v>
      </c>
      <c r="J1073" s="79">
        <f t="shared" si="381"/>
        <v>6.7522291599108941E-2</v>
      </c>
      <c r="K1073">
        <f t="shared" si="382"/>
        <v>6.7522291599108941</v>
      </c>
      <c r="L1073">
        <f t="shared" si="383"/>
        <v>240</v>
      </c>
      <c r="O1073" s="71">
        <f t="shared" si="384"/>
        <v>6.7522291599108941</v>
      </c>
      <c r="P1073" s="71">
        <f t="shared" si="385"/>
        <v>2.8134288166295391E-2</v>
      </c>
      <c r="Q1073" s="71">
        <f t="shared" si="386"/>
        <v>240</v>
      </c>
    </row>
    <row r="1074" spans="3:17" x14ac:dyDescent="0.25">
      <c r="C1074">
        <v>1</v>
      </c>
      <c r="D1074" t="s">
        <v>170</v>
      </c>
      <c r="E1074">
        <v>8</v>
      </c>
      <c r="F1074">
        <v>17</v>
      </c>
      <c r="G1074">
        <v>0.64</v>
      </c>
      <c r="H1074">
        <v>3.0000000000000001E-3</v>
      </c>
      <c r="J1074" s="79">
        <f t="shared" si="381"/>
        <v>6.3788965157105082E-2</v>
      </c>
      <c r="K1074">
        <f t="shared" si="382"/>
        <v>6.3788965157105082</v>
      </c>
      <c r="L1074">
        <f t="shared" si="383"/>
        <v>213.33333333333334</v>
      </c>
      <c r="O1074" s="71">
        <f t="shared" si="384"/>
        <v>6.3788965157105082</v>
      </c>
      <c r="P1074" s="71">
        <f t="shared" si="385"/>
        <v>2.9901077417393007E-2</v>
      </c>
      <c r="Q1074" s="71">
        <f t="shared" si="386"/>
        <v>213.33333333333334</v>
      </c>
    </row>
    <row r="1075" spans="3:17" x14ac:dyDescent="0.25">
      <c r="C1075">
        <v>2</v>
      </c>
      <c r="D1075" t="s">
        <v>4351</v>
      </c>
      <c r="E1075">
        <v>2</v>
      </c>
      <c r="F1075">
        <v>11</v>
      </c>
      <c r="G1075">
        <v>0.11</v>
      </c>
      <c r="H1075">
        <v>5.0000000000000001E-3</v>
      </c>
      <c r="J1075" s="79">
        <f t="shared" si="381"/>
        <v>5.3565375285273831E-2</v>
      </c>
      <c r="K1075">
        <f t="shared" si="382"/>
        <v>5.3565375285273831</v>
      </c>
      <c r="L1075">
        <f t="shared" si="383"/>
        <v>22</v>
      </c>
      <c r="O1075" s="71">
        <f t="shared" si="384"/>
        <v>5.3565375285273831</v>
      </c>
      <c r="P1075" s="71">
        <f t="shared" si="385"/>
        <v>0.24347897856942649</v>
      </c>
      <c r="Q1075" s="71">
        <f t="shared" si="386"/>
        <v>22</v>
      </c>
    </row>
    <row r="1076" spans="3:17" x14ac:dyDescent="0.25">
      <c r="C1076">
        <v>2</v>
      </c>
      <c r="D1076" t="s">
        <v>4205</v>
      </c>
      <c r="E1076">
        <v>4</v>
      </c>
      <c r="F1076">
        <v>13</v>
      </c>
      <c r="G1076">
        <v>0.19</v>
      </c>
      <c r="H1076">
        <v>6.0000000000000001E-3</v>
      </c>
      <c r="J1076" s="79">
        <f t="shared" si="381"/>
        <v>4.4447802172789874E-2</v>
      </c>
      <c r="K1076">
        <f t="shared" si="382"/>
        <v>4.4447802172789874</v>
      </c>
      <c r="L1076">
        <f t="shared" si="383"/>
        <v>31.666666666666668</v>
      </c>
      <c r="O1076" s="71">
        <f t="shared" si="384"/>
        <v>4.4447802172789874</v>
      </c>
      <c r="P1076" s="71">
        <f t="shared" si="385"/>
        <v>0.14036148054565223</v>
      </c>
      <c r="Q1076" s="71">
        <f t="shared" si="386"/>
        <v>31.666666666666668</v>
      </c>
    </row>
    <row r="1077" spans="3:17" x14ac:dyDescent="0.25">
      <c r="C1077">
        <v>2</v>
      </c>
      <c r="D1077" t="s">
        <v>4213</v>
      </c>
      <c r="E1077">
        <v>6</v>
      </c>
      <c r="F1077">
        <v>15</v>
      </c>
      <c r="G1077">
        <v>0.39</v>
      </c>
      <c r="H1077">
        <v>8.9999999999999993E-3</v>
      </c>
      <c r="J1077" s="79">
        <f t="shared" si="381"/>
        <v>5.6418018551802618E-2</v>
      </c>
      <c r="K1077">
        <f t="shared" si="382"/>
        <v>5.6418018551802618</v>
      </c>
      <c r="L1077">
        <f t="shared" si="383"/>
        <v>43.333333333333336</v>
      </c>
      <c r="O1077" s="71">
        <f t="shared" si="384"/>
        <v>5.6418018551802618</v>
      </c>
      <c r="P1077" s="71">
        <f t="shared" si="385"/>
        <v>0.1301954274272368</v>
      </c>
      <c r="Q1077" s="71">
        <f t="shared" si="386"/>
        <v>43.333333333333336</v>
      </c>
    </row>
    <row r="1078" spans="3:17" x14ac:dyDescent="0.25">
      <c r="C1078">
        <v>2</v>
      </c>
      <c r="D1078" t="s">
        <v>170</v>
      </c>
      <c r="E1078">
        <v>8</v>
      </c>
      <c r="F1078">
        <v>17</v>
      </c>
      <c r="G1078">
        <v>0.55000000000000004</v>
      </c>
      <c r="H1078">
        <v>1.2E-2</v>
      </c>
      <c r="J1078" s="79">
        <f t="shared" si="381"/>
        <v>5.6310172766642408E-2</v>
      </c>
      <c r="K1078">
        <f t="shared" si="382"/>
        <v>5.6310172766642408</v>
      </c>
      <c r="L1078">
        <f t="shared" si="383"/>
        <v>45.833333333333336</v>
      </c>
      <c r="O1078" s="71">
        <f t="shared" si="384"/>
        <v>5.6310172766642408</v>
      </c>
      <c r="P1078" s="71">
        <f t="shared" si="385"/>
        <v>0.12285855876358343</v>
      </c>
      <c r="Q1078" s="71">
        <f t="shared" si="386"/>
        <v>45.833333333333336</v>
      </c>
    </row>
    <row r="1079" spans="3:17" x14ac:dyDescent="0.25">
      <c r="C1079">
        <v>4</v>
      </c>
      <c r="D1079" t="s">
        <v>4351</v>
      </c>
      <c r="E1079">
        <v>2</v>
      </c>
      <c r="F1079">
        <v>11</v>
      </c>
      <c r="G1079">
        <v>0.09</v>
      </c>
      <c r="H1079">
        <v>5.0000000000000001E-3</v>
      </c>
      <c r="J1079" s="79">
        <f t="shared" si="381"/>
        <v>4.4030650891055068E-2</v>
      </c>
      <c r="K1079">
        <f t="shared" si="382"/>
        <v>4.4030650891055068</v>
      </c>
      <c r="L1079">
        <f t="shared" si="383"/>
        <v>18</v>
      </c>
      <c r="O1079" s="71">
        <f t="shared" si="384"/>
        <v>4.4030650891055068</v>
      </c>
      <c r="P1079" s="71">
        <f t="shared" si="385"/>
        <v>0.24461472717252816</v>
      </c>
      <c r="Q1079" s="71">
        <f t="shared" si="386"/>
        <v>18</v>
      </c>
    </row>
    <row r="1080" spans="3:17" x14ac:dyDescent="0.25">
      <c r="C1080">
        <v>4</v>
      </c>
      <c r="D1080" t="s">
        <v>4205</v>
      </c>
      <c r="E1080">
        <v>4</v>
      </c>
      <c r="F1080">
        <v>13</v>
      </c>
      <c r="G1080">
        <v>0.16</v>
      </c>
      <c r="H1080">
        <v>6.0000000000000001E-3</v>
      </c>
      <c r="J1080" s="79">
        <f t="shared" si="381"/>
        <v>3.7801985653766579E-2</v>
      </c>
      <c r="K1080">
        <f t="shared" si="382"/>
        <v>3.7801985653766579</v>
      </c>
      <c r="L1080">
        <f t="shared" si="383"/>
        <v>26.666666666666668</v>
      </c>
      <c r="O1080" s="71">
        <f t="shared" si="384"/>
        <v>3.7801985653766579</v>
      </c>
      <c r="P1080" s="71">
        <f t="shared" si="385"/>
        <v>0.14175744620162467</v>
      </c>
      <c r="Q1080" s="71">
        <f t="shared" si="386"/>
        <v>26.666666666666668</v>
      </c>
    </row>
    <row r="1081" spans="3:17" x14ac:dyDescent="0.25">
      <c r="C1081">
        <v>4</v>
      </c>
      <c r="D1081" t="s">
        <v>4213</v>
      </c>
      <c r="E1081">
        <v>6</v>
      </c>
      <c r="F1081">
        <v>15</v>
      </c>
      <c r="G1081">
        <v>0.35</v>
      </c>
      <c r="H1081">
        <v>8.0000000000000002E-3</v>
      </c>
      <c r="J1081" s="79">
        <f t="shared" si="381"/>
        <v>5.1289422372410298E-2</v>
      </c>
      <c r="K1081">
        <f t="shared" si="382"/>
        <v>5.1289422372410298</v>
      </c>
      <c r="L1081">
        <f t="shared" si="383"/>
        <v>43.749999999999993</v>
      </c>
      <c r="O1081" s="71">
        <f t="shared" si="384"/>
        <v>5.1289422372410298</v>
      </c>
      <c r="P1081" s="71">
        <f t="shared" si="385"/>
        <v>0.11723296542265213</v>
      </c>
      <c r="Q1081" s="71">
        <f t="shared" si="386"/>
        <v>43.749999999999993</v>
      </c>
    </row>
    <row r="1082" spans="3:17" x14ac:dyDescent="0.25">
      <c r="C1082">
        <v>4</v>
      </c>
      <c r="D1082" t="s">
        <v>170</v>
      </c>
      <c r="E1082">
        <v>8</v>
      </c>
      <c r="F1082">
        <v>17</v>
      </c>
      <c r="G1082">
        <v>0.48</v>
      </c>
      <c r="H1082">
        <v>1.2E-2</v>
      </c>
      <c r="J1082" s="79">
        <f t="shared" si="381"/>
        <v>5.0225875934424291E-2</v>
      </c>
      <c r="K1082">
        <f t="shared" si="382"/>
        <v>5.0225875934424291</v>
      </c>
      <c r="L1082">
        <f t="shared" si="383"/>
        <v>40</v>
      </c>
      <c r="O1082" s="71">
        <f t="shared" si="384"/>
        <v>5.0225875934424291</v>
      </c>
      <c r="P1082" s="71">
        <f t="shared" si="385"/>
        <v>0.12556468983606073</v>
      </c>
      <c r="Q1082" s="71">
        <f t="shared" si="386"/>
        <v>40</v>
      </c>
    </row>
  </sheetData>
  <conditionalFormatting sqref="A3">
    <cfRule type="containsBlanks" dxfId="11" priority="43">
      <formula>LEN(TRIM(A3))=0</formula>
    </cfRule>
  </conditionalFormatting>
  <conditionalFormatting sqref="F74">
    <cfRule type="containsBlanks" dxfId="10" priority="42">
      <formula>LEN(TRIM(F74))=0</formula>
    </cfRule>
  </conditionalFormatting>
  <conditionalFormatting sqref="F99:F102">
    <cfRule type="containsBlanks" dxfId="9" priority="39">
      <formula>LEN(TRIM(F99))=0</formula>
    </cfRule>
  </conditionalFormatting>
  <conditionalFormatting sqref="G110">
    <cfRule type="containsBlanks" dxfId="8" priority="38">
      <formula>LEN(TRIM(G110))=0</formula>
    </cfRule>
  </conditionalFormatting>
  <conditionalFormatting sqref="H130">
    <cfRule type="containsBlanks" dxfId="7" priority="37">
      <formula>LEN(TRIM(H130))=0</formula>
    </cfRule>
  </conditionalFormatting>
  <conditionalFormatting sqref="E193">
    <cfRule type="containsBlanks" dxfId="6" priority="35">
      <formula>LEN(TRIM(E193))=0</formula>
    </cfRule>
  </conditionalFormatting>
  <conditionalFormatting sqref="E210">
    <cfRule type="containsBlanks" dxfId="5" priority="34">
      <formula>LEN(TRIM(E210))=0</formula>
    </cfRule>
  </conditionalFormatting>
  <conditionalFormatting sqref="G229">
    <cfRule type="containsBlanks" dxfId="4" priority="32">
      <formula>LEN(TRIM(G229))=0</formula>
    </cfRule>
  </conditionalFormatting>
  <conditionalFormatting sqref="H267">
    <cfRule type="containsBlanks" dxfId="3" priority="31">
      <formula>LEN(TRIM(H267))=0</formula>
    </cfRule>
  </conditionalFormatting>
  <conditionalFormatting sqref="H285">
    <cfRule type="containsBlanks" dxfId="2" priority="30">
      <formula>LEN(TRIM(H285))=0</formula>
    </cfRule>
  </conditionalFormatting>
  <conditionalFormatting sqref="H316">
    <cfRule type="containsBlanks" dxfId="1" priority="29">
      <formula>LEN(TRIM(H316))=0</formula>
    </cfRule>
  </conditionalFormatting>
  <conditionalFormatting sqref="G397">
    <cfRule type="containsBlanks" dxfId="0" priority="26">
      <formula>LEN(TRIM(G397))=0</formula>
    </cfRule>
  </conditionalFormatting>
  <pageMargins left="0.7" right="0.7" top="0.75" bottom="0.75" header="0.3" footer="0.3"/>
  <pageSetup paperSize="9" orientation="portrait" verticalDpi="300" r:id="rId1"/>
  <ignoredErrors>
    <ignoredError sqref="K320 K323" 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wage_info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2023-05-01T13:52:11Z</dcterms:modified>
</cp:coreProperties>
</file>